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 filterPrivacy="1" updateLinks="never" codeName="ThisWorkbook" defaultThemeVersion="124226"/>
  <workbookProtection workbookPassword="C94C" lockStructure="1"/>
  <bookViews>
    <workbookView xWindow="0" yWindow="0" windowWidth="20490" windowHeight="7710" tabRatio="746"/>
  </bookViews>
  <sheets>
    <sheet name="kadft" sheetId="13" r:id="rId1"/>
    <sheet name="グラフ用" sheetId="18" state="hidden" r:id="rId2"/>
    <sheet name="2010" sheetId="16" state="hidden" r:id="rId3"/>
    <sheet name="2015" sheetId="17" state="hidden" r:id="rId4"/>
    <sheet name="指定地域" sheetId="14" state="hidden" r:id="rId5"/>
    <sheet name="地域類型区分" sheetId="12" state="hidden" r:id="rId6"/>
    <sheet name="元データ" sheetId="11" state="hidden" r:id="rId7"/>
  </sheets>
  <externalReferences>
    <externalReference r:id="rId8"/>
    <externalReference r:id="rId9"/>
  </externalReferences>
  <definedNames>
    <definedName name="_xlnm._FilterDatabase" localSheetId="2" hidden="1">'2010'!$A$5:$IT$431</definedName>
    <definedName name="_xlnm._FilterDatabase" localSheetId="3" hidden="1">'2015'!$A$5:$WVK$505</definedName>
    <definedName name="_xlnm._FilterDatabase" localSheetId="6" hidden="1">元データ!$A$6:$AD$5356</definedName>
    <definedName name="_xlnm._FilterDatabase" localSheetId="4" hidden="1">指定地域!$B$1:$F$208</definedName>
    <definedName name="_xlnm._FilterDatabase" localSheetId="5" hidden="1">地域類型区分!$A$1:$K$501</definedName>
    <definedName name="G10農家数" localSheetId="0">OFFSET(#REF!,#REF!,0)</definedName>
    <definedName name="G10農家数">OFFSET(#REF!,#REF!,0)</definedName>
    <definedName name="G21労働力L" localSheetId="0">OFFSET(#REF!,#REF!,0)</definedName>
    <definedName name="G21労働力L">OFFSET(#REF!,#REF!,0)</definedName>
    <definedName name="G22労働力R" localSheetId="0">OFFSET(#REF!,#REF!,0)</definedName>
    <definedName name="G22労働力R">OFFSET(#REF!,#REF!,0)</definedName>
    <definedName name="G31後継者L" localSheetId="0">OFFSET(#REF!,#REF!,0)</definedName>
    <definedName name="G31後継者L">OFFSET(#REF!,#REF!,0)</definedName>
    <definedName name="G32後継者R" localSheetId="0">OFFSET(#REF!,#REF!,0)</definedName>
    <definedName name="G32後継者R">OFFSET(#REF!,#REF!,0)</definedName>
    <definedName name="G33後継者L" localSheetId="0">OFFSET(#REF!,#REF!,0)</definedName>
    <definedName name="G33後継者L">OFFSET(#REF!,#REF!,0)</definedName>
    <definedName name="G33後継者R" localSheetId="0">OFFSET(#REF!,#REF!,0)</definedName>
    <definedName name="G33後継者R">OFFSET(#REF!,#REF!,0)</definedName>
    <definedName name="G50状態別" localSheetId="0">OFFSET(#REF!,#REF!,0)</definedName>
    <definedName name="G50状態別">OFFSET(#REF!,#REF!,0)</definedName>
    <definedName name="G61品目別L" localSheetId="0">OFFSET(#REF!,#REF!,0)</definedName>
    <definedName name="G61品目別L">OFFSET(#REF!,#REF!,0)</definedName>
    <definedName name="G62品目別R" localSheetId="0">OFFSET(#REF!,#REF!,0)</definedName>
    <definedName name="G62品目別R">OFFSET(#REF!,#REF!,0)</definedName>
    <definedName name="_xlnm.Print_Area" localSheetId="0">kadft!$A$1:$Z$112</definedName>
    <definedName name="_xlnm.Print_Area" localSheetId="6">元データ!$Z$1:$AD$85</definedName>
    <definedName name="_xlnm.Print_Titles" localSheetId="2">'2010'!$1:$5</definedName>
    <definedName name="_xlnm.Print_Titles" localSheetId="3">'2015'!$1:$5</definedName>
    <definedName name="あ">#REF!</definedName>
    <definedName name="旧市2010" localSheetId="0">OFFSET(#REF!,#REF!-1,0,#REF!+1,1)</definedName>
    <definedName name="旧市2010">OFFSET(#REF!,#REF!-1,0,#REF!+1,1)</definedName>
    <definedName name="旧市2015" localSheetId="0">OFFSET(#REF!,#REF!-1,0,#REF!+1,1)</definedName>
    <definedName name="旧市2015">OFFSET(#REF!,#REF!-1,0,#REF!+1,1)</definedName>
    <definedName name="集落2010" localSheetId="0">OFFSET(#REF!,#REF!-1,0,#REF!+1,1)</definedName>
    <definedName name="集落2010">OFFSET(#REF!,#REF!-1,0,#REF!+1,1)</definedName>
    <definedName name="集落2015" localSheetId="0">OFFSET(#REF!,#REF!-1,0,#REF!+1,1)</definedName>
    <definedName name="集落2015">OFFSET(#REF!,#REF!-1,0,#REF!+1,1)</definedName>
  </definedNames>
  <calcPr calcId="152511"/>
</workbook>
</file>

<file path=xl/calcChain.xml><?xml version="1.0" encoding="utf-8"?>
<calcChain xmlns="http://schemas.openxmlformats.org/spreadsheetml/2006/main">
  <c r="L74" i="13" l="1"/>
  <c r="D3" i="18" l="1"/>
  <c r="E3" i="18"/>
  <c r="AA7" i="11" l="1"/>
  <c r="K4151" i="11" l="1"/>
  <c r="L4151" i="11" s="1"/>
  <c r="N4151" i="11"/>
  <c r="K4152" i="11"/>
  <c r="N4152" i="11"/>
  <c r="K4153" i="11"/>
  <c r="N4153" i="11"/>
  <c r="K4154" i="11"/>
  <c r="N4154" i="11"/>
  <c r="K4155" i="11"/>
  <c r="M4155" i="11" s="1"/>
  <c r="N4155" i="11"/>
  <c r="K4156" i="11"/>
  <c r="M4156" i="11" s="1"/>
  <c r="N4156" i="11"/>
  <c r="K4157" i="11"/>
  <c r="L4157" i="11" s="1"/>
  <c r="N4157" i="11"/>
  <c r="K4158" i="11"/>
  <c r="N4158" i="11"/>
  <c r="K4159" i="11"/>
  <c r="N4159" i="11"/>
  <c r="K4160" i="11"/>
  <c r="M4160" i="11" s="1"/>
  <c r="N4160" i="11"/>
  <c r="K4161" i="11"/>
  <c r="L4161" i="11" s="1"/>
  <c r="N4161" i="11"/>
  <c r="K4162" i="11"/>
  <c r="N4162" i="11"/>
  <c r="K4163" i="11"/>
  <c r="N4163" i="11"/>
  <c r="K4164" i="11"/>
  <c r="M4164" i="11" s="1"/>
  <c r="N4164" i="11"/>
  <c r="K4165" i="11"/>
  <c r="M4165" i="11" s="1"/>
  <c r="N4165" i="11"/>
  <c r="K4166" i="11"/>
  <c r="N4166" i="11"/>
  <c r="K4167" i="11"/>
  <c r="L4167" i="11" s="1"/>
  <c r="N4167" i="11"/>
  <c r="K4168" i="11"/>
  <c r="N4168" i="11"/>
  <c r="K4169" i="11"/>
  <c r="L4169" i="11" s="1"/>
  <c r="N4169" i="11"/>
  <c r="K4170" i="11"/>
  <c r="N4170" i="11"/>
  <c r="K4171" i="11"/>
  <c r="N4171" i="11"/>
  <c r="K4172" i="11"/>
  <c r="M4172" i="11" s="1"/>
  <c r="N4172" i="11"/>
  <c r="K4173" i="11"/>
  <c r="L4173" i="11" s="1"/>
  <c r="N4173" i="11"/>
  <c r="K4174" i="11"/>
  <c r="N4174" i="11"/>
  <c r="K4175" i="11"/>
  <c r="N4175" i="11"/>
  <c r="K4176" i="11"/>
  <c r="M4176" i="11" s="1"/>
  <c r="N4176" i="11"/>
  <c r="K4177" i="11"/>
  <c r="L4177" i="11" s="1"/>
  <c r="N4177" i="11"/>
  <c r="K4178" i="11"/>
  <c r="N4178" i="11"/>
  <c r="K4179" i="11"/>
  <c r="N4179" i="11"/>
  <c r="K4180" i="11"/>
  <c r="N4180" i="11"/>
  <c r="K4181" i="11"/>
  <c r="L4181" i="11" s="1"/>
  <c r="N4181" i="11"/>
  <c r="K4182" i="11"/>
  <c r="N4182" i="11"/>
  <c r="K4183" i="11"/>
  <c r="M4183" i="11" s="1"/>
  <c r="N4183" i="11"/>
  <c r="K4184" i="11"/>
  <c r="M4184" i="11" s="1"/>
  <c r="N4184" i="11"/>
  <c r="K4185" i="11"/>
  <c r="N4185" i="11"/>
  <c r="K4186" i="11"/>
  <c r="N4186" i="11"/>
  <c r="K4187" i="11"/>
  <c r="L4187" i="11" s="1"/>
  <c r="N4187" i="11"/>
  <c r="K4188" i="11"/>
  <c r="M4188" i="11" s="1"/>
  <c r="N4188" i="11"/>
  <c r="K4189" i="11"/>
  <c r="N4189" i="11"/>
  <c r="K4190" i="11"/>
  <c r="L4190" i="11" s="1"/>
  <c r="N4190" i="11"/>
  <c r="K4191" i="11"/>
  <c r="N4191" i="11"/>
  <c r="K4192" i="11"/>
  <c r="M4192" i="11" s="1"/>
  <c r="N4192" i="11"/>
  <c r="K4193" i="11"/>
  <c r="L4193" i="11" s="1"/>
  <c r="N4193" i="11"/>
  <c r="K4194" i="11"/>
  <c r="N4194" i="11"/>
  <c r="K4195" i="11"/>
  <c r="N4195" i="11"/>
  <c r="K4196" i="11"/>
  <c r="N4196" i="11"/>
  <c r="K4197" i="11"/>
  <c r="N4197" i="11"/>
  <c r="K4198" i="11"/>
  <c r="N4198" i="11"/>
  <c r="K4199" i="11"/>
  <c r="N4199" i="11"/>
  <c r="K4200" i="11"/>
  <c r="N4200" i="11"/>
  <c r="K4201" i="11"/>
  <c r="N4201" i="11"/>
  <c r="K4202" i="11"/>
  <c r="N4202" i="11"/>
  <c r="K4203" i="11"/>
  <c r="L4203" i="11" s="1"/>
  <c r="N4203" i="11"/>
  <c r="K4204" i="11"/>
  <c r="M4204" i="11" s="1"/>
  <c r="N4204" i="11"/>
  <c r="K4205" i="11"/>
  <c r="N4205" i="11"/>
  <c r="K4206" i="11"/>
  <c r="N4206" i="11"/>
  <c r="K4207" i="11"/>
  <c r="N4207" i="11"/>
  <c r="K4208" i="11"/>
  <c r="M4208" i="11" s="1"/>
  <c r="N4208" i="11"/>
  <c r="K4209" i="11"/>
  <c r="N4209" i="11"/>
  <c r="K4210" i="11"/>
  <c r="N4210" i="11"/>
  <c r="K4211" i="11"/>
  <c r="L4211" i="11" s="1"/>
  <c r="N4211" i="11"/>
  <c r="K4212" i="11"/>
  <c r="N4212" i="11"/>
  <c r="K4213" i="11"/>
  <c r="N4213" i="11"/>
  <c r="K4214" i="11"/>
  <c r="L4214" i="11" s="1"/>
  <c r="N4214" i="11"/>
  <c r="K4215" i="11"/>
  <c r="N4215" i="11"/>
  <c r="K4216" i="11"/>
  <c r="M4216" i="11" s="1"/>
  <c r="N4216" i="11"/>
  <c r="K4217" i="11"/>
  <c r="N4217" i="11"/>
  <c r="K4218" i="11"/>
  <c r="N4218" i="11"/>
  <c r="K4219" i="11"/>
  <c r="L4219" i="11" s="1"/>
  <c r="N4219" i="11"/>
  <c r="K4220" i="11"/>
  <c r="N4220" i="11"/>
  <c r="K4221" i="11"/>
  <c r="N4221" i="11"/>
  <c r="K4222" i="11"/>
  <c r="M4222" i="11" s="1"/>
  <c r="N4222" i="11"/>
  <c r="K4223" i="11"/>
  <c r="L4223" i="11" s="1"/>
  <c r="N4223" i="11"/>
  <c r="K4224" i="11"/>
  <c r="L4224" i="11" s="1"/>
  <c r="N4224" i="11"/>
  <c r="K4225" i="11"/>
  <c r="N4225" i="11"/>
  <c r="K4226" i="11"/>
  <c r="L4226" i="11" s="1"/>
  <c r="N4226" i="11"/>
  <c r="K4227" i="11"/>
  <c r="L4227" i="11" s="1"/>
  <c r="N4227" i="11"/>
  <c r="K4228" i="11"/>
  <c r="N4228" i="11"/>
  <c r="K4229" i="11"/>
  <c r="N4229" i="11"/>
  <c r="K4230" i="11"/>
  <c r="L4230" i="11" s="1"/>
  <c r="N4230" i="11"/>
  <c r="K4231" i="11"/>
  <c r="N4231" i="11"/>
  <c r="K4232" i="11"/>
  <c r="M4232" i="11" s="1"/>
  <c r="N4232" i="11"/>
  <c r="K4233" i="11"/>
  <c r="N4233" i="11"/>
  <c r="K4234" i="11"/>
  <c r="N4234" i="11"/>
  <c r="K4235" i="11"/>
  <c r="M4235" i="11" s="1"/>
  <c r="N4235" i="11"/>
  <c r="K4236" i="11"/>
  <c r="N4236" i="11"/>
  <c r="K4237" i="11"/>
  <c r="L4237" i="11" s="1"/>
  <c r="N4237" i="11"/>
  <c r="K4238" i="11"/>
  <c r="N4238" i="11"/>
  <c r="K4239" i="11"/>
  <c r="L4239" i="11" s="1"/>
  <c r="N4239" i="11"/>
  <c r="K4240" i="11"/>
  <c r="L4240" i="11" s="1"/>
  <c r="N4240" i="11"/>
  <c r="K4241" i="11"/>
  <c r="N4241" i="11"/>
  <c r="K4242" i="11"/>
  <c r="N4242" i="11"/>
  <c r="K4243" i="11"/>
  <c r="M4243" i="11" s="1"/>
  <c r="N4243" i="11"/>
  <c r="K4244" i="11"/>
  <c r="N4244" i="11"/>
  <c r="K4245" i="11"/>
  <c r="N4245" i="11"/>
  <c r="K4246" i="11"/>
  <c r="N4246" i="11"/>
  <c r="K4247" i="11"/>
  <c r="L4247" i="11" s="1"/>
  <c r="N4247" i="11"/>
  <c r="K4248" i="11"/>
  <c r="N4248" i="11"/>
  <c r="K4249" i="11"/>
  <c r="L4249" i="11" s="1"/>
  <c r="N4249" i="11"/>
  <c r="K4250" i="11"/>
  <c r="L4250" i="11" s="1"/>
  <c r="N4250" i="11"/>
  <c r="K4251" i="11"/>
  <c r="M4251" i="11" s="1"/>
  <c r="N4251" i="11"/>
  <c r="K4252" i="11"/>
  <c r="N4252" i="11"/>
  <c r="K4253" i="11"/>
  <c r="M4253" i="11" s="1"/>
  <c r="N4253" i="11"/>
  <c r="K4254" i="11"/>
  <c r="N4254" i="11"/>
  <c r="K4255" i="11"/>
  <c r="L4255" i="11" s="1"/>
  <c r="N4255" i="11"/>
  <c r="K4256" i="11"/>
  <c r="N4256" i="11"/>
  <c r="K4257" i="11"/>
  <c r="N4257" i="11"/>
  <c r="K4258" i="11"/>
  <c r="N4258" i="11"/>
  <c r="K4259" i="11"/>
  <c r="N4259" i="11"/>
  <c r="K4260" i="11"/>
  <c r="N4260" i="11"/>
  <c r="K4261" i="11"/>
  <c r="M4261" i="11" s="1"/>
  <c r="N4261" i="11"/>
  <c r="K4262" i="11"/>
  <c r="L4262" i="11" s="1"/>
  <c r="N4262" i="11"/>
  <c r="K4263" i="11"/>
  <c r="M4263" i="11" s="1"/>
  <c r="N4263" i="11"/>
  <c r="K4264" i="11"/>
  <c r="N4264" i="11"/>
  <c r="K4265" i="11"/>
  <c r="N4265" i="11"/>
  <c r="K4266" i="11"/>
  <c r="L4266" i="11" s="1"/>
  <c r="N4266" i="11"/>
  <c r="K4267" i="11"/>
  <c r="M4267" i="11" s="1"/>
  <c r="N4267" i="11"/>
  <c r="K4268" i="11"/>
  <c r="N4268" i="11"/>
  <c r="K4269" i="11"/>
  <c r="L4269" i="11" s="1"/>
  <c r="N4269" i="11"/>
  <c r="K4270" i="11"/>
  <c r="N4270" i="11"/>
  <c r="K4271" i="11"/>
  <c r="N4271" i="11"/>
  <c r="K4272" i="11"/>
  <c r="L4272" i="11" s="1"/>
  <c r="N4272" i="11"/>
  <c r="K4273" i="11"/>
  <c r="L4273" i="11" s="1"/>
  <c r="N4273" i="11"/>
  <c r="K4274" i="11"/>
  <c r="N4274" i="11"/>
  <c r="K4275" i="11"/>
  <c r="N4275" i="11"/>
  <c r="K4276" i="11"/>
  <c r="N4276" i="11"/>
  <c r="K4277" i="11"/>
  <c r="N4277" i="11"/>
  <c r="K4278" i="11"/>
  <c r="N4278" i="11"/>
  <c r="K4279" i="11"/>
  <c r="M4279" i="11" s="1"/>
  <c r="N4279" i="11"/>
  <c r="K4280" i="11"/>
  <c r="L4280" i="11" s="1"/>
  <c r="N4280" i="11"/>
  <c r="K4281" i="11"/>
  <c r="N4281" i="11"/>
  <c r="K4282" i="11"/>
  <c r="N4282" i="11"/>
  <c r="K4283" i="11"/>
  <c r="N4283" i="11"/>
  <c r="K4284" i="11"/>
  <c r="N4284" i="11"/>
  <c r="K4285" i="11"/>
  <c r="N4285" i="11"/>
  <c r="K4286" i="11"/>
  <c r="L4286" i="11" s="1"/>
  <c r="N4286" i="11"/>
  <c r="K4287" i="11"/>
  <c r="N4287" i="11"/>
  <c r="K4288" i="11"/>
  <c r="N4288" i="11"/>
  <c r="K4289" i="11"/>
  <c r="N4289" i="11"/>
  <c r="K4290" i="11"/>
  <c r="L4290" i="11" s="1"/>
  <c r="N4290" i="11"/>
  <c r="K4291" i="11"/>
  <c r="N4291" i="11"/>
  <c r="K4292" i="11"/>
  <c r="N4292" i="11"/>
  <c r="K4293" i="11"/>
  <c r="N4293" i="11"/>
  <c r="K4294" i="11"/>
  <c r="N4294" i="11"/>
  <c r="K4295" i="11"/>
  <c r="M4295" i="11" s="1"/>
  <c r="N4295" i="11"/>
  <c r="K4296" i="11"/>
  <c r="L4296" i="11" s="1"/>
  <c r="N4296" i="11"/>
  <c r="K4297" i="11"/>
  <c r="N4297" i="11"/>
  <c r="K4298" i="11"/>
  <c r="N4298" i="11"/>
  <c r="K4299" i="11"/>
  <c r="N4299" i="11"/>
  <c r="K4300" i="11"/>
  <c r="N4300" i="11"/>
  <c r="K4301" i="11"/>
  <c r="M4301" i="11" s="1"/>
  <c r="N4301" i="11"/>
  <c r="K4302" i="11"/>
  <c r="N4302" i="11"/>
  <c r="K4303" i="11"/>
  <c r="M4303" i="11" s="1"/>
  <c r="N4303" i="11"/>
  <c r="K4304" i="11"/>
  <c r="L4304" i="11" s="1"/>
  <c r="N4304" i="11"/>
  <c r="K4305" i="11"/>
  <c r="N4305" i="11"/>
  <c r="K4306" i="11"/>
  <c r="N4306" i="11"/>
  <c r="K4307" i="11"/>
  <c r="M4307" i="11" s="1"/>
  <c r="N4307" i="11"/>
  <c r="K4308" i="11"/>
  <c r="N4308" i="11"/>
  <c r="K4309" i="11"/>
  <c r="N4309" i="11"/>
  <c r="K4310" i="11"/>
  <c r="N4310" i="11"/>
  <c r="K4311" i="11"/>
  <c r="N4311" i="11"/>
  <c r="K4312" i="11"/>
  <c r="L4312" i="11" s="1"/>
  <c r="N4312" i="11"/>
  <c r="K4313" i="11"/>
  <c r="L4313" i="11" s="1"/>
  <c r="N4313" i="11"/>
  <c r="K4314" i="11"/>
  <c r="L4314" i="11" s="1"/>
  <c r="N4314" i="11"/>
  <c r="K4315" i="11"/>
  <c r="N4315" i="11"/>
  <c r="K4316" i="11"/>
  <c r="N4316" i="11"/>
  <c r="K4317" i="11"/>
  <c r="N4317" i="11"/>
  <c r="K4318" i="11"/>
  <c r="N4318" i="11"/>
  <c r="K4319" i="11"/>
  <c r="N4319" i="11"/>
  <c r="K4320" i="11"/>
  <c r="N4320" i="11"/>
  <c r="K4321" i="11"/>
  <c r="L4321" i="11" s="1"/>
  <c r="N4321" i="11"/>
  <c r="K4322" i="11"/>
  <c r="N4322" i="11"/>
  <c r="K4323" i="11"/>
  <c r="N4323" i="11"/>
  <c r="K4324" i="11"/>
  <c r="N4324" i="11"/>
  <c r="K4325" i="11"/>
  <c r="N4325" i="11"/>
  <c r="K4326" i="11"/>
  <c r="N4326" i="11"/>
  <c r="K4327" i="11"/>
  <c r="L4327" i="11" s="1"/>
  <c r="N4327" i="11"/>
  <c r="K4328" i="11"/>
  <c r="N4328" i="11"/>
  <c r="K4329" i="11"/>
  <c r="L4329" i="11" s="1"/>
  <c r="N4329" i="11"/>
  <c r="K4330" i="11"/>
  <c r="M4330" i="11" s="1"/>
  <c r="N4330" i="11"/>
  <c r="K4331" i="11"/>
  <c r="N4331" i="11"/>
  <c r="K4332" i="11"/>
  <c r="M4332" i="11" s="1"/>
  <c r="N4332" i="11"/>
  <c r="K4333" i="11"/>
  <c r="L4333" i="11" s="1"/>
  <c r="N4333" i="11"/>
  <c r="K4334" i="11"/>
  <c r="M4334" i="11" s="1"/>
  <c r="N4334" i="11"/>
  <c r="K4335" i="11"/>
  <c r="N4335" i="11"/>
  <c r="K4336" i="11"/>
  <c r="N4336" i="11"/>
  <c r="K4337" i="11"/>
  <c r="M4337" i="11" s="1"/>
  <c r="N4337" i="11"/>
  <c r="K4338" i="11"/>
  <c r="M4338" i="11" s="1"/>
  <c r="N4338" i="11"/>
  <c r="K4339" i="11"/>
  <c r="L4339" i="11" s="1"/>
  <c r="N4339" i="11"/>
  <c r="K4340" i="11"/>
  <c r="N4340" i="11"/>
  <c r="K4341" i="11"/>
  <c r="N4341" i="11"/>
  <c r="K4342" i="11"/>
  <c r="N4342" i="11"/>
  <c r="K4343" i="11"/>
  <c r="M4343" i="11" s="1"/>
  <c r="N4343" i="11"/>
  <c r="K4344" i="11"/>
  <c r="N4344" i="11"/>
  <c r="K4345" i="11"/>
  <c r="L4345" i="11" s="1"/>
  <c r="N4345" i="11"/>
  <c r="K4346" i="11"/>
  <c r="M4346" i="11" s="1"/>
  <c r="N4346" i="11"/>
  <c r="K4347" i="11"/>
  <c r="N4347" i="11"/>
  <c r="K4348" i="11"/>
  <c r="M4348" i="11" s="1"/>
  <c r="N4348" i="11"/>
  <c r="K4349" i="11"/>
  <c r="N4349" i="11"/>
  <c r="K4350" i="11"/>
  <c r="N4350" i="11"/>
  <c r="K4351" i="11"/>
  <c r="L4351" i="11" s="1"/>
  <c r="N4351" i="11"/>
  <c r="K4352" i="11"/>
  <c r="N4352" i="11"/>
  <c r="K4353" i="11"/>
  <c r="M4353" i="11" s="1"/>
  <c r="N4353" i="11"/>
  <c r="K4354" i="11"/>
  <c r="N4354" i="11"/>
  <c r="K4355" i="11"/>
  <c r="M4355" i="11" s="1"/>
  <c r="N4355" i="11"/>
  <c r="K4356" i="11"/>
  <c r="M4356" i="11" s="1"/>
  <c r="N4356" i="11"/>
  <c r="K4357" i="11"/>
  <c r="L4357" i="11" s="1"/>
  <c r="N4357" i="11"/>
  <c r="K4358" i="11"/>
  <c r="N4358" i="11"/>
  <c r="K4359" i="11"/>
  <c r="N4359" i="11"/>
  <c r="K4360" i="11"/>
  <c r="N4360" i="11"/>
  <c r="K4361" i="11"/>
  <c r="M4361" i="11" s="1"/>
  <c r="N4361" i="11"/>
  <c r="K4362" i="11"/>
  <c r="M4362" i="11" s="1"/>
  <c r="N4362" i="11"/>
  <c r="K4363" i="11"/>
  <c r="N4363" i="11"/>
  <c r="K4364" i="11"/>
  <c r="N4364" i="11"/>
  <c r="K4365" i="11"/>
  <c r="L4365" i="11" s="1"/>
  <c r="N4365" i="11"/>
  <c r="K4366" i="11"/>
  <c r="N4366" i="11"/>
  <c r="K4367" i="11"/>
  <c r="N4367" i="11"/>
  <c r="K4368" i="11"/>
  <c r="N4368" i="11"/>
  <c r="K4369" i="11"/>
  <c r="L4369" i="11" s="1"/>
  <c r="N4369" i="11"/>
  <c r="K4370" i="11"/>
  <c r="N4370" i="11"/>
  <c r="K4371" i="11"/>
  <c r="M4371" i="11" s="1"/>
  <c r="N4371" i="11"/>
  <c r="K4372" i="11"/>
  <c r="M4372" i="11" s="1"/>
  <c r="N4372" i="11"/>
  <c r="K4373" i="11"/>
  <c r="M4373" i="11" s="1"/>
  <c r="N4373" i="11"/>
  <c r="K4374" i="11"/>
  <c r="N4374" i="11"/>
  <c r="K4375" i="11"/>
  <c r="M4375" i="11" s="1"/>
  <c r="N4375" i="11"/>
  <c r="K4376" i="11"/>
  <c r="N4376" i="11"/>
  <c r="K4377" i="11"/>
  <c r="L4377" i="11" s="1"/>
  <c r="N4377" i="11"/>
  <c r="K4378" i="11"/>
  <c r="N4378" i="11"/>
  <c r="K4379" i="11"/>
  <c r="M4379" i="11" s="1"/>
  <c r="N4379" i="11"/>
  <c r="K4380" i="11"/>
  <c r="M4380" i="11" s="1"/>
  <c r="N4380" i="11"/>
  <c r="K4381" i="11"/>
  <c r="M4381" i="11" s="1"/>
  <c r="N4381" i="11"/>
  <c r="K4382" i="11"/>
  <c r="M4382" i="11" s="1"/>
  <c r="N4382" i="11"/>
  <c r="K4383" i="11"/>
  <c r="N4383" i="11"/>
  <c r="K4384" i="11"/>
  <c r="N4384" i="11"/>
  <c r="K4385" i="11"/>
  <c r="L4385" i="11" s="1"/>
  <c r="N4385" i="11"/>
  <c r="K4386" i="11"/>
  <c r="M4386" i="11" s="1"/>
  <c r="N4386" i="11"/>
  <c r="K4387" i="11"/>
  <c r="L4387" i="11" s="1"/>
  <c r="N4387" i="11"/>
  <c r="K4388" i="11"/>
  <c r="N4388" i="11"/>
  <c r="K4389" i="11"/>
  <c r="N4389" i="11"/>
  <c r="K4390" i="11"/>
  <c r="M4390" i="11" s="1"/>
  <c r="N4390" i="11"/>
  <c r="K4391" i="11"/>
  <c r="L4391" i="11" s="1"/>
  <c r="N4391" i="11"/>
  <c r="K4392" i="11"/>
  <c r="N4392" i="11"/>
  <c r="K4393" i="11"/>
  <c r="M4393" i="11" s="1"/>
  <c r="N4393" i="11"/>
  <c r="K4394" i="11"/>
  <c r="M4394" i="11" s="1"/>
  <c r="N4394" i="11"/>
  <c r="K4395" i="11"/>
  <c r="L4395" i="11" s="1"/>
  <c r="N4395" i="11"/>
  <c r="K4396" i="11"/>
  <c r="N4396" i="11"/>
  <c r="K4397" i="11"/>
  <c r="M4397" i="11" s="1"/>
  <c r="N4397" i="11"/>
  <c r="K4398" i="11"/>
  <c r="N4398" i="11"/>
  <c r="K4399" i="11"/>
  <c r="L4399" i="11" s="1"/>
  <c r="N4399" i="11"/>
  <c r="K4400" i="11"/>
  <c r="M4400" i="11" s="1"/>
  <c r="N4400" i="11"/>
  <c r="K4401" i="11"/>
  <c r="L4401" i="11" s="1"/>
  <c r="N4401" i="11"/>
  <c r="K4402" i="11"/>
  <c r="M4402" i="11" s="1"/>
  <c r="N4402" i="11"/>
  <c r="K4403" i="11"/>
  <c r="M4403" i="11" s="1"/>
  <c r="N4403" i="11"/>
  <c r="K4404" i="11"/>
  <c r="N4404" i="11"/>
  <c r="K4405" i="11"/>
  <c r="L4405" i="11" s="1"/>
  <c r="N4405" i="11"/>
  <c r="K4406" i="11"/>
  <c r="N4406" i="11"/>
  <c r="K4407" i="11"/>
  <c r="N4407" i="11"/>
  <c r="K4408" i="11"/>
  <c r="N4408" i="11"/>
  <c r="K4409" i="11"/>
  <c r="M4409" i="11" s="1"/>
  <c r="N4409" i="11"/>
  <c r="K4410" i="11"/>
  <c r="M4410" i="11" s="1"/>
  <c r="N4410" i="11"/>
  <c r="K4411" i="11"/>
  <c r="M4411" i="11" s="1"/>
  <c r="N4411" i="11"/>
  <c r="K4412" i="11"/>
  <c r="N4412" i="11"/>
  <c r="K4413" i="11"/>
  <c r="L4413" i="11" s="1"/>
  <c r="N4413" i="11"/>
  <c r="K4414" i="11"/>
  <c r="M4414" i="11" s="1"/>
  <c r="N4414" i="11"/>
  <c r="K4415" i="11"/>
  <c r="L4415" i="11" s="1"/>
  <c r="N4415" i="11"/>
  <c r="K4416" i="11"/>
  <c r="N4416" i="11"/>
  <c r="K4417" i="11"/>
  <c r="N4417" i="11"/>
  <c r="K4418" i="11"/>
  <c r="M4418" i="11" s="1"/>
  <c r="N4418" i="11"/>
  <c r="K4419" i="11"/>
  <c r="L4419" i="11" s="1"/>
  <c r="N4419" i="11"/>
  <c r="K4420" i="11"/>
  <c r="N4420" i="11"/>
  <c r="K4421" i="11"/>
  <c r="N4421" i="11"/>
  <c r="K4422" i="11"/>
  <c r="M4422" i="11" s="1"/>
  <c r="N4422" i="11"/>
  <c r="K4423" i="11"/>
  <c r="L4423" i="11" s="1"/>
  <c r="N4423" i="11"/>
  <c r="K4424" i="11"/>
  <c r="M4424" i="11" s="1"/>
  <c r="N4424" i="11"/>
  <c r="K4425" i="11"/>
  <c r="N4425" i="11"/>
  <c r="K4426" i="11"/>
  <c r="M4426" i="11" s="1"/>
  <c r="N4426" i="11"/>
  <c r="K4427" i="11"/>
  <c r="L4427" i="11" s="1"/>
  <c r="N4427" i="11"/>
  <c r="K4428" i="11"/>
  <c r="N4428" i="11"/>
  <c r="K4429" i="11"/>
  <c r="L4429" i="11" s="1"/>
  <c r="N4429" i="11"/>
  <c r="K4430" i="11"/>
  <c r="N4430" i="11"/>
  <c r="K4431" i="11"/>
  <c r="M4431" i="11" s="1"/>
  <c r="N4431" i="11"/>
  <c r="K4432" i="11"/>
  <c r="M4432" i="11" s="1"/>
  <c r="N4432" i="11"/>
  <c r="K4433" i="11"/>
  <c r="L4433" i="11" s="1"/>
  <c r="N4433" i="11"/>
  <c r="K4434" i="11"/>
  <c r="M4434" i="11" s="1"/>
  <c r="N4434" i="11"/>
  <c r="K4435" i="11"/>
  <c r="N4435" i="11"/>
  <c r="K4436" i="11"/>
  <c r="N4436" i="11"/>
  <c r="K4437" i="11"/>
  <c r="M4437" i="11" s="1"/>
  <c r="N4437" i="11"/>
  <c r="K4438" i="11"/>
  <c r="M4438" i="11" s="1"/>
  <c r="N4438" i="11"/>
  <c r="K4439" i="11"/>
  <c r="N4439" i="11"/>
  <c r="K4440" i="11"/>
  <c r="N4440" i="11"/>
  <c r="K4441" i="11"/>
  <c r="M4441" i="11" s="1"/>
  <c r="N4441" i="11"/>
  <c r="K4442" i="11"/>
  <c r="M4442" i="11" s="1"/>
  <c r="N4442" i="11"/>
  <c r="K4443" i="11"/>
  <c r="M4443" i="11" s="1"/>
  <c r="N4443" i="11"/>
  <c r="K4444" i="11"/>
  <c r="N4444" i="11"/>
  <c r="K4445" i="11"/>
  <c r="N4445" i="11"/>
  <c r="K4446" i="11"/>
  <c r="M4446" i="11" s="1"/>
  <c r="N4446" i="11"/>
  <c r="K4447" i="11"/>
  <c r="L4447" i="11" s="1"/>
  <c r="N4447" i="11"/>
  <c r="K4448" i="11"/>
  <c r="M4448" i="11" s="1"/>
  <c r="N4448" i="11"/>
  <c r="K4449" i="11"/>
  <c r="L4449" i="11" s="1"/>
  <c r="N4449" i="11"/>
  <c r="K4450" i="11"/>
  <c r="M4450" i="11" s="1"/>
  <c r="N4450" i="11"/>
  <c r="K4451" i="11"/>
  <c r="M4451" i="11" s="1"/>
  <c r="N4451" i="11"/>
  <c r="K4452" i="11"/>
  <c r="N4452" i="11"/>
  <c r="K4453" i="11"/>
  <c r="M4453" i="11" s="1"/>
  <c r="N4453" i="11"/>
  <c r="K4454" i="11"/>
  <c r="M4454" i="11" s="1"/>
  <c r="N4454" i="11"/>
  <c r="K4455" i="11"/>
  <c r="M4455" i="11" s="1"/>
  <c r="N4455" i="11"/>
  <c r="K4456" i="11"/>
  <c r="L4456" i="11" s="1"/>
  <c r="N4456" i="11"/>
  <c r="K4457" i="11"/>
  <c r="N4457" i="11"/>
  <c r="K4458" i="11"/>
  <c r="M4458" i="11" s="1"/>
  <c r="N4458" i="11"/>
  <c r="K4459" i="11"/>
  <c r="L4459" i="11" s="1"/>
  <c r="N4459" i="11"/>
  <c r="K4460" i="11"/>
  <c r="N4460" i="11"/>
  <c r="K4461" i="11"/>
  <c r="M4461" i="11" s="1"/>
  <c r="N4461" i="11"/>
  <c r="K4462" i="11"/>
  <c r="N4462" i="11"/>
  <c r="K4463" i="11"/>
  <c r="N4463" i="11"/>
  <c r="K4464" i="11"/>
  <c r="N4464" i="11"/>
  <c r="K4465" i="11"/>
  <c r="N4465" i="11"/>
  <c r="K4466" i="11"/>
  <c r="M4466" i="11" s="1"/>
  <c r="N4466" i="11"/>
  <c r="K4467" i="11"/>
  <c r="L4467" i="11" s="1"/>
  <c r="N4467" i="11"/>
  <c r="K4468" i="11"/>
  <c r="N4468" i="11"/>
  <c r="K4469" i="11"/>
  <c r="M4469" i="11" s="1"/>
  <c r="N4469" i="11"/>
  <c r="K4470" i="11"/>
  <c r="M4470" i="11" s="1"/>
  <c r="N4470" i="11"/>
  <c r="K4471" i="11"/>
  <c r="L4471" i="11" s="1"/>
  <c r="N4471" i="11"/>
  <c r="K4472" i="11"/>
  <c r="N4472" i="11"/>
  <c r="K4473" i="11"/>
  <c r="L4473" i="11" s="1"/>
  <c r="N4473" i="11"/>
  <c r="K4474" i="11"/>
  <c r="M4474" i="11" s="1"/>
  <c r="N4474" i="11"/>
  <c r="K4475" i="11"/>
  <c r="N4475" i="11"/>
  <c r="K4476" i="11"/>
  <c r="N4476" i="11"/>
  <c r="K4477" i="11"/>
  <c r="N4477" i="11"/>
  <c r="K4478" i="11"/>
  <c r="N4478" i="11"/>
  <c r="K4479" i="11"/>
  <c r="M4479" i="11" s="1"/>
  <c r="N4479" i="11"/>
  <c r="K4480" i="11"/>
  <c r="M4480" i="11" s="1"/>
  <c r="N4480" i="11"/>
  <c r="K4481" i="11"/>
  <c r="L4481" i="11" s="1"/>
  <c r="N4481" i="11"/>
  <c r="K4482" i="11"/>
  <c r="M4482" i="11" s="1"/>
  <c r="N4482" i="11"/>
  <c r="K4483" i="11"/>
  <c r="N4483" i="11"/>
  <c r="K4484" i="11"/>
  <c r="N4484" i="11"/>
  <c r="K4485" i="11"/>
  <c r="L4485" i="11" s="1"/>
  <c r="N4485" i="11"/>
  <c r="K4486" i="11"/>
  <c r="N4486" i="11"/>
  <c r="K4487" i="11"/>
  <c r="N4487" i="11"/>
  <c r="K4488" i="11"/>
  <c r="M4488" i="11" s="1"/>
  <c r="N4488" i="11"/>
  <c r="K4489" i="11"/>
  <c r="L4489" i="11" s="1"/>
  <c r="N4489" i="11"/>
  <c r="K4490" i="11"/>
  <c r="M4490" i="11" s="1"/>
  <c r="N4490" i="11"/>
  <c r="K4491" i="11"/>
  <c r="L4491" i="11" s="1"/>
  <c r="N4491" i="11"/>
  <c r="K4492" i="11"/>
  <c r="N4492" i="11"/>
  <c r="K4493" i="11"/>
  <c r="N4493" i="11"/>
  <c r="K4494" i="11"/>
  <c r="N4494" i="11"/>
  <c r="K4495" i="11"/>
  <c r="L4495" i="11" s="1"/>
  <c r="N4495" i="11"/>
  <c r="K4496" i="11"/>
  <c r="N4496" i="11"/>
  <c r="K4497" i="11"/>
  <c r="N4497" i="11"/>
  <c r="K4498" i="11"/>
  <c r="M4498" i="11" s="1"/>
  <c r="N4498" i="11"/>
  <c r="K4499" i="11"/>
  <c r="L4499" i="11" s="1"/>
  <c r="N4499" i="11"/>
  <c r="K4500" i="11"/>
  <c r="N4500" i="11"/>
  <c r="K4501" i="11"/>
  <c r="M4501" i="11" s="1"/>
  <c r="N4501" i="11"/>
  <c r="K4502" i="11"/>
  <c r="M4502" i="11" s="1"/>
  <c r="N4502" i="11"/>
  <c r="K4503" i="11"/>
  <c r="M4503" i="11" s="1"/>
  <c r="N4503" i="11"/>
  <c r="K4504" i="11"/>
  <c r="M4504" i="11" s="1"/>
  <c r="N4504" i="11"/>
  <c r="K4505" i="11"/>
  <c r="L4505" i="11" s="1"/>
  <c r="N4505" i="11"/>
  <c r="K4506" i="11"/>
  <c r="M4506" i="11" s="1"/>
  <c r="N4506" i="11"/>
  <c r="K4507" i="11"/>
  <c r="M4507" i="11" s="1"/>
  <c r="N4507" i="11"/>
  <c r="K4508" i="11"/>
  <c r="N4508" i="11"/>
  <c r="K4509" i="11"/>
  <c r="N4509" i="11"/>
  <c r="K4510" i="11"/>
  <c r="L4510" i="11" s="1"/>
  <c r="N4510" i="11"/>
  <c r="K4511" i="11"/>
  <c r="N4511" i="11"/>
  <c r="K4512" i="11"/>
  <c r="N4512" i="11"/>
  <c r="K4513" i="11"/>
  <c r="M4513" i="11" s="1"/>
  <c r="N4513" i="11"/>
  <c r="K4514" i="11"/>
  <c r="L4514" i="11" s="1"/>
  <c r="N4514" i="11"/>
  <c r="K4515" i="11"/>
  <c r="N4515" i="11"/>
  <c r="K4516" i="11"/>
  <c r="N4516" i="11"/>
  <c r="K4517" i="11"/>
  <c r="N4517" i="11"/>
  <c r="K4518" i="11"/>
  <c r="N4518" i="11"/>
  <c r="K4519" i="11"/>
  <c r="M4519" i="11" s="1"/>
  <c r="N4519" i="11"/>
  <c r="K4520" i="11"/>
  <c r="N4520" i="11"/>
  <c r="K4521" i="11"/>
  <c r="N4521" i="11"/>
  <c r="K4522" i="11"/>
  <c r="L4522" i="11" s="1"/>
  <c r="N4522" i="11"/>
  <c r="K4523" i="11"/>
  <c r="N4523" i="11"/>
  <c r="K4524" i="11"/>
  <c r="L4524" i="11" s="1"/>
  <c r="N4524" i="11"/>
  <c r="K4525" i="11"/>
  <c r="N4525" i="11"/>
  <c r="K4526" i="11"/>
  <c r="N4526" i="11"/>
  <c r="K4527" i="11"/>
  <c r="N4527" i="11"/>
  <c r="K4528" i="11"/>
  <c r="N4528" i="11"/>
  <c r="K4529" i="11"/>
  <c r="N4529" i="11"/>
  <c r="K4530" i="11"/>
  <c r="L4530" i="11" s="1"/>
  <c r="N4530" i="11"/>
  <c r="K4531" i="11"/>
  <c r="N4531" i="11"/>
  <c r="K4532" i="11"/>
  <c r="L4532" i="11" s="1"/>
  <c r="N4532" i="11"/>
  <c r="K4533" i="11"/>
  <c r="N4533" i="11"/>
  <c r="K4534" i="11"/>
  <c r="N4534" i="11"/>
  <c r="K4535" i="11"/>
  <c r="M4535" i="11" s="1"/>
  <c r="N4535" i="11"/>
  <c r="K4536" i="11"/>
  <c r="L4536" i="11" s="1"/>
  <c r="N4536" i="11"/>
  <c r="K4537" i="11"/>
  <c r="N4537" i="11"/>
  <c r="K4538" i="11"/>
  <c r="L4538" i="11" s="1"/>
  <c r="N4538" i="11"/>
  <c r="K4539" i="11"/>
  <c r="M4539" i="11" s="1"/>
  <c r="N4539" i="11"/>
  <c r="K4540" i="11"/>
  <c r="L4540" i="11" s="1"/>
  <c r="N4540" i="11"/>
  <c r="K4541" i="11"/>
  <c r="N4541" i="11"/>
  <c r="K4542" i="11"/>
  <c r="L4542" i="11" s="1"/>
  <c r="N4542" i="11"/>
  <c r="K4543" i="11"/>
  <c r="N4543" i="11"/>
  <c r="K4544" i="11"/>
  <c r="N4544" i="11"/>
  <c r="K4545" i="11"/>
  <c r="N4545" i="11"/>
  <c r="K4546" i="11"/>
  <c r="L4546" i="11" s="1"/>
  <c r="N4546" i="11"/>
  <c r="K4547" i="11"/>
  <c r="N4547" i="11"/>
  <c r="K4548" i="11"/>
  <c r="N4548" i="11"/>
  <c r="K4549" i="11"/>
  <c r="N4549" i="11"/>
  <c r="K4550" i="11"/>
  <c r="N4550" i="11"/>
  <c r="K4551" i="11"/>
  <c r="M4551" i="11" s="1"/>
  <c r="N4551" i="11"/>
  <c r="K4552" i="11"/>
  <c r="N4552" i="11"/>
  <c r="K4553" i="11"/>
  <c r="N4553" i="11"/>
  <c r="K4554" i="11"/>
  <c r="L4554" i="11" s="1"/>
  <c r="N4554" i="11"/>
  <c r="K4555" i="11"/>
  <c r="M4555" i="11" s="1"/>
  <c r="N4555" i="11"/>
  <c r="K4556" i="11"/>
  <c r="N4556" i="11"/>
  <c r="K4557" i="11"/>
  <c r="M4557" i="11" s="1"/>
  <c r="N4557" i="11"/>
  <c r="K4558" i="11"/>
  <c r="L4558" i="11" s="1"/>
  <c r="N4558" i="11"/>
  <c r="K4559" i="11"/>
  <c r="N4559" i="11"/>
  <c r="K4560" i="11"/>
  <c r="L4560" i="11" s="1"/>
  <c r="N4560" i="11"/>
  <c r="K4561" i="11"/>
  <c r="N4561" i="11"/>
  <c r="K4562" i="11"/>
  <c r="L4562" i="11" s="1"/>
  <c r="N4562" i="11"/>
  <c r="K4563" i="11"/>
  <c r="N4563" i="11"/>
  <c r="K4564" i="11"/>
  <c r="N4564" i="11"/>
  <c r="K4565" i="11"/>
  <c r="L4565" i="11" s="1"/>
  <c r="N4565" i="11"/>
  <c r="K4566" i="11"/>
  <c r="L4566" i="11" s="1"/>
  <c r="N4566" i="11"/>
  <c r="K4567" i="11"/>
  <c r="L4567" i="11" s="1"/>
  <c r="N4567" i="11"/>
  <c r="K4568" i="11"/>
  <c r="L4568" i="11" s="1"/>
  <c r="N4568" i="11"/>
  <c r="K4569" i="11"/>
  <c r="L4569" i="11" s="1"/>
  <c r="N4569" i="11"/>
  <c r="K4570" i="11"/>
  <c r="N4570" i="11"/>
  <c r="K4571" i="11"/>
  <c r="M4571" i="11" s="1"/>
  <c r="N4571" i="11"/>
  <c r="K4572" i="11"/>
  <c r="N4572" i="11"/>
  <c r="K4573" i="11"/>
  <c r="N4573" i="11"/>
  <c r="K4574" i="11"/>
  <c r="N4574" i="11"/>
  <c r="K4575" i="11"/>
  <c r="N4575" i="11"/>
  <c r="K4576" i="11"/>
  <c r="L4576" i="11" s="1"/>
  <c r="N4576" i="11"/>
  <c r="K4577" i="11"/>
  <c r="L4577" i="11" s="1"/>
  <c r="N4577" i="11"/>
  <c r="K4578" i="11"/>
  <c r="N4578" i="11"/>
  <c r="K4579" i="11"/>
  <c r="M4579" i="11" s="1"/>
  <c r="N4579" i="11"/>
  <c r="K4580" i="11"/>
  <c r="N4580" i="11"/>
  <c r="K4581" i="11"/>
  <c r="N4581" i="11"/>
  <c r="K4582" i="11"/>
  <c r="M4582" i="11" s="1"/>
  <c r="N4582" i="11"/>
  <c r="K4583" i="11"/>
  <c r="L4583" i="11" s="1"/>
  <c r="N4583" i="11"/>
  <c r="K4584" i="11"/>
  <c r="M4584" i="11" s="1"/>
  <c r="N4584" i="11"/>
  <c r="K4585" i="11"/>
  <c r="N4585" i="11"/>
  <c r="K4586" i="11"/>
  <c r="N4586" i="11"/>
  <c r="K4587" i="11"/>
  <c r="L4587" i="11" s="1"/>
  <c r="N4587" i="11"/>
  <c r="K4588" i="11"/>
  <c r="M4588" i="11" s="1"/>
  <c r="N4588" i="11"/>
  <c r="K4589" i="11"/>
  <c r="N4589" i="11"/>
  <c r="K4590" i="11"/>
  <c r="M4590" i="11" s="1"/>
  <c r="N4590" i="11"/>
  <c r="K4591" i="11"/>
  <c r="L4591" i="11" s="1"/>
  <c r="N4591" i="11"/>
  <c r="K4592" i="11"/>
  <c r="M4592" i="11" s="1"/>
  <c r="N4592" i="11"/>
  <c r="K4593" i="11"/>
  <c r="L4593" i="11" s="1"/>
  <c r="N4593" i="11"/>
  <c r="K4594" i="11"/>
  <c r="N4594" i="11"/>
  <c r="K4595" i="11"/>
  <c r="N4595" i="11"/>
  <c r="K4596" i="11"/>
  <c r="M4596" i="11" s="1"/>
  <c r="N4596" i="11"/>
  <c r="K4597" i="11"/>
  <c r="L4597" i="11" s="1"/>
  <c r="N4597" i="11"/>
  <c r="K4598" i="11"/>
  <c r="N4598" i="11"/>
  <c r="K4599" i="11"/>
  <c r="L4599" i="11" s="1"/>
  <c r="N4599" i="11"/>
  <c r="K4600" i="11"/>
  <c r="M4600" i="11" s="1"/>
  <c r="N4600" i="11"/>
  <c r="K4601" i="11"/>
  <c r="N4601" i="11"/>
  <c r="K4602" i="11"/>
  <c r="N4602" i="11"/>
  <c r="K4603" i="11"/>
  <c r="L4603" i="11" s="1"/>
  <c r="N4603" i="11"/>
  <c r="K4604" i="11"/>
  <c r="M4604" i="11" s="1"/>
  <c r="N4604" i="11"/>
  <c r="K4605" i="11"/>
  <c r="N4605" i="11"/>
  <c r="K4606" i="11"/>
  <c r="N4606" i="11"/>
  <c r="K4607" i="11"/>
  <c r="N4607" i="11"/>
  <c r="K4608" i="11"/>
  <c r="M4608" i="11" s="1"/>
  <c r="N4608" i="11"/>
  <c r="K4609" i="11"/>
  <c r="N4609" i="11"/>
  <c r="K4610" i="11"/>
  <c r="N4610" i="11"/>
  <c r="K4611" i="11"/>
  <c r="N4611" i="11"/>
  <c r="K4612" i="11"/>
  <c r="M4612" i="11" s="1"/>
  <c r="N4612" i="11"/>
  <c r="K4613" i="11"/>
  <c r="L4613" i="11" s="1"/>
  <c r="N4613" i="11"/>
  <c r="K4614" i="11"/>
  <c r="N4614" i="11"/>
  <c r="K4615" i="11"/>
  <c r="L4615" i="11" s="1"/>
  <c r="N4615" i="11"/>
  <c r="K4616" i="11"/>
  <c r="M4616" i="11" s="1"/>
  <c r="N4616" i="11"/>
  <c r="K4617" i="11"/>
  <c r="N4617" i="11"/>
  <c r="K4618" i="11"/>
  <c r="N4618" i="11"/>
  <c r="K4619" i="11"/>
  <c r="L4619" i="11" s="1"/>
  <c r="N4619" i="11"/>
  <c r="K4620" i="11"/>
  <c r="M4620" i="11" s="1"/>
  <c r="N4620" i="11"/>
  <c r="K4621" i="11"/>
  <c r="N4621" i="11"/>
  <c r="K4622" i="11"/>
  <c r="M4622" i="11" s="1"/>
  <c r="N4622" i="11"/>
  <c r="K4623" i="11"/>
  <c r="N4623" i="11"/>
  <c r="K4624" i="11"/>
  <c r="M4624" i="11" s="1"/>
  <c r="N4624" i="11"/>
  <c r="K4625" i="11"/>
  <c r="L4625" i="11" s="1"/>
  <c r="N4625" i="11"/>
  <c r="K4626" i="11"/>
  <c r="N4626" i="11"/>
  <c r="K4627" i="11"/>
  <c r="L4627" i="11" s="1"/>
  <c r="N4627" i="11"/>
  <c r="K4628" i="11"/>
  <c r="M4628" i="11" s="1"/>
  <c r="N4628" i="11"/>
  <c r="K4629" i="11"/>
  <c r="N4629" i="11"/>
  <c r="K4630" i="11"/>
  <c r="M4630" i="11" s="1"/>
  <c r="N4630" i="11"/>
  <c r="K4631" i="11"/>
  <c r="L4631" i="11" s="1"/>
  <c r="N4631" i="11"/>
  <c r="K4632" i="11"/>
  <c r="M4632" i="11" s="1"/>
  <c r="N4632" i="11"/>
  <c r="K4633" i="11"/>
  <c r="L4633" i="11" s="1"/>
  <c r="N4633" i="11"/>
  <c r="K4634" i="11"/>
  <c r="N4634" i="11"/>
  <c r="K4635" i="11"/>
  <c r="N4635" i="11"/>
  <c r="K4636" i="11"/>
  <c r="M4636" i="11" s="1"/>
  <c r="N4636" i="11"/>
  <c r="K4637" i="11"/>
  <c r="N4637" i="11"/>
  <c r="K4638" i="11"/>
  <c r="M4638" i="11" s="1"/>
  <c r="N4638" i="11"/>
  <c r="K4639" i="11"/>
  <c r="N4639" i="11"/>
  <c r="K4640" i="11"/>
  <c r="M4640" i="11" s="1"/>
  <c r="N4640" i="11"/>
  <c r="K4641" i="11"/>
  <c r="L4641" i="11" s="1"/>
  <c r="N4641" i="11"/>
  <c r="K4642" i="11"/>
  <c r="N4642" i="11"/>
  <c r="K4643" i="11"/>
  <c r="N4643" i="11"/>
  <c r="K4644" i="11"/>
  <c r="M4644" i="11" s="1"/>
  <c r="N4644" i="11"/>
  <c r="K4645" i="11"/>
  <c r="L4645" i="11" s="1"/>
  <c r="N4645" i="11"/>
  <c r="K4646" i="11"/>
  <c r="N4646" i="11"/>
  <c r="K4647" i="11"/>
  <c r="L4647" i="11" s="1"/>
  <c r="N4647" i="11"/>
  <c r="K4648" i="11"/>
  <c r="M4648" i="11" s="1"/>
  <c r="N4648" i="11"/>
  <c r="K4649" i="11"/>
  <c r="N4649" i="11"/>
  <c r="K4650" i="11"/>
  <c r="N4650" i="11"/>
  <c r="K4651" i="11"/>
  <c r="L4651" i="11" s="1"/>
  <c r="N4651" i="11"/>
  <c r="K4652" i="11"/>
  <c r="M4652" i="11" s="1"/>
  <c r="N4652" i="11"/>
  <c r="K4653" i="11"/>
  <c r="N4653" i="11"/>
  <c r="K4654" i="11"/>
  <c r="M4654" i="11" s="1"/>
  <c r="N4654" i="11"/>
  <c r="K4655" i="11"/>
  <c r="N4655" i="11"/>
  <c r="K4656" i="11"/>
  <c r="M4656" i="11" s="1"/>
  <c r="N4656" i="11"/>
  <c r="K4657" i="11"/>
  <c r="L4657" i="11" s="1"/>
  <c r="N4657" i="11"/>
  <c r="K4658" i="11"/>
  <c r="N4658" i="11"/>
  <c r="K4659" i="11"/>
  <c r="L4659" i="11" s="1"/>
  <c r="N4659" i="11"/>
  <c r="K4660" i="11"/>
  <c r="N4660" i="11"/>
  <c r="K4661" i="11"/>
  <c r="L4661" i="11" s="1"/>
  <c r="N4661" i="11"/>
  <c r="K4662" i="11"/>
  <c r="M4662" i="11" s="1"/>
  <c r="N4662" i="11"/>
  <c r="K4663" i="11"/>
  <c r="N4663" i="11"/>
  <c r="K4664" i="11"/>
  <c r="M4664" i="11" s="1"/>
  <c r="N4664" i="11"/>
  <c r="K4665" i="11"/>
  <c r="L4665" i="11" s="1"/>
  <c r="N4665" i="11"/>
  <c r="K4666" i="11"/>
  <c r="N4666" i="11"/>
  <c r="K4667" i="11"/>
  <c r="L4667" i="11" s="1"/>
  <c r="N4667" i="11"/>
  <c r="K4668" i="11"/>
  <c r="N4668" i="11"/>
  <c r="K4669" i="11"/>
  <c r="L4669" i="11" s="1"/>
  <c r="N4669" i="11"/>
  <c r="K4670" i="11"/>
  <c r="N4670" i="11"/>
  <c r="K4671" i="11"/>
  <c r="N4671" i="11"/>
  <c r="K4672" i="11"/>
  <c r="N4672" i="11"/>
  <c r="K4673" i="11"/>
  <c r="L4673" i="11" s="1"/>
  <c r="N4673" i="11"/>
  <c r="K4674" i="11"/>
  <c r="L4674" i="11" s="1"/>
  <c r="N4674" i="11"/>
  <c r="K4675" i="11"/>
  <c r="N4675" i="11"/>
  <c r="K4676" i="11"/>
  <c r="N4676" i="11"/>
  <c r="K4677" i="11"/>
  <c r="L4677" i="11" s="1"/>
  <c r="N4677" i="11"/>
  <c r="K4678" i="11"/>
  <c r="M4678" i="11" s="1"/>
  <c r="N4678" i="11"/>
  <c r="K4679" i="11"/>
  <c r="N4679" i="11"/>
  <c r="K4680" i="11"/>
  <c r="N4680" i="11"/>
  <c r="K4681" i="11"/>
  <c r="L4681" i="11" s="1"/>
  <c r="N4681" i="11"/>
  <c r="K4682" i="11"/>
  <c r="L4682" i="11" s="1"/>
  <c r="N4682" i="11"/>
  <c r="K4683" i="11"/>
  <c r="N4683" i="11"/>
  <c r="K4684" i="11"/>
  <c r="N4684" i="11"/>
  <c r="K4685" i="11"/>
  <c r="L4685" i="11" s="1"/>
  <c r="N4685" i="11"/>
  <c r="K4686" i="11"/>
  <c r="N4686" i="11"/>
  <c r="K4687" i="11"/>
  <c r="N4687" i="11"/>
  <c r="K4688" i="11"/>
  <c r="L4688" i="11" s="1"/>
  <c r="N4688" i="11"/>
  <c r="K4689" i="11"/>
  <c r="L4689" i="11" s="1"/>
  <c r="N4689" i="11"/>
  <c r="K4690" i="11"/>
  <c r="L4690" i="11" s="1"/>
  <c r="N4690" i="11"/>
  <c r="K4691" i="11"/>
  <c r="L4691" i="11" s="1"/>
  <c r="N4691" i="11"/>
  <c r="K4692" i="11"/>
  <c r="N4692" i="11"/>
  <c r="K4693" i="11"/>
  <c r="L4693" i="11" s="1"/>
  <c r="N4693" i="11"/>
  <c r="K4694" i="11"/>
  <c r="N4694" i="11"/>
  <c r="K4695" i="11"/>
  <c r="N4695" i="11"/>
  <c r="K4696" i="11"/>
  <c r="L4696" i="11" s="1"/>
  <c r="N4696" i="11"/>
  <c r="K4697" i="11"/>
  <c r="L4697" i="11" s="1"/>
  <c r="N4697" i="11"/>
  <c r="K4698" i="11"/>
  <c r="L4698" i="11" s="1"/>
  <c r="N4698" i="11"/>
  <c r="K4699" i="11"/>
  <c r="L4699" i="11" s="1"/>
  <c r="N4699" i="11"/>
  <c r="K4700" i="11"/>
  <c r="N4700" i="11"/>
  <c r="K4701" i="11"/>
  <c r="L4701" i="11" s="1"/>
  <c r="N4701" i="11"/>
  <c r="K4702" i="11"/>
  <c r="N4702" i="11"/>
  <c r="K4703" i="11"/>
  <c r="L4703" i="11" s="1"/>
  <c r="N4703" i="11"/>
  <c r="K4704" i="11"/>
  <c r="M4704" i="11" s="1"/>
  <c r="N4704" i="11"/>
  <c r="K4705" i="11"/>
  <c r="N4705" i="11"/>
  <c r="K4706" i="11"/>
  <c r="N4706" i="11"/>
  <c r="K4707" i="11"/>
  <c r="L4707" i="11" s="1"/>
  <c r="N4707" i="11"/>
  <c r="K4708" i="11"/>
  <c r="N4708" i="11"/>
  <c r="K4709" i="11"/>
  <c r="N4709" i="11"/>
  <c r="K4710" i="11"/>
  <c r="N4710" i="11"/>
  <c r="K4711" i="11"/>
  <c r="L4711" i="11" s="1"/>
  <c r="N4711" i="11"/>
  <c r="K4712" i="11"/>
  <c r="N4712" i="11"/>
  <c r="K4713" i="11"/>
  <c r="N4713" i="11"/>
  <c r="K4714" i="11"/>
  <c r="N4714" i="11"/>
  <c r="K4715" i="11"/>
  <c r="N4715" i="11"/>
  <c r="K4716" i="11"/>
  <c r="M4716" i="11" s="1"/>
  <c r="N4716" i="11"/>
  <c r="K4717" i="11"/>
  <c r="N4717" i="11"/>
  <c r="K4718" i="11"/>
  <c r="N4718" i="11"/>
  <c r="K4719" i="11"/>
  <c r="L4719" i="11" s="1"/>
  <c r="N4719" i="11"/>
  <c r="K4720" i="11"/>
  <c r="N4720" i="11"/>
  <c r="K4721" i="11"/>
  <c r="L4721" i="11" s="1"/>
  <c r="N4721" i="11"/>
  <c r="K4722" i="11"/>
  <c r="N4722" i="11"/>
  <c r="K4723" i="11"/>
  <c r="N4723" i="11"/>
  <c r="K4724" i="11"/>
  <c r="M4724" i="11" s="1"/>
  <c r="N4724" i="11"/>
  <c r="K4725" i="11"/>
  <c r="N4725" i="11"/>
  <c r="K4726" i="11"/>
  <c r="N4726" i="11"/>
  <c r="K4727" i="11"/>
  <c r="L4727" i="11" s="1"/>
  <c r="N4727" i="11"/>
  <c r="K4728" i="11"/>
  <c r="N4728" i="11"/>
  <c r="K4729" i="11"/>
  <c r="L4729" i="11" s="1"/>
  <c r="N4729" i="11"/>
  <c r="K4730" i="11"/>
  <c r="N4730" i="11"/>
  <c r="K4731" i="11"/>
  <c r="N4731" i="11"/>
  <c r="K4732" i="11"/>
  <c r="N4732" i="11"/>
  <c r="K4733" i="11"/>
  <c r="N4733" i="11"/>
  <c r="K4734" i="11"/>
  <c r="N4734" i="11"/>
  <c r="K4735" i="11"/>
  <c r="N4735" i="11"/>
  <c r="K4736" i="11"/>
  <c r="M4736" i="11" s="1"/>
  <c r="N4736" i="11"/>
  <c r="K4737" i="11"/>
  <c r="L4737" i="11" s="1"/>
  <c r="N4737" i="11"/>
  <c r="K4738" i="11"/>
  <c r="N4738" i="11"/>
  <c r="K4739" i="11"/>
  <c r="L4739" i="11" s="1"/>
  <c r="N4739" i="11"/>
  <c r="K4740" i="11"/>
  <c r="M4740" i="11" s="1"/>
  <c r="N4740" i="11"/>
  <c r="K4741" i="11"/>
  <c r="N4741" i="11"/>
  <c r="K4742" i="11"/>
  <c r="N4742" i="11"/>
  <c r="K4743" i="11"/>
  <c r="L4743" i="11" s="1"/>
  <c r="N4743" i="11"/>
  <c r="K4744" i="11"/>
  <c r="N4744" i="11"/>
  <c r="K4745" i="11"/>
  <c r="N4745" i="11"/>
  <c r="K4746" i="11"/>
  <c r="N4746" i="11"/>
  <c r="K4747" i="11"/>
  <c r="N4747" i="11"/>
  <c r="K4748" i="11"/>
  <c r="M4748" i="11" s="1"/>
  <c r="N4748" i="11"/>
  <c r="K4749" i="11"/>
  <c r="N4749" i="11"/>
  <c r="K4750" i="11"/>
  <c r="N4750" i="11"/>
  <c r="K4751" i="11"/>
  <c r="L4751" i="11" s="1"/>
  <c r="N4751" i="11"/>
  <c r="K4752" i="11"/>
  <c r="N4752" i="11"/>
  <c r="K4753" i="11"/>
  <c r="L4753" i="11" s="1"/>
  <c r="N4753" i="11"/>
  <c r="K4754" i="11"/>
  <c r="N4754" i="11"/>
  <c r="K4755" i="11"/>
  <c r="N4755" i="11"/>
  <c r="K4756" i="11"/>
  <c r="M4756" i="11" s="1"/>
  <c r="N4756" i="11"/>
  <c r="K4757" i="11"/>
  <c r="N4757" i="11"/>
  <c r="K4758" i="11"/>
  <c r="N4758" i="11"/>
  <c r="K4759" i="11"/>
  <c r="L4759" i="11" s="1"/>
  <c r="N4759" i="11"/>
  <c r="K4760" i="11"/>
  <c r="N4760" i="11"/>
  <c r="K4761" i="11"/>
  <c r="L4761" i="11" s="1"/>
  <c r="N4761" i="11"/>
  <c r="K4762" i="11"/>
  <c r="N4762" i="11"/>
  <c r="K4763" i="11"/>
  <c r="N4763" i="11"/>
  <c r="K4764" i="11"/>
  <c r="M4764" i="11" s="1"/>
  <c r="N4764" i="11"/>
  <c r="K4765" i="11"/>
  <c r="N4765" i="11"/>
  <c r="K4766" i="11"/>
  <c r="N4766" i="11"/>
  <c r="K4767" i="11"/>
  <c r="L4767" i="11" s="1"/>
  <c r="N4767" i="11"/>
  <c r="K4768" i="11"/>
  <c r="N4768" i="11"/>
  <c r="K4769" i="11"/>
  <c r="L4769" i="11" s="1"/>
  <c r="N4769" i="11"/>
  <c r="K4770" i="11"/>
  <c r="N4770" i="11"/>
  <c r="K4771" i="11"/>
  <c r="N4771" i="11"/>
  <c r="K4772" i="11"/>
  <c r="N4772" i="11"/>
  <c r="K4773" i="11"/>
  <c r="N4773" i="11"/>
  <c r="K4774" i="11"/>
  <c r="N4774" i="11"/>
  <c r="K4775" i="11"/>
  <c r="L4775" i="11" s="1"/>
  <c r="N4775" i="11"/>
  <c r="K4776" i="11"/>
  <c r="N4776" i="11"/>
  <c r="K4777" i="11"/>
  <c r="N4777" i="11"/>
  <c r="K4778" i="11"/>
  <c r="N4778" i="11"/>
  <c r="K4779" i="11"/>
  <c r="N4779" i="11"/>
  <c r="K4780" i="11"/>
  <c r="M4780" i="11" s="1"/>
  <c r="N4780" i="11"/>
  <c r="K4781" i="11"/>
  <c r="N4781" i="11"/>
  <c r="K4782" i="11"/>
  <c r="N4782" i="11"/>
  <c r="K4783" i="11"/>
  <c r="L4783" i="11" s="1"/>
  <c r="N4783" i="11"/>
  <c r="K4784" i="11"/>
  <c r="M4784" i="11" s="1"/>
  <c r="N4784" i="11"/>
  <c r="K4785" i="11"/>
  <c r="L4785" i="11" s="1"/>
  <c r="N4785" i="11"/>
  <c r="K4786" i="11"/>
  <c r="N4786" i="11"/>
  <c r="K4787" i="11"/>
  <c r="L4787" i="11" s="1"/>
  <c r="N4787" i="11"/>
  <c r="K4788" i="11"/>
  <c r="M4788" i="11" s="1"/>
  <c r="N4788" i="11"/>
  <c r="K4789" i="11"/>
  <c r="N4789" i="11"/>
  <c r="K4790" i="11"/>
  <c r="N4790" i="11"/>
  <c r="K4791" i="11"/>
  <c r="N4791" i="11"/>
  <c r="K4792" i="11"/>
  <c r="N4792" i="11"/>
  <c r="K4793" i="11"/>
  <c r="L4793" i="11" s="1"/>
  <c r="N4793" i="11"/>
  <c r="K4794" i="11"/>
  <c r="N4794" i="11"/>
  <c r="K4795" i="11"/>
  <c r="N4795" i="11"/>
  <c r="K4796" i="11"/>
  <c r="N4796" i="11"/>
  <c r="K4797" i="11"/>
  <c r="L4797" i="11" s="1"/>
  <c r="N4797" i="11"/>
  <c r="K4798" i="11"/>
  <c r="N4798" i="11"/>
  <c r="K4799" i="11"/>
  <c r="N4799" i="11"/>
  <c r="K4800" i="11"/>
  <c r="N4800" i="11"/>
  <c r="K4801" i="11"/>
  <c r="L4801" i="11" s="1"/>
  <c r="N4801" i="11"/>
  <c r="K4802" i="11"/>
  <c r="N4802" i="11"/>
  <c r="K4803" i="11"/>
  <c r="N4803" i="11"/>
  <c r="K4804" i="11"/>
  <c r="M4804" i="11" s="1"/>
  <c r="N4804" i="11"/>
  <c r="K4805" i="11"/>
  <c r="N4805" i="11"/>
  <c r="K4806" i="11"/>
  <c r="N4806" i="11"/>
  <c r="K4807" i="11"/>
  <c r="N4807" i="11"/>
  <c r="K4808" i="11"/>
  <c r="N4808" i="11"/>
  <c r="K4809" i="11"/>
  <c r="L4809" i="11" s="1"/>
  <c r="N4809" i="11"/>
  <c r="K4810" i="11"/>
  <c r="N4810" i="11"/>
  <c r="K4811" i="11"/>
  <c r="N4811" i="11"/>
  <c r="K4812" i="11"/>
  <c r="N4812" i="11"/>
  <c r="K4813" i="11"/>
  <c r="N4813" i="11"/>
  <c r="K4814" i="11"/>
  <c r="N4814" i="11"/>
  <c r="K4815" i="11"/>
  <c r="L4815" i="11" s="1"/>
  <c r="N4815" i="11"/>
  <c r="K4816" i="11"/>
  <c r="N4816" i="11"/>
  <c r="K4817" i="11"/>
  <c r="N4817" i="11"/>
  <c r="K4818" i="11"/>
  <c r="N4818" i="11"/>
  <c r="K4819" i="11"/>
  <c r="N4819" i="11"/>
  <c r="K4820" i="11"/>
  <c r="M4820" i="11" s="1"/>
  <c r="N4820" i="11"/>
  <c r="K4821" i="11"/>
  <c r="N4821" i="11"/>
  <c r="K4822" i="11"/>
  <c r="N4822" i="11"/>
  <c r="K4823" i="11"/>
  <c r="N4823" i="11"/>
  <c r="K4824" i="11"/>
  <c r="N4824" i="11"/>
  <c r="K4825" i="11"/>
  <c r="L4825" i="11" s="1"/>
  <c r="N4825" i="11"/>
  <c r="K4826" i="11"/>
  <c r="N4826" i="11"/>
  <c r="K4827" i="11"/>
  <c r="N4827" i="11"/>
  <c r="K4828" i="11"/>
  <c r="N4828" i="11"/>
  <c r="K4829" i="11"/>
  <c r="L4829" i="11" s="1"/>
  <c r="N4829" i="11"/>
  <c r="K4830" i="11"/>
  <c r="N4830" i="11"/>
  <c r="K4831" i="11"/>
  <c r="N4831" i="11"/>
  <c r="K4832" i="11"/>
  <c r="M4832" i="11" s="1"/>
  <c r="N4832" i="11"/>
  <c r="K4833" i="11"/>
  <c r="L4833" i="11" s="1"/>
  <c r="N4833" i="11"/>
  <c r="K4834" i="11"/>
  <c r="N4834" i="11"/>
  <c r="K4835" i="11"/>
  <c r="L4835" i="11" s="1"/>
  <c r="N4835" i="11"/>
  <c r="K4836" i="11"/>
  <c r="L4836" i="11" s="1"/>
  <c r="N4836" i="11"/>
  <c r="K4837" i="11"/>
  <c r="N4837" i="11"/>
  <c r="K4838" i="11"/>
  <c r="N4838" i="11"/>
  <c r="K4839" i="11"/>
  <c r="N4839" i="11"/>
  <c r="K4840" i="11"/>
  <c r="N4840" i="11"/>
  <c r="K4841" i="11"/>
  <c r="N4841" i="11"/>
  <c r="K4842" i="11"/>
  <c r="N4842" i="11"/>
  <c r="K4843" i="11"/>
  <c r="N4843" i="11"/>
  <c r="K4844" i="11"/>
  <c r="M4844" i="11" s="1"/>
  <c r="N4844" i="11"/>
  <c r="K4845" i="11"/>
  <c r="L4845" i="11" s="1"/>
  <c r="N4845" i="11"/>
  <c r="K4846" i="11"/>
  <c r="N4846" i="11"/>
  <c r="K4847" i="11"/>
  <c r="L4847" i="11" s="1"/>
  <c r="N4847" i="11"/>
  <c r="K4848" i="11"/>
  <c r="M4848" i="11" s="1"/>
  <c r="N4848" i="11"/>
  <c r="K4849" i="11"/>
  <c r="L4849" i="11" s="1"/>
  <c r="N4849" i="11"/>
  <c r="K4850" i="11"/>
  <c r="N4850" i="11"/>
  <c r="K4851" i="11"/>
  <c r="L4851" i="11" s="1"/>
  <c r="N4851" i="11"/>
  <c r="K4852" i="11"/>
  <c r="M4852" i="11" s="1"/>
  <c r="N4852" i="11"/>
  <c r="K4853" i="11"/>
  <c r="N4853" i="11"/>
  <c r="K4854" i="11"/>
  <c r="N4854" i="11"/>
  <c r="K4855" i="11"/>
  <c r="N4855" i="11"/>
  <c r="K4856" i="11"/>
  <c r="N4856" i="11"/>
  <c r="K4857" i="11"/>
  <c r="L4857" i="11" s="1"/>
  <c r="N4857" i="11"/>
  <c r="K4858" i="11"/>
  <c r="N4858" i="11"/>
  <c r="K4859" i="11"/>
  <c r="N4859" i="11"/>
  <c r="K4860" i="11"/>
  <c r="N4860" i="11"/>
  <c r="K4861" i="11"/>
  <c r="L4861" i="11" s="1"/>
  <c r="N4861" i="11"/>
  <c r="K4862" i="11"/>
  <c r="N4862" i="11"/>
  <c r="K4863" i="11"/>
  <c r="N4863" i="11"/>
  <c r="K4864" i="11"/>
  <c r="M4864" i="11" s="1"/>
  <c r="N4864" i="11"/>
  <c r="K4865" i="11"/>
  <c r="L4865" i="11" s="1"/>
  <c r="N4865" i="11"/>
  <c r="K4866" i="11"/>
  <c r="N4866" i="11"/>
  <c r="K4867" i="11"/>
  <c r="L4867" i="11" s="1"/>
  <c r="N4867" i="11"/>
  <c r="K4868" i="11"/>
  <c r="M4868" i="11" s="1"/>
  <c r="N4868" i="11"/>
  <c r="K4869" i="11"/>
  <c r="N4869" i="11"/>
  <c r="K4870" i="11"/>
  <c r="N4870" i="11"/>
  <c r="K4871" i="11"/>
  <c r="L4871" i="11" s="1"/>
  <c r="N4871" i="11"/>
  <c r="K4872" i="11"/>
  <c r="N4872" i="11"/>
  <c r="K4873" i="11"/>
  <c r="L4873" i="11" s="1"/>
  <c r="N4873" i="11"/>
  <c r="K4874" i="11"/>
  <c r="N4874" i="11"/>
  <c r="K4875" i="11"/>
  <c r="N4875" i="11"/>
  <c r="K4876" i="11"/>
  <c r="M4876" i="11" s="1"/>
  <c r="N4876" i="11"/>
  <c r="K4877" i="11"/>
  <c r="N4877" i="11"/>
  <c r="K4878" i="11"/>
  <c r="N4878" i="11"/>
  <c r="K4879" i="11"/>
  <c r="N4879" i="11"/>
  <c r="K4880" i="11"/>
  <c r="N4880" i="11"/>
  <c r="K4881" i="11"/>
  <c r="L4881" i="11" s="1"/>
  <c r="N4881" i="11"/>
  <c r="K4882" i="11"/>
  <c r="N4882" i="11"/>
  <c r="K4883" i="11"/>
  <c r="N4883" i="11"/>
  <c r="K4884" i="11"/>
  <c r="N4884" i="11"/>
  <c r="K4885" i="11"/>
  <c r="N4885" i="11"/>
  <c r="K4886" i="11"/>
  <c r="N4886" i="11"/>
  <c r="K4887" i="11"/>
  <c r="N4887" i="11"/>
  <c r="K4888" i="11"/>
  <c r="N4888" i="11"/>
  <c r="K4889" i="11"/>
  <c r="N4889" i="11"/>
  <c r="K4890" i="11"/>
  <c r="M4890" i="11" s="1"/>
  <c r="N4890" i="11"/>
  <c r="K4891" i="11"/>
  <c r="L4891" i="11" s="1"/>
  <c r="N4891" i="11"/>
  <c r="K4892" i="11"/>
  <c r="N4892" i="11"/>
  <c r="K4893" i="11"/>
  <c r="L4893" i="11" s="1"/>
  <c r="N4893" i="11"/>
  <c r="K4894" i="11"/>
  <c r="N4894" i="11"/>
  <c r="K4895" i="11"/>
  <c r="L4895" i="11" s="1"/>
  <c r="N4895" i="11"/>
  <c r="K4896" i="11"/>
  <c r="M4896" i="11" s="1"/>
  <c r="N4896" i="11"/>
  <c r="K4897" i="11"/>
  <c r="N4897" i="11"/>
  <c r="K4898" i="11"/>
  <c r="M4898" i="11" s="1"/>
  <c r="N4898" i="11"/>
  <c r="K4899" i="11"/>
  <c r="L4899" i="11" s="1"/>
  <c r="N4899" i="11"/>
  <c r="K4900" i="11"/>
  <c r="N4900" i="11"/>
  <c r="K4901" i="11"/>
  <c r="L4901" i="11" s="1"/>
  <c r="N4901" i="11"/>
  <c r="K4902" i="11"/>
  <c r="N4902" i="11"/>
  <c r="K4903" i="11"/>
  <c r="L4903" i="11" s="1"/>
  <c r="N4903" i="11"/>
  <c r="K4904" i="11"/>
  <c r="M4904" i="11" s="1"/>
  <c r="N4904" i="11"/>
  <c r="K4905" i="11"/>
  <c r="N4905" i="11"/>
  <c r="K4906" i="11"/>
  <c r="L4906" i="11" s="1"/>
  <c r="N4906" i="11"/>
  <c r="K4907" i="11"/>
  <c r="L4907" i="11" s="1"/>
  <c r="N4907" i="11"/>
  <c r="K4908" i="11"/>
  <c r="L4908" i="11" s="1"/>
  <c r="N4908" i="11"/>
  <c r="K4909" i="11"/>
  <c r="L4909" i="11" s="1"/>
  <c r="N4909" i="11"/>
  <c r="K4910" i="11"/>
  <c r="N4910" i="11"/>
  <c r="K4911" i="11"/>
  <c r="L4911" i="11" s="1"/>
  <c r="N4911" i="11"/>
  <c r="K4912" i="11"/>
  <c r="N4912" i="11"/>
  <c r="K4913" i="11"/>
  <c r="N4913" i="11"/>
  <c r="K4914" i="11"/>
  <c r="L4914" i="11" s="1"/>
  <c r="N4914" i="11"/>
  <c r="K4915" i="11"/>
  <c r="N4915" i="11"/>
  <c r="K4916" i="11"/>
  <c r="N4916" i="11"/>
  <c r="K4917" i="11"/>
  <c r="L4917" i="11" s="1"/>
  <c r="N4917" i="11"/>
  <c r="K4918" i="11"/>
  <c r="M4918" i="11" s="1"/>
  <c r="N4918" i="11"/>
  <c r="K4919" i="11"/>
  <c r="N4919" i="11"/>
  <c r="K4920" i="11"/>
  <c r="N4920" i="11"/>
  <c r="K4921" i="11"/>
  <c r="N4921" i="11"/>
  <c r="K4922" i="11"/>
  <c r="M4922" i="11" s="1"/>
  <c r="N4922" i="11"/>
  <c r="K4923" i="11"/>
  <c r="L4923" i="11" s="1"/>
  <c r="N4923" i="11"/>
  <c r="K4924" i="11"/>
  <c r="N4924" i="11"/>
  <c r="K4925" i="11"/>
  <c r="N4925" i="11"/>
  <c r="K4926" i="11"/>
  <c r="M4926" i="11" s="1"/>
  <c r="N4926" i="11"/>
  <c r="K4927" i="11"/>
  <c r="N4927" i="11"/>
  <c r="K4928" i="11"/>
  <c r="M4928" i="11" s="1"/>
  <c r="N4928" i="11"/>
  <c r="K4929" i="11"/>
  <c r="N4929" i="11"/>
  <c r="K4930" i="11"/>
  <c r="M4930" i="11" s="1"/>
  <c r="N4930" i="11"/>
  <c r="K4931" i="11"/>
  <c r="L4931" i="11" s="1"/>
  <c r="N4931" i="11"/>
  <c r="K4932" i="11"/>
  <c r="N4932" i="11"/>
  <c r="K4933" i="11"/>
  <c r="L4933" i="11" s="1"/>
  <c r="N4933" i="11"/>
  <c r="K4934" i="11"/>
  <c r="M4934" i="11" s="1"/>
  <c r="N4934" i="11"/>
  <c r="K4935" i="11"/>
  <c r="N4935" i="11"/>
  <c r="K4936" i="11"/>
  <c r="M4936" i="11" s="1"/>
  <c r="N4936" i="11"/>
  <c r="K4937" i="11"/>
  <c r="L4937" i="11" s="1"/>
  <c r="N4937" i="11"/>
  <c r="K4938" i="11"/>
  <c r="M4938" i="11" s="1"/>
  <c r="N4938" i="11"/>
  <c r="K4939" i="11"/>
  <c r="L4939" i="11" s="1"/>
  <c r="N4939" i="11"/>
  <c r="K4940" i="11"/>
  <c r="M4940" i="11" s="1"/>
  <c r="N4940" i="11"/>
  <c r="K4941" i="11"/>
  <c r="L4941" i="11" s="1"/>
  <c r="N4941" i="11"/>
  <c r="K4942" i="11"/>
  <c r="M4942" i="11" s="1"/>
  <c r="N4942" i="11"/>
  <c r="K4943" i="11"/>
  <c r="L4943" i="11" s="1"/>
  <c r="N4943" i="11"/>
  <c r="K4944" i="11"/>
  <c r="M4944" i="11" s="1"/>
  <c r="N4944" i="11"/>
  <c r="K4945" i="11"/>
  <c r="N4945" i="11"/>
  <c r="K4946" i="11"/>
  <c r="M4946" i="11" s="1"/>
  <c r="N4946" i="11"/>
  <c r="K4947" i="11"/>
  <c r="L4947" i="11" s="1"/>
  <c r="N4947" i="11"/>
  <c r="K4948" i="11"/>
  <c r="N4948" i="11"/>
  <c r="K4949" i="11"/>
  <c r="N4949" i="11"/>
  <c r="K4950" i="11"/>
  <c r="M4950" i="11" s="1"/>
  <c r="N4950" i="11"/>
  <c r="K4951" i="11"/>
  <c r="N4951" i="11"/>
  <c r="K4952" i="11"/>
  <c r="N4952" i="11"/>
  <c r="K4953" i="11"/>
  <c r="L4953" i="11" s="1"/>
  <c r="N4953" i="11"/>
  <c r="K4954" i="11"/>
  <c r="M4954" i="11" s="1"/>
  <c r="N4954" i="11"/>
  <c r="K4955" i="11"/>
  <c r="N4955" i="11"/>
  <c r="K4956" i="11"/>
  <c r="N4956" i="11"/>
  <c r="K4957" i="11"/>
  <c r="L4957" i="11" s="1"/>
  <c r="N4957" i="11"/>
  <c r="K4958" i="11"/>
  <c r="M4958" i="11" s="1"/>
  <c r="N4958" i="11"/>
  <c r="K4959" i="11"/>
  <c r="N4959" i="11"/>
  <c r="K4960" i="11"/>
  <c r="M4960" i="11" s="1"/>
  <c r="N4960" i="11"/>
  <c r="K4961" i="11"/>
  <c r="N4961" i="11"/>
  <c r="K4962" i="11"/>
  <c r="M4962" i="11" s="1"/>
  <c r="N4962" i="11"/>
  <c r="K4963" i="11"/>
  <c r="L4963" i="11" s="1"/>
  <c r="N4963" i="11"/>
  <c r="K4964" i="11"/>
  <c r="N4964" i="11"/>
  <c r="K4965" i="11"/>
  <c r="L4965" i="11" s="1"/>
  <c r="N4965" i="11"/>
  <c r="K4966" i="11"/>
  <c r="M4966" i="11" s="1"/>
  <c r="N4966" i="11"/>
  <c r="K4967" i="11"/>
  <c r="N4967" i="11"/>
  <c r="K4968" i="11"/>
  <c r="N4968" i="11"/>
  <c r="K4969" i="11"/>
  <c r="L4969" i="11" s="1"/>
  <c r="N4969" i="11"/>
  <c r="K4970" i="11"/>
  <c r="M4970" i="11" s="1"/>
  <c r="N4970" i="11"/>
  <c r="K4971" i="11"/>
  <c r="N4971" i="11"/>
  <c r="K4972" i="11"/>
  <c r="M4972" i="11" s="1"/>
  <c r="N4972" i="11"/>
  <c r="K4973" i="11"/>
  <c r="L4973" i="11" s="1"/>
  <c r="N4973" i="11"/>
  <c r="K4974" i="11"/>
  <c r="M4974" i="11" s="1"/>
  <c r="N4974" i="11"/>
  <c r="K4975" i="11"/>
  <c r="L4975" i="11" s="1"/>
  <c r="N4975" i="11"/>
  <c r="K4976" i="11"/>
  <c r="M4976" i="11" s="1"/>
  <c r="N4976" i="11"/>
  <c r="K4977" i="11"/>
  <c r="N4977" i="11"/>
  <c r="K4978" i="11"/>
  <c r="M4978" i="11" s="1"/>
  <c r="N4978" i="11"/>
  <c r="K4979" i="11"/>
  <c r="N4979" i="11"/>
  <c r="K4980" i="11"/>
  <c r="N4980" i="11"/>
  <c r="K4981" i="11"/>
  <c r="L4981" i="11" s="1"/>
  <c r="N4981" i="11"/>
  <c r="K4982" i="11"/>
  <c r="M4982" i="11" s="1"/>
  <c r="N4982" i="11"/>
  <c r="K4983" i="11"/>
  <c r="N4983" i="11"/>
  <c r="K4984" i="11"/>
  <c r="M4984" i="11" s="1"/>
  <c r="N4984" i="11"/>
  <c r="K4985" i="11"/>
  <c r="N4985" i="11"/>
  <c r="K4986" i="11"/>
  <c r="M4986" i="11" s="1"/>
  <c r="N4986" i="11"/>
  <c r="K4987" i="11"/>
  <c r="L4987" i="11" s="1"/>
  <c r="N4987" i="11"/>
  <c r="K4988" i="11"/>
  <c r="N4988" i="11"/>
  <c r="K4989" i="11"/>
  <c r="L4989" i="11" s="1"/>
  <c r="N4989" i="11"/>
  <c r="K4990" i="11"/>
  <c r="M4990" i="11" s="1"/>
  <c r="N4990" i="11"/>
  <c r="K4991" i="11"/>
  <c r="N4991" i="11"/>
  <c r="K4992" i="11"/>
  <c r="M4992" i="11" s="1"/>
  <c r="N4992" i="11"/>
  <c r="K4993" i="11"/>
  <c r="N4993" i="11"/>
  <c r="K4994" i="11"/>
  <c r="N4994" i="11"/>
  <c r="K4995" i="11"/>
  <c r="N4995" i="11"/>
  <c r="K4996" i="11"/>
  <c r="N4996" i="11"/>
  <c r="K4997" i="11"/>
  <c r="L4997" i="11" s="1"/>
  <c r="N4997" i="11"/>
  <c r="K4998" i="11"/>
  <c r="M4998" i="11" s="1"/>
  <c r="N4998" i="11"/>
  <c r="K4999" i="11"/>
  <c r="N4999" i="11"/>
  <c r="K5000" i="11"/>
  <c r="N5000" i="11"/>
  <c r="K5001" i="11"/>
  <c r="L5001" i="11" s="1"/>
  <c r="N5001" i="11"/>
  <c r="K5002" i="11"/>
  <c r="M5002" i="11" s="1"/>
  <c r="N5002" i="11"/>
  <c r="K5003" i="11"/>
  <c r="L5003" i="11" s="1"/>
  <c r="N5003" i="11"/>
  <c r="K5004" i="11"/>
  <c r="M5004" i="11" s="1"/>
  <c r="N5004" i="11"/>
  <c r="K5005" i="11"/>
  <c r="N5005" i="11"/>
  <c r="K5006" i="11"/>
  <c r="M5006" i="11" s="1"/>
  <c r="N5006" i="11"/>
  <c r="K5007" i="11"/>
  <c r="L5007" i="11" s="1"/>
  <c r="N5007" i="11"/>
  <c r="K5008" i="11"/>
  <c r="M5008" i="11" s="1"/>
  <c r="N5008" i="11"/>
  <c r="K5009" i="11"/>
  <c r="N5009" i="11"/>
  <c r="K5010" i="11"/>
  <c r="M5010" i="11" s="1"/>
  <c r="N5010" i="11"/>
  <c r="K5011" i="11"/>
  <c r="L5011" i="11" s="1"/>
  <c r="N5011" i="11"/>
  <c r="K5012" i="11"/>
  <c r="N5012" i="11"/>
  <c r="K5013" i="11"/>
  <c r="N5013" i="11"/>
  <c r="K5014" i="11"/>
  <c r="M5014" i="11" s="1"/>
  <c r="N5014" i="11"/>
  <c r="K5015" i="11"/>
  <c r="N5015" i="11"/>
  <c r="K5016" i="11"/>
  <c r="M5016" i="11" s="1"/>
  <c r="N5016" i="11"/>
  <c r="K5017" i="11"/>
  <c r="N5017" i="11"/>
  <c r="K5018" i="11"/>
  <c r="M5018" i="11" s="1"/>
  <c r="N5018" i="11"/>
  <c r="K5019" i="11"/>
  <c r="L5019" i="11" s="1"/>
  <c r="N5019" i="11"/>
  <c r="K5020" i="11"/>
  <c r="N5020" i="11"/>
  <c r="K5021" i="11"/>
  <c r="L5021" i="11" s="1"/>
  <c r="N5021" i="11"/>
  <c r="K5022" i="11"/>
  <c r="M5022" i="11" s="1"/>
  <c r="N5022" i="11"/>
  <c r="K5023" i="11"/>
  <c r="L5023" i="11" s="1"/>
  <c r="N5023" i="11"/>
  <c r="K5024" i="11"/>
  <c r="M5024" i="11" s="1"/>
  <c r="N5024" i="11"/>
  <c r="K5025" i="11"/>
  <c r="N5025" i="11"/>
  <c r="K5026" i="11"/>
  <c r="M5026" i="11" s="1"/>
  <c r="N5026" i="11"/>
  <c r="K5027" i="11"/>
  <c r="L5027" i="11" s="1"/>
  <c r="N5027" i="11"/>
  <c r="K5028" i="11"/>
  <c r="N5028" i="11"/>
  <c r="K5029" i="11"/>
  <c r="L5029" i="11" s="1"/>
  <c r="N5029" i="11"/>
  <c r="K5030" i="11"/>
  <c r="M5030" i="11" s="1"/>
  <c r="N5030" i="11"/>
  <c r="K5031" i="11"/>
  <c r="N5031" i="11"/>
  <c r="K5032" i="11"/>
  <c r="N5032" i="11"/>
  <c r="K5033" i="11"/>
  <c r="L5033" i="11" s="1"/>
  <c r="N5033" i="11"/>
  <c r="K5034" i="11"/>
  <c r="M5034" i="11" s="1"/>
  <c r="N5034" i="11"/>
  <c r="K5035" i="11"/>
  <c r="N5035" i="11"/>
  <c r="K5036" i="11"/>
  <c r="M5036" i="11" s="1"/>
  <c r="N5036" i="11"/>
  <c r="K5037" i="11"/>
  <c r="L5037" i="11" s="1"/>
  <c r="N5037" i="11"/>
  <c r="K5038" i="11"/>
  <c r="M5038" i="11" s="1"/>
  <c r="N5038" i="11"/>
  <c r="K5039" i="11"/>
  <c r="L5039" i="11" s="1"/>
  <c r="N5039" i="11"/>
  <c r="K5040" i="11"/>
  <c r="M5040" i="11" s="1"/>
  <c r="N5040" i="11"/>
  <c r="K5041" i="11"/>
  <c r="N5041" i="11"/>
  <c r="K5042" i="11"/>
  <c r="M5042" i="11" s="1"/>
  <c r="N5042" i="11"/>
  <c r="K5043" i="11"/>
  <c r="N5043" i="11"/>
  <c r="K5044" i="11"/>
  <c r="N5044" i="11"/>
  <c r="K5045" i="11"/>
  <c r="L5045" i="11" s="1"/>
  <c r="N5045" i="11"/>
  <c r="K5046" i="11"/>
  <c r="M5046" i="11" s="1"/>
  <c r="N5046" i="11"/>
  <c r="K5047" i="11"/>
  <c r="N5047" i="11"/>
  <c r="K5048" i="11"/>
  <c r="M5048" i="11" s="1"/>
  <c r="N5048" i="11"/>
  <c r="K5049" i="11"/>
  <c r="N5049" i="11"/>
  <c r="K5050" i="11"/>
  <c r="M5050" i="11" s="1"/>
  <c r="N5050" i="11"/>
  <c r="K5051" i="11"/>
  <c r="L5051" i="11" s="1"/>
  <c r="N5051" i="11"/>
  <c r="K5052" i="11"/>
  <c r="N5052" i="11"/>
  <c r="K5053" i="11"/>
  <c r="L5053" i="11" s="1"/>
  <c r="N5053" i="11"/>
  <c r="K5054" i="11"/>
  <c r="M5054" i="11" s="1"/>
  <c r="N5054" i="11"/>
  <c r="K5055" i="11"/>
  <c r="N5055" i="11"/>
  <c r="K5056" i="11"/>
  <c r="M5056" i="11" s="1"/>
  <c r="N5056" i="11"/>
  <c r="K5057" i="11"/>
  <c r="N5057" i="11"/>
  <c r="K5058" i="11"/>
  <c r="M5058" i="11" s="1"/>
  <c r="N5058" i="11"/>
  <c r="K5059" i="11"/>
  <c r="N5059" i="11"/>
  <c r="K5060" i="11"/>
  <c r="N5060" i="11"/>
  <c r="K5061" i="11"/>
  <c r="L5061" i="11" s="1"/>
  <c r="N5061" i="11"/>
  <c r="K5062" i="11"/>
  <c r="M5062" i="11" s="1"/>
  <c r="N5062" i="11"/>
  <c r="K5063" i="11"/>
  <c r="N5063" i="11"/>
  <c r="K5064" i="11"/>
  <c r="N5064" i="11"/>
  <c r="K5065" i="11"/>
  <c r="L5065" i="11" s="1"/>
  <c r="N5065" i="11"/>
  <c r="K5066" i="11"/>
  <c r="M5066" i="11" s="1"/>
  <c r="N5066" i="11"/>
  <c r="K5067" i="11"/>
  <c r="L5067" i="11" s="1"/>
  <c r="N5067" i="11"/>
  <c r="K5068" i="11"/>
  <c r="M5068" i="11" s="1"/>
  <c r="N5068" i="11"/>
  <c r="K5069" i="11"/>
  <c r="N5069" i="11"/>
  <c r="K5070" i="11"/>
  <c r="M5070" i="11" s="1"/>
  <c r="N5070" i="11"/>
  <c r="K5071" i="11"/>
  <c r="L5071" i="11" s="1"/>
  <c r="N5071" i="11"/>
  <c r="K5072" i="11"/>
  <c r="M5072" i="11" s="1"/>
  <c r="N5072" i="11"/>
  <c r="K5073" i="11"/>
  <c r="N5073" i="11"/>
  <c r="K5074" i="11"/>
  <c r="M5074" i="11" s="1"/>
  <c r="N5074" i="11"/>
  <c r="K5075" i="11"/>
  <c r="L5075" i="11" s="1"/>
  <c r="N5075" i="11"/>
  <c r="K5076" i="11"/>
  <c r="N5076" i="11"/>
  <c r="K5077" i="11"/>
  <c r="N5077" i="11"/>
  <c r="K5078" i="11"/>
  <c r="M5078" i="11" s="1"/>
  <c r="N5078" i="11"/>
  <c r="K5079" i="11"/>
  <c r="N5079" i="11"/>
  <c r="K5080" i="11"/>
  <c r="M5080" i="11" s="1"/>
  <c r="N5080" i="11"/>
  <c r="K5081" i="11"/>
  <c r="N5081" i="11"/>
  <c r="K5082" i="11"/>
  <c r="M5082" i="11" s="1"/>
  <c r="N5082" i="11"/>
  <c r="K5083" i="11"/>
  <c r="L5083" i="11" s="1"/>
  <c r="N5083" i="11"/>
  <c r="K5084" i="11"/>
  <c r="N5084" i="11"/>
  <c r="K5085" i="11"/>
  <c r="L5085" i="11" s="1"/>
  <c r="N5085" i="11"/>
  <c r="K5086" i="11"/>
  <c r="M5086" i="11" s="1"/>
  <c r="N5086" i="11"/>
  <c r="K5087" i="11"/>
  <c r="N5087" i="11"/>
  <c r="K5088" i="11"/>
  <c r="M5088" i="11" s="1"/>
  <c r="N5088" i="11"/>
  <c r="K5089" i="11"/>
  <c r="N5089" i="11"/>
  <c r="K5090" i="11"/>
  <c r="M5090" i="11" s="1"/>
  <c r="N5090" i="11"/>
  <c r="K5091" i="11"/>
  <c r="L5091" i="11" s="1"/>
  <c r="N5091" i="11"/>
  <c r="K5092" i="11"/>
  <c r="N5092" i="11"/>
  <c r="K5093" i="11"/>
  <c r="L5093" i="11" s="1"/>
  <c r="N5093" i="11"/>
  <c r="K5094" i="11"/>
  <c r="M5094" i="11" s="1"/>
  <c r="N5094" i="11"/>
  <c r="K5095" i="11"/>
  <c r="N5095" i="11"/>
  <c r="K5096" i="11"/>
  <c r="N5096" i="11"/>
  <c r="K5097" i="11"/>
  <c r="L5097" i="11" s="1"/>
  <c r="N5097" i="11"/>
  <c r="K5098" i="11"/>
  <c r="M5098" i="11" s="1"/>
  <c r="N5098" i="11"/>
  <c r="K5099" i="11"/>
  <c r="N5099" i="11"/>
  <c r="K5100" i="11"/>
  <c r="M5100" i="11" s="1"/>
  <c r="N5100" i="11"/>
  <c r="K5101" i="11"/>
  <c r="L5101" i="11" s="1"/>
  <c r="N5101" i="11"/>
  <c r="K5102" i="11"/>
  <c r="M5102" i="11" s="1"/>
  <c r="N5102" i="11"/>
  <c r="K5103" i="11"/>
  <c r="L5103" i="11" s="1"/>
  <c r="N5103" i="11"/>
  <c r="K5104" i="11"/>
  <c r="M5104" i="11" s="1"/>
  <c r="N5104" i="11"/>
  <c r="K5105" i="11"/>
  <c r="N5105" i="11"/>
  <c r="K5106" i="11"/>
  <c r="M5106" i="11" s="1"/>
  <c r="N5106" i="11"/>
  <c r="K5107" i="11"/>
  <c r="L5107" i="11" s="1"/>
  <c r="N5107" i="11"/>
  <c r="K5108" i="11"/>
  <c r="N5108" i="11"/>
  <c r="K5109" i="11"/>
  <c r="L5109" i="11" s="1"/>
  <c r="N5109" i="11"/>
  <c r="K5110" i="11"/>
  <c r="M5110" i="11" s="1"/>
  <c r="N5110" i="11"/>
  <c r="K5111" i="11"/>
  <c r="N5111" i="11"/>
  <c r="K5112" i="11"/>
  <c r="M5112" i="11" s="1"/>
  <c r="N5112" i="11"/>
  <c r="K5113" i="11"/>
  <c r="N5113" i="11"/>
  <c r="K5114" i="11"/>
  <c r="M5114" i="11" s="1"/>
  <c r="N5114" i="11"/>
  <c r="K5115" i="11"/>
  <c r="L5115" i="11" s="1"/>
  <c r="N5115" i="11"/>
  <c r="K5116" i="11"/>
  <c r="N5116" i="11"/>
  <c r="K5117" i="11"/>
  <c r="L5117" i="11" s="1"/>
  <c r="N5117" i="11"/>
  <c r="K5118" i="11"/>
  <c r="M5118" i="11" s="1"/>
  <c r="N5118" i="11"/>
  <c r="K5119" i="11"/>
  <c r="N5119" i="11"/>
  <c r="K5120" i="11"/>
  <c r="M5120" i="11" s="1"/>
  <c r="N5120" i="11"/>
  <c r="K5121" i="11"/>
  <c r="N5121" i="11"/>
  <c r="K5122" i="11"/>
  <c r="M5122" i="11" s="1"/>
  <c r="N5122" i="11"/>
  <c r="K5123" i="11"/>
  <c r="L5123" i="11" s="1"/>
  <c r="N5123" i="11"/>
  <c r="K5124" i="11"/>
  <c r="N5124" i="11"/>
  <c r="K5125" i="11"/>
  <c r="L5125" i="11" s="1"/>
  <c r="N5125" i="11"/>
  <c r="K5126" i="11"/>
  <c r="M5126" i="11" s="1"/>
  <c r="N5126" i="11"/>
  <c r="K5127" i="11"/>
  <c r="N5127" i="11"/>
  <c r="K5128" i="11"/>
  <c r="M5128" i="11" s="1"/>
  <c r="N5128" i="11"/>
  <c r="K5129" i="11"/>
  <c r="L5129" i="11" s="1"/>
  <c r="N5129" i="11"/>
  <c r="K5130" i="11"/>
  <c r="M5130" i="11" s="1"/>
  <c r="N5130" i="11"/>
  <c r="K5131" i="11"/>
  <c r="N5131" i="11"/>
  <c r="K5132" i="11"/>
  <c r="M5132" i="11" s="1"/>
  <c r="N5132" i="11"/>
  <c r="K5133" i="11"/>
  <c r="L5133" i="11" s="1"/>
  <c r="N5133" i="11"/>
  <c r="K5134" i="11"/>
  <c r="M5134" i="11" s="1"/>
  <c r="N5134" i="11"/>
  <c r="K5135" i="11"/>
  <c r="L5135" i="11" s="1"/>
  <c r="N5135" i="11"/>
  <c r="K5136" i="11"/>
  <c r="N5136" i="11"/>
  <c r="K5137" i="11"/>
  <c r="N5137" i="11"/>
  <c r="K5138" i="11"/>
  <c r="M5138" i="11" s="1"/>
  <c r="N5138" i="11"/>
  <c r="K5139" i="11"/>
  <c r="L5139" i="11" s="1"/>
  <c r="N5139" i="11"/>
  <c r="K5140" i="11"/>
  <c r="N5140" i="11"/>
  <c r="K5141" i="11"/>
  <c r="N5141" i="11"/>
  <c r="K5142" i="11"/>
  <c r="M5142" i="11" s="1"/>
  <c r="N5142" i="11"/>
  <c r="K5143" i="11"/>
  <c r="N5143" i="11"/>
  <c r="K5144" i="11"/>
  <c r="M5144" i="11" s="1"/>
  <c r="N5144" i="11"/>
  <c r="K5145" i="11"/>
  <c r="L5145" i="11" s="1"/>
  <c r="N5145" i="11"/>
  <c r="K5146" i="11"/>
  <c r="M5146" i="11" s="1"/>
  <c r="N5146" i="11"/>
  <c r="K5147" i="11"/>
  <c r="L5147" i="11" s="1"/>
  <c r="N5147" i="11"/>
  <c r="K5148" i="11"/>
  <c r="L5148" i="11" s="1"/>
  <c r="N5148" i="11"/>
  <c r="K5149" i="11"/>
  <c r="N5149" i="11"/>
  <c r="K5150" i="11"/>
  <c r="M5150" i="11" s="1"/>
  <c r="N5150" i="11"/>
  <c r="K5151" i="11"/>
  <c r="L5151" i="11" s="1"/>
  <c r="N5151" i="11"/>
  <c r="K5152" i="11"/>
  <c r="N5152" i="11"/>
  <c r="K5153" i="11"/>
  <c r="N5153" i="11"/>
  <c r="K5154" i="11"/>
  <c r="M5154" i="11" s="1"/>
  <c r="N5154" i="11"/>
  <c r="K5155" i="11"/>
  <c r="L5155" i="11" s="1"/>
  <c r="N5155" i="11"/>
  <c r="K5156" i="11"/>
  <c r="N5156" i="11"/>
  <c r="K5157" i="11"/>
  <c r="L5157" i="11" s="1"/>
  <c r="N5157" i="11"/>
  <c r="K5158" i="11"/>
  <c r="M5158" i="11" s="1"/>
  <c r="N5158" i="11"/>
  <c r="K5159" i="11"/>
  <c r="N5159" i="11"/>
  <c r="K5160" i="11"/>
  <c r="N5160" i="11"/>
  <c r="K5161" i="11"/>
  <c r="L5161" i="11" s="1"/>
  <c r="N5161" i="11"/>
  <c r="K5162" i="11"/>
  <c r="M5162" i="11" s="1"/>
  <c r="N5162" i="11"/>
  <c r="K5163" i="11"/>
  <c r="N5163" i="11"/>
  <c r="K5164" i="11"/>
  <c r="M5164" i="11" s="1"/>
  <c r="N5164" i="11"/>
  <c r="K5165" i="11"/>
  <c r="N5165" i="11"/>
  <c r="K5166" i="11"/>
  <c r="M5166" i="11" s="1"/>
  <c r="N5166" i="11"/>
  <c r="K5167" i="11"/>
  <c r="L5167" i="11" s="1"/>
  <c r="N5167" i="11"/>
  <c r="K5168" i="11"/>
  <c r="M5168" i="11" s="1"/>
  <c r="N5168" i="11"/>
  <c r="K5169" i="11"/>
  <c r="N5169" i="11"/>
  <c r="K5170" i="11"/>
  <c r="M5170" i="11" s="1"/>
  <c r="N5170" i="11"/>
  <c r="K5171" i="11"/>
  <c r="L5171" i="11" s="1"/>
  <c r="N5171" i="11"/>
  <c r="K5172" i="11"/>
  <c r="N5172" i="11"/>
  <c r="K5173" i="11"/>
  <c r="L5173" i="11" s="1"/>
  <c r="N5173" i="11"/>
  <c r="K5174" i="11"/>
  <c r="M5174" i="11" s="1"/>
  <c r="N5174" i="11"/>
  <c r="K5175" i="11"/>
  <c r="N5175" i="11"/>
  <c r="K5176" i="11"/>
  <c r="M5176" i="11" s="1"/>
  <c r="N5176" i="11"/>
  <c r="K5177" i="11"/>
  <c r="N5177" i="11"/>
  <c r="K5178" i="11"/>
  <c r="M5178" i="11" s="1"/>
  <c r="N5178" i="11"/>
  <c r="K5179" i="11"/>
  <c r="L5179" i="11" s="1"/>
  <c r="N5179" i="11"/>
  <c r="K5180" i="11"/>
  <c r="N5180" i="11"/>
  <c r="K5181" i="11"/>
  <c r="N5181" i="11"/>
  <c r="K5182" i="11"/>
  <c r="M5182" i="11" s="1"/>
  <c r="N5182" i="11"/>
  <c r="K5183" i="11"/>
  <c r="L5183" i="11" s="1"/>
  <c r="N5183" i="11"/>
  <c r="K5184" i="11"/>
  <c r="M5184" i="11" s="1"/>
  <c r="N5184" i="11"/>
  <c r="K5185" i="11"/>
  <c r="N5185" i="11"/>
  <c r="K5186" i="11"/>
  <c r="M5186" i="11" s="1"/>
  <c r="N5186" i="11"/>
  <c r="K5187" i="11"/>
  <c r="L5187" i="11" s="1"/>
  <c r="N5187" i="11"/>
  <c r="K5188" i="11"/>
  <c r="N5188" i="11"/>
  <c r="K5189" i="11"/>
  <c r="L5189" i="11" s="1"/>
  <c r="N5189" i="11"/>
  <c r="K5190" i="11"/>
  <c r="M5190" i="11" s="1"/>
  <c r="N5190" i="11"/>
  <c r="K5191" i="11"/>
  <c r="N5191" i="11"/>
  <c r="K5192" i="11"/>
  <c r="M5192" i="11" s="1"/>
  <c r="N5192" i="11"/>
  <c r="K5193" i="11"/>
  <c r="N5193" i="11"/>
  <c r="K5194" i="11"/>
  <c r="M5194" i="11" s="1"/>
  <c r="N5194" i="11"/>
  <c r="K5195" i="11"/>
  <c r="N5195" i="11"/>
  <c r="K5196" i="11"/>
  <c r="N5196" i="11"/>
  <c r="K5197" i="11"/>
  <c r="L5197" i="11" s="1"/>
  <c r="N5197" i="11"/>
  <c r="K5198" i="11"/>
  <c r="M5198" i="11" s="1"/>
  <c r="N5198" i="11"/>
  <c r="K5199" i="11"/>
  <c r="N5199" i="11"/>
  <c r="K5200" i="11"/>
  <c r="N5200" i="11"/>
  <c r="K5201" i="11"/>
  <c r="N5201" i="11"/>
  <c r="K5202" i="11"/>
  <c r="M5202" i="11" s="1"/>
  <c r="N5202" i="11"/>
  <c r="K5203" i="11"/>
  <c r="L5203" i="11" s="1"/>
  <c r="N5203" i="11"/>
  <c r="K5204" i="11"/>
  <c r="M5204" i="11" s="1"/>
  <c r="N5204" i="11"/>
  <c r="K5205" i="11"/>
  <c r="N5205" i="11"/>
  <c r="K5206" i="11"/>
  <c r="M5206" i="11" s="1"/>
  <c r="N5206" i="11"/>
  <c r="K5207" i="11"/>
  <c r="N5207" i="11"/>
  <c r="K5208" i="11"/>
  <c r="N5208" i="11"/>
  <c r="K5209" i="11"/>
  <c r="L5209" i="11" s="1"/>
  <c r="N5209" i="11"/>
  <c r="K5210" i="11"/>
  <c r="M5210" i="11" s="1"/>
  <c r="N5210" i="11"/>
  <c r="K5211" i="11"/>
  <c r="N5211" i="11"/>
  <c r="K5212" i="11"/>
  <c r="M5212" i="11" s="1"/>
  <c r="N5212" i="11"/>
  <c r="K5213" i="11"/>
  <c r="L5213" i="11" s="1"/>
  <c r="N5213" i="11"/>
  <c r="K5214" i="11"/>
  <c r="M5214" i="11" s="1"/>
  <c r="N5214" i="11"/>
  <c r="K5215" i="11"/>
  <c r="L5215" i="11" s="1"/>
  <c r="N5215" i="11"/>
  <c r="K5216" i="11"/>
  <c r="M5216" i="11" s="1"/>
  <c r="N5216" i="11"/>
  <c r="K5217" i="11"/>
  <c r="L5217" i="11" s="1"/>
  <c r="N5217" i="11"/>
  <c r="K5218" i="11"/>
  <c r="M5218" i="11" s="1"/>
  <c r="N5218" i="11"/>
  <c r="K5219" i="11"/>
  <c r="L5219" i="11" s="1"/>
  <c r="N5219" i="11"/>
  <c r="K5220" i="11"/>
  <c r="M5220" i="11" s="1"/>
  <c r="N5220" i="11"/>
  <c r="K5221" i="11"/>
  <c r="N5221" i="11"/>
  <c r="K5222" i="11"/>
  <c r="M5222" i="11" s="1"/>
  <c r="N5222" i="11"/>
  <c r="K5223" i="11"/>
  <c r="N5223" i="11"/>
  <c r="K5224" i="11"/>
  <c r="N5224" i="11"/>
  <c r="K5225" i="11"/>
  <c r="L5225" i="11" s="1"/>
  <c r="N5225" i="11"/>
  <c r="K5226" i="11"/>
  <c r="M5226" i="11" s="1"/>
  <c r="N5226" i="11"/>
  <c r="K5227" i="11"/>
  <c r="N5227" i="11"/>
  <c r="K5228" i="11"/>
  <c r="M5228" i="11" s="1"/>
  <c r="N5228" i="11"/>
  <c r="K5229" i="11"/>
  <c r="L5229" i="11" s="1"/>
  <c r="N5229" i="11"/>
  <c r="K5230" i="11"/>
  <c r="M5230" i="11" s="1"/>
  <c r="N5230" i="11"/>
  <c r="K5231" i="11"/>
  <c r="L5231" i="11" s="1"/>
  <c r="N5231" i="11"/>
  <c r="K5232" i="11"/>
  <c r="N5232" i="11"/>
  <c r="K5233" i="11"/>
  <c r="L5233" i="11" s="1"/>
  <c r="N5233" i="11"/>
  <c r="K5234" i="11"/>
  <c r="M5234" i="11" s="1"/>
  <c r="N5234" i="11"/>
  <c r="K5235" i="11"/>
  <c r="N5235" i="11"/>
  <c r="K5236" i="11"/>
  <c r="M5236" i="11" s="1"/>
  <c r="N5236" i="11"/>
  <c r="K5237" i="11"/>
  <c r="N5237" i="11"/>
  <c r="K5238" i="11"/>
  <c r="M5238" i="11" s="1"/>
  <c r="N5238" i="11"/>
  <c r="K5239" i="11"/>
  <c r="L5239" i="11" s="1"/>
  <c r="N5239" i="11"/>
  <c r="K5240" i="11"/>
  <c r="M5240" i="11" s="1"/>
  <c r="N5240" i="11"/>
  <c r="K5241" i="11"/>
  <c r="L5241" i="11" s="1"/>
  <c r="N5241" i="11"/>
  <c r="K5242" i="11"/>
  <c r="M5242" i="11" s="1"/>
  <c r="N5242" i="11"/>
  <c r="K5243" i="11"/>
  <c r="L5243" i="11" s="1"/>
  <c r="N5243" i="11"/>
  <c r="K5244" i="11"/>
  <c r="M5244" i="11" s="1"/>
  <c r="N5244" i="11"/>
  <c r="K5245" i="11"/>
  <c r="N5245" i="11"/>
  <c r="K5246" i="11"/>
  <c r="M5246" i="11" s="1"/>
  <c r="N5246" i="11"/>
  <c r="K5247" i="11"/>
  <c r="L5247" i="11" s="1"/>
  <c r="N5247" i="11"/>
  <c r="K5248" i="11"/>
  <c r="N5248" i="11"/>
  <c r="K5249" i="11"/>
  <c r="L5249" i="11" s="1"/>
  <c r="N5249" i="11"/>
  <c r="K5250" i="11"/>
  <c r="M5250" i="11" s="1"/>
  <c r="N5250" i="11"/>
  <c r="K5251" i="11"/>
  <c r="L5251" i="11" s="1"/>
  <c r="N5251" i="11"/>
  <c r="K5252" i="11"/>
  <c r="M5252" i="11" s="1"/>
  <c r="N5252" i="11"/>
  <c r="K5253" i="11"/>
  <c r="L5253" i="11" s="1"/>
  <c r="N5253" i="11"/>
  <c r="K5254" i="11"/>
  <c r="M5254" i="11" s="1"/>
  <c r="N5254" i="11"/>
  <c r="K5255" i="11"/>
  <c r="L5255" i="11" s="1"/>
  <c r="N5255" i="11"/>
  <c r="K5256" i="11"/>
  <c r="M5256" i="11" s="1"/>
  <c r="N5256" i="11"/>
  <c r="K5257" i="11"/>
  <c r="N5257" i="11"/>
  <c r="K5258" i="11"/>
  <c r="M5258" i="11" s="1"/>
  <c r="N5258" i="11"/>
  <c r="K5259" i="11"/>
  <c r="L5259" i="11" s="1"/>
  <c r="N5259" i="11"/>
  <c r="K5260" i="11"/>
  <c r="M5260" i="11" s="1"/>
  <c r="N5260" i="11"/>
  <c r="K5261" i="11"/>
  <c r="L5261" i="11" s="1"/>
  <c r="N5261" i="11"/>
  <c r="K5262" i="11"/>
  <c r="M5262" i="11" s="1"/>
  <c r="N5262" i="11"/>
  <c r="K5263" i="11"/>
  <c r="L5263" i="11" s="1"/>
  <c r="N5263" i="11"/>
  <c r="K5264" i="11"/>
  <c r="M5264" i="11" s="1"/>
  <c r="N5264" i="11"/>
  <c r="K5265" i="11"/>
  <c r="L5265" i="11" s="1"/>
  <c r="N5265" i="11"/>
  <c r="K5266" i="11"/>
  <c r="M5266" i="11" s="1"/>
  <c r="N5266" i="11"/>
  <c r="K5267" i="11"/>
  <c r="L5267" i="11" s="1"/>
  <c r="N5267" i="11"/>
  <c r="K5268" i="11"/>
  <c r="M5268" i="11" s="1"/>
  <c r="N5268" i="11"/>
  <c r="K5269" i="11"/>
  <c r="L5269" i="11" s="1"/>
  <c r="N5269" i="11"/>
  <c r="K5270" i="11"/>
  <c r="M5270" i="11" s="1"/>
  <c r="N5270" i="11"/>
  <c r="K5271" i="11"/>
  <c r="L5271" i="11" s="1"/>
  <c r="N5271" i="11"/>
  <c r="K5272" i="11"/>
  <c r="M5272" i="11" s="1"/>
  <c r="N5272" i="11"/>
  <c r="K5273" i="11"/>
  <c r="L5273" i="11" s="1"/>
  <c r="N5273" i="11"/>
  <c r="K5274" i="11"/>
  <c r="M5274" i="11" s="1"/>
  <c r="N5274" i="11"/>
  <c r="K5275" i="11"/>
  <c r="L5275" i="11" s="1"/>
  <c r="N5275" i="11"/>
  <c r="K5276" i="11"/>
  <c r="M5276" i="11" s="1"/>
  <c r="N5276" i="11"/>
  <c r="K5277" i="11"/>
  <c r="N5277" i="11"/>
  <c r="K5278" i="11"/>
  <c r="M5278" i="11" s="1"/>
  <c r="N5278" i="11"/>
  <c r="K5279" i="11"/>
  <c r="L5279" i="11" s="1"/>
  <c r="N5279" i="11"/>
  <c r="K5280" i="11"/>
  <c r="N5280" i="11"/>
  <c r="K5281" i="11"/>
  <c r="L5281" i="11" s="1"/>
  <c r="N5281" i="11"/>
  <c r="K5282" i="11"/>
  <c r="M5282" i="11" s="1"/>
  <c r="N5282" i="11"/>
  <c r="K5283" i="11"/>
  <c r="L5283" i="11" s="1"/>
  <c r="N5283" i="11"/>
  <c r="K5284" i="11"/>
  <c r="M5284" i="11" s="1"/>
  <c r="N5284" i="11"/>
  <c r="K5285" i="11"/>
  <c r="L5285" i="11" s="1"/>
  <c r="N5285" i="11"/>
  <c r="K5286" i="11"/>
  <c r="M5286" i="11" s="1"/>
  <c r="N5286" i="11"/>
  <c r="K5287" i="11"/>
  <c r="L5287" i="11" s="1"/>
  <c r="N5287" i="11"/>
  <c r="K5288" i="11"/>
  <c r="M5288" i="11" s="1"/>
  <c r="N5288" i="11"/>
  <c r="K5289" i="11"/>
  <c r="N5289" i="11"/>
  <c r="K5290" i="11"/>
  <c r="M5290" i="11" s="1"/>
  <c r="N5290" i="11"/>
  <c r="K5291" i="11"/>
  <c r="L5291" i="11" s="1"/>
  <c r="N5291" i="11"/>
  <c r="K5292" i="11"/>
  <c r="M5292" i="11" s="1"/>
  <c r="N5292" i="11"/>
  <c r="K5293" i="11"/>
  <c r="L5293" i="11" s="1"/>
  <c r="N5293" i="11"/>
  <c r="K5294" i="11"/>
  <c r="M5294" i="11" s="1"/>
  <c r="N5294" i="11"/>
  <c r="K5295" i="11"/>
  <c r="L5295" i="11" s="1"/>
  <c r="N5295" i="11"/>
  <c r="K5296" i="11"/>
  <c r="M5296" i="11" s="1"/>
  <c r="N5296" i="11"/>
  <c r="K5297" i="11"/>
  <c r="L5297" i="11" s="1"/>
  <c r="N5297" i="11"/>
  <c r="K5298" i="11"/>
  <c r="M5298" i="11" s="1"/>
  <c r="N5298" i="11"/>
  <c r="K5299" i="11"/>
  <c r="L5299" i="11" s="1"/>
  <c r="N5299" i="11"/>
  <c r="K5300" i="11"/>
  <c r="M5300" i="11" s="1"/>
  <c r="N5300" i="11"/>
  <c r="K5301" i="11"/>
  <c r="L5301" i="11" s="1"/>
  <c r="N5301" i="11"/>
  <c r="K5302" i="11"/>
  <c r="M5302" i="11" s="1"/>
  <c r="N5302" i="11"/>
  <c r="K5303" i="11"/>
  <c r="L5303" i="11" s="1"/>
  <c r="N5303" i="11"/>
  <c r="K5304" i="11"/>
  <c r="M5304" i="11" s="1"/>
  <c r="N5304" i="11"/>
  <c r="K5305" i="11"/>
  <c r="L5305" i="11" s="1"/>
  <c r="N5305" i="11"/>
  <c r="K5306" i="11"/>
  <c r="M5306" i="11" s="1"/>
  <c r="N5306" i="11"/>
  <c r="K5307" i="11"/>
  <c r="L5307" i="11" s="1"/>
  <c r="N5307" i="11"/>
  <c r="K5308" i="11"/>
  <c r="M5308" i="11" s="1"/>
  <c r="N5308" i="11"/>
  <c r="K5309" i="11"/>
  <c r="N5309" i="11"/>
  <c r="K5310" i="11"/>
  <c r="M5310" i="11" s="1"/>
  <c r="N5310" i="11"/>
  <c r="K5311" i="11"/>
  <c r="L5311" i="11" s="1"/>
  <c r="N5311" i="11"/>
  <c r="K5312" i="11"/>
  <c r="N5312" i="11"/>
  <c r="K5313" i="11"/>
  <c r="L5313" i="11" s="1"/>
  <c r="N5313" i="11"/>
  <c r="K5314" i="11"/>
  <c r="M5314" i="11" s="1"/>
  <c r="N5314" i="11"/>
  <c r="K5315" i="11"/>
  <c r="N5315" i="11"/>
  <c r="K5316" i="11"/>
  <c r="L5316" i="11" s="1"/>
  <c r="N5316" i="11"/>
  <c r="K5317" i="11"/>
  <c r="L5317" i="11" s="1"/>
  <c r="N5317" i="11"/>
  <c r="K5318" i="11"/>
  <c r="L5318" i="11" s="1"/>
  <c r="N5318" i="11"/>
  <c r="K5319" i="11"/>
  <c r="L5319" i="11" s="1"/>
  <c r="N5319" i="11"/>
  <c r="K5320" i="11"/>
  <c r="M5320" i="11" s="1"/>
  <c r="N5320" i="11"/>
  <c r="K5321" i="11"/>
  <c r="L5321" i="11" s="1"/>
  <c r="N5321" i="11"/>
  <c r="K5322" i="11"/>
  <c r="N5322" i="11"/>
  <c r="K5323" i="11"/>
  <c r="L5323" i="11" s="1"/>
  <c r="N5323" i="11"/>
  <c r="K5324" i="11"/>
  <c r="L5324" i="11" s="1"/>
  <c r="N5324" i="11"/>
  <c r="K5325" i="11"/>
  <c r="L5325" i="11" s="1"/>
  <c r="N5325" i="11"/>
  <c r="K5326" i="11"/>
  <c r="L5326" i="11" s="1"/>
  <c r="N5326" i="11"/>
  <c r="K5327" i="11"/>
  <c r="L5327" i="11" s="1"/>
  <c r="N5327" i="11"/>
  <c r="K5328" i="11"/>
  <c r="M5328" i="11" s="1"/>
  <c r="N5328" i="11"/>
  <c r="K5329" i="11"/>
  <c r="L5329" i="11" s="1"/>
  <c r="N5329" i="11"/>
  <c r="K5330" i="11"/>
  <c r="M5330" i="11" s="1"/>
  <c r="N5330" i="11"/>
  <c r="K5331" i="11"/>
  <c r="L5331" i="11" s="1"/>
  <c r="N5331" i="11"/>
  <c r="K5332" i="11"/>
  <c r="L5332" i="11" s="1"/>
  <c r="N5332" i="11"/>
  <c r="K5333" i="11"/>
  <c r="L5333" i="11" s="1"/>
  <c r="N5333" i="11"/>
  <c r="K5334" i="11"/>
  <c r="L5334" i="11" s="1"/>
  <c r="N5334" i="11"/>
  <c r="K5335" i="11"/>
  <c r="L5335" i="11" s="1"/>
  <c r="N5335" i="11"/>
  <c r="K5336" i="11"/>
  <c r="M5336" i="11" s="1"/>
  <c r="N5336" i="11"/>
  <c r="K5337" i="11"/>
  <c r="L5337" i="11" s="1"/>
  <c r="N5337" i="11"/>
  <c r="K5338" i="11"/>
  <c r="L5338" i="11" s="1"/>
  <c r="N5338" i="11"/>
  <c r="K5339" i="11"/>
  <c r="L5339" i="11" s="1"/>
  <c r="N5339" i="11"/>
  <c r="K5340" i="11"/>
  <c r="L5340" i="11" s="1"/>
  <c r="N5340" i="11"/>
  <c r="K5341" i="11"/>
  <c r="L5341" i="11" s="1"/>
  <c r="N5341" i="11"/>
  <c r="K5342" i="11"/>
  <c r="L5342" i="11" s="1"/>
  <c r="N5342" i="11"/>
  <c r="K5343" i="11"/>
  <c r="L5343" i="11" s="1"/>
  <c r="N5343" i="11"/>
  <c r="K5344" i="11"/>
  <c r="L5344" i="11" s="1"/>
  <c r="N5344" i="11"/>
  <c r="K5345" i="11"/>
  <c r="L5345" i="11" s="1"/>
  <c r="N5345" i="11"/>
  <c r="K5346" i="11"/>
  <c r="L5346" i="11" s="1"/>
  <c r="N5346" i="11"/>
  <c r="K5347" i="11"/>
  <c r="L5347" i="11" s="1"/>
  <c r="N5347" i="11"/>
  <c r="K5348" i="11"/>
  <c r="L5348" i="11" s="1"/>
  <c r="N5348" i="11"/>
  <c r="K5349" i="11"/>
  <c r="L5349" i="11" s="1"/>
  <c r="N5349" i="11"/>
  <c r="K5350" i="11"/>
  <c r="L5350" i="11" s="1"/>
  <c r="N5350" i="11"/>
  <c r="K5351" i="11"/>
  <c r="N5351" i="11"/>
  <c r="K5352" i="11"/>
  <c r="L5352" i="11" s="1"/>
  <c r="N5352" i="11"/>
  <c r="K5353" i="11"/>
  <c r="L5353" i="11" s="1"/>
  <c r="N5353" i="11"/>
  <c r="K5354" i="11"/>
  <c r="L5354" i="11" s="1"/>
  <c r="N5354" i="11"/>
  <c r="K5355" i="11"/>
  <c r="L5355" i="11" s="1"/>
  <c r="N5355" i="11"/>
  <c r="K5356" i="11"/>
  <c r="L5356" i="11" s="1"/>
  <c r="N5356" i="11"/>
  <c r="K5357" i="11"/>
  <c r="L5357" i="11"/>
  <c r="M5357" i="11"/>
  <c r="N5357" i="11"/>
  <c r="K5358" i="11"/>
  <c r="L5358" i="11" s="1"/>
  <c r="N5358" i="11"/>
  <c r="K5359" i="11"/>
  <c r="L5359" i="11"/>
  <c r="M5359" i="11"/>
  <c r="N5359" i="11"/>
  <c r="K5360" i="11"/>
  <c r="L5360" i="11" s="1"/>
  <c r="N5360" i="11"/>
  <c r="K5361" i="11"/>
  <c r="L5361" i="11"/>
  <c r="M5361" i="11"/>
  <c r="N5361" i="11"/>
  <c r="K5362" i="11"/>
  <c r="L5362" i="11" s="1"/>
  <c r="N5362" i="11"/>
  <c r="K5363" i="11"/>
  <c r="L5363" i="11"/>
  <c r="M5363" i="11"/>
  <c r="N5363" i="11"/>
  <c r="K5364" i="11"/>
  <c r="L5364" i="11" s="1"/>
  <c r="N5364" i="11"/>
  <c r="K5365" i="11"/>
  <c r="L5365" i="11"/>
  <c r="M5365" i="11"/>
  <c r="N5365" i="11"/>
  <c r="K5366" i="11"/>
  <c r="L5366" i="11" s="1"/>
  <c r="N5366" i="11"/>
  <c r="K5367" i="11"/>
  <c r="L5367" i="11"/>
  <c r="M5367" i="11"/>
  <c r="N5367" i="11"/>
  <c r="K5368" i="11"/>
  <c r="L5368" i="11" s="1"/>
  <c r="N5368" i="11"/>
  <c r="K5369" i="11"/>
  <c r="L5369" i="11"/>
  <c r="M5369" i="11"/>
  <c r="N5369" i="11"/>
  <c r="K5370" i="11"/>
  <c r="L5370" i="11" s="1"/>
  <c r="N5370" i="11"/>
  <c r="K5371" i="11"/>
  <c r="L5371" i="11"/>
  <c r="M5371" i="11"/>
  <c r="N5371" i="11"/>
  <c r="K5372" i="11"/>
  <c r="L5372" i="11" s="1"/>
  <c r="N5372" i="11"/>
  <c r="K5373" i="11"/>
  <c r="L5373" i="11"/>
  <c r="M5373" i="11"/>
  <c r="N5373" i="11"/>
  <c r="K5374" i="11"/>
  <c r="L5374" i="11" s="1"/>
  <c r="N5374" i="11"/>
  <c r="K5375" i="11"/>
  <c r="L5375" i="11"/>
  <c r="M5375" i="11"/>
  <c r="N5375" i="11"/>
  <c r="K5376" i="11"/>
  <c r="L5376" i="11" s="1"/>
  <c r="N5376" i="11"/>
  <c r="K5377" i="11"/>
  <c r="L5377" i="11"/>
  <c r="M5377" i="11"/>
  <c r="N5377" i="11"/>
  <c r="K5378" i="11"/>
  <c r="L5378" i="11" s="1"/>
  <c r="N5378" i="11"/>
  <c r="K5379" i="11"/>
  <c r="L5379" i="11"/>
  <c r="M5379" i="11"/>
  <c r="N5379" i="11"/>
  <c r="K5380" i="11"/>
  <c r="L5380" i="11" s="1"/>
  <c r="N5380" i="11"/>
  <c r="K5381" i="11"/>
  <c r="L5381" i="11"/>
  <c r="M5381" i="11"/>
  <c r="N5381" i="11"/>
  <c r="K5382" i="11"/>
  <c r="L5382" i="11" s="1"/>
  <c r="N5382" i="11"/>
  <c r="K5383" i="11"/>
  <c r="L5383" i="11"/>
  <c r="M5383" i="11"/>
  <c r="N5383" i="11"/>
  <c r="K5384" i="11"/>
  <c r="L5384" i="11" s="1"/>
  <c r="N5384" i="11"/>
  <c r="K5385" i="11"/>
  <c r="L5385" i="11"/>
  <c r="M5385" i="11"/>
  <c r="N5385" i="11"/>
  <c r="K5386" i="11"/>
  <c r="L5386" i="11" s="1"/>
  <c r="N5386" i="11"/>
  <c r="K5387" i="11"/>
  <c r="L5387" i="11"/>
  <c r="M5387" i="11"/>
  <c r="N5387" i="11"/>
  <c r="K5388" i="11"/>
  <c r="L5388" i="11" s="1"/>
  <c r="N5388" i="11"/>
  <c r="K5389" i="11"/>
  <c r="L5389" i="11"/>
  <c r="M5389" i="11"/>
  <c r="N5389" i="11"/>
  <c r="K5390" i="11"/>
  <c r="L5390" i="11" s="1"/>
  <c r="N5390" i="11"/>
  <c r="K5391" i="11"/>
  <c r="L5391" i="11"/>
  <c r="M5391" i="11"/>
  <c r="N5391" i="11"/>
  <c r="K5392" i="11"/>
  <c r="L5392" i="11" s="1"/>
  <c r="N5392" i="11"/>
  <c r="K5393" i="11"/>
  <c r="L5393" i="11"/>
  <c r="M5393" i="11"/>
  <c r="N5393" i="11"/>
  <c r="K5394" i="11"/>
  <c r="L5394" i="11" s="1"/>
  <c r="N5394" i="11"/>
  <c r="K5395" i="11"/>
  <c r="L5395" i="11"/>
  <c r="M5395" i="11"/>
  <c r="N5395" i="11"/>
  <c r="K5396" i="11"/>
  <c r="L5396" i="11" s="1"/>
  <c r="N5396" i="11"/>
  <c r="K5397" i="11"/>
  <c r="L5397" i="11"/>
  <c r="M5397" i="11"/>
  <c r="N5397" i="11"/>
  <c r="K5398" i="11"/>
  <c r="L5398" i="11" s="1"/>
  <c r="N5398" i="11"/>
  <c r="K5399" i="11"/>
  <c r="L5399" i="11"/>
  <c r="M5399" i="11"/>
  <c r="N5399" i="11"/>
  <c r="K5400" i="11"/>
  <c r="L5400" i="11" s="1"/>
  <c r="N5400" i="11"/>
  <c r="K5401" i="11"/>
  <c r="L5401" i="11"/>
  <c r="M5401" i="11"/>
  <c r="N5401" i="11"/>
  <c r="K5402" i="11"/>
  <c r="L5402" i="11" s="1"/>
  <c r="N5402" i="11"/>
  <c r="K5403" i="11"/>
  <c r="L5403" i="11"/>
  <c r="M5403" i="11"/>
  <c r="N5403" i="11"/>
  <c r="K5404" i="11"/>
  <c r="L5404" i="11" s="1"/>
  <c r="N5404" i="11"/>
  <c r="K5405" i="11"/>
  <c r="L5405" i="11"/>
  <c r="M5405" i="11"/>
  <c r="N5405" i="11"/>
  <c r="K5406" i="11"/>
  <c r="L5406" i="11" s="1"/>
  <c r="N5406" i="11"/>
  <c r="K5407" i="11"/>
  <c r="L5407" i="11"/>
  <c r="M5407" i="11"/>
  <c r="N5407" i="11"/>
  <c r="K5408" i="11"/>
  <c r="L5408" i="11" s="1"/>
  <c r="N5408" i="11"/>
  <c r="K5409" i="11"/>
  <c r="L5409" i="11"/>
  <c r="M5409" i="11"/>
  <c r="N5409" i="11"/>
  <c r="K5410" i="11"/>
  <c r="L5410" i="11" s="1"/>
  <c r="N5410" i="11"/>
  <c r="K5411" i="11"/>
  <c r="L5411" i="11"/>
  <c r="M5411" i="11"/>
  <c r="N5411" i="11"/>
  <c r="K5412" i="11"/>
  <c r="L5412" i="11" s="1"/>
  <c r="N5412" i="11"/>
  <c r="K5413" i="11"/>
  <c r="L5413" i="11"/>
  <c r="M5413" i="11"/>
  <c r="N5413" i="11"/>
  <c r="K5414" i="11"/>
  <c r="L5414" i="11" s="1"/>
  <c r="N5414" i="11"/>
  <c r="K5415" i="11"/>
  <c r="L5415" i="11"/>
  <c r="M5415" i="11"/>
  <c r="N5415" i="11"/>
  <c r="K5416" i="11"/>
  <c r="L5416" i="11" s="1"/>
  <c r="N5416" i="11"/>
  <c r="K5417" i="11"/>
  <c r="L5417" i="11"/>
  <c r="M5417" i="11"/>
  <c r="N5417" i="11"/>
  <c r="K5418" i="11"/>
  <c r="L5418" i="11" s="1"/>
  <c r="N5418" i="11"/>
  <c r="K5419" i="11"/>
  <c r="L5419" i="11"/>
  <c r="M5419" i="11"/>
  <c r="N5419" i="11"/>
  <c r="K5420" i="11"/>
  <c r="L5420" i="11" s="1"/>
  <c r="N5420" i="11"/>
  <c r="K5421" i="11"/>
  <c r="L5421" i="11"/>
  <c r="M5421" i="11"/>
  <c r="N5421" i="11"/>
  <c r="K5422" i="11"/>
  <c r="L5422" i="11" s="1"/>
  <c r="N5422" i="11"/>
  <c r="K5423" i="11"/>
  <c r="L5423" i="11"/>
  <c r="M5423" i="11"/>
  <c r="N5423" i="11"/>
  <c r="K5424" i="11"/>
  <c r="L5424" i="11" s="1"/>
  <c r="N5424" i="11"/>
  <c r="K5425" i="11"/>
  <c r="L5425" i="11"/>
  <c r="M5425" i="11"/>
  <c r="N5425" i="11"/>
  <c r="K5426" i="11"/>
  <c r="L5426" i="11" s="1"/>
  <c r="N5426" i="11"/>
  <c r="K5427" i="11"/>
  <c r="L5427" i="11"/>
  <c r="M5427" i="11"/>
  <c r="N5427" i="11"/>
  <c r="K5428" i="11"/>
  <c r="L5428" i="11" s="1"/>
  <c r="N5428" i="11"/>
  <c r="K5429" i="11"/>
  <c r="L5429" i="11"/>
  <c r="M5429" i="11"/>
  <c r="N5429" i="11"/>
  <c r="K5430" i="11"/>
  <c r="L5430" i="11" s="1"/>
  <c r="N5430" i="11"/>
  <c r="K5431" i="11"/>
  <c r="L5431" i="11"/>
  <c r="M5431" i="11"/>
  <c r="N5431" i="11"/>
  <c r="K5432" i="11"/>
  <c r="L5432" i="11" s="1"/>
  <c r="N5432" i="11"/>
  <c r="K5433" i="11"/>
  <c r="L5433" i="11"/>
  <c r="M5433" i="11"/>
  <c r="N5433" i="11"/>
  <c r="K5434" i="11"/>
  <c r="L5434" i="11" s="1"/>
  <c r="N5434" i="11"/>
  <c r="K5435" i="11"/>
  <c r="L5435" i="11"/>
  <c r="M5435" i="11"/>
  <c r="N5435" i="11"/>
  <c r="K5436" i="11"/>
  <c r="L5436" i="11" s="1"/>
  <c r="N5436" i="11"/>
  <c r="K5437" i="11"/>
  <c r="L5437" i="11"/>
  <c r="M5437" i="11"/>
  <c r="N5437" i="11"/>
  <c r="K5438" i="11"/>
  <c r="L5438" i="11" s="1"/>
  <c r="N5438" i="11"/>
  <c r="K5439" i="11"/>
  <c r="L5439" i="11"/>
  <c r="M5439" i="11"/>
  <c r="N5439" i="11"/>
  <c r="K5440" i="11"/>
  <c r="L5440" i="11" s="1"/>
  <c r="N5440" i="11"/>
  <c r="K5441" i="11"/>
  <c r="L5441" i="11"/>
  <c r="M5441" i="11"/>
  <c r="N5441" i="11"/>
  <c r="K5442" i="11"/>
  <c r="L5442" i="11" s="1"/>
  <c r="N5442" i="11"/>
  <c r="K5443" i="11"/>
  <c r="L5443" i="11"/>
  <c r="M5443" i="11"/>
  <c r="N5443" i="11"/>
  <c r="K5444" i="11"/>
  <c r="L5444" i="11" s="1"/>
  <c r="N5444" i="11"/>
  <c r="K5445" i="11"/>
  <c r="L5445" i="11"/>
  <c r="M5445" i="11"/>
  <c r="N5445" i="11"/>
  <c r="K5446" i="11"/>
  <c r="L5446" i="11" s="1"/>
  <c r="N5446" i="11"/>
  <c r="K5447" i="11"/>
  <c r="L5447" i="11"/>
  <c r="M5447" i="11"/>
  <c r="N5447" i="11"/>
  <c r="K5448" i="11"/>
  <c r="L5448" i="11" s="1"/>
  <c r="N5448" i="11"/>
  <c r="K5449" i="11"/>
  <c r="L5449" i="11"/>
  <c r="M5449" i="11"/>
  <c r="N5449" i="11"/>
  <c r="K5450" i="11"/>
  <c r="L5450" i="11" s="1"/>
  <c r="N5450" i="11"/>
  <c r="K5451" i="11"/>
  <c r="L5451" i="11"/>
  <c r="M5451" i="11"/>
  <c r="N5451" i="11"/>
  <c r="K5452" i="11"/>
  <c r="L5452" i="11" s="1"/>
  <c r="N5452" i="11"/>
  <c r="K5453" i="11"/>
  <c r="L5453" i="11"/>
  <c r="M5453" i="11"/>
  <c r="N5453" i="11"/>
  <c r="K5454" i="11"/>
  <c r="L5454" i="11" s="1"/>
  <c r="N5454" i="11"/>
  <c r="K5455" i="11"/>
  <c r="L5455" i="11"/>
  <c r="M5455" i="11"/>
  <c r="N5455" i="11"/>
  <c r="K5456" i="11"/>
  <c r="L5456" i="11" s="1"/>
  <c r="N5456" i="11"/>
  <c r="K5457" i="11"/>
  <c r="L5457" i="11"/>
  <c r="M5457" i="11"/>
  <c r="N5457" i="11"/>
  <c r="K5458" i="11"/>
  <c r="L5458" i="11" s="1"/>
  <c r="N5458" i="11"/>
  <c r="K5459" i="11"/>
  <c r="L5459" i="11"/>
  <c r="M5459" i="11"/>
  <c r="N5459" i="11"/>
  <c r="K5460" i="11"/>
  <c r="L5460" i="11" s="1"/>
  <c r="N5460" i="11"/>
  <c r="K5461" i="11"/>
  <c r="L5461" i="11"/>
  <c r="M5461" i="11"/>
  <c r="N5461" i="11"/>
  <c r="K5462" i="11"/>
  <c r="L5462" i="11" s="1"/>
  <c r="N5462" i="11"/>
  <c r="K5463" i="11"/>
  <c r="L5463" i="11"/>
  <c r="M5463" i="11"/>
  <c r="N5463" i="11"/>
  <c r="K5464" i="11"/>
  <c r="L5464" i="11" s="1"/>
  <c r="N5464" i="11"/>
  <c r="K5465" i="11"/>
  <c r="L5465" i="11"/>
  <c r="M5465" i="11"/>
  <c r="N5465" i="11"/>
  <c r="K5466" i="11"/>
  <c r="L5466" i="11" s="1"/>
  <c r="N5466" i="11"/>
  <c r="K5467" i="11"/>
  <c r="L5467" i="11"/>
  <c r="M5467" i="11"/>
  <c r="N5467" i="11"/>
  <c r="K5468" i="11"/>
  <c r="L5468" i="11" s="1"/>
  <c r="N5468" i="11"/>
  <c r="K5469" i="11"/>
  <c r="L5469" i="11"/>
  <c r="M5469" i="11"/>
  <c r="N5469" i="11"/>
  <c r="K5470" i="11"/>
  <c r="L5470" i="11" s="1"/>
  <c r="N5470" i="11"/>
  <c r="K5471" i="11"/>
  <c r="L5471" i="11"/>
  <c r="M5471" i="11"/>
  <c r="N5471" i="11"/>
  <c r="K5472" i="11"/>
  <c r="L5472" i="11" s="1"/>
  <c r="N5472" i="11"/>
  <c r="K5473" i="11"/>
  <c r="L5473" i="11"/>
  <c r="M5473" i="11"/>
  <c r="N5473" i="11"/>
  <c r="K5474" i="11"/>
  <c r="L5474" i="11" s="1"/>
  <c r="N5474" i="11"/>
  <c r="K5475" i="11"/>
  <c r="L5475" i="11"/>
  <c r="M5475" i="11"/>
  <c r="N5475" i="11"/>
  <c r="K5476" i="11"/>
  <c r="L5476" i="11" s="1"/>
  <c r="N5476" i="11"/>
  <c r="K5477" i="11"/>
  <c r="L5477" i="11"/>
  <c r="M5477" i="11"/>
  <c r="N5477" i="11"/>
  <c r="K5478" i="11"/>
  <c r="L5478" i="11" s="1"/>
  <c r="N5478" i="11"/>
  <c r="K5479" i="11"/>
  <c r="L5479" i="11"/>
  <c r="M5479" i="11"/>
  <c r="N5479" i="11"/>
  <c r="K5480" i="11"/>
  <c r="L5480" i="11" s="1"/>
  <c r="N5480" i="11"/>
  <c r="K5481" i="11"/>
  <c r="L5481" i="11"/>
  <c r="M5481" i="11"/>
  <c r="N5481" i="11"/>
  <c r="K5482" i="11"/>
  <c r="L5482" i="11" s="1"/>
  <c r="N5482" i="11"/>
  <c r="K5483" i="11"/>
  <c r="L5483" i="11"/>
  <c r="M5483" i="11"/>
  <c r="N5483" i="11"/>
  <c r="K5484" i="11"/>
  <c r="L5484" i="11" s="1"/>
  <c r="N5484" i="11"/>
  <c r="K5485" i="11"/>
  <c r="L5485" i="11"/>
  <c r="M5485" i="11"/>
  <c r="N5485" i="11"/>
  <c r="K5486" i="11"/>
  <c r="L5486" i="11" s="1"/>
  <c r="N5486" i="11"/>
  <c r="K5487" i="11"/>
  <c r="L5487" i="11"/>
  <c r="M5487" i="11"/>
  <c r="N5487" i="11"/>
  <c r="K5488" i="11"/>
  <c r="L5488" i="11" s="1"/>
  <c r="N5488" i="11"/>
  <c r="K5489" i="11"/>
  <c r="L5489" i="11"/>
  <c r="M5489" i="11"/>
  <c r="N5489" i="11"/>
  <c r="K5490" i="11"/>
  <c r="L5490" i="11" s="1"/>
  <c r="N5490" i="11"/>
  <c r="K5491" i="11"/>
  <c r="L5491" i="11"/>
  <c r="M5491" i="11"/>
  <c r="N5491" i="11"/>
  <c r="K5492" i="11"/>
  <c r="L5492" i="11" s="1"/>
  <c r="N5492" i="11"/>
  <c r="K5493" i="11"/>
  <c r="L5493" i="11"/>
  <c r="M5493" i="11"/>
  <c r="N5493" i="11"/>
  <c r="K5494" i="11"/>
  <c r="L5494" i="11" s="1"/>
  <c r="N5494" i="11"/>
  <c r="K5495" i="11"/>
  <c r="L5495" i="11"/>
  <c r="M5495" i="11"/>
  <c r="N5495" i="11"/>
  <c r="K5496" i="11"/>
  <c r="L5496" i="11" s="1"/>
  <c r="N5496" i="11"/>
  <c r="K5497" i="11"/>
  <c r="L5497" i="11"/>
  <c r="M5497" i="11"/>
  <c r="N5497" i="11"/>
  <c r="K5498" i="11"/>
  <c r="L5498" i="11" s="1"/>
  <c r="N5498" i="11"/>
  <c r="K5499" i="11"/>
  <c r="L5499" i="11"/>
  <c r="M5499" i="11"/>
  <c r="N5499" i="11"/>
  <c r="K5500" i="11"/>
  <c r="L5500" i="11" s="1"/>
  <c r="N5500" i="11"/>
  <c r="L4155" i="11" l="1"/>
  <c r="L4960" i="11"/>
  <c r="M4645" i="11"/>
  <c r="M4387" i="11"/>
  <c r="M4835" i="11"/>
  <c r="M5233" i="11"/>
  <c r="L4235" i="11"/>
  <c r="M4937" i="11"/>
  <c r="M4690" i="11"/>
  <c r="L4535" i="11"/>
  <c r="M5075" i="11"/>
  <c r="M4775" i="11"/>
  <c r="L4451" i="11"/>
  <c r="L4437" i="11"/>
  <c r="M5147" i="11"/>
  <c r="M4947" i="11"/>
  <c r="L4928" i="11"/>
  <c r="L4638" i="11"/>
  <c r="L4446" i="11"/>
  <c r="M4419" i="11"/>
  <c r="M5295" i="11"/>
  <c r="M4989" i="11"/>
  <c r="L4788" i="11"/>
  <c r="M4699" i="11"/>
  <c r="L4664" i="11"/>
  <c r="M4321" i="11"/>
  <c r="L4208" i="11"/>
  <c r="M5338" i="11"/>
  <c r="M5325" i="11"/>
  <c r="M5273" i="11"/>
  <c r="L5260" i="11"/>
  <c r="M5213" i="11"/>
  <c r="M5109" i="11"/>
  <c r="L5088" i="11"/>
  <c r="M5067" i="11"/>
  <c r="L5008" i="11"/>
  <c r="M4973" i="11"/>
  <c r="L4890" i="11"/>
  <c r="M4865" i="11"/>
  <c r="M4759" i="11"/>
  <c r="L4748" i="11"/>
  <c r="M4727" i="11"/>
  <c r="L4704" i="11"/>
  <c r="L4654" i="11"/>
  <c r="M4505" i="11"/>
  <c r="M4447" i="11"/>
  <c r="L4409" i="11"/>
  <c r="L4381" i="11"/>
  <c r="L4338" i="11"/>
  <c r="M4313" i="11"/>
  <c r="M4280" i="11"/>
  <c r="L4251" i="11"/>
  <c r="M4190" i="11"/>
  <c r="M4177" i="11"/>
  <c r="M5347" i="11"/>
  <c r="L5330" i="11"/>
  <c r="M5305" i="11"/>
  <c r="L5292" i="11"/>
  <c r="M5263" i="11"/>
  <c r="M5173" i="11"/>
  <c r="L5120" i="11"/>
  <c r="M5101" i="11"/>
  <c r="M5037" i="11"/>
  <c r="M4909" i="11"/>
  <c r="L4876" i="11"/>
  <c r="M4849" i="11"/>
  <c r="L4820" i="11"/>
  <c r="M4785" i="11"/>
  <c r="L4764" i="11"/>
  <c r="M4753" i="11"/>
  <c r="L4736" i="11"/>
  <c r="M4721" i="11"/>
  <c r="M4615" i="11"/>
  <c r="M4514" i="11"/>
  <c r="L4501" i="11"/>
  <c r="L4403" i="11"/>
  <c r="L4382" i="11"/>
  <c r="L4371" i="11"/>
  <c r="L4303" i="11"/>
  <c r="M4266" i="11"/>
  <c r="L4243" i="11"/>
  <c r="M4226" i="11"/>
  <c r="M4193" i="11"/>
  <c r="L4184" i="11"/>
  <c r="M4169" i="11"/>
  <c r="M5241" i="11"/>
  <c r="L5216" i="11"/>
  <c r="M5187" i="11"/>
  <c r="L5168" i="11"/>
  <c r="M5139" i="11"/>
  <c r="M5021" i="11"/>
  <c r="M4917" i="11"/>
  <c r="L4898" i="11"/>
  <c r="L4852" i="11"/>
  <c r="M4847" i="11"/>
  <c r="L4832" i="11"/>
  <c r="M4801" i="11"/>
  <c r="M4739" i="11"/>
  <c r="M4625" i="11"/>
  <c r="L4582" i="11"/>
  <c r="L4455" i="11"/>
  <c r="L4441" i="11"/>
  <c r="L4432" i="11"/>
  <c r="M4413" i="11"/>
  <c r="L4337" i="11"/>
  <c r="L4232" i="11"/>
  <c r="M4223" i="11"/>
  <c r="L4844" i="11"/>
  <c r="M4565" i="11"/>
  <c r="M4546" i="11"/>
  <c r="M4345" i="11"/>
  <c r="M5316" i="11"/>
  <c r="M5283" i="11"/>
  <c r="L5264" i="11"/>
  <c r="M5261" i="11"/>
  <c r="M5215" i="11"/>
  <c r="L5212" i="11"/>
  <c r="M5155" i="11"/>
  <c r="L5144" i="11"/>
  <c r="M5125" i="11"/>
  <c r="M5085" i="11"/>
  <c r="L5072" i="11"/>
  <c r="M5053" i="11"/>
  <c r="L5024" i="11"/>
  <c r="M5011" i="11"/>
  <c r="M4957" i="11"/>
  <c r="L4940" i="11"/>
  <c r="M4933" i="11"/>
  <c r="M4893" i="11"/>
  <c r="M4871" i="11"/>
  <c r="M4851" i="11"/>
  <c r="L4848" i="11"/>
  <c r="M4845" i="11"/>
  <c r="M4833" i="11"/>
  <c r="M4815" i="11"/>
  <c r="M4787" i="11"/>
  <c r="L4784" i="11"/>
  <c r="M4767" i="11"/>
  <c r="M4729" i="11"/>
  <c r="L4724" i="11"/>
  <c r="M4707" i="11"/>
  <c r="M4651" i="11"/>
  <c r="M4631" i="11"/>
  <c r="L4622" i="11"/>
  <c r="M4613" i="11"/>
  <c r="L4555" i="11"/>
  <c r="M4540" i="11"/>
  <c r="M4473" i="11"/>
  <c r="L4453" i="11"/>
  <c r="L4448" i="11"/>
  <c r="M4429" i="11"/>
  <c r="L4414" i="11"/>
  <c r="M4385" i="11"/>
  <c r="L4373" i="11"/>
  <c r="L4343" i="11"/>
  <c r="M4312" i="11"/>
  <c r="L4295" i="11"/>
  <c r="L4263" i="11"/>
  <c r="L4222" i="11"/>
  <c r="M4203" i="11"/>
  <c r="L4192" i="11"/>
  <c r="M4187" i="11"/>
  <c r="M4161" i="11"/>
  <c r="M5355" i="11"/>
  <c r="M4467" i="11"/>
  <c r="M4399" i="11"/>
  <c r="M4333" i="11"/>
  <c r="M4173" i="11"/>
  <c r="M5331" i="11"/>
  <c r="L5328" i="11"/>
  <c r="L5296" i="11"/>
  <c r="M5293" i="11"/>
  <c r="M5251" i="11"/>
  <c r="L5236" i="11"/>
  <c r="M5219" i="11"/>
  <c r="L5184" i="11"/>
  <c r="M5171" i="11"/>
  <c r="M5117" i="11"/>
  <c r="L5104" i="11"/>
  <c r="M5091" i="11"/>
  <c r="M5003" i="11"/>
  <c r="L4976" i="11"/>
  <c r="M4963" i="11"/>
  <c r="M4923" i="11"/>
  <c r="M4914" i="11"/>
  <c r="M4901" i="11"/>
  <c r="M4881" i="11"/>
  <c r="M4857" i="11"/>
  <c r="M4829" i="11"/>
  <c r="M4793" i="11"/>
  <c r="M4761" i="11"/>
  <c r="L4756" i="11"/>
  <c r="M4751" i="11"/>
  <c r="L4740" i="11"/>
  <c r="M4737" i="11"/>
  <c r="M4703" i="11"/>
  <c r="M4698" i="11"/>
  <c r="M4691" i="11"/>
  <c r="M4682" i="11"/>
  <c r="M4659" i="11"/>
  <c r="M4641" i="11"/>
  <c r="M4577" i="11"/>
  <c r="M4524" i="11"/>
  <c r="L4507" i="11"/>
  <c r="L4504" i="11"/>
  <c r="L4443" i="11"/>
  <c r="L4438" i="11"/>
  <c r="M4433" i="11"/>
  <c r="M4405" i="11"/>
  <c r="L4400" i="11"/>
  <c r="L4361" i="11"/>
  <c r="L4334" i="11"/>
  <c r="M4314" i="11"/>
  <c r="L4279" i="11"/>
  <c r="M4247" i="11"/>
  <c r="M4240" i="11"/>
  <c r="M4237" i="11"/>
  <c r="M4227" i="11"/>
  <c r="M4224" i="11"/>
  <c r="M4181" i="11"/>
  <c r="L4176" i="11"/>
  <c r="L5322" i="11"/>
  <c r="M5322" i="11"/>
  <c r="M5232" i="11"/>
  <c r="L5232" i="11"/>
  <c r="L5131" i="11"/>
  <c r="M5131" i="11"/>
  <c r="L5087" i="11"/>
  <c r="M5087" i="11"/>
  <c r="M5312" i="11"/>
  <c r="L5312" i="11"/>
  <c r="L5235" i="11"/>
  <c r="M5235" i="11"/>
  <c r="L5081" i="11"/>
  <c r="M5081" i="11"/>
  <c r="M5000" i="11"/>
  <c r="L5000" i="11"/>
  <c r="L4807" i="11"/>
  <c r="M4807" i="11"/>
  <c r="L4765" i="11"/>
  <c r="M4765" i="11"/>
  <c r="L5351" i="11"/>
  <c r="M5351" i="11"/>
  <c r="L5315" i="11"/>
  <c r="M5315" i="11"/>
  <c r="L5309" i="11"/>
  <c r="M5309" i="11"/>
  <c r="M5280" i="11"/>
  <c r="L5280" i="11"/>
  <c r="L5245" i="11"/>
  <c r="M5245" i="11"/>
  <c r="L5207" i="11"/>
  <c r="M5207" i="11"/>
  <c r="L5195" i="11"/>
  <c r="M5195" i="11"/>
  <c r="M5152" i="11"/>
  <c r="L5152" i="11"/>
  <c r="M5084" i="11"/>
  <c r="L5084" i="11"/>
  <c r="L5069" i="11"/>
  <c r="M5069" i="11"/>
  <c r="L4995" i="11"/>
  <c r="M4995" i="11"/>
  <c r="M4956" i="11"/>
  <c r="L4956" i="11"/>
  <c r="L4855" i="11"/>
  <c r="M4855" i="11"/>
  <c r="M4812" i="11"/>
  <c r="L4812" i="11"/>
  <c r="L4781" i="11"/>
  <c r="M4781" i="11"/>
  <c r="L4723" i="11"/>
  <c r="M4723" i="11"/>
  <c r="L4672" i="11"/>
  <c r="M4672" i="11"/>
  <c r="L5289" i="11"/>
  <c r="M5289" i="11"/>
  <c r="L5165" i="11"/>
  <c r="M5165" i="11"/>
  <c r="L5059" i="11"/>
  <c r="M5059" i="11"/>
  <c r="L5017" i="11"/>
  <c r="M5017" i="11"/>
  <c r="L4959" i="11"/>
  <c r="M4959" i="11"/>
  <c r="L4817" i="11"/>
  <c r="M4817" i="11"/>
  <c r="M4800" i="11"/>
  <c r="L4800" i="11"/>
  <c r="L4733" i="11"/>
  <c r="M4733" i="11"/>
  <c r="L5277" i="11"/>
  <c r="M5277" i="11"/>
  <c r="M5248" i="11"/>
  <c r="L5248" i="11"/>
  <c r="M5200" i="11"/>
  <c r="L5200" i="11"/>
  <c r="L5181" i="11"/>
  <c r="M5181" i="11"/>
  <c r="L5149" i="11"/>
  <c r="M5149" i="11"/>
  <c r="L5043" i="11"/>
  <c r="M5043" i="11"/>
  <c r="M4828" i="11"/>
  <c r="L4828" i="11"/>
  <c r="L4705" i="11"/>
  <c r="M4705" i="11"/>
  <c r="L5257" i="11"/>
  <c r="M5257" i="11"/>
  <c r="L5223" i="11"/>
  <c r="M5223" i="11"/>
  <c r="M5136" i="11"/>
  <c r="L5136" i="11"/>
  <c r="M5064" i="11"/>
  <c r="L5064" i="11"/>
  <c r="M5020" i="11"/>
  <c r="L5020" i="11"/>
  <c r="L5005" i="11"/>
  <c r="M5005" i="11"/>
  <c r="L4925" i="11"/>
  <c r="M4925" i="11"/>
  <c r="L4887" i="11"/>
  <c r="M4887" i="11"/>
  <c r="L4831" i="11"/>
  <c r="M4831" i="11"/>
  <c r="M4772" i="11"/>
  <c r="L4772" i="11"/>
  <c r="M4720" i="11"/>
  <c r="L4720" i="11"/>
  <c r="L4653" i="11"/>
  <c r="M4653" i="11"/>
  <c r="L4552" i="11"/>
  <c r="M4552" i="11"/>
  <c r="M4511" i="11"/>
  <c r="L4511" i="11"/>
  <c r="M4472" i="11"/>
  <c r="L4472" i="11"/>
  <c r="M4366" i="11"/>
  <c r="L4366" i="11"/>
  <c r="M4340" i="11"/>
  <c r="L4340" i="11"/>
  <c r="M4317" i="11"/>
  <c r="L4317" i="11"/>
  <c r="L4302" i="11"/>
  <c r="M4302" i="11"/>
  <c r="L4200" i="11"/>
  <c r="M4200" i="11"/>
  <c r="M4168" i="11"/>
  <c r="L4168" i="11"/>
  <c r="M4152" i="11"/>
  <c r="L4152" i="11"/>
  <c r="M4952" i="11"/>
  <c r="L4952" i="11"/>
  <c r="L4879" i="11"/>
  <c r="M4879" i="11"/>
  <c r="L4803" i="11"/>
  <c r="M4803" i="11"/>
  <c r="M4768" i="11"/>
  <c r="L4768" i="11"/>
  <c r="M4708" i="11"/>
  <c r="L4708" i="11"/>
  <c r="M4589" i="11"/>
  <c r="L4589" i="11"/>
  <c r="M4587" i="11"/>
  <c r="L4559" i="11"/>
  <c r="M4559" i="11"/>
  <c r="L4516" i="11"/>
  <c r="M4516" i="11"/>
  <c r="M4487" i="11"/>
  <c r="L4487" i="11"/>
  <c r="M4485" i="11"/>
  <c r="M4326" i="11"/>
  <c r="L4326" i="11"/>
  <c r="L4258" i="11"/>
  <c r="M4258" i="11"/>
  <c r="M4171" i="11"/>
  <c r="L4171" i="11"/>
  <c r="M5341" i="11"/>
  <c r="M5332" i="11"/>
  <c r="L5314" i="11"/>
  <c r="M5311" i="11"/>
  <c r="L5308" i="11"/>
  <c r="M5299" i="11"/>
  <c r="M5279" i="11"/>
  <c r="L5276" i="11"/>
  <c r="M5267" i="11"/>
  <c r="M5247" i="11"/>
  <c r="L5244" i="11"/>
  <c r="M5229" i="11"/>
  <c r="L5220" i="11"/>
  <c r="M5217" i="11"/>
  <c r="L5204" i="11"/>
  <c r="M5197" i="11"/>
  <c r="L5192" i="11"/>
  <c r="M5151" i="11"/>
  <c r="M5145" i="11"/>
  <c r="M5133" i="11"/>
  <c r="L5128" i="11"/>
  <c r="M5123" i="11"/>
  <c r="M5107" i="11"/>
  <c r="M5083" i="11"/>
  <c r="L5080" i="11"/>
  <c r="M5061" i="11"/>
  <c r="L5056" i="11"/>
  <c r="M5045" i="11"/>
  <c r="L5040" i="11"/>
  <c r="M5027" i="11"/>
  <c r="M5019" i="11"/>
  <c r="L5016" i="11"/>
  <c r="M4997" i="11"/>
  <c r="L4992" i="11"/>
  <c r="M4981" i="11"/>
  <c r="L4955" i="11"/>
  <c r="M4955" i="11"/>
  <c r="M4953" i="11"/>
  <c r="L4944" i="11"/>
  <c r="M4939" i="11"/>
  <c r="L4936" i="11"/>
  <c r="M4931" i="11"/>
  <c r="L4915" i="11"/>
  <c r="M4915" i="11"/>
  <c r="M4906" i="11"/>
  <c r="M4899" i="11"/>
  <c r="L4896" i="11"/>
  <c r="M4884" i="11"/>
  <c r="L4884" i="11"/>
  <c r="M4873" i="11"/>
  <c r="L4868" i="11"/>
  <c r="M4861" i="11"/>
  <c r="L4823" i="11"/>
  <c r="M4823" i="11"/>
  <c r="M4809" i="11"/>
  <c r="L4804" i="11"/>
  <c r="L4771" i="11"/>
  <c r="M4771" i="11"/>
  <c r="M4769" i="11"/>
  <c r="L4717" i="11"/>
  <c r="M4717" i="11"/>
  <c r="M4711" i="11"/>
  <c r="L4680" i="11"/>
  <c r="M4680" i="11"/>
  <c r="M4674" i="11"/>
  <c r="M4667" i="11"/>
  <c r="L4662" i="11"/>
  <c r="M4657" i="11"/>
  <c r="L4607" i="11"/>
  <c r="M4607" i="11"/>
  <c r="M4599" i="11"/>
  <c r="L4590" i="11"/>
  <c r="L4575" i="11"/>
  <c r="M4575" i="11"/>
  <c r="M4569" i="11"/>
  <c r="M4527" i="11"/>
  <c r="L4527" i="11"/>
  <c r="M4497" i="11"/>
  <c r="L4497" i="11"/>
  <c r="M4495" i="11"/>
  <c r="L4488" i="11"/>
  <c r="L4480" i="11"/>
  <c r="M4471" i="11"/>
  <c r="L4463" i="11"/>
  <c r="M4463" i="11"/>
  <c r="L4461" i="11"/>
  <c r="M4449" i="11"/>
  <c r="M4423" i="11"/>
  <c r="M4395" i="11"/>
  <c r="L4379" i="11"/>
  <c r="M4365" i="11"/>
  <c r="L4355" i="11"/>
  <c r="M4339" i="11"/>
  <c r="L4335" i="11"/>
  <c r="M4335" i="11"/>
  <c r="M4327" i="11"/>
  <c r="L4306" i="11"/>
  <c r="M4306" i="11"/>
  <c r="M4304" i="11"/>
  <c r="L4261" i="11"/>
  <c r="L4216" i="11"/>
  <c r="M4211" i="11"/>
  <c r="L4204" i="11"/>
  <c r="M4167" i="11"/>
  <c r="M4159" i="11"/>
  <c r="L4159" i="11"/>
  <c r="M4157" i="11"/>
  <c r="L4156" i="11"/>
  <c r="M4151" i="11"/>
  <c r="L4979" i="11"/>
  <c r="M4979" i="11"/>
  <c r="M4920" i="11"/>
  <c r="L4920" i="11"/>
  <c r="L4889" i="11"/>
  <c r="M4889" i="11"/>
  <c r="L4839" i="11"/>
  <c r="M4839" i="11"/>
  <c r="L4791" i="11"/>
  <c r="M4791" i="11"/>
  <c r="L4745" i="11"/>
  <c r="M4745" i="11"/>
  <c r="L4683" i="11"/>
  <c r="M4683" i="11"/>
  <c r="L4639" i="11"/>
  <c r="M4639" i="11"/>
  <c r="M4619" i="11"/>
  <c r="M4591" i="11"/>
  <c r="M4583" i="11"/>
  <c r="L4578" i="11"/>
  <c r="M4578" i="11"/>
  <c r="M4567" i="11"/>
  <c r="M4543" i="11"/>
  <c r="L4543" i="11"/>
  <c r="M4530" i="11"/>
  <c r="L4503" i="11"/>
  <c r="M4489" i="11"/>
  <c r="L4469" i="11"/>
  <c r="L4431" i="11"/>
  <c r="L4424" i="11"/>
  <c r="L4393" i="11"/>
  <c r="L4380" i="11"/>
  <c r="M4377" i="11"/>
  <c r="L4356" i="11"/>
  <c r="L4332" i="11"/>
  <c r="M4311" i="11"/>
  <c r="L4311" i="11"/>
  <c r="L4307" i="11"/>
  <c r="L4287" i="11"/>
  <c r="M4287" i="11"/>
  <c r="M4272" i="11"/>
  <c r="M4262" i="11"/>
  <c r="M4255" i="11"/>
  <c r="M4228" i="11"/>
  <c r="L4228" i="11"/>
  <c r="M4219" i="11"/>
  <c r="M4214" i="11"/>
  <c r="L4183" i="11"/>
  <c r="L4165" i="11"/>
  <c r="L4160" i="11"/>
  <c r="L5221" i="11"/>
  <c r="L5199" i="11"/>
  <c r="M5199" i="11"/>
  <c r="L5177" i="11"/>
  <c r="M5177" i="11"/>
  <c r="L5153" i="11"/>
  <c r="M5153" i="11"/>
  <c r="L5111" i="11"/>
  <c r="M5111" i="11"/>
  <c r="L5089" i="11"/>
  <c r="M5089" i="11"/>
  <c r="L5073" i="11"/>
  <c r="M5073" i="11"/>
  <c r="L5063" i="11"/>
  <c r="M5063" i="11"/>
  <c r="L5047" i="11"/>
  <c r="L5025" i="11"/>
  <c r="M5025" i="11"/>
  <c r="L4985" i="11"/>
  <c r="M4985" i="11"/>
  <c r="L4961" i="11"/>
  <c r="M4961" i="11"/>
  <c r="L4945" i="11"/>
  <c r="M4945" i="11"/>
  <c r="L4853" i="11"/>
  <c r="M4853" i="11"/>
  <c r="L4813" i="11"/>
  <c r="M4813" i="11"/>
  <c r="M4808" i="11"/>
  <c r="L4808" i="11"/>
  <c r="M4728" i="11"/>
  <c r="L4728" i="11"/>
  <c r="L4675" i="11"/>
  <c r="M4675" i="11"/>
  <c r="M4585" i="11"/>
  <c r="L4585" i="11"/>
  <c r="L4570" i="11"/>
  <c r="M4570" i="11"/>
  <c r="M4483" i="11"/>
  <c r="L4483" i="11"/>
  <c r="M4319" i="11"/>
  <c r="L4319" i="11"/>
  <c r="L4179" i="11"/>
  <c r="M4179" i="11"/>
  <c r="L4163" i="11"/>
  <c r="M4163" i="11"/>
  <c r="L4153" i="11"/>
  <c r="M4153" i="11"/>
  <c r="M5224" i="11"/>
  <c r="L5224" i="11"/>
  <c r="L5205" i="11"/>
  <c r="M5205" i="11"/>
  <c r="M5160" i="11"/>
  <c r="L5160" i="11"/>
  <c r="M5156" i="11"/>
  <c r="L5156" i="11"/>
  <c r="M5096" i="11"/>
  <c r="L5096" i="11"/>
  <c r="M5092" i="11"/>
  <c r="L5092" i="11"/>
  <c r="M5032" i="11"/>
  <c r="L5032" i="11"/>
  <c r="M5028" i="11"/>
  <c r="L5028" i="11"/>
  <c r="M4968" i="11"/>
  <c r="L4968" i="11"/>
  <c r="M4964" i="11"/>
  <c r="L4964" i="11"/>
  <c r="L4935" i="11"/>
  <c r="M4935" i="11"/>
  <c r="L4900" i="11"/>
  <c r="L4892" i="11"/>
  <c r="M4892" i="11"/>
  <c r="L4863" i="11"/>
  <c r="M4863" i="11"/>
  <c r="M4856" i="11"/>
  <c r="L4856" i="11"/>
  <c r="M4816" i="11"/>
  <c r="L4816" i="11"/>
  <c r="L4811" i="11"/>
  <c r="M4811" i="11"/>
  <c r="L4777" i="11"/>
  <c r="M4777" i="11"/>
  <c r="L4763" i="11"/>
  <c r="M4763" i="11"/>
  <c r="M4694" i="11"/>
  <c r="L4694" i="11"/>
  <c r="L4666" i="11"/>
  <c r="M4666" i="11"/>
  <c r="M4646" i="11"/>
  <c r="L4646" i="11"/>
  <c r="L4621" i="11"/>
  <c r="M4621" i="11"/>
  <c r="M4614" i="11"/>
  <c r="L4614" i="11"/>
  <c r="L4601" i="11"/>
  <c r="M4601" i="11"/>
  <c r="M4523" i="11"/>
  <c r="L4523" i="11"/>
  <c r="L4457" i="11"/>
  <c r="M4457" i="11"/>
  <c r="M4440" i="11"/>
  <c r="L4440" i="11"/>
  <c r="L4407" i="11"/>
  <c r="M4407" i="11"/>
  <c r="L4389" i="11"/>
  <c r="M4389" i="11"/>
  <c r="L4367" i="11"/>
  <c r="M4367" i="11"/>
  <c r="L4341" i="11"/>
  <c r="M4341" i="11"/>
  <c r="L4202" i="11"/>
  <c r="M4202" i="11"/>
  <c r="M4182" i="11"/>
  <c r="L4182" i="11"/>
  <c r="M4166" i="11"/>
  <c r="L4166" i="11"/>
  <c r="M5353" i="11"/>
  <c r="M5349" i="11"/>
  <c r="M5345" i="11"/>
  <c r="M5339" i="11"/>
  <c r="M5333" i="11"/>
  <c r="M5317" i="11"/>
  <c r="M5303" i="11"/>
  <c r="L5300" i="11"/>
  <c r="M5297" i="11"/>
  <c r="M5287" i="11"/>
  <c r="L5284" i="11"/>
  <c r="M5281" i="11"/>
  <c r="L5268" i="11"/>
  <c r="M5265" i="11"/>
  <c r="M5255" i="11"/>
  <c r="L5252" i="11"/>
  <c r="M5249" i="11"/>
  <c r="M5239" i="11"/>
  <c r="L5227" i="11"/>
  <c r="M5227" i="11"/>
  <c r="M5225" i="11"/>
  <c r="M5208" i="11"/>
  <c r="L5208" i="11"/>
  <c r="M5203" i="11"/>
  <c r="L5193" i="11"/>
  <c r="M5193" i="11"/>
  <c r="M5188" i="11"/>
  <c r="L5188" i="11"/>
  <c r="M5183" i="11"/>
  <c r="M5180" i="11"/>
  <c r="L5180" i="11"/>
  <c r="L5163" i="11"/>
  <c r="M5163" i="11"/>
  <c r="M5161" i="11"/>
  <c r="M5116" i="11"/>
  <c r="L5116" i="11"/>
  <c r="L5099" i="11"/>
  <c r="M5099" i="11"/>
  <c r="M5097" i="11"/>
  <c r="M5052" i="11"/>
  <c r="L5052" i="11"/>
  <c r="L5035" i="11"/>
  <c r="M5035" i="11"/>
  <c r="M5033" i="11"/>
  <c r="M4988" i="11"/>
  <c r="L4988" i="11"/>
  <c r="L4971" i="11"/>
  <c r="M4971" i="11"/>
  <c r="M4969" i="11"/>
  <c r="L4921" i="11"/>
  <c r="M4921" i="11"/>
  <c r="M4916" i="11"/>
  <c r="L4916" i="11"/>
  <c r="M4908" i="11"/>
  <c r="L4877" i="11"/>
  <c r="M4877" i="11"/>
  <c r="M4872" i="11"/>
  <c r="L4872" i="11"/>
  <c r="M4867" i="11"/>
  <c r="L4864" i="11"/>
  <c r="L4819" i="11"/>
  <c r="M4819" i="11"/>
  <c r="M4796" i="11"/>
  <c r="L4796" i="11"/>
  <c r="L4789" i="11"/>
  <c r="M4789" i="11"/>
  <c r="M4783" i="11"/>
  <c r="L4780" i="11"/>
  <c r="L4773" i="11"/>
  <c r="M4773" i="11"/>
  <c r="L4749" i="11"/>
  <c r="M4749" i="11"/>
  <c r="M4744" i="11"/>
  <c r="L4744" i="11"/>
  <c r="L4713" i="11"/>
  <c r="M4713" i="11"/>
  <c r="L4629" i="11"/>
  <c r="M4629" i="11"/>
  <c r="M4627" i="11"/>
  <c r="L4617" i="11"/>
  <c r="M4617" i="11"/>
  <c r="L4595" i="11"/>
  <c r="M4595" i="11"/>
  <c r="M4593" i="11"/>
  <c r="L4548" i="11"/>
  <c r="M4548" i="11"/>
  <c r="L4526" i="11"/>
  <c r="M4526" i="11"/>
  <c r="M4515" i="11"/>
  <c r="L4515" i="11"/>
  <c r="M4510" i="11"/>
  <c r="L4493" i="11"/>
  <c r="M4493" i="11"/>
  <c r="M4491" i="11"/>
  <c r="M4478" i="11"/>
  <c r="L4478" i="11"/>
  <c r="M4435" i="11"/>
  <c r="L4435" i="11"/>
  <c r="M4421" i="11"/>
  <c r="L4421" i="11"/>
  <c r="M4416" i="11"/>
  <c r="L4416" i="11"/>
  <c r="L4349" i="11"/>
  <c r="M4349" i="11"/>
  <c r="M4347" i="11"/>
  <c r="L4347" i="11"/>
  <c r="L4289" i="11"/>
  <c r="M4289" i="11"/>
  <c r="M4271" i="11"/>
  <c r="L4271" i="11"/>
  <c r="M4269" i="11"/>
  <c r="L4257" i="11"/>
  <c r="M4257" i="11"/>
  <c r="M4249" i="11"/>
  <c r="L4225" i="11"/>
  <c r="M4225" i="11"/>
  <c r="M4196" i="11"/>
  <c r="L4196" i="11"/>
  <c r="L4191" i="11"/>
  <c r="M4191" i="11"/>
  <c r="L5175" i="11"/>
  <c r="M5175" i="11"/>
  <c r="L5137" i="11"/>
  <c r="M5137" i="11"/>
  <c r="L5127" i="11"/>
  <c r="M5127" i="11"/>
  <c r="L5113" i="11"/>
  <c r="M5113" i="11"/>
  <c r="L5049" i="11"/>
  <c r="M5049" i="11"/>
  <c r="L5009" i="11"/>
  <c r="M5009" i="11"/>
  <c r="L4999" i="11"/>
  <c r="M4999" i="11"/>
  <c r="L4983" i="11"/>
  <c r="M4983" i="11"/>
  <c r="L4927" i="11"/>
  <c r="M4927" i="11"/>
  <c r="L4883" i="11"/>
  <c r="M4883" i="11"/>
  <c r="M4860" i="11"/>
  <c r="L4860" i="11"/>
  <c r="L4837" i="11"/>
  <c r="M4837" i="11"/>
  <c r="L4755" i="11"/>
  <c r="M4755" i="11"/>
  <c r="L4735" i="11"/>
  <c r="L4643" i="11"/>
  <c r="M4643" i="11"/>
  <c r="L4609" i="11"/>
  <c r="M4609" i="11"/>
  <c r="M4598" i="11"/>
  <c r="L4598" i="11"/>
  <c r="L4475" i="11"/>
  <c r="M4475" i="11"/>
  <c r="M4374" i="11"/>
  <c r="L4374" i="11"/>
  <c r="M4363" i="11"/>
  <c r="L4363" i="11"/>
  <c r="M4358" i="11"/>
  <c r="L4358" i="11"/>
  <c r="M4350" i="11"/>
  <c r="L4350" i="11"/>
  <c r="M4331" i="11"/>
  <c r="L4331" i="11"/>
  <c r="M5340" i="11"/>
  <c r="L5336" i="11"/>
  <c r="M5324" i="11"/>
  <c r="L5320" i="11"/>
  <c r="M5307" i="11"/>
  <c r="L5304" i="11"/>
  <c r="M5301" i="11"/>
  <c r="M5291" i="11"/>
  <c r="L5288" i="11"/>
  <c r="M5285" i="11"/>
  <c r="M5275" i="11"/>
  <c r="L5272" i="11"/>
  <c r="M5269" i="11"/>
  <c r="M5259" i="11"/>
  <c r="L5256" i="11"/>
  <c r="M5253" i="11"/>
  <c r="M5243" i="11"/>
  <c r="L5240" i="11"/>
  <c r="L5237" i="11"/>
  <c r="M5237" i="11"/>
  <c r="M5231" i="11"/>
  <c r="L5228" i="11"/>
  <c r="L5211" i="11"/>
  <c r="M5211" i="11"/>
  <c r="M5209" i="11"/>
  <c r="L5201" i="11"/>
  <c r="M5201" i="11"/>
  <c r="M5196" i="11"/>
  <c r="L5196" i="11"/>
  <c r="L5191" i="11"/>
  <c r="M5191" i="11"/>
  <c r="M5189" i="11"/>
  <c r="M5172" i="11"/>
  <c r="L5172" i="11"/>
  <c r="M5167" i="11"/>
  <c r="L5164" i="11"/>
  <c r="L5141" i="11"/>
  <c r="M5141" i="11"/>
  <c r="L5119" i="11"/>
  <c r="M5119" i="11"/>
  <c r="M5108" i="11"/>
  <c r="L5108" i="11"/>
  <c r="M5103" i="11"/>
  <c r="L5100" i="11"/>
  <c r="L5077" i="11"/>
  <c r="L5055" i="11"/>
  <c r="M5055" i="11"/>
  <c r="M5044" i="11"/>
  <c r="L5044" i="11"/>
  <c r="M5039" i="11"/>
  <c r="L5036" i="11"/>
  <c r="L5013" i="11"/>
  <c r="M5013" i="11"/>
  <c r="L4991" i="11"/>
  <c r="M4991" i="11"/>
  <c r="M4980" i="11"/>
  <c r="L4980" i="11"/>
  <c r="M4975" i="11"/>
  <c r="L4972" i="11"/>
  <c r="L4949" i="11"/>
  <c r="M4949" i="11"/>
  <c r="M4924" i="11"/>
  <c r="L4924" i="11"/>
  <c r="L4919" i="11"/>
  <c r="M4919" i="11"/>
  <c r="M4880" i="11"/>
  <c r="L4880" i="11"/>
  <c r="L4875" i="11"/>
  <c r="M4875" i="11"/>
  <c r="L4841" i="11"/>
  <c r="M4841" i="11"/>
  <c r="L4827" i="11"/>
  <c r="M4827" i="11"/>
  <c r="M4825" i="11"/>
  <c r="L4799" i="11"/>
  <c r="M4799" i="11"/>
  <c r="M4797" i="11"/>
  <c r="M4792" i="11"/>
  <c r="L4792" i="11"/>
  <c r="M4752" i="11"/>
  <c r="L4752" i="11"/>
  <c r="L4747" i="11"/>
  <c r="M4747" i="11"/>
  <c r="M4732" i="11"/>
  <c r="L4732" i="11"/>
  <c r="L4725" i="11"/>
  <c r="M4725" i="11"/>
  <c r="M4719" i="11"/>
  <c r="L4716" i="11"/>
  <c r="L4709" i="11"/>
  <c r="M4709" i="11"/>
  <c r="L4635" i="11"/>
  <c r="M4635" i="11"/>
  <c r="M4633" i="11"/>
  <c r="L4630" i="11"/>
  <c r="M4606" i="11"/>
  <c r="L4606" i="11"/>
  <c r="L4557" i="11"/>
  <c r="M4554" i="11"/>
  <c r="L4551" i="11"/>
  <c r="L4544" i="11"/>
  <c r="M4544" i="11"/>
  <c r="L4534" i="11"/>
  <c r="M4534" i="11"/>
  <c r="M4532" i="11"/>
  <c r="L4520" i="11"/>
  <c r="M4520" i="11"/>
  <c r="L4518" i="11"/>
  <c r="M4518" i="11"/>
  <c r="L4479" i="11"/>
  <c r="M4465" i="11"/>
  <c r="L4465" i="11"/>
  <c r="L4425" i="11"/>
  <c r="M4425" i="11"/>
  <c r="M4408" i="11"/>
  <c r="L4408" i="11"/>
  <c r="M4370" i="11"/>
  <c r="L4370" i="11"/>
  <c r="M4325" i="11"/>
  <c r="L4325" i="11"/>
  <c r="L4301" i="11"/>
  <c r="L4294" i="11"/>
  <c r="M4294" i="11"/>
  <c r="M4283" i="11"/>
  <c r="L4283" i="11"/>
  <c r="L4274" i="11"/>
  <c r="M4274" i="11"/>
  <c r="L4242" i="11"/>
  <c r="M4242" i="11"/>
  <c r="L4234" i="11"/>
  <c r="M4234" i="11"/>
  <c r="M4175" i="11"/>
  <c r="L4175" i="11"/>
  <c r="L4172" i="11"/>
  <c r="L5185" i="11"/>
  <c r="M5185" i="11"/>
  <c r="M5179" i="11"/>
  <c r="L5176" i="11"/>
  <c r="L5159" i="11"/>
  <c r="M5159" i="11"/>
  <c r="M5157" i="11"/>
  <c r="M5140" i="11"/>
  <c r="L5140" i="11"/>
  <c r="L5132" i="11"/>
  <c r="M5129" i="11"/>
  <c r="L5121" i="11"/>
  <c r="M5121" i="11"/>
  <c r="M5115" i="11"/>
  <c r="L5112" i="11"/>
  <c r="L5095" i="11"/>
  <c r="M5095" i="11"/>
  <c r="M5093" i="11"/>
  <c r="M5076" i="11"/>
  <c r="L5076" i="11"/>
  <c r="M5071" i="11"/>
  <c r="L5068" i="11"/>
  <c r="M5065" i="11"/>
  <c r="L5057" i="11"/>
  <c r="M5057" i="11"/>
  <c r="M5051" i="11"/>
  <c r="L5048" i="11"/>
  <c r="L5031" i="11"/>
  <c r="M5031" i="11"/>
  <c r="M5029" i="11"/>
  <c r="M5012" i="11"/>
  <c r="L5012" i="11"/>
  <c r="M5007" i="11"/>
  <c r="L5004" i="11"/>
  <c r="M5001" i="11"/>
  <c r="L4993" i="11"/>
  <c r="M4993" i="11"/>
  <c r="M4987" i="11"/>
  <c r="L4984" i="11"/>
  <c r="L4967" i="11"/>
  <c r="M4967" i="11"/>
  <c r="M4965" i="11"/>
  <c r="M4948" i="11"/>
  <c r="L4948" i="11"/>
  <c r="M4943" i="11"/>
  <c r="L4929" i="11"/>
  <c r="M4929" i="11"/>
  <c r="L4885" i="11"/>
  <c r="M4885" i="11"/>
  <c r="L4859" i="11"/>
  <c r="M4859" i="11"/>
  <c r="M4840" i="11"/>
  <c r="L4840" i="11"/>
  <c r="L4821" i="11"/>
  <c r="M4821" i="11"/>
  <c r="L4795" i="11"/>
  <c r="M4795" i="11"/>
  <c r="M4776" i="11"/>
  <c r="L4776" i="11"/>
  <c r="L4757" i="11"/>
  <c r="M4757" i="11"/>
  <c r="L4731" i="11"/>
  <c r="M4731" i="11"/>
  <c r="M4712" i="11"/>
  <c r="L4712" i="11"/>
  <c r="M4688" i="11"/>
  <c r="L4678" i="11"/>
  <c r="M4673" i="11"/>
  <c r="L4649" i="11"/>
  <c r="M4649" i="11"/>
  <c r="M4647" i="11"/>
  <c r="L4623" i="11"/>
  <c r="M4623" i="11"/>
  <c r="L4605" i="11"/>
  <c r="M4605" i="11"/>
  <c r="M4603" i="11"/>
  <c r="M4597" i="11"/>
  <c r="L4571" i="11"/>
  <c r="M4562" i="11"/>
  <c r="M4547" i="11"/>
  <c r="L4547" i="11"/>
  <c r="M4542" i="11"/>
  <c r="L4539" i="11"/>
  <c r="M4536" i="11"/>
  <c r="L4528" i="11"/>
  <c r="M4528" i="11"/>
  <c r="M4522" i="11"/>
  <c r="L4519" i="11"/>
  <c r="L4477" i="11"/>
  <c r="M4477" i="11"/>
  <c r="M4464" i="11"/>
  <c r="L4464" i="11"/>
  <c r="M4459" i="11"/>
  <c r="L4439" i="11"/>
  <c r="M4439" i="11"/>
  <c r="M4427" i="11"/>
  <c r="M4417" i="11"/>
  <c r="L4417" i="11"/>
  <c r="M4415" i="11"/>
  <c r="L4411" i="11"/>
  <c r="M4401" i="11"/>
  <c r="L4397" i="11"/>
  <c r="M4391" i="11"/>
  <c r="L4375" i="11"/>
  <c r="M4369" i="11"/>
  <c r="M4359" i="11"/>
  <c r="L4359" i="11"/>
  <c r="M4357" i="11"/>
  <c r="L4353" i="11"/>
  <c r="L4348" i="11"/>
  <c r="M4342" i="11"/>
  <c r="L4342" i="11"/>
  <c r="L4322" i="11"/>
  <c r="M4322" i="11"/>
  <c r="M4315" i="11"/>
  <c r="L4315" i="11"/>
  <c r="L4293" i="11"/>
  <c r="M4293" i="11"/>
  <c r="L4270" i="11"/>
  <c r="M4270" i="11"/>
  <c r="M4220" i="11"/>
  <c r="L4220" i="11"/>
  <c r="L4201" i="11"/>
  <c r="M4201" i="11"/>
  <c r="L5169" i="11"/>
  <c r="M5169" i="11"/>
  <c r="L5143" i="11"/>
  <c r="M5143" i="11"/>
  <c r="M5124" i="11"/>
  <c r="L5124" i="11"/>
  <c r="L5105" i="11"/>
  <c r="L5079" i="11"/>
  <c r="M5079" i="11"/>
  <c r="M5060" i="11"/>
  <c r="L5060" i="11"/>
  <c r="L5041" i="11"/>
  <c r="M5041" i="11"/>
  <c r="L5015" i="11"/>
  <c r="M5015" i="11"/>
  <c r="M4996" i="11"/>
  <c r="L4996" i="11"/>
  <c r="L4977" i="11"/>
  <c r="M4977" i="11"/>
  <c r="L4951" i="11"/>
  <c r="M4951" i="11"/>
  <c r="M4932" i="11"/>
  <c r="L4932" i="11"/>
  <c r="L4912" i="11"/>
  <c r="M4888" i="11"/>
  <c r="L4888" i="11"/>
  <c r="L4869" i="11"/>
  <c r="M4869" i="11"/>
  <c r="L4843" i="11"/>
  <c r="M4843" i="11"/>
  <c r="M4824" i="11"/>
  <c r="L4824" i="11"/>
  <c r="L4805" i="11"/>
  <c r="M4805" i="11"/>
  <c r="L4779" i="11"/>
  <c r="M4779" i="11"/>
  <c r="M4760" i="11"/>
  <c r="L4760" i="11"/>
  <c r="L4741" i="11"/>
  <c r="M4741" i="11"/>
  <c r="L4715" i="11"/>
  <c r="M4715" i="11"/>
  <c r="L4655" i="11"/>
  <c r="M4655" i="11"/>
  <c r="L4637" i="11"/>
  <c r="M4637" i="11"/>
  <c r="L4611" i="11"/>
  <c r="M4611" i="11"/>
  <c r="L4550" i="11"/>
  <c r="M4550" i="11"/>
  <c r="M4531" i="11"/>
  <c r="L4531" i="11"/>
  <c r="L4512" i="11"/>
  <c r="M4512" i="11"/>
  <c r="M4496" i="11"/>
  <c r="L4496" i="11"/>
  <c r="M4445" i="11"/>
  <c r="L4445" i="11"/>
  <c r="L4383" i="11"/>
  <c r="M4383" i="11"/>
  <c r="L4318" i="11"/>
  <c r="M4318" i="11"/>
  <c r="L4298" i="11"/>
  <c r="M4298" i="11"/>
  <c r="L4282" i="11"/>
  <c r="M4282" i="11"/>
  <c r="L4215" i="11"/>
  <c r="M4215" i="11"/>
  <c r="L4210" i="11"/>
  <c r="M4210" i="11"/>
  <c r="L4195" i="11"/>
  <c r="M4195" i="11"/>
  <c r="L4185" i="11"/>
  <c r="M4185" i="11"/>
  <c r="M4392" i="11"/>
  <c r="L4392" i="11"/>
  <c r="L4305" i="11"/>
  <c r="M4305" i="11"/>
  <c r="L4248" i="11"/>
  <c r="M4248" i="11"/>
  <c r="L4238" i="11"/>
  <c r="M4238" i="11"/>
  <c r="M4874" i="11"/>
  <c r="L4874" i="11"/>
  <c r="M4850" i="11"/>
  <c r="L4850" i="11"/>
  <c r="M4834" i="11"/>
  <c r="L4834" i="11"/>
  <c r="M4818" i="11"/>
  <c r="L4818" i="11"/>
  <c r="M4802" i="11"/>
  <c r="L4802" i="11"/>
  <c r="M4778" i="11"/>
  <c r="L4778" i="11"/>
  <c r="M4762" i="11"/>
  <c r="L4762" i="11"/>
  <c r="M4738" i="11"/>
  <c r="L4738" i="11"/>
  <c r="M4722" i="11"/>
  <c r="L4722" i="11"/>
  <c r="M4706" i="11"/>
  <c r="L4706" i="11"/>
  <c r="L4692" i="11"/>
  <c r="M4692" i="11"/>
  <c r="L4679" i="11"/>
  <c r="M4679" i="11"/>
  <c r="M4658" i="11"/>
  <c r="L4658" i="11"/>
  <c r="M4642" i="11"/>
  <c r="L4642" i="11"/>
  <c r="M4618" i="11"/>
  <c r="L4618" i="11"/>
  <c r="M4610" i="11"/>
  <c r="L4610" i="11"/>
  <c r="M4549" i="11"/>
  <c r="L4549" i="11"/>
  <c r="M4541" i="11"/>
  <c r="L4541" i="11"/>
  <c r="L4695" i="11"/>
  <c r="M4695" i="11"/>
  <c r="M4686" i="11"/>
  <c r="L4686" i="11"/>
  <c r="M5500" i="11"/>
  <c r="M5498" i="11"/>
  <c r="M5496" i="11"/>
  <c r="M5494" i="11"/>
  <c r="M5492" i="11"/>
  <c r="M5490" i="11"/>
  <c r="M5488" i="11"/>
  <c r="M5486" i="11"/>
  <c r="M5484" i="11"/>
  <c r="M5482" i="11"/>
  <c r="M5480" i="11"/>
  <c r="M5478" i="11"/>
  <c r="M5476" i="11"/>
  <c r="M5474" i="11"/>
  <c r="M5472" i="11"/>
  <c r="M5470" i="11"/>
  <c r="M5468" i="11"/>
  <c r="M5466" i="11"/>
  <c r="M5464" i="11"/>
  <c r="M5462" i="11"/>
  <c r="M5460" i="11"/>
  <c r="M5458" i="11"/>
  <c r="M5456" i="11"/>
  <c r="M5454" i="11"/>
  <c r="M5452" i="11"/>
  <c r="M5450" i="11"/>
  <c r="M5448" i="11"/>
  <c r="M5446" i="11"/>
  <c r="M5444" i="11"/>
  <c r="M5442" i="11"/>
  <c r="M5440" i="11"/>
  <c r="M5438" i="11"/>
  <c r="M5436" i="11"/>
  <c r="M5434" i="11"/>
  <c r="M5432" i="11"/>
  <c r="M5430" i="11"/>
  <c r="M5428" i="11"/>
  <c r="M5426" i="11"/>
  <c r="M5424" i="11"/>
  <c r="M5422" i="11"/>
  <c r="M5420" i="11"/>
  <c r="M5418" i="11"/>
  <c r="M5416" i="11"/>
  <c r="M5414" i="11"/>
  <c r="M5412" i="11"/>
  <c r="M5410" i="11"/>
  <c r="M5408" i="11"/>
  <c r="M5406" i="11"/>
  <c r="M5404" i="11"/>
  <c r="M5402" i="11"/>
  <c r="M5400" i="11"/>
  <c r="M5398" i="11"/>
  <c r="M5396" i="11"/>
  <c r="M5394" i="11"/>
  <c r="M5392" i="11"/>
  <c r="M5390" i="11"/>
  <c r="M5388" i="11"/>
  <c r="M5386" i="11"/>
  <c r="M5384" i="11"/>
  <c r="M5382" i="11"/>
  <c r="M5380" i="11"/>
  <c r="M5378" i="11"/>
  <c r="M5376" i="11"/>
  <c r="M5374" i="11"/>
  <c r="M5372" i="11"/>
  <c r="M5370" i="11"/>
  <c r="M5368" i="11"/>
  <c r="M5366" i="11"/>
  <c r="M5364" i="11"/>
  <c r="M5362" i="11"/>
  <c r="M5360" i="11"/>
  <c r="M5358" i="11"/>
  <c r="M5356" i="11"/>
  <c r="M5354" i="11"/>
  <c r="M5352" i="11"/>
  <c r="M5350" i="11"/>
  <c r="M5348" i="11"/>
  <c r="M5346" i="11"/>
  <c r="M5344" i="11"/>
  <c r="M5343" i="11"/>
  <c r="M5342" i="11"/>
  <c r="M5335" i="11"/>
  <c r="M5334" i="11"/>
  <c r="M5327" i="11"/>
  <c r="M5326" i="11"/>
  <c r="M5319" i="11"/>
  <c r="M5318" i="11"/>
  <c r="L4904" i="11"/>
  <c r="M4886" i="11"/>
  <c r="L4886" i="11"/>
  <c r="M4878" i="11"/>
  <c r="L4878" i="11"/>
  <c r="M4870" i="11"/>
  <c r="L4870" i="11"/>
  <c r="M4862" i="11"/>
  <c r="L4862" i="11"/>
  <c r="M4854" i="11"/>
  <c r="L4854" i="11"/>
  <c r="M4846" i="11"/>
  <c r="L4846" i="11"/>
  <c r="M4838" i="11"/>
  <c r="L4838" i="11"/>
  <c r="M4830" i="11"/>
  <c r="L4830" i="11"/>
  <c r="M4822" i="11"/>
  <c r="L4822" i="11"/>
  <c r="M4814" i="11"/>
  <c r="L4814" i="11"/>
  <c r="M4806" i="11"/>
  <c r="L4806" i="11"/>
  <c r="M4798" i="11"/>
  <c r="L4798" i="11"/>
  <c r="M4790" i="11"/>
  <c r="L4790" i="11"/>
  <c r="M4782" i="11"/>
  <c r="L4782" i="11"/>
  <c r="M4774" i="11"/>
  <c r="L4774" i="11"/>
  <c r="L4766" i="11"/>
  <c r="M4758" i="11"/>
  <c r="L4758" i="11"/>
  <c r="M4750" i="11"/>
  <c r="L4750" i="11"/>
  <c r="M4742" i="11"/>
  <c r="L4742" i="11"/>
  <c r="M4734" i="11"/>
  <c r="L4734" i="11"/>
  <c r="M4726" i="11"/>
  <c r="L4726" i="11"/>
  <c r="M4718" i="11"/>
  <c r="L4718" i="11"/>
  <c r="M4710" i="11"/>
  <c r="L4710" i="11"/>
  <c r="M4702" i="11"/>
  <c r="L4702" i="11"/>
  <c r="M4689" i="11"/>
  <c r="M4882" i="11"/>
  <c r="L4882" i="11"/>
  <c r="M4866" i="11"/>
  <c r="L4866" i="11"/>
  <c r="M4858" i="11"/>
  <c r="L4858" i="11"/>
  <c r="M4842" i="11"/>
  <c r="L4842" i="11"/>
  <c r="M4826" i="11"/>
  <c r="L4826" i="11"/>
  <c r="M4810" i="11"/>
  <c r="L4810" i="11"/>
  <c r="M4794" i="11"/>
  <c r="L4794" i="11"/>
  <c r="M4786" i="11"/>
  <c r="L4786" i="11"/>
  <c r="M4770" i="11"/>
  <c r="L4770" i="11"/>
  <c r="M4754" i="11"/>
  <c r="L4754" i="11"/>
  <c r="M4746" i="11"/>
  <c r="L4746" i="11"/>
  <c r="M4730" i="11"/>
  <c r="L4730" i="11"/>
  <c r="M4714" i="11"/>
  <c r="L4714" i="11"/>
  <c r="M4670" i="11"/>
  <c r="L4670" i="11"/>
  <c r="M4650" i="11"/>
  <c r="L4650" i="11"/>
  <c r="M4634" i="11"/>
  <c r="L4634" i="11"/>
  <c r="M4626" i="11"/>
  <c r="L4626" i="11"/>
  <c r="M4602" i="11"/>
  <c r="L4602" i="11"/>
  <c r="L4905" i="11"/>
  <c r="M4905" i="11"/>
  <c r="L4902" i="11"/>
  <c r="M4902" i="11"/>
  <c r="M5337" i="11"/>
  <c r="M5329" i="11"/>
  <c r="M5321" i="11"/>
  <c r="M5313" i="11"/>
  <c r="L5310" i="11"/>
  <c r="L5306" i="11"/>
  <c r="L5302" i="11"/>
  <c r="L5298" i="11"/>
  <c r="L5294" i="11"/>
  <c r="L5290" i="11"/>
  <c r="L5286" i="11"/>
  <c r="L5282" i="11"/>
  <c r="L5278" i="11"/>
  <c r="L5274" i="11"/>
  <c r="L5270" i="11"/>
  <c r="L5266" i="11"/>
  <c r="L5262" i="11"/>
  <c r="L5258" i="11"/>
  <c r="L5254" i="11"/>
  <c r="L5250" i="11"/>
  <c r="L5246" i="11"/>
  <c r="L5242" i="11"/>
  <c r="L5238" i="11"/>
  <c r="L5234" i="11"/>
  <c r="L5230" i="11"/>
  <c r="L5226" i="11"/>
  <c r="L5222" i="11"/>
  <c r="L5218" i="11"/>
  <c r="L5214" i="11"/>
  <c r="L5210" i="11"/>
  <c r="L5206" i="11"/>
  <c r="L5202" i="11"/>
  <c r="L5198" i="11"/>
  <c r="L5194" i="11"/>
  <c r="L5190" i="11"/>
  <c r="L5186" i="11"/>
  <c r="L5182" i="11"/>
  <c r="L5178" i="11"/>
  <c r="L5174" i="11"/>
  <c r="L5170" i="11"/>
  <c r="L5166" i="11"/>
  <c r="L5162" i="11"/>
  <c r="L5158" i="11"/>
  <c r="L5154" i="11"/>
  <c r="L5150" i="11"/>
  <c r="L5146" i="11"/>
  <c r="L5142" i="11"/>
  <c r="L5138" i="11"/>
  <c r="L5134" i="11"/>
  <c r="L5130" i="11"/>
  <c r="L5126" i="11"/>
  <c r="L5122" i="11"/>
  <c r="L5118" i="11"/>
  <c r="L5114" i="11"/>
  <c r="L5110" i="11"/>
  <c r="L5106" i="11"/>
  <c r="L5102" i="11"/>
  <c r="L5098" i="11"/>
  <c r="L5094" i="11"/>
  <c r="L5090" i="11"/>
  <c r="L5086" i="11"/>
  <c r="L5082" i="11"/>
  <c r="L5078" i="11"/>
  <c r="L5074" i="11"/>
  <c r="L5070" i="11"/>
  <c r="L5066" i="11"/>
  <c r="L5062" i="11"/>
  <c r="L5058" i="11"/>
  <c r="L5054" i="11"/>
  <c r="L5050" i="11"/>
  <c r="L5046" i="11"/>
  <c r="L5042" i="11"/>
  <c r="L5038" i="11"/>
  <c r="L5034" i="11"/>
  <c r="L5030" i="11"/>
  <c r="L5026" i="11"/>
  <c r="L5022" i="11"/>
  <c r="L5018" i="11"/>
  <c r="L5014" i="11"/>
  <c r="L5010" i="11"/>
  <c r="L5006" i="11"/>
  <c r="L5002" i="11"/>
  <c r="L4998" i="11"/>
  <c r="L4994" i="11"/>
  <c r="L4990" i="11"/>
  <c r="L4986" i="11"/>
  <c r="L4982" i="11"/>
  <c r="L4978" i="11"/>
  <c r="L4974" i="11"/>
  <c r="L4970" i="11"/>
  <c r="L4966" i="11"/>
  <c r="L4962" i="11"/>
  <c r="L4958" i="11"/>
  <c r="L4954" i="11"/>
  <c r="L4950" i="11"/>
  <c r="L4946" i="11"/>
  <c r="L4942" i="11"/>
  <c r="L4938" i="11"/>
  <c r="L4934" i="11"/>
  <c r="L4930" i="11"/>
  <c r="L4926" i="11"/>
  <c r="L4922" i="11"/>
  <c r="L4918" i="11"/>
  <c r="L4913" i="11"/>
  <c r="M4913" i="11"/>
  <c r="L4910" i="11"/>
  <c r="M4910" i="11"/>
  <c r="M4907" i="11"/>
  <c r="L4897" i="11"/>
  <c r="M4897" i="11"/>
  <c r="L4894" i="11"/>
  <c r="M4894" i="11"/>
  <c r="M4891" i="11"/>
  <c r="L4676" i="11"/>
  <c r="M4676" i="11"/>
  <c r="L4663" i="11"/>
  <c r="M4663" i="11"/>
  <c r="M4517" i="11"/>
  <c r="L4517" i="11"/>
  <c r="M4911" i="11"/>
  <c r="M4903" i="11"/>
  <c r="M4895" i="11"/>
  <c r="L4700" i="11"/>
  <c r="M4700" i="11"/>
  <c r="M4697" i="11"/>
  <c r="L4687" i="11"/>
  <c r="M4687" i="11"/>
  <c r="L4684" i="11"/>
  <c r="M4684" i="11"/>
  <c r="M4681" i="11"/>
  <c r="L4671" i="11"/>
  <c r="M4671" i="11"/>
  <c r="L4668" i="11"/>
  <c r="M4668" i="11"/>
  <c r="M4665" i="11"/>
  <c r="L4580" i="11"/>
  <c r="M4580" i="11"/>
  <c r="L4574" i="11"/>
  <c r="M4574" i="11"/>
  <c r="L4573" i="11"/>
  <c r="M4573" i="11"/>
  <c r="M4378" i="11"/>
  <c r="L4378" i="11"/>
  <c r="M4594" i="11"/>
  <c r="L4594" i="11"/>
  <c r="M4563" i="11"/>
  <c r="L4563" i="11"/>
  <c r="L4556" i="11"/>
  <c r="M4556" i="11"/>
  <c r="M4701" i="11"/>
  <c r="M4693" i="11"/>
  <c r="M4685" i="11"/>
  <c r="M4677" i="11"/>
  <c r="M4669" i="11"/>
  <c r="M4661" i="11"/>
  <c r="L4660" i="11"/>
  <c r="L4656" i="11"/>
  <c r="L4652" i="11"/>
  <c r="L4648" i="11"/>
  <c r="L4644" i="11"/>
  <c r="L4640" i="11"/>
  <c r="L4636" i="11"/>
  <c r="L4632" i="11"/>
  <c r="L4628" i="11"/>
  <c r="L4624" i="11"/>
  <c r="L4620" i="11"/>
  <c r="L4616" i="11"/>
  <c r="L4612" i="11"/>
  <c r="L4608" i="11"/>
  <c r="L4604" i="11"/>
  <c r="L4600" i="11"/>
  <c r="L4596" i="11"/>
  <c r="L4588" i="11"/>
  <c r="L4581" i="11"/>
  <c r="M4560" i="11"/>
  <c r="M4533" i="11"/>
  <c r="L4533" i="11"/>
  <c r="M4586" i="11"/>
  <c r="L4586" i="11"/>
  <c r="L4561" i="11"/>
  <c r="M4561" i="11"/>
  <c r="M4525" i="11"/>
  <c r="L4525" i="11"/>
  <c r="L4316" i="11"/>
  <c r="M4316" i="11"/>
  <c r="L4592" i="11"/>
  <c r="L4584" i="11"/>
  <c r="L4579" i="11"/>
  <c r="M4576" i="11"/>
  <c r="M4566" i="11"/>
  <c r="L4564" i="11"/>
  <c r="M4564" i="11"/>
  <c r="M4553" i="11"/>
  <c r="L4553" i="11"/>
  <c r="M4545" i="11"/>
  <c r="L4545" i="11"/>
  <c r="M4537" i="11"/>
  <c r="L4537" i="11"/>
  <c r="M4529" i="11"/>
  <c r="L4529" i="11"/>
  <c r="M4521" i="11"/>
  <c r="L4521" i="11"/>
  <c r="M4509" i="11"/>
  <c r="L4509" i="11"/>
  <c r="M4484" i="11"/>
  <c r="L4484" i="11"/>
  <c r="L4406" i="11"/>
  <c r="M4404" i="11"/>
  <c r="L4404" i="11"/>
  <c r="M4398" i="11"/>
  <c r="L4398" i="11"/>
  <c r="M4396" i="11"/>
  <c r="L4396" i="11"/>
  <c r="L4292" i="11"/>
  <c r="M4292" i="11"/>
  <c r="L4572" i="11"/>
  <c r="M4572" i="11"/>
  <c r="M4494" i="11"/>
  <c r="L4494" i="11"/>
  <c r="M4492" i="11"/>
  <c r="L4492" i="11"/>
  <c r="M4486" i="11"/>
  <c r="L4486" i="11"/>
  <c r="M4436" i="11"/>
  <c r="L4436" i="11"/>
  <c r="M4430" i="11"/>
  <c r="L4430" i="11"/>
  <c r="M4428" i="11"/>
  <c r="L4428" i="11"/>
  <c r="L4513" i="11"/>
  <c r="L4502" i="11"/>
  <c r="M4500" i="11"/>
  <c r="L4500" i="11"/>
  <c r="L4470" i="11"/>
  <c r="M4468" i="11"/>
  <c r="L4468" i="11"/>
  <c r="M4462" i="11"/>
  <c r="L4462" i="11"/>
  <c r="M4460" i="11"/>
  <c r="L4460" i="11"/>
  <c r="M4344" i="11"/>
  <c r="L4344" i="11"/>
  <c r="M4285" i="11"/>
  <c r="L4285" i="11"/>
  <c r="L4277" i="11"/>
  <c r="M4277" i="11"/>
  <c r="M4273" i="11"/>
  <c r="L4254" i="11"/>
  <c r="M4254" i="11"/>
  <c r="L4253" i="11"/>
  <c r="M4354" i="11"/>
  <c r="L4354" i="11"/>
  <c r="L4281" i="11"/>
  <c r="M4281" i="11"/>
  <c r="M4275" i="11"/>
  <c r="L4275" i="11"/>
  <c r="L4241" i="11"/>
  <c r="M4241" i="11"/>
  <c r="M4508" i="11"/>
  <c r="L4508" i="11"/>
  <c r="M4476" i="11"/>
  <c r="L4476" i="11"/>
  <c r="L4454" i="11"/>
  <c r="M4444" i="11"/>
  <c r="L4444" i="11"/>
  <c r="L4422" i="11"/>
  <c r="M4412" i="11"/>
  <c r="L4412" i="11"/>
  <c r="L4390" i="11"/>
  <c r="M4376" i="11"/>
  <c r="L4376" i="11"/>
  <c r="L4330" i="11"/>
  <c r="L4320" i="11"/>
  <c r="M4320" i="11"/>
  <c r="M4299" i="11"/>
  <c r="L4299" i="11"/>
  <c r="L4264" i="11"/>
  <c r="M4264" i="11"/>
  <c r="L4218" i="11"/>
  <c r="M4218" i="11"/>
  <c r="L4209" i="11"/>
  <c r="M4209" i="11"/>
  <c r="M4452" i="11"/>
  <c r="L4452" i="11"/>
  <c r="M4420" i="11"/>
  <c r="L4420" i="11"/>
  <c r="M4388" i="11"/>
  <c r="L4388" i="11"/>
  <c r="M4384" i="11"/>
  <c r="L4384" i="11"/>
  <c r="M4364" i="11"/>
  <c r="L4364" i="11"/>
  <c r="M4336" i="11"/>
  <c r="L4336" i="11"/>
  <c r="M4291" i="11"/>
  <c r="L4291" i="11"/>
  <c r="L4178" i="11"/>
  <c r="M4360" i="11"/>
  <c r="L4360" i="11"/>
  <c r="M4328" i="11"/>
  <c r="L4328" i="11"/>
  <c r="L4324" i="11"/>
  <c r="M4324" i="11"/>
  <c r="M4323" i="11"/>
  <c r="L4323" i="11"/>
  <c r="L4310" i="11"/>
  <c r="M4310" i="11"/>
  <c r="M4309" i="11"/>
  <c r="L4309" i="11"/>
  <c r="L4297" i="11"/>
  <c r="M4297" i="11"/>
  <c r="L4288" i="11"/>
  <c r="M4288" i="11"/>
  <c r="L4194" i="11"/>
  <c r="M4194" i="11"/>
  <c r="L4506" i="11"/>
  <c r="L4498" i="11"/>
  <c r="L4490" i="11"/>
  <c r="L4482" i="11"/>
  <c r="L4474" i="11"/>
  <c r="L4466" i="11"/>
  <c r="L4458" i="11"/>
  <c r="L4450" i="11"/>
  <c r="L4442" i="11"/>
  <c r="L4434" i="11"/>
  <c r="L4426" i="11"/>
  <c r="L4418" i="11"/>
  <c r="L4410" i="11"/>
  <c r="L4402" i="11"/>
  <c r="L4394" i="11"/>
  <c r="L4386" i="11"/>
  <c r="L4372" i="11"/>
  <c r="M4368" i="11"/>
  <c r="L4368" i="11"/>
  <c r="L4362" i="11"/>
  <c r="M4352" i="11"/>
  <c r="L4352" i="11"/>
  <c r="L4346" i="11"/>
  <c r="M4286" i="11"/>
  <c r="L4284" i="11"/>
  <c r="M4284" i="11"/>
  <c r="L4267" i="11"/>
  <c r="L4265" i="11"/>
  <c r="M4265" i="11"/>
  <c r="L4256" i="11"/>
  <c r="M4256" i="11"/>
  <c r="L4231" i="11"/>
  <c r="M4231" i="11"/>
  <c r="M4206" i="11"/>
  <c r="L4206" i="11"/>
  <c r="M4158" i="11"/>
  <c r="L4158" i="11"/>
  <c r="L4308" i="11"/>
  <c r="M4308" i="11"/>
  <c r="L4252" i="11"/>
  <c r="M4252" i="11"/>
  <c r="L4217" i="11"/>
  <c r="M4217" i="11"/>
  <c r="L4207" i="11"/>
  <c r="M4207" i="11"/>
  <c r="L4300" i="11"/>
  <c r="M4300" i="11"/>
  <c r="L4278" i="11"/>
  <c r="M4278" i="11"/>
  <c r="L4260" i="11"/>
  <c r="M4260" i="11"/>
  <c r="M4259" i="11"/>
  <c r="L4259" i="11"/>
  <c r="L4246" i="11"/>
  <c r="M4246" i="11"/>
  <c r="M4245" i="11"/>
  <c r="L4245" i="11"/>
  <c r="L4233" i="11"/>
  <c r="M4233" i="11"/>
  <c r="L4164" i="11"/>
  <c r="L4276" i="11"/>
  <c r="M4276" i="11"/>
  <c r="L4244" i="11"/>
  <c r="M4244" i="11"/>
  <c r="L4205" i="11"/>
  <c r="M4205" i="11"/>
  <c r="M4174" i="11"/>
  <c r="L4174" i="11"/>
  <c r="L4268" i="11"/>
  <c r="L4236" i="11"/>
  <c r="M4236" i="11"/>
  <c r="M4230" i="11"/>
  <c r="L4213" i="11"/>
  <c r="M4213" i="11"/>
  <c r="M4212" i="11"/>
  <c r="L4212" i="11"/>
  <c r="L4199" i="11"/>
  <c r="M4199" i="11"/>
  <c r="L4198" i="11"/>
  <c r="M4198" i="11"/>
  <c r="L4188" i="11"/>
  <c r="L4186" i="11"/>
  <c r="M4186" i="11"/>
  <c r="L4221" i="11"/>
  <c r="M4221" i="11"/>
  <c r="L4189" i="11"/>
  <c r="M4189" i="11"/>
  <c r="M4180" i="11"/>
  <c r="L4180" i="11"/>
  <c r="M4170" i="11"/>
  <c r="L4170" i="11"/>
  <c r="L4229" i="11"/>
  <c r="M4229" i="11"/>
  <c r="L4197" i="11"/>
  <c r="M4197" i="11"/>
  <c r="M4162" i="11"/>
  <c r="L4162" i="11"/>
  <c r="M4154" i="11"/>
  <c r="L4154" i="11"/>
  <c r="K4101" i="11"/>
  <c r="M4101" i="11" s="1"/>
  <c r="N4101" i="11"/>
  <c r="K4102" i="11"/>
  <c r="M4102" i="11" s="1"/>
  <c r="N4102" i="11"/>
  <c r="K4103" i="11"/>
  <c r="L4103" i="11" s="1"/>
  <c r="N4103" i="11"/>
  <c r="K4104" i="11"/>
  <c r="N4104" i="11"/>
  <c r="K4105" i="11"/>
  <c r="M4105" i="11" s="1"/>
  <c r="N4105" i="11"/>
  <c r="K4106" i="11"/>
  <c r="M4106" i="11" s="1"/>
  <c r="N4106" i="11"/>
  <c r="K4107" i="11"/>
  <c r="L4107" i="11" s="1"/>
  <c r="N4107" i="11"/>
  <c r="K4108" i="11"/>
  <c r="M4108" i="11" s="1"/>
  <c r="N4108" i="11"/>
  <c r="K4109" i="11"/>
  <c r="L4109" i="11" s="1"/>
  <c r="N4109" i="11"/>
  <c r="K4110" i="11"/>
  <c r="M4110" i="11" s="1"/>
  <c r="N4110" i="11"/>
  <c r="K4111" i="11"/>
  <c r="L4111" i="11" s="1"/>
  <c r="N4111" i="11"/>
  <c r="K4112" i="11"/>
  <c r="N4112" i="11"/>
  <c r="K4113" i="11"/>
  <c r="L4113" i="11" s="1"/>
  <c r="N4113" i="11"/>
  <c r="K4114" i="11"/>
  <c r="M4114" i="11" s="1"/>
  <c r="N4114" i="11"/>
  <c r="K4115" i="11"/>
  <c r="L4115" i="11" s="1"/>
  <c r="N4115" i="11"/>
  <c r="K4116" i="11"/>
  <c r="M4116" i="11" s="1"/>
  <c r="N4116" i="11"/>
  <c r="K4117" i="11"/>
  <c r="L4117" i="11" s="1"/>
  <c r="N4117" i="11"/>
  <c r="K4118" i="11"/>
  <c r="N4118" i="11"/>
  <c r="K4119" i="11"/>
  <c r="M4119" i="11" s="1"/>
  <c r="N4119" i="11"/>
  <c r="K4120" i="11"/>
  <c r="N4120" i="11"/>
  <c r="K4121" i="11"/>
  <c r="L4121" i="11" s="1"/>
  <c r="N4121" i="11"/>
  <c r="K4122" i="11"/>
  <c r="M4122" i="11" s="1"/>
  <c r="N4122" i="11"/>
  <c r="K4123" i="11"/>
  <c r="L4123" i="11" s="1"/>
  <c r="N4123" i="11"/>
  <c r="K4124" i="11"/>
  <c r="M4124" i="11" s="1"/>
  <c r="N4124" i="11"/>
  <c r="K4125" i="11"/>
  <c r="L4125" i="11" s="1"/>
  <c r="N4125" i="11"/>
  <c r="K4126" i="11"/>
  <c r="M4126" i="11" s="1"/>
  <c r="N4126" i="11"/>
  <c r="K4127" i="11"/>
  <c r="L4127" i="11" s="1"/>
  <c r="N4127" i="11"/>
  <c r="K4128" i="11"/>
  <c r="N4128" i="11"/>
  <c r="K4129" i="11"/>
  <c r="M4129" i="11" s="1"/>
  <c r="N4129" i="11"/>
  <c r="K4130" i="11"/>
  <c r="N4130" i="11"/>
  <c r="K4131" i="11"/>
  <c r="L4131" i="11" s="1"/>
  <c r="N4131" i="11"/>
  <c r="K4132" i="11"/>
  <c r="M4132" i="11" s="1"/>
  <c r="N4132" i="11"/>
  <c r="K4133" i="11"/>
  <c r="L4133" i="11" s="1"/>
  <c r="N4133" i="11"/>
  <c r="K4134" i="11"/>
  <c r="N4134" i="11"/>
  <c r="K4135" i="11"/>
  <c r="N4135" i="11"/>
  <c r="K4136" i="11"/>
  <c r="L4136" i="11" s="1"/>
  <c r="N4136" i="11"/>
  <c r="K4137" i="11"/>
  <c r="N4137" i="11"/>
  <c r="K4138" i="11"/>
  <c r="M4138" i="11" s="1"/>
  <c r="N4138" i="11"/>
  <c r="K4139" i="11"/>
  <c r="N4139" i="11"/>
  <c r="K4140" i="11"/>
  <c r="L4140" i="11" s="1"/>
  <c r="N4140" i="11"/>
  <c r="K4141" i="11"/>
  <c r="N4141" i="11"/>
  <c r="K4142" i="11"/>
  <c r="M4142" i="11" s="1"/>
  <c r="N4142" i="11"/>
  <c r="K4143" i="11"/>
  <c r="N4143" i="11"/>
  <c r="K4144" i="11"/>
  <c r="L4144" i="11" s="1"/>
  <c r="N4144" i="11"/>
  <c r="K4145" i="11"/>
  <c r="N4145" i="11"/>
  <c r="K4146" i="11"/>
  <c r="M4146" i="11" s="1"/>
  <c r="N4146" i="11"/>
  <c r="K4147" i="11"/>
  <c r="N4147" i="11"/>
  <c r="K4148" i="11"/>
  <c r="L4148" i="11" s="1"/>
  <c r="N4148" i="11"/>
  <c r="K4149" i="11"/>
  <c r="N4149" i="11"/>
  <c r="K4150" i="11"/>
  <c r="L4150" i="11" s="1"/>
  <c r="N4150" i="11"/>
  <c r="K4018" i="11"/>
  <c r="M4018" i="11" s="1"/>
  <c r="N4018" i="11"/>
  <c r="K4019" i="11"/>
  <c r="M4019" i="11" s="1"/>
  <c r="N4019" i="11"/>
  <c r="K4020" i="11"/>
  <c r="L4020" i="11" s="1"/>
  <c r="N4020" i="11"/>
  <c r="K4021" i="11"/>
  <c r="N4021" i="11"/>
  <c r="K4022" i="11"/>
  <c r="L4022" i="11" s="1"/>
  <c r="N4022" i="11"/>
  <c r="K4023" i="11"/>
  <c r="N4023" i="11"/>
  <c r="K4024" i="11"/>
  <c r="M4024" i="11" s="1"/>
  <c r="N4024" i="11"/>
  <c r="K4025" i="11"/>
  <c r="M4025" i="11" s="1"/>
  <c r="N4025" i="11"/>
  <c r="K4026" i="11"/>
  <c r="M4026" i="11" s="1"/>
  <c r="N4026" i="11"/>
  <c r="K4027" i="11"/>
  <c r="M4027" i="11" s="1"/>
  <c r="N4027" i="11"/>
  <c r="K4028" i="11"/>
  <c r="L4028" i="11" s="1"/>
  <c r="N4028" i="11"/>
  <c r="K4029" i="11"/>
  <c r="N4029" i="11"/>
  <c r="K4030" i="11"/>
  <c r="M4030" i="11" s="1"/>
  <c r="N4030" i="11"/>
  <c r="K4031" i="11"/>
  <c r="M4031" i="11" s="1"/>
  <c r="N4031" i="11"/>
  <c r="K4032" i="11"/>
  <c r="L4032" i="11" s="1"/>
  <c r="N4032" i="11"/>
  <c r="K4033" i="11"/>
  <c r="M4033" i="11" s="1"/>
  <c r="N4033" i="11"/>
  <c r="K4034" i="11"/>
  <c r="L4034" i="11" s="1"/>
  <c r="N4034" i="11"/>
  <c r="K4035" i="11"/>
  <c r="N4035" i="11"/>
  <c r="K4036" i="11"/>
  <c r="M4036" i="11" s="1"/>
  <c r="N4036" i="11"/>
  <c r="K4037" i="11"/>
  <c r="N4037" i="11"/>
  <c r="K4038" i="11"/>
  <c r="L4038" i="11" s="1"/>
  <c r="N4038" i="11"/>
  <c r="K4039" i="11"/>
  <c r="L4039" i="11" s="1"/>
  <c r="N4039" i="11"/>
  <c r="K4040" i="11"/>
  <c r="L4040" i="11" s="1"/>
  <c r="N4040" i="11"/>
  <c r="K4041" i="11"/>
  <c r="N4041" i="11"/>
  <c r="K4042" i="11"/>
  <c r="M4042" i="11" s="1"/>
  <c r="N4042" i="11"/>
  <c r="K4043" i="11"/>
  <c r="M4043" i="11" s="1"/>
  <c r="N4043" i="11"/>
  <c r="K4044" i="11"/>
  <c r="L4044" i="11" s="1"/>
  <c r="N4044" i="11"/>
  <c r="K4045" i="11"/>
  <c r="N4045" i="11"/>
  <c r="K4046" i="11"/>
  <c r="L4046" i="11" s="1"/>
  <c r="N4046" i="11"/>
  <c r="K4047" i="11"/>
  <c r="M4047" i="11" s="1"/>
  <c r="N4047" i="11"/>
  <c r="K4048" i="11"/>
  <c r="M4048" i="11" s="1"/>
  <c r="N4048" i="11"/>
  <c r="K4049" i="11"/>
  <c r="M4049" i="11" s="1"/>
  <c r="N4049" i="11"/>
  <c r="K4050" i="11"/>
  <c r="M4050" i="11" s="1"/>
  <c r="N4050" i="11"/>
  <c r="K4051" i="11"/>
  <c r="M4051" i="11" s="1"/>
  <c r="N4051" i="11"/>
  <c r="K4052" i="11"/>
  <c r="N4052" i="11"/>
  <c r="K4053" i="11"/>
  <c r="L4053" i="11" s="1"/>
  <c r="N4053" i="11"/>
  <c r="K4054" i="11"/>
  <c r="L4054" i="11" s="1"/>
  <c r="N4054" i="11"/>
  <c r="K4055" i="11"/>
  <c r="N4055" i="11"/>
  <c r="K4056" i="11"/>
  <c r="L4056" i="11" s="1"/>
  <c r="N4056" i="11"/>
  <c r="K4057" i="11"/>
  <c r="M4057" i="11" s="1"/>
  <c r="N4057" i="11"/>
  <c r="K4058" i="11"/>
  <c r="L4058" i="11" s="1"/>
  <c r="N4058" i="11"/>
  <c r="K4059" i="11"/>
  <c r="L4059" i="11" s="1"/>
  <c r="N4059" i="11"/>
  <c r="K4060" i="11"/>
  <c r="N4060" i="11"/>
  <c r="K4061" i="11"/>
  <c r="L4061" i="11" s="1"/>
  <c r="N4061" i="11"/>
  <c r="K4062" i="11"/>
  <c r="L4062" i="11" s="1"/>
  <c r="N4062" i="11"/>
  <c r="K4063" i="11"/>
  <c r="N4063" i="11"/>
  <c r="K4064" i="11"/>
  <c r="L4064" i="11" s="1"/>
  <c r="N4064" i="11"/>
  <c r="K4065" i="11"/>
  <c r="L4065" i="11" s="1"/>
  <c r="N4065" i="11"/>
  <c r="K4066" i="11"/>
  <c r="L4066" i="11" s="1"/>
  <c r="N4066" i="11"/>
  <c r="K4067" i="11"/>
  <c r="L4067" i="11" s="1"/>
  <c r="N4067" i="11"/>
  <c r="K4068" i="11"/>
  <c r="N4068" i="11"/>
  <c r="K4069" i="11"/>
  <c r="L4069" i="11" s="1"/>
  <c r="N4069" i="11"/>
  <c r="K4070" i="11"/>
  <c r="L4070" i="11" s="1"/>
  <c r="N4070" i="11"/>
  <c r="K4071" i="11"/>
  <c r="N4071" i="11"/>
  <c r="K4072" i="11"/>
  <c r="L4072" i="11" s="1"/>
  <c r="N4072" i="11"/>
  <c r="K4073" i="11"/>
  <c r="L4073" i="11" s="1"/>
  <c r="N4073" i="11"/>
  <c r="K4074" i="11"/>
  <c r="L4074" i="11" s="1"/>
  <c r="N4074" i="11"/>
  <c r="K4075" i="11"/>
  <c r="L4075" i="11" s="1"/>
  <c r="N4075" i="11"/>
  <c r="K4076" i="11"/>
  <c r="N4076" i="11"/>
  <c r="K4077" i="11"/>
  <c r="L4077" i="11" s="1"/>
  <c r="N4077" i="11"/>
  <c r="K4078" i="11"/>
  <c r="L4078" i="11" s="1"/>
  <c r="N4078" i="11"/>
  <c r="K4079" i="11"/>
  <c r="N4079" i="11"/>
  <c r="K4080" i="11"/>
  <c r="L4080" i="11" s="1"/>
  <c r="N4080" i="11"/>
  <c r="K4081" i="11"/>
  <c r="L4081" i="11" s="1"/>
  <c r="N4081" i="11"/>
  <c r="K4082" i="11"/>
  <c r="L4082" i="11" s="1"/>
  <c r="N4082" i="11"/>
  <c r="K4083" i="11"/>
  <c r="L4083" i="11" s="1"/>
  <c r="N4083" i="11"/>
  <c r="K4084" i="11"/>
  <c r="N4084" i="11"/>
  <c r="K4085" i="11"/>
  <c r="L4085" i="11" s="1"/>
  <c r="N4085" i="11"/>
  <c r="K4086" i="11"/>
  <c r="L4086" i="11" s="1"/>
  <c r="N4086" i="11"/>
  <c r="K4087" i="11"/>
  <c r="N4087" i="11"/>
  <c r="K4088" i="11"/>
  <c r="L4088" i="11" s="1"/>
  <c r="N4088" i="11"/>
  <c r="K4089" i="11"/>
  <c r="M4089" i="11" s="1"/>
  <c r="N4089" i="11"/>
  <c r="K4090" i="11"/>
  <c r="L4090" i="11" s="1"/>
  <c r="N4090" i="11"/>
  <c r="K4091" i="11"/>
  <c r="L4091" i="11" s="1"/>
  <c r="N4091" i="11"/>
  <c r="K4092" i="11"/>
  <c r="N4092" i="11"/>
  <c r="K4093" i="11"/>
  <c r="L4093" i="11" s="1"/>
  <c r="N4093" i="11"/>
  <c r="K4094" i="11"/>
  <c r="L4094" i="11" s="1"/>
  <c r="N4094" i="11"/>
  <c r="K4095" i="11"/>
  <c r="N4095" i="11"/>
  <c r="K4096" i="11"/>
  <c r="L4096" i="11" s="1"/>
  <c r="N4096" i="11"/>
  <c r="K4097" i="11"/>
  <c r="L4097" i="11" s="1"/>
  <c r="N4097" i="11"/>
  <c r="K4098" i="11"/>
  <c r="L4098" i="11" s="1"/>
  <c r="N4098" i="11"/>
  <c r="K4099" i="11"/>
  <c r="L4099" i="11" s="1"/>
  <c r="N4099" i="11"/>
  <c r="K4100" i="11"/>
  <c r="L4100" i="11" s="1"/>
  <c r="N4100" i="11"/>
  <c r="K4001" i="11"/>
  <c r="L4001" i="11" s="1"/>
  <c r="N4001" i="11"/>
  <c r="K4002" i="11"/>
  <c r="N4002" i="11"/>
  <c r="K4003" i="11"/>
  <c r="L4003" i="11" s="1"/>
  <c r="N4003" i="11"/>
  <c r="K4004" i="11"/>
  <c r="M4004" i="11" s="1"/>
  <c r="N4004" i="11"/>
  <c r="K4005" i="11"/>
  <c r="L4005" i="11" s="1"/>
  <c r="N4005" i="11"/>
  <c r="K4006" i="11"/>
  <c r="M4006" i="11" s="1"/>
  <c r="N4006" i="11"/>
  <c r="K4007" i="11"/>
  <c r="L4007" i="11" s="1"/>
  <c r="N4007" i="11"/>
  <c r="K4008" i="11"/>
  <c r="M4008" i="11" s="1"/>
  <c r="N4008" i="11"/>
  <c r="K4009" i="11"/>
  <c r="L4009" i="11" s="1"/>
  <c r="N4009" i="11"/>
  <c r="K4010" i="11"/>
  <c r="N4010" i="11"/>
  <c r="K4011" i="11"/>
  <c r="M4011" i="11" s="1"/>
  <c r="N4011" i="11"/>
  <c r="K4012" i="11"/>
  <c r="M4012" i="11" s="1"/>
  <c r="N4012" i="11"/>
  <c r="K4013" i="11"/>
  <c r="L4013" i="11" s="1"/>
  <c r="N4013" i="11"/>
  <c r="K4014" i="11"/>
  <c r="M4014" i="11" s="1"/>
  <c r="N4014" i="11"/>
  <c r="K4015" i="11"/>
  <c r="L4015" i="11" s="1"/>
  <c r="N4015" i="11"/>
  <c r="K4016" i="11"/>
  <c r="M4016" i="11" s="1"/>
  <c r="N4016" i="11"/>
  <c r="K4017" i="11"/>
  <c r="L4017" i="11" s="1"/>
  <c r="N4017" i="11"/>
  <c r="K3801" i="11"/>
  <c r="L3801" i="11" s="1"/>
  <c r="N3801" i="11"/>
  <c r="K3802" i="11"/>
  <c r="N3802" i="11"/>
  <c r="K3803" i="11"/>
  <c r="M3803" i="11" s="1"/>
  <c r="N3803" i="11"/>
  <c r="K3804" i="11"/>
  <c r="N3804" i="11"/>
  <c r="K3805" i="11"/>
  <c r="L3805" i="11" s="1"/>
  <c r="N3805" i="11"/>
  <c r="K3806" i="11"/>
  <c r="N3806" i="11"/>
  <c r="K3807" i="11"/>
  <c r="M3807" i="11" s="1"/>
  <c r="N3807" i="11"/>
  <c r="K3808" i="11"/>
  <c r="M3808" i="11" s="1"/>
  <c r="N3808" i="11"/>
  <c r="K3809" i="11"/>
  <c r="L3809" i="11" s="1"/>
  <c r="N3809" i="11"/>
  <c r="K3810" i="11"/>
  <c r="M3810" i="11" s="1"/>
  <c r="N3810" i="11"/>
  <c r="K3811" i="11"/>
  <c r="L3811" i="11" s="1"/>
  <c r="N3811" i="11"/>
  <c r="K3812" i="11"/>
  <c r="N3812" i="11"/>
  <c r="K3813" i="11"/>
  <c r="L3813" i="11" s="1"/>
  <c r="N3813" i="11"/>
  <c r="K3814" i="11"/>
  <c r="M3814" i="11" s="1"/>
  <c r="N3814" i="11"/>
  <c r="K3815" i="11"/>
  <c r="L3815" i="11" s="1"/>
  <c r="N3815" i="11"/>
  <c r="K3816" i="11"/>
  <c r="N3816" i="11"/>
  <c r="K3817" i="11"/>
  <c r="M3817" i="11" s="1"/>
  <c r="N3817" i="11"/>
  <c r="K3818" i="11"/>
  <c r="M3818" i="11" s="1"/>
  <c r="N3818" i="11"/>
  <c r="K3819" i="11"/>
  <c r="L3819" i="11" s="1"/>
  <c r="N3819" i="11"/>
  <c r="K3820" i="11"/>
  <c r="N3820" i="11"/>
  <c r="K3821" i="11"/>
  <c r="L3821" i="11" s="1"/>
  <c r="N3821" i="11"/>
  <c r="K3822" i="11"/>
  <c r="N3822" i="11"/>
  <c r="K3823" i="11"/>
  <c r="M3823" i="11" s="1"/>
  <c r="N3823" i="11"/>
  <c r="K3824" i="11"/>
  <c r="M3824" i="11" s="1"/>
  <c r="N3824" i="11"/>
  <c r="K3825" i="11"/>
  <c r="L3825" i="11" s="1"/>
  <c r="N3825" i="11"/>
  <c r="K3826" i="11"/>
  <c r="M3826" i="11" s="1"/>
  <c r="N3826" i="11"/>
  <c r="K3827" i="11"/>
  <c r="L3827" i="11" s="1"/>
  <c r="N3827" i="11"/>
  <c r="K3828" i="11"/>
  <c r="N3828" i="11"/>
  <c r="K3829" i="11"/>
  <c r="M3829" i="11" s="1"/>
  <c r="N3829" i="11"/>
  <c r="K3830" i="11"/>
  <c r="M3830" i="11" s="1"/>
  <c r="N3830" i="11"/>
  <c r="K3831" i="11"/>
  <c r="L3831" i="11" s="1"/>
  <c r="N3831" i="11"/>
  <c r="K3832" i="11"/>
  <c r="N3832" i="11"/>
  <c r="K3833" i="11"/>
  <c r="L3833" i="11" s="1"/>
  <c r="N3833" i="11"/>
  <c r="K3834" i="11"/>
  <c r="M3834" i="11" s="1"/>
  <c r="N3834" i="11"/>
  <c r="K3835" i="11"/>
  <c r="L3835" i="11" s="1"/>
  <c r="N3835" i="11"/>
  <c r="K3836" i="11"/>
  <c r="N3836" i="11"/>
  <c r="K3837" i="11"/>
  <c r="N3837" i="11"/>
  <c r="K3838" i="11"/>
  <c r="N3838" i="11"/>
  <c r="K3839" i="11"/>
  <c r="L3839" i="11" s="1"/>
  <c r="N3839" i="11"/>
  <c r="K3840" i="11"/>
  <c r="L3840" i="11" s="1"/>
  <c r="N3840" i="11"/>
  <c r="K3841" i="11"/>
  <c r="N3841" i="11"/>
  <c r="K3842" i="11"/>
  <c r="N3842" i="11"/>
  <c r="K3843" i="11"/>
  <c r="L3843" i="11" s="1"/>
  <c r="N3843" i="11"/>
  <c r="K3844" i="11"/>
  <c r="M3844" i="11" s="1"/>
  <c r="N3844" i="11"/>
  <c r="K3845" i="11"/>
  <c r="N3845" i="11"/>
  <c r="K3846" i="11"/>
  <c r="N3846" i="11"/>
  <c r="K3847" i="11"/>
  <c r="L3847" i="11" s="1"/>
  <c r="N3847" i="11"/>
  <c r="K3848" i="11"/>
  <c r="L3848" i="11" s="1"/>
  <c r="N3848" i="11"/>
  <c r="K3849" i="11"/>
  <c r="N3849" i="11"/>
  <c r="K3850" i="11"/>
  <c r="L3850" i="11" s="1"/>
  <c r="N3850" i="11"/>
  <c r="K3851" i="11"/>
  <c r="N3851" i="11"/>
  <c r="K3852" i="11"/>
  <c r="L3852" i="11" s="1"/>
  <c r="N3852" i="11"/>
  <c r="K3853" i="11"/>
  <c r="N3853" i="11"/>
  <c r="K3854" i="11"/>
  <c r="N3854" i="11"/>
  <c r="K3855" i="11"/>
  <c r="L3855" i="11" s="1"/>
  <c r="N3855" i="11"/>
  <c r="K3856" i="11"/>
  <c r="M3856" i="11" s="1"/>
  <c r="N3856" i="11"/>
  <c r="K3857" i="11"/>
  <c r="N3857" i="11"/>
  <c r="K3858" i="11"/>
  <c r="N3858" i="11"/>
  <c r="K3859" i="11"/>
  <c r="L3859" i="11" s="1"/>
  <c r="N3859" i="11"/>
  <c r="K3860" i="11"/>
  <c r="N3860" i="11"/>
  <c r="K3861" i="11"/>
  <c r="N3861" i="11"/>
  <c r="K3862" i="11"/>
  <c r="N3862" i="11"/>
  <c r="K3863" i="11"/>
  <c r="L3863" i="11" s="1"/>
  <c r="N3863" i="11"/>
  <c r="K3864" i="11"/>
  <c r="L3864" i="11" s="1"/>
  <c r="N3864" i="11"/>
  <c r="K3865" i="11"/>
  <c r="N3865" i="11"/>
  <c r="K3866" i="11"/>
  <c r="L3866" i="11" s="1"/>
  <c r="N3866" i="11"/>
  <c r="K3867" i="11"/>
  <c r="L3867" i="11" s="1"/>
  <c r="N3867" i="11"/>
  <c r="K3868" i="11"/>
  <c r="M3868" i="11" s="1"/>
  <c r="N3868" i="11"/>
  <c r="K3869" i="11"/>
  <c r="N3869" i="11"/>
  <c r="K3870" i="11"/>
  <c r="N3870" i="11"/>
  <c r="K3871" i="11"/>
  <c r="N3871" i="11"/>
  <c r="K3872" i="11"/>
  <c r="M3872" i="11" s="1"/>
  <c r="N3872" i="11"/>
  <c r="K3873" i="11"/>
  <c r="N3873" i="11"/>
  <c r="K3874" i="11"/>
  <c r="L3874" i="11" s="1"/>
  <c r="N3874" i="11"/>
  <c r="K3875" i="11"/>
  <c r="N3875" i="11"/>
  <c r="K3876" i="11"/>
  <c r="M3876" i="11" s="1"/>
  <c r="N3876" i="11"/>
  <c r="K3877" i="11"/>
  <c r="N3877" i="11"/>
  <c r="K3878" i="11"/>
  <c r="N3878" i="11"/>
  <c r="K3879" i="11"/>
  <c r="L3879" i="11" s="1"/>
  <c r="N3879" i="11"/>
  <c r="K3880" i="11"/>
  <c r="L3880" i="11" s="1"/>
  <c r="N3880" i="11"/>
  <c r="K3881" i="11"/>
  <c r="N3881" i="11"/>
  <c r="K3882" i="11"/>
  <c r="N3882" i="11"/>
  <c r="K3883" i="11"/>
  <c r="L3883" i="11" s="1"/>
  <c r="N3883" i="11"/>
  <c r="K3884" i="11"/>
  <c r="L3884" i="11" s="1"/>
  <c r="N3884" i="11"/>
  <c r="K3885" i="11"/>
  <c r="L3885" i="11" s="1"/>
  <c r="N3885" i="11"/>
  <c r="K3886" i="11"/>
  <c r="L3886" i="11" s="1"/>
  <c r="N3886" i="11"/>
  <c r="K3887" i="11"/>
  <c r="L3887" i="11" s="1"/>
  <c r="N3887" i="11"/>
  <c r="K3888" i="11"/>
  <c r="L3888" i="11" s="1"/>
  <c r="N3888" i="11"/>
  <c r="K3889" i="11"/>
  <c r="M3889" i="11" s="1"/>
  <c r="N3889" i="11"/>
  <c r="K3890" i="11"/>
  <c r="N3890" i="11"/>
  <c r="K3891" i="11"/>
  <c r="N3891" i="11"/>
  <c r="K3892" i="11"/>
  <c r="N3892" i="11"/>
  <c r="K3893" i="11"/>
  <c r="M3893" i="11" s="1"/>
  <c r="N3893" i="11"/>
  <c r="K3894" i="11"/>
  <c r="L3894" i="11" s="1"/>
  <c r="N3894" i="11"/>
  <c r="K3895" i="11"/>
  <c r="L3895" i="11" s="1"/>
  <c r="N3895" i="11"/>
  <c r="K3896" i="11"/>
  <c r="N3896" i="11"/>
  <c r="K3897" i="11"/>
  <c r="M3897" i="11" s="1"/>
  <c r="N3897" i="11"/>
  <c r="K3898" i="11"/>
  <c r="N3898" i="11"/>
  <c r="K3899" i="11"/>
  <c r="M3899" i="11" s="1"/>
  <c r="N3899" i="11"/>
  <c r="K3900" i="11"/>
  <c r="L3900" i="11" s="1"/>
  <c r="N3900" i="11"/>
  <c r="K3901" i="11"/>
  <c r="N3901" i="11"/>
  <c r="K3902" i="11"/>
  <c r="L3902" i="11" s="1"/>
  <c r="N3902" i="11"/>
  <c r="K3903" i="11"/>
  <c r="N3903" i="11"/>
  <c r="K3904" i="11"/>
  <c r="L3904" i="11" s="1"/>
  <c r="N3904" i="11"/>
  <c r="K3905" i="11"/>
  <c r="M3905" i="11" s="1"/>
  <c r="N3905" i="11"/>
  <c r="K3906" i="11"/>
  <c r="N3906" i="11"/>
  <c r="K3907" i="11"/>
  <c r="M3907" i="11" s="1"/>
  <c r="N3907" i="11"/>
  <c r="K3908" i="11"/>
  <c r="L3908" i="11" s="1"/>
  <c r="N3908" i="11"/>
  <c r="K3909" i="11"/>
  <c r="L3909" i="11" s="1"/>
  <c r="N3909" i="11"/>
  <c r="K3910" i="11"/>
  <c r="L3910" i="11" s="1"/>
  <c r="N3910" i="11"/>
  <c r="K3911" i="11"/>
  <c r="N3911" i="11"/>
  <c r="K3912" i="11"/>
  <c r="L3912" i="11" s="1"/>
  <c r="N3912" i="11"/>
  <c r="K3913" i="11"/>
  <c r="M3913" i="11" s="1"/>
  <c r="N3913" i="11"/>
  <c r="K3914" i="11"/>
  <c r="N3914" i="11"/>
  <c r="K3915" i="11"/>
  <c r="L3915" i="11" s="1"/>
  <c r="N3915" i="11"/>
  <c r="K3916" i="11"/>
  <c r="L3916" i="11" s="1"/>
  <c r="N3916" i="11"/>
  <c r="K3917" i="11"/>
  <c r="L3917" i="11" s="1"/>
  <c r="N3917" i="11"/>
  <c r="K3918" i="11"/>
  <c r="L3918" i="11" s="1"/>
  <c r="N3918" i="11"/>
  <c r="K3919" i="11"/>
  <c r="N3919" i="11"/>
  <c r="K3920" i="11"/>
  <c r="L3920" i="11" s="1"/>
  <c r="N3920" i="11"/>
  <c r="K3921" i="11"/>
  <c r="N3921" i="11"/>
  <c r="K3922" i="11"/>
  <c r="N3922" i="11"/>
  <c r="K3923" i="11"/>
  <c r="L3923" i="11" s="1"/>
  <c r="N3923" i="11"/>
  <c r="K3924" i="11"/>
  <c r="L3924" i="11" s="1"/>
  <c r="N3924" i="11"/>
  <c r="K3925" i="11"/>
  <c r="N3925" i="11"/>
  <c r="K3926" i="11"/>
  <c r="L3926" i="11" s="1"/>
  <c r="N3926" i="11"/>
  <c r="K3927" i="11"/>
  <c r="N3927" i="11"/>
  <c r="K3928" i="11"/>
  <c r="L3928" i="11" s="1"/>
  <c r="N3928" i="11"/>
  <c r="K3929" i="11"/>
  <c r="N3929" i="11"/>
  <c r="K3930" i="11"/>
  <c r="L3930" i="11" s="1"/>
  <c r="N3930" i="11"/>
  <c r="K3931" i="11"/>
  <c r="N3931" i="11"/>
  <c r="K3932" i="11"/>
  <c r="L3932" i="11" s="1"/>
  <c r="N3932" i="11"/>
  <c r="K3933" i="11"/>
  <c r="N3933" i="11"/>
  <c r="K3934" i="11"/>
  <c r="M3934" i="11" s="1"/>
  <c r="N3934" i="11"/>
  <c r="K3935" i="11"/>
  <c r="N3935" i="11"/>
  <c r="K3936" i="11"/>
  <c r="L3936" i="11" s="1"/>
  <c r="N3936" i="11"/>
  <c r="K3937" i="11"/>
  <c r="N3937" i="11"/>
  <c r="K3938" i="11"/>
  <c r="M3938" i="11" s="1"/>
  <c r="N3938" i="11"/>
  <c r="K3939" i="11"/>
  <c r="N3939" i="11"/>
  <c r="K3940" i="11"/>
  <c r="L3940" i="11" s="1"/>
  <c r="N3940" i="11"/>
  <c r="K3941" i="11"/>
  <c r="N3941" i="11"/>
  <c r="K3942" i="11"/>
  <c r="L3942" i="11" s="1"/>
  <c r="N3942" i="11"/>
  <c r="K3943" i="11"/>
  <c r="N3943" i="11"/>
  <c r="K3944" i="11"/>
  <c r="L3944" i="11" s="1"/>
  <c r="N3944" i="11"/>
  <c r="K3945" i="11"/>
  <c r="M3945" i="11" s="1"/>
  <c r="N3945" i="11"/>
  <c r="K3946" i="11"/>
  <c r="L3946" i="11" s="1"/>
  <c r="N3946" i="11"/>
  <c r="K3947" i="11"/>
  <c r="M3947" i="11" s="1"/>
  <c r="N3947" i="11"/>
  <c r="K3948" i="11"/>
  <c r="M3948" i="11" s="1"/>
  <c r="N3948" i="11"/>
  <c r="K3949" i="11"/>
  <c r="M3949" i="11" s="1"/>
  <c r="N3949" i="11"/>
  <c r="K3950" i="11"/>
  <c r="L3950" i="11" s="1"/>
  <c r="N3950" i="11"/>
  <c r="K3951" i="11"/>
  <c r="M3951" i="11" s="1"/>
  <c r="N3951" i="11"/>
  <c r="K3952" i="11"/>
  <c r="M3952" i="11" s="1"/>
  <c r="N3952" i="11"/>
  <c r="K3953" i="11"/>
  <c r="M3953" i="11" s="1"/>
  <c r="N3953" i="11"/>
  <c r="K3954" i="11"/>
  <c r="L3954" i="11" s="1"/>
  <c r="N3954" i="11"/>
  <c r="K3955" i="11"/>
  <c r="N3955" i="11"/>
  <c r="K3956" i="11"/>
  <c r="M3956" i="11" s="1"/>
  <c r="N3956" i="11"/>
  <c r="K3957" i="11"/>
  <c r="M3957" i="11" s="1"/>
  <c r="N3957" i="11"/>
  <c r="K3958" i="11"/>
  <c r="L3958" i="11" s="1"/>
  <c r="N3958" i="11"/>
  <c r="K3959" i="11"/>
  <c r="L3959" i="11" s="1"/>
  <c r="N3959" i="11"/>
  <c r="K3960" i="11"/>
  <c r="L3960" i="11" s="1"/>
  <c r="N3960" i="11"/>
  <c r="K3961" i="11"/>
  <c r="L3961" i="11" s="1"/>
  <c r="N3961" i="11"/>
  <c r="K3962" i="11"/>
  <c r="L3962" i="11" s="1"/>
  <c r="N3962" i="11"/>
  <c r="K3963" i="11"/>
  <c r="M3963" i="11" s="1"/>
  <c r="N3963" i="11"/>
  <c r="K3964" i="11"/>
  <c r="L3964" i="11" s="1"/>
  <c r="N3964" i="11"/>
  <c r="K3965" i="11"/>
  <c r="L3965" i="11" s="1"/>
  <c r="N3965" i="11"/>
  <c r="K3966" i="11"/>
  <c r="L3966" i="11" s="1"/>
  <c r="N3966" i="11"/>
  <c r="K3967" i="11"/>
  <c r="L3967" i="11" s="1"/>
  <c r="N3967" i="11"/>
  <c r="K3968" i="11"/>
  <c r="L3968" i="11" s="1"/>
  <c r="N3968" i="11"/>
  <c r="K3969" i="11"/>
  <c r="L3969" i="11" s="1"/>
  <c r="N3969" i="11"/>
  <c r="K3970" i="11"/>
  <c r="L3970" i="11" s="1"/>
  <c r="N3970" i="11"/>
  <c r="K3971" i="11"/>
  <c r="L3971" i="11" s="1"/>
  <c r="N3971" i="11"/>
  <c r="K3972" i="11"/>
  <c r="L3972" i="11" s="1"/>
  <c r="N3972" i="11"/>
  <c r="K3973" i="11"/>
  <c r="M3973" i="11" s="1"/>
  <c r="N3973" i="11"/>
  <c r="K3974" i="11"/>
  <c r="L3974" i="11" s="1"/>
  <c r="N3974" i="11"/>
  <c r="K3975" i="11"/>
  <c r="L3975" i="11" s="1"/>
  <c r="N3975" i="11"/>
  <c r="K3976" i="11"/>
  <c r="L3976" i="11" s="1"/>
  <c r="N3976" i="11"/>
  <c r="K3977" i="11"/>
  <c r="M3977" i="11" s="1"/>
  <c r="N3977" i="11"/>
  <c r="K3978" i="11"/>
  <c r="L3978" i="11" s="1"/>
  <c r="N3978" i="11"/>
  <c r="K3979" i="11"/>
  <c r="L3979" i="11" s="1"/>
  <c r="N3979" i="11"/>
  <c r="K3980" i="11"/>
  <c r="L3980" i="11" s="1"/>
  <c r="N3980" i="11"/>
  <c r="K3981" i="11"/>
  <c r="M3981" i="11" s="1"/>
  <c r="N3981" i="11"/>
  <c r="K3982" i="11"/>
  <c r="L3982" i="11" s="1"/>
  <c r="N3982" i="11"/>
  <c r="K3983" i="11"/>
  <c r="L3983" i="11" s="1"/>
  <c r="N3983" i="11"/>
  <c r="K3984" i="11"/>
  <c r="L3984" i="11" s="1"/>
  <c r="N3984" i="11"/>
  <c r="K3985" i="11"/>
  <c r="M3985" i="11" s="1"/>
  <c r="N3985" i="11"/>
  <c r="K3986" i="11"/>
  <c r="L3986" i="11" s="1"/>
  <c r="N3986" i="11"/>
  <c r="K3987" i="11"/>
  <c r="L3987" i="11" s="1"/>
  <c r="N3987" i="11"/>
  <c r="K3988" i="11"/>
  <c r="L3988" i="11" s="1"/>
  <c r="N3988" i="11"/>
  <c r="K3989" i="11"/>
  <c r="M3989" i="11" s="1"/>
  <c r="N3989" i="11"/>
  <c r="K3990" i="11"/>
  <c r="L3990" i="11" s="1"/>
  <c r="N3990" i="11"/>
  <c r="K3991" i="11"/>
  <c r="L3991" i="11" s="1"/>
  <c r="N3991" i="11"/>
  <c r="K3992" i="11"/>
  <c r="L3992" i="11" s="1"/>
  <c r="N3992" i="11"/>
  <c r="K3993" i="11"/>
  <c r="M3993" i="11" s="1"/>
  <c r="N3993" i="11"/>
  <c r="K3994" i="11"/>
  <c r="L3994" i="11" s="1"/>
  <c r="N3994" i="11"/>
  <c r="K3995" i="11"/>
  <c r="L3995" i="11" s="1"/>
  <c r="N3995" i="11"/>
  <c r="K3996" i="11"/>
  <c r="L3996" i="11" s="1"/>
  <c r="N3996" i="11"/>
  <c r="K3997" i="11"/>
  <c r="M3997" i="11" s="1"/>
  <c r="N3997" i="11"/>
  <c r="K3998" i="11"/>
  <c r="L3998" i="11" s="1"/>
  <c r="N3998" i="11"/>
  <c r="K3999" i="11"/>
  <c r="L3999" i="11" s="1"/>
  <c r="N3999" i="11"/>
  <c r="K4000" i="11"/>
  <c r="L4000" i="11" s="1"/>
  <c r="N4000" i="11"/>
  <c r="K3716" i="11"/>
  <c r="M3716" i="11" s="1"/>
  <c r="N3716" i="11"/>
  <c r="K3717" i="11"/>
  <c r="M3717" i="11" s="1"/>
  <c r="N3717" i="11"/>
  <c r="K3718" i="11"/>
  <c r="L3718" i="11" s="1"/>
  <c r="N3718" i="11"/>
  <c r="K3719" i="11"/>
  <c r="N3719" i="11"/>
  <c r="K3720" i="11"/>
  <c r="L3720" i="11" s="1"/>
  <c r="N3720" i="11"/>
  <c r="K3721" i="11"/>
  <c r="M3721" i="11" s="1"/>
  <c r="N3721" i="11"/>
  <c r="K3722" i="11"/>
  <c r="M3722" i="11" s="1"/>
  <c r="N3722" i="11"/>
  <c r="K3723" i="11"/>
  <c r="N3723" i="11"/>
  <c r="K3724" i="11"/>
  <c r="L3724" i="11" s="1"/>
  <c r="N3724" i="11"/>
  <c r="K3725" i="11"/>
  <c r="M3725" i="11" s="1"/>
  <c r="N3725" i="11"/>
  <c r="K3726" i="11"/>
  <c r="L3726" i="11" s="1"/>
  <c r="N3726" i="11"/>
  <c r="K3727" i="11"/>
  <c r="N3727" i="11"/>
  <c r="K3728" i="11"/>
  <c r="L3728" i="11" s="1"/>
  <c r="N3728" i="11"/>
  <c r="K3729" i="11"/>
  <c r="M3729" i="11" s="1"/>
  <c r="N3729" i="11"/>
  <c r="K3730" i="11"/>
  <c r="L3730" i="11" s="1"/>
  <c r="N3730" i="11"/>
  <c r="K3731" i="11"/>
  <c r="M3731" i="11" s="1"/>
  <c r="N3731" i="11"/>
  <c r="K3732" i="11"/>
  <c r="L3732" i="11" s="1"/>
  <c r="N3732" i="11"/>
  <c r="K3733" i="11"/>
  <c r="M3733" i="11" s="1"/>
  <c r="N3733" i="11"/>
  <c r="K3734" i="11"/>
  <c r="M3734" i="11" s="1"/>
  <c r="N3734" i="11"/>
  <c r="K3735" i="11"/>
  <c r="N3735" i="11"/>
  <c r="K3736" i="11"/>
  <c r="L3736" i="11" s="1"/>
  <c r="N3736" i="11"/>
  <c r="K3737" i="11"/>
  <c r="M3737" i="11" s="1"/>
  <c r="N3737" i="11"/>
  <c r="K3738" i="11"/>
  <c r="L3738" i="11" s="1"/>
  <c r="N3738" i="11"/>
  <c r="K3739" i="11"/>
  <c r="M3739" i="11" s="1"/>
  <c r="N3739" i="11"/>
  <c r="K3740" i="11"/>
  <c r="M3740" i="11" s="1"/>
  <c r="N3740" i="11"/>
  <c r="K3741" i="11"/>
  <c r="M3741" i="11" s="1"/>
  <c r="N3741" i="11"/>
  <c r="K3742" i="11"/>
  <c r="L3742" i="11" s="1"/>
  <c r="N3742" i="11"/>
  <c r="K3743" i="11"/>
  <c r="N3743" i="11"/>
  <c r="K3744" i="11"/>
  <c r="L3744" i="11" s="1"/>
  <c r="N3744" i="11"/>
  <c r="K3745" i="11"/>
  <c r="M3745" i="11" s="1"/>
  <c r="N3745" i="11"/>
  <c r="K3746" i="11"/>
  <c r="M3746" i="11" s="1"/>
  <c r="N3746" i="11"/>
  <c r="K3747" i="11"/>
  <c r="M3747" i="11" s="1"/>
  <c r="N3747" i="11"/>
  <c r="K3748" i="11"/>
  <c r="L3748" i="11" s="1"/>
  <c r="N3748" i="11"/>
  <c r="K3749" i="11"/>
  <c r="M3749" i="11" s="1"/>
  <c r="N3749" i="11"/>
  <c r="K3750" i="11"/>
  <c r="L3750" i="11" s="1"/>
  <c r="N3750" i="11"/>
  <c r="K3751" i="11"/>
  <c r="L3751" i="11" s="1"/>
  <c r="N3751" i="11"/>
  <c r="K3752" i="11"/>
  <c r="L3752" i="11" s="1"/>
  <c r="N3752" i="11"/>
  <c r="K3753" i="11"/>
  <c r="M3753" i="11" s="1"/>
  <c r="N3753" i="11"/>
  <c r="K3754" i="11"/>
  <c r="L3754" i="11" s="1"/>
  <c r="N3754" i="11"/>
  <c r="K3755" i="11"/>
  <c r="L3755" i="11" s="1"/>
  <c r="N3755" i="11"/>
  <c r="K3756" i="11"/>
  <c r="L3756" i="11" s="1"/>
  <c r="N3756" i="11"/>
  <c r="K3757" i="11"/>
  <c r="L3757" i="11" s="1"/>
  <c r="N3757" i="11"/>
  <c r="K3758" i="11"/>
  <c r="L3758" i="11" s="1"/>
  <c r="N3758" i="11"/>
  <c r="K3759" i="11"/>
  <c r="L3759" i="11" s="1"/>
  <c r="N3759" i="11"/>
  <c r="K3760" i="11"/>
  <c r="L3760" i="11" s="1"/>
  <c r="N3760" i="11"/>
  <c r="K3761" i="11"/>
  <c r="M3761" i="11" s="1"/>
  <c r="N3761" i="11"/>
  <c r="K3762" i="11"/>
  <c r="L3762" i="11" s="1"/>
  <c r="N3762" i="11"/>
  <c r="K3763" i="11"/>
  <c r="L3763" i="11" s="1"/>
  <c r="N3763" i="11"/>
  <c r="K3764" i="11"/>
  <c r="L3764" i="11" s="1"/>
  <c r="N3764" i="11"/>
  <c r="K3765" i="11"/>
  <c r="L3765" i="11" s="1"/>
  <c r="N3765" i="11"/>
  <c r="K3766" i="11"/>
  <c r="L3766" i="11" s="1"/>
  <c r="N3766" i="11"/>
  <c r="K3767" i="11"/>
  <c r="L3767" i="11" s="1"/>
  <c r="N3767" i="11"/>
  <c r="K3768" i="11"/>
  <c r="L3768" i="11" s="1"/>
  <c r="N3768" i="11"/>
  <c r="K3769" i="11"/>
  <c r="M3769" i="11" s="1"/>
  <c r="N3769" i="11"/>
  <c r="K3770" i="11"/>
  <c r="L3770" i="11" s="1"/>
  <c r="N3770" i="11"/>
  <c r="K3771" i="11"/>
  <c r="L3771" i="11" s="1"/>
  <c r="N3771" i="11"/>
  <c r="K3772" i="11"/>
  <c r="L3772" i="11" s="1"/>
  <c r="N3772" i="11"/>
  <c r="K3773" i="11"/>
  <c r="L3773" i="11" s="1"/>
  <c r="N3773" i="11"/>
  <c r="K3774" i="11"/>
  <c r="L3774" i="11" s="1"/>
  <c r="N3774" i="11"/>
  <c r="K3775" i="11"/>
  <c r="L3775" i="11" s="1"/>
  <c r="N3775" i="11"/>
  <c r="K3776" i="11"/>
  <c r="L3776" i="11" s="1"/>
  <c r="N3776" i="11"/>
  <c r="K3777" i="11"/>
  <c r="M3777" i="11" s="1"/>
  <c r="N3777" i="11"/>
  <c r="K3778" i="11"/>
  <c r="L3778" i="11" s="1"/>
  <c r="N3778" i="11"/>
  <c r="K3779" i="11"/>
  <c r="L3779" i="11" s="1"/>
  <c r="N3779" i="11"/>
  <c r="K3780" i="11"/>
  <c r="L3780" i="11" s="1"/>
  <c r="N3780" i="11"/>
  <c r="K3781" i="11"/>
  <c r="L3781" i="11" s="1"/>
  <c r="N3781" i="11"/>
  <c r="K3782" i="11"/>
  <c r="L3782" i="11" s="1"/>
  <c r="N3782" i="11"/>
  <c r="K3783" i="11"/>
  <c r="L3783" i="11" s="1"/>
  <c r="N3783" i="11"/>
  <c r="K3784" i="11"/>
  <c r="L3784" i="11" s="1"/>
  <c r="N3784" i="11"/>
  <c r="K3785" i="11"/>
  <c r="M3785" i="11" s="1"/>
  <c r="N3785" i="11"/>
  <c r="K3786" i="11"/>
  <c r="L3786" i="11" s="1"/>
  <c r="N3786" i="11"/>
  <c r="K3787" i="11"/>
  <c r="L3787" i="11" s="1"/>
  <c r="N3787" i="11"/>
  <c r="K3788" i="11"/>
  <c r="L3788" i="11" s="1"/>
  <c r="N3788" i="11"/>
  <c r="K3789" i="11"/>
  <c r="L3789" i="11" s="1"/>
  <c r="N3789" i="11"/>
  <c r="K3790" i="11"/>
  <c r="L3790" i="11" s="1"/>
  <c r="N3790" i="11"/>
  <c r="K3791" i="11"/>
  <c r="L3791" i="11" s="1"/>
  <c r="N3791" i="11"/>
  <c r="K3792" i="11"/>
  <c r="L3792" i="11" s="1"/>
  <c r="N3792" i="11"/>
  <c r="K3793" i="11"/>
  <c r="M3793" i="11" s="1"/>
  <c r="N3793" i="11"/>
  <c r="K3794" i="11"/>
  <c r="L3794" i="11" s="1"/>
  <c r="N3794" i="11"/>
  <c r="K3795" i="11"/>
  <c r="L3795" i="11" s="1"/>
  <c r="N3795" i="11"/>
  <c r="K3796" i="11"/>
  <c r="L3796" i="11" s="1"/>
  <c r="N3796" i="11"/>
  <c r="K3797" i="11"/>
  <c r="L3797" i="11" s="1"/>
  <c r="N3797" i="11"/>
  <c r="K3798" i="11"/>
  <c r="L3798" i="11" s="1"/>
  <c r="N3798" i="11"/>
  <c r="K3799" i="11"/>
  <c r="L3799" i="11" s="1"/>
  <c r="N3799" i="11"/>
  <c r="K3800" i="11"/>
  <c r="L3800" i="11" s="1"/>
  <c r="N3800" i="11"/>
  <c r="M3859" i="11" l="1"/>
  <c r="L4031" i="11"/>
  <c r="L3717" i="11"/>
  <c r="M4094" i="11"/>
  <c r="M3748" i="11"/>
  <c r="M4070" i="11"/>
  <c r="M3987" i="11"/>
  <c r="M4078" i="11"/>
  <c r="M3730" i="11"/>
  <c r="L3823" i="11"/>
  <c r="M4058" i="11"/>
  <c r="L3993" i="11"/>
  <c r="L3808" i="11"/>
  <c r="M4073" i="11"/>
  <c r="L4030" i="11"/>
  <c r="L3747" i="11"/>
  <c r="L3722" i="11"/>
  <c r="M3840" i="11"/>
  <c r="M4081" i="11"/>
  <c r="L4050" i="11"/>
  <c r="L3977" i="11"/>
  <c r="M3950" i="11"/>
  <c r="M3918" i="11"/>
  <c r="L3830" i="11"/>
  <c r="M3815" i="11"/>
  <c r="M4005" i="11"/>
  <c r="M4082" i="11"/>
  <c r="M4074" i="11"/>
  <c r="M4066" i="11"/>
  <c r="M4020" i="11"/>
  <c r="L4019" i="11"/>
  <c r="M4127" i="11"/>
  <c r="L3746" i="11"/>
  <c r="M3995" i="11"/>
  <c r="M3961" i="11"/>
  <c r="L3934" i="11"/>
  <c r="M3923" i="11"/>
  <c r="M3835" i="11"/>
  <c r="L4027" i="11"/>
  <c r="M4148" i="11"/>
  <c r="M4103" i="11"/>
  <c r="L4012" i="11"/>
  <c r="M3809" i="11"/>
  <c r="L3810" i="11"/>
  <c r="M3831" i="11"/>
  <c r="M4140" i="11"/>
  <c r="M3979" i="11"/>
  <c r="M3915" i="11"/>
  <c r="L3856" i="11"/>
  <c r="M3839" i="11"/>
  <c r="L3834" i="11"/>
  <c r="M4009" i="11"/>
  <c r="M4100" i="11"/>
  <c r="M4091" i="11"/>
  <c r="L4057" i="11"/>
  <c r="M4032" i="11"/>
  <c r="M4117" i="11"/>
  <c r="L4102" i="11"/>
  <c r="M3771" i="11"/>
  <c r="L3740" i="11"/>
  <c r="L3948" i="11"/>
  <c r="M3924" i="11"/>
  <c r="L3899" i="11"/>
  <c r="L3876" i="11"/>
  <c r="L4089" i="11"/>
  <c r="L4051" i="11"/>
  <c r="L4048" i="11"/>
  <c r="L4033" i="11"/>
  <c r="M4136" i="11"/>
  <c r="M4133" i="11"/>
  <c r="M4113" i="11"/>
  <c r="L4106" i="11"/>
  <c r="L3741" i="11"/>
  <c r="M3736" i="11"/>
  <c r="L3716" i="11"/>
  <c r="L3985" i="11"/>
  <c r="M3967" i="11"/>
  <c r="L3952" i="11"/>
  <c r="L3949" i="11"/>
  <c r="L3938" i="11"/>
  <c r="M3902" i="11"/>
  <c r="M3895" i="11"/>
  <c r="M3864" i="11"/>
  <c r="L3829" i="11"/>
  <c r="L3807" i="11"/>
  <c r="M4090" i="11"/>
  <c r="M4062" i="11"/>
  <c r="M4054" i="11"/>
  <c r="L4042" i="11"/>
  <c r="L4026" i="11"/>
  <c r="L4142" i="11"/>
  <c r="L4129" i="11"/>
  <c r="M4107" i="11"/>
  <c r="M3800" i="11"/>
  <c r="M3795" i="11"/>
  <c r="M3763" i="11"/>
  <c r="M3728" i="11"/>
  <c r="M3718" i="11"/>
  <c r="M3999" i="11"/>
  <c r="M3991" i="11"/>
  <c r="M3983" i="11"/>
  <c r="M3975" i="11"/>
  <c r="M3942" i="11"/>
  <c r="M3932" i="11"/>
  <c r="L3907" i="11"/>
  <c r="M3883" i="11"/>
  <c r="M3874" i="11"/>
  <c r="M3847" i="11"/>
  <c r="M3825" i="11"/>
  <c r="L3824" i="11"/>
  <c r="M3821" i="11"/>
  <c r="M3813" i="11"/>
  <c r="M3801" i="11"/>
  <c r="M4015" i="11"/>
  <c r="L4014" i="11"/>
  <c r="M4007" i="11"/>
  <c r="M4097" i="11"/>
  <c r="M4083" i="11"/>
  <c r="M4038" i="11"/>
  <c r="M4150" i="11"/>
  <c r="M4144" i="11"/>
  <c r="M4131" i="11"/>
  <c r="L4124" i="11"/>
  <c r="M4121" i="11"/>
  <c r="M4115" i="11"/>
  <c r="M4109" i="11"/>
  <c r="L4108" i="11"/>
  <c r="M3787" i="11"/>
  <c r="M3755" i="11"/>
  <c r="L3734" i="11"/>
  <c r="L3729" i="11"/>
  <c r="L3997" i="11"/>
  <c r="L3989" i="11"/>
  <c r="L3981" i="11"/>
  <c r="L3973" i="11"/>
  <c r="L3963" i="11"/>
  <c r="L3956" i="11"/>
  <c r="M3928" i="11"/>
  <c r="M3917" i="11"/>
  <c r="M3910" i="11"/>
  <c r="L3868" i="11"/>
  <c r="M3863" i="11"/>
  <c r="M3855" i="11"/>
  <c r="M3848" i="11"/>
  <c r="L3826" i="11"/>
  <c r="L3817" i="11"/>
  <c r="L4016" i="11"/>
  <c r="L4008" i="11"/>
  <c r="L4004" i="11"/>
  <c r="M4001" i="11"/>
  <c r="M4098" i="11"/>
  <c r="M4086" i="11"/>
  <c r="M4059" i="11"/>
  <c r="L4049" i="11"/>
  <c r="M4046" i="11"/>
  <c r="L4138" i="11"/>
  <c r="L4132" i="11"/>
  <c r="M4125" i="11"/>
  <c r="L4122" i="11"/>
  <c r="L4116" i="11"/>
  <c r="L4110" i="11"/>
  <c r="L4101" i="11"/>
  <c r="L3925" i="11"/>
  <c r="M3925" i="11"/>
  <c r="M3860" i="11"/>
  <c r="L3860" i="11"/>
  <c r="M4055" i="11"/>
  <c r="L4055" i="11"/>
  <c r="M4079" i="11"/>
  <c r="L4079" i="11"/>
  <c r="L4068" i="11"/>
  <c r="M4068" i="11"/>
  <c r="M4035" i="11"/>
  <c r="L4035" i="11"/>
  <c r="M4023" i="11"/>
  <c r="L4023" i="11"/>
  <c r="M3798" i="11"/>
  <c r="M3797" i="11"/>
  <c r="M3796" i="11"/>
  <c r="M3792" i="11"/>
  <c r="M3789" i="11"/>
  <c r="M3788" i="11"/>
  <c r="M3784" i="11"/>
  <c r="M3781" i="11"/>
  <c r="M3780" i="11"/>
  <c r="M3776" i="11"/>
  <c r="M3773" i="11"/>
  <c r="M3772" i="11"/>
  <c r="M3768" i="11"/>
  <c r="M3765" i="11"/>
  <c r="M3764" i="11"/>
  <c r="M3760" i="11"/>
  <c r="M3757" i="11"/>
  <c r="M3756" i="11"/>
  <c r="M3752" i="11"/>
  <c r="L3749" i="11"/>
  <c r="M3744" i="11"/>
  <c r="M3738" i="11"/>
  <c r="L3737" i="11"/>
  <c r="M3732" i="11"/>
  <c r="L3731" i="11"/>
  <c r="M3726" i="11"/>
  <c r="L3725" i="11"/>
  <c r="M3720" i="11"/>
  <c r="M3969" i="11"/>
  <c r="M3965" i="11"/>
  <c r="M3959" i="11"/>
  <c r="M3958" i="11"/>
  <c r="L3957" i="11"/>
  <c r="M3954" i="11"/>
  <c r="M3946" i="11"/>
  <c r="M3936" i="11"/>
  <c r="M3930" i="11"/>
  <c r="M3908" i="11"/>
  <c r="L3905" i="11"/>
  <c r="L3893" i="11"/>
  <c r="M3888" i="11"/>
  <c r="M3885" i="11"/>
  <c r="L3872" i="11"/>
  <c r="M3867" i="11"/>
  <c r="M3843" i="11"/>
  <c r="M3827" i="11"/>
  <c r="M3819" i="11"/>
  <c r="L3818" i="11"/>
  <c r="L3814" i="11"/>
  <c r="M3802" i="11"/>
  <c r="L3802" i="11"/>
  <c r="M4010" i="11"/>
  <c r="L4010" i="11"/>
  <c r="L4006" i="11"/>
  <c r="L4092" i="11"/>
  <c r="M4092" i="11"/>
  <c r="M4075" i="11"/>
  <c r="M4071" i="11"/>
  <c r="L4071" i="11"/>
  <c r="L4060" i="11"/>
  <c r="M4060" i="11"/>
  <c r="M4044" i="11"/>
  <c r="L4043" i="11"/>
  <c r="M4040" i="11"/>
  <c r="L4036" i="11"/>
  <c r="M4028" i="11"/>
  <c r="L4024" i="11"/>
  <c r="L4146" i="11"/>
  <c r="L4126" i="11"/>
  <c r="M4118" i="11"/>
  <c r="L4118" i="11"/>
  <c r="L4114" i="11"/>
  <c r="M3955" i="11"/>
  <c r="L3955" i="11"/>
  <c r="L3901" i="11"/>
  <c r="M3901" i="11"/>
  <c r="M3836" i="11"/>
  <c r="L3836" i="11"/>
  <c r="M4087" i="11"/>
  <c r="L4087" i="11"/>
  <c r="L4076" i="11"/>
  <c r="M4076" i="11"/>
  <c r="M4041" i="11"/>
  <c r="L4041" i="11"/>
  <c r="L3881" i="11"/>
  <c r="M3881" i="11"/>
  <c r="L3871" i="11"/>
  <c r="M3871" i="11"/>
  <c r="L3842" i="11"/>
  <c r="M3842" i="11"/>
  <c r="L3793" i="11"/>
  <c r="M3790" i="11"/>
  <c r="L3785" i="11"/>
  <c r="M3782" i="11"/>
  <c r="L3777" i="11"/>
  <c r="M3774" i="11"/>
  <c r="L3769" i="11"/>
  <c r="M3766" i="11"/>
  <c r="L3761" i="11"/>
  <c r="M3758" i="11"/>
  <c r="L3753" i="11"/>
  <c r="M3750" i="11"/>
  <c r="L3739" i="11"/>
  <c r="L3733" i="11"/>
  <c r="L3721" i="11"/>
  <c r="L3947" i="11"/>
  <c r="M3940" i="11"/>
  <c r="M3921" i="11"/>
  <c r="L3921" i="11"/>
  <c r="M3909" i="11"/>
  <c r="L3896" i="11"/>
  <c r="M3896" i="11"/>
  <c r="L3889" i="11"/>
  <c r="M3886" i="11"/>
  <c r="M3880" i="11"/>
  <c r="L3875" i="11"/>
  <c r="M3875" i="11"/>
  <c r="L3851" i="11"/>
  <c r="M3851" i="11"/>
  <c r="L3844" i="11"/>
  <c r="M3811" i="11"/>
  <c r="L3803" i="11"/>
  <c r="M4017" i="11"/>
  <c r="L4011" i="11"/>
  <c r="M4002" i="11"/>
  <c r="L4002" i="11"/>
  <c r="M4099" i="11"/>
  <c r="M4095" i="11"/>
  <c r="L4095" i="11"/>
  <c r="L4084" i="11"/>
  <c r="M4084" i="11"/>
  <c r="M4067" i="11"/>
  <c r="M4063" i="11"/>
  <c r="L4063" i="11"/>
  <c r="L4052" i="11"/>
  <c r="M4052" i="11"/>
  <c r="M4034" i="11"/>
  <c r="M4022" i="11"/>
  <c r="L4018" i="11"/>
  <c r="M4134" i="11"/>
  <c r="L4134" i="11"/>
  <c r="L4119" i="11"/>
  <c r="M4111" i="11"/>
  <c r="L4105" i="11"/>
  <c r="L4143" i="11"/>
  <c r="M4143" i="11"/>
  <c r="L4135" i="11"/>
  <c r="M4135" i="11"/>
  <c r="L4147" i="11"/>
  <c r="M4147" i="11"/>
  <c r="L4139" i="11"/>
  <c r="M4139" i="11"/>
  <c r="M4120" i="11"/>
  <c r="L4120" i="11"/>
  <c r="L4149" i="11"/>
  <c r="M4149" i="11"/>
  <c r="L4141" i="11"/>
  <c r="M4141" i="11"/>
  <c r="M4128" i="11"/>
  <c r="L4128" i="11"/>
  <c r="L4104" i="11"/>
  <c r="L4145" i="11"/>
  <c r="M4145" i="11"/>
  <c r="L4137" i="11"/>
  <c r="M4137" i="11"/>
  <c r="L4130" i="11"/>
  <c r="M4112" i="11"/>
  <c r="L4112" i="11"/>
  <c r="M4045" i="11"/>
  <c r="L4045" i="11"/>
  <c r="M4037" i="11"/>
  <c r="L4037" i="11"/>
  <c r="M4093" i="11"/>
  <c r="M4085" i="11"/>
  <c r="M4077" i="11"/>
  <c r="M4069" i="11"/>
  <c r="M4061" i="11"/>
  <c r="M4053" i="11"/>
  <c r="M4029" i="11"/>
  <c r="L4029" i="11"/>
  <c r="M4096" i="11"/>
  <c r="M4088" i="11"/>
  <c r="M4080" i="11"/>
  <c r="M4072" i="11"/>
  <c r="M4064" i="11"/>
  <c r="M4056" i="11"/>
  <c r="L4047" i="11"/>
  <c r="L4025" i="11"/>
  <c r="M4021" i="11"/>
  <c r="L4021" i="11"/>
  <c r="L3845" i="11"/>
  <c r="M3845" i="11"/>
  <c r="L3914" i="11"/>
  <c r="M3914" i="11"/>
  <c r="L3911" i="11"/>
  <c r="M3911" i="11"/>
  <c r="L3870" i="11"/>
  <c r="M3870" i="11"/>
  <c r="L3858" i="11"/>
  <c r="M3858" i="11"/>
  <c r="M4000" i="11"/>
  <c r="M3998" i="11"/>
  <c r="M3996" i="11"/>
  <c r="M3994" i="11"/>
  <c r="M3992" i="11"/>
  <c r="M3990" i="11"/>
  <c r="M3988" i="11"/>
  <c r="M3986" i="11"/>
  <c r="M3984" i="11"/>
  <c r="M3982" i="11"/>
  <c r="M3980" i="11"/>
  <c r="M3978" i="11"/>
  <c r="M3974" i="11"/>
  <c r="M3972" i="11"/>
  <c r="M3970" i="11"/>
  <c r="M3968" i="11"/>
  <c r="M3966" i="11"/>
  <c r="M3964" i="11"/>
  <c r="M3962" i="11"/>
  <c r="M3960" i="11"/>
  <c r="L3951" i="11"/>
  <c r="L3943" i="11"/>
  <c r="M3943" i="11"/>
  <c r="L3939" i="11"/>
  <c r="M3939" i="11"/>
  <c r="L3935" i="11"/>
  <c r="M3935" i="11"/>
  <c r="L3931" i="11"/>
  <c r="M3931" i="11"/>
  <c r="L3927" i="11"/>
  <c r="M3927" i="11"/>
  <c r="L3913" i="11"/>
  <c r="L3892" i="11"/>
  <c r="M3892" i="11"/>
  <c r="L3891" i="11"/>
  <c r="L3862" i="11"/>
  <c r="M3862" i="11"/>
  <c r="L3838" i="11"/>
  <c r="M3838" i="11"/>
  <c r="L3941" i="11"/>
  <c r="M3941" i="11"/>
  <c r="L3937" i="11"/>
  <c r="M3937" i="11"/>
  <c r="L3933" i="11"/>
  <c r="M3933" i="11"/>
  <c r="L3929" i="11"/>
  <c r="M3929" i="11"/>
  <c r="L3953" i="11"/>
  <c r="L3945" i="11"/>
  <c r="L3922" i="11"/>
  <c r="M3922" i="11"/>
  <c r="L3919" i="11"/>
  <c r="M3919" i="11"/>
  <c r="M3916" i="11"/>
  <c r="L3906" i="11"/>
  <c r="L3903" i="11"/>
  <c r="M3903" i="11"/>
  <c r="M3900" i="11"/>
  <c r="L3898" i="11"/>
  <c r="M3898" i="11"/>
  <c r="M3887" i="11"/>
  <c r="L3877" i="11"/>
  <c r="M3877" i="11"/>
  <c r="L3853" i="11"/>
  <c r="M3850" i="11"/>
  <c r="M3816" i="11"/>
  <c r="L3816" i="11"/>
  <c r="M3920" i="11"/>
  <c r="M3912" i="11"/>
  <c r="M3904" i="11"/>
  <c r="L3897" i="11"/>
  <c r="M3894" i="11"/>
  <c r="M3884" i="11"/>
  <c r="L3882" i="11"/>
  <c r="M3882" i="11"/>
  <c r="M3879" i="11"/>
  <c r="L3869" i="11"/>
  <c r="M3869" i="11"/>
  <c r="M3866" i="11"/>
  <c r="L3854" i="11"/>
  <c r="M3854" i="11"/>
  <c r="L3837" i="11"/>
  <c r="M3837" i="11"/>
  <c r="M3820" i="11"/>
  <c r="L3820" i="11"/>
  <c r="L3890" i="11"/>
  <c r="M3890" i="11"/>
  <c r="L3878" i="11"/>
  <c r="M3878" i="11"/>
  <c r="L3861" i="11"/>
  <c r="M3861" i="11"/>
  <c r="L3846" i="11"/>
  <c r="M3846" i="11"/>
  <c r="M3822" i="11"/>
  <c r="L3822" i="11"/>
  <c r="L3873" i="11"/>
  <c r="M3873" i="11"/>
  <c r="L3865" i="11"/>
  <c r="M3865" i="11"/>
  <c r="L3857" i="11"/>
  <c r="M3857" i="11"/>
  <c r="L3849" i="11"/>
  <c r="M3849" i="11"/>
  <c r="L3841" i="11"/>
  <c r="M3841" i="11"/>
  <c r="M3832" i="11"/>
  <c r="L3832" i="11"/>
  <c r="M3806" i="11"/>
  <c r="L3806" i="11"/>
  <c r="M3828" i="11"/>
  <c r="L3828" i="11"/>
  <c r="M3812" i="11"/>
  <c r="L3812" i="11"/>
  <c r="M3804" i="11"/>
  <c r="L3804" i="11"/>
  <c r="M3743" i="11"/>
  <c r="L3743" i="11"/>
  <c r="M3735" i="11"/>
  <c r="L3735" i="11"/>
  <c r="M3799" i="11"/>
  <c r="M3783" i="11"/>
  <c r="M3775" i="11"/>
  <c r="M3767" i="11"/>
  <c r="M3759" i="11"/>
  <c r="M3751" i="11"/>
  <c r="M3727" i="11"/>
  <c r="L3727" i="11"/>
  <c r="M3794" i="11"/>
  <c r="M3786" i="11"/>
  <c r="M3778" i="11"/>
  <c r="M3770" i="11"/>
  <c r="M3762" i="11"/>
  <c r="M3754" i="11"/>
  <c r="L3745" i="11"/>
  <c r="L3723" i="11"/>
  <c r="M3719" i="11"/>
  <c r="L3719" i="11"/>
  <c r="Y18" i="13"/>
  <c r="A20" i="13"/>
  <c r="A102" i="13"/>
  <c r="Y92" i="13"/>
  <c r="L67" i="13"/>
  <c r="Y57" i="13"/>
  <c r="B50" i="13"/>
  <c r="Z18" i="13"/>
  <c r="U18" i="13"/>
  <c r="K18" i="13"/>
  <c r="D18" i="13"/>
  <c r="B20" i="13"/>
  <c r="D14" i="18" l="1"/>
  <c r="E14" i="18"/>
  <c r="C15" i="18"/>
  <c r="D19" i="18"/>
  <c r="E19" i="18"/>
  <c r="F19" i="18"/>
  <c r="C21" i="18"/>
  <c r="C24" i="18"/>
  <c r="D31" i="18"/>
  <c r="E31" i="18"/>
  <c r="I44" i="18"/>
  <c r="B47" i="18"/>
  <c r="C52" i="18"/>
  <c r="D52" i="18"/>
  <c r="E52" i="18"/>
  <c r="F52" i="18"/>
  <c r="B53" i="18"/>
  <c r="C64" i="18"/>
  <c r="C68" i="18"/>
  <c r="J72" i="18"/>
  <c r="B85" i="18"/>
  <c r="C85" i="18"/>
  <c r="D85" i="18"/>
  <c r="E85" i="18"/>
  <c r="F85" i="18"/>
  <c r="G85" i="18"/>
  <c r="H85" i="18"/>
  <c r="A86" i="18"/>
  <c r="B104" i="18"/>
  <c r="F3" i="18" l="1"/>
  <c r="G12" i="18" s="1"/>
  <c r="E13" i="13" l="1"/>
  <c r="W5" i="13"/>
  <c r="T5" i="13"/>
  <c r="G13" i="18"/>
  <c r="B54" i="18" s="1"/>
  <c r="O32" i="13"/>
  <c r="G32" i="13"/>
  <c r="S99" i="13"/>
  <c r="K99" i="13"/>
  <c r="W98" i="13"/>
  <c r="G104" i="18" s="1"/>
  <c r="O98" i="13"/>
  <c r="E104" i="18" s="1"/>
  <c r="G98" i="13"/>
  <c r="C104" i="18" s="1"/>
  <c r="Q80" i="13"/>
  <c r="E80" i="13"/>
  <c r="N79" i="13"/>
  <c r="W64" i="13"/>
  <c r="O64" i="13"/>
  <c r="G64" i="13"/>
  <c r="S63" i="13"/>
  <c r="G68" i="18" s="1"/>
  <c r="K63" i="13"/>
  <c r="F64" i="18" s="1"/>
  <c r="T46" i="13"/>
  <c r="H46" i="13"/>
  <c r="N45" i="13"/>
  <c r="E53" i="18" s="1"/>
  <c r="W14" i="13"/>
  <c r="K14" i="13"/>
  <c r="T13" i="13"/>
  <c r="H13" i="13"/>
  <c r="D15" i="18" s="1"/>
  <c r="K32" i="13"/>
  <c r="U99" i="13"/>
  <c r="I99" i="13"/>
  <c r="S98" i="13"/>
  <c r="F104" i="18" s="1"/>
  <c r="I98" i="13"/>
  <c r="N80" i="13"/>
  <c r="T79" i="13"/>
  <c r="C86" i="18" s="1"/>
  <c r="E79" i="13"/>
  <c r="H86" i="18" s="1"/>
  <c r="M64" i="13"/>
  <c r="W63" i="13"/>
  <c r="I68" i="18" s="1"/>
  <c r="M63" i="13"/>
  <c r="D68" i="18" s="1"/>
  <c r="Q46" i="13"/>
  <c r="T45" i="13"/>
  <c r="C53" i="18" s="1"/>
  <c r="E45" i="13"/>
  <c r="H14" i="13"/>
  <c r="N13" i="13"/>
  <c r="I32" i="13"/>
  <c r="O99" i="13"/>
  <c r="U98" i="13"/>
  <c r="E98" i="13"/>
  <c r="H80" i="13"/>
  <c r="H79" i="13"/>
  <c r="G86" i="18" s="1"/>
  <c r="K64" i="13"/>
  <c r="Q63" i="13"/>
  <c r="F68" i="18" s="1"/>
  <c r="E63" i="13"/>
  <c r="Q45" i="13"/>
  <c r="D53" i="18" s="1"/>
  <c r="Q14" i="13"/>
  <c r="Q13" i="13"/>
  <c r="E32" i="13"/>
  <c r="G99" i="13"/>
  <c r="K98" i="13"/>
  <c r="D104" i="18" s="1"/>
  <c r="W79" i="13"/>
  <c r="B86" i="18" s="1"/>
  <c r="S64" i="13"/>
  <c r="U63" i="13"/>
  <c r="H68" i="18" s="1"/>
  <c r="N46" i="13"/>
  <c r="H45" i="13"/>
  <c r="W13" i="13"/>
  <c r="D24" i="18" s="1"/>
  <c r="W99" i="13"/>
  <c r="Q98" i="13"/>
  <c r="K80" i="13"/>
  <c r="Q64" i="13"/>
  <c r="I63" i="13"/>
  <c r="E64" i="18" s="1"/>
  <c r="K45" i="13"/>
  <c r="F53" i="18" s="1"/>
  <c r="K13" i="13"/>
  <c r="E15" i="18" s="1"/>
  <c r="M32" i="13"/>
  <c r="M98" i="13"/>
  <c r="K79" i="13"/>
  <c r="F86" i="18" s="1"/>
  <c r="O63" i="13"/>
  <c r="E68" i="18" s="1"/>
  <c r="T14" i="13"/>
  <c r="Q99" i="13"/>
  <c r="W80" i="13"/>
  <c r="U64" i="13"/>
  <c r="G63" i="13"/>
  <c r="D64" i="18" s="1"/>
  <c r="N14" i="13"/>
  <c r="M99" i="13"/>
  <c r="I64" i="13"/>
  <c r="E14" i="13"/>
  <c r="E99" i="13"/>
  <c r="E64" i="13"/>
  <c r="T80" i="13"/>
  <c r="E46" i="13"/>
  <c r="D48" i="18" s="1"/>
  <c r="Q79" i="13"/>
  <c r="D86" i="18" s="1"/>
  <c r="K46" i="13"/>
  <c r="E86" i="18"/>
  <c r="AC2" i="11"/>
  <c r="AB2" i="11"/>
  <c r="G102" i="13"/>
  <c r="Q83" i="13"/>
  <c r="P83" i="13"/>
  <c r="O83" i="13"/>
  <c r="N83" i="13"/>
  <c r="M83" i="13"/>
  <c r="L83" i="13"/>
  <c r="W67" i="13"/>
  <c r="V67" i="13"/>
  <c r="U67" i="13"/>
  <c r="T67" i="13"/>
  <c r="S67" i="13"/>
  <c r="R67" i="13"/>
  <c r="Q67" i="13"/>
  <c r="P67" i="13"/>
  <c r="O67" i="13"/>
  <c r="K67" i="13"/>
  <c r="J67" i="13"/>
  <c r="I67" i="13"/>
  <c r="H67" i="13"/>
  <c r="G67" i="13"/>
  <c r="F67" i="13"/>
  <c r="E67" i="13"/>
  <c r="D67" i="13"/>
  <c r="C67" i="13"/>
  <c r="O50" i="13"/>
  <c r="D50" i="13"/>
  <c r="Q19" i="13"/>
  <c r="E21" i="18" l="1"/>
  <c r="D21" i="18"/>
  <c r="F21" i="18"/>
  <c r="H47" i="13"/>
  <c r="C25" i="18"/>
  <c r="L15" i="13"/>
  <c r="E16" i="18" s="1"/>
  <c r="C32" i="18"/>
  <c r="B48" i="18"/>
  <c r="C20" i="18"/>
  <c r="B105" i="18"/>
  <c r="C16" i="18"/>
  <c r="C69" i="18"/>
  <c r="A87" i="18"/>
  <c r="C63" i="18"/>
  <c r="C47" i="18"/>
  <c r="D47" i="18"/>
  <c r="B12" i="18"/>
  <c r="X15" i="13" s="1"/>
  <c r="D25" i="18" s="1"/>
  <c r="O15" i="13"/>
  <c r="O100" i="13"/>
  <c r="E105" i="18" s="1"/>
  <c r="E81" i="13"/>
  <c r="K65" i="13"/>
  <c r="F63" i="18" s="1"/>
  <c r="H87" i="18" l="1"/>
  <c r="D20" i="18"/>
  <c r="Q20" i="13"/>
  <c r="I65" i="13"/>
  <c r="E63" i="18" s="1"/>
  <c r="S65" i="13"/>
  <c r="G69" i="18" s="1"/>
  <c r="K100" i="13"/>
  <c r="D105" i="18" s="1"/>
  <c r="U65" i="13"/>
  <c r="H69" i="18" s="1"/>
  <c r="O65" i="13"/>
  <c r="E69" i="18" s="1"/>
  <c r="G65" i="13"/>
  <c r="D63" i="18" s="1"/>
  <c r="Q65" i="13"/>
  <c r="F69" i="18" s="1"/>
  <c r="N81" i="13"/>
  <c r="W100" i="13"/>
  <c r="G105" i="18" s="1"/>
  <c r="T81" i="13"/>
  <c r="T47" i="13"/>
  <c r="C54" i="18" s="1"/>
  <c r="K81" i="13"/>
  <c r="W81" i="13"/>
  <c r="M65" i="13"/>
  <c r="D69" i="18" s="1"/>
  <c r="N47" i="13"/>
  <c r="E54" i="18" s="1"/>
  <c r="G100" i="13"/>
  <c r="C105" i="18" s="1"/>
  <c r="Q47" i="13"/>
  <c r="D54" i="18" s="1"/>
  <c r="S100" i="13"/>
  <c r="F105" i="18" s="1"/>
  <c r="K47" i="13"/>
  <c r="F54" i="18" s="1"/>
  <c r="Q81" i="13"/>
  <c r="H81" i="13"/>
  <c r="W65" i="13"/>
  <c r="I69" i="18" s="1"/>
  <c r="R15" i="13"/>
  <c r="U15" i="13"/>
  <c r="I15" i="13"/>
  <c r="D16" i="18" s="1"/>
  <c r="M33" i="13"/>
  <c r="M35" i="13" s="1"/>
  <c r="C48" i="18"/>
  <c r="K33" i="13"/>
  <c r="K35" i="13" s="1"/>
  <c r="G33" i="13"/>
  <c r="G35" i="13" s="1"/>
  <c r="E33" i="13"/>
  <c r="E35" i="13" s="1"/>
  <c r="O33" i="13"/>
  <c r="O35" i="13" s="1"/>
  <c r="I33" i="13"/>
  <c r="I35" i="13" s="1"/>
  <c r="R32" i="13" l="1"/>
  <c r="I32" i="18"/>
  <c r="W28" i="13"/>
  <c r="D32" i="18"/>
  <c r="X32" i="13"/>
  <c r="E32" i="18"/>
  <c r="X36" i="13"/>
  <c r="F32" i="18"/>
  <c r="W38" i="13"/>
  <c r="G32" i="18"/>
  <c r="R36" i="13"/>
  <c r="H32" i="18"/>
  <c r="E20" i="18"/>
  <c r="C87" i="18"/>
  <c r="J32" i="18"/>
  <c r="G87" i="18"/>
  <c r="B87" i="18"/>
  <c r="F20" i="18"/>
  <c r="D87" i="18"/>
  <c r="F87" i="18"/>
  <c r="E87" i="18"/>
  <c r="N2090" i="11"/>
  <c r="N2091" i="11"/>
  <c r="N2092" i="11"/>
  <c r="N2093" i="11"/>
  <c r="N2094" i="11"/>
  <c r="N2095" i="11"/>
  <c r="N2096" i="11"/>
  <c r="N2097" i="11"/>
  <c r="N2098" i="11"/>
  <c r="N2099" i="11"/>
  <c r="N2100" i="11"/>
  <c r="N2101" i="11"/>
  <c r="N2102" i="11"/>
  <c r="N2103" i="11"/>
  <c r="N2104" i="11"/>
  <c r="N2105" i="11"/>
  <c r="N2106" i="11"/>
  <c r="N2107" i="11"/>
  <c r="N2108" i="11"/>
  <c r="N2109" i="11"/>
  <c r="N2110" i="11"/>
  <c r="N2111" i="11"/>
  <c r="N2112" i="11"/>
  <c r="N2113" i="11"/>
  <c r="N2114" i="11"/>
  <c r="N2115" i="11"/>
  <c r="N2116" i="11"/>
  <c r="N2117" i="11"/>
  <c r="N2118" i="11"/>
  <c r="N2119" i="11"/>
  <c r="N2120" i="11"/>
  <c r="N2121" i="11"/>
  <c r="N2122" i="11"/>
  <c r="N2123" i="11"/>
  <c r="N2124" i="11"/>
  <c r="N2125" i="11"/>
  <c r="N2126" i="11"/>
  <c r="N2127" i="11"/>
  <c r="N2128" i="11"/>
  <c r="N2129" i="11"/>
  <c r="N2130" i="11"/>
  <c r="N2131" i="11"/>
  <c r="N2132" i="11"/>
  <c r="N2133" i="11"/>
  <c r="N2134" i="11"/>
  <c r="N2135" i="11"/>
  <c r="N2136" i="11"/>
  <c r="N2137" i="11"/>
  <c r="N2138" i="11"/>
  <c r="N2139" i="11"/>
  <c r="N2140" i="11"/>
  <c r="N2141" i="11"/>
  <c r="N2142" i="11"/>
  <c r="N2143" i="11"/>
  <c r="N2144" i="11"/>
  <c r="N2145" i="11"/>
  <c r="N2146" i="11"/>
  <c r="N2147" i="11"/>
  <c r="N2148" i="11"/>
  <c r="N2149" i="11"/>
  <c r="N2150" i="11"/>
  <c r="N2151" i="11"/>
  <c r="N2152" i="11"/>
  <c r="N2153" i="11"/>
  <c r="N2154" i="11"/>
  <c r="N2155" i="11"/>
  <c r="N2156" i="11"/>
  <c r="N2157" i="11"/>
  <c r="N2158" i="11"/>
  <c r="N2159" i="11"/>
  <c r="N2160" i="11"/>
  <c r="N2161" i="11"/>
  <c r="N2162" i="11"/>
  <c r="N2163" i="11"/>
  <c r="N2164" i="11"/>
  <c r="N2165" i="11"/>
  <c r="N2166" i="11"/>
  <c r="N2167" i="11"/>
  <c r="N2168" i="11"/>
  <c r="N2169" i="11"/>
  <c r="N2170" i="11"/>
  <c r="N2171" i="11"/>
  <c r="N2172" i="11"/>
  <c r="N2173" i="11"/>
  <c r="N2174" i="11"/>
  <c r="N2175" i="11"/>
  <c r="N2176" i="11"/>
  <c r="N2177" i="11"/>
  <c r="N2178" i="11"/>
  <c r="N2179" i="11"/>
  <c r="N2180" i="11"/>
  <c r="N2181" i="11"/>
  <c r="N2182" i="11"/>
  <c r="N2183" i="11"/>
  <c r="N2184" i="11"/>
  <c r="N2185" i="11"/>
  <c r="N2186" i="11"/>
  <c r="N2187" i="11"/>
  <c r="N2188" i="11"/>
  <c r="N2189" i="11"/>
  <c r="N2190" i="11"/>
  <c r="N2191" i="11"/>
  <c r="N2192" i="11"/>
  <c r="N2193" i="11"/>
  <c r="N2194" i="11"/>
  <c r="N2195" i="11"/>
  <c r="N2196" i="11"/>
  <c r="N2197" i="11"/>
  <c r="N2198" i="11"/>
  <c r="N2199" i="11"/>
  <c r="N2200" i="11"/>
  <c r="N2201" i="11"/>
  <c r="N2202" i="11"/>
  <c r="N2203" i="11"/>
  <c r="N2204" i="11"/>
  <c r="N2205" i="11"/>
  <c r="N2206" i="11"/>
  <c r="N2207" i="11"/>
  <c r="N2208" i="11"/>
  <c r="N2209" i="11"/>
  <c r="N2210" i="11"/>
  <c r="N2211" i="11"/>
  <c r="N2212" i="11"/>
  <c r="N2213" i="11"/>
  <c r="N2214" i="11"/>
  <c r="N2215" i="11"/>
  <c r="N2216" i="11"/>
  <c r="N2217" i="11"/>
  <c r="N2218" i="11"/>
  <c r="N2219" i="11"/>
  <c r="N2220" i="11"/>
  <c r="N2221" i="11"/>
  <c r="N2222" i="11"/>
  <c r="N2223" i="11"/>
  <c r="N2224" i="11"/>
  <c r="N2225" i="11"/>
  <c r="N2226" i="11"/>
  <c r="N2227" i="11"/>
  <c r="N2228" i="11"/>
  <c r="N2229" i="11"/>
  <c r="N2230" i="11"/>
  <c r="N2231" i="11"/>
  <c r="N2232" i="11"/>
  <c r="N2233" i="11"/>
  <c r="N2234" i="11"/>
  <c r="N2235" i="11"/>
  <c r="N2236" i="11"/>
  <c r="N2237" i="11"/>
  <c r="N2238" i="11"/>
  <c r="N2239" i="11"/>
  <c r="N2240" i="11"/>
  <c r="N2241" i="11"/>
  <c r="N2242" i="11"/>
  <c r="N2243" i="11"/>
  <c r="N2244" i="11"/>
  <c r="N2245" i="11"/>
  <c r="N2246" i="11"/>
  <c r="N2247" i="11"/>
  <c r="N2248" i="11"/>
  <c r="N2249" i="11"/>
  <c r="N2250" i="11"/>
  <c r="N2251" i="11"/>
  <c r="N2252" i="11"/>
  <c r="N2253" i="11"/>
  <c r="N2254" i="11"/>
  <c r="N2255" i="11"/>
  <c r="N2256" i="11"/>
  <c r="N2257" i="11"/>
  <c r="N2258" i="11"/>
  <c r="N2259" i="11"/>
  <c r="N2260" i="11"/>
  <c r="N2261" i="11"/>
  <c r="N2262" i="11"/>
  <c r="N2263" i="11"/>
  <c r="N2264" i="11"/>
  <c r="N2265" i="11"/>
  <c r="N2266" i="11"/>
  <c r="N2267" i="11"/>
  <c r="N2268" i="11"/>
  <c r="N2269" i="11"/>
  <c r="N2270" i="11"/>
  <c r="N2271" i="11"/>
  <c r="N2272" i="11"/>
  <c r="N2273" i="11"/>
  <c r="N2274" i="11"/>
  <c r="N2275" i="11"/>
  <c r="N2276" i="11"/>
  <c r="N2277" i="11"/>
  <c r="N2278" i="11"/>
  <c r="N2279" i="11"/>
  <c r="N2280" i="11"/>
  <c r="N2281" i="11"/>
  <c r="N2282" i="11"/>
  <c r="N2283" i="11"/>
  <c r="N2284" i="11"/>
  <c r="N2285" i="11"/>
  <c r="N2286" i="11"/>
  <c r="N2287" i="11"/>
  <c r="N2288" i="11"/>
  <c r="N2289" i="11"/>
  <c r="N2290" i="11"/>
  <c r="N2291" i="11"/>
  <c r="N2292" i="11"/>
  <c r="N2293" i="11"/>
  <c r="N2294" i="11"/>
  <c r="N2295" i="11"/>
  <c r="N2296" i="11"/>
  <c r="N2297" i="11"/>
  <c r="N2298" i="11"/>
  <c r="N2299" i="11"/>
  <c r="N2300" i="11"/>
  <c r="N2301" i="11"/>
  <c r="N2302" i="11"/>
  <c r="N2303" i="11"/>
  <c r="N2304" i="11"/>
  <c r="N2305" i="11"/>
  <c r="N2306" i="11"/>
  <c r="N2307" i="11"/>
  <c r="N2308" i="11"/>
  <c r="N2309" i="11"/>
  <c r="N2310" i="11"/>
  <c r="N2311" i="11"/>
  <c r="N2312" i="11"/>
  <c r="N2313" i="11"/>
  <c r="N2314" i="11"/>
  <c r="N2315" i="11"/>
  <c r="N2316" i="11"/>
  <c r="N2317" i="11"/>
  <c r="N2318" i="11"/>
  <c r="N2319" i="11"/>
  <c r="N2320" i="11"/>
  <c r="N2321" i="11"/>
  <c r="N2322" i="11"/>
  <c r="N2323" i="11"/>
  <c r="N2324" i="11"/>
  <c r="N2325" i="11"/>
  <c r="N2326" i="11"/>
  <c r="N2327" i="11"/>
  <c r="N2328" i="11"/>
  <c r="N2329" i="11"/>
  <c r="N2330" i="11"/>
  <c r="N2331" i="11"/>
  <c r="N2332" i="11"/>
  <c r="N2333" i="11"/>
  <c r="N2334" i="11"/>
  <c r="N2335" i="11"/>
  <c r="N2336" i="11"/>
  <c r="N2337" i="11"/>
  <c r="N2338" i="11"/>
  <c r="N2339" i="11"/>
  <c r="N2340" i="11"/>
  <c r="N2341" i="11"/>
  <c r="N2342" i="11"/>
  <c r="N2343" i="11"/>
  <c r="N2344" i="11"/>
  <c r="N2345" i="11"/>
  <c r="N2346" i="11"/>
  <c r="N2347" i="11"/>
  <c r="N2348" i="11"/>
  <c r="N2349" i="11"/>
  <c r="N2350" i="11"/>
  <c r="N2351" i="11"/>
  <c r="N2352" i="11"/>
  <c r="N2353" i="11"/>
  <c r="N2354" i="11"/>
  <c r="N2355" i="11"/>
  <c r="N2356" i="11"/>
  <c r="N2357" i="11"/>
  <c r="N2358" i="11"/>
  <c r="N2359" i="11"/>
  <c r="N2360" i="11"/>
  <c r="N2361" i="11"/>
  <c r="N2362" i="11"/>
  <c r="N2363" i="11"/>
  <c r="N2364" i="11"/>
  <c r="N2365" i="11"/>
  <c r="N2366" i="11"/>
  <c r="N2367" i="11"/>
  <c r="N2368" i="11"/>
  <c r="N2369" i="11"/>
  <c r="N2370" i="11"/>
  <c r="N2371" i="11"/>
  <c r="N2372" i="11"/>
  <c r="N2373" i="11"/>
  <c r="N2374" i="11"/>
  <c r="N2375" i="11"/>
  <c r="N2376" i="11"/>
  <c r="N2377" i="11"/>
  <c r="N2378" i="11"/>
  <c r="N2379" i="11"/>
  <c r="N2380" i="11"/>
  <c r="N2381" i="11"/>
  <c r="N2382" i="11"/>
  <c r="N2383" i="11"/>
  <c r="N2384" i="11"/>
  <c r="N2385" i="11"/>
  <c r="N2386" i="11"/>
  <c r="N2387" i="11"/>
  <c r="N2388" i="11"/>
  <c r="N2389" i="11"/>
  <c r="N2390" i="11"/>
  <c r="N2391" i="11"/>
  <c r="N2392" i="11"/>
  <c r="N2393" i="11"/>
  <c r="N2394" i="11"/>
  <c r="N2395" i="11"/>
  <c r="N2396" i="11"/>
  <c r="N2397" i="11"/>
  <c r="N2398" i="11"/>
  <c r="N2399" i="11"/>
  <c r="N2400" i="11"/>
  <c r="N2401" i="11"/>
  <c r="N2402" i="11"/>
  <c r="N2403" i="11"/>
  <c r="N2404" i="11"/>
  <c r="N2405" i="11"/>
  <c r="N2406" i="11"/>
  <c r="N2407" i="11"/>
  <c r="N2408" i="11"/>
  <c r="N2409" i="11"/>
  <c r="N2410" i="11"/>
  <c r="N2411" i="11"/>
  <c r="N2412" i="11"/>
  <c r="N2413" i="11"/>
  <c r="N2414" i="11"/>
  <c r="N2415" i="11"/>
  <c r="N2416" i="11"/>
  <c r="N2417" i="11"/>
  <c r="N2418" i="11"/>
  <c r="N2419" i="11"/>
  <c r="N2420" i="11"/>
  <c r="N2421" i="11"/>
  <c r="N2422" i="11"/>
  <c r="N2423" i="11"/>
  <c r="N2424" i="11"/>
  <c r="N2425" i="11"/>
  <c r="N2426" i="11"/>
  <c r="N2427" i="11"/>
  <c r="N2428" i="11"/>
  <c r="N2429" i="11"/>
  <c r="N2430" i="11"/>
  <c r="N2431" i="11"/>
  <c r="N2432" i="11"/>
  <c r="N2433" i="11"/>
  <c r="N2434" i="11"/>
  <c r="N2435" i="11"/>
  <c r="N2436" i="11"/>
  <c r="N2437" i="11"/>
  <c r="N2438" i="11"/>
  <c r="N2439" i="11"/>
  <c r="N2440" i="11"/>
  <c r="N2441" i="11"/>
  <c r="N2442" i="11"/>
  <c r="N2443" i="11"/>
  <c r="N2444" i="11"/>
  <c r="N2445" i="11"/>
  <c r="N2446" i="11"/>
  <c r="N2447" i="11"/>
  <c r="N2448" i="11"/>
  <c r="N2449" i="11"/>
  <c r="N2450" i="11"/>
  <c r="N2451" i="11"/>
  <c r="N2452" i="11"/>
  <c r="N2453" i="11"/>
  <c r="N2454" i="11"/>
  <c r="N2455" i="11"/>
  <c r="N2456" i="11"/>
  <c r="N2457" i="11"/>
  <c r="N2458" i="11"/>
  <c r="N2459" i="11"/>
  <c r="N2460" i="11"/>
  <c r="N2461" i="11"/>
  <c r="N2462" i="11"/>
  <c r="N2463" i="11"/>
  <c r="N2464" i="11"/>
  <c r="N2465" i="11"/>
  <c r="N2466" i="11"/>
  <c r="N2467" i="11"/>
  <c r="N2468" i="11"/>
  <c r="N2469" i="11"/>
  <c r="N2470" i="11"/>
  <c r="N2471" i="11"/>
  <c r="N2472" i="11"/>
  <c r="N2473" i="11"/>
  <c r="N2474" i="11"/>
  <c r="N2475" i="11"/>
  <c r="N2476" i="11"/>
  <c r="N2477" i="11"/>
  <c r="N2478" i="11"/>
  <c r="N2479" i="11"/>
  <c r="N2480" i="11"/>
  <c r="N2481" i="11"/>
  <c r="N2482" i="11"/>
  <c r="N2483" i="11"/>
  <c r="N2484" i="11"/>
  <c r="N2485" i="11"/>
  <c r="N2486" i="11"/>
  <c r="N2487" i="11"/>
  <c r="N2488" i="11"/>
  <c r="N2489" i="11"/>
  <c r="N2490" i="11"/>
  <c r="N2491" i="11"/>
  <c r="N2492" i="11"/>
  <c r="N2493" i="11"/>
  <c r="N2494" i="11"/>
  <c r="N2495" i="11"/>
  <c r="N2496" i="11"/>
  <c r="N2497" i="11"/>
  <c r="N2498" i="11"/>
  <c r="N2499" i="11"/>
  <c r="N2500" i="11"/>
  <c r="N2501" i="11"/>
  <c r="N2502" i="11"/>
  <c r="N2503" i="11"/>
  <c r="N2504" i="11"/>
  <c r="N2505" i="11"/>
  <c r="N2506" i="11"/>
  <c r="N2507" i="11"/>
  <c r="N2508" i="11"/>
  <c r="N2509" i="11"/>
  <c r="N2510" i="11"/>
  <c r="N2511" i="11"/>
  <c r="N2512" i="11"/>
  <c r="N2513" i="11"/>
  <c r="N2514" i="11"/>
  <c r="N2515" i="11"/>
  <c r="N2516" i="11"/>
  <c r="N2517" i="11"/>
  <c r="N2518" i="11"/>
  <c r="N2519" i="11"/>
  <c r="N2520" i="11"/>
  <c r="N2521" i="11"/>
  <c r="N2522" i="11"/>
  <c r="N2523" i="11"/>
  <c r="N2524" i="11"/>
  <c r="N2525" i="11"/>
  <c r="N2526" i="11"/>
  <c r="N2527" i="11"/>
  <c r="N2528" i="11"/>
  <c r="N2529" i="11"/>
  <c r="N2530" i="11"/>
  <c r="N2531" i="11"/>
  <c r="N2532" i="11"/>
  <c r="N2533" i="11"/>
  <c r="N2534" i="11"/>
  <c r="N2535" i="11"/>
  <c r="N2536" i="11"/>
  <c r="N2537" i="11"/>
  <c r="N2538" i="11"/>
  <c r="N2539" i="11"/>
  <c r="N2540" i="11"/>
  <c r="N2541" i="11"/>
  <c r="N2542" i="11"/>
  <c r="N2543" i="11"/>
  <c r="N2544" i="11"/>
  <c r="N2545" i="11"/>
  <c r="N2546" i="11"/>
  <c r="N2547" i="11"/>
  <c r="N2548" i="11"/>
  <c r="N2549" i="11"/>
  <c r="N2550" i="11"/>
  <c r="N2551" i="11"/>
  <c r="N2552" i="11"/>
  <c r="N2553" i="11"/>
  <c r="N2554" i="11"/>
  <c r="N2555" i="11"/>
  <c r="N2556" i="11"/>
  <c r="N2557" i="11"/>
  <c r="N2558" i="11"/>
  <c r="N2559" i="11"/>
  <c r="N2560" i="11"/>
  <c r="N2561" i="11"/>
  <c r="N2562" i="11"/>
  <c r="N2563" i="11"/>
  <c r="N2564" i="11"/>
  <c r="N2565" i="11"/>
  <c r="N2566" i="11"/>
  <c r="N2567" i="11"/>
  <c r="N2568" i="11"/>
  <c r="N2569" i="11"/>
  <c r="N2570" i="11"/>
  <c r="N2571" i="11"/>
  <c r="N2572" i="11"/>
  <c r="N2573" i="11"/>
  <c r="N2574" i="11"/>
  <c r="N2575" i="11"/>
  <c r="N2576" i="11"/>
  <c r="N2577" i="11"/>
  <c r="N2578" i="11"/>
  <c r="N2579" i="11"/>
  <c r="N2580" i="11"/>
  <c r="N2581" i="11"/>
  <c r="N2582" i="11"/>
  <c r="N2583" i="11"/>
  <c r="N2584" i="11"/>
  <c r="N2585" i="11"/>
  <c r="N2586" i="11"/>
  <c r="N2587" i="11"/>
  <c r="N2588" i="11"/>
  <c r="N2589" i="11"/>
  <c r="N2590" i="11"/>
  <c r="N2591" i="11"/>
  <c r="N2592" i="11"/>
  <c r="N2593" i="11"/>
  <c r="N2594" i="11"/>
  <c r="N2595" i="11"/>
  <c r="N2596" i="11"/>
  <c r="N2597" i="11"/>
  <c r="N2598" i="11"/>
  <c r="N2599" i="11"/>
  <c r="N2600" i="11"/>
  <c r="N2601" i="11"/>
  <c r="N2602" i="11"/>
  <c r="N2603" i="11"/>
  <c r="N2604" i="11"/>
  <c r="N2605" i="11"/>
  <c r="N2606" i="11"/>
  <c r="N2607" i="11"/>
  <c r="N2608" i="11"/>
  <c r="N2609" i="11"/>
  <c r="N2610" i="11"/>
  <c r="N2611" i="11"/>
  <c r="N2612" i="11"/>
  <c r="N2613" i="11"/>
  <c r="N2614" i="11"/>
  <c r="N2615" i="11"/>
  <c r="N2616" i="11"/>
  <c r="N2617" i="11"/>
  <c r="N2618" i="11"/>
  <c r="N2619" i="11"/>
  <c r="N2620" i="11"/>
  <c r="N2621" i="11"/>
  <c r="N2622" i="11"/>
  <c r="N2623" i="11"/>
  <c r="N2624" i="11"/>
  <c r="N2625" i="11"/>
  <c r="N2626" i="11"/>
  <c r="N2627" i="11"/>
  <c r="N2628" i="11"/>
  <c r="N2629" i="11"/>
  <c r="N2630" i="11"/>
  <c r="N2631" i="11"/>
  <c r="N2632" i="11"/>
  <c r="N2633" i="11"/>
  <c r="N2634" i="11"/>
  <c r="N2635" i="11"/>
  <c r="N2636" i="11"/>
  <c r="N2637" i="11"/>
  <c r="N2638" i="11"/>
  <c r="N2639" i="11"/>
  <c r="N2640" i="11"/>
  <c r="N2641" i="11"/>
  <c r="N2642" i="11"/>
  <c r="N2643" i="11"/>
  <c r="N2644" i="11"/>
  <c r="N2645" i="11"/>
  <c r="N2646" i="11"/>
  <c r="N2647" i="11"/>
  <c r="N2648" i="11"/>
  <c r="N2649" i="11"/>
  <c r="N2650" i="11"/>
  <c r="N2651" i="11"/>
  <c r="N2652" i="11"/>
  <c r="N2653" i="11"/>
  <c r="N2654" i="11"/>
  <c r="N2655" i="11"/>
  <c r="N2656" i="11"/>
  <c r="N2657" i="11"/>
  <c r="N2658" i="11"/>
  <c r="N2659" i="11"/>
  <c r="N2660" i="11"/>
  <c r="N2661" i="11"/>
  <c r="N2662" i="11"/>
  <c r="N2663" i="11"/>
  <c r="N2664" i="11"/>
  <c r="N2665" i="11"/>
  <c r="N2666" i="11"/>
  <c r="N2667" i="11"/>
  <c r="N2668" i="11"/>
  <c r="N2669" i="11"/>
  <c r="N2670" i="11"/>
  <c r="N2671" i="11"/>
  <c r="N2672" i="11"/>
  <c r="N2673" i="11"/>
  <c r="N2674" i="11"/>
  <c r="N2675" i="11"/>
  <c r="N2676" i="11"/>
  <c r="N2677" i="11"/>
  <c r="N2678" i="11"/>
  <c r="N2679" i="11"/>
  <c r="N2680" i="11"/>
  <c r="N2681" i="11"/>
  <c r="N2682" i="11"/>
  <c r="N2683" i="11"/>
  <c r="N2684" i="11"/>
  <c r="N2685" i="11"/>
  <c r="N2686" i="11"/>
  <c r="N2687" i="11"/>
  <c r="N2688" i="11"/>
  <c r="N2689" i="11"/>
  <c r="N2690" i="11"/>
  <c r="N2691" i="11"/>
  <c r="N2692" i="11"/>
  <c r="N2693" i="11"/>
  <c r="N2694" i="11"/>
  <c r="N2695" i="11"/>
  <c r="N2696" i="11"/>
  <c r="N2697" i="11"/>
  <c r="N2698" i="11"/>
  <c r="N2699" i="11"/>
  <c r="N2700" i="11"/>
  <c r="N2701" i="11"/>
  <c r="N2702" i="11"/>
  <c r="N2703" i="11"/>
  <c r="N2704" i="11"/>
  <c r="N2705" i="11"/>
  <c r="N2706" i="11"/>
  <c r="N2707" i="11"/>
  <c r="N2708" i="11"/>
  <c r="N2709" i="11"/>
  <c r="N2710" i="11"/>
  <c r="N2711" i="11"/>
  <c r="N2712" i="11"/>
  <c r="N2713" i="11"/>
  <c r="N2714" i="11"/>
  <c r="N2715" i="11"/>
  <c r="N2716" i="11"/>
  <c r="N2717" i="11"/>
  <c r="N2718" i="11"/>
  <c r="N2719" i="11"/>
  <c r="N2720" i="11"/>
  <c r="N2721" i="11"/>
  <c r="N2722" i="11"/>
  <c r="N2723" i="11"/>
  <c r="N2724" i="11"/>
  <c r="N2725" i="11"/>
  <c r="N2726" i="11"/>
  <c r="N2727" i="11"/>
  <c r="N2728" i="11"/>
  <c r="N2729" i="11"/>
  <c r="N2730" i="11"/>
  <c r="N2731" i="11"/>
  <c r="N2732" i="11"/>
  <c r="N2733" i="11"/>
  <c r="N2734" i="11"/>
  <c r="N2735" i="11"/>
  <c r="N2736" i="11"/>
  <c r="N2737" i="11"/>
  <c r="N2738" i="11"/>
  <c r="N2739" i="11"/>
  <c r="N2740" i="11"/>
  <c r="N2741" i="11"/>
  <c r="N2742" i="11"/>
  <c r="N2743" i="11"/>
  <c r="N2744" i="11"/>
  <c r="N2745" i="11"/>
  <c r="N2746" i="11"/>
  <c r="N2747" i="11"/>
  <c r="N2748" i="11"/>
  <c r="N2749" i="11"/>
  <c r="N2750" i="11"/>
  <c r="N2751" i="11"/>
  <c r="N2752" i="11"/>
  <c r="N2753" i="11"/>
  <c r="N2754" i="11"/>
  <c r="N2755" i="11"/>
  <c r="N2756" i="11"/>
  <c r="N2757" i="11"/>
  <c r="N2758" i="11"/>
  <c r="N2759" i="11"/>
  <c r="N2760" i="11"/>
  <c r="N2761" i="11"/>
  <c r="N2762" i="11"/>
  <c r="N2763" i="11"/>
  <c r="N2764" i="11"/>
  <c r="N2765" i="11"/>
  <c r="N2766" i="11"/>
  <c r="N2767" i="11"/>
  <c r="N2768" i="11"/>
  <c r="N2769" i="11"/>
  <c r="N2770" i="11"/>
  <c r="N2771" i="11"/>
  <c r="N2772" i="11"/>
  <c r="N2773" i="11"/>
  <c r="N2774" i="11"/>
  <c r="N2775" i="11"/>
  <c r="N2776" i="11"/>
  <c r="N2777" i="11"/>
  <c r="N2778" i="11"/>
  <c r="N2779" i="11"/>
  <c r="N2780" i="11"/>
  <c r="N2781" i="11"/>
  <c r="N2782" i="11"/>
  <c r="N2783" i="11"/>
  <c r="N2784" i="11"/>
  <c r="N2785" i="11"/>
  <c r="N2786" i="11"/>
  <c r="N2787" i="11"/>
  <c r="N2788" i="11"/>
  <c r="N2789" i="11"/>
  <c r="N2790" i="11"/>
  <c r="N2791" i="11"/>
  <c r="N2792" i="11"/>
  <c r="N2793" i="11"/>
  <c r="N2794" i="11"/>
  <c r="N2795" i="11"/>
  <c r="N2796" i="11"/>
  <c r="N2797" i="11"/>
  <c r="N2798" i="11"/>
  <c r="N2799" i="11"/>
  <c r="N2800" i="11"/>
  <c r="N2801" i="11"/>
  <c r="N2802" i="11"/>
  <c r="N2803" i="11"/>
  <c r="N2804" i="11"/>
  <c r="N2805" i="11"/>
  <c r="N2806" i="11"/>
  <c r="N2807" i="11"/>
  <c r="N2808" i="11"/>
  <c r="N2809" i="11"/>
  <c r="N2810" i="11"/>
  <c r="N2811" i="11"/>
  <c r="N2812" i="11"/>
  <c r="N2813" i="11"/>
  <c r="N2814" i="11"/>
  <c r="N2815" i="11"/>
  <c r="N2816" i="11"/>
  <c r="N2817" i="11"/>
  <c r="N2818" i="11"/>
  <c r="N2819" i="11"/>
  <c r="N2820" i="11"/>
  <c r="N2821" i="11"/>
  <c r="N2822" i="11"/>
  <c r="N2823" i="11"/>
  <c r="N2824" i="11"/>
  <c r="N2825" i="11"/>
  <c r="N2826" i="11"/>
  <c r="N2827" i="11"/>
  <c r="N2828" i="11"/>
  <c r="N2829" i="11"/>
  <c r="N2830" i="11"/>
  <c r="N2831" i="11"/>
  <c r="N2832" i="11"/>
  <c r="N2833" i="11"/>
  <c r="N2834" i="11"/>
  <c r="N2835" i="11"/>
  <c r="N2836" i="11"/>
  <c r="N2837" i="11"/>
  <c r="N2838" i="11"/>
  <c r="N2839" i="11"/>
  <c r="N2840" i="11"/>
  <c r="N2841" i="11"/>
  <c r="N2842" i="11"/>
  <c r="N2843" i="11"/>
  <c r="N2844" i="11"/>
  <c r="N2845" i="11"/>
  <c r="N2846" i="11"/>
  <c r="N2847" i="11"/>
  <c r="N2848" i="11"/>
  <c r="N2849" i="11"/>
  <c r="N2850" i="11"/>
  <c r="N2851" i="11"/>
  <c r="N2852" i="11"/>
  <c r="N2853" i="11"/>
  <c r="N2854" i="11"/>
  <c r="N2855" i="11"/>
  <c r="N2856" i="11"/>
  <c r="N2857" i="11"/>
  <c r="N2858" i="11"/>
  <c r="N2859" i="11"/>
  <c r="N2860" i="11"/>
  <c r="N2861" i="11"/>
  <c r="N2862" i="11"/>
  <c r="N2863" i="11"/>
  <c r="N2864" i="11"/>
  <c r="N2865" i="11"/>
  <c r="N2866" i="11"/>
  <c r="N2867" i="11"/>
  <c r="N2868" i="11"/>
  <c r="N2869" i="11"/>
  <c r="N2870" i="11"/>
  <c r="N2871" i="11"/>
  <c r="N2872" i="11"/>
  <c r="N2873" i="11"/>
  <c r="N2874" i="11"/>
  <c r="N2875" i="11"/>
  <c r="N2876" i="11"/>
  <c r="N2877" i="11"/>
  <c r="N2878" i="11"/>
  <c r="N2879" i="11"/>
  <c r="N2880" i="11"/>
  <c r="N2881" i="11"/>
  <c r="N2882" i="11"/>
  <c r="N2883" i="11"/>
  <c r="N2884" i="11"/>
  <c r="N2885" i="11"/>
  <c r="N2886" i="11"/>
  <c r="N2887" i="11"/>
  <c r="N2888" i="11"/>
  <c r="N2889" i="11"/>
  <c r="N2890" i="11"/>
  <c r="N2891" i="11"/>
  <c r="N2892" i="11"/>
  <c r="N2893" i="11"/>
  <c r="N2894" i="11"/>
  <c r="N2895" i="11"/>
  <c r="N2896" i="11"/>
  <c r="N2897" i="11"/>
  <c r="N2898" i="11"/>
  <c r="N2899" i="11"/>
  <c r="N2900" i="11"/>
  <c r="N2901" i="11"/>
  <c r="N2902" i="11"/>
  <c r="N2903" i="11"/>
  <c r="N2904" i="11"/>
  <c r="N2905" i="11"/>
  <c r="N2906" i="11"/>
  <c r="N2907" i="11"/>
  <c r="N2908" i="11"/>
  <c r="N2909" i="11"/>
  <c r="N2910" i="11"/>
  <c r="N2911" i="11"/>
  <c r="N2912" i="11"/>
  <c r="N2913" i="11"/>
  <c r="N2914" i="11"/>
  <c r="N2915" i="11"/>
  <c r="N2916" i="11"/>
  <c r="N2917" i="11"/>
  <c r="N2918" i="11"/>
  <c r="N2919" i="11"/>
  <c r="N2920" i="11"/>
  <c r="N2921" i="11"/>
  <c r="N2922" i="11"/>
  <c r="N2923" i="11"/>
  <c r="N2924" i="11"/>
  <c r="N2925" i="11"/>
  <c r="N2926" i="11"/>
  <c r="N2927" i="11"/>
  <c r="N2928" i="11"/>
  <c r="N2929" i="11"/>
  <c r="N2930" i="11"/>
  <c r="N2931" i="11"/>
  <c r="N2932" i="11"/>
  <c r="N2933" i="11"/>
  <c r="N2934" i="11"/>
  <c r="N2935" i="11"/>
  <c r="N2936" i="11"/>
  <c r="N2937" i="11"/>
  <c r="N2938" i="11"/>
  <c r="N2939" i="11"/>
  <c r="N2940" i="11"/>
  <c r="N2941" i="11"/>
  <c r="N2942" i="11"/>
  <c r="N2943" i="11"/>
  <c r="N2944" i="11"/>
  <c r="N2945" i="11"/>
  <c r="N2946" i="11"/>
  <c r="N2947" i="11"/>
  <c r="N2948" i="11"/>
  <c r="N2949" i="11"/>
  <c r="N2950" i="11"/>
  <c r="N2951" i="11"/>
  <c r="N2952" i="11"/>
  <c r="N2953" i="11"/>
  <c r="N2954" i="11"/>
  <c r="N2955" i="11"/>
  <c r="N2956" i="11"/>
  <c r="N2957" i="11"/>
  <c r="N2958" i="11"/>
  <c r="N2959" i="11"/>
  <c r="N2960" i="11"/>
  <c r="N2961" i="11"/>
  <c r="N2962" i="11"/>
  <c r="N2963" i="11"/>
  <c r="N2964" i="11"/>
  <c r="N2965" i="11"/>
  <c r="N2966" i="11"/>
  <c r="N2967" i="11"/>
  <c r="N2968" i="11"/>
  <c r="N2969" i="11"/>
  <c r="N2970" i="11"/>
  <c r="N2971" i="11"/>
  <c r="N2972" i="11"/>
  <c r="N2973" i="11"/>
  <c r="N2974" i="11"/>
  <c r="N2975" i="11"/>
  <c r="N2976" i="11"/>
  <c r="N2977" i="11"/>
  <c r="N2978" i="11"/>
  <c r="N2979" i="11"/>
  <c r="N2980" i="11"/>
  <c r="N2981" i="11"/>
  <c r="N2982" i="11"/>
  <c r="N2983" i="11"/>
  <c r="N2984" i="11"/>
  <c r="N2985" i="11"/>
  <c r="N2986" i="11"/>
  <c r="N2987" i="11"/>
  <c r="N2988" i="11"/>
  <c r="N2989" i="11"/>
  <c r="N2990" i="11"/>
  <c r="N2991" i="11"/>
  <c r="N2992" i="11"/>
  <c r="N2993" i="11"/>
  <c r="N2994" i="11"/>
  <c r="N2995" i="11"/>
  <c r="N2996" i="11"/>
  <c r="N2997" i="11"/>
  <c r="N2998" i="11"/>
  <c r="N2999" i="11"/>
  <c r="N3000" i="11"/>
  <c r="N3001" i="11"/>
  <c r="N3002" i="11"/>
  <c r="N3003" i="11"/>
  <c r="N3004" i="11"/>
  <c r="N3005" i="11"/>
  <c r="N3006" i="11"/>
  <c r="N3007" i="11"/>
  <c r="N3008" i="11"/>
  <c r="N3009" i="11"/>
  <c r="N3010" i="11"/>
  <c r="N3011" i="11"/>
  <c r="N3012" i="11"/>
  <c r="N3013" i="11"/>
  <c r="N3014" i="11"/>
  <c r="N3015" i="11"/>
  <c r="N3016" i="11"/>
  <c r="N3017" i="11"/>
  <c r="N3018" i="11"/>
  <c r="N3019" i="11"/>
  <c r="N3020" i="11"/>
  <c r="N3021" i="11"/>
  <c r="N3022" i="11"/>
  <c r="N3023" i="11"/>
  <c r="N3024" i="11"/>
  <c r="N3025" i="11"/>
  <c r="N3026" i="11"/>
  <c r="N3027" i="11"/>
  <c r="N3028" i="11"/>
  <c r="N3029" i="11"/>
  <c r="N3030" i="11"/>
  <c r="N3031" i="11"/>
  <c r="N3032" i="11"/>
  <c r="N3033" i="11"/>
  <c r="N3034" i="11"/>
  <c r="N3035" i="11"/>
  <c r="N3036" i="11"/>
  <c r="N3037" i="11"/>
  <c r="N3038" i="11"/>
  <c r="N3039" i="11"/>
  <c r="N3040" i="11"/>
  <c r="N3041" i="11"/>
  <c r="N3042" i="11"/>
  <c r="N3043" i="11"/>
  <c r="N3044" i="11"/>
  <c r="N3045" i="11"/>
  <c r="N3046" i="11"/>
  <c r="N3047" i="11"/>
  <c r="N3048" i="11"/>
  <c r="N3049" i="11"/>
  <c r="N3050" i="11"/>
  <c r="N3051" i="11"/>
  <c r="N3052" i="11"/>
  <c r="N3053" i="11"/>
  <c r="N3054" i="11"/>
  <c r="N3055" i="11"/>
  <c r="N3056" i="11"/>
  <c r="N3057" i="11"/>
  <c r="N3058" i="11"/>
  <c r="N3059" i="11"/>
  <c r="N3060" i="11"/>
  <c r="N3061" i="11"/>
  <c r="N3062" i="11"/>
  <c r="N3063" i="11"/>
  <c r="N3064" i="11"/>
  <c r="N3065" i="11"/>
  <c r="N3066" i="11"/>
  <c r="N3067" i="11"/>
  <c r="N3068" i="11"/>
  <c r="N3069" i="11"/>
  <c r="N3070" i="11"/>
  <c r="N3071" i="11"/>
  <c r="N3072" i="11"/>
  <c r="N3073" i="11"/>
  <c r="N3074" i="11"/>
  <c r="N3075" i="11"/>
  <c r="N3076" i="11"/>
  <c r="N3077" i="11"/>
  <c r="N3078" i="11"/>
  <c r="N3079" i="11"/>
  <c r="N3080" i="11"/>
  <c r="N3081" i="11"/>
  <c r="N3082" i="11"/>
  <c r="N3083" i="11"/>
  <c r="N3084" i="11"/>
  <c r="N3085" i="11"/>
  <c r="N3086" i="11"/>
  <c r="N3087" i="11"/>
  <c r="N3088" i="11"/>
  <c r="N3089" i="11"/>
  <c r="N3090" i="11"/>
  <c r="N3091" i="11"/>
  <c r="N3092" i="11"/>
  <c r="N3093" i="11"/>
  <c r="N3094" i="11"/>
  <c r="N3095" i="11"/>
  <c r="N3096" i="11"/>
  <c r="N3097" i="11"/>
  <c r="N3098" i="11"/>
  <c r="N3099" i="11"/>
  <c r="N3100" i="11"/>
  <c r="N3101" i="11"/>
  <c r="N3102" i="11"/>
  <c r="N3103" i="11"/>
  <c r="N3104" i="11"/>
  <c r="N3105" i="11"/>
  <c r="N3106" i="11"/>
  <c r="N3107" i="11"/>
  <c r="N3108" i="11"/>
  <c r="N3109" i="11"/>
  <c r="N3110" i="11"/>
  <c r="N3111" i="11"/>
  <c r="N3112" i="11"/>
  <c r="N3113" i="11"/>
  <c r="N3114" i="11"/>
  <c r="N3115" i="11"/>
  <c r="N3116" i="11"/>
  <c r="N3117" i="11"/>
  <c r="N3118" i="11"/>
  <c r="N3119" i="11"/>
  <c r="N3120" i="11"/>
  <c r="N3121" i="11"/>
  <c r="N3122" i="11"/>
  <c r="N3123" i="11"/>
  <c r="N3124" i="11"/>
  <c r="N3125" i="11"/>
  <c r="N3126" i="11"/>
  <c r="N3127" i="11"/>
  <c r="N3128" i="11"/>
  <c r="N3129" i="11"/>
  <c r="N3130" i="11"/>
  <c r="N3131" i="11"/>
  <c r="N3132" i="11"/>
  <c r="N3133" i="11"/>
  <c r="N3134" i="11"/>
  <c r="N3135" i="11"/>
  <c r="N3136" i="11"/>
  <c r="N3137" i="11"/>
  <c r="N3138" i="11"/>
  <c r="N3139" i="11"/>
  <c r="N3140" i="11"/>
  <c r="N3141" i="11"/>
  <c r="N3142" i="11"/>
  <c r="N3143" i="11"/>
  <c r="N3144" i="11"/>
  <c r="N3145" i="11"/>
  <c r="N3146" i="11"/>
  <c r="N3147" i="11"/>
  <c r="N3148" i="11"/>
  <c r="N3149" i="11"/>
  <c r="N3150" i="11"/>
  <c r="N3151" i="11"/>
  <c r="N3152" i="11"/>
  <c r="N3153" i="11"/>
  <c r="N3154" i="11"/>
  <c r="N3155" i="11"/>
  <c r="N3156" i="11"/>
  <c r="N3157" i="11"/>
  <c r="N3158" i="11"/>
  <c r="N3159" i="11"/>
  <c r="N3160" i="11"/>
  <c r="N3161" i="11"/>
  <c r="N3162" i="11"/>
  <c r="N3163" i="11"/>
  <c r="N3164" i="11"/>
  <c r="N3165" i="11"/>
  <c r="N3166" i="11"/>
  <c r="N3167" i="11"/>
  <c r="N3168" i="11"/>
  <c r="N3169" i="11"/>
  <c r="N3170" i="11"/>
  <c r="N3171" i="11"/>
  <c r="N3172" i="11"/>
  <c r="N3173" i="11"/>
  <c r="N3174" i="11"/>
  <c r="N3175" i="11"/>
  <c r="N3176" i="11"/>
  <c r="N3177" i="11"/>
  <c r="N3178" i="11"/>
  <c r="N3179" i="11"/>
  <c r="N3180" i="11"/>
  <c r="N3181" i="11"/>
  <c r="N3182" i="11"/>
  <c r="N3183" i="11"/>
  <c r="N3184" i="11"/>
  <c r="N3185" i="11"/>
  <c r="N3186" i="11"/>
  <c r="N3187" i="11"/>
  <c r="N3188" i="11"/>
  <c r="N3189" i="11"/>
  <c r="N3190" i="11"/>
  <c r="N3191" i="11"/>
  <c r="N3192" i="11"/>
  <c r="N3193" i="11"/>
  <c r="N3194" i="11"/>
  <c r="N3195" i="11"/>
  <c r="N3196" i="11"/>
  <c r="N3197" i="11"/>
  <c r="N3198" i="11"/>
  <c r="N3199" i="11"/>
  <c r="N3200" i="11"/>
  <c r="N3201" i="11"/>
  <c r="N3202" i="11"/>
  <c r="N3203" i="11"/>
  <c r="N3204" i="11"/>
  <c r="N3205" i="11"/>
  <c r="N3206" i="11"/>
  <c r="N3207" i="11"/>
  <c r="N3208" i="11"/>
  <c r="N3209" i="11"/>
  <c r="N3210" i="11"/>
  <c r="N3211" i="11"/>
  <c r="N3212" i="11"/>
  <c r="N3213" i="11"/>
  <c r="N3214" i="11"/>
  <c r="N3215" i="11"/>
  <c r="N3216" i="11"/>
  <c r="N3217" i="11"/>
  <c r="N3218" i="11"/>
  <c r="N3219" i="11"/>
  <c r="N3220" i="11"/>
  <c r="N3221" i="11"/>
  <c r="N3222" i="11"/>
  <c r="N3223" i="11"/>
  <c r="N3224" i="11"/>
  <c r="N3225" i="11"/>
  <c r="N3226" i="11"/>
  <c r="N3227" i="11"/>
  <c r="N3228" i="11"/>
  <c r="N3229" i="11"/>
  <c r="N3230" i="11"/>
  <c r="N3231" i="11"/>
  <c r="N3232" i="11"/>
  <c r="N3233" i="11"/>
  <c r="N3234" i="11"/>
  <c r="N3235" i="11"/>
  <c r="N3236" i="11"/>
  <c r="N3237" i="11"/>
  <c r="N3238" i="11"/>
  <c r="N3239" i="11"/>
  <c r="N3240" i="11"/>
  <c r="N3241" i="11"/>
  <c r="N3242" i="11"/>
  <c r="N3243" i="11"/>
  <c r="N3244" i="11"/>
  <c r="N3245" i="11"/>
  <c r="N3246" i="11"/>
  <c r="N3247" i="11"/>
  <c r="N3248" i="11"/>
  <c r="N3249" i="11"/>
  <c r="N3250" i="11"/>
  <c r="N3251" i="11"/>
  <c r="N3252" i="11"/>
  <c r="N3253" i="11"/>
  <c r="N3254" i="11"/>
  <c r="N3255" i="11"/>
  <c r="N3256" i="11"/>
  <c r="N3257" i="11"/>
  <c r="N3258" i="11"/>
  <c r="N3259" i="11"/>
  <c r="N3260" i="11"/>
  <c r="N3261" i="11"/>
  <c r="N3262" i="11"/>
  <c r="N3263" i="11"/>
  <c r="N3264" i="11"/>
  <c r="N3265" i="11"/>
  <c r="N3266" i="11"/>
  <c r="N3267" i="11"/>
  <c r="N3268" i="11"/>
  <c r="N3269" i="11"/>
  <c r="N3270" i="11"/>
  <c r="N3271" i="11"/>
  <c r="N3272" i="11"/>
  <c r="N3273" i="11"/>
  <c r="N3274" i="11"/>
  <c r="N3275" i="11"/>
  <c r="N3276" i="11"/>
  <c r="N3277" i="11"/>
  <c r="N3278" i="11"/>
  <c r="N3279" i="11"/>
  <c r="N3280" i="11"/>
  <c r="N3281" i="11"/>
  <c r="N3282" i="11"/>
  <c r="N3283" i="11"/>
  <c r="N3284" i="11"/>
  <c r="N3285" i="11"/>
  <c r="N3286" i="11"/>
  <c r="N3287" i="11"/>
  <c r="N3288" i="11"/>
  <c r="N3289" i="11"/>
  <c r="N3290" i="11"/>
  <c r="N3291" i="11"/>
  <c r="N3292" i="11"/>
  <c r="N3293" i="11"/>
  <c r="N3294" i="11"/>
  <c r="N3295" i="11"/>
  <c r="N3296" i="11"/>
  <c r="N3297" i="11"/>
  <c r="N3298" i="11"/>
  <c r="N3299" i="11"/>
  <c r="N3300" i="11"/>
  <c r="N3301" i="11"/>
  <c r="N3302" i="11"/>
  <c r="N3303" i="11"/>
  <c r="N3304" i="11"/>
  <c r="N3305" i="11"/>
  <c r="N3306" i="11"/>
  <c r="N3307" i="11"/>
  <c r="N3308" i="11"/>
  <c r="N3309" i="11"/>
  <c r="N3310" i="11"/>
  <c r="N3311" i="11"/>
  <c r="N3312" i="11"/>
  <c r="N3313" i="11"/>
  <c r="N3314" i="11"/>
  <c r="N3315" i="11"/>
  <c r="N3316" i="11"/>
  <c r="N3317" i="11"/>
  <c r="N3318" i="11"/>
  <c r="N3319" i="11"/>
  <c r="N3320" i="11"/>
  <c r="N3321" i="11"/>
  <c r="N3322" i="11"/>
  <c r="N3323" i="11"/>
  <c r="N3324" i="11"/>
  <c r="N3325" i="11"/>
  <c r="N3326" i="11"/>
  <c r="N3327" i="11"/>
  <c r="N3328" i="11"/>
  <c r="N3329" i="11"/>
  <c r="N3330" i="11"/>
  <c r="N3331" i="11"/>
  <c r="N3332" i="11"/>
  <c r="N3333" i="11"/>
  <c r="N3334" i="11"/>
  <c r="N3335" i="11"/>
  <c r="N3336" i="11"/>
  <c r="N3337" i="11"/>
  <c r="N3338" i="11"/>
  <c r="N3339" i="11"/>
  <c r="N3340" i="11"/>
  <c r="N3341" i="11"/>
  <c r="N3342" i="11"/>
  <c r="N3343" i="11"/>
  <c r="N3344" i="11"/>
  <c r="N3345" i="11"/>
  <c r="N3346" i="11"/>
  <c r="N3347" i="11"/>
  <c r="N3348" i="11"/>
  <c r="N3349" i="11"/>
  <c r="N3350" i="11"/>
  <c r="N3351" i="11"/>
  <c r="N3352" i="11"/>
  <c r="N3353" i="11"/>
  <c r="N3354" i="11"/>
  <c r="N3355" i="11"/>
  <c r="N3356" i="11"/>
  <c r="N3357" i="11"/>
  <c r="N3358" i="11"/>
  <c r="N3359" i="11"/>
  <c r="N3360" i="11"/>
  <c r="N3361" i="11"/>
  <c r="N3362" i="11"/>
  <c r="N3363" i="11"/>
  <c r="N3364" i="11"/>
  <c r="N3365" i="11"/>
  <c r="N3366" i="11"/>
  <c r="N3367" i="11"/>
  <c r="N3368" i="11"/>
  <c r="N3369" i="11"/>
  <c r="N3370" i="11"/>
  <c r="N3371" i="11"/>
  <c r="N3372" i="11"/>
  <c r="N3373" i="11"/>
  <c r="N3374" i="11"/>
  <c r="N3375" i="11"/>
  <c r="N3376" i="11"/>
  <c r="N3377" i="11"/>
  <c r="N3378" i="11"/>
  <c r="N3379" i="11"/>
  <c r="N3380" i="11"/>
  <c r="N3381" i="11"/>
  <c r="N3382" i="11"/>
  <c r="N3383" i="11"/>
  <c r="N3384" i="11"/>
  <c r="N3385" i="11"/>
  <c r="N3386" i="11"/>
  <c r="N3387" i="11"/>
  <c r="N3388" i="11"/>
  <c r="N3389" i="11"/>
  <c r="N3390" i="11"/>
  <c r="N3391" i="11"/>
  <c r="N3392" i="11"/>
  <c r="N3393" i="11"/>
  <c r="N3394" i="11"/>
  <c r="N3395" i="11"/>
  <c r="N3396" i="11"/>
  <c r="N3397" i="11"/>
  <c r="N3398" i="11"/>
  <c r="N3399" i="11"/>
  <c r="N3400" i="11"/>
  <c r="N3401" i="11"/>
  <c r="N3402" i="11"/>
  <c r="N3403" i="11"/>
  <c r="N3404" i="11"/>
  <c r="N3405" i="11"/>
  <c r="N3406" i="11"/>
  <c r="N3407" i="11"/>
  <c r="N3408" i="11"/>
  <c r="N3409" i="11"/>
  <c r="N3410" i="11"/>
  <c r="N3411" i="11"/>
  <c r="N3412" i="11"/>
  <c r="N3413" i="11"/>
  <c r="N3414" i="11"/>
  <c r="N3415" i="11"/>
  <c r="N3416" i="11"/>
  <c r="N3417" i="11"/>
  <c r="N3418" i="11"/>
  <c r="N3419" i="11"/>
  <c r="N3420" i="11"/>
  <c r="N3421" i="11"/>
  <c r="N3422" i="11"/>
  <c r="N3423" i="11"/>
  <c r="N3424" i="11"/>
  <c r="N3425" i="11"/>
  <c r="N3426" i="11"/>
  <c r="N3427" i="11"/>
  <c r="N3428" i="11"/>
  <c r="N3429" i="11"/>
  <c r="N3430" i="11"/>
  <c r="N3431" i="11"/>
  <c r="N3432" i="11"/>
  <c r="N3433" i="11"/>
  <c r="N3434" i="11"/>
  <c r="N3435" i="11"/>
  <c r="N3436" i="11"/>
  <c r="N3437" i="11"/>
  <c r="N3438" i="11"/>
  <c r="N3439" i="11"/>
  <c r="N3440" i="11"/>
  <c r="N3441" i="11"/>
  <c r="N3442" i="11"/>
  <c r="N3443" i="11"/>
  <c r="N3444" i="11"/>
  <c r="N3445" i="11"/>
  <c r="N3446" i="11"/>
  <c r="N3447" i="11"/>
  <c r="N3448" i="11"/>
  <c r="N3449" i="11"/>
  <c r="N3450" i="11"/>
  <c r="N3451" i="11"/>
  <c r="N3452" i="11"/>
  <c r="N3453" i="11"/>
  <c r="N3454" i="11"/>
  <c r="N3455" i="11"/>
  <c r="N3456" i="11"/>
  <c r="N3457" i="11"/>
  <c r="N3458" i="11"/>
  <c r="N3459" i="11"/>
  <c r="N3460" i="11"/>
  <c r="N3461" i="11"/>
  <c r="N3462" i="11"/>
  <c r="N3463" i="11"/>
  <c r="N3464" i="11"/>
  <c r="N3465" i="11"/>
  <c r="N3466" i="11"/>
  <c r="N3467" i="11"/>
  <c r="N3468" i="11"/>
  <c r="N3469" i="11"/>
  <c r="N3470" i="11"/>
  <c r="N3471" i="11"/>
  <c r="N3472" i="11"/>
  <c r="N3473" i="11"/>
  <c r="N3474" i="11"/>
  <c r="N3475" i="11"/>
  <c r="N3476" i="11"/>
  <c r="N3477" i="11"/>
  <c r="N3478" i="11"/>
  <c r="N3479" i="11"/>
  <c r="N3480" i="11"/>
  <c r="N3481" i="11"/>
  <c r="N3482" i="11"/>
  <c r="N3483" i="11"/>
  <c r="N3484" i="11"/>
  <c r="N3485" i="11"/>
  <c r="N3486" i="11"/>
  <c r="N3487" i="11"/>
  <c r="N3488" i="11"/>
  <c r="N3489" i="11"/>
  <c r="N3490" i="11"/>
  <c r="N3491" i="11"/>
  <c r="N3492" i="11"/>
  <c r="N3493" i="11"/>
  <c r="N3494" i="11"/>
  <c r="N3495" i="11"/>
  <c r="N3496" i="11"/>
  <c r="N3497" i="11"/>
  <c r="N3498" i="11"/>
  <c r="N3499" i="11"/>
  <c r="N3500" i="11"/>
  <c r="N3501" i="11"/>
  <c r="N3502" i="11"/>
  <c r="N3503" i="11"/>
  <c r="N3504" i="11"/>
  <c r="N3505" i="11"/>
  <c r="N3506" i="11"/>
  <c r="N3507" i="11"/>
  <c r="N3508" i="11"/>
  <c r="N3509" i="11"/>
  <c r="N3510" i="11"/>
  <c r="N3511" i="11"/>
  <c r="N3512" i="11"/>
  <c r="N3513" i="11"/>
  <c r="N3514" i="11"/>
  <c r="N3515" i="11"/>
  <c r="N3516" i="11"/>
  <c r="N3517" i="11"/>
  <c r="N3518" i="11"/>
  <c r="N3519" i="11"/>
  <c r="N3520" i="11"/>
  <c r="N3521" i="11"/>
  <c r="N3522" i="11"/>
  <c r="N3523" i="11"/>
  <c r="N3524" i="11"/>
  <c r="N3525" i="11"/>
  <c r="N3526" i="11"/>
  <c r="N3527" i="11"/>
  <c r="N3528" i="11"/>
  <c r="N3529" i="11"/>
  <c r="N3530" i="11"/>
  <c r="N3531" i="11"/>
  <c r="N3532" i="11"/>
  <c r="N3533" i="11"/>
  <c r="N3534" i="11"/>
  <c r="N3535" i="11"/>
  <c r="N3536" i="11"/>
  <c r="N3537" i="11"/>
  <c r="N3538" i="11"/>
  <c r="N3539" i="11"/>
  <c r="N3540" i="11"/>
  <c r="N3541" i="11"/>
  <c r="N3542" i="11"/>
  <c r="N3543" i="11"/>
  <c r="N3544" i="11"/>
  <c r="N3545" i="11"/>
  <c r="N3546" i="11"/>
  <c r="N3547" i="11"/>
  <c r="N3548" i="11"/>
  <c r="N3549" i="11"/>
  <c r="N3550" i="11"/>
  <c r="N3551" i="11"/>
  <c r="N3552" i="11"/>
  <c r="N3553" i="11"/>
  <c r="N3554" i="11"/>
  <c r="N3555" i="11"/>
  <c r="N3556" i="11"/>
  <c r="N3557" i="11"/>
  <c r="N3558" i="11"/>
  <c r="N3559" i="11"/>
  <c r="N3560" i="11"/>
  <c r="N3561" i="11"/>
  <c r="N3562" i="11"/>
  <c r="N3563" i="11"/>
  <c r="N3564" i="11"/>
  <c r="N3565" i="11"/>
  <c r="N3566" i="11"/>
  <c r="N3567" i="11"/>
  <c r="N3568" i="11"/>
  <c r="N3569" i="11"/>
  <c r="N3570" i="11"/>
  <c r="N3571" i="11"/>
  <c r="N3572" i="11"/>
  <c r="N3573" i="11"/>
  <c r="N3574" i="11"/>
  <c r="N3575" i="11"/>
  <c r="N3576" i="11"/>
  <c r="N3577" i="11"/>
  <c r="N3578" i="11"/>
  <c r="N3579" i="11"/>
  <c r="N3580" i="11"/>
  <c r="N3581" i="11"/>
  <c r="N3582" i="11"/>
  <c r="N3583" i="11"/>
  <c r="N3584" i="11"/>
  <c r="N3585" i="11"/>
  <c r="N3586" i="11"/>
  <c r="N3587" i="11"/>
  <c r="N3588" i="11"/>
  <c r="N3589" i="11"/>
  <c r="N3590" i="11"/>
  <c r="N3591" i="11"/>
  <c r="N3592" i="11"/>
  <c r="N3593" i="11"/>
  <c r="N3594" i="11"/>
  <c r="N3595" i="11"/>
  <c r="N3596" i="11"/>
  <c r="N3597" i="11"/>
  <c r="N3598" i="11"/>
  <c r="N3599" i="11"/>
  <c r="N3600" i="11"/>
  <c r="N3601" i="11"/>
  <c r="N3602" i="11"/>
  <c r="N3603" i="11"/>
  <c r="N3604" i="11"/>
  <c r="N3605" i="11"/>
  <c r="N3606" i="11"/>
  <c r="N3607" i="11"/>
  <c r="N3608" i="11"/>
  <c r="N3609" i="11"/>
  <c r="N3610" i="11"/>
  <c r="N3611" i="11"/>
  <c r="N3612" i="11"/>
  <c r="N3613" i="11"/>
  <c r="N3614" i="11"/>
  <c r="N3615" i="11"/>
  <c r="N3616" i="11"/>
  <c r="N3617" i="11"/>
  <c r="N3618" i="11"/>
  <c r="N3619" i="11"/>
  <c r="N3620" i="11"/>
  <c r="N3621" i="11"/>
  <c r="N3622" i="11"/>
  <c r="N3623" i="11"/>
  <c r="N3624" i="11"/>
  <c r="N3625" i="11"/>
  <c r="N3626" i="11"/>
  <c r="N3627" i="11"/>
  <c r="N3628" i="11"/>
  <c r="N3629" i="11"/>
  <c r="N3630" i="11"/>
  <c r="N3631" i="11"/>
  <c r="N3632" i="11"/>
  <c r="N3633" i="11"/>
  <c r="N3634" i="11"/>
  <c r="N3635" i="11"/>
  <c r="N3636" i="11"/>
  <c r="N3637" i="11"/>
  <c r="N3638" i="11"/>
  <c r="N3639" i="11"/>
  <c r="N3640" i="11"/>
  <c r="N3641" i="11"/>
  <c r="N3642" i="11"/>
  <c r="N3643" i="11"/>
  <c r="N3644" i="11"/>
  <c r="N3645" i="11"/>
  <c r="N3646" i="11"/>
  <c r="N3647" i="11"/>
  <c r="N3648" i="11"/>
  <c r="N3649" i="11"/>
  <c r="N3650" i="11"/>
  <c r="N3651" i="11"/>
  <c r="N3652" i="11"/>
  <c r="N3653" i="11"/>
  <c r="N3654" i="11"/>
  <c r="N3655" i="11"/>
  <c r="N3656" i="11"/>
  <c r="N3657" i="11"/>
  <c r="N3658" i="11"/>
  <c r="N3659" i="11"/>
  <c r="N3660" i="11"/>
  <c r="N3661" i="11"/>
  <c r="N3662" i="11"/>
  <c r="N3663" i="11"/>
  <c r="N3664" i="11"/>
  <c r="N3665" i="11"/>
  <c r="N3666" i="11"/>
  <c r="N3667" i="11"/>
  <c r="N3668" i="11"/>
  <c r="N3669" i="11"/>
  <c r="N3670" i="11"/>
  <c r="N3671" i="11"/>
  <c r="N3672" i="11"/>
  <c r="N3673" i="11"/>
  <c r="N3674" i="11"/>
  <c r="N3675" i="11"/>
  <c r="N3676" i="11"/>
  <c r="N3677" i="11"/>
  <c r="N3678" i="11"/>
  <c r="N3679" i="11"/>
  <c r="N3680" i="11"/>
  <c r="N3681" i="11"/>
  <c r="N3682" i="11"/>
  <c r="N3683" i="11"/>
  <c r="N3684" i="11"/>
  <c r="N3685" i="11"/>
  <c r="N3686" i="11"/>
  <c r="N3687" i="11"/>
  <c r="N3688" i="11"/>
  <c r="N3689" i="11"/>
  <c r="N3690" i="11"/>
  <c r="N3691" i="11"/>
  <c r="N3692" i="11"/>
  <c r="N3693" i="11"/>
  <c r="N3694" i="11"/>
  <c r="N3695" i="11"/>
  <c r="N3696" i="11"/>
  <c r="N3697" i="11"/>
  <c r="N3698" i="11"/>
  <c r="N3699" i="11"/>
  <c r="N3700" i="11"/>
  <c r="N3701" i="11"/>
  <c r="N3702" i="11"/>
  <c r="N3703" i="11"/>
  <c r="N3704" i="11"/>
  <c r="N3705" i="11"/>
  <c r="N3706" i="11"/>
  <c r="N3707" i="11"/>
  <c r="N3708" i="11"/>
  <c r="N3709" i="11"/>
  <c r="N3710" i="11"/>
  <c r="N3711" i="11"/>
  <c r="N3712" i="11"/>
  <c r="N3713" i="11"/>
  <c r="N3714" i="11"/>
  <c r="N3715" i="11"/>
  <c r="K2090" i="11"/>
  <c r="K2091" i="11"/>
  <c r="K2092" i="11"/>
  <c r="M2092" i="11" s="1"/>
  <c r="K2093" i="11"/>
  <c r="K2094" i="11"/>
  <c r="K2095" i="11"/>
  <c r="K2096" i="11"/>
  <c r="K2097" i="11"/>
  <c r="K2098" i="11"/>
  <c r="M2098" i="11" s="1"/>
  <c r="K2099" i="11"/>
  <c r="K2100" i="11"/>
  <c r="L2100" i="11" s="1"/>
  <c r="K2101" i="11"/>
  <c r="K2102" i="11"/>
  <c r="M2102" i="11" s="1"/>
  <c r="K2103" i="11"/>
  <c r="K2104" i="11"/>
  <c r="M2104" i="11" s="1"/>
  <c r="K2105" i="11"/>
  <c r="K2106" i="11"/>
  <c r="M2106" i="11" s="1"/>
  <c r="K2107" i="11"/>
  <c r="K2108" i="11"/>
  <c r="K2109" i="11"/>
  <c r="K2110" i="11"/>
  <c r="K2111" i="11"/>
  <c r="K2112" i="11"/>
  <c r="K2113" i="11"/>
  <c r="K2114" i="11"/>
  <c r="M2114" i="11" s="1"/>
  <c r="K2115" i="11"/>
  <c r="K2116" i="11"/>
  <c r="M2116" i="11" s="1"/>
  <c r="K2117" i="11"/>
  <c r="K2118" i="11"/>
  <c r="K2119" i="11"/>
  <c r="K2120" i="11"/>
  <c r="M2120" i="11" s="1"/>
  <c r="K2121" i="11"/>
  <c r="K2122" i="11"/>
  <c r="K2123" i="11"/>
  <c r="K2124" i="11"/>
  <c r="K2125" i="11"/>
  <c r="K2126" i="11"/>
  <c r="K2127" i="11"/>
  <c r="M2127" i="11" s="1"/>
  <c r="K2128" i="11"/>
  <c r="M2128" i="11" s="1"/>
  <c r="K2129" i="11"/>
  <c r="K2130" i="11"/>
  <c r="K2131" i="11"/>
  <c r="K2132" i="11"/>
  <c r="L2132" i="11" s="1"/>
  <c r="K2133" i="11"/>
  <c r="K2134" i="11"/>
  <c r="K2135" i="11"/>
  <c r="M2135" i="11" s="1"/>
  <c r="K2136" i="11"/>
  <c r="K2137" i="11"/>
  <c r="M2137" i="11" s="1"/>
  <c r="K2138" i="11"/>
  <c r="K2139" i="11"/>
  <c r="K2140" i="11"/>
  <c r="K2141" i="11"/>
  <c r="K2142" i="11"/>
  <c r="K2143" i="11"/>
  <c r="K2144" i="11"/>
  <c r="M2144" i="11" s="1"/>
  <c r="K2145" i="11"/>
  <c r="M2145" i="11" s="1"/>
  <c r="K2146" i="11"/>
  <c r="K2147" i="11"/>
  <c r="K2148" i="11"/>
  <c r="K2149" i="11"/>
  <c r="K2150" i="11"/>
  <c r="K2151" i="11"/>
  <c r="K2152" i="11"/>
  <c r="M2152" i="11" s="1"/>
  <c r="K2153" i="11"/>
  <c r="M2153" i="11" s="1"/>
  <c r="K2154" i="11"/>
  <c r="K2155" i="11"/>
  <c r="K2156" i="11"/>
  <c r="L2156" i="11" s="1"/>
  <c r="K2157" i="11"/>
  <c r="K2158" i="11"/>
  <c r="K2159" i="11"/>
  <c r="M2159" i="11" s="1"/>
  <c r="K2160" i="11"/>
  <c r="M2160" i="11" s="1"/>
  <c r="K2161" i="11"/>
  <c r="K2162" i="11"/>
  <c r="K2163" i="11"/>
  <c r="K2164" i="11"/>
  <c r="K2165" i="11"/>
  <c r="K2166" i="11"/>
  <c r="K2167" i="11"/>
  <c r="M2167" i="11" s="1"/>
  <c r="K2168" i="11"/>
  <c r="M2168" i="11" s="1"/>
  <c r="K2169" i="11"/>
  <c r="M2169" i="11" s="1"/>
  <c r="K2170" i="11"/>
  <c r="K2171" i="11"/>
  <c r="K2172" i="11"/>
  <c r="K2173" i="11"/>
  <c r="K2174" i="11"/>
  <c r="K2175" i="11"/>
  <c r="K2176" i="11"/>
  <c r="K2177" i="11"/>
  <c r="M2177" i="11" s="1"/>
  <c r="K2178" i="11"/>
  <c r="K2179" i="11"/>
  <c r="K2180" i="11"/>
  <c r="M2180" i="11" s="1"/>
  <c r="K2181" i="11"/>
  <c r="K2182" i="11"/>
  <c r="K2183" i="11"/>
  <c r="K2184" i="11"/>
  <c r="M2184" i="11" s="1"/>
  <c r="K2185" i="11"/>
  <c r="M2185" i="11" s="1"/>
  <c r="K2186" i="11"/>
  <c r="K2187" i="11"/>
  <c r="K2188" i="11"/>
  <c r="L2188" i="11" s="1"/>
  <c r="K2189" i="11"/>
  <c r="K2190" i="11"/>
  <c r="K2191" i="11"/>
  <c r="M2191" i="11" s="1"/>
  <c r="K2192" i="11"/>
  <c r="K2193" i="11"/>
  <c r="K2194" i="11"/>
  <c r="K2195" i="11"/>
  <c r="K2196" i="11"/>
  <c r="M2196" i="11" s="1"/>
  <c r="K2197" i="11"/>
  <c r="K2198" i="11"/>
  <c r="K2199" i="11"/>
  <c r="M2199" i="11" s="1"/>
  <c r="K2200" i="11"/>
  <c r="K2201" i="11"/>
  <c r="M2201" i="11" s="1"/>
  <c r="K2202" i="11"/>
  <c r="K2203" i="11"/>
  <c r="K2204" i="11"/>
  <c r="M2204" i="11" s="1"/>
  <c r="K2205" i="11"/>
  <c r="K2206" i="11"/>
  <c r="K2207" i="11"/>
  <c r="K2208" i="11"/>
  <c r="K2209" i="11"/>
  <c r="M2209" i="11" s="1"/>
  <c r="K2210" i="11"/>
  <c r="K2211" i="11"/>
  <c r="K2212" i="11"/>
  <c r="M2212" i="11" s="1"/>
  <c r="K2213" i="11"/>
  <c r="K2214" i="11"/>
  <c r="L2214" i="11" s="1"/>
  <c r="K2215" i="11"/>
  <c r="K2216" i="11"/>
  <c r="K2217" i="11"/>
  <c r="M2217" i="11" s="1"/>
  <c r="K2218" i="11"/>
  <c r="K2219" i="11"/>
  <c r="K2220" i="11"/>
  <c r="M2220" i="11" s="1"/>
  <c r="K2221" i="11"/>
  <c r="K2222" i="11"/>
  <c r="K2223" i="11"/>
  <c r="M2223" i="11" s="1"/>
  <c r="K2224" i="11"/>
  <c r="K2225" i="11"/>
  <c r="K2226" i="11"/>
  <c r="K2227" i="11"/>
  <c r="K2228" i="11"/>
  <c r="K2229" i="11"/>
  <c r="K2230" i="11"/>
  <c r="K2231" i="11"/>
  <c r="M2231" i="11" s="1"/>
  <c r="K2232" i="11"/>
  <c r="K2233" i="11"/>
  <c r="M2233" i="11" s="1"/>
  <c r="K2234" i="11"/>
  <c r="L2234" i="11" s="1"/>
  <c r="K2235" i="11"/>
  <c r="K2236" i="11"/>
  <c r="M2236" i="11" s="1"/>
  <c r="K2237" i="11"/>
  <c r="K2238" i="11"/>
  <c r="K2239" i="11"/>
  <c r="K2240" i="11"/>
  <c r="K2241" i="11"/>
  <c r="K2242" i="11"/>
  <c r="L2242" i="11" s="1"/>
  <c r="K2243" i="11"/>
  <c r="K2244" i="11"/>
  <c r="K2245" i="11"/>
  <c r="K2246" i="11"/>
  <c r="K2247" i="11"/>
  <c r="K2248" i="11"/>
  <c r="K2249" i="11"/>
  <c r="M2249" i="11" s="1"/>
  <c r="K2250" i="11"/>
  <c r="K2251" i="11"/>
  <c r="K2252" i="11"/>
  <c r="K2253" i="11"/>
  <c r="K2254" i="11"/>
  <c r="K2255" i="11"/>
  <c r="M2255" i="11" s="1"/>
  <c r="K2256" i="11"/>
  <c r="L2256" i="11" s="1"/>
  <c r="K2257" i="11"/>
  <c r="K2258" i="11"/>
  <c r="K2259" i="11"/>
  <c r="K2260" i="11"/>
  <c r="K2261" i="11"/>
  <c r="K2262" i="11"/>
  <c r="K2263" i="11"/>
  <c r="M2263" i="11" s="1"/>
  <c r="K2264" i="11"/>
  <c r="K2265" i="11"/>
  <c r="M2265" i="11" s="1"/>
  <c r="K2266" i="11"/>
  <c r="K2267" i="11"/>
  <c r="K2268" i="11"/>
  <c r="K2269" i="11"/>
  <c r="K2270" i="11"/>
  <c r="K2271" i="11"/>
  <c r="K2272" i="11"/>
  <c r="M2272" i="11" s="1"/>
  <c r="K2273" i="11"/>
  <c r="M2273" i="11" s="1"/>
  <c r="K2274" i="11"/>
  <c r="K2275" i="11"/>
  <c r="K2276" i="11"/>
  <c r="K2277" i="11"/>
  <c r="K2278" i="11"/>
  <c r="K2279" i="11"/>
  <c r="K2280" i="11"/>
  <c r="M2280" i="11" s="1"/>
  <c r="K2281" i="11"/>
  <c r="M2281" i="11" s="1"/>
  <c r="K2282" i="11"/>
  <c r="K2283" i="11"/>
  <c r="K2284" i="11"/>
  <c r="K2285" i="11"/>
  <c r="K2286" i="11"/>
  <c r="K2287" i="11"/>
  <c r="M2287" i="11" s="1"/>
  <c r="K2288" i="11"/>
  <c r="M2288" i="11" s="1"/>
  <c r="K2289" i="11"/>
  <c r="K2290" i="11"/>
  <c r="K2291" i="11"/>
  <c r="K2292" i="11"/>
  <c r="K2293" i="11"/>
  <c r="K2294" i="11"/>
  <c r="K2295" i="11"/>
  <c r="M2295" i="11" s="1"/>
  <c r="K2296" i="11"/>
  <c r="K2297" i="11"/>
  <c r="M2297" i="11" s="1"/>
  <c r="K2298" i="11"/>
  <c r="K2299" i="11"/>
  <c r="K2300" i="11"/>
  <c r="K2301" i="11"/>
  <c r="K2302" i="11"/>
  <c r="K2303" i="11"/>
  <c r="K2304" i="11"/>
  <c r="L2304" i="11" s="1"/>
  <c r="K2305" i="11"/>
  <c r="M2305" i="11" s="1"/>
  <c r="K2306" i="11"/>
  <c r="K2307" i="11"/>
  <c r="K2308" i="11"/>
  <c r="M2308" i="11" s="1"/>
  <c r="K2309" i="11"/>
  <c r="K2310" i="11"/>
  <c r="K2311" i="11"/>
  <c r="K2312" i="11"/>
  <c r="M2312" i="11" s="1"/>
  <c r="K2313" i="11"/>
  <c r="M2313" i="11" s="1"/>
  <c r="K2314" i="11"/>
  <c r="K2315" i="11"/>
  <c r="K2316" i="11"/>
  <c r="K2317" i="11"/>
  <c r="K2318" i="11"/>
  <c r="K2319" i="11"/>
  <c r="M2319" i="11" s="1"/>
  <c r="K2320" i="11"/>
  <c r="K2321" i="11"/>
  <c r="K2322" i="11"/>
  <c r="K2323" i="11"/>
  <c r="K2324" i="11"/>
  <c r="M2324" i="11" s="1"/>
  <c r="K2325" i="11"/>
  <c r="K2326" i="11"/>
  <c r="K2327" i="11"/>
  <c r="M2327" i="11" s="1"/>
  <c r="K2328" i="11"/>
  <c r="K2329" i="11"/>
  <c r="L2329" i="11" s="1"/>
  <c r="K2330" i="11"/>
  <c r="K2331" i="11"/>
  <c r="K2332" i="11"/>
  <c r="M2332" i="11" s="1"/>
  <c r="K2333" i="11"/>
  <c r="K2334" i="11"/>
  <c r="K2335" i="11"/>
  <c r="K2336" i="11"/>
  <c r="K2337" i="11"/>
  <c r="M2337" i="11" s="1"/>
  <c r="K2338" i="11"/>
  <c r="K2339" i="11"/>
  <c r="K2340" i="11"/>
  <c r="M2340" i="11" s="1"/>
  <c r="K2341" i="11"/>
  <c r="K2342" i="11"/>
  <c r="K2343" i="11"/>
  <c r="K2344" i="11"/>
  <c r="K2345" i="11"/>
  <c r="M2345" i="11" s="1"/>
  <c r="K2346" i="11"/>
  <c r="K2347" i="11"/>
  <c r="K2348" i="11"/>
  <c r="M2348" i="11" s="1"/>
  <c r="K2349" i="11"/>
  <c r="K2350" i="11"/>
  <c r="K2351" i="11"/>
  <c r="M2351" i="11" s="1"/>
  <c r="K2352" i="11"/>
  <c r="K2353" i="11"/>
  <c r="K2354" i="11"/>
  <c r="K2355" i="11"/>
  <c r="K2356" i="11"/>
  <c r="K2357" i="11"/>
  <c r="M2357" i="11" s="1"/>
  <c r="K2358" i="11"/>
  <c r="K2359" i="11"/>
  <c r="M2359" i="11" s="1"/>
  <c r="K2360" i="11"/>
  <c r="K2361" i="11"/>
  <c r="M2361" i="11" s="1"/>
  <c r="K2362" i="11"/>
  <c r="K2363" i="11"/>
  <c r="K2364" i="11"/>
  <c r="M2364" i="11" s="1"/>
  <c r="K2365" i="11"/>
  <c r="K2366" i="11"/>
  <c r="K2367" i="11"/>
  <c r="K2368" i="11"/>
  <c r="K2369" i="11"/>
  <c r="M2369" i="11" s="1"/>
  <c r="K2370" i="11"/>
  <c r="K2371" i="11"/>
  <c r="K2372" i="11"/>
  <c r="K2373" i="11"/>
  <c r="K2374" i="11"/>
  <c r="K2375" i="11"/>
  <c r="K2376" i="11"/>
  <c r="L2376" i="11" s="1"/>
  <c r="K2377" i="11"/>
  <c r="K2378" i="11"/>
  <c r="K2379" i="11"/>
  <c r="K2380" i="11"/>
  <c r="K2381" i="11"/>
  <c r="K2382" i="11"/>
  <c r="K2383" i="11"/>
  <c r="M2383" i="11" s="1"/>
  <c r="K2384" i="11"/>
  <c r="M2384" i="11" s="1"/>
  <c r="K2385" i="11"/>
  <c r="K2386" i="11"/>
  <c r="K2387" i="11"/>
  <c r="K2388" i="11"/>
  <c r="K2389" i="11"/>
  <c r="M2389" i="11" s="1"/>
  <c r="K2390" i="11"/>
  <c r="K2391" i="11"/>
  <c r="M2391" i="11" s="1"/>
  <c r="K2392" i="11"/>
  <c r="K2393" i="11"/>
  <c r="L2393" i="11" s="1"/>
  <c r="K2394" i="11"/>
  <c r="K2395" i="11"/>
  <c r="K2396" i="11"/>
  <c r="K2397" i="11"/>
  <c r="L2397" i="11" s="1"/>
  <c r="K2398" i="11"/>
  <c r="K2399" i="11"/>
  <c r="K2400" i="11"/>
  <c r="M2400" i="11" s="1"/>
  <c r="K2401" i="11"/>
  <c r="M2401" i="11" s="1"/>
  <c r="K2402" i="11"/>
  <c r="K2403" i="11"/>
  <c r="K2404" i="11"/>
  <c r="K2405" i="11"/>
  <c r="K2406" i="11"/>
  <c r="K2407" i="11"/>
  <c r="K2408" i="11"/>
  <c r="L2408" i="11" s="1"/>
  <c r="K2409" i="11"/>
  <c r="M2409" i="11" s="1"/>
  <c r="K2410" i="11"/>
  <c r="K2411" i="11"/>
  <c r="K2412" i="11"/>
  <c r="M2412" i="11" s="1"/>
  <c r="K2413" i="11"/>
  <c r="L2413" i="11" s="1"/>
  <c r="K2414" i="11"/>
  <c r="K2415" i="11"/>
  <c r="M2415" i="11" s="1"/>
  <c r="K2416" i="11"/>
  <c r="K2417" i="11"/>
  <c r="K2418" i="11"/>
  <c r="K2419" i="11"/>
  <c r="K2420" i="11"/>
  <c r="M2420" i="11" s="1"/>
  <c r="K2421" i="11"/>
  <c r="K2422" i="11"/>
  <c r="K2423" i="11"/>
  <c r="M2423" i="11" s="1"/>
  <c r="K2424" i="11"/>
  <c r="M2424" i="11" s="1"/>
  <c r="K2425" i="11"/>
  <c r="M2425" i="11" s="1"/>
  <c r="K2426" i="11"/>
  <c r="K2427" i="11"/>
  <c r="K2428" i="11"/>
  <c r="K2429" i="11"/>
  <c r="K2430" i="11"/>
  <c r="K2431" i="11"/>
  <c r="K2432" i="11"/>
  <c r="M2432" i="11" s="1"/>
  <c r="K2433" i="11"/>
  <c r="K2434" i="11"/>
  <c r="K2435" i="11"/>
  <c r="K2436" i="11"/>
  <c r="K2437" i="11"/>
  <c r="K2438" i="11"/>
  <c r="K2439" i="11"/>
  <c r="K2440" i="11"/>
  <c r="K2441" i="11"/>
  <c r="M2441" i="11" s="1"/>
  <c r="K2442" i="11"/>
  <c r="K2443" i="11"/>
  <c r="K2444" i="11"/>
  <c r="M2444" i="11" s="1"/>
  <c r="K2445" i="11"/>
  <c r="K2446" i="11"/>
  <c r="L2446" i="11" s="1"/>
  <c r="K2447" i="11"/>
  <c r="M2447" i="11" s="1"/>
  <c r="K2448" i="11"/>
  <c r="K2449" i="11"/>
  <c r="K2450" i="11"/>
  <c r="K2451" i="11"/>
  <c r="K2452" i="11"/>
  <c r="M2452" i="11" s="1"/>
  <c r="K2453" i="11"/>
  <c r="K2454" i="11"/>
  <c r="L2454" i="11" s="1"/>
  <c r="K2455" i="11"/>
  <c r="M2455" i="11" s="1"/>
  <c r="K2456" i="11"/>
  <c r="M2456" i="11" s="1"/>
  <c r="K2457" i="11"/>
  <c r="M2457" i="11" s="1"/>
  <c r="K2458" i="11"/>
  <c r="K2459" i="11"/>
  <c r="K2460" i="11"/>
  <c r="K2461" i="11"/>
  <c r="K2462" i="11"/>
  <c r="K2463" i="11"/>
  <c r="K2464" i="11"/>
  <c r="M2464" i="11" s="1"/>
  <c r="K2465" i="11"/>
  <c r="M2465" i="11" s="1"/>
  <c r="K2466" i="11"/>
  <c r="K2467" i="11"/>
  <c r="K2468" i="11"/>
  <c r="K2469" i="11"/>
  <c r="K2470" i="11"/>
  <c r="K2471" i="11"/>
  <c r="M2471" i="11" s="1"/>
  <c r="K2472" i="11"/>
  <c r="K2473" i="11"/>
  <c r="M2473" i="11" s="1"/>
  <c r="K2474" i="11"/>
  <c r="K2475" i="11"/>
  <c r="K2476" i="11"/>
  <c r="M2476" i="11" s="1"/>
  <c r="K2477" i="11"/>
  <c r="K2478" i="11"/>
  <c r="K2479" i="11"/>
  <c r="K2480" i="11"/>
  <c r="M2480" i="11" s="1"/>
  <c r="K2481" i="11"/>
  <c r="K2482" i="11"/>
  <c r="L2482" i="11" s="1"/>
  <c r="K2483" i="11"/>
  <c r="M2483" i="11" s="1"/>
  <c r="K2484" i="11"/>
  <c r="M2484" i="11" s="1"/>
  <c r="K2485" i="11"/>
  <c r="K2486" i="11"/>
  <c r="K2487" i="11"/>
  <c r="K2488" i="11"/>
  <c r="K2489" i="11"/>
  <c r="M2489" i="11" s="1"/>
  <c r="K2490" i="11"/>
  <c r="K2491" i="11"/>
  <c r="K2492" i="11"/>
  <c r="L2492" i="11" s="1"/>
  <c r="K2493" i="11"/>
  <c r="K2494" i="11"/>
  <c r="K2495" i="11"/>
  <c r="K2496" i="11"/>
  <c r="M2496" i="11" s="1"/>
  <c r="K2497" i="11"/>
  <c r="M2497" i="11" s="1"/>
  <c r="K2498" i="11"/>
  <c r="K2499" i="11"/>
  <c r="K2500" i="11"/>
  <c r="K2501" i="11"/>
  <c r="K2502" i="11"/>
  <c r="K2503" i="11"/>
  <c r="K2504" i="11"/>
  <c r="L2504" i="11" s="1"/>
  <c r="K2505" i="11"/>
  <c r="M2505" i="11" s="1"/>
  <c r="K2506" i="11"/>
  <c r="K2507" i="11"/>
  <c r="K2508" i="11"/>
  <c r="M2508" i="11" s="1"/>
  <c r="K2509" i="11"/>
  <c r="K2510" i="11"/>
  <c r="K2511" i="11"/>
  <c r="K2512" i="11"/>
  <c r="M2512" i="11" s="1"/>
  <c r="K2513" i="11"/>
  <c r="K2514" i="11"/>
  <c r="K2515" i="11"/>
  <c r="M2515" i="11" s="1"/>
  <c r="K2516" i="11"/>
  <c r="M2516" i="11" s="1"/>
  <c r="K2517" i="11"/>
  <c r="K2518" i="11"/>
  <c r="K2519" i="11"/>
  <c r="L2519" i="11" s="1"/>
  <c r="K2520" i="11"/>
  <c r="K2521" i="11"/>
  <c r="K2522" i="11"/>
  <c r="K2523" i="11"/>
  <c r="K2524" i="11"/>
  <c r="K2525" i="11"/>
  <c r="M2525" i="11" s="1"/>
  <c r="K2526" i="11"/>
  <c r="L2526" i="11" s="1"/>
  <c r="K2527" i="11"/>
  <c r="K2528" i="11"/>
  <c r="M2528" i="11" s="1"/>
  <c r="K2529" i="11"/>
  <c r="M2529" i="11" s="1"/>
  <c r="K2530" i="11"/>
  <c r="K2531" i="11"/>
  <c r="K2532" i="11"/>
  <c r="L2532" i="11" s="1"/>
  <c r="K2533" i="11"/>
  <c r="K2534" i="11"/>
  <c r="K2535" i="11"/>
  <c r="M2535" i="11" s="1"/>
  <c r="K2536" i="11"/>
  <c r="M2536" i="11" s="1"/>
  <c r="K2537" i="11"/>
  <c r="M2537" i="11" s="1"/>
  <c r="K2538" i="11"/>
  <c r="K2539" i="11"/>
  <c r="K2540" i="11"/>
  <c r="K2541" i="11"/>
  <c r="K2542" i="11"/>
  <c r="L2542" i="11" s="1"/>
  <c r="K2543" i="11"/>
  <c r="K2544" i="11"/>
  <c r="K2545" i="11"/>
  <c r="K2546" i="11"/>
  <c r="K2547" i="11"/>
  <c r="K2548" i="11"/>
  <c r="M2548" i="11" s="1"/>
  <c r="K2549" i="11"/>
  <c r="K2550" i="11"/>
  <c r="K2551" i="11"/>
  <c r="K2552" i="11"/>
  <c r="K2553" i="11"/>
  <c r="M2553" i="11" s="1"/>
  <c r="K2554" i="11"/>
  <c r="K2555" i="11"/>
  <c r="K2556" i="11"/>
  <c r="L2556" i="11" s="1"/>
  <c r="K2557" i="11"/>
  <c r="M2557" i="11" s="1"/>
  <c r="K2558" i="11"/>
  <c r="K2559" i="11"/>
  <c r="K2560" i="11"/>
  <c r="M2560" i="11" s="1"/>
  <c r="K2561" i="11"/>
  <c r="M2561" i="11" s="1"/>
  <c r="K2562" i="11"/>
  <c r="L2562" i="11" s="1"/>
  <c r="K2563" i="11"/>
  <c r="K2564" i="11"/>
  <c r="K2565" i="11"/>
  <c r="K2566" i="11"/>
  <c r="K2567" i="11"/>
  <c r="M2567" i="11" s="1"/>
  <c r="K2568" i="11"/>
  <c r="M2568" i="11" s="1"/>
  <c r="K2569" i="11"/>
  <c r="M2569" i="11" s="1"/>
  <c r="K2570" i="11"/>
  <c r="L2570" i="11" s="1"/>
  <c r="K2571" i="11"/>
  <c r="K2572" i="11"/>
  <c r="K2573" i="11"/>
  <c r="K2574" i="11"/>
  <c r="K2575" i="11"/>
  <c r="K2576" i="11"/>
  <c r="K2577" i="11"/>
  <c r="M2577" i="11" s="1"/>
  <c r="K2578" i="11"/>
  <c r="L2578" i="11" s="1"/>
  <c r="K2579" i="11"/>
  <c r="K2580" i="11"/>
  <c r="M2580" i="11" s="1"/>
  <c r="K2581" i="11"/>
  <c r="K2582" i="11"/>
  <c r="K2583" i="11"/>
  <c r="K2584" i="11"/>
  <c r="K2585" i="11"/>
  <c r="K2586" i="11"/>
  <c r="K2587" i="11"/>
  <c r="K2588" i="11"/>
  <c r="K2589" i="11"/>
  <c r="M2589" i="11" s="1"/>
  <c r="K2590" i="11"/>
  <c r="L2590" i="11" s="1"/>
  <c r="K2591" i="11"/>
  <c r="K2592" i="11"/>
  <c r="M2592" i="11" s="1"/>
  <c r="K2593" i="11"/>
  <c r="M2593" i="11" s="1"/>
  <c r="K2594" i="11"/>
  <c r="K2595" i="11"/>
  <c r="K2596" i="11"/>
  <c r="K2597" i="11"/>
  <c r="K2598" i="11"/>
  <c r="K2599" i="11"/>
  <c r="M2599" i="11" s="1"/>
  <c r="K2600" i="11"/>
  <c r="L2600" i="11" s="1"/>
  <c r="K2601" i="11"/>
  <c r="M2601" i="11" s="1"/>
  <c r="K2602" i="11"/>
  <c r="K2603" i="11"/>
  <c r="K2604" i="11"/>
  <c r="M2604" i="11" s="1"/>
  <c r="K2605" i="11"/>
  <c r="K2606" i="11"/>
  <c r="K2607" i="11"/>
  <c r="K2608" i="11"/>
  <c r="M2608" i="11" s="1"/>
  <c r="K2609" i="11"/>
  <c r="K2610" i="11"/>
  <c r="K2611" i="11"/>
  <c r="M2611" i="11" s="1"/>
  <c r="K2612" i="11"/>
  <c r="M2612" i="11" s="1"/>
  <c r="K2613" i="11"/>
  <c r="K2614" i="11"/>
  <c r="K2615" i="11"/>
  <c r="K2616" i="11"/>
  <c r="K2617" i="11"/>
  <c r="M2617" i="11" s="1"/>
  <c r="K2618" i="11"/>
  <c r="K2619" i="11"/>
  <c r="K2620" i="11"/>
  <c r="K2621" i="11"/>
  <c r="L2621" i="11" s="1"/>
  <c r="K2622" i="11"/>
  <c r="K2623" i="11"/>
  <c r="K2624" i="11"/>
  <c r="M2624" i="11" s="1"/>
  <c r="K2625" i="11"/>
  <c r="M2625" i="11" s="1"/>
  <c r="K2626" i="11"/>
  <c r="K2627" i="11"/>
  <c r="K2628" i="11"/>
  <c r="L2628" i="11" s="1"/>
  <c r="K2629" i="11"/>
  <c r="K2630" i="11"/>
  <c r="K2631" i="11"/>
  <c r="K2632" i="11"/>
  <c r="K2633" i="11"/>
  <c r="M2633" i="11" s="1"/>
  <c r="K2634" i="11"/>
  <c r="K2635" i="11"/>
  <c r="K2636" i="11"/>
  <c r="M2636" i="11" s="1"/>
  <c r="K2637" i="11"/>
  <c r="K2638" i="11"/>
  <c r="K2639" i="11"/>
  <c r="K2640" i="11"/>
  <c r="M2640" i="11" s="1"/>
  <c r="K2641" i="11"/>
  <c r="K2642" i="11"/>
  <c r="K2643" i="11"/>
  <c r="M2643" i="11" s="1"/>
  <c r="K2644" i="11"/>
  <c r="M2644" i="11" s="1"/>
  <c r="K2645" i="11"/>
  <c r="K2646" i="11"/>
  <c r="K2647" i="11"/>
  <c r="K2648" i="11"/>
  <c r="K2649" i="11"/>
  <c r="K2650" i="11"/>
  <c r="K2651" i="11"/>
  <c r="K2652" i="11"/>
  <c r="K2653" i="11"/>
  <c r="M2653" i="11" s="1"/>
  <c r="K2654" i="11"/>
  <c r="K2655" i="11"/>
  <c r="K2656" i="11"/>
  <c r="M2656" i="11" s="1"/>
  <c r="K2657" i="11"/>
  <c r="M2657" i="11" s="1"/>
  <c r="K2658" i="11"/>
  <c r="K2659" i="11"/>
  <c r="K2660" i="11"/>
  <c r="K2661" i="11"/>
  <c r="K2662" i="11"/>
  <c r="K2663" i="11"/>
  <c r="M2663" i="11" s="1"/>
  <c r="K2664" i="11"/>
  <c r="M2664" i="11" s="1"/>
  <c r="K2665" i="11"/>
  <c r="M2665" i="11" s="1"/>
  <c r="K2666" i="11"/>
  <c r="K2667" i="11"/>
  <c r="K2668" i="11"/>
  <c r="K2669" i="11"/>
  <c r="K2670" i="11"/>
  <c r="K2671" i="11"/>
  <c r="K2672" i="11"/>
  <c r="K2673" i="11"/>
  <c r="K2674" i="11"/>
  <c r="K2675" i="11"/>
  <c r="M2675" i="11" s="1"/>
  <c r="K2676" i="11"/>
  <c r="K2677" i="11"/>
  <c r="L2677" i="11" s="1"/>
  <c r="K2678" i="11"/>
  <c r="K2679" i="11"/>
  <c r="K2680" i="11"/>
  <c r="L2680" i="11" s="1"/>
  <c r="K2681" i="11"/>
  <c r="K2682" i="11"/>
  <c r="K2683" i="11"/>
  <c r="K2684" i="11"/>
  <c r="M2684" i="11" s="1"/>
  <c r="K2685" i="11"/>
  <c r="M2685" i="11" s="1"/>
  <c r="K2686" i="11"/>
  <c r="K2687" i="11"/>
  <c r="K2688" i="11"/>
  <c r="K2689" i="11"/>
  <c r="M2689" i="11" s="1"/>
  <c r="K2690" i="11"/>
  <c r="K2691" i="11"/>
  <c r="K2692" i="11"/>
  <c r="M2692" i="11" s="1"/>
  <c r="K2693" i="11"/>
  <c r="K2694" i="11"/>
  <c r="K2695" i="11"/>
  <c r="M2695" i="11" s="1"/>
  <c r="K2696" i="11"/>
  <c r="K2697" i="11"/>
  <c r="L2697" i="11" s="1"/>
  <c r="K2698" i="11"/>
  <c r="L2698" i="11" s="1"/>
  <c r="K2699" i="11"/>
  <c r="K2700" i="11"/>
  <c r="M2700" i="11" s="1"/>
  <c r="K2701" i="11"/>
  <c r="K2702" i="11"/>
  <c r="K2703" i="11"/>
  <c r="K2704" i="11"/>
  <c r="M2704" i="11" s="1"/>
  <c r="K2705" i="11"/>
  <c r="K2706" i="11"/>
  <c r="K2707" i="11"/>
  <c r="M2707" i="11" s="1"/>
  <c r="K2708" i="11"/>
  <c r="K2709" i="11"/>
  <c r="K2710" i="11"/>
  <c r="K2711" i="11"/>
  <c r="K2712" i="11"/>
  <c r="M2712" i="11" s="1"/>
  <c r="K2713" i="11"/>
  <c r="K2714" i="11"/>
  <c r="K2715" i="11"/>
  <c r="K2716" i="11"/>
  <c r="M2716" i="11" s="1"/>
  <c r="K2717" i="11"/>
  <c r="M2717" i="11" s="1"/>
  <c r="K2718" i="11"/>
  <c r="K2719" i="11"/>
  <c r="K2720" i="11"/>
  <c r="K2721" i="11"/>
  <c r="K2722" i="11"/>
  <c r="K2723" i="11"/>
  <c r="K2724" i="11"/>
  <c r="L2724" i="11" s="1"/>
  <c r="K2725" i="11"/>
  <c r="K2726" i="11"/>
  <c r="K2727" i="11"/>
  <c r="M2727" i="11" s="1"/>
  <c r="K2728" i="11"/>
  <c r="K2729" i="11"/>
  <c r="M2729" i="11" s="1"/>
  <c r="K2730" i="11"/>
  <c r="K2731" i="11"/>
  <c r="K2732" i="11"/>
  <c r="M2732" i="11" s="1"/>
  <c r="K2733" i="11"/>
  <c r="K2734" i="11"/>
  <c r="L2734" i="11" s="1"/>
  <c r="K2735" i="11"/>
  <c r="K2736" i="11"/>
  <c r="M2736" i="11" s="1"/>
  <c r="K2737" i="11"/>
  <c r="K2738" i="11"/>
  <c r="K2739" i="11"/>
  <c r="M2739" i="11" s="1"/>
  <c r="K2740" i="11"/>
  <c r="M2740" i="11" s="1"/>
  <c r="K2741" i="11"/>
  <c r="K2742" i="11"/>
  <c r="K2743" i="11"/>
  <c r="K2744" i="11"/>
  <c r="K2745" i="11"/>
  <c r="K2746" i="11"/>
  <c r="K2747" i="11"/>
  <c r="K2748" i="11"/>
  <c r="K2749" i="11"/>
  <c r="M2749" i="11" s="1"/>
  <c r="K2750" i="11"/>
  <c r="K2751" i="11"/>
  <c r="K2752" i="11"/>
  <c r="K2753" i="11"/>
  <c r="M2753" i="11" s="1"/>
  <c r="K2754" i="11"/>
  <c r="K2755" i="11"/>
  <c r="K2756" i="11"/>
  <c r="M2756" i="11" s="1"/>
  <c r="K2757" i="11"/>
  <c r="K2758" i="11"/>
  <c r="K2759" i="11"/>
  <c r="K2760" i="11"/>
  <c r="M2760" i="11" s="1"/>
  <c r="K2761" i="11"/>
  <c r="M2761" i="11" s="1"/>
  <c r="K2762" i="11"/>
  <c r="K2763" i="11"/>
  <c r="K2764" i="11"/>
  <c r="M2764" i="11" s="1"/>
  <c r="K2765" i="11"/>
  <c r="K2766" i="11"/>
  <c r="K2767" i="11"/>
  <c r="K2768" i="11"/>
  <c r="M2768" i="11" s="1"/>
  <c r="K2769" i="11"/>
  <c r="K2770" i="11"/>
  <c r="K2771" i="11"/>
  <c r="K2772" i="11"/>
  <c r="M2772" i="11" s="1"/>
  <c r="K2773" i="11"/>
  <c r="K2774" i="11"/>
  <c r="K2775" i="11"/>
  <c r="K2776" i="11"/>
  <c r="M2776" i="11" s="1"/>
  <c r="K2777" i="11"/>
  <c r="M2777" i="11" s="1"/>
  <c r="K2778" i="11"/>
  <c r="K2779" i="11"/>
  <c r="K2780" i="11"/>
  <c r="L2780" i="11" s="1"/>
  <c r="K2781" i="11"/>
  <c r="L2781" i="11" s="1"/>
  <c r="K2782" i="11"/>
  <c r="K2783" i="11"/>
  <c r="K2784" i="11"/>
  <c r="M2784" i="11" s="1"/>
  <c r="K2785" i="11"/>
  <c r="M2785" i="11" s="1"/>
  <c r="K2786" i="11"/>
  <c r="K2787" i="11"/>
  <c r="K2788" i="11"/>
  <c r="M2788" i="11" s="1"/>
  <c r="K2789" i="11"/>
  <c r="K2790" i="11"/>
  <c r="K2791" i="11"/>
  <c r="M2791" i="11" s="1"/>
  <c r="K2792" i="11"/>
  <c r="M2792" i="11" s="1"/>
  <c r="K2793" i="11"/>
  <c r="M2793" i="11" s="1"/>
  <c r="K2794" i="11"/>
  <c r="K2795" i="11"/>
  <c r="K2796" i="11"/>
  <c r="M2796" i="11" s="1"/>
  <c r="K2797" i="11"/>
  <c r="M2797" i="11" s="1"/>
  <c r="K2798" i="11"/>
  <c r="K2799" i="11"/>
  <c r="K2800" i="11"/>
  <c r="M2800" i="11" s="1"/>
  <c r="K2801" i="11"/>
  <c r="M2801" i="11" s="1"/>
  <c r="K2802" i="11"/>
  <c r="K2803" i="11"/>
  <c r="M2803" i="11" s="1"/>
  <c r="K2804" i="11"/>
  <c r="M2804" i="11" s="1"/>
  <c r="K2805" i="11"/>
  <c r="K2806" i="11"/>
  <c r="K2807" i="11"/>
  <c r="K2808" i="11"/>
  <c r="M2808" i="11" s="1"/>
  <c r="K2809" i="11"/>
  <c r="K2810" i="11"/>
  <c r="K2811" i="11"/>
  <c r="K2812" i="11"/>
  <c r="K2813" i="11"/>
  <c r="M2813" i="11" s="1"/>
  <c r="K2814" i="11"/>
  <c r="K2815" i="11"/>
  <c r="K2816" i="11"/>
  <c r="M2816" i="11" s="1"/>
  <c r="K2817" i="11"/>
  <c r="M2817" i="11" s="1"/>
  <c r="K2818" i="11"/>
  <c r="K2819" i="11"/>
  <c r="K2820" i="11"/>
  <c r="M2820" i="11" s="1"/>
  <c r="K2821" i="11"/>
  <c r="L2821" i="11" s="1"/>
  <c r="K2822" i="11"/>
  <c r="L2822" i="11" s="1"/>
  <c r="K2823" i="11"/>
  <c r="M2823" i="11" s="1"/>
  <c r="K2824" i="11"/>
  <c r="M2824" i="11" s="1"/>
  <c r="K2825" i="11"/>
  <c r="M2825" i="11" s="1"/>
  <c r="K2826" i="11"/>
  <c r="K2827" i="11"/>
  <c r="K2828" i="11"/>
  <c r="M2828" i="11" s="1"/>
  <c r="K2829" i="11"/>
  <c r="K2830" i="11"/>
  <c r="K2831" i="11"/>
  <c r="K2832" i="11"/>
  <c r="M2832" i="11" s="1"/>
  <c r="K2833" i="11"/>
  <c r="K2834" i="11"/>
  <c r="K2835" i="11"/>
  <c r="M2835" i="11" s="1"/>
  <c r="K2836" i="11"/>
  <c r="M2836" i="11" s="1"/>
  <c r="K2837" i="11"/>
  <c r="K2838" i="11"/>
  <c r="K2839" i="11"/>
  <c r="K2840" i="11"/>
  <c r="M2840" i="11" s="1"/>
  <c r="K2841" i="11"/>
  <c r="L2841" i="11" s="1"/>
  <c r="K2842" i="11"/>
  <c r="K2843" i="11"/>
  <c r="K2844" i="11"/>
  <c r="M2844" i="11" s="1"/>
  <c r="K2845" i="11"/>
  <c r="M2845" i="11" s="1"/>
  <c r="K2846" i="11"/>
  <c r="K2847" i="11"/>
  <c r="K2848" i="11"/>
  <c r="M2848" i="11" s="1"/>
  <c r="K2849" i="11"/>
  <c r="M2849" i="11" s="1"/>
  <c r="K2850" i="11"/>
  <c r="K2851" i="11"/>
  <c r="K2852" i="11"/>
  <c r="M2852" i="11" s="1"/>
  <c r="K2853" i="11"/>
  <c r="K2854" i="11"/>
  <c r="K2855" i="11"/>
  <c r="M2855" i="11" s="1"/>
  <c r="K2856" i="11"/>
  <c r="M2856" i="11" s="1"/>
  <c r="K2857" i="11"/>
  <c r="M2857" i="11" s="1"/>
  <c r="K2858" i="11"/>
  <c r="K2859" i="11"/>
  <c r="K2860" i="11"/>
  <c r="M2860" i="11" s="1"/>
  <c r="K2861" i="11"/>
  <c r="K2862" i="11"/>
  <c r="K2863" i="11"/>
  <c r="K2864" i="11"/>
  <c r="M2864" i="11" s="1"/>
  <c r="K2865" i="11"/>
  <c r="K2866" i="11"/>
  <c r="K2867" i="11"/>
  <c r="M2867" i="11" s="1"/>
  <c r="K2868" i="11"/>
  <c r="M2868" i="11" s="1"/>
  <c r="K2869" i="11"/>
  <c r="K2870" i="11"/>
  <c r="L2870" i="11" s="1"/>
  <c r="K2871" i="11"/>
  <c r="K2872" i="11"/>
  <c r="M2872" i="11" s="1"/>
  <c r="K2873" i="11"/>
  <c r="M2873" i="11" s="1"/>
  <c r="K2874" i="11"/>
  <c r="K2875" i="11"/>
  <c r="K2876" i="11"/>
  <c r="M2876" i="11" s="1"/>
  <c r="K2877" i="11"/>
  <c r="M2877" i="11" s="1"/>
  <c r="K2878" i="11"/>
  <c r="K2879" i="11"/>
  <c r="K2880" i="11"/>
  <c r="M2880" i="11" s="1"/>
  <c r="K2881" i="11"/>
  <c r="M2881" i="11" s="1"/>
  <c r="K2882" i="11"/>
  <c r="K2883" i="11"/>
  <c r="K2884" i="11"/>
  <c r="M2884" i="11" s="1"/>
  <c r="K2885" i="11"/>
  <c r="K2886" i="11"/>
  <c r="K2887" i="11"/>
  <c r="M2887" i="11" s="1"/>
  <c r="K2888" i="11"/>
  <c r="M2888" i="11" s="1"/>
  <c r="K2889" i="11"/>
  <c r="M2889" i="11" s="1"/>
  <c r="K2890" i="11"/>
  <c r="K2891" i="11"/>
  <c r="K2892" i="11"/>
  <c r="M2892" i="11" s="1"/>
  <c r="K2893" i="11"/>
  <c r="K2894" i="11"/>
  <c r="K2895" i="11"/>
  <c r="K2896" i="11"/>
  <c r="M2896" i="11" s="1"/>
  <c r="K2897" i="11"/>
  <c r="K2898" i="11"/>
  <c r="K2899" i="11"/>
  <c r="M2899" i="11" s="1"/>
  <c r="K2900" i="11"/>
  <c r="M2900" i="11" s="1"/>
  <c r="K2901" i="11"/>
  <c r="K2902" i="11"/>
  <c r="K2903" i="11"/>
  <c r="K2904" i="11"/>
  <c r="M2904" i="11" s="1"/>
  <c r="K2905" i="11"/>
  <c r="M2905" i="11" s="1"/>
  <c r="K2906" i="11"/>
  <c r="L2906" i="11" s="1"/>
  <c r="K2907" i="11"/>
  <c r="K2908" i="11"/>
  <c r="M2908" i="11" s="1"/>
  <c r="K2909" i="11"/>
  <c r="M2909" i="11" s="1"/>
  <c r="K2910" i="11"/>
  <c r="K2911" i="11"/>
  <c r="K2912" i="11"/>
  <c r="M2912" i="11" s="1"/>
  <c r="K2913" i="11"/>
  <c r="M2913" i="11" s="1"/>
  <c r="K2914" i="11"/>
  <c r="K2915" i="11"/>
  <c r="K2916" i="11"/>
  <c r="M2916" i="11" s="1"/>
  <c r="K2917" i="11"/>
  <c r="K2918" i="11"/>
  <c r="L2918" i="11" s="1"/>
  <c r="K2919" i="11"/>
  <c r="M2919" i="11" s="1"/>
  <c r="K2920" i="11"/>
  <c r="M2920" i="11" s="1"/>
  <c r="K2921" i="11"/>
  <c r="M2921" i="11" s="1"/>
  <c r="K2922" i="11"/>
  <c r="K2923" i="11"/>
  <c r="K2924" i="11"/>
  <c r="M2924" i="11" s="1"/>
  <c r="K2925" i="11"/>
  <c r="M2925" i="11" s="1"/>
  <c r="K2926" i="11"/>
  <c r="K2927" i="11"/>
  <c r="K2928" i="11"/>
  <c r="M2928" i="11" s="1"/>
  <c r="K2929" i="11"/>
  <c r="M2929" i="11" s="1"/>
  <c r="K2930" i="11"/>
  <c r="K2931" i="11"/>
  <c r="M2931" i="11" s="1"/>
  <c r="K2932" i="11"/>
  <c r="M2932" i="11" s="1"/>
  <c r="K2933" i="11"/>
  <c r="K2934" i="11"/>
  <c r="L2934" i="11" s="1"/>
  <c r="K2935" i="11"/>
  <c r="K2936" i="11"/>
  <c r="M2936" i="11" s="1"/>
  <c r="K2937" i="11"/>
  <c r="K2938" i="11"/>
  <c r="K2939" i="11"/>
  <c r="K2940" i="11"/>
  <c r="M2940" i="11" s="1"/>
  <c r="K2941" i="11"/>
  <c r="M2941" i="11" s="1"/>
  <c r="K2942" i="11"/>
  <c r="K2943" i="11"/>
  <c r="K2944" i="11"/>
  <c r="M2944" i="11" s="1"/>
  <c r="K2945" i="11"/>
  <c r="M2945" i="11" s="1"/>
  <c r="K2946" i="11"/>
  <c r="L2946" i="11" s="1"/>
  <c r="K2947" i="11"/>
  <c r="K2948" i="11"/>
  <c r="M2948" i="11" s="1"/>
  <c r="K2949" i="11"/>
  <c r="K2950" i="11"/>
  <c r="K2951" i="11"/>
  <c r="M2951" i="11" s="1"/>
  <c r="K2952" i="11"/>
  <c r="M2952" i="11" s="1"/>
  <c r="K2953" i="11"/>
  <c r="M2953" i="11" s="1"/>
  <c r="K2954" i="11"/>
  <c r="K2955" i="11"/>
  <c r="K2956" i="11"/>
  <c r="M2956" i="11" s="1"/>
  <c r="K2957" i="11"/>
  <c r="K2958" i="11"/>
  <c r="K2959" i="11"/>
  <c r="K2960" i="11"/>
  <c r="M2960" i="11" s="1"/>
  <c r="K2961" i="11"/>
  <c r="K2962" i="11"/>
  <c r="L2962" i="11" s="1"/>
  <c r="K2963" i="11"/>
  <c r="M2963" i="11" s="1"/>
  <c r="K2964" i="11"/>
  <c r="M2964" i="11" s="1"/>
  <c r="K2965" i="11"/>
  <c r="K2966" i="11"/>
  <c r="K2967" i="11"/>
  <c r="K2968" i="11"/>
  <c r="M2968" i="11" s="1"/>
  <c r="K2969" i="11"/>
  <c r="K2970" i="11"/>
  <c r="K2971" i="11"/>
  <c r="K2972" i="11"/>
  <c r="M2972" i="11" s="1"/>
  <c r="K2973" i="11"/>
  <c r="K2974" i="11"/>
  <c r="K2975" i="11"/>
  <c r="K2976" i="11"/>
  <c r="M2976" i="11" s="1"/>
  <c r="K2977" i="11"/>
  <c r="M2977" i="11" s="1"/>
  <c r="K2978" i="11"/>
  <c r="K2979" i="11"/>
  <c r="K2980" i="11"/>
  <c r="M2980" i="11" s="1"/>
  <c r="K2981" i="11"/>
  <c r="K2982" i="11"/>
  <c r="K2983" i="11"/>
  <c r="M2983" i="11" s="1"/>
  <c r="K2984" i="11"/>
  <c r="K2985" i="11"/>
  <c r="L2985" i="11" s="1"/>
  <c r="K2986" i="11"/>
  <c r="K2987" i="11"/>
  <c r="K2988" i="11"/>
  <c r="M2988" i="11" s="1"/>
  <c r="K2989" i="11"/>
  <c r="K2990" i="11"/>
  <c r="K2991" i="11"/>
  <c r="K2992" i="11"/>
  <c r="M2992" i="11" s="1"/>
  <c r="K2993" i="11"/>
  <c r="K2994" i="11"/>
  <c r="L2994" i="11" s="1"/>
  <c r="K2995" i="11"/>
  <c r="M2995" i="11" s="1"/>
  <c r="K2996" i="11"/>
  <c r="M2996" i="11" s="1"/>
  <c r="K2997" i="11"/>
  <c r="K2998" i="11"/>
  <c r="K2999" i="11"/>
  <c r="K3000" i="11"/>
  <c r="M3000" i="11" s="1"/>
  <c r="K3001" i="11"/>
  <c r="M3001" i="11" s="1"/>
  <c r="K3002" i="11"/>
  <c r="K3003" i="11"/>
  <c r="K3004" i="11"/>
  <c r="M3004" i="11" s="1"/>
  <c r="K3005" i="11"/>
  <c r="M3005" i="11" s="1"/>
  <c r="K3006" i="11"/>
  <c r="L3006" i="11" s="1"/>
  <c r="K3007" i="11"/>
  <c r="K3008" i="11"/>
  <c r="M3008" i="11" s="1"/>
  <c r="K3009" i="11"/>
  <c r="M3009" i="11" s="1"/>
  <c r="K3010" i="11"/>
  <c r="K3011" i="11"/>
  <c r="K3012" i="11"/>
  <c r="M3012" i="11" s="1"/>
  <c r="K3013" i="11"/>
  <c r="K3014" i="11"/>
  <c r="K3015" i="11"/>
  <c r="M3015" i="11" s="1"/>
  <c r="K3016" i="11"/>
  <c r="M3016" i="11" s="1"/>
  <c r="K3017" i="11"/>
  <c r="M3017" i="11" s="1"/>
  <c r="K3018" i="11"/>
  <c r="K3019" i="11"/>
  <c r="K3020" i="11"/>
  <c r="M3020" i="11" s="1"/>
  <c r="K3021" i="11"/>
  <c r="K3022" i="11"/>
  <c r="L3022" i="11" s="1"/>
  <c r="K3023" i="11"/>
  <c r="K3024" i="11"/>
  <c r="M3024" i="11" s="1"/>
  <c r="K3025" i="11"/>
  <c r="K3026" i="11"/>
  <c r="K3027" i="11"/>
  <c r="M3027" i="11" s="1"/>
  <c r="K3028" i="11"/>
  <c r="M3028" i="11" s="1"/>
  <c r="K3029" i="11"/>
  <c r="K3030" i="11"/>
  <c r="K3031" i="11"/>
  <c r="K3032" i="11"/>
  <c r="M3032" i="11" s="1"/>
  <c r="K3033" i="11"/>
  <c r="M3033" i="11" s="1"/>
  <c r="K3034" i="11"/>
  <c r="K3035" i="11"/>
  <c r="L3035" i="11" s="1"/>
  <c r="K3036" i="11"/>
  <c r="M3036" i="11" s="1"/>
  <c r="K3037" i="11"/>
  <c r="M3037" i="11" s="1"/>
  <c r="K3038" i="11"/>
  <c r="K3039" i="11"/>
  <c r="K3040" i="11"/>
  <c r="M3040" i="11" s="1"/>
  <c r="K3041" i="11"/>
  <c r="M3041" i="11" s="1"/>
  <c r="K3042" i="11"/>
  <c r="L3042" i="11" s="1"/>
  <c r="K3043" i="11"/>
  <c r="K3044" i="11"/>
  <c r="M3044" i="11" s="1"/>
  <c r="K3045" i="11"/>
  <c r="K3046" i="11"/>
  <c r="K3047" i="11"/>
  <c r="M3047" i="11" s="1"/>
  <c r="K3048" i="11"/>
  <c r="M3048" i="11" s="1"/>
  <c r="K3049" i="11"/>
  <c r="L3049" i="11" s="1"/>
  <c r="K3050" i="11"/>
  <c r="K3051" i="11"/>
  <c r="K3052" i="11"/>
  <c r="M3052" i="11" s="1"/>
  <c r="K3053" i="11"/>
  <c r="M3053" i="11" s="1"/>
  <c r="K3054" i="11"/>
  <c r="L3054" i="11" s="1"/>
  <c r="K3055" i="11"/>
  <c r="K3056" i="11"/>
  <c r="M3056" i="11" s="1"/>
  <c r="K3057" i="11"/>
  <c r="M3057" i="11" s="1"/>
  <c r="K3058" i="11"/>
  <c r="K3059" i="11"/>
  <c r="M3059" i="11" s="1"/>
  <c r="K3060" i="11"/>
  <c r="M3060" i="11" s="1"/>
  <c r="K3061" i="11"/>
  <c r="K3062" i="11"/>
  <c r="K3063" i="11"/>
  <c r="K3064" i="11"/>
  <c r="M3064" i="11" s="1"/>
  <c r="K3065" i="11"/>
  <c r="K3066" i="11"/>
  <c r="K3067" i="11"/>
  <c r="K3068" i="11"/>
  <c r="M3068" i="11" s="1"/>
  <c r="K3069" i="11"/>
  <c r="M3069" i="11" s="1"/>
  <c r="K3070" i="11"/>
  <c r="K3071" i="11"/>
  <c r="L3071" i="11" s="1"/>
  <c r="K3072" i="11"/>
  <c r="M3072" i="11" s="1"/>
  <c r="K3073" i="11"/>
  <c r="M3073" i="11" s="1"/>
  <c r="K3074" i="11"/>
  <c r="L3074" i="11" s="1"/>
  <c r="K3075" i="11"/>
  <c r="K3076" i="11"/>
  <c r="M3076" i="11" s="1"/>
  <c r="K3077" i="11"/>
  <c r="K3078" i="11"/>
  <c r="K3079" i="11"/>
  <c r="M3079" i="11" s="1"/>
  <c r="K3080" i="11"/>
  <c r="K3081" i="11"/>
  <c r="M3081" i="11" s="1"/>
  <c r="K3082" i="11"/>
  <c r="K3083" i="11"/>
  <c r="K3084" i="11"/>
  <c r="M3084" i="11" s="1"/>
  <c r="K3085" i="11"/>
  <c r="K3086" i="11"/>
  <c r="L3086" i="11" s="1"/>
  <c r="K3087" i="11"/>
  <c r="K3088" i="11"/>
  <c r="M3088" i="11" s="1"/>
  <c r="K3089" i="11"/>
  <c r="K3090" i="11"/>
  <c r="K3091" i="11"/>
  <c r="M3091" i="11" s="1"/>
  <c r="K3092" i="11"/>
  <c r="M3092" i="11" s="1"/>
  <c r="K3093" i="11"/>
  <c r="K3094" i="11"/>
  <c r="K3095" i="11"/>
  <c r="K3096" i="11"/>
  <c r="L3096" i="11" s="1"/>
  <c r="K3097" i="11"/>
  <c r="K3098" i="11"/>
  <c r="K3099" i="11"/>
  <c r="K3100" i="11"/>
  <c r="M3100" i="11" s="1"/>
  <c r="K3101" i="11"/>
  <c r="K3102" i="11"/>
  <c r="K3103" i="11"/>
  <c r="L3103" i="11" s="1"/>
  <c r="K3104" i="11"/>
  <c r="M3104" i="11" s="1"/>
  <c r="K3105" i="11"/>
  <c r="M3105" i="11" s="1"/>
  <c r="K3106" i="11"/>
  <c r="L3106" i="11" s="1"/>
  <c r="K3107" i="11"/>
  <c r="K3108" i="11"/>
  <c r="M3108" i="11" s="1"/>
  <c r="K3109" i="11"/>
  <c r="K3110" i="11"/>
  <c r="K3111" i="11"/>
  <c r="M3111" i="11" s="1"/>
  <c r="K3112" i="11"/>
  <c r="M3112" i="11" s="1"/>
  <c r="K3113" i="11"/>
  <c r="M3113" i="11" s="1"/>
  <c r="K3114" i="11"/>
  <c r="K3115" i="11"/>
  <c r="K3116" i="11"/>
  <c r="M3116" i="11" s="1"/>
  <c r="K3117" i="11"/>
  <c r="K3118" i="11"/>
  <c r="K3119" i="11"/>
  <c r="K3120" i="11"/>
  <c r="M3120" i="11" s="1"/>
  <c r="K3121" i="11"/>
  <c r="K3122" i="11"/>
  <c r="K3123" i="11"/>
  <c r="M3123" i="11" s="1"/>
  <c r="K3124" i="11"/>
  <c r="K3125" i="11"/>
  <c r="K3126" i="11"/>
  <c r="K3127" i="11"/>
  <c r="K3128" i="11"/>
  <c r="M3128" i="11" s="1"/>
  <c r="K3129" i="11"/>
  <c r="M3129" i="11" s="1"/>
  <c r="K3130" i="11"/>
  <c r="K3131" i="11"/>
  <c r="K3132" i="11"/>
  <c r="M3132" i="11" s="1"/>
  <c r="K3133" i="11"/>
  <c r="M3133" i="11" s="1"/>
  <c r="K3134" i="11"/>
  <c r="K3135" i="11"/>
  <c r="K3136" i="11"/>
  <c r="M3136" i="11" s="1"/>
  <c r="K3137" i="11"/>
  <c r="M3137" i="11" s="1"/>
  <c r="K3138" i="11"/>
  <c r="K3139" i="11"/>
  <c r="L3139" i="11" s="1"/>
  <c r="K3140" i="11"/>
  <c r="M3140" i="11" s="1"/>
  <c r="K3141" i="11"/>
  <c r="K3142" i="11"/>
  <c r="K3143" i="11"/>
  <c r="M3143" i="11" s="1"/>
  <c r="K3144" i="11"/>
  <c r="M3144" i="11" s="1"/>
  <c r="K3145" i="11"/>
  <c r="M3145" i="11" s="1"/>
  <c r="K3146" i="11"/>
  <c r="K3147" i="11"/>
  <c r="K3148" i="11"/>
  <c r="M3148" i="11" s="1"/>
  <c r="K3149" i="11"/>
  <c r="K3150" i="11"/>
  <c r="K3151" i="11"/>
  <c r="L3151" i="11" s="1"/>
  <c r="K3152" i="11"/>
  <c r="M3152" i="11" s="1"/>
  <c r="K3153" i="11"/>
  <c r="K3154" i="11"/>
  <c r="K3155" i="11"/>
  <c r="M3155" i="11" s="1"/>
  <c r="K3156" i="11"/>
  <c r="M3156" i="11" s="1"/>
  <c r="K3157" i="11"/>
  <c r="K3158" i="11"/>
  <c r="K3159" i="11"/>
  <c r="K3160" i="11"/>
  <c r="M3160" i="11" s="1"/>
  <c r="K3161" i="11"/>
  <c r="M3161" i="11" s="1"/>
  <c r="K3162" i="11"/>
  <c r="K3163" i="11"/>
  <c r="K3164" i="11"/>
  <c r="M3164" i="11" s="1"/>
  <c r="K3165" i="11"/>
  <c r="L3165" i="11" s="1"/>
  <c r="K3166" i="11"/>
  <c r="K3167" i="11"/>
  <c r="K3168" i="11"/>
  <c r="M3168" i="11" s="1"/>
  <c r="K3169" i="11"/>
  <c r="M3169" i="11" s="1"/>
  <c r="K3170" i="11"/>
  <c r="K3171" i="11"/>
  <c r="K3172" i="11"/>
  <c r="L3172" i="11" s="1"/>
  <c r="K3173" i="11"/>
  <c r="L3173" i="11" s="1"/>
  <c r="K3174" i="11"/>
  <c r="K3175" i="11"/>
  <c r="M3175" i="11" s="1"/>
  <c r="K3176" i="11"/>
  <c r="M3176" i="11" s="1"/>
  <c r="K3177" i="11"/>
  <c r="M3177" i="11" s="1"/>
  <c r="K3178" i="11"/>
  <c r="K3179" i="11"/>
  <c r="K3180" i="11"/>
  <c r="M3180" i="11" s="1"/>
  <c r="K3181" i="11"/>
  <c r="M3181" i="11" s="1"/>
  <c r="K3182" i="11"/>
  <c r="K3183" i="11"/>
  <c r="K3184" i="11"/>
  <c r="M3184" i="11" s="1"/>
  <c r="K3185" i="11"/>
  <c r="M3185" i="11" s="1"/>
  <c r="K3186" i="11"/>
  <c r="K3187" i="11"/>
  <c r="M3187" i="11" s="1"/>
  <c r="K3188" i="11"/>
  <c r="K3189" i="11"/>
  <c r="L3189" i="11" s="1"/>
  <c r="K3190" i="11"/>
  <c r="K3191" i="11"/>
  <c r="K3192" i="11"/>
  <c r="M3192" i="11" s="1"/>
  <c r="K3193" i="11"/>
  <c r="K3194" i="11"/>
  <c r="K3195" i="11"/>
  <c r="K3196" i="11"/>
  <c r="M3196" i="11" s="1"/>
  <c r="K3197" i="11"/>
  <c r="K3198" i="11"/>
  <c r="K3199" i="11"/>
  <c r="K3200" i="11"/>
  <c r="M3200" i="11" s="1"/>
  <c r="K3201" i="11"/>
  <c r="M3201" i="11" s="1"/>
  <c r="K3202" i="11"/>
  <c r="K3203" i="11"/>
  <c r="K3204" i="11"/>
  <c r="M3204" i="11" s="1"/>
  <c r="K3205" i="11"/>
  <c r="K3206" i="11"/>
  <c r="K3207" i="11"/>
  <c r="M3207" i="11" s="1"/>
  <c r="K3208" i="11"/>
  <c r="L3208" i="11" s="1"/>
  <c r="K3209" i="11"/>
  <c r="K3210" i="11"/>
  <c r="K3211" i="11"/>
  <c r="K3212" i="11"/>
  <c r="M3212" i="11" s="1"/>
  <c r="K3213" i="11"/>
  <c r="L3213" i="11" s="1"/>
  <c r="K3214" i="11"/>
  <c r="K3215" i="11"/>
  <c r="K3216" i="11"/>
  <c r="M3216" i="11" s="1"/>
  <c r="K3217" i="11"/>
  <c r="K3218" i="11"/>
  <c r="K3219" i="11"/>
  <c r="M3219" i="11" s="1"/>
  <c r="K3220" i="11"/>
  <c r="M3220" i="11" s="1"/>
  <c r="K3221" i="11"/>
  <c r="K3222" i="11"/>
  <c r="K3223" i="11"/>
  <c r="K3224" i="11"/>
  <c r="M3224" i="11" s="1"/>
  <c r="K3225" i="11"/>
  <c r="K3226" i="11"/>
  <c r="L3226" i="11" s="1"/>
  <c r="K3227" i="11"/>
  <c r="K3228" i="11"/>
  <c r="M3228" i="11" s="1"/>
  <c r="K3229" i="11"/>
  <c r="M3229" i="11" s="1"/>
  <c r="K3230" i="11"/>
  <c r="K3231" i="11"/>
  <c r="M3231" i="11" s="1"/>
  <c r="K3232" i="11"/>
  <c r="M3232" i="11" s="1"/>
  <c r="K3233" i="11"/>
  <c r="K3234" i="11"/>
  <c r="K3235" i="11"/>
  <c r="K3236" i="11"/>
  <c r="M3236" i="11" s="1"/>
  <c r="K3237" i="11"/>
  <c r="K3238" i="11"/>
  <c r="K3239" i="11"/>
  <c r="K3240" i="11"/>
  <c r="M3240" i="11" s="1"/>
  <c r="K3241" i="11"/>
  <c r="L3241" i="11" s="1"/>
  <c r="K3242" i="11"/>
  <c r="K3243" i="11"/>
  <c r="K3244" i="11"/>
  <c r="M3244" i="11" s="1"/>
  <c r="K3245" i="11"/>
  <c r="M3245" i="11" s="1"/>
  <c r="K3246" i="11"/>
  <c r="K3247" i="11"/>
  <c r="K3248" i="11"/>
  <c r="M3248" i="11" s="1"/>
  <c r="K3249" i="11"/>
  <c r="M3249" i="11" s="1"/>
  <c r="K3250" i="11"/>
  <c r="K3251" i="11"/>
  <c r="M3251" i="11" s="1"/>
  <c r="K3252" i="11"/>
  <c r="M3252" i="11" s="1"/>
  <c r="K3253" i="11"/>
  <c r="L3253" i="11" s="1"/>
  <c r="K3254" i="11"/>
  <c r="K3255" i="11"/>
  <c r="K3256" i="11"/>
  <c r="M3256" i="11" s="1"/>
  <c r="K3257" i="11"/>
  <c r="K3258" i="11"/>
  <c r="K3259" i="11"/>
  <c r="K3260" i="11"/>
  <c r="M3260" i="11" s="1"/>
  <c r="K3261" i="11"/>
  <c r="M3261" i="11" s="1"/>
  <c r="K3262" i="11"/>
  <c r="L3262" i="11" s="1"/>
  <c r="K3263" i="11"/>
  <c r="M3263" i="11" s="1"/>
  <c r="K3264" i="11"/>
  <c r="M3264" i="11" s="1"/>
  <c r="K3265" i="11"/>
  <c r="M3265" i="11" s="1"/>
  <c r="K3266" i="11"/>
  <c r="K3267" i="11"/>
  <c r="L3267" i="11" s="1"/>
  <c r="K3268" i="11"/>
  <c r="M3268" i="11" s="1"/>
  <c r="K3269" i="11"/>
  <c r="L3269" i="11" s="1"/>
  <c r="K3270" i="11"/>
  <c r="L3270" i="11" s="1"/>
  <c r="K3271" i="11"/>
  <c r="M3271" i="11" s="1"/>
  <c r="K3272" i="11"/>
  <c r="M3272" i="11" s="1"/>
  <c r="K3273" i="11"/>
  <c r="M3273" i="11" s="1"/>
  <c r="K3274" i="11"/>
  <c r="K3275" i="11"/>
  <c r="K3276" i="11"/>
  <c r="M3276" i="11" s="1"/>
  <c r="K3277" i="11"/>
  <c r="K3278" i="11"/>
  <c r="K3279" i="11"/>
  <c r="K3280" i="11"/>
  <c r="M3280" i="11" s="1"/>
  <c r="K3281" i="11"/>
  <c r="K3282" i="11"/>
  <c r="K3283" i="11"/>
  <c r="M3283" i="11" s="1"/>
  <c r="K3284" i="11"/>
  <c r="M3284" i="11" s="1"/>
  <c r="K3285" i="11"/>
  <c r="K3286" i="11"/>
  <c r="K3287" i="11"/>
  <c r="K3288" i="11"/>
  <c r="M3288" i="11" s="1"/>
  <c r="K3289" i="11"/>
  <c r="K3290" i="11"/>
  <c r="L3290" i="11" s="1"/>
  <c r="K3291" i="11"/>
  <c r="K3292" i="11"/>
  <c r="M3292" i="11" s="1"/>
  <c r="K3293" i="11"/>
  <c r="M3293" i="11" s="1"/>
  <c r="K3294" i="11"/>
  <c r="K3295" i="11"/>
  <c r="M3295" i="11" s="1"/>
  <c r="K3296" i="11"/>
  <c r="M3296" i="11" s="1"/>
  <c r="K3297" i="11"/>
  <c r="K3298" i="11"/>
  <c r="L3298" i="11" s="1"/>
  <c r="K3299" i="11"/>
  <c r="K3300" i="11"/>
  <c r="M3300" i="11" s="1"/>
  <c r="K3301" i="11"/>
  <c r="K3302" i="11"/>
  <c r="K3303" i="11"/>
  <c r="K3304" i="11"/>
  <c r="M3304" i="11" s="1"/>
  <c r="K3305" i="11"/>
  <c r="M3305" i="11" s="1"/>
  <c r="K3306" i="11"/>
  <c r="L3306" i="11" s="1"/>
  <c r="K3307" i="11"/>
  <c r="K3308" i="11"/>
  <c r="M3308" i="11" s="1"/>
  <c r="K3309" i="11"/>
  <c r="M3309" i="11" s="1"/>
  <c r="K3310" i="11"/>
  <c r="K3311" i="11"/>
  <c r="K3312" i="11"/>
  <c r="M3312" i="11" s="1"/>
  <c r="K3313" i="11"/>
  <c r="M3313" i="11" s="1"/>
  <c r="K3314" i="11"/>
  <c r="L3314" i="11" s="1"/>
  <c r="K3315" i="11"/>
  <c r="M3315" i="11" s="1"/>
  <c r="K3316" i="11"/>
  <c r="M3316" i="11" s="1"/>
  <c r="K3317" i="11"/>
  <c r="K3318" i="11"/>
  <c r="K3319" i="11"/>
  <c r="L3319" i="11" s="1"/>
  <c r="K3320" i="11"/>
  <c r="M3320" i="11" s="1"/>
  <c r="K3321" i="11"/>
  <c r="K3322" i="11"/>
  <c r="K3323" i="11"/>
  <c r="K3324" i="11"/>
  <c r="M3324" i="11" s="1"/>
  <c r="K3325" i="11"/>
  <c r="M3325" i="11" s="1"/>
  <c r="K3326" i="11"/>
  <c r="K3327" i="11"/>
  <c r="M3327" i="11" s="1"/>
  <c r="K3328" i="11"/>
  <c r="M3328" i="11" s="1"/>
  <c r="K3329" i="11"/>
  <c r="M3329" i="11" s="1"/>
  <c r="K3330" i="11"/>
  <c r="K3331" i="11"/>
  <c r="K3332" i="11"/>
  <c r="M3332" i="11" s="1"/>
  <c r="K3333" i="11"/>
  <c r="K3334" i="11"/>
  <c r="K3335" i="11"/>
  <c r="M3335" i="11" s="1"/>
  <c r="K3336" i="11"/>
  <c r="L3336" i="11" s="1"/>
  <c r="K3337" i="11"/>
  <c r="M3337" i="11" s="1"/>
  <c r="K3338" i="11"/>
  <c r="K3339" i="11"/>
  <c r="K3340" i="11"/>
  <c r="M3340" i="11" s="1"/>
  <c r="K3341" i="11"/>
  <c r="K3342" i="11"/>
  <c r="L3342" i="11" s="1"/>
  <c r="K3343" i="11"/>
  <c r="K3344" i="11"/>
  <c r="M3344" i="11" s="1"/>
  <c r="K3345" i="11"/>
  <c r="K3346" i="11"/>
  <c r="K3347" i="11"/>
  <c r="M3347" i="11" s="1"/>
  <c r="K3348" i="11"/>
  <c r="M3348" i="11" s="1"/>
  <c r="K3349" i="11"/>
  <c r="K3350" i="11"/>
  <c r="L3350" i="11" s="1"/>
  <c r="K3351" i="11"/>
  <c r="K3352" i="11"/>
  <c r="M3352" i="11" s="1"/>
  <c r="K3353" i="11"/>
  <c r="K3354" i="11"/>
  <c r="K3355" i="11"/>
  <c r="K3356" i="11"/>
  <c r="L3356" i="11" s="1"/>
  <c r="K3357" i="11"/>
  <c r="M3357" i="11" s="1"/>
  <c r="K3358" i="11"/>
  <c r="L3358" i="11" s="1"/>
  <c r="K3359" i="11"/>
  <c r="L3359" i="11" s="1"/>
  <c r="K3360" i="11"/>
  <c r="L3360" i="11" s="1"/>
  <c r="K3361" i="11"/>
  <c r="K3362" i="11"/>
  <c r="M3362" i="11" s="1"/>
  <c r="K3363" i="11"/>
  <c r="L3363" i="11" s="1"/>
  <c r="K3364" i="11"/>
  <c r="L3364" i="11" s="1"/>
  <c r="K3365" i="11"/>
  <c r="K3366" i="11"/>
  <c r="M3366" i="11" s="1"/>
  <c r="K3367" i="11"/>
  <c r="L3367" i="11" s="1"/>
  <c r="K3368" i="11"/>
  <c r="L3368" i="11" s="1"/>
  <c r="K3369" i="11"/>
  <c r="K3370" i="11"/>
  <c r="M3370" i="11" s="1"/>
  <c r="K3371" i="11"/>
  <c r="L3371" i="11" s="1"/>
  <c r="K3372" i="11"/>
  <c r="L3372" i="11" s="1"/>
  <c r="K3373" i="11"/>
  <c r="M3373" i="11" s="1"/>
  <c r="K3374" i="11"/>
  <c r="K3375" i="11"/>
  <c r="L3375" i="11" s="1"/>
  <c r="K3376" i="11"/>
  <c r="M3376" i="11" s="1"/>
  <c r="K3377" i="11"/>
  <c r="M3377" i="11" s="1"/>
  <c r="K3378" i="11"/>
  <c r="M3378" i="11" s="1"/>
  <c r="K3379" i="11"/>
  <c r="K3380" i="11"/>
  <c r="M3380" i="11" s="1"/>
  <c r="K3381" i="11"/>
  <c r="M3381" i="11" s="1"/>
  <c r="K3382" i="11"/>
  <c r="M3382" i="11" s="1"/>
  <c r="K3383" i="11"/>
  <c r="K3384" i="11"/>
  <c r="K3385" i="11"/>
  <c r="L3385" i="11" s="1"/>
  <c r="K3386" i="11"/>
  <c r="M3386" i="11" s="1"/>
  <c r="K3387" i="11"/>
  <c r="K3388" i="11"/>
  <c r="M3388" i="11" s="1"/>
  <c r="K3389" i="11"/>
  <c r="M3389" i="11" s="1"/>
  <c r="K3390" i="11"/>
  <c r="K3391" i="11"/>
  <c r="K3392" i="11"/>
  <c r="M3392" i="11" s="1"/>
  <c r="K3393" i="11"/>
  <c r="M3393" i="11" s="1"/>
  <c r="K3394" i="11"/>
  <c r="M3394" i="11" s="1"/>
  <c r="K3395" i="11"/>
  <c r="K3396" i="11"/>
  <c r="M3396" i="11" s="1"/>
  <c r="K3397" i="11"/>
  <c r="M3397" i="11" s="1"/>
  <c r="K3398" i="11"/>
  <c r="M3398" i="11" s="1"/>
  <c r="K3399" i="11"/>
  <c r="K3400" i="11"/>
  <c r="M3400" i="11" s="1"/>
  <c r="K3401" i="11"/>
  <c r="L3401" i="11" s="1"/>
  <c r="K3402" i="11"/>
  <c r="M3402" i="11" s="1"/>
  <c r="K3403" i="11"/>
  <c r="K3404" i="11"/>
  <c r="M3404" i="11" s="1"/>
  <c r="K3405" i="11"/>
  <c r="M3405" i="11" s="1"/>
  <c r="K3406" i="11"/>
  <c r="K3407" i="11"/>
  <c r="K3408" i="11"/>
  <c r="M3408" i="11" s="1"/>
  <c r="K3409" i="11"/>
  <c r="M3409" i="11" s="1"/>
  <c r="K3410" i="11"/>
  <c r="M3410" i="11" s="1"/>
  <c r="K3411" i="11"/>
  <c r="K3412" i="11"/>
  <c r="M3412" i="11" s="1"/>
  <c r="K3413" i="11"/>
  <c r="M3413" i="11" s="1"/>
  <c r="K3414" i="11"/>
  <c r="M3414" i="11" s="1"/>
  <c r="K3415" i="11"/>
  <c r="K3416" i="11"/>
  <c r="M3416" i="11" s="1"/>
  <c r="K3417" i="11"/>
  <c r="K3418" i="11"/>
  <c r="M3418" i="11" s="1"/>
  <c r="K3419" i="11"/>
  <c r="K3420" i="11"/>
  <c r="M3420" i="11" s="1"/>
  <c r="K3421" i="11"/>
  <c r="M3421" i="11" s="1"/>
  <c r="K3422" i="11"/>
  <c r="K3423" i="11"/>
  <c r="K3424" i="11"/>
  <c r="M3424" i="11" s="1"/>
  <c r="K3425" i="11"/>
  <c r="M3425" i="11" s="1"/>
  <c r="K3426" i="11"/>
  <c r="M3426" i="11" s="1"/>
  <c r="K3427" i="11"/>
  <c r="K3428" i="11"/>
  <c r="M3428" i="11" s="1"/>
  <c r="K3429" i="11"/>
  <c r="K3430" i="11"/>
  <c r="M3430" i="11" s="1"/>
  <c r="K3431" i="11"/>
  <c r="K3432" i="11"/>
  <c r="M3432" i="11" s="1"/>
  <c r="K3433" i="11"/>
  <c r="K3434" i="11"/>
  <c r="M3434" i="11" s="1"/>
  <c r="K3435" i="11"/>
  <c r="K3436" i="11"/>
  <c r="M3436" i="11" s="1"/>
  <c r="K3437" i="11"/>
  <c r="K3438" i="11"/>
  <c r="K3439" i="11"/>
  <c r="K3440" i="11"/>
  <c r="M3440" i="11" s="1"/>
  <c r="K3441" i="11"/>
  <c r="M3441" i="11" s="1"/>
  <c r="K3442" i="11"/>
  <c r="M3442" i="11" s="1"/>
  <c r="K3443" i="11"/>
  <c r="K3444" i="11"/>
  <c r="L3444" i="11" s="1"/>
  <c r="K3445" i="11"/>
  <c r="M3445" i="11" s="1"/>
  <c r="K3446" i="11"/>
  <c r="M3446" i="11" s="1"/>
  <c r="K3447" i="11"/>
  <c r="K3448" i="11"/>
  <c r="M3448" i="11" s="1"/>
  <c r="K3449" i="11"/>
  <c r="K3450" i="11"/>
  <c r="L3450" i="11" s="1"/>
  <c r="K3451" i="11"/>
  <c r="K3452" i="11"/>
  <c r="K3453" i="11"/>
  <c r="M3453" i="11" s="1"/>
  <c r="K3454" i="11"/>
  <c r="K3455" i="11"/>
  <c r="K3456" i="11"/>
  <c r="M3456" i="11" s="1"/>
  <c r="K3457" i="11"/>
  <c r="M3457" i="11" s="1"/>
  <c r="K3458" i="11"/>
  <c r="M3458" i="11" s="1"/>
  <c r="K3459" i="11"/>
  <c r="K3460" i="11"/>
  <c r="M3460" i="11" s="1"/>
  <c r="K3461" i="11"/>
  <c r="M3461" i="11" s="1"/>
  <c r="K3462" i="11"/>
  <c r="M3462" i="11" s="1"/>
  <c r="K3463" i="11"/>
  <c r="K3464" i="11"/>
  <c r="M3464" i="11" s="1"/>
  <c r="K3465" i="11"/>
  <c r="K3466" i="11"/>
  <c r="M3466" i="11" s="1"/>
  <c r="K3467" i="11"/>
  <c r="K3468" i="11"/>
  <c r="M3468" i="11" s="1"/>
  <c r="K3469" i="11"/>
  <c r="M3469" i="11" s="1"/>
  <c r="K3470" i="11"/>
  <c r="L3470" i="11" s="1"/>
  <c r="K3471" i="11"/>
  <c r="L3471" i="11" s="1"/>
  <c r="K3472" i="11"/>
  <c r="M3472" i="11" s="1"/>
  <c r="K3473" i="11"/>
  <c r="M3473" i="11" s="1"/>
  <c r="K3474" i="11"/>
  <c r="M3474" i="11" s="1"/>
  <c r="K3475" i="11"/>
  <c r="K3476" i="11"/>
  <c r="M3476" i="11" s="1"/>
  <c r="K3477" i="11"/>
  <c r="K3478" i="11"/>
  <c r="K3479" i="11"/>
  <c r="K3480" i="11"/>
  <c r="M3480" i="11" s="1"/>
  <c r="K3481" i="11"/>
  <c r="L3481" i="11" s="1"/>
  <c r="K3482" i="11"/>
  <c r="K3483" i="11"/>
  <c r="K3484" i="11"/>
  <c r="M3484" i="11" s="1"/>
  <c r="K3485" i="11"/>
  <c r="M3485" i="11" s="1"/>
  <c r="K3486" i="11"/>
  <c r="K3487" i="11"/>
  <c r="K3488" i="11"/>
  <c r="M3488" i="11" s="1"/>
  <c r="K3489" i="11"/>
  <c r="L3489" i="11" s="1"/>
  <c r="K3490" i="11"/>
  <c r="M3490" i="11" s="1"/>
  <c r="K3491" i="11"/>
  <c r="K3492" i="11"/>
  <c r="M3492" i="11" s="1"/>
  <c r="K3493" i="11"/>
  <c r="M3493" i="11" s="1"/>
  <c r="K3494" i="11"/>
  <c r="M3494" i="11" s="1"/>
  <c r="K3495" i="11"/>
  <c r="K3496" i="11"/>
  <c r="K3497" i="11"/>
  <c r="K3498" i="11"/>
  <c r="M3498" i="11" s="1"/>
  <c r="K3499" i="11"/>
  <c r="K3500" i="11"/>
  <c r="M3500" i="11" s="1"/>
  <c r="K3501" i="11"/>
  <c r="M3501" i="11" s="1"/>
  <c r="K3502" i="11"/>
  <c r="K3503" i="11"/>
  <c r="K3504" i="11"/>
  <c r="M3504" i="11" s="1"/>
  <c r="K3505" i="11"/>
  <c r="M3505" i="11" s="1"/>
  <c r="K3506" i="11"/>
  <c r="M3506" i="11" s="1"/>
  <c r="K3507" i="11"/>
  <c r="K3508" i="11"/>
  <c r="M3508" i="11" s="1"/>
  <c r="K3509" i="11"/>
  <c r="M3509" i="11" s="1"/>
  <c r="K3510" i="11"/>
  <c r="M3510" i="11" s="1"/>
  <c r="K3511" i="11"/>
  <c r="K3512" i="11"/>
  <c r="M3512" i="11" s="1"/>
  <c r="K3513" i="11"/>
  <c r="K3514" i="11"/>
  <c r="M3514" i="11" s="1"/>
  <c r="K3515" i="11"/>
  <c r="K3516" i="11"/>
  <c r="M3516" i="11" s="1"/>
  <c r="K3517" i="11"/>
  <c r="K3518" i="11"/>
  <c r="L3518" i="11" s="1"/>
  <c r="K3519" i="11"/>
  <c r="K3520" i="11"/>
  <c r="M3520" i="11" s="1"/>
  <c r="K3521" i="11"/>
  <c r="K3522" i="11"/>
  <c r="M3522" i="11" s="1"/>
  <c r="K3523" i="11"/>
  <c r="K3524" i="11"/>
  <c r="M3524" i="11" s="1"/>
  <c r="K3525" i="11"/>
  <c r="M3525" i="11" s="1"/>
  <c r="K3526" i="11"/>
  <c r="M3526" i="11" s="1"/>
  <c r="K3527" i="11"/>
  <c r="K3528" i="11"/>
  <c r="M3528" i="11" s="1"/>
  <c r="K3529" i="11"/>
  <c r="L3529" i="11" s="1"/>
  <c r="K3530" i="11"/>
  <c r="M3530" i="11" s="1"/>
  <c r="K3531" i="11"/>
  <c r="K3532" i="11"/>
  <c r="M3532" i="11" s="1"/>
  <c r="K3533" i="11"/>
  <c r="M3533" i="11" s="1"/>
  <c r="K3534" i="11"/>
  <c r="K3535" i="11"/>
  <c r="K3536" i="11"/>
  <c r="M3536" i="11" s="1"/>
  <c r="K3537" i="11"/>
  <c r="M3537" i="11" s="1"/>
  <c r="K3538" i="11"/>
  <c r="M3538" i="11" s="1"/>
  <c r="K3539" i="11"/>
  <c r="L3539" i="11" s="1"/>
  <c r="K3540" i="11"/>
  <c r="M3540" i="11" s="1"/>
  <c r="K3541" i="11"/>
  <c r="M3541" i="11" s="1"/>
  <c r="K3542" i="11"/>
  <c r="M3542" i="11" s="1"/>
  <c r="K3543" i="11"/>
  <c r="K3544" i="11"/>
  <c r="M3544" i="11" s="1"/>
  <c r="K3545" i="11"/>
  <c r="K3546" i="11"/>
  <c r="L3546" i="11" s="1"/>
  <c r="K3547" i="11"/>
  <c r="K3548" i="11"/>
  <c r="M3548" i="11" s="1"/>
  <c r="K3549" i="11"/>
  <c r="M3549" i="11" s="1"/>
  <c r="K3550" i="11"/>
  <c r="L3550" i="11" s="1"/>
  <c r="K3551" i="11"/>
  <c r="K3552" i="11"/>
  <c r="M3552" i="11" s="1"/>
  <c r="K3553" i="11"/>
  <c r="M3553" i="11" s="1"/>
  <c r="K3554" i="11"/>
  <c r="M3554" i="11" s="1"/>
  <c r="K3555" i="11"/>
  <c r="K3556" i="11"/>
  <c r="M3556" i="11" s="1"/>
  <c r="K3557" i="11"/>
  <c r="M3557" i="11" s="1"/>
  <c r="K3558" i="11"/>
  <c r="L3558" i="11" s="1"/>
  <c r="K3559" i="11"/>
  <c r="K3560" i="11"/>
  <c r="M3560" i="11" s="1"/>
  <c r="K3561" i="11"/>
  <c r="K3562" i="11"/>
  <c r="M3562" i="11" s="1"/>
  <c r="K3563" i="11"/>
  <c r="K3564" i="11"/>
  <c r="M3564" i="11" s="1"/>
  <c r="K3565" i="11"/>
  <c r="M3565" i="11" s="1"/>
  <c r="K3566" i="11"/>
  <c r="L3566" i="11" s="1"/>
  <c r="K3567" i="11"/>
  <c r="K3568" i="11"/>
  <c r="M3568" i="11" s="1"/>
  <c r="K3569" i="11"/>
  <c r="M3569" i="11" s="1"/>
  <c r="K3570" i="11"/>
  <c r="M3570" i="11" s="1"/>
  <c r="K3571" i="11"/>
  <c r="K3572" i="11"/>
  <c r="M3572" i="11" s="1"/>
  <c r="K3573" i="11"/>
  <c r="M3573" i="11" s="1"/>
  <c r="K3574" i="11"/>
  <c r="M3574" i="11" s="1"/>
  <c r="K3575" i="11"/>
  <c r="K3576" i="11"/>
  <c r="M3576" i="11" s="1"/>
  <c r="K3577" i="11"/>
  <c r="K3578" i="11"/>
  <c r="K3579" i="11"/>
  <c r="K3580" i="11"/>
  <c r="M3580" i="11" s="1"/>
  <c r="K3581" i="11"/>
  <c r="K3582" i="11"/>
  <c r="K3583" i="11"/>
  <c r="K3584" i="11"/>
  <c r="M3584" i="11" s="1"/>
  <c r="K3585" i="11"/>
  <c r="L3585" i="11" s="1"/>
  <c r="K3586" i="11"/>
  <c r="M3586" i="11" s="1"/>
  <c r="K3587" i="11"/>
  <c r="K3588" i="11"/>
  <c r="M3588" i="11" s="1"/>
  <c r="K3589" i="11"/>
  <c r="M3589" i="11" s="1"/>
  <c r="K3590" i="11"/>
  <c r="M3590" i="11" s="1"/>
  <c r="K3591" i="11"/>
  <c r="K3592" i="11"/>
  <c r="M3592" i="11" s="1"/>
  <c r="K3593" i="11"/>
  <c r="L3593" i="11" s="1"/>
  <c r="K3594" i="11"/>
  <c r="M3594" i="11" s="1"/>
  <c r="K3595" i="11"/>
  <c r="K3596" i="11"/>
  <c r="L3596" i="11" s="1"/>
  <c r="K3597" i="11"/>
  <c r="K3598" i="11"/>
  <c r="K3599" i="11"/>
  <c r="K3600" i="11"/>
  <c r="M3600" i="11" s="1"/>
  <c r="K3601" i="11"/>
  <c r="M3601" i="11" s="1"/>
  <c r="K3602" i="11"/>
  <c r="M3602" i="11" s="1"/>
  <c r="K3603" i="11"/>
  <c r="K3604" i="11"/>
  <c r="M3604" i="11" s="1"/>
  <c r="K3605" i="11"/>
  <c r="M3605" i="11" s="1"/>
  <c r="K3606" i="11"/>
  <c r="M3606" i="11" s="1"/>
  <c r="K3607" i="11"/>
  <c r="K3608" i="11"/>
  <c r="M3608" i="11" s="1"/>
  <c r="K3609" i="11"/>
  <c r="K3610" i="11"/>
  <c r="M3610" i="11" s="1"/>
  <c r="K3611" i="11"/>
  <c r="K3612" i="11"/>
  <c r="M3612" i="11" s="1"/>
  <c r="K3613" i="11"/>
  <c r="M3613" i="11" s="1"/>
  <c r="K3614" i="11"/>
  <c r="K3615" i="11"/>
  <c r="K3616" i="11"/>
  <c r="M3616" i="11" s="1"/>
  <c r="K3617" i="11"/>
  <c r="M3617" i="11" s="1"/>
  <c r="K3618" i="11"/>
  <c r="M3618" i="11" s="1"/>
  <c r="K3619" i="11"/>
  <c r="K3620" i="11"/>
  <c r="L3620" i="11" s="1"/>
  <c r="K3621" i="11"/>
  <c r="M3621" i="11" s="1"/>
  <c r="K3622" i="11"/>
  <c r="K3623" i="11"/>
  <c r="K3624" i="11"/>
  <c r="K3625" i="11"/>
  <c r="K3626" i="11"/>
  <c r="M3626" i="11" s="1"/>
  <c r="K3627" i="11"/>
  <c r="K3628" i="11"/>
  <c r="M3628" i="11" s="1"/>
  <c r="K3629" i="11"/>
  <c r="M3629" i="11" s="1"/>
  <c r="K3630" i="11"/>
  <c r="K3631" i="11"/>
  <c r="K3632" i="11"/>
  <c r="M3632" i="11" s="1"/>
  <c r="K3633" i="11"/>
  <c r="M3633" i="11" s="1"/>
  <c r="K3634" i="11"/>
  <c r="M3634" i="11" s="1"/>
  <c r="K3635" i="11"/>
  <c r="K3636" i="11"/>
  <c r="M3636" i="11" s="1"/>
  <c r="K3637" i="11"/>
  <c r="M3637" i="11" s="1"/>
  <c r="K3638" i="11"/>
  <c r="L3638" i="11" s="1"/>
  <c r="K3639" i="11"/>
  <c r="K3640" i="11"/>
  <c r="M3640" i="11" s="1"/>
  <c r="K3641" i="11"/>
  <c r="K3642" i="11"/>
  <c r="K3643" i="11"/>
  <c r="M3643" i="11" s="1"/>
  <c r="K3644" i="11"/>
  <c r="M3644" i="11" s="1"/>
  <c r="K3645" i="11"/>
  <c r="M3645" i="11" s="1"/>
  <c r="K3646" i="11"/>
  <c r="M3646" i="11" s="1"/>
  <c r="K3647" i="11"/>
  <c r="K3648" i="11"/>
  <c r="M3648" i="11" s="1"/>
  <c r="K3649" i="11"/>
  <c r="M3649" i="11" s="1"/>
  <c r="K3650" i="11"/>
  <c r="M3650" i="11" s="1"/>
  <c r="K3651" i="11"/>
  <c r="M3651" i="11" s="1"/>
  <c r="K3652" i="11"/>
  <c r="L3652" i="11" s="1"/>
  <c r="K3653" i="11"/>
  <c r="M3653" i="11" s="1"/>
  <c r="K3654" i="11"/>
  <c r="M3654" i="11" s="1"/>
  <c r="K3655" i="11"/>
  <c r="M3655" i="11" s="1"/>
  <c r="K3656" i="11"/>
  <c r="M3656" i="11" s="1"/>
  <c r="K3657" i="11"/>
  <c r="L3657" i="11" s="1"/>
  <c r="K3658" i="11"/>
  <c r="K3659" i="11"/>
  <c r="K3660" i="11"/>
  <c r="M3660" i="11" s="1"/>
  <c r="K3661" i="11"/>
  <c r="K3662" i="11"/>
  <c r="K3663" i="11"/>
  <c r="K3664" i="11"/>
  <c r="M3664" i="11" s="1"/>
  <c r="K3665" i="11"/>
  <c r="M3665" i="11" s="1"/>
  <c r="K3666" i="11"/>
  <c r="K3667" i="11"/>
  <c r="M3667" i="11" s="1"/>
  <c r="K3668" i="11"/>
  <c r="M3668" i="11" s="1"/>
  <c r="K3669" i="11"/>
  <c r="M3669" i="11" s="1"/>
  <c r="K3670" i="11"/>
  <c r="K3671" i="11"/>
  <c r="K3672" i="11"/>
  <c r="M3672" i="11" s="1"/>
  <c r="K3673" i="11"/>
  <c r="K3674" i="11"/>
  <c r="L3674" i="11" s="1"/>
  <c r="K3675" i="11"/>
  <c r="K3676" i="11"/>
  <c r="M3676" i="11" s="1"/>
  <c r="K3677" i="11"/>
  <c r="K3678" i="11"/>
  <c r="K3679" i="11"/>
  <c r="K3680" i="11"/>
  <c r="M3680" i="11" s="1"/>
  <c r="K3681" i="11"/>
  <c r="K3682" i="11"/>
  <c r="K3683" i="11"/>
  <c r="K3684" i="11"/>
  <c r="M3684" i="11" s="1"/>
  <c r="K3685" i="11"/>
  <c r="M3685" i="11" s="1"/>
  <c r="K3686" i="11"/>
  <c r="K3687" i="11"/>
  <c r="M3687" i="11" s="1"/>
  <c r="K3688" i="11"/>
  <c r="M3688" i="11" s="1"/>
  <c r="K3689" i="11"/>
  <c r="K3690" i="11"/>
  <c r="L3690" i="11" s="1"/>
  <c r="K3691" i="11"/>
  <c r="K3692" i="11"/>
  <c r="M3692" i="11" s="1"/>
  <c r="K3693" i="11"/>
  <c r="M3693" i="11" s="1"/>
  <c r="K3694" i="11"/>
  <c r="K3695" i="11"/>
  <c r="K3696" i="11"/>
  <c r="L3696" i="11" s="1"/>
  <c r="K3697" i="11"/>
  <c r="K3698" i="11"/>
  <c r="K3699" i="11"/>
  <c r="M3699" i="11" s="1"/>
  <c r="K3700" i="11"/>
  <c r="M3700" i="11" s="1"/>
  <c r="K3701" i="11"/>
  <c r="K3702" i="11"/>
  <c r="L3702" i="11" s="1"/>
  <c r="K3703" i="11"/>
  <c r="K3704" i="11"/>
  <c r="M3704" i="11" s="1"/>
  <c r="K3705" i="11"/>
  <c r="K3706" i="11"/>
  <c r="K3707" i="11"/>
  <c r="M3707" i="11" s="1"/>
  <c r="K3708" i="11"/>
  <c r="L3708" i="11" s="1"/>
  <c r="K3709" i="11"/>
  <c r="K3710" i="11"/>
  <c r="K3711" i="11"/>
  <c r="K3712" i="11"/>
  <c r="M3712" i="11" s="1"/>
  <c r="K3713" i="11"/>
  <c r="M3713" i="11" s="1"/>
  <c r="K3714" i="11"/>
  <c r="K3715" i="11"/>
  <c r="L3586" i="11" l="1"/>
  <c r="M3518" i="11"/>
  <c r="L3554" i="11"/>
  <c r="M2870" i="11"/>
  <c r="L3458" i="11"/>
  <c r="L3426" i="11"/>
  <c r="L3064" i="11"/>
  <c r="L2220" i="11"/>
  <c r="L3236" i="11"/>
  <c r="L2992" i="11"/>
  <c r="L2752" i="11"/>
  <c r="L3522" i="11"/>
  <c r="L3394" i="11"/>
  <c r="L3176" i="11"/>
  <c r="L2940" i="11"/>
  <c r="L2608" i="11"/>
  <c r="M3356" i="11"/>
  <c r="M2376" i="11"/>
  <c r="L3618" i="11"/>
  <c r="L3490" i="11"/>
  <c r="L3352" i="11"/>
  <c r="L3116" i="11"/>
  <c r="L2868" i="11"/>
  <c r="L2420" i="11"/>
  <c r="M3262" i="11"/>
  <c r="L3292" i="11"/>
  <c r="L2820" i="11"/>
  <c r="M3096" i="11"/>
  <c r="L3680" i="11"/>
  <c r="L3608" i="11"/>
  <c r="L3544" i="11"/>
  <c r="L3480" i="11"/>
  <c r="L3416" i="11"/>
  <c r="L3344" i="11"/>
  <c r="L3288" i="11"/>
  <c r="L3228" i="11"/>
  <c r="L3168" i="11"/>
  <c r="L3108" i="11"/>
  <c r="L3048" i="11"/>
  <c r="L2988" i="11"/>
  <c r="L2936" i="11"/>
  <c r="L2864" i="11"/>
  <c r="L2812" i="11"/>
  <c r="L2740" i="11"/>
  <c r="L2568" i="11"/>
  <c r="L2340" i="11"/>
  <c r="L2204" i="11"/>
  <c r="M3652" i="11"/>
  <c r="M2304" i="11"/>
  <c r="L3660" i="11"/>
  <c r="L3324" i="11"/>
  <c r="L3268" i="11"/>
  <c r="L3212" i="11"/>
  <c r="L3148" i="11"/>
  <c r="L3088" i="11"/>
  <c r="L3024" i="11"/>
  <c r="L2968" i="11"/>
  <c r="L2900" i="11"/>
  <c r="L2844" i="11"/>
  <c r="L2784" i="11"/>
  <c r="L2700" i="11"/>
  <c r="L2480" i="11"/>
  <c r="L2288" i="11"/>
  <c r="L2152" i="11"/>
  <c r="M2780" i="11"/>
  <c r="M2132" i="11"/>
  <c r="L3648" i="11"/>
  <c r="L3576" i="11"/>
  <c r="L3512" i="11"/>
  <c r="L3448" i="11"/>
  <c r="L3384" i="11"/>
  <c r="L3320" i="11"/>
  <c r="L3260" i="11"/>
  <c r="L3204" i="11"/>
  <c r="L3136" i="11"/>
  <c r="L3084" i="11"/>
  <c r="L3020" i="11"/>
  <c r="L2960" i="11"/>
  <c r="L2896" i="11"/>
  <c r="L2840" i="11"/>
  <c r="L2772" i="11"/>
  <c r="L2684" i="11"/>
  <c r="L2456" i="11"/>
  <c r="L2272" i="11"/>
  <c r="L2116" i="11"/>
  <c r="M2628" i="11"/>
  <c r="L3692" i="11"/>
  <c r="M2578" i="11"/>
  <c r="L3700" i="11"/>
  <c r="L3664" i="11"/>
  <c r="L3624" i="11"/>
  <c r="L3592" i="11"/>
  <c r="L3560" i="11"/>
  <c r="L3528" i="11"/>
  <c r="L3496" i="11"/>
  <c r="L3464" i="11"/>
  <c r="L3432" i="11"/>
  <c r="L3400" i="11"/>
  <c r="L3332" i="11"/>
  <c r="L3300" i="11"/>
  <c r="L3276" i="11"/>
  <c r="L3240" i="11"/>
  <c r="L3216" i="11"/>
  <c r="L3192" i="11"/>
  <c r="L3152" i="11"/>
  <c r="L3120" i="11"/>
  <c r="L3068" i="11"/>
  <c r="L3028" i="11"/>
  <c r="L2996" i="11"/>
  <c r="L2972" i="11"/>
  <c r="L2948" i="11"/>
  <c r="L2912" i="11"/>
  <c r="L2880" i="11"/>
  <c r="L2852" i="11"/>
  <c r="L2828" i="11"/>
  <c r="L2792" i="11"/>
  <c r="L2764" i="11"/>
  <c r="L2716" i="11"/>
  <c r="L2640" i="11"/>
  <c r="L2512" i="11"/>
  <c r="L2432" i="11"/>
  <c r="L2308" i="11"/>
  <c r="L2236" i="11"/>
  <c r="L2168" i="11"/>
  <c r="M3708" i="11"/>
  <c r="M3596" i="11"/>
  <c r="M3298" i="11"/>
  <c r="M3172" i="11"/>
  <c r="M2946" i="11"/>
  <c r="M2680" i="11"/>
  <c r="M2454" i="11"/>
  <c r="M2188" i="11"/>
  <c r="M3450" i="11"/>
  <c r="L3712" i="11"/>
  <c r="L3672" i="11"/>
  <c r="L3628" i="11"/>
  <c r="L3564" i="11"/>
  <c r="L3532" i="11"/>
  <c r="L3500" i="11"/>
  <c r="L3468" i="11"/>
  <c r="L3436" i="11"/>
  <c r="L3404" i="11"/>
  <c r="L3366" i="11"/>
  <c r="L3340" i="11"/>
  <c r="L3304" i="11"/>
  <c r="L3280" i="11"/>
  <c r="L3256" i="11"/>
  <c r="L3224" i="11"/>
  <c r="L3196" i="11"/>
  <c r="L3156" i="11"/>
  <c r="L3124" i="11"/>
  <c r="L3100" i="11"/>
  <c r="L3076" i="11"/>
  <c r="L3040" i="11"/>
  <c r="L3008" i="11"/>
  <c r="L2980" i="11"/>
  <c r="L2956" i="11"/>
  <c r="L2920" i="11"/>
  <c r="L2892" i="11"/>
  <c r="L2860" i="11"/>
  <c r="L2832" i="11"/>
  <c r="L2808" i="11"/>
  <c r="L2768" i="11"/>
  <c r="L2732" i="11"/>
  <c r="L2664" i="11"/>
  <c r="L2536" i="11"/>
  <c r="L2444" i="11"/>
  <c r="L2324" i="11"/>
  <c r="L2184" i="11"/>
  <c r="L2098" i="11"/>
  <c r="M3336" i="11"/>
  <c r="M3208" i="11"/>
  <c r="M3054" i="11"/>
  <c r="M2724" i="11"/>
  <c r="M2532" i="11"/>
  <c r="M2242" i="11"/>
  <c r="M3641" i="11"/>
  <c r="L3641" i="11"/>
  <c r="M3303" i="11"/>
  <c r="L3303" i="11"/>
  <c r="M3239" i="11"/>
  <c r="L3239" i="11"/>
  <c r="L2843" i="11"/>
  <c r="M2843" i="11"/>
  <c r="M2759" i="11"/>
  <c r="L2759" i="11"/>
  <c r="M2631" i="11"/>
  <c r="L2631" i="11"/>
  <c r="M2579" i="11"/>
  <c r="L2579" i="11"/>
  <c r="M2547" i="11"/>
  <c r="L2547" i="11"/>
  <c r="M2503" i="11"/>
  <c r="L2503" i="11"/>
  <c r="M2439" i="11"/>
  <c r="L2439" i="11"/>
  <c r="M2407" i="11"/>
  <c r="L2407" i="11"/>
  <c r="M2375" i="11"/>
  <c r="L2375" i="11"/>
  <c r="M2343" i="11"/>
  <c r="L2343" i="11"/>
  <c r="M2311" i="11"/>
  <c r="L2311" i="11"/>
  <c r="L2279" i="11"/>
  <c r="M2279" i="11"/>
  <c r="M2247" i="11"/>
  <c r="L2247" i="11"/>
  <c r="M2215" i="11"/>
  <c r="L2215" i="11"/>
  <c r="M2183" i="11"/>
  <c r="L2183" i="11"/>
  <c r="M2151" i="11"/>
  <c r="L2151" i="11"/>
  <c r="M2095" i="11"/>
  <c r="L2095" i="11"/>
  <c r="L3637" i="11"/>
  <c r="L3601" i="11"/>
  <c r="L3581" i="11"/>
  <c r="L3509" i="11"/>
  <c r="L3473" i="11"/>
  <c r="L3453" i="11"/>
  <c r="L3381" i="11"/>
  <c r="L3309" i="11"/>
  <c r="L3245" i="11"/>
  <c r="L3181" i="11"/>
  <c r="L3091" i="11"/>
  <c r="L3001" i="11"/>
  <c r="L2801" i="11"/>
  <c r="L2777" i="11"/>
  <c r="L2707" i="11"/>
  <c r="L2577" i="11"/>
  <c r="L2389" i="11"/>
  <c r="L3633" i="11"/>
  <c r="L3613" i="11"/>
  <c r="L3541" i="11"/>
  <c r="L3505" i="11"/>
  <c r="L3485" i="11"/>
  <c r="L3413" i="11"/>
  <c r="L3377" i="11"/>
  <c r="L3347" i="11"/>
  <c r="L3283" i="11"/>
  <c r="L3219" i="11"/>
  <c r="L3129" i="11"/>
  <c r="L2929" i="11"/>
  <c r="L2905" i="11"/>
  <c r="L2887" i="11"/>
  <c r="L2797" i="11"/>
  <c r="L2617" i="11"/>
  <c r="L2489" i="11"/>
  <c r="L2357" i="11"/>
  <c r="M3661" i="11"/>
  <c r="L3661" i="11"/>
  <c r="L3521" i="11"/>
  <c r="M3521" i="11"/>
  <c r="L3429" i="11"/>
  <c r="M3429" i="11"/>
  <c r="L3417" i="11"/>
  <c r="M3417" i="11"/>
  <c r="M3353" i="11"/>
  <c r="L3353" i="11"/>
  <c r="M3345" i="11"/>
  <c r="L3345" i="11"/>
  <c r="M3341" i="11"/>
  <c r="L3341" i="11"/>
  <c r="M3321" i="11"/>
  <c r="L3321" i="11"/>
  <c r="L3297" i="11"/>
  <c r="M3297" i="11"/>
  <c r="M3289" i="11"/>
  <c r="L3289" i="11"/>
  <c r="M3281" i="11"/>
  <c r="L3281" i="11"/>
  <c r="M3277" i="11"/>
  <c r="L3277" i="11"/>
  <c r="M3257" i="11"/>
  <c r="L3257" i="11"/>
  <c r="L3233" i="11"/>
  <c r="M3233" i="11"/>
  <c r="M3225" i="11"/>
  <c r="L3225" i="11"/>
  <c r="M3217" i="11"/>
  <c r="L3217" i="11"/>
  <c r="L3209" i="11"/>
  <c r="M3209" i="11"/>
  <c r="L3197" i="11"/>
  <c r="M3197" i="11"/>
  <c r="M3193" i="11"/>
  <c r="L3193" i="11"/>
  <c r="L3157" i="11"/>
  <c r="M3157" i="11"/>
  <c r="M3153" i="11"/>
  <c r="L3153" i="11"/>
  <c r="M3149" i="11"/>
  <c r="L3149" i="11"/>
  <c r="M3121" i="11"/>
  <c r="L3121" i="11"/>
  <c r="M3117" i="11"/>
  <c r="L3117" i="11"/>
  <c r="M3097" i="11"/>
  <c r="L3097" i="11"/>
  <c r="M3089" i="11"/>
  <c r="L3089" i="11"/>
  <c r="M3085" i="11"/>
  <c r="L3085" i="11"/>
  <c r="M3065" i="11"/>
  <c r="L3065" i="11"/>
  <c r="M3025" i="11"/>
  <c r="L3025" i="11"/>
  <c r="M3021" i="11"/>
  <c r="L3021" i="11"/>
  <c r="M2993" i="11"/>
  <c r="L2993" i="11"/>
  <c r="M2989" i="11"/>
  <c r="L2989" i="11"/>
  <c r="L2973" i="11"/>
  <c r="M2973" i="11"/>
  <c r="M2969" i="11"/>
  <c r="L2969" i="11"/>
  <c r="M2961" i="11"/>
  <c r="L2961" i="11"/>
  <c r="M2957" i="11"/>
  <c r="L2957" i="11"/>
  <c r="M2937" i="11"/>
  <c r="L2937" i="11"/>
  <c r="L2901" i="11"/>
  <c r="M2901" i="11"/>
  <c r="L2897" i="11"/>
  <c r="M2897" i="11"/>
  <c r="M2893" i="11"/>
  <c r="L2893" i="11"/>
  <c r="M2865" i="11"/>
  <c r="L2865" i="11"/>
  <c r="M2861" i="11"/>
  <c r="L2861" i="11"/>
  <c r="L2837" i="11"/>
  <c r="M2837" i="11"/>
  <c r="M2833" i="11"/>
  <c r="L2833" i="11"/>
  <c r="M2829" i="11"/>
  <c r="L2829" i="11"/>
  <c r="M2809" i="11"/>
  <c r="L2809" i="11"/>
  <c r="M2769" i="11"/>
  <c r="L2769" i="11"/>
  <c r="M2765" i="11"/>
  <c r="L2765" i="11"/>
  <c r="M2745" i="11"/>
  <c r="L2745" i="11"/>
  <c r="M2737" i="11"/>
  <c r="L2737" i="11"/>
  <c r="M2733" i="11"/>
  <c r="L2733" i="11"/>
  <c r="L2721" i="11"/>
  <c r="M2721" i="11"/>
  <c r="L2713" i="11"/>
  <c r="M2713" i="11"/>
  <c r="M2705" i="11"/>
  <c r="L2705" i="11"/>
  <c r="M2701" i="11"/>
  <c r="L2701" i="11"/>
  <c r="M2681" i="11"/>
  <c r="L2681" i="11"/>
  <c r="M2673" i="11"/>
  <c r="L2673" i="11"/>
  <c r="M2669" i="11"/>
  <c r="L2669" i="11"/>
  <c r="M2649" i="11"/>
  <c r="L2649" i="11"/>
  <c r="M2641" i="11"/>
  <c r="L2641" i="11"/>
  <c r="M2637" i="11"/>
  <c r="L2637" i="11"/>
  <c r="M2609" i="11"/>
  <c r="L2609" i="11"/>
  <c r="M2605" i="11"/>
  <c r="L2605" i="11"/>
  <c r="L2597" i="11"/>
  <c r="M2597" i="11"/>
  <c r="M2585" i="11"/>
  <c r="L2585" i="11"/>
  <c r="M2573" i="11"/>
  <c r="L2573" i="11"/>
  <c r="M2545" i="11"/>
  <c r="L2545" i="11"/>
  <c r="M2541" i="11"/>
  <c r="L2541" i="11"/>
  <c r="M2521" i="11"/>
  <c r="L2521" i="11"/>
  <c r="M2513" i="11"/>
  <c r="L2513" i="11"/>
  <c r="M2509" i="11"/>
  <c r="L2509" i="11"/>
  <c r="M2481" i="11"/>
  <c r="L2481" i="11"/>
  <c r="M2477" i="11"/>
  <c r="L2477" i="11"/>
  <c r="M2453" i="11"/>
  <c r="L2453" i="11"/>
  <c r="L2433" i="11"/>
  <c r="M2433" i="11"/>
  <c r="M2421" i="11"/>
  <c r="L2421" i="11"/>
  <c r="L2377" i="11"/>
  <c r="M2377" i="11"/>
  <c r="M2325" i="11"/>
  <c r="L2325" i="11"/>
  <c r="M2293" i="11"/>
  <c r="L2293" i="11"/>
  <c r="M2261" i="11"/>
  <c r="L2261" i="11"/>
  <c r="M2229" i="11"/>
  <c r="L2229" i="11"/>
  <c r="M2197" i="11"/>
  <c r="L2197" i="11"/>
  <c r="M2165" i="11"/>
  <c r="L2165" i="11"/>
  <c r="M2133" i="11"/>
  <c r="L2133" i="11"/>
  <c r="L3687" i="11"/>
  <c r="L3573" i="11"/>
  <c r="L3537" i="11"/>
  <c r="L3517" i="11"/>
  <c r="L3445" i="11"/>
  <c r="L3409" i="11"/>
  <c r="L3389" i="11"/>
  <c r="L3057" i="11"/>
  <c r="L3033" i="11"/>
  <c r="L3015" i="11"/>
  <c r="L2925" i="11"/>
  <c r="L2835" i="11"/>
  <c r="L2553" i="11"/>
  <c r="L3707" i="11"/>
  <c r="L3605" i="11"/>
  <c r="L3569" i="11"/>
  <c r="L3549" i="11"/>
  <c r="L3477" i="11"/>
  <c r="L3441" i="11"/>
  <c r="L3421" i="11"/>
  <c r="L3313" i="11"/>
  <c r="L3249" i="11"/>
  <c r="L3185" i="11"/>
  <c r="L3161" i="11"/>
  <c r="L3143" i="11"/>
  <c r="L3053" i="11"/>
  <c r="L2963" i="11"/>
  <c r="L2873" i="11"/>
  <c r="L2599" i="11"/>
  <c r="L2471" i="11"/>
  <c r="L3710" i="11"/>
  <c r="M3710" i="11"/>
  <c r="L3622" i="11"/>
  <c r="M3622" i="11"/>
  <c r="L3578" i="11"/>
  <c r="M3578" i="11"/>
  <c r="L3502" i="11"/>
  <c r="M3502" i="11"/>
  <c r="L3482" i="11"/>
  <c r="M3482" i="11"/>
  <c r="L3438" i="11"/>
  <c r="M3438" i="11"/>
  <c r="L3326" i="11"/>
  <c r="M3326" i="11"/>
  <c r="L3318" i="11"/>
  <c r="M3318" i="11"/>
  <c r="L3014" i="11"/>
  <c r="M3014" i="11"/>
  <c r="L2978" i="11"/>
  <c r="M2978" i="11"/>
  <c r="L2950" i="11"/>
  <c r="M2950" i="11"/>
  <c r="L2890" i="11"/>
  <c r="M2890" i="11"/>
  <c r="L2806" i="11"/>
  <c r="M2806" i="11"/>
  <c r="L2506" i="11"/>
  <c r="M2506" i="11"/>
  <c r="L2498" i="11"/>
  <c r="M2498" i="11"/>
  <c r="L2470" i="11"/>
  <c r="M2470" i="11"/>
  <c r="L2414" i="11"/>
  <c r="M2414" i="11"/>
  <c r="L2358" i="11"/>
  <c r="M2358" i="11"/>
  <c r="L2250" i="11"/>
  <c r="M2250" i="11"/>
  <c r="L2146" i="11"/>
  <c r="M2146" i="11"/>
  <c r="L2122" i="11"/>
  <c r="L2118" i="11"/>
  <c r="M2118" i="11"/>
  <c r="L2090" i="11"/>
  <c r="M2090" i="11"/>
  <c r="L3704" i="11"/>
  <c r="L3688" i="11"/>
  <c r="L3676" i="11"/>
  <c r="L3632" i="11"/>
  <c r="L3612" i="11"/>
  <c r="L3604" i="11"/>
  <c r="L3594" i="11"/>
  <c r="L3584" i="11"/>
  <c r="L3574" i="11"/>
  <c r="L3568" i="11"/>
  <c r="L3556" i="11"/>
  <c r="L3548" i="11"/>
  <c r="L3540" i="11"/>
  <c r="L3530" i="11"/>
  <c r="L3520" i="11"/>
  <c r="L3510" i="11"/>
  <c r="L3504" i="11"/>
  <c r="L3492" i="11"/>
  <c r="L3484" i="11"/>
  <c r="L3476" i="11"/>
  <c r="L3466" i="11"/>
  <c r="L3456" i="11"/>
  <c r="L3446" i="11"/>
  <c r="L3440" i="11"/>
  <c r="L3428" i="11"/>
  <c r="L3420" i="11"/>
  <c r="L3412" i="11"/>
  <c r="L3402" i="11"/>
  <c r="L3392" i="11"/>
  <c r="L3382" i="11"/>
  <c r="L3376" i="11"/>
  <c r="L3312" i="11"/>
  <c r="L3272" i="11"/>
  <c r="L3248" i="11"/>
  <c r="L3184" i="11"/>
  <c r="L3160" i="11"/>
  <c r="L3140" i="11"/>
  <c r="L3128" i="11"/>
  <c r="L3104" i="11"/>
  <c r="L3092" i="11"/>
  <c r="L3072" i="11"/>
  <c r="L3060" i="11"/>
  <c r="L3052" i="11"/>
  <c r="L3036" i="11"/>
  <c r="L3016" i="11"/>
  <c r="L3004" i="11"/>
  <c r="L2984" i="11"/>
  <c r="L2952" i="11"/>
  <c r="L2928" i="11"/>
  <c r="L2916" i="11"/>
  <c r="L2904" i="11"/>
  <c r="L2884" i="11"/>
  <c r="L2872" i="11"/>
  <c r="L2848" i="11"/>
  <c r="L2836" i="11"/>
  <c r="L2816" i="11"/>
  <c r="L2804" i="11"/>
  <c r="L2796" i="11"/>
  <c r="L2760" i="11"/>
  <c r="L2704" i="11"/>
  <c r="L2656" i="11"/>
  <c r="L2636" i="11"/>
  <c r="L2612" i="11"/>
  <c r="L2592" i="11"/>
  <c r="L2548" i="11"/>
  <c r="L2528" i="11"/>
  <c r="L2508" i="11"/>
  <c r="L2484" i="11"/>
  <c r="L2464" i="11"/>
  <c r="L2412" i="11"/>
  <c r="L2384" i="11"/>
  <c r="L2348" i="11"/>
  <c r="L2312" i="11"/>
  <c r="L2280" i="11"/>
  <c r="L2212" i="11"/>
  <c r="L2180" i="11"/>
  <c r="L2144" i="11"/>
  <c r="L2102" i="11"/>
  <c r="M3696" i="11"/>
  <c r="M3444" i="11"/>
  <c r="M3342" i="11"/>
  <c r="M3226" i="11"/>
  <c r="M2600" i="11"/>
  <c r="M2504" i="11"/>
  <c r="M2100" i="11"/>
  <c r="L2748" i="11"/>
  <c r="M2748" i="11"/>
  <c r="M2744" i="11"/>
  <c r="L2744" i="11"/>
  <c r="M2728" i="11"/>
  <c r="L2728" i="11"/>
  <c r="M2720" i="11"/>
  <c r="L2720" i="11"/>
  <c r="M2708" i="11"/>
  <c r="L2708" i="11"/>
  <c r="M2696" i="11"/>
  <c r="L2696" i="11"/>
  <c r="M2688" i="11"/>
  <c r="L2688" i="11"/>
  <c r="M2676" i="11"/>
  <c r="L2676" i="11"/>
  <c r="M2672" i="11"/>
  <c r="L2672" i="11"/>
  <c r="M2668" i="11"/>
  <c r="L2668" i="11"/>
  <c r="M2660" i="11"/>
  <c r="L2660" i="11"/>
  <c r="M2652" i="11"/>
  <c r="L2652" i="11"/>
  <c r="M2648" i="11"/>
  <c r="L2648" i="11"/>
  <c r="M2632" i="11"/>
  <c r="L2632" i="11"/>
  <c r="M2620" i="11"/>
  <c r="L2620" i="11"/>
  <c r="M2616" i="11"/>
  <c r="L2616" i="11"/>
  <c r="M2596" i="11"/>
  <c r="L2596" i="11"/>
  <c r="M2588" i="11"/>
  <c r="L2588" i="11"/>
  <c r="M2584" i="11"/>
  <c r="L2584" i="11"/>
  <c r="M2576" i="11"/>
  <c r="L2576" i="11"/>
  <c r="M2572" i="11"/>
  <c r="L2572" i="11"/>
  <c r="M2564" i="11"/>
  <c r="L2564" i="11"/>
  <c r="L2552" i="11"/>
  <c r="M2544" i="11"/>
  <c r="L2544" i="11"/>
  <c r="M2540" i="11"/>
  <c r="L2540" i="11"/>
  <c r="M2524" i="11"/>
  <c r="L2524" i="11"/>
  <c r="M2520" i="11"/>
  <c r="L2520" i="11"/>
  <c r="M2500" i="11"/>
  <c r="L2500" i="11"/>
  <c r="M2488" i="11"/>
  <c r="L2488" i="11"/>
  <c r="M2472" i="11"/>
  <c r="L2472" i="11"/>
  <c r="M2468" i="11"/>
  <c r="L2468" i="11"/>
  <c r="L2460" i="11"/>
  <c r="M2448" i="11"/>
  <c r="L2448" i="11"/>
  <c r="M2440" i="11"/>
  <c r="L2440" i="11"/>
  <c r="M2436" i="11"/>
  <c r="L2436" i="11"/>
  <c r="M2428" i="11"/>
  <c r="L2428" i="11"/>
  <c r="M2416" i="11"/>
  <c r="L2416" i="11"/>
  <c r="M2404" i="11"/>
  <c r="L2404" i="11"/>
  <c r="M2396" i="11"/>
  <c r="L2396" i="11"/>
  <c r="M2392" i="11"/>
  <c r="L2392" i="11"/>
  <c r="M2388" i="11"/>
  <c r="L2388" i="11"/>
  <c r="L2380" i="11"/>
  <c r="M2380" i="11"/>
  <c r="M2372" i="11"/>
  <c r="L2372" i="11"/>
  <c r="L2368" i="11"/>
  <c r="M2360" i="11"/>
  <c r="L2360" i="11"/>
  <c r="L2356" i="11"/>
  <c r="M2356" i="11"/>
  <c r="L2352" i="11"/>
  <c r="M2344" i="11"/>
  <c r="L2344" i="11"/>
  <c r="L2336" i="11"/>
  <c r="M2328" i="11"/>
  <c r="L2328" i="11"/>
  <c r="L2320" i="11"/>
  <c r="M2320" i="11"/>
  <c r="M2316" i="11"/>
  <c r="L2316" i="11"/>
  <c r="M2300" i="11"/>
  <c r="L2300" i="11"/>
  <c r="M2292" i="11"/>
  <c r="L2292" i="11"/>
  <c r="M2284" i="11"/>
  <c r="L2284" i="11"/>
  <c r="M2276" i="11"/>
  <c r="L2276" i="11"/>
  <c r="L2268" i="11"/>
  <c r="M2264" i="11"/>
  <c r="L2264" i="11"/>
  <c r="M2260" i="11"/>
  <c r="L2260" i="11"/>
  <c r="L2252" i="11"/>
  <c r="M2252" i="11"/>
  <c r="M2248" i="11"/>
  <c r="L2248" i="11"/>
  <c r="M2244" i="11"/>
  <c r="L2244" i="11"/>
  <c r="M2240" i="11"/>
  <c r="L2240" i="11"/>
  <c r="M2232" i="11"/>
  <c r="L2232" i="11"/>
  <c r="M2228" i="11"/>
  <c r="L2228" i="11"/>
  <c r="M2224" i="11"/>
  <c r="L2224" i="11"/>
  <c r="M2216" i="11"/>
  <c r="L2216" i="11"/>
  <c r="M2208" i="11"/>
  <c r="L2208" i="11"/>
  <c r="M2200" i="11"/>
  <c r="L2200" i="11"/>
  <c r="M2192" i="11"/>
  <c r="L2192" i="11"/>
  <c r="M2176" i="11"/>
  <c r="L2176" i="11"/>
  <c r="M2172" i="11"/>
  <c r="L2172" i="11"/>
  <c r="L2164" i="11"/>
  <c r="M2164" i="11"/>
  <c r="M2148" i="11"/>
  <c r="L2148" i="11"/>
  <c r="M2140" i="11"/>
  <c r="L2140" i="11"/>
  <c r="M2136" i="11"/>
  <c r="L2136" i="11"/>
  <c r="M2124" i="11"/>
  <c r="L2124" i="11"/>
  <c r="M2112" i="11"/>
  <c r="L2112" i="11"/>
  <c r="M2108" i="11"/>
  <c r="L2108" i="11"/>
  <c r="M2096" i="11"/>
  <c r="L2096" i="11"/>
  <c r="L3684" i="11"/>
  <c r="L3668" i="11"/>
  <c r="L3656" i="11"/>
  <c r="L3636" i="11"/>
  <c r="L3626" i="11"/>
  <c r="L3616" i="11"/>
  <c r="L3606" i="11"/>
  <c r="L3600" i="11"/>
  <c r="L3588" i="11"/>
  <c r="L3580" i="11"/>
  <c r="L3572" i="11"/>
  <c r="L3562" i="11"/>
  <c r="L3552" i="11"/>
  <c r="L3542" i="11"/>
  <c r="L3536" i="11"/>
  <c r="L3524" i="11"/>
  <c r="L3516" i="11"/>
  <c r="L3508" i="11"/>
  <c r="L3498" i="11"/>
  <c r="L3488" i="11"/>
  <c r="L3478" i="11"/>
  <c r="L3472" i="11"/>
  <c r="L3460" i="11"/>
  <c r="L3452" i="11"/>
  <c r="L3434" i="11"/>
  <c r="L3424" i="11"/>
  <c r="L3414" i="11"/>
  <c r="L3408" i="11"/>
  <c r="L3396" i="11"/>
  <c r="L3388" i="11"/>
  <c r="L3380" i="11"/>
  <c r="L3362" i="11"/>
  <c r="L3348" i="11"/>
  <c r="L3328" i="11"/>
  <c r="L3316" i="11"/>
  <c r="L3308" i="11"/>
  <c r="L3296" i="11"/>
  <c r="L3284" i="11"/>
  <c r="L3264" i="11"/>
  <c r="L3252" i="11"/>
  <c r="L3244" i="11"/>
  <c r="L3232" i="11"/>
  <c r="L3220" i="11"/>
  <c r="L3200" i="11"/>
  <c r="L3188" i="11"/>
  <c r="L3180" i="11"/>
  <c r="L3164" i="11"/>
  <c r="L3144" i="11"/>
  <c r="L3132" i="11"/>
  <c r="L3112" i="11"/>
  <c r="L3080" i="11"/>
  <c r="L3056" i="11"/>
  <c r="L3044" i="11"/>
  <c r="L3032" i="11"/>
  <c r="L3012" i="11"/>
  <c r="L3000" i="11"/>
  <c r="L2976" i="11"/>
  <c r="L2964" i="11"/>
  <c r="L2944" i="11"/>
  <c r="L2932" i="11"/>
  <c r="L2924" i="11"/>
  <c r="L2908" i="11"/>
  <c r="L2888" i="11"/>
  <c r="L2876" i="11"/>
  <c r="L2856" i="11"/>
  <c r="L2824" i="11"/>
  <c r="L2800" i="11"/>
  <c r="L2788" i="11"/>
  <c r="L2776" i="11"/>
  <c r="L2756" i="11"/>
  <c r="L2736" i="11"/>
  <c r="L2712" i="11"/>
  <c r="L2692" i="11"/>
  <c r="L2644" i="11"/>
  <c r="L2624" i="11"/>
  <c r="L2604" i="11"/>
  <c r="L2580" i="11"/>
  <c r="L2560" i="11"/>
  <c r="L2516" i="11"/>
  <c r="L2496" i="11"/>
  <c r="L2476" i="11"/>
  <c r="L2452" i="11"/>
  <c r="L2424" i="11"/>
  <c r="L2400" i="11"/>
  <c r="L2364" i="11"/>
  <c r="L2332" i="11"/>
  <c r="L2296" i="11"/>
  <c r="L2196" i="11"/>
  <c r="L2160" i="11"/>
  <c r="L2128" i="11"/>
  <c r="L2092" i="11"/>
  <c r="M2994" i="11"/>
  <c r="M2556" i="11"/>
  <c r="M2408" i="11"/>
  <c r="M2156" i="11"/>
  <c r="M3715" i="11"/>
  <c r="L3715" i="11"/>
  <c r="M3711" i="11"/>
  <c r="L3711" i="11"/>
  <c r="M3703" i="11"/>
  <c r="L3703" i="11"/>
  <c r="M3695" i="11"/>
  <c r="L3695" i="11"/>
  <c r="M3691" i="11"/>
  <c r="L3691" i="11"/>
  <c r="M3683" i="11"/>
  <c r="L3683" i="11"/>
  <c r="M3679" i="11"/>
  <c r="L3679" i="11"/>
  <c r="M3671" i="11"/>
  <c r="L3671" i="11"/>
  <c r="M3663" i="11"/>
  <c r="L3663" i="11"/>
  <c r="L3659" i="11"/>
  <c r="M3647" i="11"/>
  <c r="L3647" i="11"/>
  <c r="M3635" i="11"/>
  <c r="L3635" i="11"/>
  <c r="L3631" i="11"/>
  <c r="M3631" i="11"/>
  <c r="L3627" i="11"/>
  <c r="M3627" i="11"/>
  <c r="L3623" i="11"/>
  <c r="M3623" i="11"/>
  <c r="M3619" i="11"/>
  <c r="L3619" i="11"/>
  <c r="L3615" i="11"/>
  <c r="M3615" i="11"/>
  <c r="L3611" i="11"/>
  <c r="M3611" i="11"/>
  <c r="L3607" i="11"/>
  <c r="M3607" i="11"/>
  <c r="L3603" i="11"/>
  <c r="L3599" i="11"/>
  <c r="M3599" i="11"/>
  <c r="L3595" i="11"/>
  <c r="M3595" i="11"/>
  <c r="M3591" i="11"/>
  <c r="L3591" i="11"/>
  <c r="L3587" i="11"/>
  <c r="M3587" i="11"/>
  <c r="L3583" i="11"/>
  <c r="M3583" i="11"/>
  <c r="L3579" i="11"/>
  <c r="M3579" i="11"/>
  <c r="M3575" i="11"/>
  <c r="L3575" i="11"/>
  <c r="L3571" i="11"/>
  <c r="M3571" i="11"/>
  <c r="L3567" i="11"/>
  <c r="M3567" i="11"/>
  <c r="L3563" i="11"/>
  <c r="M3563" i="11"/>
  <c r="M3559" i="11"/>
  <c r="L3559" i="11"/>
  <c r="L3555" i="11"/>
  <c r="M3555" i="11"/>
  <c r="L3551" i="11"/>
  <c r="M3551" i="11"/>
  <c r="L3547" i="11"/>
  <c r="M3547" i="11"/>
  <c r="M3543" i="11"/>
  <c r="L3543" i="11"/>
  <c r="L3535" i="11"/>
  <c r="M3535" i="11"/>
  <c r="L3531" i="11"/>
  <c r="M3531" i="11"/>
  <c r="M3527" i="11"/>
  <c r="L3527" i="11"/>
  <c r="L3523" i="11"/>
  <c r="M3523" i="11"/>
  <c r="L3519" i="11"/>
  <c r="M3519" i="11"/>
  <c r="L3515" i="11"/>
  <c r="M3511" i="11"/>
  <c r="L3511" i="11"/>
  <c r="L3507" i="11"/>
  <c r="L3503" i="11"/>
  <c r="M3503" i="11"/>
  <c r="L3499" i="11"/>
  <c r="M3499" i="11"/>
  <c r="L3495" i="11"/>
  <c r="L3491" i="11"/>
  <c r="M3491" i="11"/>
  <c r="L3487" i="11"/>
  <c r="M3487" i="11"/>
  <c r="L3483" i="11"/>
  <c r="M3483" i="11"/>
  <c r="M3479" i="11"/>
  <c r="L3479" i="11"/>
  <c r="L3475" i="11"/>
  <c r="M3475" i="11"/>
  <c r="L3467" i="11"/>
  <c r="M3463" i="11"/>
  <c r="L3463" i="11"/>
  <c r="M3459" i="11"/>
  <c r="L3459" i="11"/>
  <c r="M3455" i="11"/>
  <c r="L3455" i="11"/>
  <c r="M3451" i="11"/>
  <c r="L3451" i="11"/>
  <c r="L3447" i="11"/>
  <c r="M3443" i="11"/>
  <c r="L3443" i="11"/>
  <c r="M3439" i="11"/>
  <c r="L3439" i="11"/>
  <c r="M3435" i="11"/>
  <c r="L3435" i="11"/>
  <c r="M3431" i="11"/>
  <c r="L3431" i="11"/>
  <c r="M3427" i="11"/>
  <c r="L3427" i="11"/>
  <c r="M3423" i="11"/>
  <c r="L3423" i="11"/>
  <c r="M3419" i="11"/>
  <c r="L3419" i="11"/>
  <c r="M3415" i="11"/>
  <c r="L3415" i="11"/>
  <c r="M3411" i="11"/>
  <c r="L3411" i="11"/>
  <c r="M3407" i="11"/>
  <c r="L3407" i="11"/>
  <c r="M3403" i="11"/>
  <c r="L3403" i="11"/>
  <c r="M3399" i="11"/>
  <c r="L3399" i="11"/>
  <c r="M3395" i="11"/>
  <c r="L3395" i="11"/>
  <c r="M3391" i="11"/>
  <c r="L3391" i="11"/>
  <c r="M3387" i="11"/>
  <c r="L3387" i="11"/>
  <c r="M3383" i="11"/>
  <c r="L3383" i="11"/>
  <c r="M3379" i="11"/>
  <c r="L3379" i="11"/>
  <c r="L3355" i="11"/>
  <c r="M3355" i="11"/>
  <c r="M3351" i="11"/>
  <c r="L3351" i="11"/>
  <c r="M3343" i="11"/>
  <c r="L3343" i="11"/>
  <c r="L3339" i="11"/>
  <c r="M3339" i="11"/>
  <c r="M3331" i="11"/>
  <c r="L3331" i="11"/>
  <c r="M3323" i="11"/>
  <c r="L3323" i="11"/>
  <c r="M3311" i="11"/>
  <c r="L3311" i="11"/>
  <c r="M3307" i="11"/>
  <c r="L3307" i="11"/>
  <c r="M3299" i="11"/>
  <c r="L3299" i="11"/>
  <c r="L3291" i="11"/>
  <c r="M3291" i="11"/>
  <c r="L3287" i="11"/>
  <c r="M3287" i="11"/>
  <c r="M3279" i="11"/>
  <c r="L3279" i="11"/>
  <c r="M3275" i="11"/>
  <c r="L3275" i="11"/>
  <c r="L3259" i="11"/>
  <c r="M3255" i="11"/>
  <c r="L3255" i="11"/>
  <c r="M3247" i="11"/>
  <c r="L3247" i="11"/>
  <c r="M3243" i="11"/>
  <c r="L3243" i="11"/>
  <c r="M3235" i="11"/>
  <c r="L3235" i="11"/>
  <c r="M3227" i="11"/>
  <c r="L3227" i="11"/>
  <c r="M3223" i="11"/>
  <c r="L3223" i="11"/>
  <c r="M3215" i="11"/>
  <c r="L3215" i="11"/>
  <c r="L3211" i="11"/>
  <c r="M3211" i="11"/>
  <c r="M3203" i="11"/>
  <c r="L3203" i="11"/>
  <c r="M3199" i="11"/>
  <c r="L3199" i="11"/>
  <c r="M3195" i="11"/>
  <c r="L3195" i="11"/>
  <c r="M3191" i="11"/>
  <c r="L3191" i="11"/>
  <c r="M3183" i="11"/>
  <c r="L3183" i="11"/>
  <c r="L3179" i="11"/>
  <c r="M3179" i="11"/>
  <c r="M3171" i="11"/>
  <c r="L3171" i="11"/>
  <c r="M3167" i="11"/>
  <c r="L3167" i="11"/>
  <c r="M3163" i="11"/>
  <c r="L3163" i="11"/>
  <c r="M3159" i="11"/>
  <c r="L3159" i="11"/>
  <c r="L3147" i="11"/>
  <c r="M3147" i="11"/>
  <c r="M3135" i="11"/>
  <c r="L3135" i="11"/>
  <c r="L3131" i="11"/>
  <c r="M3131" i="11"/>
  <c r="M3127" i="11"/>
  <c r="L3127" i="11"/>
  <c r="M3119" i="11"/>
  <c r="L3119" i="11"/>
  <c r="L3115" i="11"/>
  <c r="M3115" i="11"/>
  <c r="M3107" i="11"/>
  <c r="L3107" i="11"/>
  <c r="M3099" i="11"/>
  <c r="L3099" i="11"/>
  <c r="L3095" i="11"/>
  <c r="M3095" i="11"/>
  <c r="M3087" i="11"/>
  <c r="L3087" i="11"/>
  <c r="M3083" i="11"/>
  <c r="L3083" i="11"/>
  <c r="M3075" i="11"/>
  <c r="L3075" i="11"/>
  <c r="M3067" i="11"/>
  <c r="L3067" i="11"/>
  <c r="M3063" i="11"/>
  <c r="L3063" i="11"/>
  <c r="M3055" i="11"/>
  <c r="L3055" i="11"/>
  <c r="M3051" i="11"/>
  <c r="L3051" i="11"/>
  <c r="M3043" i="11"/>
  <c r="L3043" i="11"/>
  <c r="M3039" i="11"/>
  <c r="L3039" i="11"/>
  <c r="L3031" i="11"/>
  <c r="M3031" i="11"/>
  <c r="M3023" i="11"/>
  <c r="L3023" i="11"/>
  <c r="M3019" i="11"/>
  <c r="L3019" i="11"/>
  <c r="M3011" i="11"/>
  <c r="L3011" i="11"/>
  <c r="M3007" i="11"/>
  <c r="L3007" i="11"/>
  <c r="L3003" i="11"/>
  <c r="M3003" i="11"/>
  <c r="M2999" i="11"/>
  <c r="L2999" i="11"/>
  <c r="M2991" i="11"/>
  <c r="L2991" i="11"/>
  <c r="L2987" i="11"/>
  <c r="M2987" i="11"/>
  <c r="M2979" i="11"/>
  <c r="L2979" i="11"/>
  <c r="M2975" i="11"/>
  <c r="L2975" i="11"/>
  <c r="M2971" i="11"/>
  <c r="L2971" i="11"/>
  <c r="M2967" i="11"/>
  <c r="L2967" i="11"/>
  <c r="M2959" i="11"/>
  <c r="L2959" i="11"/>
  <c r="M2955" i="11"/>
  <c r="L2955" i="11"/>
  <c r="M2947" i="11"/>
  <c r="L2947" i="11"/>
  <c r="M2943" i="11"/>
  <c r="L2943" i="11"/>
  <c r="L2939" i="11"/>
  <c r="M2939" i="11"/>
  <c r="M2935" i="11"/>
  <c r="L2935" i="11"/>
  <c r="M2927" i="11"/>
  <c r="L2927" i="11"/>
  <c r="M2923" i="11"/>
  <c r="L2923" i="11"/>
  <c r="M2915" i="11"/>
  <c r="L2915" i="11"/>
  <c r="M2911" i="11"/>
  <c r="L2911" i="11"/>
  <c r="M2907" i="11"/>
  <c r="L2907" i="11"/>
  <c r="M2903" i="11"/>
  <c r="L2903" i="11"/>
  <c r="M2895" i="11"/>
  <c r="L2895" i="11"/>
  <c r="M2891" i="11"/>
  <c r="L2891" i="11"/>
  <c r="M2883" i="11"/>
  <c r="L2883" i="11"/>
  <c r="M2879" i="11"/>
  <c r="L2879" i="11"/>
  <c r="M2875" i="11"/>
  <c r="L2875" i="11"/>
  <c r="M2871" i="11"/>
  <c r="L2871" i="11"/>
  <c r="M2863" i="11"/>
  <c r="L2863" i="11"/>
  <c r="M2859" i="11"/>
  <c r="L2859" i="11"/>
  <c r="M2851" i="11"/>
  <c r="L2851" i="11"/>
  <c r="M2847" i="11"/>
  <c r="L2847" i="11"/>
  <c r="M2839" i="11"/>
  <c r="L2839" i="11"/>
  <c r="M2831" i="11"/>
  <c r="L2831" i="11"/>
  <c r="L2827" i="11"/>
  <c r="M2827" i="11"/>
  <c r="L2819" i="11"/>
  <c r="M2815" i="11"/>
  <c r="L2815" i="11"/>
  <c r="M2811" i="11"/>
  <c r="L2811" i="11"/>
  <c r="M2807" i="11"/>
  <c r="L2807" i="11"/>
  <c r="M2799" i="11"/>
  <c r="L2799" i="11"/>
  <c r="M2795" i="11"/>
  <c r="L2795" i="11"/>
  <c r="M2787" i="11"/>
  <c r="L2787" i="11"/>
  <c r="M2783" i="11"/>
  <c r="L2783" i="11"/>
  <c r="M2779" i="11"/>
  <c r="L2779" i="11"/>
  <c r="M2775" i="11"/>
  <c r="L2775" i="11"/>
  <c r="M2767" i="11"/>
  <c r="L2767" i="11"/>
  <c r="M2763" i="11"/>
  <c r="L2763" i="11"/>
  <c r="M2755" i="11"/>
  <c r="L2755" i="11"/>
  <c r="M2751" i="11"/>
  <c r="L2751" i="11"/>
  <c r="M2747" i="11"/>
  <c r="L2747" i="11"/>
  <c r="M2743" i="11"/>
  <c r="L2743" i="11"/>
  <c r="M2735" i="11"/>
  <c r="L2735" i="11"/>
  <c r="M2731" i="11"/>
  <c r="L2731" i="11"/>
  <c r="M2723" i="11"/>
  <c r="L2723" i="11"/>
  <c r="M2719" i="11"/>
  <c r="L2719" i="11"/>
  <c r="M2715" i="11"/>
  <c r="L2715" i="11"/>
  <c r="M2711" i="11"/>
  <c r="L2711" i="11"/>
  <c r="M2703" i="11"/>
  <c r="L2703" i="11"/>
  <c r="M2699" i="11"/>
  <c r="L2699" i="11"/>
  <c r="M2691" i="11"/>
  <c r="L2691" i="11"/>
  <c r="L2687" i="11"/>
  <c r="L2683" i="11"/>
  <c r="M2683" i="11"/>
  <c r="L2679" i="11"/>
  <c r="M2671" i="11"/>
  <c r="L2671" i="11"/>
  <c r="M2667" i="11"/>
  <c r="L2667" i="11"/>
  <c r="M2659" i="11"/>
  <c r="L2659" i="11"/>
  <c r="M2655" i="11"/>
  <c r="L2655" i="11"/>
  <c r="M2651" i="11"/>
  <c r="L2651" i="11"/>
  <c r="M2647" i="11"/>
  <c r="L2647" i="11"/>
  <c r="M2639" i="11"/>
  <c r="L2639" i="11"/>
  <c r="M2635" i="11"/>
  <c r="L2635" i="11"/>
  <c r="M2627" i="11"/>
  <c r="L2627" i="11"/>
  <c r="M2623" i="11"/>
  <c r="L2623" i="11"/>
  <c r="M2619" i="11"/>
  <c r="L2619" i="11"/>
  <c r="M2615" i="11"/>
  <c r="L2615" i="11"/>
  <c r="M2607" i="11"/>
  <c r="L2607" i="11"/>
  <c r="M2603" i="11"/>
  <c r="L2603" i="11"/>
  <c r="M2595" i="11"/>
  <c r="L2595" i="11"/>
  <c r="M2591" i="11"/>
  <c r="L2591" i="11"/>
  <c r="M2587" i="11"/>
  <c r="L2587" i="11"/>
  <c r="M2583" i="11"/>
  <c r="L2583" i="11"/>
  <c r="M2575" i="11"/>
  <c r="L2575" i="11"/>
  <c r="M2571" i="11"/>
  <c r="L2571" i="11"/>
  <c r="L2563" i="11"/>
  <c r="M2563" i="11"/>
  <c r="M2559" i="11"/>
  <c r="L2559" i="11"/>
  <c r="M2555" i="11"/>
  <c r="L2555" i="11"/>
  <c r="M2551" i="11"/>
  <c r="L2551" i="11"/>
  <c r="M2543" i="11"/>
  <c r="L2543" i="11"/>
  <c r="M2539" i="11"/>
  <c r="L2539" i="11"/>
  <c r="M2531" i="11"/>
  <c r="L2531" i="11"/>
  <c r="M2527" i="11"/>
  <c r="L2527" i="11"/>
  <c r="M2523" i="11"/>
  <c r="L2523" i="11"/>
  <c r="M2511" i="11"/>
  <c r="L2511" i="11"/>
  <c r="M2507" i="11"/>
  <c r="L2507" i="11"/>
  <c r="M2499" i="11"/>
  <c r="L2499" i="11"/>
  <c r="M2495" i="11"/>
  <c r="L2495" i="11"/>
  <c r="M2491" i="11"/>
  <c r="L2491" i="11"/>
  <c r="M2487" i="11"/>
  <c r="L2487" i="11"/>
  <c r="M2479" i="11"/>
  <c r="L2479" i="11"/>
  <c r="L2475" i="11"/>
  <c r="M2475" i="11"/>
  <c r="L2467" i="11"/>
  <c r="M2467" i="11"/>
  <c r="L2463" i="11"/>
  <c r="M2459" i="11"/>
  <c r="L2459" i="11"/>
  <c r="M2451" i="11"/>
  <c r="L2451" i="11"/>
  <c r="M2443" i="11"/>
  <c r="L2443" i="11"/>
  <c r="L2435" i="11"/>
  <c r="M2431" i="11"/>
  <c r="L2431" i="11"/>
  <c r="M2427" i="11"/>
  <c r="L2427" i="11"/>
  <c r="M2419" i="11"/>
  <c r="L2419" i="11"/>
  <c r="M2411" i="11"/>
  <c r="L2411" i="11"/>
  <c r="M2403" i="11"/>
  <c r="L2403" i="11"/>
  <c r="M2399" i="11"/>
  <c r="L2399" i="11"/>
  <c r="M2395" i="11"/>
  <c r="L2395" i="11"/>
  <c r="M2387" i="11"/>
  <c r="L2387" i="11"/>
  <c r="M2379" i="11"/>
  <c r="L2379" i="11"/>
  <c r="M2371" i="11"/>
  <c r="L2371" i="11"/>
  <c r="M2367" i="11"/>
  <c r="L2367" i="11"/>
  <c r="M2363" i="11"/>
  <c r="L2363" i="11"/>
  <c r="M2355" i="11"/>
  <c r="L2355" i="11"/>
  <c r="M2347" i="11"/>
  <c r="L2347" i="11"/>
  <c r="M2339" i="11"/>
  <c r="L2339" i="11"/>
  <c r="M2335" i="11"/>
  <c r="L2335" i="11"/>
  <c r="M2331" i="11"/>
  <c r="L2331" i="11"/>
  <c r="M2323" i="11"/>
  <c r="L2323" i="11"/>
  <c r="M2315" i="11"/>
  <c r="L2315" i="11"/>
  <c r="L2307" i="11"/>
  <c r="M2307" i="11"/>
  <c r="M2303" i="11"/>
  <c r="L2303" i="11"/>
  <c r="M2299" i="11"/>
  <c r="L2299" i="11"/>
  <c r="L2291" i="11"/>
  <c r="M2291" i="11"/>
  <c r="L2283" i="11"/>
  <c r="M2283" i="11"/>
  <c r="M2275" i="11"/>
  <c r="L2275" i="11"/>
  <c r="M2271" i="11"/>
  <c r="L2271" i="11"/>
  <c r="M2267" i="11"/>
  <c r="L2267" i="11"/>
  <c r="M2259" i="11"/>
  <c r="L2259" i="11"/>
  <c r="M2251" i="11"/>
  <c r="L2251" i="11"/>
  <c r="M2243" i="11"/>
  <c r="L2243" i="11"/>
  <c r="L2239" i="11"/>
  <c r="M2235" i="11"/>
  <c r="L2235" i="11"/>
  <c r="M2227" i="11"/>
  <c r="L2227" i="11"/>
  <c r="M2219" i="11"/>
  <c r="L2219" i="11"/>
  <c r="M2211" i="11"/>
  <c r="L2211" i="11"/>
  <c r="M2207" i="11"/>
  <c r="L2207" i="11"/>
  <c r="M2203" i="11"/>
  <c r="L2203" i="11"/>
  <c r="M2195" i="11"/>
  <c r="L2195" i="11"/>
  <c r="M2187" i="11"/>
  <c r="L2187" i="11"/>
  <c r="M2179" i="11"/>
  <c r="L2179" i="11"/>
  <c r="M2175" i="11"/>
  <c r="L2175" i="11"/>
  <c r="M2171" i="11"/>
  <c r="L2171" i="11"/>
  <c r="M2163" i="11"/>
  <c r="L2163" i="11"/>
  <c r="M2155" i="11"/>
  <c r="L2155" i="11"/>
  <c r="L2147" i="11"/>
  <c r="M2143" i="11"/>
  <c r="L2143" i="11"/>
  <c r="M2139" i="11"/>
  <c r="L2139" i="11"/>
  <c r="M2131" i="11"/>
  <c r="L2131" i="11"/>
  <c r="M2123" i="11"/>
  <c r="L2123" i="11"/>
  <c r="M2119" i="11"/>
  <c r="L2119" i="11"/>
  <c r="M2115" i="11"/>
  <c r="L2115" i="11"/>
  <c r="M2111" i="11"/>
  <c r="L2111" i="11"/>
  <c r="M2107" i="11"/>
  <c r="L2107" i="11"/>
  <c r="M2103" i="11"/>
  <c r="L2103" i="11"/>
  <c r="M2099" i="11"/>
  <c r="L2099" i="11"/>
  <c r="M2091" i="11"/>
  <c r="L2091" i="11"/>
  <c r="L3699" i="11"/>
  <c r="L3681" i="11"/>
  <c r="L3651" i="11"/>
  <c r="L3295" i="11"/>
  <c r="L3231" i="11"/>
  <c r="L3175" i="11"/>
  <c r="L3123" i="11"/>
  <c r="L3047" i="11"/>
  <c r="L2995" i="11"/>
  <c r="L2919" i="11"/>
  <c r="L2867" i="11"/>
  <c r="L2791" i="11"/>
  <c r="L2739" i="11"/>
  <c r="L2663" i="11"/>
  <c r="L2611" i="11"/>
  <c r="L2535" i="11"/>
  <c r="L2483" i="11"/>
  <c r="M3151" i="11"/>
  <c r="M3035" i="11"/>
  <c r="M3709" i="11"/>
  <c r="L3709" i="11"/>
  <c r="L3705" i="11"/>
  <c r="M3705" i="11"/>
  <c r="M3701" i="11"/>
  <c r="L3701" i="11"/>
  <c r="M3697" i="11"/>
  <c r="L3697" i="11"/>
  <c r="M3689" i="11"/>
  <c r="L3689" i="11"/>
  <c r="M3677" i="11"/>
  <c r="L3677" i="11"/>
  <c r="M3673" i="11"/>
  <c r="L3673" i="11"/>
  <c r="L3713" i="11"/>
  <c r="L3693" i="11"/>
  <c r="L3685" i="11"/>
  <c r="L3667" i="11"/>
  <c r="L3327" i="11"/>
  <c r="L3263" i="11"/>
  <c r="L3187" i="11"/>
  <c r="L3111" i="11"/>
  <c r="L3059" i="11"/>
  <c r="L2983" i="11"/>
  <c r="L2931" i="11"/>
  <c r="L2855" i="11"/>
  <c r="L2803" i="11"/>
  <c r="L2727" i="11"/>
  <c r="L2675" i="11"/>
  <c r="M3319" i="11"/>
  <c r="M3071" i="11"/>
  <c r="L3675" i="11"/>
  <c r="L3655" i="11"/>
  <c r="L3335" i="11"/>
  <c r="L3315" i="11"/>
  <c r="L3271" i="11"/>
  <c r="L3251" i="11"/>
  <c r="L3207" i="11"/>
  <c r="L3155" i="11"/>
  <c r="L3079" i="11"/>
  <c r="L3027" i="11"/>
  <c r="L2951" i="11"/>
  <c r="L2899" i="11"/>
  <c r="L2823" i="11"/>
  <c r="L2771" i="11"/>
  <c r="L2695" i="11"/>
  <c r="L2643" i="11"/>
  <c r="L2567" i="11"/>
  <c r="L2515" i="11"/>
  <c r="L2455" i="11"/>
  <c r="L2447" i="11"/>
  <c r="L2423" i="11"/>
  <c r="L2415" i="11"/>
  <c r="L2391" i="11"/>
  <c r="L2383" i="11"/>
  <c r="L2359" i="11"/>
  <c r="L2351" i="11"/>
  <c r="L2327" i="11"/>
  <c r="L2319" i="11"/>
  <c r="L2295" i="11"/>
  <c r="L2287" i="11"/>
  <c r="L2263" i="11"/>
  <c r="L2255" i="11"/>
  <c r="L2231" i="11"/>
  <c r="L2223" i="11"/>
  <c r="L2199" i="11"/>
  <c r="L2191" i="11"/>
  <c r="L2167" i="11"/>
  <c r="L2159" i="11"/>
  <c r="L2135" i="11"/>
  <c r="L2127" i="11"/>
  <c r="M3539" i="11"/>
  <c r="M3139" i="11"/>
  <c r="M3103" i="11"/>
  <c r="M2519" i="11"/>
  <c r="M3625" i="11"/>
  <c r="L3625" i="11"/>
  <c r="M3609" i="11"/>
  <c r="L3609" i="11"/>
  <c r="M3577" i="11"/>
  <c r="L3577" i="11"/>
  <c r="L3561" i="11"/>
  <c r="M3561" i="11"/>
  <c r="M3545" i="11"/>
  <c r="L3545" i="11"/>
  <c r="L3513" i="11"/>
  <c r="M3497" i="11"/>
  <c r="L3497" i="11"/>
  <c r="L3465" i="11"/>
  <c r="M3465" i="11"/>
  <c r="M3449" i="11"/>
  <c r="L3449" i="11"/>
  <c r="M3433" i="11"/>
  <c r="L3433" i="11"/>
  <c r="M3369" i="11"/>
  <c r="L3369" i="11"/>
  <c r="M3365" i="11"/>
  <c r="L3365" i="11"/>
  <c r="M3361" i="11"/>
  <c r="L3361" i="11"/>
  <c r="M3349" i="11"/>
  <c r="L3349" i="11"/>
  <c r="M3333" i="11"/>
  <c r="L3333" i="11"/>
  <c r="M3317" i="11"/>
  <c r="L3317" i="11"/>
  <c r="M3301" i="11"/>
  <c r="L3301" i="11"/>
  <c r="M3285" i="11"/>
  <c r="L3285" i="11"/>
  <c r="L3237" i="11"/>
  <c r="M3237" i="11"/>
  <c r="M3221" i="11"/>
  <c r="L3221" i="11"/>
  <c r="M3205" i="11"/>
  <c r="L3205" i="11"/>
  <c r="M3141" i="11"/>
  <c r="L3141" i="11"/>
  <c r="L3125" i="11"/>
  <c r="M3125" i="11"/>
  <c r="L3109" i="11"/>
  <c r="M3109" i="11"/>
  <c r="M3093" i="11"/>
  <c r="L3093" i="11"/>
  <c r="M3077" i="11"/>
  <c r="L3077" i="11"/>
  <c r="M3061" i="11"/>
  <c r="L3061" i="11"/>
  <c r="M3045" i="11"/>
  <c r="L3045" i="11"/>
  <c r="M3029" i="11"/>
  <c r="L3029" i="11"/>
  <c r="M3013" i="11"/>
  <c r="L3013" i="11"/>
  <c r="M2997" i="11"/>
  <c r="L2997" i="11"/>
  <c r="M2981" i="11"/>
  <c r="L2981" i="11"/>
  <c r="L2965" i="11"/>
  <c r="M2949" i="11"/>
  <c r="L2949" i="11"/>
  <c r="M2933" i="11"/>
  <c r="L2933" i="11"/>
  <c r="M2917" i="11"/>
  <c r="L2917" i="11"/>
  <c r="M2885" i="11"/>
  <c r="L2885" i="11"/>
  <c r="M2869" i="11"/>
  <c r="L2869" i="11"/>
  <c r="M2853" i="11"/>
  <c r="L2853" i="11"/>
  <c r="M2805" i="11"/>
  <c r="L2805" i="11"/>
  <c r="M2789" i="11"/>
  <c r="L2789" i="11"/>
  <c r="M2773" i="11"/>
  <c r="L2773" i="11"/>
  <c r="M2757" i="11"/>
  <c r="L2757" i="11"/>
  <c r="L2741" i="11"/>
  <c r="M2741" i="11"/>
  <c r="M2725" i="11"/>
  <c r="L2725" i="11"/>
  <c r="M2709" i="11"/>
  <c r="L2709" i="11"/>
  <c r="M2693" i="11"/>
  <c r="L2693" i="11"/>
  <c r="L2661" i="11"/>
  <c r="M2661" i="11"/>
  <c r="M2645" i="11"/>
  <c r="L2645" i="11"/>
  <c r="M2629" i="11"/>
  <c r="L2629" i="11"/>
  <c r="M2613" i="11"/>
  <c r="L2613" i="11"/>
  <c r="M2581" i="11"/>
  <c r="L2581" i="11"/>
  <c r="M2565" i="11"/>
  <c r="L2565" i="11"/>
  <c r="M2549" i="11"/>
  <c r="L2549" i="11"/>
  <c r="M2533" i="11"/>
  <c r="L2533" i="11"/>
  <c r="M2517" i="11"/>
  <c r="L2517" i="11"/>
  <c r="M2501" i="11"/>
  <c r="L2501" i="11"/>
  <c r="M2485" i="11"/>
  <c r="L2485" i="11"/>
  <c r="M2469" i="11"/>
  <c r="L2469" i="11"/>
  <c r="L2461" i="11"/>
  <c r="M2461" i="11"/>
  <c r="M2449" i="11"/>
  <c r="L2449" i="11"/>
  <c r="M2445" i="11"/>
  <c r="L2445" i="11"/>
  <c r="M2437" i="11"/>
  <c r="L2437" i="11"/>
  <c r="M2429" i="11"/>
  <c r="L2429" i="11"/>
  <c r="M2417" i="11"/>
  <c r="L2417" i="11"/>
  <c r="M2405" i="11"/>
  <c r="L2405" i="11"/>
  <c r="M2385" i="11"/>
  <c r="L2385" i="11"/>
  <c r="M2381" i="11"/>
  <c r="L2381" i="11"/>
  <c r="M2373" i="11"/>
  <c r="L2373" i="11"/>
  <c r="L2365" i="11"/>
  <c r="M2365" i="11"/>
  <c r="M2353" i="11"/>
  <c r="L2353" i="11"/>
  <c r="L2349" i="11"/>
  <c r="M2349" i="11"/>
  <c r="M2341" i="11"/>
  <c r="L2341" i="11"/>
  <c r="M2333" i="11"/>
  <c r="L2333" i="11"/>
  <c r="M2321" i="11"/>
  <c r="L2321" i="11"/>
  <c r="L2317" i="11"/>
  <c r="M2309" i="11"/>
  <c r="L2309" i="11"/>
  <c r="L2301" i="11"/>
  <c r="M2289" i="11"/>
  <c r="L2289" i="11"/>
  <c r="M2285" i="11"/>
  <c r="L2285" i="11"/>
  <c r="M2277" i="11"/>
  <c r="L2277" i="11"/>
  <c r="L2269" i="11"/>
  <c r="M2269" i="11"/>
  <c r="M2257" i="11"/>
  <c r="L2257" i="11"/>
  <c r="L2253" i="11"/>
  <c r="M2245" i="11"/>
  <c r="L2245" i="11"/>
  <c r="M2237" i="11"/>
  <c r="L2237" i="11"/>
  <c r="M2225" i="11"/>
  <c r="L2225" i="11"/>
  <c r="M2221" i="11"/>
  <c r="L2221" i="11"/>
  <c r="M2213" i="11"/>
  <c r="L2213" i="11"/>
  <c r="M2205" i="11"/>
  <c r="L2205" i="11"/>
  <c r="M2193" i="11"/>
  <c r="L2193" i="11"/>
  <c r="M2189" i="11"/>
  <c r="L2189" i="11"/>
  <c r="M2181" i="11"/>
  <c r="L2181" i="11"/>
  <c r="M2173" i="11"/>
  <c r="L2173" i="11"/>
  <c r="M2161" i="11"/>
  <c r="L2161" i="11"/>
  <c r="M2157" i="11"/>
  <c r="L2157" i="11"/>
  <c r="M2149" i="11"/>
  <c r="L2149" i="11"/>
  <c r="M2141" i="11"/>
  <c r="L2141" i="11"/>
  <c r="M2129" i="11"/>
  <c r="L2129" i="11"/>
  <c r="M2125" i="11"/>
  <c r="L2125" i="11"/>
  <c r="M2121" i="11"/>
  <c r="L2121" i="11"/>
  <c r="M2117" i="11"/>
  <c r="L2117" i="11"/>
  <c r="L2113" i="11"/>
  <c r="M2109" i="11"/>
  <c r="L2109" i="11"/>
  <c r="M2105" i="11"/>
  <c r="L2105" i="11"/>
  <c r="M2101" i="11"/>
  <c r="L2101" i="11"/>
  <c r="M2097" i="11"/>
  <c r="L2097" i="11"/>
  <c r="M2093" i="11"/>
  <c r="L2093" i="11"/>
  <c r="L3669" i="11"/>
  <c r="L3634" i="11"/>
  <c r="L3621" i="11"/>
  <c r="L3602" i="11"/>
  <c r="L3589" i="11"/>
  <c r="L3570" i="11"/>
  <c r="L3557" i="11"/>
  <c r="L3538" i="11"/>
  <c r="L3525" i="11"/>
  <c r="L3506" i="11"/>
  <c r="L3493" i="11"/>
  <c r="L3474" i="11"/>
  <c r="L3461" i="11"/>
  <c r="L3442" i="11"/>
  <c r="L3410" i="11"/>
  <c r="L3397" i="11"/>
  <c r="L3378" i="11"/>
  <c r="L3370" i="11"/>
  <c r="L3329" i="11"/>
  <c r="L3265" i="11"/>
  <c r="L3201" i="11"/>
  <c r="L3169" i="11"/>
  <c r="L3137" i="11"/>
  <c r="L3105" i="11"/>
  <c r="L3073" i="11"/>
  <c r="L3041" i="11"/>
  <c r="L3009" i="11"/>
  <c r="L2977" i="11"/>
  <c r="L2945" i="11"/>
  <c r="L2913" i="11"/>
  <c r="L2881" i="11"/>
  <c r="L2849" i="11"/>
  <c r="L2817" i="11"/>
  <c r="L2785" i="11"/>
  <c r="L2753" i="11"/>
  <c r="L2689" i="11"/>
  <c r="L2657" i="11"/>
  <c r="L2625" i="11"/>
  <c r="L2593" i="11"/>
  <c r="L2561" i="11"/>
  <c r="L2529" i="11"/>
  <c r="L2497" i="11"/>
  <c r="M3657" i="11"/>
  <c r="M3638" i="11"/>
  <c r="M3585" i="11"/>
  <c r="M3566" i="11"/>
  <c r="M3546" i="11"/>
  <c r="M3529" i="11"/>
  <c r="M3489" i="11"/>
  <c r="M3470" i="11"/>
  <c r="M3385" i="11"/>
  <c r="M3306" i="11"/>
  <c r="M3269" i="11"/>
  <c r="M3253" i="11"/>
  <c r="M3241" i="11"/>
  <c r="M3173" i="11"/>
  <c r="M3165" i="11"/>
  <c r="M3074" i="11"/>
  <c r="M3042" i="11"/>
  <c r="M3022" i="11"/>
  <c r="M2985" i="11"/>
  <c r="M2918" i="11"/>
  <c r="M2821" i="11"/>
  <c r="M2734" i="11"/>
  <c r="M2697" i="11"/>
  <c r="M2621" i="11"/>
  <c r="M2413" i="11"/>
  <c r="M2393" i="11"/>
  <c r="M3481" i="11"/>
  <c r="M3714" i="11"/>
  <c r="L3714" i="11"/>
  <c r="L3706" i="11"/>
  <c r="M3706" i="11"/>
  <c r="M3698" i="11"/>
  <c r="L3698" i="11"/>
  <c r="L3694" i="11"/>
  <c r="M3694" i="11"/>
  <c r="L3686" i="11"/>
  <c r="M3686" i="11"/>
  <c r="M3682" i="11"/>
  <c r="L3682" i="11"/>
  <c r="L3678" i="11"/>
  <c r="M3678" i="11"/>
  <c r="L3670" i="11"/>
  <c r="M3670" i="11"/>
  <c r="M3666" i="11"/>
  <c r="L3666" i="11"/>
  <c r="L3662" i="11"/>
  <c r="M3662" i="11"/>
  <c r="L3658" i="11"/>
  <c r="M3658" i="11"/>
  <c r="M3642" i="11"/>
  <c r="L3642" i="11"/>
  <c r="M3630" i="11"/>
  <c r="L3630" i="11"/>
  <c r="M3614" i="11"/>
  <c r="L3614" i="11"/>
  <c r="M3598" i="11"/>
  <c r="L3598" i="11"/>
  <c r="M3582" i="11"/>
  <c r="L3582" i="11"/>
  <c r="M3534" i="11"/>
  <c r="L3534" i="11"/>
  <c r="L3486" i="11"/>
  <c r="M3454" i="11"/>
  <c r="L3454" i="11"/>
  <c r="L3422" i="11"/>
  <c r="M3422" i="11"/>
  <c r="L3406" i="11"/>
  <c r="M3406" i="11"/>
  <c r="M3390" i="11"/>
  <c r="L3390" i="11"/>
  <c r="M3374" i="11"/>
  <c r="L3374" i="11"/>
  <c r="M3354" i="11"/>
  <c r="L3354" i="11"/>
  <c r="L3346" i="11"/>
  <c r="M3346" i="11"/>
  <c r="M3338" i="11"/>
  <c r="L3338" i="11"/>
  <c r="L3334" i="11"/>
  <c r="M3334" i="11"/>
  <c r="L3330" i="11"/>
  <c r="M3330" i="11"/>
  <c r="M3322" i="11"/>
  <c r="L3322" i="11"/>
  <c r="M3310" i="11"/>
  <c r="L3310" i="11"/>
  <c r="L3302" i="11"/>
  <c r="M3302" i="11"/>
  <c r="M3294" i="11"/>
  <c r="L3294" i="11"/>
  <c r="L3286" i="11"/>
  <c r="M3286" i="11"/>
  <c r="L3282" i="11"/>
  <c r="M3282" i="11"/>
  <c r="M3278" i="11"/>
  <c r="L3278" i="11"/>
  <c r="L3274" i="11"/>
  <c r="M3274" i="11"/>
  <c r="M3266" i="11"/>
  <c r="L3266" i="11"/>
  <c r="L3258" i="11"/>
  <c r="M3258" i="11"/>
  <c r="L3254" i="11"/>
  <c r="M3254" i="11"/>
  <c r="M3250" i="11"/>
  <c r="L3250" i="11"/>
  <c r="L3246" i="11"/>
  <c r="M3246" i="11"/>
  <c r="L3242" i="11"/>
  <c r="M3242" i="11"/>
  <c r="L3238" i="11"/>
  <c r="M3234" i="11"/>
  <c r="L3234" i="11"/>
  <c r="L3230" i="11"/>
  <c r="M3230" i="11"/>
  <c r="L3222" i="11"/>
  <c r="M3222" i="11"/>
  <c r="M3218" i="11"/>
  <c r="L3218" i="11"/>
  <c r="L3214" i="11"/>
  <c r="M3214" i="11"/>
  <c r="M3210" i="11"/>
  <c r="L3210" i="11"/>
  <c r="M3206" i="11"/>
  <c r="L3206" i="11"/>
  <c r="L3202" i="11"/>
  <c r="M3198" i="11"/>
  <c r="L3198" i="11"/>
  <c r="L3194" i="11"/>
  <c r="M3190" i="11"/>
  <c r="L3190" i="11"/>
  <c r="M3186" i="11"/>
  <c r="L3186" i="11"/>
  <c r="M3182" i="11"/>
  <c r="L3182" i="11"/>
  <c r="M3178" i="11"/>
  <c r="L3178" i="11"/>
  <c r="M3174" i="11"/>
  <c r="L3174" i="11"/>
  <c r="M3170" i="11"/>
  <c r="L3170" i="11"/>
  <c r="M3166" i="11"/>
  <c r="L3166" i="11"/>
  <c r="L3162" i="11"/>
  <c r="M3158" i="11"/>
  <c r="L3158" i="11"/>
  <c r="M3154" i="11"/>
  <c r="L3154" i="11"/>
  <c r="M3150" i="11"/>
  <c r="L3150" i="11"/>
  <c r="M3146" i="11"/>
  <c r="L3146" i="11"/>
  <c r="L3142" i="11"/>
  <c r="M3138" i="11"/>
  <c r="L3138" i="11"/>
  <c r="M3134" i="11"/>
  <c r="L3134" i="11"/>
  <c r="M3130" i="11"/>
  <c r="L3130" i="11"/>
  <c r="M3126" i="11"/>
  <c r="L3126" i="11"/>
  <c r="M3122" i="11"/>
  <c r="L3122" i="11"/>
  <c r="M3118" i="11"/>
  <c r="L3118" i="11"/>
  <c r="M3114" i="11"/>
  <c r="L3114" i="11"/>
  <c r="M3110" i="11"/>
  <c r="L3110" i="11"/>
  <c r="L3102" i="11"/>
  <c r="M3102" i="11"/>
  <c r="L3098" i="11"/>
  <c r="M3098" i="11"/>
  <c r="M3094" i="11"/>
  <c r="L3094" i="11"/>
  <c r="L3090" i="11"/>
  <c r="M3090" i="11"/>
  <c r="L3082" i="11"/>
  <c r="M3082" i="11"/>
  <c r="M3078" i="11"/>
  <c r="L3078" i="11"/>
  <c r="L3070" i="11"/>
  <c r="M3070" i="11"/>
  <c r="L3066" i="11"/>
  <c r="M3066" i="11"/>
  <c r="M3062" i="11"/>
  <c r="L3062" i="11"/>
  <c r="L3058" i="11"/>
  <c r="M3058" i="11"/>
  <c r="L3050" i="11"/>
  <c r="M3050" i="11"/>
  <c r="L3046" i="11"/>
  <c r="M3046" i="11"/>
  <c r="L3038" i="11"/>
  <c r="M3038" i="11"/>
  <c r="M3034" i="11"/>
  <c r="L3034" i="11"/>
  <c r="L3030" i="11"/>
  <c r="M3030" i="11"/>
  <c r="L3026" i="11"/>
  <c r="M3018" i="11"/>
  <c r="L3018" i="11"/>
  <c r="L3010" i="11"/>
  <c r="M3010" i="11"/>
  <c r="M3002" i="11"/>
  <c r="L3002" i="11"/>
  <c r="L2998" i="11"/>
  <c r="M2998" i="11"/>
  <c r="L2990" i="11"/>
  <c r="M2990" i="11"/>
  <c r="M2986" i="11"/>
  <c r="L2986" i="11"/>
  <c r="L2982" i="11"/>
  <c r="M2982" i="11"/>
  <c r="M2974" i="11"/>
  <c r="L2974" i="11"/>
  <c r="M2970" i="11"/>
  <c r="L2970" i="11"/>
  <c r="L2966" i="11"/>
  <c r="M2966" i="11"/>
  <c r="M2958" i="11"/>
  <c r="L2958" i="11"/>
  <c r="M2954" i="11"/>
  <c r="L2954" i="11"/>
  <c r="M2942" i="11"/>
  <c r="L2942" i="11"/>
  <c r="M2938" i="11"/>
  <c r="L2938" i="11"/>
  <c r="M2930" i="11"/>
  <c r="L2930" i="11"/>
  <c r="M2926" i="11"/>
  <c r="L2926" i="11"/>
  <c r="L2922" i="11"/>
  <c r="M2922" i="11"/>
  <c r="M2914" i="11"/>
  <c r="L2914" i="11"/>
  <c r="M2910" i="11"/>
  <c r="L2910" i="11"/>
  <c r="L2902" i="11"/>
  <c r="M2902" i="11"/>
  <c r="M2898" i="11"/>
  <c r="L2898" i="11"/>
  <c r="M2894" i="11"/>
  <c r="L2894" i="11"/>
  <c r="L2886" i="11"/>
  <c r="M2886" i="11"/>
  <c r="M2882" i="11"/>
  <c r="L2882" i="11"/>
  <c r="M2878" i="11"/>
  <c r="L2878" i="11"/>
  <c r="L2874" i="11"/>
  <c r="M2874" i="11"/>
  <c r="M2866" i="11"/>
  <c r="L2866" i="11"/>
  <c r="M2862" i="11"/>
  <c r="L2862" i="11"/>
  <c r="M2858" i="11"/>
  <c r="L2858" i="11"/>
  <c r="M2854" i="11"/>
  <c r="L2854" i="11"/>
  <c r="L2850" i="11"/>
  <c r="M2850" i="11"/>
  <c r="M2846" i="11"/>
  <c r="L2846" i="11"/>
  <c r="M2842" i="11"/>
  <c r="L2842" i="11"/>
  <c r="M2838" i="11"/>
  <c r="L2838" i="11"/>
  <c r="L2834" i="11"/>
  <c r="M2834" i="11"/>
  <c r="M2830" i="11"/>
  <c r="L2830" i="11"/>
  <c r="M2826" i="11"/>
  <c r="L2826" i="11"/>
  <c r="M2818" i="11"/>
  <c r="L2818" i="11"/>
  <c r="M2814" i="11"/>
  <c r="L2814" i="11"/>
  <c r="M2810" i="11"/>
  <c r="L2810" i="11"/>
  <c r="M2802" i="11"/>
  <c r="L2802" i="11"/>
  <c r="M2798" i="11"/>
  <c r="L2798" i="11"/>
  <c r="L2794" i="11"/>
  <c r="M2794" i="11"/>
  <c r="M2790" i="11"/>
  <c r="L2790" i="11"/>
  <c r="L2786" i="11"/>
  <c r="M2786" i="11"/>
  <c r="M2782" i="11"/>
  <c r="L2782" i="11"/>
  <c r="L2778" i="11"/>
  <c r="M2778" i="11"/>
  <c r="M2774" i="11"/>
  <c r="L2774" i="11"/>
  <c r="M2770" i="11"/>
  <c r="L2770" i="11"/>
  <c r="M2766" i="11"/>
  <c r="L2766" i="11"/>
  <c r="L2762" i="11"/>
  <c r="M2762" i="11"/>
  <c r="M2758" i="11"/>
  <c r="L2758" i="11"/>
  <c r="M2754" i="11"/>
  <c r="L2754" i="11"/>
  <c r="L2750" i="11"/>
  <c r="M2750" i="11"/>
  <c r="M2746" i="11"/>
  <c r="L2746" i="11"/>
  <c r="L2742" i="11"/>
  <c r="M2742" i="11"/>
  <c r="M2738" i="11"/>
  <c r="L2738" i="11"/>
  <c r="M2730" i="11"/>
  <c r="L2730" i="11"/>
  <c r="L2726" i="11"/>
  <c r="M2726" i="11"/>
  <c r="M2722" i="11"/>
  <c r="L2722" i="11"/>
  <c r="M2718" i="11"/>
  <c r="L2718" i="11"/>
  <c r="L2714" i="11"/>
  <c r="M2714" i="11"/>
  <c r="M2710" i="11"/>
  <c r="L2710" i="11"/>
  <c r="M2706" i="11"/>
  <c r="L2706" i="11"/>
  <c r="M2702" i="11"/>
  <c r="L2702" i="11"/>
  <c r="M2694" i="11"/>
  <c r="L2694" i="11"/>
  <c r="M2690" i="11"/>
  <c r="L2690" i="11"/>
  <c r="M2686" i="11"/>
  <c r="L2686" i="11"/>
  <c r="M2682" i="11"/>
  <c r="L2682" i="11"/>
  <c r="M2678" i="11"/>
  <c r="L2678" i="11"/>
  <c r="M2674" i="11"/>
  <c r="L2674" i="11"/>
  <c r="M2670" i="11"/>
  <c r="L2670" i="11"/>
  <c r="M2666" i="11"/>
  <c r="L2666" i="11"/>
  <c r="M2662" i="11"/>
  <c r="L2662" i="11"/>
  <c r="M2658" i="11"/>
  <c r="L2658" i="11"/>
  <c r="M2654" i="11"/>
  <c r="L2654" i="11"/>
  <c r="M2650" i="11"/>
  <c r="L2650" i="11"/>
  <c r="M2646" i="11"/>
  <c r="L2646" i="11"/>
  <c r="M2642" i="11"/>
  <c r="L2642" i="11"/>
  <c r="L2638" i="11"/>
  <c r="M2634" i="11"/>
  <c r="L2634" i="11"/>
  <c r="M2630" i="11"/>
  <c r="L2630" i="11"/>
  <c r="M2626" i="11"/>
  <c r="L2626" i="11"/>
  <c r="M2622" i="11"/>
  <c r="L2622" i="11"/>
  <c r="M2618" i="11"/>
  <c r="L2618" i="11"/>
  <c r="M2614" i="11"/>
  <c r="L2614" i="11"/>
  <c r="M2610" i="11"/>
  <c r="L2610" i="11"/>
  <c r="M2606" i="11"/>
  <c r="L2606" i="11"/>
  <c r="M2602" i="11"/>
  <c r="L2602" i="11"/>
  <c r="M2598" i="11"/>
  <c r="L2598" i="11"/>
  <c r="M2594" i="11"/>
  <c r="L2594" i="11"/>
  <c r="M2586" i="11"/>
  <c r="L2586" i="11"/>
  <c r="M2582" i="11"/>
  <c r="L2582" i="11"/>
  <c r="L3665" i="11"/>
  <c r="L3629" i="11"/>
  <c r="L3617" i="11"/>
  <c r="L3610" i="11"/>
  <c r="L3597" i="11"/>
  <c r="L3590" i="11"/>
  <c r="L3565" i="11"/>
  <c r="L3553" i="11"/>
  <c r="L3533" i="11"/>
  <c r="L3526" i="11"/>
  <c r="L3514" i="11"/>
  <c r="L3501" i="11"/>
  <c r="L3494" i="11"/>
  <c r="L3469" i="11"/>
  <c r="L3462" i="11"/>
  <c r="L3457" i="11"/>
  <c r="L3437" i="11"/>
  <c r="L3430" i="11"/>
  <c r="L3425" i="11"/>
  <c r="L3418" i="11"/>
  <c r="L3405" i="11"/>
  <c r="L3398" i="11"/>
  <c r="L3393" i="11"/>
  <c r="L3386" i="11"/>
  <c r="L3373" i="11"/>
  <c r="L3357" i="11"/>
  <c r="L3337" i="11"/>
  <c r="L3325" i="11"/>
  <c r="L3305" i="11"/>
  <c r="L3293" i="11"/>
  <c r="L3273" i="11"/>
  <c r="L3261" i="11"/>
  <c r="L3229" i="11"/>
  <c r="L3177" i="11"/>
  <c r="L3145" i="11"/>
  <c r="L3133" i="11"/>
  <c r="L3113" i="11"/>
  <c r="L3101" i="11"/>
  <c r="L3081" i="11"/>
  <c r="L3069" i="11"/>
  <c r="L3037" i="11"/>
  <c r="L3017" i="11"/>
  <c r="L3005" i="11"/>
  <c r="L2953" i="11"/>
  <c r="L2941" i="11"/>
  <c r="L2921" i="11"/>
  <c r="L2909" i="11"/>
  <c r="L2889" i="11"/>
  <c r="L2877" i="11"/>
  <c r="L2857" i="11"/>
  <c r="L2845" i="11"/>
  <c r="L2825" i="11"/>
  <c r="L2813" i="11"/>
  <c r="L2793" i="11"/>
  <c r="L2761" i="11"/>
  <c r="L2749" i="11"/>
  <c r="L2729" i="11"/>
  <c r="L2717" i="11"/>
  <c r="L2685" i="11"/>
  <c r="L2665" i="11"/>
  <c r="L2653" i="11"/>
  <c r="L2633" i="11"/>
  <c r="L2601" i="11"/>
  <c r="L2589" i="11"/>
  <c r="L2569" i="11"/>
  <c r="L2557" i="11"/>
  <c r="L2537" i="11"/>
  <c r="L2525" i="11"/>
  <c r="L2505" i="11"/>
  <c r="L2493" i="11"/>
  <c r="L2473" i="11"/>
  <c r="L2465" i="11"/>
  <c r="L2457" i="11"/>
  <c r="L2441" i="11"/>
  <c r="L2425" i="11"/>
  <c r="L2409" i="11"/>
  <c r="L2401" i="11"/>
  <c r="L2369" i="11"/>
  <c r="L2361" i="11"/>
  <c r="L2345" i="11"/>
  <c r="L2337" i="11"/>
  <c r="L2313" i="11"/>
  <c r="L2305" i="11"/>
  <c r="L2297" i="11"/>
  <c r="L2281" i="11"/>
  <c r="L2273" i="11"/>
  <c r="L2265" i="11"/>
  <c r="L2249" i="11"/>
  <c r="L2241" i="11"/>
  <c r="L2233" i="11"/>
  <c r="L2217" i="11"/>
  <c r="L2209" i="11"/>
  <c r="L2201" i="11"/>
  <c r="L2185" i="11"/>
  <c r="L2177" i="11"/>
  <c r="L2169" i="11"/>
  <c r="L2153" i="11"/>
  <c r="L2145" i="11"/>
  <c r="L2137" i="11"/>
  <c r="M3702" i="11"/>
  <c r="M3690" i="11"/>
  <c r="M3550" i="11"/>
  <c r="M3401" i="11"/>
  <c r="M3350" i="11"/>
  <c r="M3290" i="11"/>
  <c r="M3270" i="11"/>
  <c r="M3189" i="11"/>
  <c r="M3086" i="11"/>
  <c r="M3006" i="11"/>
  <c r="M2962" i="11"/>
  <c r="M2906" i="11"/>
  <c r="M2822" i="11"/>
  <c r="M2677" i="11"/>
  <c r="M2397" i="11"/>
  <c r="M2526" i="11"/>
  <c r="M2482" i="11"/>
  <c r="M2574" i="11"/>
  <c r="L2574" i="11"/>
  <c r="M2566" i="11"/>
  <c r="L2566" i="11"/>
  <c r="M2558" i="11"/>
  <c r="L2558" i="11"/>
  <c r="L2554" i="11"/>
  <c r="M2554" i="11"/>
  <c r="M2550" i="11"/>
  <c r="L2550" i="11"/>
  <c r="M2546" i="11"/>
  <c r="L2546" i="11"/>
  <c r="M2538" i="11"/>
  <c r="L2538" i="11"/>
  <c r="M2534" i="11"/>
  <c r="L2534" i="11"/>
  <c r="M2530" i="11"/>
  <c r="L2530" i="11"/>
  <c r="M2522" i="11"/>
  <c r="L2522" i="11"/>
  <c r="M2518" i="11"/>
  <c r="L2518" i="11"/>
  <c r="L2514" i="11"/>
  <c r="M2514" i="11"/>
  <c r="M2510" i="11"/>
  <c r="L2510" i="11"/>
  <c r="M2502" i="11"/>
  <c r="L2502" i="11"/>
  <c r="M2494" i="11"/>
  <c r="L2494" i="11"/>
  <c r="M2490" i="11"/>
  <c r="L2490" i="11"/>
  <c r="M2486" i="11"/>
  <c r="L2486" i="11"/>
  <c r="M2478" i="11"/>
  <c r="L2478" i="11"/>
  <c r="M2474" i="11"/>
  <c r="L2474" i="11"/>
  <c r="M2466" i="11"/>
  <c r="L2466" i="11"/>
  <c r="L2462" i="11"/>
  <c r="M2462" i="11"/>
  <c r="M2458" i="11"/>
  <c r="L2458" i="11"/>
  <c r="M2450" i="11"/>
  <c r="L2450" i="11"/>
  <c r="M2442" i="11"/>
  <c r="L2442" i="11"/>
  <c r="M2438" i="11"/>
  <c r="L2438" i="11"/>
  <c r="L2434" i="11"/>
  <c r="M2434" i="11"/>
  <c r="M2430" i="11"/>
  <c r="L2430" i="11"/>
  <c r="M2426" i="11"/>
  <c r="L2426" i="11"/>
  <c r="L2422" i="11"/>
  <c r="M2422" i="11"/>
  <c r="M2418" i="11"/>
  <c r="L2418" i="11"/>
  <c r="M2410" i="11"/>
  <c r="L2410" i="11"/>
  <c r="L2406" i="11"/>
  <c r="M2406" i="11"/>
  <c r="M2402" i="11"/>
  <c r="L2402" i="11"/>
  <c r="M2398" i="11"/>
  <c r="L2398" i="11"/>
  <c r="M2394" i="11"/>
  <c r="L2394" i="11"/>
  <c r="M2390" i="11"/>
  <c r="L2390" i="11"/>
  <c r="L2386" i="11"/>
  <c r="M2386" i="11"/>
  <c r="M2382" i="11"/>
  <c r="L2382" i="11"/>
  <c r="M2378" i="11"/>
  <c r="L2378" i="11"/>
  <c r="M2374" i="11"/>
  <c r="L2374" i="11"/>
  <c r="L2370" i="11"/>
  <c r="M2366" i="11"/>
  <c r="L2366" i="11"/>
  <c r="M2362" i="11"/>
  <c r="L2362" i="11"/>
  <c r="M2354" i="11"/>
  <c r="L2354" i="11"/>
  <c r="M2350" i="11"/>
  <c r="L2350" i="11"/>
  <c r="M2346" i="11"/>
  <c r="L2346" i="11"/>
  <c r="M2342" i="11"/>
  <c r="L2342" i="11"/>
  <c r="M2338" i="11"/>
  <c r="L2338" i="11"/>
  <c r="L2334" i="11"/>
  <c r="M2330" i="11"/>
  <c r="L2330" i="11"/>
  <c r="M2326" i="11"/>
  <c r="L2326" i="11"/>
  <c r="M2322" i="11"/>
  <c r="L2322" i="11"/>
  <c r="M2318" i="11"/>
  <c r="L2318" i="11"/>
  <c r="M2314" i="11"/>
  <c r="L2314" i="11"/>
  <c r="M2310" i="11"/>
  <c r="L2310" i="11"/>
  <c r="M2306" i="11"/>
  <c r="L2306" i="11"/>
  <c r="M2302" i="11"/>
  <c r="L2302" i="11"/>
  <c r="M2298" i="11"/>
  <c r="L2298" i="11"/>
  <c r="M2294" i="11"/>
  <c r="L2294" i="11"/>
  <c r="M2290" i="11"/>
  <c r="L2290" i="11"/>
  <c r="M2286" i="11"/>
  <c r="L2286" i="11"/>
  <c r="L2282" i="11"/>
  <c r="M2278" i="11"/>
  <c r="L2278" i="11"/>
  <c r="M2274" i="11"/>
  <c r="L2274" i="11"/>
  <c r="M2270" i="11"/>
  <c r="L2270" i="11"/>
  <c r="M2266" i="11"/>
  <c r="L2266" i="11"/>
  <c r="M2262" i="11"/>
  <c r="L2262" i="11"/>
  <c r="M2258" i="11"/>
  <c r="L2258" i="11"/>
  <c r="M2254" i="11"/>
  <c r="L2254" i="11"/>
  <c r="M2246" i="11"/>
  <c r="L2246" i="11"/>
  <c r="M2238" i="11"/>
  <c r="L2238" i="11"/>
  <c r="M2230" i="11"/>
  <c r="L2230" i="11"/>
  <c r="M2226" i="11"/>
  <c r="L2226" i="11"/>
  <c r="L2222" i="11"/>
  <c r="M2218" i="11"/>
  <c r="L2218" i="11"/>
  <c r="M2210" i="11"/>
  <c r="L2210" i="11"/>
  <c r="M2206" i="11"/>
  <c r="L2206" i="11"/>
  <c r="M2202" i="11"/>
  <c r="L2202" i="11"/>
  <c r="M2198" i="11"/>
  <c r="L2198" i="11"/>
  <c r="L2194" i="11"/>
  <c r="M2190" i="11"/>
  <c r="L2190" i="11"/>
  <c r="L2186" i="11"/>
  <c r="M2186" i="11"/>
  <c r="M2182" i="11"/>
  <c r="L2182" i="11"/>
  <c r="M2178" i="11"/>
  <c r="L2178" i="11"/>
  <c r="M2174" i="11"/>
  <c r="L2174" i="11"/>
  <c r="M2170" i="11"/>
  <c r="L2170" i="11"/>
  <c r="M2166" i="11"/>
  <c r="L2166" i="11"/>
  <c r="M2162" i="11"/>
  <c r="L2162" i="11"/>
  <c r="M2158" i="11"/>
  <c r="L2158" i="11"/>
  <c r="M2154" i="11"/>
  <c r="L2154" i="11"/>
  <c r="L2150" i="11"/>
  <c r="M2142" i="11"/>
  <c r="L2142" i="11"/>
  <c r="M2138" i="11"/>
  <c r="L2138" i="11"/>
  <c r="M2134" i="11"/>
  <c r="L2134" i="11"/>
  <c r="L2130" i="11"/>
  <c r="M2126" i="11"/>
  <c r="L2126" i="11"/>
  <c r="M2110" i="11"/>
  <c r="L2110" i="11"/>
  <c r="M2094" i="11"/>
  <c r="L2094" i="11"/>
  <c r="L2114" i="11"/>
  <c r="L2106" i="11"/>
  <c r="M2570" i="11"/>
  <c r="M2562" i="11"/>
  <c r="M2542" i="11"/>
  <c r="M2446" i="11"/>
  <c r="M2234" i="11"/>
  <c r="M2214" i="11"/>
  <c r="L2120" i="11"/>
  <c r="L2104" i="11"/>
  <c r="L3654" i="11"/>
  <c r="L3650" i="11"/>
  <c r="L3646" i="11"/>
  <c r="L3653" i="11"/>
  <c r="L3649" i="11"/>
  <c r="L3645" i="11"/>
  <c r="L3644" i="11"/>
  <c r="L3640" i="11"/>
  <c r="L3643" i="11"/>
  <c r="L3639" i="11"/>
  <c r="M3372" i="11"/>
  <c r="M3368" i="11"/>
  <c r="M3364" i="11"/>
  <c r="M3360" i="11"/>
  <c r="M3371" i="11"/>
  <c r="M3367" i="11"/>
  <c r="M3363" i="11"/>
  <c r="M3359" i="11"/>
  <c r="M3358" i="11"/>
  <c r="N2075" i="11" l="1"/>
  <c r="N2076" i="11"/>
  <c r="N2077" i="11"/>
  <c r="N2078" i="11"/>
  <c r="N2079" i="11"/>
  <c r="N2080" i="11"/>
  <c r="N2081" i="11"/>
  <c r="N2082" i="11"/>
  <c r="N2083" i="11"/>
  <c r="N2084" i="11"/>
  <c r="N2085" i="11"/>
  <c r="N2086" i="11"/>
  <c r="N2087" i="11"/>
  <c r="N2088" i="11"/>
  <c r="N2089" i="11"/>
  <c r="K2075" i="11"/>
  <c r="L2075" i="11" s="1"/>
  <c r="K2076" i="11"/>
  <c r="K2077" i="11"/>
  <c r="L2077" i="11" s="1"/>
  <c r="K2078" i="11"/>
  <c r="M2078" i="11" s="1"/>
  <c r="K2079" i="11"/>
  <c r="M2079" i="11" s="1"/>
  <c r="K2080" i="11"/>
  <c r="K2081" i="11"/>
  <c r="L2081" i="11" s="1"/>
  <c r="K2082" i="11"/>
  <c r="L2082" i="11" s="1"/>
  <c r="K2083" i="11"/>
  <c r="M2083" i="11" s="1"/>
  <c r="K2084" i="11"/>
  <c r="K2085" i="11"/>
  <c r="L2085" i="11" s="1"/>
  <c r="K2086" i="11"/>
  <c r="M2086" i="11" s="1"/>
  <c r="K2087" i="11"/>
  <c r="M2087" i="11" s="1"/>
  <c r="K2088" i="11"/>
  <c r="K2089" i="11"/>
  <c r="L2089" i="11" s="1"/>
  <c r="M2077" i="11" l="1"/>
  <c r="L2078" i="11"/>
  <c r="M2085" i="11"/>
  <c r="L2086" i="11"/>
  <c r="M2082" i="11"/>
  <c r="L2083" i="11"/>
  <c r="M2089" i="11"/>
  <c r="L2084" i="11"/>
  <c r="L2080" i="11"/>
  <c r="M2080" i="11"/>
  <c r="L2087" i="11"/>
  <c r="L2079" i="11"/>
  <c r="L2088" i="11"/>
  <c r="M2088" i="11"/>
  <c r="L2076" i="11"/>
  <c r="M2076" i="11"/>
  <c r="AD2" i="11" l="1"/>
  <c r="S2" i="11"/>
  <c r="K2" i="11"/>
  <c r="N2074" i="11"/>
  <c r="K2074" i="11"/>
  <c r="N2073" i="11"/>
  <c r="K2073" i="11"/>
  <c r="N2072" i="11"/>
  <c r="K2072" i="11"/>
  <c r="L2072" i="11" s="1"/>
  <c r="N2071" i="11"/>
  <c r="K2071" i="11"/>
  <c r="L2071" i="11" s="1"/>
  <c r="N2070" i="11"/>
  <c r="K2070" i="11"/>
  <c r="N2069" i="11"/>
  <c r="K2069" i="11"/>
  <c r="N2068" i="11"/>
  <c r="K2068" i="11"/>
  <c r="N2067" i="11"/>
  <c r="K2067" i="11"/>
  <c r="L2067" i="11" s="1"/>
  <c r="N2066" i="11"/>
  <c r="K2066" i="11"/>
  <c r="M2066" i="11" s="1"/>
  <c r="N2065" i="11"/>
  <c r="K2065" i="11"/>
  <c r="N2064" i="11"/>
  <c r="K2064" i="11"/>
  <c r="N2063" i="11"/>
  <c r="K2063" i="11"/>
  <c r="N2062" i="11"/>
  <c r="K2062" i="11"/>
  <c r="N2061" i="11"/>
  <c r="K2061" i="11"/>
  <c r="N2060" i="11"/>
  <c r="K2060" i="11"/>
  <c r="N2059" i="11"/>
  <c r="K2059" i="11"/>
  <c r="N2058" i="11"/>
  <c r="K2058" i="11"/>
  <c r="L2058" i="11" s="1"/>
  <c r="N2057" i="11"/>
  <c r="K2057" i="11"/>
  <c r="N2056" i="11"/>
  <c r="K2056" i="11"/>
  <c r="N2055" i="11"/>
  <c r="K2055" i="11"/>
  <c r="L2055" i="11" s="1"/>
  <c r="N2054" i="11"/>
  <c r="K2054" i="11"/>
  <c r="N2053" i="11"/>
  <c r="K2053" i="11"/>
  <c r="N2052" i="11"/>
  <c r="K2052" i="11"/>
  <c r="N2051" i="11"/>
  <c r="K2051" i="11"/>
  <c r="N2050" i="11"/>
  <c r="K2050" i="11"/>
  <c r="N2049" i="11"/>
  <c r="K2049" i="11"/>
  <c r="L2049" i="11" s="1"/>
  <c r="N2048" i="11"/>
  <c r="K2048" i="11"/>
  <c r="N2047" i="11"/>
  <c r="K2047" i="11"/>
  <c r="N2046" i="11"/>
  <c r="K2046" i="11"/>
  <c r="N2045" i="11"/>
  <c r="K2045" i="11"/>
  <c r="N2044" i="11"/>
  <c r="K2044" i="11"/>
  <c r="N2043" i="11"/>
  <c r="K2043" i="11"/>
  <c r="N2042" i="11"/>
  <c r="K2042" i="11"/>
  <c r="N2041" i="11"/>
  <c r="K2041" i="11"/>
  <c r="N2040" i="11"/>
  <c r="K2040" i="11"/>
  <c r="N2039" i="11"/>
  <c r="K2039" i="11"/>
  <c r="N2038" i="11"/>
  <c r="K2038" i="11"/>
  <c r="N2037" i="11"/>
  <c r="K2037" i="11"/>
  <c r="N2036" i="11"/>
  <c r="K2036" i="11"/>
  <c r="N2035" i="11"/>
  <c r="K2035" i="11"/>
  <c r="N2034" i="11"/>
  <c r="K2034" i="11"/>
  <c r="L2034" i="11" s="1"/>
  <c r="N2033" i="11"/>
  <c r="K2033" i="11"/>
  <c r="N2032" i="11"/>
  <c r="K2032" i="11"/>
  <c r="N2031" i="11"/>
  <c r="K2031" i="11"/>
  <c r="N2030" i="11"/>
  <c r="K2030" i="11"/>
  <c r="N2029" i="11"/>
  <c r="K2029" i="11"/>
  <c r="M2029" i="11" s="1"/>
  <c r="N2028" i="11"/>
  <c r="K2028" i="11"/>
  <c r="N2027" i="11"/>
  <c r="K2027" i="11"/>
  <c r="N2026" i="11"/>
  <c r="K2026" i="11"/>
  <c r="M2026" i="11" s="1"/>
  <c r="N2025" i="11"/>
  <c r="K2025" i="11"/>
  <c r="N2024" i="11"/>
  <c r="K2024" i="11"/>
  <c r="N2023" i="11"/>
  <c r="K2023" i="11"/>
  <c r="M2023" i="11" s="1"/>
  <c r="N2022" i="11"/>
  <c r="K2022" i="11"/>
  <c r="N2021" i="11"/>
  <c r="K2021" i="11"/>
  <c r="N2020" i="11"/>
  <c r="K2020" i="11"/>
  <c r="M2020" i="11" s="1"/>
  <c r="N2019" i="11"/>
  <c r="K2019" i="11"/>
  <c r="N2018" i="11"/>
  <c r="K2018" i="11"/>
  <c r="N2017" i="11"/>
  <c r="K2017" i="11"/>
  <c r="N2016" i="11"/>
  <c r="K2016" i="11"/>
  <c r="N2015" i="11"/>
  <c r="K2015" i="11"/>
  <c r="N2014" i="11"/>
  <c r="K2014" i="11"/>
  <c r="N2013" i="11"/>
  <c r="K2013" i="11"/>
  <c r="N2012" i="11"/>
  <c r="K2012" i="11"/>
  <c r="N2011" i="11"/>
  <c r="K2011" i="11"/>
  <c r="N2010" i="11"/>
  <c r="K2010" i="11"/>
  <c r="N2009" i="11"/>
  <c r="K2009" i="11"/>
  <c r="N2008" i="11"/>
  <c r="K2008" i="11"/>
  <c r="N2007" i="11"/>
  <c r="K2007" i="11"/>
  <c r="N2006" i="11"/>
  <c r="K2006" i="11"/>
  <c r="N2005" i="11"/>
  <c r="K2005" i="11"/>
  <c r="N2004" i="11"/>
  <c r="K2004" i="11"/>
  <c r="N2003" i="11"/>
  <c r="K2003" i="11"/>
  <c r="N2002" i="11"/>
  <c r="K2002" i="11"/>
  <c r="N2001" i="11"/>
  <c r="K2001" i="11"/>
  <c r="N2000" i="11"/>
  <c r="K2000" i="11"/>
  <c r="N1999" i="11"/>
  <c r="K1999" i="11"/>
  <c r="L1999" i="11" s="1"/>
  <c r="N1998" i="11"/>
  <c r="K1998" i="11"/>
  <c r="N1997" i="11"/>
  <c r="K1997" i="11"/>
  <c r="N1996" i="11"/>
  <c r="K1996" i="11"/>
  <c r="N1995" i="11"/>
  <c r="K1995" i="11"/>
  <c r="N1994" i="11"/>
  <c r="K1994" i="11"/>
  <c r="L1994" i="11" s="1"/>
  <c r="N1993" i="11"/>
  <c r="K1993" i="11"/>
  <c r="N1992" i="11"/>
  <c r="K1992" i="11"/>
  <c r="N1991" i="11"/>
  <c r="K1991" i="11"/>
  <c r="N1990" i="11"/>
  <c r="K1990" i="11"/>
  <c r="N1989" i="11"/>
  <c r="K1989" i="11"/>
  <c r="N1988" i="11"/>
  <c r="K1988" i="11"/>
  <c r="N1987" i="11"/>
  <c r="K1987" i="11"/>
  <c r="L1987" i="11" s="1"/>
  <c r="N1986" i="11"/>
  <c r="K1986" i="11"/>
  <c r="N1985" i="11"/>
  <c r="K1985" i="11"/>
  <c r="N1984" i="11"/>
  <c r="K1984" i="11"/>
  <c r="N1983" i="11"/>
  <c r="K1983" i="11"/>
  <c r="N1982" i="11"/>
  <c r="K1982" i="11"/>
  <c r="N1981" i="11"/>
  <c r="K1981" i="11"/>
  <c r="N1980" i="11"/>
  <c r="K1980" i="11"/>
  <c r="L1980" i="11" s="1"/>
  <c r="N1979" i="11"/>
  <c r="K1979" i="11"/>
  <c r="N1978" i="11"/>
  <c r="K1978" i="11"/>
  <c r="N1977" i="11"/>
  <c r="K1977" i="11"/>
  <c r="N1976" i="11"/>
  <c r="K1976" i="11"/>
  <c r="N1975" i="11"/>
  <c r="K1975" i="11"/>
  <c r="M1975" i="11" s="1"/>
  <c r="N1974" i="11"/>
  <c r="K1974" i="11"/>
  <c r="N1973" i="11"/>
  <c r="K1973" i="11"/>
  <c r="M1973" i="11" s="1"/>
  <c r="N1972" i="11"/>
  <c r="K1972" i="11"/>
  <c r="N1971" i="11"/>
  <c r="K1971" i="11"/>
  <c r="N1970" i="11"/>
  <c r="K1970" i="11"/>
  <c r="N1969" i="11"/>
  <c r="K1969" i="11"/>
  <c r="N1968" i="11"/>
  <c r="K1968" i="11"/>
  <c r="N1967" i="11"/>
  <c r="K1967" i="11"/>
  <c r="L1967" i="11" s="1"/>
  <c r="N1966" i="11"/>
  <c r="K1966" i="11"/>
  <c r="N1965" i="11"/>
  <c r="K1965" i="11"/>
  <c r="N1964" i="11"/>
  <c r="K1964" i="11"/>
  <c r="N1963" i="11"/>
  <c r="K1963" i="11"/>
  <c r="N1962" i="11"/>
  <c r="K1962" i="11"/>
  <c r="N1961" i="11"/>
  <c r="K1961" i="11"/>
  <c r="N1960" i="11"/>
  <c r="K1960" i="11"/>
  <c r="N1959" i="11"/>
  <c r="K1959" i="11"/>
  <c r="N1958" i="11"/>
  <c r="K1958" i="11"/>
  <c r="N1957" i="11"/>
  <c r="K1957" i="11"/>
  <c r="N1956" i="11"/>
  <c r="K1956" i="11"/>
  <c r="N1955" i="11"/>
  <c r="K1955" i="11"/>
  <c r="L1955" i="11" s="1"/>
  <c r="N1954" i="11"/>
  <c r="K1954" i="11"/>
  <c r="N1953" i="11"/>
  <c r="K1953" i="11"/>
  <c r="N1952" i="11"/>
  <c r="K1952" i="11"/>
  <c r="N1951" i="11"/>
  <c r="K1951" i="11"/>
  <c r="M1951" i="11" s="1"/>
  <c r="N1950" i="11"/>
  <c r="K1950" i="11"/>
  <c r="N1949" i="11"/>
  <c r="K1949" i="11"/>
  <c r="M1949" i="11" s="1"/>
  <c r="N1948" i="11"/>
  <c r="K1948" i="11"/>
  <c r="L1948" i="11" s="1"/>
  <c r="N1947" i="11"/>
  <c r="K1947" i="11"/>
  <c r="N1946" i="11"/>
  <c r="K1946" i="11"/>
  <c r="L1946" i="11" s="1"/>
  <c r="N1945" i="11"/>
  <c r="K1945" i="11"/>
  <c r="N1944" i="11"/>
  <c r="K1944" i="11"/>
  <c r="L1944" i="11" s="1"/>
  <c r="N1943" i="11"/>
  <c r="K1943" i="11"/>
  <c r="M1943" i="11" s="1"/>
  <c r="N1942" i="11"/>
  <c r="K1942" i="11"/>
  <c r="N1941" i="11"/>
  <c r="K1941" i="11"/>
  <c r="N1940" i="11"/>
  <c r="K1940" i="11"/>
  <c r="N1939" i="11"/>
  <c r="K1939" i="11"/>
  <c r="M1939" i="11" s="1"/>
  <c r="N1938" i="11"/>
  <c r="K1938" i="11"/>
  <c r="N1937" i="11"/>
  <c r="K1937" i="11"/>
  <c r="N1936" i="11"/>
  <c r="K1936" i="11"/>
  <c r="L1936" i="11" s="1"/>
  <c r="N1935" i="11"/>
  <c r="K1935" i="11"/>
  <c r="L1935" i="11" s="1"/>
  <c r="N1934" i="11"/>
  <c r="K1934" i="11"/>
  <c r="L1934" i="11" s="1"/>
  <c r="N1933" i="11"/>
  <c r="K1933" i="11"/>
  <c r="N1932" i="11"/>
  <c r="K1932" i="11"/>
  <c r="N1931" i="11"/>
  <c r="K1931" i="11"/>
  <c r="N1930" i="11"/>
  <c r="K1930" i="11"/>
  <c r="N1929" i="11"/>
  <c r="K1929" i="11"/>
  <c r="M1929" i="11" s="1"/>
  <c r="N1928" i="11"/>
  <c r="K1928" i="11"/>
  <c r="N1927" i="11"/>
  <c r="K1927" i="11"/>
  <c r="L1927" i="11" s="1"/>
  <c r="N1926" i="11"/>
  <c r="K1926" i="11"/>
  <c r="N1925" i="11"/>
  <c r="K1925" i="11"/>
  <c r="N1924" i="11"/>
  <c r="K1924" i="11"/>
  <c r="N1923" i="11"/>
  <c r="K1923" i="11"/>
  <c r="N1922" i="11"/>
  <c r="K1922" i="11"/>
  <c r="N1921" i="11"/>
  <c r="K1921" i="11"/>
  <c r="N1920" i="11"/>
  <c r="K1920" i="11"/>
  <c r="N1919" i="11"/>
  <c r="K1919" i="11"/>
  <c r="N1918" i="11"/>
  <c r="K1918" i="11"/>
  <c r="N1917" i="11"/>
  <c r="K1917" i="11"/>
  <c r="N1916" i="11"/>
  <c r="K1916" i="11"/>
  <c r="L1916" i="11" s="1"/>
  <c r="N1915" i="11"/>
  <c r="K1915" i="11"/>
  <c r="N1914" i="11"/>
  <c r="K1914" i="11"/>
  <c r="N1913" i="11"/>
  <c r="K1913" i="11"/>
  <c r="N1912" i="11"/>
  <c r="K1912" i="11"/>
  <c r="N1911" i="11"/>
  <c r="K1911" i="11"/>
  <c r="N1910" i="11"/>
  <c r="K1910" i="11"/>
  <c r="N1909" i="11"/>
  <c r="K1909" i="11"/>
  <c r="N1908" i="11"/>
  <c r="K1908" i="11"/>
  <c r="N1907" i="11"/>
  <c r="K1907" i="11"/>
  <c r="N1906" i="11"/>
  <c r="K1906" i="11"/>
  <c r="N1905" i="11"/>
  <c r="K1905" i="11"/>
  <c r="N1904" i="11"/>
  <c r="K1904" i="11"/>
  <c r="L1904" i="11" s="1"/>
  <c r="N1903" i="11"/>
  <c r="K1903" i="11"/>
  <c r="N1902" i="11"/>
  <c r="K1902" i="11"/>
  <c r="N1901" i="11"/>
  <c r="K1901" i="11"/>
  <c r="N1900" i="11"/>
  <c r="K1900" i="11"/>
  <c r="N1899" i="11"/>
  <c r="K1899" i="11"/>
  <c r="N1898" i="11"/>
  <c r="K1898" i="11"/>
  <c r="N1897" i="11"/>
  <c r="K1897" i="11"/>
  <c r="N1896" i="11"/>
  <c r="K1896" i="11"/>
  <c r="N1895" i="11"/>
  <c r="K1895" i="11"/>
  <c r="N1894" i="11"/>
  <c r="K1894" i="11"/>
  <c r="L1894" i="11" s="1"/>
  <c r="N1893" i="11"/>
  <c r="K1893" i="11"/>
  <c r="N1892" i="11"/>
  <c r="K1892" i="11"/>
  <c r="N1891" i="11"/>
  <c r="K1891" i="11"/>
  <c r="M1891" i="11" s="1"/>
  <c r="N1890" i="11"/>
  <c r="K1890" i="11"/>
  <c r="N1889" i="11"/>
  <c r="K1889" i="11"/>
  <c r="M1889" i="11" s="1"/>
  <c r="N1888" i="11"/>
  <c r="K1888" i="11"/>
  <c r="M1888" i="11" s="1"/>
  <c r="N1887" i="11"/>
  <c r="K1887" i="11"/>
  <c r="M1887" i="11" s="1"/>
  <c r="N1886" i="11"/>
  <c r="K1886" i="11"/>
  <c r="L1886" i="11" s="1"/>
  <c r="N1885" i="11"/>
  <c r="K1885" i="11"/>
  <c r="N1884" i="11"/>
  <c r="K1884" i="11"/>
  <c r="N1883" i="11"/>
  <c r="K1883" i="11"/>
  <c r="M1883" i="11" s="1"/>
  <c r="N1882" i="11"/>
  <c r="K1882" i="11"/>
  <c r="N1881" i="11"/>
  <c r="K1881" i="11"/>
  <c r="M1881" i="11" s="1"/>
  <c r="N1880" i="11"/>
  <c r="K1880" i="11"/>
  <c r="M1880" i="11" s="1"/>
  <c r="N1879" i="11"/>
  <c r="K1879" i="11"/>
  <c r="L1879" i="11" s="1"/>
  <c r="N1878" i="11"/>
  <c r="K1878" i="11"/>
  <c r="L1878" i="11" s="1"/>
  <c r="N1877" i="11"/>
  <c r="K1877" i="11"/>
  <c r="N1876" i="11"/>
  <c r="K1876" i="11"/>
  <c r="N1875" i="11"/>
  <c r="K1875" i="11"/>
  <c r="N1874" i="11"/>
  <c r="K1874" i="11"/>
  <c r="N1873" i="11"/>
  <c r="K1873" i="11"/>
  <c r="N1872" i="11"/>
  <c r="K1872" i="11"/>
  <c r="N1871" i="11"/>
  <c r="K1871" i="11"/>
  <c r="N1870" i="11"/>
  <c r="K1870" i="11"/>
  <c r="N1869" i="11"/>
  <c r="K1869" i="11"/>
  <c r="N1868" i="11"/>
  <c r="K1868" i="11"/>
  <c r="L1868" i="11" s="1"/>
  <c r="N1867" i="11"/>
  <c r="K1867" i="11"/>
  <c r="N1866" i="11"/>
  <c r="K1866" i="11"/>
  <c r="N1865" i="11"/>
  <c r="K1865" i="11"/>
  <c r="N1864" i="11"/>
  <c r="K1864" i="11"/>
  <c r="N1863" i="11"/>
  <c r="K1863" i="11"/>
  <c r="N1862" i="11"/>
  <c r="K1862" i="11"/>
  <c r="N1861" i="11"/>
  <c r="K1861" i="11"/>
  <c r="N1860" i="11"/>
  <c r="K1860" i="11"/>
  <c r="N1859" i="11"/>
  <c r="K1859" i="11"/>
  <c r="N1858" i="11"/>
  <c r="K1858" i="11"/>
  <c r="N1857" i="11"/>
  <c r="K1857" i="11"/>
  <c r="N1856" i="11"/>
  <c r="K1856" i="11"/>
  <c r="N1855" i="11"/>
  <c r="K1855" i="11"/>
  <c r="N1854" i="11"/>
  <c r="K1854" i="11"/>
  <c r="N1853" i="11"/>
  <c r="K1853" i="11"/>
  <c r="N1852" i="11"/>
  <c r="K1852" i="11"/>
  <c r="N1851" i="11"/>
  <c r="K1851" i="11"/>
  <c r="N1850" i="11"/>
  <c r="K1850" i="11"/>
  <c r="N1849" i="11"/>
  <c r="K1849" i="11"/>
  <c r="N1848" i="11"/>
  <c r="K1848" i="11"/>
  <c r="N1847" i="11"/>
  <c r="K1847" i="11"/>
  <c r="M1847" i="11" s="1"/>
  <c r="N1846" i="11"/>
  <c r="K1846" i="11"/>
  <c r="N1845" i="11"/>
  <c r="K1845" i="11"/>
  <c r="N1844" i="11"/>
  <c r="K1844" i="11"/>
  <c r="N1843" i="11"/>
  <c r="K1843" i="11"/>
  <c r="N1842" i="11"/>
  <c r="K1842" i="11"/>
  <c r="M1842" i="11" s="1"/>
  <c r="N1841" i="11"/>
  <c r="K1841" i="11"/>
  <c r="N1840" i="11"/>
  <c r="K1840" i="11"/>
  <c r="N1839" i="11"/>
  <c r="K1839" i="11"/>
  <c r="N1838" i="11"/>
  <c r="K1838" i="11"/>
  <c r="L1838" i="11" s="1"/>
  <c r="N1837" i="11"/>
  <c r="K1837" i="11"/>
  <c r="N1836" i="11"/>
  <c r="K1836" i="11"/>
  <c r="N1835" i="11"/>
  <c r="K1835" i="11"/>
  <c r="N1834" i="11"/>
  <c r="K1834" i="11"/>
  <c r="N1833" i="11"/>
  <c r="K1833" i="11"/>
  <c r="M1833" i="11" s="1"/>
  <c r="N1832" i="11"/>
  <c r="K1832" i="11"/>
  <c r="N1831" i="11"/>
  <c r="K1831" i="11"/>
  <c r="N1830" i="11"/>
  <c r="K1830" i="11"/>
  <c r="N1829" i="11"/>
  <c r="K1829" i="11"/>
  <c r="N1828" i="11"/>
  <c r="K1828" i="11"/>
  <c r="N1827" i="11"/>
  <c r="K1827" i="11"/>
  <c r="N1826" i="11"/>
  <c r="K1826" i="11"/>
  <c r="N1825" i="11"/>
  <c r="K1825" i="11"/>
  <c r="N1824" i="11"/>
  <c r="K1824" i="11"/>
  <c r="N1823" i="11"/>
  <c r="K1823" i="11"/>
  <c r="N1822" i="11"/>
  <c r="K1822" i="11"/>
  <c r="N1821" i="11"/>
  <c r="K1821" i="11"/>
  <c r="N1820" i="11"/>
  <c r="K1820" i="11"/>
  <c r="N1819" i="11"/>
  <c r="K1819" i="11"/>
  <c r="M1819" i="11" s="1"/>
  <c r="N1818" i="11"/>
  <c r="K1818" i="11"/>
  <c r="L1818" i="11" s="1"/>
  <c r="N1817" i="11"/>
  <c r="K1817" i="11"/>
  <c r="N1816" i="11"/>
  <c r="K1816" i="11"/>
  <c r="N1815" i="11"/>
  <c r="K1815" i="11"/>
  <c r="N1814" i="11"/>
  <c r="K1814" i="11"/>
  <c r="N1813" i="11"/>
  <c r="K1813" i="11"/>
  <c r="N1812" i="11"/>
  <c r="K1812" i="11"/>
  <c r="N1811" i="11"/>
  <c r="K1811" i="11"/>
  <c r="M1811" i="11" s="1"/>
  <c r="N1810" i="11"/>
  <c r="K1810" i="11"/>
  <c r="N1809" i="11"/>
  <c r="K1809" i="11"/>
  <c r="N1808" i="11"/>
  <c r="K1808" i="11"/>
  <c r="L1808" i="11" s="1"/>
  <c r="N1807" i="11"/>
  <c r="K1807" i="11"/>
  <c r="N1806" i="11"/>
  <c r="K1806" i="11"/>
  <c r="N1805" i="11"/>
  <c r="K1805" i="11"/>
  <c r="N1804" i="11"/>
  <c r="K1804" i="11"/>
  <c r="N1803" i="11"/>
  <c r="K1803" i="11"/>
  <c r="N1802" i="11"/>
  <c r="K1802" i="11"/>
  <c r="M1802" i="11" s="1"/>
  <c r="N1801" i="11"/>
  <c r="K1801" i="11"/>
  <c r="N1800" i="11"/>
  <c r="K1800" i="11"/>
  <c r="N1799" i="11"/>
  <c r="K1799" i="11"/>
  <c r="N1798" i="11"/>
  <c r="K1798" i="11"/>
  <c r="L1798" i="11" s="1"/>
  <c r="N1797" i="11"/>
  <c r="K1797" i="11"/>
  <c r="N1796" i="11"/>
  <c r="K1796" i="11"/>
  <c r="N1795" i="11"/>
  <c r="K1795" i="11"/>
  <c r="M1795" i="11" s="1"/>
  <c r="N1794" i="11"/>
  <c r="K1794" i="11"/>
  <c r="N1793" i="11"/>
  <c r="K1793" i="11"/>
  <c r="M1793" i="11" s="1"/>
  <c r="N1792" i="11"/>
  <c r="K1792" i="11"/>
  <c r="N1791" i="11"/>
  <c r="K1791" i="11"/>
  <c r="N1790" i="11"/>
  <c r="K1790" i="11"/>
  <c r="N1789" i="11"/>
  <c r="K1789" i="11"/>
  <c r="N1788" i="11"/>
  <c r="K1788" i="11"/>
  <c r="N1787" i="11"/>
  <c r="K1787" i="11"/>
  <c r="N1786" i="11"/>
  <c r="K1786" i="11"/>
  <c r="N1785" i="11"/>
  <c r="K1785" i="11"/>
  <c r="N1784" i="11"/>
  <c r="K1784" i="11"/>
  <c r="N1783" i="11"/>
  <c r="K1783" i="11"/>
  <c r="N1782" i="11"/>
  <c r="K1782" i="11"/>
  <c r="N1781" i="11"/>
  <c r="K1781" i="11"/>
  <c r="N1780" i="11"/>
  <c r="K1780" i="11"/>
  <c r="N1779" i="11"/>
  <c r="K1779" i="11"/>
  <c r="N1778" i="11"/>
  <c r="K1778" i="11"/>
  <c r="L1778" i="11" s="1"/>
  <c r="N1777" i="11"/>
  <c r="K1777" i="11"/>
  <c r="N1776" i="11"/>
  <c r="K1776" i="11"/>
  <c r="L1776" i="11" s="1"/>
  <c r="N1775" i="11"/>
  <c r="K1775" i="11"/>
  <c r="N1774" i="11"/>
  <c r="K1774" i="11"/>
  <c r="N1773" i="11"/>
  <c r="K1773" i="11"/>
  <c r="L1773" i="11" s="1"/>
  <c r="N1772" i="11"/>
  <c r="K1772" i="11"/>
  <c r="N1771" i="11"/>
  <c r="K1771" i="11"/>
  <c r="M1771" i="11" s="1"/>
  <c r="N1770" i="11"/>
  <c r="K1770" i="11"/>
  <c r="N1769" i="11"/>
  <c r="K1769" i="11"/>
  <c r="N1768" i="11"/>
  <c r="K1768" i="11"/>
  <c r="L1768" i="11" s="1"/>
  <c r="N1767" i="11"/>
  <c r="K1767" i="11"/>
  <c r="N1766" i="11"/>
  <c r="K1766" i="11"/>
  <c r="N1765" i="11"/>
  <c r="K1765" i="11"/>
  <c r="L1765" i="11" s="1"/>
  <c r="N1764" i="11"/>
  <c r="K1764" i="11"/>
  <c r="N1763" i="11"/>
  <c r="K1763" i="11"/>
  <c r="N1762" i="11"/>
  <c r="K1762" i="11"/>
  <c r="N1761" i="11"/>
  <c r="K1761" i="11"/>
  <c r="N1760" i="11"/>
  <c r="K1760" i="11"/>
  <c r="N1759" i="11"/>
  <c r="K1759" i="11"/>
  <c r="N1758" i="11"/>
  <c r="K1758" i="11"/>
  <c r="L1758" i="11" s="1"/>
  <c r="N1757" i="11"/>
  <c r="K1757" i="11"/>
  <c r="N1756" i="11"/>
  <c r="K1756" i="11"/>
  <c r="N1755" i="11"/>
  <c r="K1755" i="11"/>
  <c r="N1754" i="11"/>
  <c r="K1754" i="11"/>
  <c r="L1754" i="11" s="1"/>
  <c r="N1753" i="11"/>
  <c r="K1753" i="11"/>
  <c r="N1752" i="11"/>
  <c r="K1752" i="11"/>
  <c r="N1751" i="11"/>
  <c r="K1751" i="11"/>
  <c r="N1750" i="11"/>
  <c r="K1750" i="11"/>
  <c r="L1750" i="11" s="1"/>
  <c r="N1749" i="11"/>
  <c r="K1749" i="11"/>
  <c r="N1748" i="11"/>
  <c r="K1748" i="11"/>
  <c r="N1747" i="11"/>
  <c r="K1747" i="11"/>
  <c r="N1746" i="11"/>
  <c r="K1746" i="11"/>
  <c r="N1745" i="11"/>
  <c r="K1745" i="11"/>
  <c r="N1744" i="11"/>
  <c r="K1744" i="11"/>
  <c r="L1744" i="11" s="1"/>
  <c r="N1743" i="11"/>
  <c r="K1743" i="11"/>
  <c r="M1743" i="11" s="1"/>
  <c r="N1742" i="11"/>
  <c r="K1742" i="11"/>
  <c r="N1741" i="11"/>
  <c r="K1741" i="11"/>
  <c r="N1740" i="11"/>
  <c r="K1740" i="11"/>
  <c r="N1739" i="11"/>
  <c r="K1739" i="11"/>
  <c r="N1738" i="11"/>
  <c r="K1738" i="11"/>
  <c r="M1738" i="11" s="1"/>
  <c r="N1737" i="11"/>
  <c r="K1737" i="11"/>
  <c r="N1736" i="11"/>
  <c r="K1736" i="11"/>
  <c r="N1735" i="11"/>
  <c r="K1735" i="11"/>
  <c r="L1735" i="11" s="1"/>
  <c r="N1734" i="11"/>
  <c r="K1734" i="11"/>
  <c r="N1733" i="11"/>
  <c r="K1733" i="11"/>
  <c r="L1733" i="11" s="1"/>
  <c r="N1732" i="11"/>
  <c r="K1732" i="11"/>
  <c r="N1731" i="11"/>
  <c r="K1731" i="11"/>
  <c r="N1730" i="11"/>
  <c r="K1730" i="11"/>
  <c r="N1729" i="11"/>
  <c r="K1729" i="11"/>
  <c r="N1728" i="11"/>
  <c r="K1728" i="11"/>
  <c r="N1727" i="11"/>
  <c r="K1727" i="11"/>
  <c r="N1726" i="11"/>
  <c r="K1726" i="11"/>
  <c r="M1726" i="11" s="1"/>
  <c r="N1725" i="11"/>
  <c r="K1725" i="11"/>
  <c r="N1724" i="11"/>
  <c r="K1724" i="11"/>
  <c r="N1723" i="11"/>
  <c r="K1723" i="11"/>
  <c r="N1722" i="11"/>
  <c r="K1722" i="11"/>
  <c r="L1722" i="11" s="1"/>
  <c r="N1721" i="11"/>
  <c r="K1721" i="11"/>
  <c r="N1720" i="11"/>
  <c r="K1720" i="11"/>
  <c r="M1720" i="11" s="1"/>
  <c r="N1719" i="11"/>
  <c r="K1719" i="11"/>
  <c r="M1719" i="11" s="1"/>
  <c r="N1718" i="11"/>
  <c r="K1718" i="11"/>
  <c r="N1717" i="11"/>
  <c r="K1717" i="11"/>
  <c r="N1716" i="11"/>
  <c r="K1716" i="11"/>
  <c r="N1715" i="11"/>
  <c r="K1715" i="11"/>
  <c r="N1714" i="11"/>
  <c r="K1714" i="11"/>
  <c r="L1714" i="11" s="1"/>
  <c r="N1713" i="11"/>
  <c r="K1713" i="11"/>
  <c r="N1712" i="11"/>
  <c r="K1712" i="11"/>
  <c r="M1712" i="11" s="1"/>
  <c r="N1711" i="11"/>
  <c r="K1711" i="11"/>
  <c r="N1710" i="11"/>
  <c r="K1710" i="11"/>
  <c r="N1709" i="11"/>
  <c r="K1709" i="11"/>
  <c r="N1708" i="11"/>
  <c r="K1708" i="11"/>
  <c r="N1707" i="11"/>
  <c r="K1707" i="11"/>
  <c r="N1706" i="11"/>
  <c r="K1706" i="11"/>
  <c r="N1705" i="11"/>
  <c r="K1705" i="11"/>
  <c r="N1704" i="11"/>
  <c r="K1704" i="11"/>
  <c r="N1703" i="11"/>
  <c r="K1703" i="11"/>
  <c r="L1703" i="11" s="1"/>
  <c r="N1702" i="11"/>
  <c r="K1702" i="11"/>
  <c r="N1701" i="11"/>
  <c r="K1701" i="11"/>
  <c r="L1701" i="11" s="1"/>
  <c r="N1700" i="11"/>
  <c r="K1700" i="11"/>
  <c r="N1699" i="11"/>
  <c r="K1699" i="11"/>
  <c r="N1698" i="11"/>
  <c r="K1698" i="11"/>
  <c r="N1697" i="11"/>
  <c r="K1697" i="11"/>
  <c r="N1696" i="11"/>
  <c r="K1696" i="11"/>
  <c r="N1695" i="11"/>
  <c r="K1695" i="11"/>
  <c r="N1694" i="11"/>
  <c r="K1694" i="11"/>
  <c r="L1694" i="11" s="1"/>
  <c r="N1693" i="11"/>
  <c r="K1693" i="11"/>
  <c r="N1692" i="11"/>
  <c r="K1692" i="11"/>
  <c r="N1691" i="11"/>
  <c r="K1691" i="11"/>
  <c r="N1690" i="11"/>
  <c r="K1690" i="11"/>
  <c r="L1690" i="11" s="1"/>
  <c r="N1689" i="11"/>
  <c r="K1689" i="11"/>
  <c r="N1688" i="11"/>
  <c r="K1688" i="11"/>
  <c r="N1687" i="11"/>
  <c r="K1687" i="11"/>
  <c r="N1686" i="11"/>
  <c r="K1686" i="11"/>
  <c r="N1685" i="11"/>
  <c r="K1685" i="11"/>
  <c r="N1684" i="11"/>
  <c r="K1684" i="11"/>
  <c r="N1683" i="11"/>
  <c r="K1683" i="11"/>
  <c r="N1682" i="11"/>
  <c r="K1682" i="11"/>
  <c r="N1681" i="11"/>
  <c r="K1681" i="11"/>
  <c r="N1680" i="11"/>
  <c r="K1680" i="11"/>
  <c r="N1679" i="11"/>
  <c r="K1679" i="11"/>
  <c r="N1678" i="11"/>
  <c r="K1678" i="11"/>
  <c r="L1678" i="11" s="1"/>
  <c r="N1677" i="11"/>
  <c r="K1677" i="11"/>
  <c r="N1676" i="11"/>
  <c r="K1676" i="11"/>
  <c r="N1675" i="11"/>
  <c r="K1675" i="11"/>
  <c r="M1675" i="11" s="1"/>
  <c r="N1674" i="11"/>
  <c r="K1674" i="11"/>
  <c r="N1673" i="11"/>
  <c r="K1673" i="11"/>
  <c r="N1672" i="11"/>
  <c r="K1672" i="11"/>
  <c r="N1671" i="11"/>
  <c r="K1671" i="11"/>
  <c r="N1670" i="11"/>
  <c r="K1670" i="11"/>
  <c r="N1669" i="11"/>
  <c r="K1669" i="11"/>
  <c r="N1668" i="11"/>
  <c r="K1668" i="11"/>
  <c r="N1667" i="11"/>
  <c r="K1667" i="11"/>
  <c r="N1666" i="11"/>
  <c r="K1666" i="11"/>
  <c r="N1665" i="11"/>
  <c r="K1665" i="11"/>
  <c r="L1665" i="11" s="1"/>
  <c r="N1664" i="11"/>
  <c r="K1664" i="11"/>
  <c r="N1663" i="11"/>
  <c r="K1663" i="11"/>
  <c r="N1662" i="11"/>
  <c r="K1662" i="11"/>
  <c r="N1661" i="11"/>
  <c r="K1661" i="11"/>
  <c r="L1661" i="11" s="1"/>
  <c r="N1660" i="11"/>
  <c r="K1660" i="11"/>
  <c r="N1659" i="11"/>
  <c r="K1659" i="11"/>
  <c r="N1658" i="11"/>
  <c r="K1658" i="11"/>
  <c r="N1657" i="11"/>
  <c r="K1657" i="11"/>
  <c r="N1656" i="11"/>
  <c r="K1656" i="11"/>
  <c r="N1655" i="11"/>
  <c r="K1655" i="11"/>
  <c r="N1654" i="11"/>
  <c r="K1654" i="11"/>
  <c r="N1653" i="11"/>
  <c r="K1653" i="11"/>
  <c r="N1652" i="11"/>
  <c r="K1652" i="11"/>
  <c r="N1651" i="11"/>
  <c r="K1651" i="11"/>
  <c r="M1651" i="11" s="1"/>
  <c r="N1650" i="11"/>
  <c r="K1650" i="11"/>
  <c r="N1649" i="11"/>
  <c r="K1649" i="11"/>
  <c r="M1649" i="11" s="1"/>
  <c r="N1648" i="11"/>
  <c r="K1648" i="11"/>
  <c r="N1647" i="11"/>
  <c r="K1647" i="11"/>
  <c r="N1646" i="11"/>
  <c r="K1646" i="11"/>
  <c r="L1646" i="11" s="1"/>
  <c r="N1645" i="11"/>
  <c r="K1645" i="11"/>
  <c r="N1644" i="11"/>
  <c r="K1644" i="11"/>
  <c r="N1643" i="11"/>
  <c r="K1643" i="11"/>
  <c r="N1642" i="11"/>
  <c r="K1642" i="11"/>
  <c r="N1641" i="11"/>
  <c r="K1641" i="11"/>
  <c r="N1640" i="11"/>
  <c r="K1640" i="11"/>
  <c r="N1639" i="11"/>
  <c r="K1639" i="11"/>
  <c r="N1638" i="11"/>
  <c r="K1638" i="11"/>
  <c r="N1637" i="11"/>
  <c r="K1637" i="11"/>
  <c r="N1636" i="11"/>
  <c r="K1636" i="11"/>
  <c r="N1635" i="11"/>
  <c r="K1635" i="11"/>
  <c r="N1634" i="11"/>
  <c r="K1634" i="11"/>
  <c r="N1633" i="11"/>
  <c r="K1633" i="11"/>
  <c r="L1633" i="11" s="1"/>
  <c r="N1632" i="11"/>
  <c r="K1632" i="11"/>
  <c r="N1631" i="11"/>
  <c r="K1631" i="11"/>
  <c r="N1630" i="11"/>
  <c r="K1630" i="11"/>
  <c r="N1629" i="11"/>
  <c r="K1629" i="11"/>
  <c r="N1628" i="11"/>
  <c r="K1628" i="11"/>
  <c r="N1627" i="11"/>
  <c r="K1627" i="11"/>
  <c r="N1626" i="11"/>
  <c r="K1626" i="11"/>
  <c r="N1625" i="11"/>
  <c r="K1625" i="11"/>
  <c r="L1625" i="11" s="1"/>
  <c r="N1624" i="11"/>
  <c r="K1624" i="11"/>
  <c r="N1623" i="11"/>
  <c r="K1623" i="11"/>
  <c r="M1623" i="11" s="1"/>
  <c r="N1622" i="11"/>
  <c r="K1622" i="11"/>
  <c r="N1621" i="11"/>
  <c r="K1621" i="11"/>
  <c r="N1620" i="11"/>
  <c r="K1620" i="11"/>
  <c r="N1619" i="11"/>
  <c r="K1619" i="11"/>
  <c r="N1618" i="11"/>
  <c r="K1618" i="11"/>
  <c r="N1617" i="11"/>
  <c r="K1617" i="11"/>
  <c r="N1616" i="11"/>
  <c r="K1616" i="11"/>
  <c r="N1615" i="11"/>
  <c r="K1615" i="11"/>
  <c r="N1614" i="11"/>
  <c r="K1614" i="11"/>
  <c r="L1614" i="11" s="1"/>
  <c r="N1613" i="11"/>
  <c r="K1613" i="11"/>
  <c r="N1612" i="11"/>
  <c r="K1612" i="11"/>
  <c r="N1611" i="11"/>
  <c r="K1611" i="11"/>
  <c r="N1610" i="11"/>
  <c r="K1610" i="11"/>
  <c r="N1609" i="11"/>
  <c r="K1609" i="11"/>
  <c r="M1609" i="11" s="1"/>
  <c r="N1608" i="11"/>
  <c r="K1608" i="11"/>
  <c r="N1607" i="11"/>
  <c r="K1607" i="11"/>
  <c r="N1606" i="11"/>
  <c r="K1606" i="11"/>
  <c r="N1605" i="11"/>
  <c r="K1605" i="11"/>
  <c r="L1605" i="11" s="1"/>
  <c r="N1604" i="11"/>
  <c r="K1604" i="11"/>
  <c r="L1604" i="11" s="1"/>
  <c r="N1603" i="11"/>
  <c r="K1603" i="11"/>
  <c r="N1602" i="11"/>
  <c r="K1602" i="11"/>
  <c r="N1601" i="11"/>
  <c r="K1601" i="11"/>
  <c r="N1600" i="11"/>
  <c r="K1600" i="11"/>
  <c r="N1599" i="11"/>
  <c r="K1599" i="11"/>
  <c r="N1598" i="11"/>
  <c r="K1598" i="11"/>
  <c r="N1597" i="11"/>
  <c r="K1597" i="11"/>
  <c r="L1597" i="11" s="1"/>
  <c r="N1596" i="11"/>
  <c r="K1596" i="11"/>
  <c r="N1595" i="11"/>
  <c r="K1595" i="11"/>
  <c r="N1594" i="11"/>
  <c r="K1594" i="11"/>
  <c r="N1593" i="11"/>
  <c r="K1593" i="11"/>
  <c r="N1592" i="11"/>
  <c r="K1592" i="11"/>
  <c r="N1591" i="11"/>
  <c r="K1591" i="11"/>
  <c r="N1590" i="11"/>
  <c r="K1590" i="11"/>
  <c r="N1589" i="11"/>
  <c r="K1589" i="11"/>
  <c r="M1589" i="11" s="1"/>
  <c r="N1588" i="11"/>
  <c r="K1588" i="11"/>
  <c r="N1587" i="11"/>
  <c r="K1587" i="11"/>
  <c r="N1586" i="11"/>
  <c r="K1586" i="11"/>
  <c r="N1585" i="11"/>
  <c r="K1585" i="11"/>
  <c r="N1584" i="11"/>
  <c r="K1584" i="11"/>
  <c r="N1583" i="11"/>
  <c r="K1583" i="11"/>
  <c r="N1582" i="11"/>
  <c r="K1582" i="11"/>
  <c r="L1582" i="11" s="1"/>
  <c r="N1581" i="11"/>
  <c r="K1581" i="11"/>
  <c r="N1580" i="11"/>
  <c r="K1580" i="11"/>
  <c r="N1579" i="11"/>
  <c r="K1579" i="11"/>
  <c r="N1578" i="11"/>
  <c r="K1578" i="11"/>
  <c r="N1577" i="11"/>
  <c r="K1577" i="11"/>
  <c r="L1577" i="11" s="1"/>
  <c r="N1576" i="11"/>
  <c r="K1576" i="11"/>
  <c r="N1575" i="11"/>
  <c r="K1575" i="11"/>
  <c r="L1575" i="11" s="1"/>
  <c r="N1574" i="11"/>
  <c r="K1574" i="11"/>
  <c r="N1573" i="11"/>
  <c r="K1573" i="11"/>
  <c r="N1572" i="11"/>
  <c r="K1572" i="11"/>
  <c r="N1571" i="11"/>
  <c r="K1571" i="11"/>
  <c r="N1570" i="11"/>
  <c r="K1570" i="11"/>
  <c r="M1570" i="11" s="1"/>
  <c r="N1569" i="11"/>
  <c r="K1569" i="11"/>
  <c r="N1568" i="11"/>
  <c r="K1568" i="11"/>
  <c r="N1567" i="11"/>
  <c r="K1567" i="11"/>
  <c r="N1566" i="11"/>
  <c r="K1566" i="11"/>
  <c r="N1565" i="11"/>
  <c r="K1565" i="11"/>
  <c r="N1564" i="11"/>
  <c r="K1564" i="11"/>
  <c r="N1563" i="11"/>
  <c r="K1563" i="11"/>
  <c r="N1562" i="11"/>
  <c r="K1562" i="11"/>
  <c r="N1561" i="11"/>
  <c r="K1561" i="11"/>
  <c r="N1560" i="11"/>
  <c r="K1560" i="11"/>
  <c r="N1559" i="11"/>
  <c r="K1559" i="11"/>
  <c r="N1558" i="11"/>
  <c r="K1558" i="11"/>
  <c r="N1557" i="11"/>
  <c r="K1557" i="11"/>
  <c r="N1556" i="11"/>
  <c r="K1556" i="11"/>
  <c r="L1556" i="11" s="1"/>
  <c r="N1555" i="11"/>
  <c r="K1555" i="11"/>
  <c r="N1554" i="11"/>
  <c r="K1554" i="11"/>
  <c r="N1553" i="11"/>
  <c r="K1553" i="11"/>
  <c r="L1553" i="11" s="1"/>
  <c r="N1552" i="11"/>
  <c r="K1552" i="11"/>
  <c r="N1551" i="11"/>
  <c r="K1551" i="11"/>
  <c r="N1550" i="11"/>
  <c r="K1550" i="11"/>
  <c r="N1549" i="11"/>
  <c r="K1549" i="11"/>
  <c r="N1548" i="11"/>
  <c r="K1548" i="11"/>
  <c r="N1547" i="11"/>
  <c r="K1547" i="11"/>
  <c r="N1546" i="11"/>
  <c r="K1546" i="11"/>
  <c r="L1546" i="11" s="1"/>
  <c r="N1545" i="11"/>
  <c r="K1545" i="11"/>
  <c r="L1545" i="11" s="1"/>
  <c r="N1544" i="11"/>
  <c r="K1544" i="11"/>
  <c r="N1543" i="11"/>
  <c r="K1543" i="11"/>
  <c r="N1542" i="11"/>
  <c r="K1542" i="11"/>
  <c r="L1542" i="11" s="1"/>
  <c r="N1541" i="11"/>
  <c r="K1541" i="11"/>
  <c r="N1540" i="11"/>
  <c r="K1540" i="11"/>
  <c r="N1539" i="11"/>
  <c r="K1539" i="11"/>
  <c r="N1538" i="11"/>
  <c r="K1538" i="11"/>
  <c r="M1538" i="11" s="1"/>
  <c r="N1537" i="11"/>
  <c r="K1537" i="11"/>
  <c r="N1536" i="11"/>
  <c r="K1536" i="11"/>
  <c r="N1535" i="11"/>
  <c r="K1535" i="11"/>
  <c r="N1534" i="11"/>
  <c r="K1534" i="11"/>
  <c r="L1534" i="11" s="1"/>
  <c r="N1533" i="11"/>
  <c r="K1533" i="11"/>
  <c r="M1533" i="11" s="1"/>
  <c r="N1532" i="11"/>
  <c r="K1532" i="11"/>
  <c r="N1531" i="11"/>
  <c r="K1531" i="11"/>
  <c r="N1530" i="11"/>
  <c r="K1530" i="11"/>
  <c r="N1529" i="11"/>
  <c r="K1529" i="11"/>
  <c r="N1528" i="11"/>
  <c r="K1528" i="11"/>
  <c r="N1527" i="11"/>
  <c r="K1527" i="11"/>
  <c r="N1526" i="11"/>
  <c r="K1526" i="11"/>
  <c r="N1525" i="11"/>
  <c r="K1525" i="11"/>
  <c r="N1524" i="11"/>
  <c r="K1524" i="11"/>
  <c r="L1524" i="11" s="1"/>
  <c r="N1523" i="11"/>
  <c r="K1523" i="11"/>
  <c r="N1522" i="11"/>
  <c r="K1522" i="11"/>
  <c r="N1521" i="11"/>
  <c r="K1521" i="11"/>
  <c r="L1521" i="11" s="1"/>
  <c r="N1520" i="11"/>
  <c r="K1520" i="11"/>
  <c r="N1519" i="11"/>
  <c r="K1519" i="11"/>
  <c r="N1518" i="11"/>
  <c r="K1518" i="11"/>
  <c r="N1517" i="11"/>
  <c r="K1517" i="11"/>
  <c r="M1517" i="11" s="1"/>
  <c r="N1516" i="11"/>
  <c r="K1516" i="11"/>
  <c r="N1515" i="11"/>
  <c r="K1515" i="11"/>
  <c r="N1514" i="11"/>
  <c r="K1514" i="11"/>
  <c r="N1513" i="11"/>
  <c r="K1513" i="11"/>
  <c r="N1512" i="11"/>
  <c r="K1512" i="11"/>
  <c r="N1511" i="11"/>
  <c r="K1511" i="11"/>
  <c r="N1510" i="11"/>
  <c r="K1510" i="11"/>
  <c r="N1509" i="11"/>
  <c r="K1509" i="11"/>
  <c r="N1508" i="11"/>
  <c r="K1508" i="11"/>
  <c r="N1507" i="11"/>
  <c r="K1507" i="11"/>
  <c r="N1506" i="11"/>
  <c r="K1506" i="11"/>
  <c r="N1505" i="11"/>
  <c r="K1505" i="11"/>
  <c r="L1505" i="11" s="1"/>
  <c r="N1504" i="11"/>
  <c r="K1504" i="11"/>
  <c r="N1503" i="11"/>
  <c r="K1503" i="11"/>
  <c r="N1502" i="11"/>
  <c r="K1502" i="11"/>
  <c r="N1501" i="11"/>
  <c r="K1501" i="11"/>
  <c r="N1500" i="11"/>
  <c r="K1500" i="11"/>
  <c r="N1499" i="11"/>
  <c r="K1499" i="11"/>
  <c r="N1498" i="11"/>
  <c r="K1498" i="11"/>
  <c r="N1497" i="11"/>
  <c r="K1497" i="11"/>
  <c r="N1496" i="11"/>
  <c r="K1496" i="11"/>
  <c r="N1495" i="11"/>
  <c r="K1495" i="11"/>
  <c r="N1494" i="11"/>
  <c r="K1494" i="11"/>
  <c r="N1493" i="11"/>
  <c r="K1493" i="11"/>
  <c r="N1492" i="11"/>
  <c r="K1492" i="11"/>
  <c r="L1492" i="11" s="1"/>
  <c r="N1491" i="11"/>
  <c r="K1491" i="11"/>
  <c r="N1490" i="11"/>
  <c r="K1490" i="11"/>
  <c r="N1489" i="11"/>
  <c r="K1489" i="11"/>
  <c r="L1489" i="11" s="1"/>
  <c r="N1488" i="11"/>
  <c r="K1488" i="11"/>
  <c r="N1487" i="11"/>
  <c r="K1487" i="11"/>
  <c r="N1486" i="11"/>
  <c r="K1486" i="11"/>
  <c r="N1485" i="11"/>
  <c r="K1485" i="11"/>
  <c r="N1484" i="11"/>
  <c r="K1484" i="11"/>
  <c r="N1483" i="11"/>
  <c r="K1483" i="11"/>
  <c r="N1482" i="11"/>
  <c r="K1482" i="11"/>
  <c r="N1481" i="11"/>
  <c r="K1481" i="11"/>
  <c r="L1481" i="11" s="1"/>
  <c r="N1480" i="11"/>
  <c r="K1480" i="11"/>
  <c r="N1479" i="11"/>
  <c r="K1479" i="11"/>
  <c r="N1478" i="11"/>
  <c r="K1478" i="11"/>
  <c r="L1478" i="11" s="1"/>
  <c r="N1477" i="11"/>
  <c r="K1477" i="11"/>
  <c r="N1476" i="11"/>
  <c r="K1476" i="11"/>
  <c r="N1475" i="11"/>
  <c r="K1475" i="11"/>
  <c r="N1474" i="11"/>
  <c r="K1474" i="11"/>
  <c r="N1473" i="11"/>
  <c r="K1473" i="11"/>
  <c r="N1472" i="11"/>
  <c r="K1472" i="11"/>
  <c r="N1471" i="11"/>
  <c r="K1471" i="11"/>
  <c r="N1470" i="11"/>
  <c r="K1470" i="11"/>
  <c r="N1469" i="11"/>
  <c r="K1469" i="11"/>
  <c r="N1468" i="11"/>
  <c r="K1468" i="11"/>
  <c r="N1467" i="11"/>
  <c r="K1467" i="11"/>
  <c r="N1466" i="11"/>
  <c r="K1466" i="11"/>
  <c r="N1465" i="11"/>
  <c r="K1465" i="11"/>
  <c r="L1465" i="11" s="1"/>
  <c r="N1464" i="11"/>
  <c r="K1464" i="11"/>
  <c r="N1463" i="11"/>
  <c r="K1463" i="11"/>
  <c r="N1462" i="11"/>
  <c r="K1462" i="11"/>
  <c r="N1461" i="11"/>
  <c r="K1461" i="11"/>
  <c r="N1460" i="11"/>
  <c r="K1460" i="11"/>
  <c r="L1460" i="11" s="1"/>
  <c r="N1459" i="11"/>
  <c r="K1459" i="11"/>
  <c r="N1458" i="11"/>
  <c r="K1458" i="11"/>
  <c r="N1457" i="11"/>
  <c r="K1457" i="11"/>
  <c r="M1457" i="11" s="1"/>
  <c r="N1456" i="11"/>
  <c r="K1456" i="11"/>
  <c r="L1456" i="11" s="1"/>
  <c r="N1455" i="11"/>
  <c r="K1455" i="11"/>
  <c r="N1454" i="11"/>
  <c r="K1454" i="11"/>
  <c r="N1453" i="11"/>
  <c r="K1453" i="11"/>
  <c r="N1452" i="11"/>
  <c r="K1452" i="11"/>
  <c r="N1451" i="11"/>
  <c r="K1451" i="11"/>
  <c r="N1450" i="11"/>
  <c r="K1450" i="11"/>
  <c r="N1449" i="11"/>
  <c r="K1449" i="11"/>
  <c r="N1448" i="11"/>
  <c r="K1448" i="11"/>
  <c r="N1447" i="11"/>
  <c r="K1447" i="11"/>
  <c r="N1446" i="11"/>
  <c r="K1446" i="11"/>
  <c r="N1445" i="11"/>
  <c r="K1445" i="11"/>
  <c r="N1444" i="11"/>
  <c r="K1444" i="11"/>
  <c r="N1443" i="11"/>
  <c r="K1443" i="11"/>
  <c r="M1443" i="11" s="1"/>
  <c r="N1442" i="11"/>
  <c r="K1442" i="11"/>
  <c r="N1441" i="11"/>
  <c r="K1441" i="11"/>
  <c r="N1440" i="11"/>
  <c r="K1440" i="11"/>
  <c r="N1439" i="11"/>
  <c r="K1439" i="11"/>
  <c r="N1438" i="11"/>
  <c r="K1438" i="11"/>
  <c r="L1438" i="11" s="1"/>
  <c r="N1437" i="11"/>
  <c r="K1437" i="11"/>
  <c r="N1436" i="11"/>
  <c r="K1436" i="11"/>
  <c r="N1435" i="11"/>
  <c r="K1435" i="11"/>
  <c r="M1435" i="11" s="1"/>
  <c r="N1434" i="11"/>
  <c r="K1434" i="11"/>
  <c r="N1433" i="11"/>
  <c r="K1433" i="11"/>
  <c r="N1432" i="11"/>
  <c r="K1432" i="11"/>
  <c r="N1431" i="11"/>
  <c r="K1431" i="11"/>
  <c r="N1430" i="11"/>
  <c r="K1430" i="11"/>
  <c r="M1430" i="11" s="1"/>
  <c r="N1429" i="11"/>
  <c r="K1429" i="11"/>
  <c r="N1428" i="11"/>
  <c r="K1428" i="11"/>
  <c r="M1428" i="11" s="1"/>
  <c r="N1427" i="11"/>
  <c r="K1427" i="11"/>
  <c r="N1426" i="11"/>
  <c r="K1426" i="11"/>
  <c r="N1425" i="11"/>
  <c r="K1425" i="11"/>
  <c r="N1424" i="11"/>
  <c r="K1424" i="11"/>
  <c r="N1423" i="11"/>
  <c r="K1423" i="11"/>
  <c r="N1422" i="11"/>
  <c r="K1422" i="11"/>
  <c r="N1421" i="11"/>
  <c r="K1421" i="11"/>
  <c r="N1420" i="11"/>
  <c r="K1420" i="11"/>
  <c r="M1420" i="11" s="1"/>
  <c r="N1419" i="11"/>
  <c r="K1419" i="11"/>
  <c r="M1419" i="11" s="1"/>
  <c r="N1418" i="11"/>
  <c r="K1418" i="11"/>
  <c r="N1417" i="11"/>
  <c r="K1417" i="11"/>
  <c r="N1416" i="11"/>
  <c r="K1416" i="11"/>
  <c r="N1415" i="11"/>
  <c r="K1415" i="11"/>
  <c r="L1415" i="11" s="1"/>
  <c r="N1414" i="11"/>
  <c r="K1414" i="11"/>
  <c r="N1413" i="11"/>
  <c r="K1413" i="11"/>
  <c r="N1412" i="11"/>
  <c r="K1412" i="11"/>
  <c r="N1411" i="11"/>
  <c r="K1411" i="11"/>
  <c r="N1410" i="11"/>
  <c r="K1410" i="11"/>
  <c r="N1409" i="11"/>
  <c r="K1409" i="11"/>
  <c r="N1408" i="11"/>
  <c r="K1408" i="11"/>
  <c r="N1407" i="11"/>
  <c r="K1407" i="11"/>
  <c r="L1407" i="11" s="1"/>
  <c r="N1406" i="11"/>
  <c r="K1406" i="11"/>
  <c r="N1405" i="11"/>
  <c r="K1405" i="11"/>
  <c r="N1404" i="11"/>
  <c r="K1404" i="11"/>
  <c r="N1403" i="11"/>
  <c r="K1403" i="11"/>
  <c r="N1402" i="11"/>
  <c r="K1402" i="11"/>
  <c r="N1401" i="11"/>
  <c r="K1401" i="11"/>
  <c r="L1401" i="11" s="1"/>
  <c r="N1400" i="11"/>
  <c r="K1400" i="11"/>
  <c r="N1399" i="11"/>
  <c r="K1399" i="11"/>
  <c r="N1398" i="11"/>
  <c r="K1398" i="11"/>
  <c r="N1397" i="11"/>
  <c r="K1397" i="11"/>
  <c r="N1396" i="11"/>
  <c r="K1396" i="11"/>
  <c r="N1395" i="11"/>
  <c r="K1395" i="11"/>
  <c r="N1394" i="11"/>
  <c r="K1394" i="11"/>
  <c r="N1393" i="11"/>
  <c r="K1393" i="11"/>
  <c r="N1392" i="11"/>
  <c r="K1392" i="11"/>
  <c r="N1391" i="11"/>
  <c r="K1391" i="11"/>
  <c r="N1390" i="11"/>
  <c r="K1390" i="11"/>
  <c r="M1390" i="11" s="1"/>
  <c r="N1389" i="11"/>
  <c r="K1389" i="11"/>
  <c r="N1388" i="11"/>
  <c r="K1388" i="11"/>
  <c r="M1388" i="11" s="1"/>
  <c r="N1387" i="11"/>
  <c r="K1387" i="11"/>
  <c r="M1387" i="11" s="1"/>
  <c r="N1386" i="11"/>
  <c r="K1386" i="11"/>
  <c r="N1385" i="11"/>
  <c r="K1385" i="11"/>
  <c r="N1384" i="11"/>
  <c r="K1384" i="11"/>
  <c r="N1383" i="11"/>
  <c r="K1383" i="11"/>
  <c r="N1382" i="11"/>
  <c r="K1382" i="11"/>
  <c r="N1381" i="11"/>
  <c r="K1381" i="11"/>
  <c r="N1380" i="11"/>
  <c r="K1380" i="11"/>
  <c r="N1379" i="11"/>
  <c r="K1379" i="11"/>
  <c r="N1378" i="11"/>
  <c r="K1378" i="11"/>
  <c r="N1377" i="11"/>
  <c r="K1377" i="11"/>
  <c r="N1376" i="11"/>
  <c r="K1376" i="11"/>
  <c r="N1375" i="11"/>
  <c r="K1375" i="11"/>
  <c r="N1374" i="11"/>
  <c r="K1374" i="11"/>
  <c r="N1373" i="11"/>
  <c r="K1373" i="11"/>
  <c r="N1372" i="11"/>
  <c r="K1372" i="11"/>
  <c r="M1372" i="11" s="1"/>
  <c r="N1371" i="11"/>
  <c r="K1371" i="11"/>
  <c r="N1370" i="11"/>
  <c r="K1370" i="11"/>
  <c r="M1370" i="11" s="1"/>
  <c r="N1369" i="11"/>
  <c r="K1369" i="11"/>
  <c r="N1368" i="11"/>
  <c r="K1368" i="11"/>
  <c r="N1367" i="11"/>
  <c r="K1367" i="11"/>
  <c r="N1366" i="11"/>
  <c r="K1366" i="11"/>
  <c r="N1365" i="11"/>
  <c r="K1365" i="11"/>
  <c r="N1364" i="11"/>
  <c r="K1364" i="11"/>
  <c r="N1363" i="11"/>
  <c r="K1363" i="11"/>
  <c r="M1363" i="11" s="1"/>
  <c r="N1362" i="11"/>
  <c r="K1362" i="11"/>
  <c r="N1361" i="11"/>
  <c r="K1361" i="11"/>
  <c r="N1360" i="11"/>
  <c r="K1360" i="11"/>
  <c r="N1359" i="11"/>
  <c r="K1359" i="11"/>
  <c r="N1358" i="11"/>
  <c r="K1358" i="11"/>
  <c r="L1358" i="11" s="1"/>
  <c r="N1357" i="11"/>
  <c r="K1357" i="11"/>
  <c r="N1356" i="11"/>
  <c r="K1356" i="11"/>
  <c r="N1355" i="11"/>
  <c r="K1355" i="11"/>
  <c r="N1354" i="11"/>
  <c r="K1354" i="11"/>
  <c r="L1354" i="11" s="1"/>
  <c r="N1353" i="11"/>
  <c r="K1353" i="11"/>
  <c r="L1353" i="11" s="1"/>
  <c r="N1352" i="11"/>
  <c r="K1352" i="11"/>
  <c r="N1351" i="11"/>
  <c r="K1351" i="11"/>
  <c r="L1351" i="11" s="1"/>
  <c r="N1350" i="11"/>
  <c r="K1350" i="11"/>
  <c r="N1349" i="11"/>
  <c r="K1349" i="11"/>
  <c r="N1348" i="11"/>
  <c r="K1348" i="11"/>
  <c r="N1347" i="11"/>
  <c r="K1347" i="11"/>
  <c r="N1346" i="11"/>
  <c r="K1346" i="11"/>
  <c r="N1345" i="11"/>
  <c r="K1345" i="11"/>
  <c r="N1344" i="11"/>
  <c r="K1344" i="11"/>
  <c r="N1343" i="11"/>
  <c r="K1343" i="11"/>
  <c r="N1342" i="11"/>
  <c r="K1342" i="11"/>
  <c r="N1341" i="11"/>
  <c r="K1341" i="11"/>
  <c r="N1340" i="11"/>
  <c r="K1340" i="11"/>
  <c r="N1339" i="11"/>
  <c r="K1339" i="11"/>
  <c r="N1338" i="11"/>
  <c r="K1338" i="11"/>
  <c r="N1337" i="11"/>
  <c r="K1337" i="11"/>
  <c r="N1336" i="11"/>
  <c r="K1336" i="11"/>
  <c r="N1335" i="11"/>
  <c r="K1335" i="11"/>
  <c r="N1334" i="11"/>
  <c r="K1334" i="11"/>
  <c r="N1333" i="11"/>
  <c r="K1333" i="11"/>
  <c r="N1332" i="11"/>
  <c r="K1332" i="11"/>
  <c r="N1331" i="11"/>
  <c r="K1331" i="11"/>
  <c r="N1330" i="11"/>
  <c r="K1330" i="11"/>
  <c r="N1329" i="11"/>
  <c r="K1329" i="11"/>
  <c r="L1329" i="11" s="1"/>
  <c r="N1328" i="11"/>
  <c r="K1328" i="11"/>
  <c r="N1327" i="11"/>
  <c r="K1327" i="11"/>
  <c r="N1326" i="11"/>
  <c r="K1326" i="11"/>
  <c r="N1325" i="11"/>
  <c r="K1325" i="11"/>
  <c r="N1324" i="11"/>
  <c r="K1324" i="11"/>
  <c r="N1323" i="11"/>
  <c r="K1323" i="11"/>
  <c r="N1322" i="11"/>
  <c r="K1322" i="11"/>
  <c r="N1321" i="11"/>
  <c r="K1321" i="11"/>
  <c r="N1320" i="11"/>
  <c r="K1320" i="11"/>
  <c r="N1319" i="11"/>
  <c r="K1319" i="11"/>
  <c r="N1318" i="11"/>
  <c r="K1318" i="11"/>
  <c r="N1317" i="11"/>
  <c r="K1317" i="11"/>
  <c r="N1316" i="11"/>
  <c r="K1316" i="11"/>
  <c r="N1315" i="11"/>
  <c r="K1315" i="11"/>
  <c r="N1314" i="11"/>
  <c r="K1314" i="11"/>
  <c r="N1313" i="11"/>
  <c r="K1313" i="11"/>
  <c r="L1313" i="11" s="1"/>
  <c r="N1312" i="11"/>
  <c r="K1312" i="11"/>
  <c r="N1311" i="11"/>
  <c r="K1311" i="11"/>
  <c r="N1310" i="11"/>
  <c r="K1310" i="11"/>
  <c r="M1310" i="11" s="1"/>
  <c r="N1309" i="11"/>
  <c r="K1309" i="11"/>
  <c r="N1308" i="11"/>
  <c r="K1308" i="11"/>
  <c r="N1307" i="11"/>
  <c r="K1307" i="11"/>
  <c r="N1306" i="11"/>
  <c r="K1306" i="11"/>
  <c r="N1305" i="11"/>
  <c r="K1305" i="11"/>
  <c r="L1305" i="11" s="1"/>
  <c r="N1304" i="11"/>
  <c r="K1304" i="11"/>
  <c r="N1303" i="11"/>
  <c r="K1303" i="11"/>
  <c r="N1302" i="11"/>
  <c r="K1302" i="11"/>
  <c r="L1302" i="11" s="1"/>
  <c r="N1301" i="11"/>
  <c r="K1301" i="11"/>
  <c r="N1300" i="11"/>
  <c r="K1300" i="11"/>
  <c r="N1299" i="11"/>
  <c r="K1299" i="11"/>
  <c r="M1299" i="11" s="1"/>
  <c r="N1298" i="11"/>
  <c r="K1298" i="11"/>
  <c r="N1297" i="11"/>
  <c r="K1297" i="11"/>
  <c r="L1297" i="11" s="1"/>
  <c r="N1296" i="11"/>
  <c r="K1296" i="11"/>
  <c r="N1295" i="11"/>
  <c r="K1295" i="11"/>
  <c r="N1294" i="11"/>
  <c r="K1294" i="11"/>
  <c r="N1293" i="11"/>
  <c r="K1293" i="11"/>
  <c r="N1292" i="11"/>
  <c r="K1292" i="11"/>
  <c r="N1291" i="11"/>
  <c r="K1291" i="11"/>
  <c r="N1290" i="11"/>
  <c r="K1290" i="11"/>
  <c r="N1289" i="11"/>
  <c r="K1289" i="11"/>
  <c r="L1289" i="11" s="1"/>
  <c r="N1288" i="11"/>
  <c r="K1288" i="11"/>
  <c r="N1287" i="11"/>
  <c r="K1287" i="11"/>
  <c r="N1286" i="11"/>
  <c r="K1286" i="11"/>
  <c r="N1285" i="11"/>
  <c r="K1285" i="11"/>
  <c r="N1284" i="11"/>
  <c r="K1284" i="11"/>
  <c r="N1283" i="11"/>
  <c r="K1283" i="11"/>
  <c r="N1282" i="11"/>
  <c r="K1282" i="11"/>
  <c r="N1281" i="11"/>
  <c r="K1281" i="11"/>
  <c r="L1281" i="11" s="1"/>
  <c r="N1280" i="11"/>
  <c r="K1280" i="11"/>
  <c r="N1279" i="11"/>
  <c r="K1279" i="11"/>
  <c r="N1278" i="11"/>
  <c r="K1278" i="11"/>
  <c r="N1277" i="11"/>
  <c r="K1277" i="11"/>
  <c r="N1276" i="11"/>
  <c r="K1276" i="11"/>
  <c r="N1275" i="11"/>
  <c r="K1275" i="11"/>
  <c r="N1274" i="11"/>
  <c r="K1274" i="11"/>
  <c r="N1273" i="11"/>
  <c r="K1273" i="11"/>
  <c r="N1272" i="11"/>
  <c r="K1272" i="11"/>
  <c r="N1271" i="11"/>
  <c r="K1271" i="11"/>
  <c r="L1271" i="11" s="1"/>
  <c r="N1270" i="11"/>
  <c r="K1270" i="11"/>
  <c r="M1270" i="11" s="1"/>
  <c r="N1269" i="11"/>
  <c r="K1269" i="11"/>
  <c r="N1268" i="11"/>
  <c r="K1268" i="11"/>
  <c r="N1267" i="11"/>
  <c r="K1267" i="11"/>
  <c r="N1266" i="11"/>
  <c r="K1266" i="11"/>
  <c r="N1265" i="11"/>
  <c r="K1265" i="11"/>
  <c r="L1265" i="11" s="1"/>
  <c r="N1264" i="11"/>
  <c r="K1264" i="11"/>
  <c r="N1263" i="11"/>
  <c r="K1263" i="11"/>
  <c r="N1262" i="11"/>
  <c r="K1262" i="11"/>
  <c r="L1262" i="11" s="1"/>
  <c r="N1261" i="11"/>
  <c r="K1261" i="11"/>
  <c r="L1261" i="11" s="1"/>
  <c r="N1260" i="11"/>
  <c r="K1260" i="11"/>
  <c r="N1259" i="11"/>
  <c r="K1259" i="11"/>
  <c r="N1258" i="11"/>
  <c r="K1258" i="11"/>
  <c r="N1257" i="11"/>
  <c r="K1257" i="11"/>
  <c r="N1256" i="11"/>
  <c r="K1256" i="11"/>
  <c r="N1255" i="11"/>
  <c r="K1255" i="11"/>
  <c r="M1255" i="11" s="1"/>
  <c r="N1254" i="11"/>
  <c r="K1254" i="11"/>
  <c r="N1253" i="11"/>
  <c r="K1253" i="11"/>
  <c r="M1253" i="11" s="1"/>
  <c r="N1252" i="11"/>
  <c r="K1252" i="11"/>
  <c r="N1251" i="11"/>
  <c r="K1251" i="11"/>
  <c r="N1250" i="11"/>
  <c r="K1250" i="11"/>
  <c r="L1250" i="11" s="1"/>
  <c r="N1249" i="11"/>
  <c r="K1249" i="11"/>
  <c r="N1248" i="11"/>
  <c r="K1248" i="11"/>
  <c r="L1248" i="11" s="1"/>
  <c r="N1247" i="11"/>
  <c r="K1247" i="11"/>
  <c r="N1246" i="11"/>
  <c r="K1246" i="11"/>
  <c r="N1245" i="11"/>
  <c r="K1245" i="11"/>
  <c r="M1245" i="11" s="1"/>
  <c r="N1244" i="11"/>
  <c r="K1244" i="11"/>
  <c r="L1244" i="11" s="1"/>
  <c r="N1243" i="11"/>
  <c r="K1243" i="11"/>
  <c r="N1242" i="11"/>
  <c r="K1242" i="11"/>
  <c r="N1241" i="11"/>
  <c r="K1241" i="11"/>
  <c r="N1240" i="11"/>
  <c r="K1240" i="11"/>
  <c r="N1239" i="11"/>
  <c r="K1239" i="11"/>
  <c r="N1238" i="11"/>
  <c r="K1238" i="11"/>
  <c r="N1237" i="11"/>
  <c r="K1237" i="11"/>
  <c r="N1236" i="11"/>
  <c r="K1236" i="11"/>
  <c r="L1236" i="11" s="1"/>
  <c r="N1235" i="11"/>
  <c r="K1235" i="11"/>
  <c r="N1234" i="11"/>
  <c r="K1234" i="11"/>
  <c r="N1233" i="11"/>
  <c r="K1233" i="11"/>
  <c r="N1232" i="11"/>
  <c r="K1232" i="11"/>
  <c r="L1232" i="11" s="1"/>
  <c r="N1231" i="11"/>
  <c r="K1231" i="11"/>
  <c r="M1231" i="11" s="1"/>
  <c r="N1230" i="11"/>
  <c r="K1230" i="11"/>
  <c r="L1230" i="11" s="1"/>
  <c r="N1229" i="11"/>
  <c r="K1229" i="11"/>
  <c r="N1228" i="11"/>
  <c r="K1228" i="11"/>
  <c r="N1227" i="11"/>
  <c r="K1227" i="11"/>
  <c r="M1227" i="11" s="1"/>
  <c r="N1226" i="11"/>
  <c r="K1226" i="11"/>
  <c r="N1225" i="11"/>
  <c r="K1225" i="11"/>
  <c r="M1225" i="11" s="1"/>
  <c r="N1224" i="11"/>
  <c r="K1224" i="11"/>
  <c r="N1223" i="11"/>
  <c r="K1223" i="11"/>
  <c r="N1222" i="11"/>
  <c r="K1222" i="11"/>
  <c r="L1222" i="11" s="1"/>
  <c r="N1221" i="11"/>
  <c r="K1221" i="11"/>
  <c r="N1220" i="11"/>
  <c r="K1220" i="11"/>
  <c r="L1220" i="11" s="1"/>
  <c r="N1219" i="11"/>
  <c r="K1219" i="11"/>
  <c r="M1219" i="11" s="1"/>
  <c r="N1218" i="11"/>
  <c r="K1218" i="11"/>
  <c r="N1217" i="11"/>
  <c r="K1217" i="11"/>
  <c r="N1216" i="11"/>
  <c r="K1216" i="11"/>
  <c r="N1215" i="11"/>
  <c r="K1215" i="11"/>
  <c r="M1215" i="11" s="1"/>
  <c r="N1214" i="11"/>
  <c r="K1214" i="11"/>
  <c r="N1213" i="11"/>
  <c r="K1213" i="11"/>
  <c r="N1212" i="11"/>
  <c r="K1212" i="11"/>
  <c r="N1211" i="11"/>
  <c r="K1211" i="11"/>
  <c r="M1211" i="11" s="1"/>
  <c r="N1210" i="11"/>
  <c r="K1210" i="11"/>
  <c r="N1209" i="11"/>
  <c r="K1209" i="11"/>
  <c r="N1208" i="11"/>
  <c r="K1208" i="11"/>
  <c r="N1207" i="11"/>
  <c r="K1207" i="11"/>
  <c r="N1206" i="11"/>
  <c r="K1206" i="11"/>
  <c r="N1205" i="11"/>
  <c r="K1205" i="11"/>
  <c r="N1204" i="11"/>
  <c r="K1204" i="11"/>
  <c r="N1203" i="11"/>
  <c r="K1203" i="11"/>
  <c r="M1203" i="11" s="1"/>
  <c r="N1202" i="11"/>
  <c r="K1202" i="11"/>
  <c r="N1201" i="11"/>
  <c r="K1201" i="11"/>
  <c r="N1200" i="11"/>
  <c r="K1200" i="11"/>
  <c r="N1199" i="11"/>
  <c r="K1199" i="11"/>
  <c r="N1198" i="11"/>
  <c r="K1198" i="11"/>
  <c r="L1198" i="11" s="1"/>
  <c r="N1197" i="11"/>
  <c r="K1197" i="11"/>
  <c r="M1197" i="11" s="1"/>
  <c r="N1196" i="11"/>
  <c r="K1196" i="11"/>
  <c r="N1195" i="11"/>
  <c r="K1195" i="11"/>
  <c r="M1195" i="11" s="1"/>
  <c r="N1194" i="11"/>
  <c r="K1194" i="11"/>
  <c r="N1193" i="11"/>
  <c r="K1193" i="11"/>
  <c r="N1192" i="11"/>
  <c r="K1192" i="11"/>
  <c r="N1191" i="11"/>
  <c r="K1191" i="11"/>
  <c r="M1191" i="11" s="1"/>
  <c r="N1190" i="11"/>
  <c r="K1190" i="11"/>
  <c r="N1189" i="11"/>
  <c r="K1189" i="11"/>
  <c r="N1188" i="11"/>
  <c r="K1188" i="11"/>
  <c r="L1188" i="11" s="1"/>
  <c r="N1187" i="11"/>
  <c r="K1187" i="11"/>
  <c r="M1187" i="11" s="1"/>
  <c r="N1186" i="11"/>
  <c r="K1186" i="11"/>
  <c r="N1185" i="11"/>
  <c r="K1185" i="11"/>
  <c r="L1185" i="11" s="1"/>
  <c r="N1184" i="11"/>
  <c r="K1184" i="11"/>
  <c r="N1183" i="11"/>
  <c r="K1183" i="11"/>
  <c r="M1183" i="11" s="1"/>
  <c r="N1182" i="11"/>
  <c r="K1182" i="11"/>
  <c r="N1181" i="11"/>
  <c r="K1181" i="11"/>
  <c r="M1181" i="11" s="1"/>
  <c r="N1180" i="11"/>
  <c r="K1180" i="11"/>
  <c r="N1179" i="11"/>
  <c r="K1179" i="11"/>
  <c r="N1178" i="11"/>
  <c r="K1178" i="11"/>
  <c r="L1178" i="11" s="1"/>
  <c r="N1177" i="11"/>
  <c r="K1177" i="11"/>
  <c r="N1176" i="11"/>
  <c r="K1176" i="11"/>
  <c r="L1176" i="11" s="1"/>
  <c r="N1175" i="11"/>
  <c r="K1175" i="11"/>
  <c r="N1174" i="11"/>
  <c r="K1174" i="11"/>
  <c r="N1173" i="11"/>
  <c r="K1173" i="11"/>
  <c r="N1172" i="11"/>
  <c r="K1172" i="11"/>
  <c r="N1171" i="11"/>
  <c r="K1171" i="11"/>
  <c r="M1171" i="11" s="1"/>
  <c r="N1170" i="11"/>
  <c r="K1170" i="11"/>
  <c r="L1170" i="11" s="1"/>
  <c r="N1169" i="11"/>
  <c r="K1169" i="11"/>
  <c r="N1168" i="11"/>
  <c r="K1168" i="11"/>
  <c r="L1168" i="11" s="1"/>
  <c r="N1167" i="11"/>
  <c r="K1167" i="11"/>
  <c r="M1167" i="11" s="1"/>
  <c r="N1166" i="11"/>
  <c r="K1166" i="11"/>
  <c r="N1165" i="11"/>
  <c r="K1165" i="11"/>
  <c r="N1164" i="11"/>
  <c r="K1164" i="11"/>
  <c r="N1163" i="11"/>
  <c r="K1163" i="11"/>
  <c r="N1162" i="11"/>
  <c r="K1162" i="11"/>
  <c r="N1161" i="11"/>
  <c r="K1161" i="11"/>
  <c r="N1160" i="11"/>
  <c r="K1160" i="11"/>
  <c r="N1159" i="11"/>
  <c r="K1159" i="11"/>
  <c r="M1159" i="11" s="1"/>
  <c r="N1158" i="11"/>
  <c r="K1158" i="11"/>
  <c r="N1157" i="11"/>
  <c r="K1157" i="11"/>
  <c r="M1157" i="11" s="1"/>
  <c r="N1156" i="11"/>
  <c r="K1156" i="11"/>
  <c r="N1155" i="11"/>
  <c r="K1155" i="11"/>
  <c r="N1154" i="11"/>
  <c r="K1154" i="11"/>
  <c r="L1154" i="11" s="1"/>
  <c r="N1153" i="11"/>
  <c r="K1153" i="11"/>
  <c r="N1152" i="11"/>
  <c r="K1152" i="11"/>
  <c r="N1151" i="11"/>
  <c r="K1151" i="11"/>
  <c r="M1151" i="11" s="1"/>
  <c r="N1150" i="11"/>
  <c r="K1150" i="11"/>
  <c r="N1149" i="11"/>
  <c r="K1149" i="11"/>
  <c r="N1148" i="11"/>
  <c r="K1148" i="11"/>
  <c r="N1147" i="11"/>
  <c r="K1147" i="11"/>
  <c r="M1147" i="11" s="1"/>
  <c r="N1146" i="11"/>
  <c r="K1146" i="11"/>
  <c r="N1145" i="11"/>
  <c r="K1145" i="11"/>
  <c r="N1144" i="11"/>
  <c r="K1144" i="11"/>
  <c r="N1143" i="11"/>
  <c r="K1143" i="11"/>
  <c r="M1143" i="11" s="1"/>
  <c r="N1142" i="11"/>
  <c r="K1142" i="11"/>
  <c r="N1141" i="11"/>
  <c r="K1141" i="11"/>
  <c r="N1140" i="11"/>
  <c r="K1140" i="11"/>
  <c r="N1139" i="11"/>
  <c r="K1139" i="11"/>
  <c r="M1139" i="11" s="1"/>
  <c r="N1138" i="11"/>
  <c r="K1138" i="11"/>
  <c r="L1138" i="11" s="1"/>
  <c r="N1137" i="11"/>
  <c r="K1137" i="11"/>
  <c r="N1136" i="11"/>
  <c r="K1136" i="11"/>
  <c r="N1135" i="11"/>
  <c r="K1135" i="11"/>
  <c r="N1134" i="11"/>
  <c r="K1134" i="11"/>
  <c r="N1133" i="11"/>
  <c r="K1133" i="11"/>
  <c r="M1133" i="11" s="1"/>
  <c r="N1132" i="11"/>
  <c r="K1132" i="11"/>
  <c r="N1131" i="11"/>
  <c r="K1131" i="11"/>
  <c r="M1131" i="11" s="1"/>
  <c r="N1130" i="11"/>
  <c r="K1130" i="11"/>
  <c r="N1129" i="11"/>
  <c r="K1129" i="11"/>
  <c r="N1128" i="11"/>
  <c r="K1128" i="11"/>
  <c r="N1127" i="11"/>
  <c r="K1127" i="11"/>
  <c r="N1126" i="11"/>
  <c r="K1126" i="11"/>
  <c r="L1126" i="11" s="1"/>
  <c r="N1125" i="11"/>
  <c r="K1125" i="11"/>
  <c r="L1125" i="11" s="1"/>
  <c r="N1124" i="11"/>
  <c r="K1124" i="11"/>
  <c r="N1123" i="11"/>
  <c r="K1123" i="11"/>
  <c r="N1122" i="11"/>
  <c r="K1122" i="11"/>
  <c r="L1122" i="11" s="1"/>
  <c r="N1121" i="11"/>
  <c r="K1121" i="11"/>
  <c r="N1120" i="11"/>
  <c r="K1120" i="11"/>
  <c r="N1119" i="11"/>
  <c r="K1119" i="11"/>
  <c r="N1118" i="11"/>
  <c r="K1118" i="11"/>
  <c r="N1117" i="11"/>
  <c r="K1117" i="11"/>
  <c r="L1117" i="11" s="1"/>
  <c r="N1116" i="11"/>
  <c r="K1116" i="11"/>
  <c r="N1115" i="11"/>
  <c r="K1115" i="11"/>
  <c r="M1115" i="11" s="1"/>
  <c r="N1114" i="11"/>
  <c r="K1114" i="11"/>
  <c r="L1114" i="11" s="1"/>
  <c r="N1113" i="11"/>
  <c r="K1113" i="11"/>
  <c r="N1112" i="11"/>
  <c r="K1112" i="11"/>
  <c r="N1111" i="11"/>
  <c r="K1111" i="11"/>
  <c r="L1111" i="11" s="1"/>
  <c r="N1110" i="11"/>
  <c r="K1110" i="11"/>
  <c r="L1110" i="11" s="1"/>
  <c r="N1109" i="11"/>
  <c r="K1109" i="11"/>
  <c r="N1108" i="11"/>
  <c r="K1108" i="11"/>
  <c r="L1108" i="11" s="1"/>
  <c r="N1107" i="11"/>
  <c r="K1107" i="11"/>
  <c r="N1106" i="11"/>
  <c r="K1106" i="11"/>
  <c r="L1106" i="11" s="1"/>
  <c r="N1105" i="11"/>
  <c r="K1105" i="11"/>
  <c r="N1104" i="11"/>
  <c r="K1104" i="11"/>
  <c r="N1103" i="11"/>
  <c r="K1103" i="11"/>
  <c r="N1102" i="11"/>
  <c r="K1102" i="11"/>
  <c r="N1101" i="11"/>
  <c r="K1101" i="11"/>
  <c r="L1101" i="11" s="1"/>
  <c r="N1100" i="11"/>
  <c r="K1100" i="11"/>
  <c r="N1099" i="11"/>
  <c r="K1099" i="11"/>
  <c r="N1098" i="11"/>
  <c r="K1098" i="11"/>
  <c r="L1098" i="11" s="1"/>
  <c r="N1097" i="11"/>
  <c r="K1097" i="11"/>
  <c r="N1096" i="11"/>
  <c r="K1096" i="11"/>
  <c r="N1095" i="11"/>
  <c r="K1095" i="11"/>
  <c r="N1094" i="11"/>
  <c r="K1094" i="11"/>
  <c r="N1093" i="11"/>
  <c r="K1093" i="11"/>
  <c r="M1093" i="11" s="1"/>
  <c r="N1092" i="11"/>
  <c r="K1092" i="11"/>
  <c r="L1092" i="11" s="1"/>
  <c r="N1091" i="11"/>
  <c r="K1091" i="11"/>
  <c r="N1090" i="11"/>
  <c r="K1090" i="11"/>
  <c r="L1090" i="11" s="1"/>
  <c r="N1089" i="11"/>
  <c r="K1089" i="11"/>
  <c r="M1089" i="11" s="1"/>
  <c r="N1088" i="11"/>
  <c r="K1088" i="11"/>
  <c r="N1087" i="11"/>
  <c r="K1087" i="11"/>
  <c r="N1086" i="11"/>
  <c r="K1086" i="11"/>
  <c r="N1085" i="11"/>
  <c r="K1085" i="11"/>
  <c r="L1085" i="11" s="1"/>
  <c r="N1084" i="11"/>
  <c r="K1084" i="11"/>
  <c r="N1083" i="11"/>
  <c r="K1083" i="11"/>
  <c r="N1082" i="11"/>
  <c r="K1082" i="11"/>
  <c r="L1082" i="11" s="1"/>
  <c r="N1081" i="11"/>
  <c r="K1081" i="11"/>
  <c r="N1080" i="11"/>
  <c r="K1080" i="11"/>
  <c r="L1080" i="11" s="1"/>
  <c r="N1079" i="11"/>
  <c r="K1079" i="11"/>
  <c r="N1078" i="11"/>
  <c r="K1078" i="11"/>
  <c r="N1077" i="11"/>
  <c r="K1077" i="11"/>
  <c r="L1077" i="11" s="1"/>
  <c r="N1076" i="11"/>
  <c r="K1076" i="11"/>
  <c r="N1075" i="11"/>
  <c r="K1075" i="11"/>
  <c r="M1075" i="11" s="1"/>
  <c r="N1074" i="11"/>
  <c r="K1074" i="11"/>
  <c r="N1073" i="11"/>
  <c r="K1073" i="11"/>
  <c r="M1073" i="11" s="1"/>
  <c r="N1072" i="11"/>
  <c r="K1072" i="11"/>
  <c r="N1071" i="11"/>
  <c r="K1071" i="11"/>
  <c r="M1071" i="11" s="1"/>
  <c r="N1070" i="11"/>
  <c r="K1070" i="11"/>
  <c r="N1069" i="11"/>
  <c r="K1069" i="11"/>
  <c r="N1068" i="11"/>
  <c r="K1068" i="11"/>
  <c r="N1067" i="11"/>
  <c r="K1067" i="11"/>
  <c r="N1066" i="11"/>
  <c r="K1066" i="11"/>
  <c r="L1066" i="11" s="1"/>
  <c r="N1065" i="11"/>
  <c r="K1065" i="11"/>
  <c r="N1064" i="11"/>
  <c r="K1064" i="11"/>
  <c r="N1063" i="11"/>
  <c r="K1063" i="11"/>
  <c r="N1062" i="11"/>
  <c r="K1062" i="11"/>
  <c r="L1062" i="11" s="1"/>
  <c r="N1061" i="11"/>
  <c r="K1061" i="11"/>
  <c r="N1060" i="11"/>
  <c r="K1060" i="11"/>
  <c r="L1060" i="11" s="1"/>
  <c r="N1059" i="11"/>
  <c r="K1059" i="11"/>
  <c r="M1059" i="11" s="1"/>
  <c r="N1058" i="11"/>
  <c r="K1058" i="11"/>
  <c r="N1057" i="11"/>
  <c r="K1057" i="11"/>
  <c r="M1057" i="11" s="1"/>
  <c r="N1056" i="11"/>
  <c r="K1056" i="11"/>
  <c r="N1055" i="11"/>
  <c r="K1055" i="11"/>
  <c r="N1054" i="11"/>
  <c r="K1054" i="11"/>
  <c r="L1054" i="11" s="1"/>
  <c r="N1053" i="11"/>
  <c r="K1053" i="11"/>
  <c r="N1052" i="11"/>
  <c r="K1052" i="11"/>
  <c r="L1052" i="11" s="1"/>
  <c r="N1051" i="11"/>
  <c r="K1051" i="11"/>
  <c r="M1051" i="11" s="1"/>
  <c r="N1050" i="11"/>
  <c r="K1050" i="11"/>
  <c r="N1049" i="11"/>
  <c r="K1049" i="11"/>
  <c r="N1048" i="11"/>
  <c r="K1048" i="11"/>
  <c r="N1047" i="11"/>
  <c r="K1047" i="11"/>
  <c r="N1046" i="11"/>
  <c r="K1046" i="11"/>
  <c r="L1046" i="11" s="1"/>
  <c r="N1045" i="11"/>
  <c r="K1045" i="11"/>
  <c r="N1044" i="11"/>
  <c r="K1044" i="11"/>
  <c r="N1043" i="11"/>
  <c r="K1043" i="11"/>
  <c r="M1043" i="11" s="1"/>
  <c r="N1042" i="11"/>
  <c r="K1042" i="11"/>
  <c r="N1041" i="11"/>
  <c r="K1041" i="11"/>
  <c r="N1040" i="11"/>
  <c r="K1040" i="11"/>
  <c r="N1039" i="11"/>
  <c r="K1039" i="11"/>
  <c r="N1038" i="11"/>
  <c r="K1038" i="11"/>
  <c r="L1038" i="11" s="1"/>
  <c r="N1037" i="11"/>
  <c r="K1037" i="11"/>
  <c r="N1036" i="11"/>
  <c r="K1036" i="11"/>
  <c r="L1036" i="11" s="1"/>
  <c r="N1035" i="11"/>
  <c r="K1035" i="11"/>
  <c r="M1035" i="11" s="1"/>
  <c r="N1034" i="11"/>
  <c r="K1034" i="11"/>
  <c r="N1033" i="11"/>
  <c r="K1033" i="11"/>
  <c r="L1033" i="11" s="1"/>
  <c r="N1032" i="11"/>
  <c r="K1032" i="11"/>
  <c r="N1031" i="11"/>
  <c r="K1031" i="11"/>
  <c r="N1030" i="11"/>
  <c r="K1030" i="11"/>
  <c r="N1029" i="11"/>
  <c r="K1029" i="11"/>
  <c r="L1029" i="11" s="1"/>
  <c r="N1028" i="11"/>
  <c r="K1028" i="11"/>
  <c r="N1027" i="11"/>
  <c r="K1027" i="11"/>
  <c r="N1026" i="11"/>
  <c r="K1026" i="11"/>
  <c r="N1025" i="11"/>
  <c r="K1025" i="11"/>
  <c r="N1024" i="11"/>
  <c r="K1024" i="11"/>
  <c r="N1023" i="11"/>
  <c r="K1023" i="11"/>
  <c r="N1022" i="11"/>
  <c r="K1022" i="11"/>
  <c r="N1021" i="11"/>
  <c r="K1021" i="11"/>
  <c r="L1021" i="11" s="1"/>
  <c r="N1020" i="11"/>
  <c r="K1020" i="11"/>
  <c r="L1020" i="11" s="1"/>
  <c r="N1019" i="11"/>
  <c r="K1019" i="11"/>
  <c r="N1018" i="11"/>
  <c r="K1018" i="11"/>
  <c r="N1017" i="11"/>
  <c r="K1017" i="11"/>
  <c r="L1017" i="11" s="1"/>
  <c r="N1016" i="11"/>
  <c r="K1016" i="11"/>
  <c r="N1015" i="11"/>
  <c r="K1015" i="11"/>
  <c r="M1015" i="11" s="1"/>
  <c r="N1014" i="11"/>
  <c r="K1014" i="11"/>
  <c r="N1013" i="11"/>
  <c r="K1013" i="11"/>
  <c r="L1013" i="11" s="1"/>
  <c r="N1012" i="11"/>
  <c r="K1012" i="11"/>
  <c r="L1012" i="11" s="1"/>
  <c r="N1011" i="11"/>
  <c r="K1011" i="11"/>
  <c r="N1010" i="11"/>
  <c r="K1010" i="11"/>
  <c r="L1010" i="11" s="1"/>
  <c r="N1009" i="11"/>
  <c r="K1009" i="11"/>
  <c r="N1008" i="11"/>
  <c r="K1008" i="11"/>
  <c r="L1008" i="11" s="1"/>
  <c r="N1007" i="11"/>
  <c r="K1007" i="11"/>
  <c r="N1006" i="11"/>
  <c r="K1006" i="11"/>
  <c r="N1005" i="11"/>
  <c r="K1005" i="11"/>
  <c r="L1005" i="11" s="1"/>
  <c r="N1004" i="11"/>
  <c r="K1004" i="11"/>
  <c r="N1003" i="11"/>
  <c r="K1003" i="11"/>
  <c r="N1002" i="11"/>
  <c r="K1002" i="11"/>
  <c r="L1002" i="11" s="1"/>
  <c r="N1001" i="11"/>
  <c r="K1001" i="11"/>
  <c r="N1000" i="11"/>
  <c r="K1000" i="11"/>
  <c r="L1000" i="11" s="1"/>
  <c r="N999" i="11"/>
  <c r="K999" i="11"/>
  <c r="N998" i="11"/>
  <c r="K998" i="11"/>
  <c r="N997" i="11"/>
  <c r="K997" i="11"/>
  <c r="M997" i="11" s="1"/>
  <c r="N996" i="11"/>
  <c r="K996" i="11"/>
  <c r="N995" i="11"/>
  <c r="K995" i="11"/>
  <c r="N994" i="11"/>
  <c r="K994" i="11"/>
  <c r="L994" i="11" s="1"/>
  <c r="N993" i="11"/>
  <c r="K993" i="11"/>
  <c r="N992" i="11"/>
  <c r="K992" i="11"/>
  <c r="N991" i="11"/>
  <c r="K991" i="11"/>
  <c r="N990" i="11"/>
  <c r="K990" i="11"/>
  <c r="N989" i="11"/>
  <c r="K989" i="11"/>
  <c r="M989" i="11" s="1"/>
  <c r="N988" i="11"/>
  <c r="K988" i="11"/>
  <c r="N987" i="11"/>
  <c r="K987" i="11"/>
  <c r="N986" i="11"/>
  <c r="K986" i="11"/>
  <c r="L986" i="11" s="1"/>
  <c r="N985" i="11"/>
  <c r="K985" i="11"/>
  <c r="L985" i="11" s="1"/>
  <c r="N984" i="11"/>
  <c r="K984" i="11"/>
  <c r="L984" i="11" s="1"/>
  <c r="N983" i="11"/>
  <c r="K983" i="11"/>
  <c r="M983" i="11" s="1"/>
  <c r="N982" i="11"/>
  <c r="K982" i="11"/>
  <c r="N981" i="11"/>
  <c r="K981" i="11"/>
  <c r="N980" i="11"/>
  <c r="K980" i="11"/>
  <c r="L980" i="11" s="1"/>
  <c r="N979" i="11"/>
  <c r="K979" i="11"/>
  <c r="N978" i="11"/>
  <c r="K978" i="11"/>
  <c r="L978" i="11" s="1"/>
  <c r="N977" i="11"/>
  <c r="K977" i="11"/>
  <c r="N976" i="11"/>
  <c r="K976" i="11"/>
  <c r="L976" i="11" s="1"/>
  <c r="N975" i="11"/>
  <c r="K975" i="11"/>
  <c r="N974" i="11"/>
  <c r="K974" i="11"/>
  <c r="N973" i="11"/>
  <c r="K973" i="11"/>
  <c r="N972" i="11"/>
  <c r="K972" i="11"/>
  <c r="N971" i="11"/>
  <c r="K971" i="11"/>
  <c r="N970" i="11"/>
  <c r="K970" i="11"/>
  <c r="L970" i="11" s="1"/>
  <c r="N969" i="11"/>
  <c r="K969" i="11"/>
  <c r="N968" i="11"/>
  <c r="K968" i="11"/>
  <c r="L968" i="11" s="1"/>
  <c r="N967" i="11"/>
  <c r="K967" i="11"/>
  <c r="N966" i="11"/>
  <c r="K966" i="11"/>
  <c r="L966" i="11" s="1"/>
  <c r="N965" i="11"/>
  <c r="K965" i="11"/>
  <c r="M965" i="11" s="1"/>
  <c r="N964" i="11"/>
  <c r="K964" i="11"/>
  <c r="N963" i="11"/>
  <c r="K963" i="11"/>
  <c r="N962" i="11"/>
  <c r="K962" i="11"/>
  <c r="L962" i="11" s="1"/>
  <c r="N961" i="11"/>
  <c r="K961" i="11"/>
  <c r="N960" i="11"/>
  <c r="K960" i="11"/>
  <c r="L960" i="11" s="1"/>
  <c r="N959" i="11"/>
  <c r="K959" i="11"/>
  <c r="N958" i="11"/>
  <c r="K958" i="11"/>
  <c r="N957" i="11"/>
  <c r="K957" i="11"/>
  <c r="N956" i="11"/>
  <c r="K956" i="11"/>
  <c r="N955" i="11"/>
  <c r="K955" i="11"/>
  <c r="M955" i="11" s="1"/>
  <c r="N954" i="11"/>
  <c r="K954" i="11"/>
  <c r="L954" i="11" s="1"/>
  <c r="N953" i="11"/>
  <c r="K953" i="11"/>
  <c r="N952" i="11"/>
  <c r="K952" i="11"/>
  <c r="L952" i="11" s="1"/>
  <c r="N951" i="11"/>
  <c r="K951" i="11"/>
  <c r="M951" i="11" s="1"/>
  <c r="N950" i="11"/>
  <c r="K950" i="11"/>
  <c r="N949" i="11"/>
  <c r="K949" i="11"/>
  <c r="M949" i="11" s="1"/>
  <c r="N948" i="11"/>
  <c r="K948" i="11"/>
  <c r="N947" i="11"/>
  <c r="K947" i="11"/>
  <c r="M947" i="11" s="1"/>
  <c r="N946" i="11"/>
  <c r="K946" i="11"/>
  <c r="L946" i="11" s="1"/>
  <c r="N945" i="11"/>
  <c r="K945" i="11"/>
  <c r="N944" i="11"/>
  <c r="K944" i="11"/>
  <c r="N943" i="11"/>
  <c r="K943" i="11"/>
  <c r="M943" i="11" s="1"/>
  <c r="N942" i="11"/>
  <c r="K942" i="11"/>
  <c r="N941" i="11"/>
  <c r="K941" i="11"/>
  <c r="M941" i="11" s="1"/>
  <c r="N940" i="11"/>
  <c r="K940" i="11"/>
  <c r="N939" i="11"/>
  <c r="K939" i="11"/>
  <c r="N938" i="11"/>
  <c r="K938" i="11"/>
  <c r="L938" i="11" s="1"/>
  <c r="N937" i="11"/>
  <c r="K937" i="11"/>
  <c r="N936" i="11"/>
  <c r="K936" i="11"/>
  <c r="L936" i="11" s="1"/>
  <c r="N935" i="11"/>
  <c r="K935" i="11"/>
  <c r="M935" i="11" s="1"/>
  <c r="N934" i="11"/>
  <c r="K934" i="11"/>
  <c r="N933" i="11"/>
  <c r="K933" i="11"/>
  <c r="N932" i="11"/>
  <c r="K932" i="11"/>
  <c r="L932" i="11" s="1"/>
  <c r="N931" i="11"/>
  <c r="K931" i="11"/>
  <c r="N930" i="11"/>
  <c r="K930" i="11"/>
  <c r="L930" i="11" s="1"/>
  <c r="N929" i="11"/>
  <c r="K929" i="11"/>
  <c r="N928" i="11"/>
  <c r="K928" i="11"/>
  <c r="L928" i="11" s="1"/>
  <c r="N927" i="11"/>
  <c r="K927" i="11"/>
  <c r="N926" i="11"/>
  <c r="K926" i="11"/>
  <c r="N925" i="11"/>
  <c r="K925" i="11"/>
  <c r="N924" i="11"/>
  <c r="K924" i="11"/>
  <c r="N923" i="11"/>
  <c r="K923" i="11"/>
  <c r="N922" i="11"/>
  <c r="K922" i="11"/>
  <c r="L922" i="11" s="1"/>
  <c r="N921" i="11"/>
  <c r="K921" i="11"/>
  <c r="L921" i="11" s="1"/>
  <c r="N920" i="11"/>
  <c r="K920" i="11"/>
  <c r="L920" i="11" s="1"/>
  <c r="N919" i="11"/>
  <c r="K919" i="11"/>
  <c r="N918" i="11"/>
  <c r="K918" i="11"/>
  <c r="L918" i="11" s="1"/>
  <c r="N917" i="11"/>
  <c r="K917" i="11"/>
  <c r="N916" i="11"/>
  <c r="K916" i="11"/>
  <c r="N915" i="11"/>
  <c r="K915" i="11"/>
  <c r="N914" i="11"/>
  <c r="K914" i="11"/>
  <c r="L914" i="11" s="1"/>
  <c r="N913" i="11"/>
  <c r="K913" i="11"/>
  <c r="L913" i="11" s="1"/>
  <c r="N912" i="11"/>
  <c r="K912" i="11"/>
  <c r="N911" i="11"/>
  <c r="K911" i="11"/>
  <c r="M911" i="11" s="1"/>
  <c r="N910" i="11"/>
  <c r="K910" i="11"/>
  <c r="N909" i="11"/>
  <c r="K909" i="11"/>
  <c r="L909" i="11" s="1"/>
  <c r="N908" i="11"/>
  <c r="K908" i="11"/>
  <c r="N907" i="11"/>
  <c r="K907" i="11"/>
  <c r="N906" i="11"/>
  <c r="K906" i="11"/>
  <c r="L906" i="11" s="1"/>
  <c r="N905" i="11"/>
  <c r="K905" i="11"/>
  <c r="N904" i="11"/>
  <c r="K904" i="11"/>
  <c r="L904" i="11" s="1"/>
  <c r="N903" i="11"/>
  <c r="K903" i="11"/>
  <c r="M903" i="11" s="1"/>
  <c r="N902" i="11"/>
  <c r="K902" i="11"/>
  <c r="L902" i="11" s="1"/>
  <c r="N901" i="11"/>
  <c r="K901" i="11"/>
  <c r="M901" i="11" s="1"/>
  <c r="N900" i="11"/>
  <c r="K900" i="11"/>
  <c r="L900" i="11" s="1"/>
  <c r="N899" i="11"/>
  <c r="K899" i="11"/>
  <c r="N898" i="11"/>
  <c r="K898" i="11"/>
  <c r="L898" i="11" s="1"/>
  <c r="N897" i="11"/>
  <c r="K897" i="11"/>
  <c r="N896" i="11"/>
  <c r="K896" i="11"/>
  <c r="N895" i="11"/>
  <c r="K895" i="11"/>
  <c r="N894" i="11"/>
  <c r="K894" i="11"/>
  <c r="N893" i="11"/>
  <c r="K893" i="11"/>
  <c r="M893" i="11" s="1"/>
  <c r="N892" i="11"/>
  <c r="K892" i="11"/>
  <c r="N891" i="11"/>
  <c r="K891" i="11"/>
  <c r="M891" i="11" s="1"/>
  <c r="N890" i="11"/>
  <c r="K890" i="11"/>
  <c r="L890" i="11" s="1"/>
  <c r="N889" i="11"/>
  <c r="K889" i="11"/>
  <c r="N888" i="11"/>
  <c r="K888" i="11"/>
  <c r="L888" i="11" s="1"/>
  <c r="N887" i="11"/>
  <c r="K887" i="11"/>
  <c r="N886" i="11"/>
  <c r="K886" i="11"/>
  <c r="N885" i="11"/>
  <c r="K885" i="11"/>
  <c r="M885" i="11" s="1"/>
  <c r="N884" i="11"/>
  <c r="K884" i="11"/>
  <c r="N883" i="11"/>
  <c r="K883" i="11"/>
  <c r="M883" i="11" s="1"/>
  <c r="N882" i="11"/>
  <c r="K882" i="11"/>
  <c r="L882" i="11" s="1"/>
  <c r="N881" i="11"/>
  <c r="K881" i="11"/>
  <c r="N880" i="11"/>
  <c r="K880" i="11"/>
  <c r="N879" i="11"/>
  <c r="K879" i="11"/>
  <c r="M879" i="11" s="1"/>
  <c r="N878" i="11"/>
  <c r="K878" i="11"/>
  <c r="N877" i="11"/>
  <c r="K877" i="11"/>
  <c r="M877" i="11" s="1"/>
  <c r="N876" i="11"/>
  <c r="K876" i="11"/>
  <c r="N875" i="11"/>
  <c r="K875" i="11"/>
  <c r="N874" i="11"/>
  <c r="K874" i="11"/>
  <c r="L874" i="11" s="1"/>
  <c r="N873" i="11"/>
  <c r="K873" i="11"/>
  <c r="N872" i="11"/>
  <c r="K872" i="11"/>
  <c r="L872" i="11" s="1"/>
  <c r="N871" i="11"/>
  <c r="K871" i="11"/>
  <c r="M871" i="11" s="1"/>
  <c r="N870" i="11"/>
  <c r="K870" i="11"/>
  <c r="N869" i="11"/>
  <c r="K869" i="11"/>
  <c r="N868" i="11"/>
  <c r="K868" i="11"/>
  <c r="L868" i="11" s="1"/>
  <c r="N867" i="11"/>
  <c r="K867" i="11"/>
  <c r="M867" i="11" s="1"/>
  <c r="N866" i="11"/>
  <c r="K866" i="11"/>
  <c r="L866" i="11" s="1"/>
  <c r="N865" i="11"/>
  <c r="K865" i="11"/>
  <c r="M865" i="11" s="1"/>
  <c r="N864" i="11"/>
  <c r="K864" i="11"/>
  <c r="N863" i="11"/>
  <c r="K863" i="11"/>
  <c r="N862" i="11"/>
  <c r="K862" i="11"/>
  <c r="L862" i="11" s="1"/>
  <c r="N861" i="11"/>
  <c r="K861" i="11"/>
  <c r="M861" i="11" s="1"/>
  <c r="N860" i="11"/>
  <c r="K860" i="11"/>
  <c r="N859" i="11"/>
  <c r="K859" i="11"/>
  <c r="M859" i="11" s="1"/>
  <c r="N858" i="11"/>
  <c r="K858" i="11"/>
  <c r="L858" i="11" s="1"/>
  <c r="N857" i="11"/>
  <c r="K857" i="11"/>
  <c r="N856" i="11"/>
  <c r="K856" i="11"/>
  <c r="N855" i="11"/>
  <c r="K855" i="11"/>
  <c r="M855" i="11" s="1"/>
  <c r="N854" i="11"/>
  <c r="K854" i="11"/>
  <c r="N853" i="11"/>
  <c r="K853" i="11"/>
  <c r="M853" i="11" s="1"/>
  <c r="N852" i="11"/>
  <c r="K852" i="11"/>
  <c r="L852" i="11" s="1"/>
  <c r="N851" i="11"/>
  <c r="K851" i="11"/>
  <c r="N850" i="11"/>
  <c r="K850" i="11"/>
  <c r="L850" i="11" s="1"/>
  <c r="N849" i="11"/>
  <c r="K849" i="11"/>
  <c r="N848" i="11"/>
  <c r="K848" i="11"/>
  <c r="N847" i="11"/>
  <c r="K847" i="11"/>
  <c r="M847" i="11" s="1"/>
  <c r="N846" i="11"/>
  <c r="K846" i="11"/>
  <c r="N845" i="11"/>
  <c r="K845" i="11"/>
  <c r="M845" i="11" s="1"/>
  <c r="N844" i="11"/>
  <c r="K844" i="11"/>
  <c r="N843" i="11"/>
  <c r="K843" i="11"/>
  <c r="M843" i="11" s="1"/>
  <c r="N842" i="11"/>
  <c r="K842" i="11"/>
  <c r="L842" i="11" s="1"/>
  <c r="N841" i="11"/>
  <c r="K841" i="11"/>
  <c r="N840" i="11"/>
  <c r="K840" i="11"/>
  <c r="N839" i="11"/>
  <c r="K839" i="11"/>
  <c r="N838" i="11"/>
  <c r="K838" i="11"/>
  <c r="N837" i="11"/>
  <c r="K837" i="11"/>
  <c r="N836" i="11"/>
  <c r="K836" i="11"/>
  <c r="L836" i="11" s="1"/>
  <c r="N835" i="11"/>
  <c r="K835" i="11"/>
  <c r="L835" i="11" s="1"/>
  <c r="N834" i="11"/>
  <c r="K834" i="11"/>
  <c r="L834" i="11" s="1"/>
  <c r="N833" i="11"/>
  <c r="K833" i="11"/>
  <c r="N832" i="11"/>
  <c r="K832" i="11"/>
  <c r="L832" i="11" s="1"/>
  <c r="N831" i="11"/>
  <c r="K831" i="11"/>
  <c r="L831" i="11" s="1"/>
  <c r="N830" i="11"/>
  <c r="K830" i="11"/>
  <c r="L830" i="11" s="1"/>
  <c r="N829" i="11"/>
  <c r="K829" i="11"/>
  <c r="N828" i="11"/>
  <c r="K828" i="11"/>
  <c r="N827" i="11"/>
  <c r="K827" i="11"/>
  <c r="N826" i="11"/>
  <c r="K826" i="11"/>
  <c r="N825" i="11"/>
  <c r="K825" i="11"/>
  <c r="N824" i="11"/>
  <c r="K824" i="11"/>
  <c r="L824" i="11" s="1"/>
  <c r="N823" i="11"/>
  <c r="K823" i="11"/>
  <c r="M823" i="11" s="1"/>
  <c r="N822" i="11"/>
  <c r="K822" i="11"/>
  <c r="N821" i="11"/>
  <c r="K821" i="11"/>
  <c r="N820" i="11"/>
  <c r="K820" i="11"/>
  <c r="L820" i="11" s="1"/>
  <c r="N819" i="11"/>
  <c r="K819" i="11"/>
  <c r="N818" i="11"/>
  <c r="K818" i="11"/>
  <c r="M818" i="11" s="1"/>
  <c r="N817" i="11"/>
  <c r="K817" i="11"/>
  <c r="N816" i="11"/>
  <c r="K816" i="11"/>
  <c r="N815" i="11"/>
  <c r="K815" i="11"/>
  <c r="N814" i="11"/>
  <c r="K814" i="11"/>
  <c r="N813" i="11"/>
  <c r="K813" i="11"/>
  <c r="N812" i="11"/>
  <c r="K812" i="11"/>
  <c r="N811" i="11"/>
  <c r="K811" i="11"/>
  <c r="N810" i="11"/>
  <c r="K810" i="11"/>
  <c r="N809" i="11"/>
  <c r="K809" i="11"/>
  <c r="L809" i="11" s="1"/>
  <c r="N808" i="11"/>
  <c r="K808" i="11"/>
  <c r="N807" i="11"/>
  <c r="K807" i="11"/>
  <c r="M807" i="11" s="1"/>
  <c r="N806" i="11"/>
  <c r="K806" i="11"/>
  <c r="M806" i="11" s="1"/>
  <c r="N805" i="11"/>
  <c r="K805" i="11"/>
  <c r="N804" i="11"/>
  <c r="K804" i="11"/>
  <c r="L804" i="11" s="1"/>
  <c r="N803" i="11"/>
  <c r="K803" i="11"/>
  <c r="N802" i="11"/>
  <c r="K802" i="11"/>
  <c r="L802" i="11" s="1"/>
  <c r="N801" i="11"/>
  <c r="K801" i="11"/>
  <c r="N800" i="11"/>
  <c r="K800" i="11"/>
  <c r="L800" i="11" s="1"/>
  <c r="N799" i="11"/>
  <c r="K799" i="11"/>
  <c r="N798" i="11"/>
  <c r="K798" i="11"/>
  <c r="N797" i="11"/>
  <c r="K797" i="11"/>
  <c r="N796" i="11"/>
  <c r="K796" i="11"/>
  <c r="N795" i="11"/>
  <c r="K795" i="11"/>
  <c r="N794" i="11"/>
  <c r="K794" i="11"/>
  <c r="M794" i="11" s="1"/>
  <c r="N793" i="11"/>
  <c r="K793" i="11"/>
  <c r="N792" i="11"/>
  <c r="K792" i="11"/>
  <c r="N791" i="11"/>
  <c r="K791" i="11"/>
  <c r="N790" i="11"/>
  <c r="K790" i="11"/>
  <c r="N789" i="11"/>
  <c r="K789" i="11"/>
  <c r="M789" i="11" s="1"/>
  <c r="N788" i="11"/>
  <c r="K788" i="11"/>
  <c r="N787" i="11"/>
  <c r="K787" i="11"/>
  <c r="N786" i="11"/>
  <c r="K786" i="11"/>
  <c r="M786" i="11" s="1"/>
  <c r="N785" i="11"/>
  <c r="K785" i="11"/>
  <c r="M785" i="11" s="1"/>
  <c r="N784" i="11"/>
  <c r="K784" i="11"/>
  <c r="N783" i="11"/>
  <c r="K783" i="11"/>
  <c r="N782" i="11"/>
  <c r="K782" i="11"/>
  <c r="N781" i="11"/>
  <c r="K781" i="11"/>
  <c r="N780" i="11"/>
  <c r="K780" i="11"/>
  <c r="L780" i="11" s="1"/>
  <c r="N779" i="11"/>
  <c r="K779" i="11"/>
  <c r="N778" i="11"/>
  <c r="K778" i="11"/>
  <c r="N777" i="11"/>
  <c r="K777" i="11"/>
  <c r="N776" i="11"/>
  <c r="K776" i="11"/>
  <c r="L776" i="11" s="1"/>
  <c r="N775" i="11"/>
  <c r="K775" i="11"/>
  <c r="N774" i="11"/>
  <c r="K774" i="11"/>
  <c r="N773" i="11"/>
  <c r="K773" i="11"/>
  <c r="L773" i="11" s="1"/>
  <c r="N772" i="11"/>
  <c r="K772" i="11"/>
  <c r="L772" i="11" s="1"/>
  <c r="N771" i="11"/>
  <c r="K771" i="11"/>
  <c r="N770" i="11"/>
  <c r="K770" i="11"/>
  <c r="M770" i="11" s="1"/>
  <c r="N769" i="11"/>
  <c r="K769" i="11"/>
  <c r="N768" i="11"/>
  <c r="K768" i="11"/>
  <c r="N767" i="11"/>
  <c r="K767" i="11"/>
  <c r="N766" i="11"/>
  <c r="K766" i="11"/>
  <c r="N765" i="11"/>
  <c r="K765" i="11"/>
  <c r="N764" i="11"/>
  <c r="K764" i="11"/>
  <c r="L764" i="11" s="1"/>
  <c r="N763" i="11"/>
  <c r="K763" i="11"/>
  <c r="N762" i="11"/>
  <c r="K762" i="11"/>
  <c r="N761" i="11"/>
  <c r="K761" i="11"/>
  <c r="N760" i="11"/>
  <c r="K760" i="11"/>
  <c r="L760" i="11" s="1"/>
  <c r="N759" i="11"/>
  <c r="K759" i="11"/>
  <c r="N758" i="11"/>
  <c r="K758" i="11"/>
  <c r="N757" i="11"/>
  <c r="K757" i="11"/>
  <c r="M757" i="11" s="1"/>
  <c r="N756" i="11"/>
  <c r="K756" i="11"/>
  <c r="N755" i="11"/>
  <c r="K755" i="11"/>
  <c r="N754" i="11"/>
  <c r="K754" i="11"/>
  <c r="N753" i="11"/>
  <c r="K753" i="11"/>
  <c r="M753" i="11" s="1"/>
  <c r="N752" i="11"/>
  <c r="K752" i="11"/>
  <c r="N751" i="11"/>
  <c r="K751" i="11"/>
  <c r="N750" i="11"/>
  <c r="K750" i="11"/>
  <c r="N749" i="11"/>
  <c r="K749" i="11"/>
  <c r="N748" i="11"/>
  <c r="K748" i="11"/>
  <c r="L748" i="11" s="1"/>
  <c r="N747" i="11"/>
  <c r="K747" i="11"/>
  <c r="N746" i="11"/>
  <c r="K746" i="11"/>
  <c r="N745" i="11"/>
  <c r="K745" i="11"/>
  <c r="N744" i="11"/>
  <c r="K744" i="11"/>
  <c r="L744" i="11" s="1"/>
  <c r="N743" i="11"/>
  <c r="K743" i="11"/>
  <c r="N742" i="11"/>
  <c r="K742" i="11"/>
  <c r="N741" i="11"/>
  <c r="K741" i="11"/>
  <c r="N740" i="11"/>
  <c r="K740" i="11"/>
  <c r="L740" i="11" s="1"/>
  <c r="N739" i="11"/>
  <c r="K739" i="11"/>
  <c r="N738" i="11"/>
  <c r="K738" i="11"/>
  <c r="M738" i="11" s="1"/>
  <c r="N737" i="11"/>
  <c r="K737" i="11"/>
  <c r="N736" i="11"/>
  <c r="K736" i="11"/>
  <c r="L736" i="11" s="1"/>
  <c r="N735" i="11"/>
  <c r="K735" i="11"/>
  <c r="N734" i="11"/>
  <c r="K734" i="11"/>
  <c r="N733" i="11"/>
  <c r="K733" i="11"/>
  <c r="M733" i="11" s="1"/>
  <c r="N732" i="11"/>
  <c r="K732" i="11"/>
  <c r="N731" i="11"/>
  <c r="K731" i="11"/>
  <c r="N730" i="11"/>
  <c r="K730" i="11"/>
  <c r="M730" i="11" s="1"/>
  <c r="N729" i="11"/>
  <c r="K729" i="11"/>
  <c r="M729" i="11" s="1"/>
  <c r="N728" i="11"/>
  <c r="K728" i="11"/>
  <c r="N727" i="11"/>
  <c r="K727" i="11"/>
  <c r="N726" i="11"/>
  <c r="K726" i="11"/>
  <c r="N725" i="11"/>
  <c r="K725" i="11"/>
  <c r="M725" i="11" s="1"/>
  <c r="N724" i="11"/>
  <c r="K724" i="11"/>
  <c r="N723" i="11"/>
  <c r="K723" i="11"/>
  <c r="N722" i="11"/>
  <c r="K722" i="11"/>
  <c r="N721" i="11"/>
  <c r="K721" i="11"/>
  <c r="M721" i="11" s="1"/>
  <c r="N720" i="11"/>
  <c r="K720" i="11"/>
  <c r="N719" i="11"/>
  <c r="K719" i="11"/>
  <c r="N718" i="11"/>
  <c r="K718" i="11"/>
  <c r="N717" i="11"/>
  <c r="K717" i="11"/>
  <c r="N716" i="11"/>
  <c r="K716" i="11"/>
  <c r="L716" i="11" s="1"/>
  <c r="N715" i="11"/>
  <c r="K715" i="11"/>
  <c r="N714" i="11"/>
  <c r="K714" i="11"/>
  <c r="N713" i="11"/>
  <c r="K713" i="11"/>
  <c r="N712" i="11"/>
  <c r="K712" i="11"/>
  <c r="L712" i="11" s="1"/>
  <c r="N711" i="11"/>
  <c r="K711" i="11"/>
  <c r="N710" i="11"/>
  <c r="K710" i="11"/>
  <c r="N709" i="11"/>
  <c r="K709" i="11"/>
  <c r="N708" i="11"/>
  <c r="K708" i="11"/>
  <c r="L708" i="11" s="1"/>
  <c r="N707" i="11"/>
  <c r="K707" i="11"/>
  <c r="N706" i="11"/>
  <c r="K706" i="11"/>
  <c r="M706" i="11" s="1"/>
  <c r="N705" i="11"/>
  <c r="K705" i="11"/>
  <c r="N704" i="11"/>
  <c r="K704" i="11"/>
  <c r="N703" i="11"/>
  <c r="K703" i="11"/>
  <c r="N702" i="11"/>
  <c r="K702" i="11"/>
  <c r="N701" i="11"/>
  <c r="K701" i="11"/>
  <c r="N700" i="11"/>
  <c r="K700" i="11"/>
  <c r="L700" i="11" s="1"/>
  <c r="N699" i="11"/>
  <c r="K699" i="11"/>
  <c r="N698" i="11"/>
  <c r="K698" i="11"/>
  <c r="N697" i="11"/>
  <c r="K697" i="11"/>
  <c r="N696" i="11"/>
  <c r="K696" i="11"/>
  <c r="L696" i="11" s="1"/>
  <c r="N695" i="11"/>
  <c r="K695" i="11"/>
  <c r="N694" i="11"/>
  <c r="K694" i="11"/>
  <c r="N693" i="11"/>
  <c r="K693" i="11"/>
  <c r="M693" i="11" s="1"/>
  <c r="N692" i="11"/>
  <c r="K692" i="11"/>
  <c r="N691" i="11"/>
  <c r="K691" i="11"/>
  <c r="N690" i="11"/>
  <c r="K690" i="11"/>
  <c r="N689" i="11"/>
  <c r="K689" i="11"/>
  <c r="M689" i="11" s="1"/>
  <c r="N688" i="11"/>
  <c r="K688" i="11"/>
  <c r="N687" i="11"/>
  <c r="K687" i="11"/>
  <c r="N686" i="11"/>
  <c r="K686" i="11"/>
  <c r="N685" i="11"/>
  <c r="K685" i="11"/>
  <c r="N684" i="11"/>
  <c r="K684" i="11"/>
  <c r="L684" i="11" s="1"/>
  <c r="N683" i="11"/>
  <c r="K683" i="11"/>
  <c r="N682" i="11"/>
  <c r="K682" i="11"/>
  <c r="N681" i="11"/>
  <c r="K681" i="11"/>
  <c r="N680" i="11"/>
  <c r="K680" i="11"/>
  <c r="L680" i="11" s="1"/>
  <c r="N679" i="11"/>
  <c r="K679" i="11"/>
  <c r="N678" i="11"/>
  <c r="K678" i="11"/>
  <c r="N677" i="11"/>
  <c r="K677" i="11"/>
  <c r="L677" i="11" s="1"/>
  <c r="N676" i="11"/>
  <c r="K676" i="11"/>
  <c r="L676" i="11" s="1"/>
  <c r="N675" i="11"/>
  <c r="K675" i="11"/>
  <c r="N674" i="11"/>
  <c r="K674" i="11"/>
  <c r="M674" i="11" s="1"/>
  <c r="N673" i="11"/>
  <c r="K673" i="11"/>
  <c r="N672" i="11"/>
  <c r="K672" i="11"/>
  <c r="N671" i="11"/>
  <c r="K671" i="11"/>
  <c r="N670" i="11"/>
  <c r="K670" i="11"/>
  <c r="N669" i="11"/>
  <c r="K669" i="11"/>
  <c r="N668" i="11"/>
  <c r="K668" i="11"/>
  <c r="L668" i="11" s="1"/>
  <c r="N667" i="11"/>
  <c r="K667" i="11"/>
  <c r="N666" i="11"/>
  <c r="K666" i="11"/>
  <c r="N665" i="11"/>
  <c r="K665" i="11"/>
  <c r="N664" i="11"/>
  <c r="K664" i="11"/>
  <c r="L664" i="11" s="1"/>
  <c r="N663" i="11"/>
  <c r="K663" i="11"/>
  <c r="N662" i="11"/>
  <c r="K662" i="11"/>
  <c r="N661" i="11"/>
  <c r="K661" i="11"/>
  <c r="M661" i="11" s="1"/>
  <c r="N660" i="11"/>
  <c r="K660" i="11"/>
  <c r="N659" i="11"/>
  <c r="K659" i="11"/>
  <c r="N658" i="11"/>
  <c r="K658" i="11"/>
  <c r="M658" i="11" s="1"/>
  <c r="N657" i="11"/>
  <c r="K657" i="11"/>
  <c r="M657" i="11" s="1"/>
  <c r="N656" i="11"/>
  <c r="K656" i="11"/>
  <c r="N655" i="11"/>
  <c r="K655" i="11"/>
  <c r="N654" i="11"/>
  <c r="K654" i="11"/>
  <c r="N653" i="11"/>
  <c r="K653" i="11"/>
  <c r="M653" i="11" s="1"/>
  <c r="N652" i="11"/>
  <c r="K652" i="11"/>
  <c r="N651" i="11"/>
  <c r="K651" i="11"/>
  <c r="N650" i="11"/>
  <c r="K650" i="11"/>
  <c r="M650" i="11" s="1"/>
  <c r="N649" i="11"/>
  <c r="K649" i="11"/>
  <c r="M649" i="11" s="1"/>
  <c r="N648" i="11"/>
  <c r="K648" i="11"/>
  <c r="M648" i="11" s="1"/>
  <c r="N647" i="11"/>
  <c r="K647" i="11"/>
  <c r="N646" i="11"/>
  <c r="K646" i="11"/>
  <c r="M646" i="11" s="1"/>
  <c r="N645" i="11"/>
  <c r="K645" i="11"/>
  <c r="M645" i="11" s="1"/>
  <c r="N644" i="11"/>
  <c r="K644" i="11"/>
  <c r="M644" i="11" s="1"/>
  <c r="N643" i="11"/>
  <c r="K643" i="11"/>
  <c r="N642" i="11"/>
  <c r="K642" i="11"/>
  <c r="N641" i="11"/>
  <c r="K641" i="11"/>
  <c r="M641" i="11" s="1"/>
  <c r="N640" i="11"/>
  <c r="K640" i="11"/>
  <c r="N639" i="11"/>
  <c r="K639" i="11"/>
  <c r="N638" i="11"/>
  <c r="K638" i="11"/>
  <c r="M638" i="11" s="1"/>
  <c r="N637" i="11"/>
  <c r="K637" i="11"/>
  <c r="M637" i="11" s="1"/>
  <c r="N636" i="11"/>
  <c r="K636" i="11"/>
  <c r="M636" i="11" s="1"/>
  <c r="N635" i="11"/>
  <c r="K635" i="11"/>
  <c r="N634" i="11"/>
  <c r="K634" i="11"/>
  <c r="N633" i="11"/>
  <c r="K633" i="11"/>
  <c r="M633" i="11" s="1"/>
  <c r="N632" i="11"/>
  <c r="K632" i="11"/>
  <c r="M632" i="11" s="1"/>
  <c r="N631" i="11"/>
  <c r="K631" i="11"/>
  <c r="N630" i="11"/>
  <c r="K630" i="11"/>
  <c r="N629" i="11"/>
  <c r="K629" i="11"/>
  <c r="M629" i="11" s="1"/>
  <c r="N628" i="11"/>
  <c r="K628" i="11"/>
  <c r="M628" i="11" s="1"/>
  <c r="N627" i="11"/>
  <c r="K627" i="11"/>
  <c r="M627" i="11" s="1"/>
  <c r="N626" i="11"/>
  <c r="K626" i="11"/>
  <c r="N625" i="11"/>
  <c r="K625" i="11"/>
  <c r="M625" i="11" s="1"/>
  <c r="N624" i="11"/>
  <c r="K624" i="11"/>
  <c r="M624" i="11" s="1"/>
  <c r="N623" i="11"/>
  <c r="K623" i="11"/>
  <c r="M623" i="11" s="1"/>
  <c r="N622" i="11"/>
  <c r="K622" i="11"/>
  <c r="N621" i="11"/>
  <c r="K621" i="11"/>
  <c r="M621" i="11" s="1"/>
  <c r="N620" i="11"/>
  <c r="K620" i="11"/>
  <c r="L620" i="11" s="1"/>
  <c r="N619" i="11"/>
  <c r="K619" i="11"/>
  <c r="N618" i="11"/>
  <c r="K618" i="11"/>
  <c r="N617" i="11"/>
  <c r="K617" i="11"/>
  <c r="M617" i="11" s="1"/>
  <c r="N616" i="11"/>
  <c r="K616" i="11"/>
  <c r="N615" i="11"/>
  <c r="K615" i="11"/>
  <c r="L615" i="11" s="1"/>
  <c r="N614" i="11"/>
  <c r="K614" i="11"/>
  <c r="N613" i="11"/>
  <c r="K613" i="11"/>
  <c r="M613" i="11" s="1"/>
  <c r="N612" i="11"/>
  <c r="K612" i="11"/>
  <c r="L612" i="11" s="1"/>
  <c r="N611" i="11"/>
  <c r="K611" i="11"/>
  <c r="N610" i="11"/>
  <c r="K610" i="11"/>
  <c r="N609" i="11"/>
  <c r="K609" i="11"/>
  <c r="M609" i="11" s="1"/>
  <c r="N608" i="11"/>
  <c r="K608" i="11"/>
  <c r="N607" i="11"/>
  <c r="K607" i="11"/>
  <c r="L607" i="11" s="1"/>
  <c r="N606" i="11"/>
  <c r="K606" i="11"/>
  <c r="N605" i="11"/>
  <c r="K605" i="11"/>
  <c r="N604" i="11"/>
  <c r="K604" i="11"/>
  <c r="M604" i="11" s="1"/>
  <c r="N603" i="11"/>
  <c r="K603" i="11"/>
  <c r="N602" i="11"/>
  <c r="K602" i="11"/>
  <c r="N601" i="11"/>
  <c r="K601" i="11"/>
  <c r="M601" i="11" s="1"/>
  <c r="N600" i="11"/>
  <c r="K600" i="11"/>
  <c r="N599" i="11"/>
  <c r="K599" i="11"/>
  <c r="M599" i="11" s="1"/>
  <c r="N598" i="11"/>
  <c r="K598" i="11"/>
  <c r="N597" i="11"/>
  <c r="K597" i="11"/>
  <c r="M597" i="11" s="1"/>
  <c r="N596" i="11"/>
  <c r="K596" i="11"/>
  <c r="M596" i="11" s="1"/>
  <c r="N595" i="11"/>
  <c r="K595" i="11"/>
  <c r="M595" i="11" s="1"/>
  <c r="N594" i="11"/>
  <c r="K594" i="11"/>
  <c r="N593" i="11"/>
  <c r="K593" i="11"/>
  <c r="N592" i="11"/>
  <c r="K592" i="11"/>
  <c r="N591" i="11"/>
  <c r="K591" i="11"/>
  <c r="N590" i="11"/>
  <c r="K590" i="11"/>
  <c r="N589" i="11"/>
  <c r="K589" i="11"/>
  <c r="N588" i="11"/>
  <c r="K588" i="11"/>
  <c r="L588" i="11" s="1"/>
  <c r="N587" i="11"/>
  <c r="K587" i="11"/>
  <c r="N586" i="11"/>
  <c r="K586" i="11"/>
  <c r="N585" i="11"/>
  <c r="K585" i="11"/>
  <c r="N584" i="11"/>
  <c r="K584" i="11"/>
  <c r="L584" i="11" s="1"/>
  <c r="N583" i="11"/>
  <c r="K583" i="11"/>
  <c r="N582" i="11"/>
  <c r="K582" i="11"/>
  <c r="N581" i="11"/>
  <c r="K581" i="11"/>
  <c r="M581" i="11" s="1"/>
  <c r="N580" i="11"/>
  <c r="K580" i="11"/>
  <c r="L580" i="11" s="1"/>
  <c r="N579" i="11"/>
  <c r="K579" i="11"/>
  <c r="L579" i="11" s="1"/>
  <c r="N578" i="11"/>
  <c r="K578" i="11"/>
  <c r="N577" i="11"/>
  <c r="K577" i="11"/>
  <c r="M577" i="11" s="1"/>
  <c r="N576" i="11"/>
  <c r="K576" i="11"/>
  <c r="L576" i="11" s="1"/>
  <c r="N575" i="11"/>
  <c r="K575" i="11"/>
  <c r="L575" i="11" s="1"/>
  <c r="N574" i="11"/>
  <c r="K574" i="11"/>
  <c r="N573" i="11"/>
  <c r="K573" i="11"/>
  <c r="M573" i="11" s="1"/>
  <c r="N572" i="11"/>
  <c r="K572" i="11"/>
  <c r="N571" i="11"/>
  <c r="K571" i="11"/>
  <c r="L571" i="11" s="1"/>
  <c r="N570" i="11"/>
  <c r="K570" i="11"/>
  <c r="N569" i="11"/>
  <c r="K569" i="11"/>
  <c r="M569" i="11" s="1"/>
  <c r="N568" i="11"/>
  <c r="K568" i="11"/>
  <c r="L568" i="11" s="1"/>
  <c r="N567" i="11"/>
  <c r="K567" i="11"/>
  <c r="L567" i="11" s="1"/>
  <c r="N566" i="11"/>
  <c r="K566" i="11"/>
  <c r="N565" i="11"/>
  <c r="K565" i="11"/>
  <c r="M565" i="11" s="1"/>
  <c r="N564" i="11"/>
  <c r="K564" i="11"/>
  <c r="L564" i="11" s="1"/>
  <c r="N563" i="11"/>
  <c r="K563" i="11"/>
  <c r="N562" i="11"/>
  <c r="K562" i="11"/>
  <c r="N561" i="11"/>
  <c r="K561" i="11"/>
  <c r="M561" i="11" s="1"/>
  <c r="N560" i="11"/>
  <c r="K560" i="11"/>
  <c r="L560" i="11" s="1"/>
  <c r="N559" i="11"/>
  <c r="K559" i="11"/>
  <c r="L559" i="11" s="1"/>
  <c r="N558" i="11"/>
  <c r="K558" i="11"/>
  <c r="N557" i="11"/>
  <c r="K557" i="11"/>
  <c r="M557" i="11" s="1"/>
  <c r="N556" i="11"/>
  <c r="K556" i="11"/>
  <c r="M556" i="11" s="1"/>
  <c r="N555" i="11"/>
  <c r="K555" i="11"/>
  <c r="M555" i="11" s="1"/>
  <c r="N554" i="11"/>
  <c r="K554" i="11"/>
  <c r="N553" i="11"/>
  <c r="K553" i="11"/>
  <c r="M553" i="11" s="1"/>
  <c r="N552" i="11"/>
  <c r="K552" i="11"/>
  <c r="M552" i="11" s="1"/>
  <c r="N551" i="11"/>
  <c r="K551" i="11"/>
  <c r="M551" i="11" s="1"/>
  <c r="N550" i="11"/>
  <c r="K550" i="11"/>
  <c r="N549" i="11"/>
  <c r="K549" i="11"/>
  <c r="M549" i="11" s="1"/>
  <c r="N548" i="11"/>
  <c r="K548" i="11"/>
  <c r="N547" i="11"/>
  <c r="K547" i="11"/>
  <c r="M547" i="11" s="1"/>
  <c r="N546" i="11"/>
  <c r="K546" i="11"/>
  <c r="N545" i="11"/>
  <c r="K545" i="11"/>
  <c r="M545" i="11" s="1"/>
  <c r="N544" i="11"/>
  <c r="K544" i="11"/>
  <c r="M544" i="11" s="1"/>
  <c r="N543" i="11"/>
  <c r="K543" i="11"/>
  <c r="N542" i="11"/>
  <c r="K542" i="11"/>
  <c r="N541" i="11"/>
  <c r="K541" i="11"/>
  <c r="N540" i="11"/>
  <c r="K540" i="11"/>
  <c r="N539" i="11"/>
  <c r="K539" i="11"/>
  <c r="N538" i="11"/>
  <c r="K538" i="11"/>
  <c r="N537" i="11"/>
  <c r="K537" i="11"/>
  <c r="N536" i="11"/>
  <c r="K536" i="11"/>
  <c r="M536" i="11" s="1"/>
  <c r="N535" i="11"/>
  <c r="K535" i="11"/>
  <c r="N534" i="11"/>
  <c r="K534" i="11"/>
  <c r="N533" i="11"/>
  <c r="K533" i="11"/>
  <c r="M533" i="11" s="1"/>
  <c r="N532" i="11"/>
  <c r="K532" i="11"/>
  <c r="N531" i="11"/>
  <c r="K531" i="11"/>
  <c r="M531" i="11" s="1"/>
  <c r="N530" i="11"/>
  <c r="K530" i="11"/>
  <c r="N529" i="11"/>
  <c r="K529" i="11"/>
  <c r="N528" i="11"/>
  <c r="K528" i="11"/>
  <c r="N527" i="11"/>
  <c r="K527" i="11"/>
  <c r="N526" i="11"/>
  <c r="K526" i="11"/>
  <c r="N525" i="11"/>
  <c r="K525" i="11"/>
  <c r="M525" i="11" s="1"/>
  <c r="N524" i="11"/>
  <c r="K524" i="11"/>
  <c r="N523" i="11"/>
  <c r="K523" i="11"/>
  <c r="M523" i="11" s="1"/>
  <c r="N522" i="11"/>
  <c r="K522" i="11"/>
  <c r="N521" i="11"/>
  <c r="K521" i="11"/>
  <c r="N520" i="11"/>
  <c r="K520" i="11"/>
  <c r="M520" i="11" s="1"/>
  <c r="N519" i="11"/>
  <c r="K519" i="11"/>
  <c r="M519" i="11" s="1"/>
  <c r="N518" i="11"/>
  <c r="K518" i="11"/>
  <c r="N517" i="11"/>
  <c r="K517" i="11"/>
  <c r="M517" i="11" s="1"/>
  <c r="N516" i="11"/>
  <c r="K516" i="11"/>
  <c r="M516" i="11" s="1"/>
  <c r="N515" i="11"/>
  <c r="K515" i="11"/>
  <c r="M515" i="11" s="1"/>
  <c r="N514" i="11"/>
  <c r="K514" i="11"/>
  <c r="N513" i="11"/>
  <c r="K513" i="11"/>
  <c r="N512" i="11"/>
  <c r="K512" i="11"/>
  <c r="N511" i="11"/>
  <c r="K511" i="11"/>
  <c r="N510" i="11"/>
  <c r="K510" i="11"/>
  <c r="N509" i="11"/>
  <c r="K509" i="11"/>
  <c r="M509" i="11" s="1"/>
  <c r="N508" i="11"/>
  <c r="K508" i="11"/>
  <c r="N507" i="11"/>
  <c r="K507" i="11"/>
  <c r="N506" i="11"/>
  <c r="K506" i="11"/>
  <c r="N505" i="11"/>
  <c r="K505" i="11"/>
  <c r="N504" i="11"/>
  <c r="K504" i="11"/>
  <c r="L504" i="11" s="1"/>
  <c r="N503" i="11"/>
  <c r="K503" i="11"/>
  <c r="L503" i="11" s="1"/>
  <c r="N502" i="11"/>
  <c r="K502" i="11"/>
  <c r="N501" i="11"/>
  <c r="K501" i="11"/>
  <c r="M501" i="11" s="1"/>
  <c r="N500" i="11"/>
  <c r="K500" i="11"/>
  <c r="N499" i="11"/>
  <c r="K499" i="11"/>
  <c r="L499" i="11" s="1"/>
  <c r="N498" i="11"/>
  <c r="K498" i="11"/>
  <c r="N497" i="11"/>
  <c r="K497" i="11"/>
  <c r="M497" i="11" s="1"/>
  <c r="N496" i="11"/>
  <c r="K496" i="11"/>
  <c r="L496" i="11" s="1"/>
  <c r="N495" i="11"/>
  <c r="K495" i="11"/>
  <c r="L495" i="11" s="1"/>
  <c r="N494" i="11"/>
  <c r="K494" i="11"/>
  <c r="N493" i="11"/>
  <c r="K493" i="11"/>
  <c r="M493" i="11" s="1"/>
  <c r="N492" i="11"/>
  <c r="K492" i="11"/>
  <c r="M492" i="11" s="1"/>
  <c r="N491" i="11"/>
  <c r="K491" i="11"/>
  <c r="L491" i="11" s="1"/>
  <c r="N490" i="11"/>
  <c r="K490" i="11"/>
  <c r="N489" i="11"/>
  <c r="K489" i="11"/>
  <c r="M489" i="11" s="1"/>
  <c r="N488" i="11"/>
  <c r="K488" i="11"/>
  <c r="N487" i="11"/>
  <c r="K487" i="11"/>
  <c r="N486" i="11"/>
  <c r="K486" i="11"/>
  <c r="N485" i="11"/>
  <c r="K485" i="11"/>
  <c r="M485" i="11" s="1"/>
  <c r="N484" i="11"/>
  <c r="K484" i="11"/>
  <c r="L484" i="11" s="1"/>
  <c r="N483" i="11"/>
  <c r="K483" i="11"/>
  <c r="N482" i="11"/>
  <c r="K482" i="11"/>
  <c r="N481" i="11"/>
  <c r="K481" i="11"/>
  <c r="M481" i="11" s="1"/>
  <c r="N480" i="11"/>
  <c r="K480" i="11"/>
  <c r="N479" i="11"/>
  <c r="K479" i="11"/>
  <c r="L479" i="11" s="1"/>
  <c r="N478" i="11"/>
  <c r="K478" i="11"/>
  <c r="N477" i="11"/>
  <c r="K477" i="11"/>
  <c r="M477" i="11" s="1"/>
  <c r="N476" i="11"/>
  <c r="K476" i="11"/>
  <c r="M476" i="11" s="1"/>
  <c r="N475" i="11"/>
  <c r="K475" i="11"/>
  <c r="M475" i="11" s="1"/>
  <c r="N474" i="11"/>
  <c r="K474" i="11"/>
  <c r="N473" i="11"/>
  <c r="K473" i="11"/>
  <c r="M473" i="11" s="1"/>
  <c r="N472" i="11"/>
  <c r="K472" i="11"/>
  <c r="M472" i="11" s="1"/>
  <c r="N471" i="11"/>
  <c r="K471" i="11"/>
  <c r="M471" i="11" s="1"/>
  <c r="N470" i="11"/>
  <c r="K470" i="11"/>
  <c r="N469" i="11"/>
  <c r="K469" i="11"/>
  <c r="M469" i="11" s="1"/>
  <c r="N468" i="11"/>
  <c r="K468" i="11"/>
  <c r="M468" i="11" s="1"/>
  <c r="N467" i="11"/>
  <c r="K467" i="11"/>
  <c r="M467" i="11" s="1"/>
  <c r="N466" i="11"/>
  <c r="K466" i="11"/>
  <c r="N465" i="11"/>
  <c r="K465" i="11"/>
  <c r="M465" i="11" s="1"/>
  <c r="N464" i="11"/>
  <c r="K464" i="11"/>
  <c r="M464" i="11" s="1"/>
  <c r="N463" i="11"/>
  <c r="K463" i="11"/>
  <c r="M463" i="11" s="1"/>
  <c r="N462" i="11"/>
  <c r="K462" i="11"/>
  <c r="N461" i="11"/>
  <c r="K461" i="11"/>
  <c r="N460" i="11"/>
  <c r="K460" i="11"/>
  <c r="L460" i="11" s="1"/>
  <c r="N459" i="11"/>
  <c r="K459" i="11"/>
  <c r="M459" i="11" s="1"/>
  <c r="N458" i="11"/>
  <c r="K458" i="11"/>
  <c r="N457" i="11"/>
  <c r="K457" i="11"/>
  <c r="M457" i="11" s="1"/>
  <c r="N456" i="11"/>
  <c r="K456" i="11"/>
  <c r="M456" i="11" s="1"/>
  <c r="N455" i="11"/>
  <c r="K455" i="11"/>
  <c r="M455" i="11" s="1"/>
  <c r="N454" i="11"/>
  <c r="K454" i="11"/>
  <c r="N453" i="11"/>
  <c r="K453" i="11"/>
  <c r="M453" i="11" s="1"/>
  <c r="N452" i="11"/>
  <c r="K452" i="11"/>
  <c r="N451" i="11"/>
  <c r="K451" i="11"/>
  <c r="M451" i="11" s="1"/>
  <c r="N450" i="11"/>
  <c r="K450" i="11"/>
  <c r="N449" i="11"/>
  <c r="K449" i="11"/>
  <c r="M449" i="11" s="1"/>
  <c r="N448" i="11"/>
  <c r="K448" i="11"/>
  <c r="M448" i="11" s="1"/>
  <c r="N447" i="11"/>
  <c r="K447" i="11"/>
  <c r="M447" i="11" s="1"/>
  <c r="N446" i="11"/>
  <c r="K446" i="11"/>
  <c r="N445" i="11"/>
  <c r="K445" i="11"/>
  <c r="L445" i="11" s="1"/>
  <c r="N444" i="11"/>
  <c r="K444" i="11"/>
  <c r="N443" i="11"/>
  <c r="K443" i="11"/>
  <c r="N442" i="11"/>
  <c r="K442" i="11"/>
  <c r="N441" i="11"/>
  <c r="K441" i="11"/>
  <c r="M441" i="11" s="1"/>
  <c r="N440" i="11"/>
  <c r="K440" i="11"/>
  <c r="M440" i="11" s="1"/>
  <c r="N439" i="11"/>
  <c r="K439" i="11"/>
  <c r="M439" i="11" s="1"/>
  <c r="N438" i="11"/>
  <c r="K438" i="11"/>
  <c r="N437" i="11"/>
  <c r="K437" i="11"/>
  <c r="N436" i="11"/>
  <c r="K436" i="11"/>
  <c r="N435" i="11"/>
  <c r="K435" i="11"/>
  <c r="M435" i="11" s="1"/>
  <c r="N434" i="11"/>
  <c r="K434" i="11"/>
  <c r="N433" i="11"/>
  <c r="K433" i="11"/>
  <c r="N432" i="11"/>
  <c r="K432" i="11"/>
  <c r="N431" i="11"/>
  <c r="K431" i="11"/>
  <c r="N430" i="11"/>
  <c r="K430" i="11"/>
  <c r="N429" i="11"/>
  <c r="K429" i="11"/>
  <c r="M429" i="11" s="1"/>
  <c r="N428" i="11"/>
  <c r="K428" i="11"/>
  <c r="M428" i="11" s="1"/>
  <c r="N427" i="11"/>
  <c r="K427" i="11"/>
  <c r="M427" i="11" s="1"/>
  <c r="N426" i="11"/>
  <c r="K426" i="11"/>
  <c r="N425" i="11"/>
  <c r="K425" i="11"/>
  <c r="N424" i="11"/>
  <c r="K424" i="11"/>
  <c r="N423" i="11"/>
  <c r="K423" i="11"/>
  <c r="N422" i="11"/>
  <c r="K422" i="11"/>
  <c r="L422" i="11" s="1"/>
  <c r="N421" i="11"/>
  <c r="K421" i="11"/>
  <c r="M421" i="11" s="1"/>
  <c r="N420" i="11"/>
  <c r="K420" i="11"/>
  <c r="M420" i="11" s="1"/>
  <c r="N419" i="11"/>
  <c r="K419" i="11"/>
  <c r="N418" i="11"/>
  <c r="K418" i="11"/>
  <c r="N417" i="11"/>
  <c r="K417" i="11"/>
  <c r="N416" i="11"/>
  <c r="K416" i="11"/>
  <c r="N415" i="11"/>
  <c r="K415" i="11"/>
  <c r="N414" i="11"/>
  <c r="K414" i="11"/>
  <c r="M414" i="11" s="1"/>
  <c r="N413" i="11"/>
  <c r="K413" i="11"/>
  <c r="N412" i="11"/>
  <c r="K412" i="11"/>
  <c r="N411" i="11"/>
  <c r="K411" i="11"/>
  <c r="N410" i="11"/>
  <c r="K410" i="11"/>
  <c r="M410" i="11" s="1"/>
  <c r="N409" i="11"/>
  <c r="K409" i="11"/>
  <c r="L409" i="11" s="1"/>
  <c r="N408" i="11"/>
  <c r="K408" i="11"/>
  <c r="N407" i="11"/>
  <c r="K407" i="11"/>
  <c r="N406" i="11"/>
  <c r="K406" i="11"/>
  <c r="M406" i="11" s="1"/>
  <c r="N405" i="11"/>
  <c r="K405" i="11"/>
  <c r="L405" i="11" s="1"/>
  <c r="N404" i="11"/>
  <c r="K404" i="11"/>
  <c r="N403" i="11"/>
  <c r="K403" i="11"/>
  <c r="N402" i="11"/>
  <c r="K402" i="11"/>
  <c r="M402" i="11" s="1"/>
  <c r="N401" i="11"/>
  <c r="K401" i="11"/>
  <c r="N400" i="11"/>
  <c r="K400" i="11"/>
  <c r="L400" i="11" s="1"/>
  <c r="N399" i="11"/>
  <c r="K399" i="11"/>
  <c r="N398" i="11"/>
  <c r="K398" i="11"/>
  <c r="M398" i="11" s="1"/>
  <c r="N397" i="11"/>
  <c r="K397" i="11"/>
  <c r="N396" i="11"/>
  <c r="K396" i="11"/>
  <c r="L396" i="11" s="1"/>
  <c r="N395" i="11"/>
  <c r="K395" i="11"/>
  <c r="N394" i="11"/>
  <c r="K394" i="11"/>
  <c r="M394" i="11" s="1"/>
  <c r="N393" i="11"/>
  <c r="K393" i="11"/>
  <c r="N392" i="11"/>
  <c r="K392" i="11"/>
  <c r="L392" i="11" s="1"/>
  <c r="N391" i="11"/>
  <c r="K391" i="11"/>
  <c r="N390" i="11"/>
  <c r="K390" i="11"/>
  <c r="N389" i="11"/>
  <c r="K389" i="11"/>
  <c r="M389" i="11" s="1"/>
  <c r="N388" i="11"/>
  <c r="K388" i="11"/>
  <c r="L388" i="11" s="1"/>
  <c r="N387" i="11"/>
  <c r="K387" i="11"/>
  <c r="N386" i="11"/>
  <c r="K386" i="11"/>
  <c r="M386" i="11" s="1"/>
  <c r="N385" i="11"/>
  <c r="K385" i="11"/>
  <c r="L385" i="11" s="1"/>
  <c r="N384" i="11"/>
  <c r="K384" i="11"/>
  <c r="N383" i="11"/>
  <c r="K383" i="11"/>
  <c r="N382" i="11"/>
  <c r="K382" i="11"/>
  <c r="M382" i="11" s="1"/>
  <c r="N381" i="11"/>
  <c r="K381" i="11"/>
  <c r="N380" i="11"/>
  <c r="K380" i="11"/>
  <c r="L380" i="11" s="1"/>
  <c r="N379" i="11"/>
  <c r="K379" i="11"/>
  <c r="N378" i="11"/>
  <c r="K378" i="11"/>
  <c r="M378" i="11" s="1"/>
  <c r="N377" i="11"/>
  <c r="K377" i="11"/>
  <c r="M377" i="11" s="1"/>
  <c r="N376" i="11"/>
  <c r="K376" i="11"/>
  <c r="L376" i="11" s="1"/>
  <c r="N375" i="11"/>
  <c r="K375" i="11"/>
  <c r="N374" i="11"/>
  <c r="K374" i="11"/>
  <c r="M374" i="11" s="1"/>
  <c r="N373" i="11"/>
  <c r="K373" i="11"/>
  <c r="N372" i="11"/>
  <c r="K372" i="11"/>
  <c r="L372" i="11" s="1"/>
  <c r="N371" i="11"/>
  <c r="K371" i="11"/>
  <c r="N370" i="11"/>
  <c r="K370" i="11"/>
  <c r="M370" i="11" s="1"/>
  <c r="N369" i="11"/>
  <c r="K369" i="11"/>
  <c r="L369" i="11" s="1"/>
  <c r="N368" i="11"/>
  <c r="K368" i="11"/>
  <c r="L368" i="11" s="1"/>
  <c r="N367" i="11"/>
  <c r="K367" i="11"/>
  <c r="N366" i="11"/>
  <c r="K366" i="11"/>
  <c r="M366" i="11" s="1"/>
  <c r="N365" i="11"/>
  <c r="K365" i="11"/>
  <c r="M365" i="11" s="1"/>
  <c r="N364" i="11"/>
  <c r="K364" i="11"/>
  <c r="L364" i="11" s="1"/>
  <c r="N363" i="11"/>
  <c r="K363" i="11"/>
  <c r="N362" i="11"/>
  <c r="K362" i="11"/>
  <c r="M362" i="11" s="1"/>
  <c r="N361" i="11"/>
  <c r="K361" i="11"/>
  <c r="N360" i="11"/>
  <c r="K360" i="11"/>
  <c r="L360" i="11" s="1"/>
  <c r="N359" i="11"/>
  <c r="K359" i="11"/>
  <c r="N358" i="11"/>
  <c r="K358" i="11"/>
  <c r="M358" i="11" s="1"/>
  <c r="N357" i="11"/>
  <c r="K357" i="11"/>
  <c r="M357" i="11" s="1"/>
  <c r="N356" i="11"/>
  <c r="K356" i="11"/>
  <c r="L356" i="11" s="1"/>
  <c r="N355" i="11"/>
  <c r="K355" i="11"/>
  <c r="N354" i="11"/>
  <c r="K354" i="11"/>
  <c r="N353" i="11"/>
  <c r="K353" i="11"/>
  <c r="L353" i="11" s="1"/>
  <c r="N352" i="11"/>
  <c r="K352" i="11"/>
  <c r="N351" i="11"/>
  <c r="K351" i="11"/>
  <c r="N350" i="11"/>
  <c r="K350" i="11"/>
  <c r="M350" i="11" s="1"/>
  <c r="N349" i="11"/>
  <c r="K349" i="11"/>
  <c r="N348" i="11"/>
  <c r="K348" i="11"/>
  <c r="N347" i="11"/>
  <c r="K347" i="11"/>
  <c r="N346" i="11"/>
  <c r="K346" i="11"/>
  <c r="M346" i="11" s="1"/>
  <c r="N345" i="11"/>
  <c r="K345" i="11"/>
  <c r="M345" i="11" s="1"/>
  <c r="N344" i="11"/>
  <c r="K344" i="11"/>
  <c r="L344" i="11" s="1"/>
  <c r="N343" i="11"/>
  <c r="K343" i="11"/>
  <c r="N342" i="11"/>
  <c r="K342" i="11"/>
  <c r="N341" i="11"/>
  <c r="K341" i="11"/>
  <c r="M341" i="11" s="1"/>
  <c r="N340" i="11"/>
  <c r="K340" i="11"/>
  <c r="L340" i="11" s="1"/>
  <c r="N339" i="11"/>
  <c r="K339" i="11"/>
  <c r="N338" i="11"/>
  <c r="K338" i="11"/>
  <c r="M338" i="11" s="1"/>
  <c r="N337" i="11"/>
  <c r="K337" i="11"/>
  <c r="N336" i="11"/>
  <c r="K336" i="11"/>
  <c r="N335" i="11"/>
  <c r="K335" i="11"/>
  <c r="N334" i="11"/>
  <c r="K334" i="11"/>
  <c r="N333" i="11"/>
  <c r="K333" i="11"/>
  <c r="M333" i="11" s="1"/>
  <c r="N332" i="11"/>
  <c r="K332" i="11"/>
  <c r="L332" i="11" s="1"/>
  <c r="N331" i="11"/>
  <c r="K331" i="11"/>
  <c r="N330" i="11"/>
  <c r="K330" i="11"/>
  <c r="M330" i="11" s="1"/>
  <c r="N329" i="11"/>
  <c r="K329" i="11"/>
  <c r="M329" i="11" s="1"/>
  <c r="N328" i="11"/>
  <c r="K328" i="11"/>
  <c r="L328" i="11" s="1"/>
  <c r="N327" i="11"/>
  <c r="K327" i="11"/>
  <c r="N326" i="11"/>
  <c r="K326" i="11"/>
  <c r="M326" i="11" s="1"/>
  <c r="N325" i="11"/>
  <c r="K325" i="11"/>
  <c r="N324" i="11"/>
  <c r="K324" i="11"/>
  <c r="L324" i="11" s="1"/>
  <c r="N323" i="11"/>
  <c r="K323" i="11"/>
  <c r="N322" i="11"/>
  <c r="K322" i="11"/>
  <c r="M322" i="11" s="1"/>
  <c r="N321" i="11"/>
  <c r="K321" i="11"/>
  <c r="M321" i="11" s="1"/>
  <c r="N320" i="11"/>
  <c r="K320" i="11"/>
  <c r="N319" i="11"/>
  <c r="K319" i="11"/>
  <c r="N318" i="11"/>
  <c r="K318" i="11"/>
  <c r="N317" i="11"/>
  <c r="K317" i="11"/>
  <c r="N316" i="11"/>
  <c r="K316" i="11"/>
  <c r="L316" i="11" s="1"/>
  <c r="N315" i="11"/>
  <c r="K315" i="11"/>
  <c r="N314" i="11"/>
  <c r="K314" i="11"/>
  <c r="M314" i="11" s="1"/>
  <c r="N313" i="11"/>
  <c r="K313" i="11"/>
  <c r="M313" i="11" s="1"/>
  <c r="N312" i="11"/>
  <c r="K312" i="11"/>
  <c r="L312" i="11" s="1"/>
  <c r="N311" i="11"/>
  <c r="K311" i="11"/>
  <c r="N310" i="11"/>
  <c r="K310" i="11"/>
  <c r="N309" i="11"/>
  <c r="K309" i="11"/>
  <c r="L309" i="11" s="1"/>
  <c r="N308" i="11"/>
  <c r="K308" i="11"/>
  <c r="N307" i="11"/>
  <c r="K307" i="11"/>
  <c r="N306" i="11"/>
  <c r="K306" i="11"/>
  <c r="M306" i="11" s="1"/>
  <c r="N305" i="11"/>
  <c r="K305" i="11"/>
  <c r="L305" i="11" s="1"/>
  <c r="N304" i="11"/>
  <c r="K304" i="11"/>
  <c r="L304" i="11" s="1"/>
  <c r="N303" i="11"/>
  <c r="K303" i="11"/>
  <c r="N302" i="11"/>
  <c r="K302" i="11"/>
  <c r="M302" i="11" s="1"/>
  <c r="N301" i="11"/>
  <c r="K301" i="11"/>
  <c r="N300" i="11"/>
  <c r="K300" i="11"/>
  <c r="L300" i="11" s="1"/>
  <c r="N299" i="11"/>
  <c r="K299" i="11"/>
  <c r="N298" i="11"/>
  <c r="K298" i="11"/>
  <c r="M298" i="11" s="1"/>
  <c r="N297" i="11"/>
  <c r="K297" i="11"/>
  <c r="N296" i="11"/>
  <c r="K296" i="11"/>
  <c r="L296" i="11" s="1"/>
  <c r="N295" i="11"/>
  <c r="K295" i="11"/>
  <c r="N294" i="11"/>
  <c r="K294" i="11"/>
  <c r="M294" i="11" s="1"/>
  <c r="N293" i="11"/>
  <c r="K293" i="11"/>
  <c r="L293" i="11" s="1"/>
  <c r="N292" i="11"/>
  <c r="K292" i="11"/>
  <c r="L292" i="11" s="1"/>
  <c r="N291" i="11"/>
  <c r="K291" i="11"/>
  <c r="N290" i="11"/>
  <c r="K290" i="11"/>
  <c r="M290" i="11" s="1"/>
  <c r="N289" i="11"/>
  <c r="K289" i="11"/>
  <c r="M289" i="11" s="1"/>
  <c r="N288" i="11"/>
  <c r="K288" i="11"/>
  <c r="N287" i="11"/>
  <c r="K287" i="11"/>
  <c r="N286" i="11"/>
  <c r="K286" i="11"/>
  <c r="M286" i="11" s="1"/>
  <c r="N285" i="11"/>
  <c r="K285" i="11"/>
  <c r="M285" i="11" s="1"/>
  <c r="N284" i="11"/>
  <c r="K284" i="11"/>
  <c r="M284" i="11" s="1"/>
  <c r="N283" i="11"/>
  <c r="K283" i="11"/>
  <c r="N282" i="11"/>
  <c r="K282" i="11"/>
  <c r="L282" i="11" s="1"/>
  <c r="N281" i="11"/>
  <c r="K281" i="11"/>
  <c r="M281" i="11" s="1"/>
  <c r="N280" i="11"/>
  <c r="K280" i="11"/>
  <c r="M280" i="11" s="1"/>
  <c r="N279" i="11"/>
  <c r="K279" i="11"/>
  <c r="N278" i="11"/>
  <c r="K278" i="11"/>
  <c r="N277" i="11"/>
  <c r="K277" i="11"/>
  <c r="N276" i="11"/>
  <c r="K276" i="11"/>
  <c r="N275" i="11"/>
  <c r="K275" i="11"/>
  <c r="N274" i="11"/>
  <c r="K274" i="11"/>
  <c r="M274" i="11" s="1"/>
  <c r="N273" i="11"/>
  <c r="K273" i="11"/>
  <c r="M273" i="11" s="1"/>
  <c r="N272" i="11"/>
  <c r="K272" i="11"/>
  <c r="M272" i="11" s="1"/>
  <c r="N271" i="11"/>
  <c r="K271" i="11"/>
  <c r="N270" i="11"/>
  <c r="K270" i="11"/>
  <c r="M270" i="11" s="1"/>
  <c r="N269" i="11"/>
  <c r="K269" i="11"/>
  <c r="N268" i="11"/>
  <c r="K268" i="11"/>
  <c r="N267" i="11"/>
  <c r="K267" i="11"/>
  <c r="N266" i="11"/>
  <c r="K266" i="11"/>
  <c r="M266" i="11" s="1"/>
  <c r="N265" i="11"/>
  <c r="K265" i="11"/>
  <c r="L265" i="11" s="1"/>
  <c r="N264" i="11"/>
  <c r="K264" i="11"/>
  <c r="N263" i="11"/>
  <c r="K263" i="11"/>
  <c r="N262" i="11"/>
  <c r="K262" i="11"/>
  <c r="N261" i="11"/>
  <c r="K261" i="11"/>
  <c r="M261" i="11" s="1"/>
  <c r="N260" i="11"/>
  <c r="K260" i="11"/>
  <c r="M260" i="11" s="1"/>
  <c r="N259" i="11"/>
  <c r="K259" i="11"/>
  <c r="N258" i="11"/>
  <c r="K258" i="11"/>
  <c r="M258" i="11" s="1"/>
  <c r="N257" i="11"/>
  <c r="K257" i="11"/>
  <c r="N256" i="11"/>
  <c r="K256" i="11"/>
  <c r="L256" i="11" s="1"/>
  <c r="N255" i="11"/>
  <c r="K255" i="11"/>
  <c r="N254" i="11"/>
  <c r="K254" i="11"/>
  <c r="M254" i="11" s="1"/>
  <c r="N253" i="11"/>
  <c r="K253" i="11"/>
  <c r="L253" i="11" s="1"/>
  <c r="N252" i="11"/>
  <c r="K252" i="11"/>
  <c r="L252" i="11" s="1"/>
  <c r="N251" i="11"/>
  <c r="K251" i="11"/>
  <c r="N250" i="11"/>
  <c r="K250" i="11"/>
  <c r="N249" i="11"/>
  <c r="K249" i="11"/>
  <c r="N248" i="11"/>
  <c r="K248" i="11"/>
  <c r="L248" i="11" s="1"/>
  <c r="N247" i="11"/>
  <c r="K247" i="11"/>
  <c r="N246" i="11"/>
  <c r="K246" i="11"/>
  <c r="M246" i="11" s="1"/>
  <c r="N245" i="11"/>
  <c r="K245" i="11"/>
  <c r="L245" i="11" s="1"/>
  <c r="N244" i="11"/>
  <c r="K244" i="11"/>
  <c r="N243" i="11"/>
  <c r="K243" i="11"/>
  <c r="N242" i="11"/>
  <c r="K242" i="11"/>
  <c r="M242" i="11" s="1"/>
  <c r="N241" i="11"/>
  <c r="K241" i="11"/>
  <c r="M241" i="11" s="1"/>
  <c r="N240" i="11"/>
  <c r="K240" i="11"/>
  <c r="N239" i="11"/>
  <c r="K239" i="11"/>
  <c r="N238" i="11"/>
  <c r="K238" i="11"/>
  <c r="N237" i="11"/>
  <c r="K237" i="11"/>
  <c r="M237" i="11" s="1"/>
  <c r="N236" i="11"/>
  <c r="K236" i="11"/>
  <c r="L236" i="11" s="1"/>
  <c r="N235" i="11"/>
  <c r="K235" i="11"/>
  <c r="N234" i="11"/>
  <c r="K234" i="11"/>
  <c r="M234" i="11" s="1"/>
  <c r="N233" i="11"/>
  <c r="K233" i="11"/>
  <c r="M233" i="11" s="1"/>
  <c r="N232" i="11"/>
  <c r="K232" i="11"/>
  <c r="L232" i="11" s="1"/>
  <c r="N231" i="11"/>
  <c r="K231" i="11"/>
  <c r="N230" i="11"/>
  <c r="K230" i="11"/>
  <c r="N229" i="11"/>
  <c r="K229" i="11"/>
  <c r="M229" i="11" s="1"/>
  <c r="N228" i="11"/>
  <c r="K228" i="11"/>
  <c r="L228" i="11" s="1"/>
  <c r="N227" i="11"/>
  <c r="K227" i="11"/>
  <c r="N226" i="11"/>
  <c r="K226" i="11"/>
  <c r="M226" i="11" s="1"/>
  <c r="N225" i="11"/>
  <c r="K225" i="11"/>
  <c r="N224" i="11"/>
  <c r="K224" i="11"/>
  <c r="L224" i="11" s="1"/>
  <c r="N223" i="11"/>
  <c r="K223" i="11"/>
  <c r="N222" i="11"/>
  <c r="K222" i="11"/>
  <c r="M222" i="11" s="1"/>
  <c r="N221" i="11"/>
  <c r="K221" i="11"/>
  <c r="N220" i="11"/>
  <c r="K220" i="11"/>
  <c r="N219" i="11"/>
  <c r="K219" i="11"/>
  <c r="N218" i="11"/>
  <c r="K218" i="11"/>
  <c r="M218" i="11" s="1"/>
  <c r="N217" i="11"/>
  <c r="K217" i="11"/>
  <c r="N216" i="11"/>
  <c r="K216" i="11"/>
  <c r="L216" i="11" s="1"/>
  <c r="N215" i="11"/>
  <c r="K215" i="11"/>
  <c r="N214" i="11"/>
  <c r="K214" i="11"/>
  <c r="N213" i="11"/>
  <c r="K213" i="11"/>
  <c r="N212" i="11"/>
  <c r="K212" i="11"/>
  <c r="L212" i="11" s="1"/>
  <c r="N211" i="11"/>
  <c r="K211" i="11"/>
  <c r="N210" i="11"/>
  <c r="K210" i="11"/>
  <c r="M210" i="11" s="1"/>
  <c r="N209" i="11"/>
  <c r="K209" i="11"/>
  <c r="M209" i="11" s="1"/>
  <c r="N208" i="11"/>
  <c r="K208" i="11"/>
  <c r="L208" i="11" s="1"/>
  <c r="N207" i="11"/>
  <c r="K207" i="11"/>
  <c r="N206" i="11"/>
  <c r="K206" i="11"/>
  <c r="N205" i="11"/>
  <c r="K205" i="11"/>
  <c r="N204" i="11"/>
  <c r="K204" i="11"/>
  <c r="L204" i="11" s="1"/>
  <c r="N203" i="11"/>
  <c r="K203" i="11"/>
  <c r="N202" i="11"/>
  <c r="K202" i="11"/>
  <c r="M202" i="11" s="1"/>
  <c r="N201" i="11"/>
  <c r="K201" i="11"/>
  <c r="N200" i="11"/>
  <c r="K200" i="11"/>
  <c r="L200" i="11" s="1"/>
  <c r="N199" i="11"/>
  <c r="K199" i="11"/>
  <c r="N198" i="11"/>
  <c r="K198" i="11"/>
  <c r="M198" i="11" s="1"/>
  <c r="N197" i="11"/>
  <c r="K197" i="11"/>
  <c r="M197" i="11" s="1"/>
  <c r="N196" i="11"/>
  <c r="K196" i="11"/>
  <c r="M196" i="11" s="1"/>
  <c r="N195" i="11"/>
  <c r="K195" i="11"/>
  <c r="N194" i="11"/>
  <c r="K194" i="11"/>
  <c r="M194" i="11" s="1"/>
  <c r="N193" i="11"/>
  <c r="K193" i="11"/>
  <c r="N192" i="11"/>
  <c r="K192" i="11"/>
  <c r="M192" i="11" s="1"/>
  <c r="N191" i="11"/>
  <c r="K191" i="11"/>
  <c r="N190" i="11"/>
  <c r="K190" i="11"/>
  <c r="N189" i="11"/>
  <c r="K189" i="11"/>
  <c r="M189" i="11" s="1"/>
  <c r="N188" i="11"/>
  <c r="K188" i="11"/>
  <c r="N187" i="11"/>
  <c r="K187" i="11"/>
  <c r="N186" i="11"/>
  <c r="K186" i="11"/>
  <c r="M186" i="11" s="1"/>
  <c r="N185" i="11"/>
  <c r="K185" i="11"/>
  <c r="M185" i="11" s="1"/>
  <c r="N184" i="11"/>
  <c r="K184" i="11"/>
  <c r="M184" i="11" s="1"/>
  <c r="N183" i="11"/>
  <c r="K183" i="11"/>
  <c r="N182" i="11"/>
  <c r="K182" i="11"/>
  <c r="N181" i="11"/>
  <c r="K181" i="11"/>
  <c r="M181" i="11" s="1"/>
  <c r="N180" i="11"/>
  <c r="K180" i="11"/>
  <c r="N179" i="11"/>
  <c r="K179" i="11"/>
  <c r="N178" i="11"/>
  <c r="K178" i="11"/>
  <c r="M178" i="11" s="1"/>
  <c r="N177" i="11"/>
  <c r="K177" i="11"/>
  <c r="N176" i="11"/>
  <c r="K176" i="11"/>
  <c r="M176" i="11" s="1"/>
  <c r="N175" i="11"/>
  <c r="K175" i="11"/>
  <c r="N174" i="11"/>
  <c r="K174" i="11"/>
  <c r="M174" i="11" s="1"/>
  <c r="N173" i="11"/>
  <c r="K173" i="11"/>
  <c r="M173" i="11" s="1"/>
  <c r="N172" i="11"/>
  <c r="K172" i="11"/>
  <c r="N171" i="11"/>
  <c r="K171" i="11"/>
  <c r="N170" i="11"/>
  <c r="K170" i="11"/>
  <c r="M170" i="11" s="1"/>
  <c r="N169" i="11"/>
  <c r="K169" i="11"/>
  <c r="M169" i="11" s="1"/>
  <c r="N168" i="11"/>
  <c r="K168" i="11"/>
  <c r="M168" i="11" s="1"/>
  <c r="N167" i="11"/>
  <c r="K167" i="11"/>
  <c r="N166" i="11"/>
  <c r="K166" i="11"/>
  <c r="M166" i="11" s="1"/>
  <c r="N165" i="11"/>
  <c r="K165" i="11"/>
  <c r="N164" i="11"/>
  <c r="K164" i="11"/>
  <c r="M164" i="11" s="1"/>
  <c r="N163" i="11"/>
  <c r="K163" i="11"/>
  <c r="N162" i="11"/>
  <c r="K162" i="11"/>
  <c r="M162" i="11" s="1"/>
  <c r="N161" i="11"/>
  <c r="K161" i="11"/>
  <c r="M161" i="11" s="1"/>
  <c r="N160" i="11"/>
  <c r="K160" i="11"/>
  <c r="M160" i="11" s="1"/>
  <c r="N159" i="11"/>
  <c r="K159" i="11"/>
  <c r="N158" i="11"/>
  <c r="K158" i="11"/>
  <c r="M158" i="11" s="1"/>
  <c r="N157" i="11"/>
  <c r="K157" i="11"/>
  <c r="N156" i="11"/>
  <c r="K156" i="11"/>
  <c r="M156" i="11" s="1"/>
  <c r="N155" i="11"/>
  <c r="K155" i="11"/>
  <c r="N154" i="11"/>
  <c r="K154" i="11"/>
  <c r="M154" i="11" s="1"/>
  <c r="N153" i="11"/>
  <c r="K153" i="11"/>
  <c r="M153" i="11" s="1"/>
  <c r="N152" i="11"/>
  <c r="K152" i="11"/>
  <c r="M152" i="11" s="1"/>
  <c r="N151" i="11"/>
  <c r="K151" i="11"/>
  <c r="N150" i="11"/>
  <c r="K150" i="11"/>
  <c r="N149" i="11"/>
  <c r="K149" i="11"/>
  <c r="L149" i="11" s="1"/>
  <c r="N148" i="11"/>
  <c r="K148" i="11"/>
  <c r="N147" i="11"/>
  <c r="K147" i="11"/>
  <c r="N146" i="11"/>
  <c r="K146" i="11"/>
  <c r="M146" i="11" s="1"/>
  <c r="N145" i="11"/>
  <c r="K145" i="11"/>
  <c r="N144" i="11"/>
  <c r="K144" i="11"/>
  <c r="N143" i="11"/>
  <c r="K143" i="11"/>
  <c r="N142" i="11"/>
  <c r="K142" i="11"/>
  <c r="M142" i="11" s="1"/>
  <c r="N141" i="11"/>
  <c r="K141" i="11"/>
  <c r="L141" i="11" s="1"/>
  <c r="N140" i="11"/>
  <c r="K140" i="11"/>
  <c r="L140" i="11" s="1"/>
  <c r="N139" i="11"/>
  <c r="K139" i="11"/>
  <c r="N138" i="11"/>
  <c r="K138" i="11"/>
  <c r="M138" i="11" s="1"/>
  <c r="N137" i="11"/>
  <c r="K137" i="11"/>
  <c r="L137" i="11" s="1"/>
  <c r="N136" i="11"/>
  <c r="K136" i="11"/>
  <c r="L136" i="11" s="1"/>
  <c r="N135" i="11"/>
  <c r="K135" i="11"/>
  <c r="N134" i="11"/>
  <c r="K134" i="11"/>
  <c r="M134" i="11" s="1"/>
  <c r="N133" i="11"/>
  <c r="K133" i="11"/>
  <c r="N132" i="11"/>
  <c r="K132" i="11"/>
  <c r="N131" i="11"/>
  <c r="K131" i="11"/>
  <c r="N130" i="11"/>
  <c r="K130" i="11"/>
  <c r="M130" i="11" s="1"/>
  <c r="N129" i="11"/>
  <c r="K129" i="11"/>
  <c r="L129" i="11" s="1"/>
  <c r="N128" i="11"/>
  <c r="K128" i="11"/>
  <c r="N127" i="11"/>
  <c r="K127" i="11"/>
  <c r="N126" i="11"/>
  <c r="K126" i="11"/>
  <c r="M126" i="11" s="1"/>
  <c r="N125" i="11"/>
  <c r="K125" i="11"/>
  <c r="M125" i="11" s="1"/>
  <c r="N124" i="11"/>
  <c r="K124" i="11"/>
  <c r="L124" i="11" s="1"/>
  <c r="N123" i="11"/>
  <c r="K123" i="11"/>
  <c r="N122" i="11"/>
  <c r="K122" i="11"/>
  <c r="N121" i="11"/>
  <c r="K121" i="11"/>
  <c r="M121" i="11" s="1"/>
  <c r="N120" i="11"/>
  <c r="K120" i="11"/>
  <c r="M120" i="11" s="1"/>
  <c r="N119" i="11"/>
  <c r="K119" i="11"/>
  <c r="N118" i="11"/>
  <c r="K118" i="11"/>
  <c r="M118" i="11" s="1"/>
  <c r="N117" i="11"/>
  <c r="K117" i="11"/>
  <c r="M117" i="11" s="1"/>
  <c r="N116" i="11"/>
  <c r="K116" i="11"/>
  <c r="M116" i="11" s="1"/>
  <c r="N115" i="11"/>
  <c r="K115" i="11"/>
  <c r="N114" i="11"/>
  <c r="K114" i="11"/>
  <c r="M114" i="11" s="1"/>
  <c r="N113" i="11"/>
  <c r="K113" i="11"/>
  <c r="M113" i="11" s="1"/>
  <c r="N112" i="11"/>
  <c r="K112" i="11"/>
  <c r="M112" i="11" s="1"/>
  <c r="N111" i="11"/>
  <c r="K111" i="11"/>
  <c r="N110" i="11"/>
  <c r="K110" i="11"/>
  <c r="M110" i="11" s="1"/>
  <c r="N109" i="11"/>
  <c r="K109" i="11"/>
  <c r="N108" i="11"/>
  <c r="K108" i="11"/>
  <c r="L108" i="11" s="1"/>
  <c r="N107" i="11"/>
  <c r="K107" i="11"/>
  <c r="N106" i="11"/>
  <c r="K106" i="11"/>
  <c r="M106" i="11" s="1"/>
  <c r="N105" i="11"/>
  <c r="K105" i="11"/>
  <c r="M105" i="11" s="1"/>
  <c r="N104" i="11"/>
  <c r="K104" i="11"/>
  <c r="M104" i="11" s="1"/>
  <c r="N103" i="11"/>
  <c r="K103" i="11"/>
  <c r="N102" i="11"/>
  <c r="K102" i="11"/>
  <c r="M102" i="11" s="1"/>
  <c r="N101" i="11"/>
  <c r="K101" i="11"/>
  <c r="L101" i="11" s="1"/>
  <c r="N100" i="11"/>
  <c r="K100" i="11"/>
  <c r="L100" i="11" s="1"/>
  <c r="N99" i="11"/>
  <c r="K99" i="11"/>
  <c r="N98" i="11"/>
  <c r="K98" i="11"/>
  <c r="M98" i="11" s="1"/>
  <c r="N97" i="11"/>
  <c r="K97" i="11"/>
  <c r="M97" i="11" s="1"/>
  <c r="N96" i="11"/>
  <c r="K96" i="11"/>
  <c r="M96" i="11" s="1"/>
  <c r="N95" i="11"/>
  <c r="K95" i="11"/>
  <c r="N94" i="11"/>
  <c r="K94" i="11"/>
  <c r="M94" i="11" s="1"/>
  <c r="N93" i="11"/>
  <c r="K93" i="11"/>
  <c r="M93" i="11" s="1"/>
  <c r="N92" i="11"/>
  <c r="K92" i="11"/>
  <c r="M92" i="11" s="1"/>
  <c r="N91" i="11"/>
  <c r="K91" i="11"/>
  <c r="N90" i="11"/>
  <c r="K90" i="11"/>
  <c r="N89" i="11"/>
  <c r="K89" i="11"/>
  <c r="M89" i="11" s="1"/>
  <c r="N88" i="11"/>
  <c r="K88" i="11"/>
  <c r="M88" i="11" s="1"/>
  <c r="N87" i="11"/>
  <c r="K87" i="11"/>
  <c r="N86" i="11"/>
  <c r="K86" i="11"/>
  <c r="M86" i="11" s="1"/>
  <c r="N85" i="11"/>
  <c r="K85" i="11"/>
  <c r="M85" i="11" s="1"/>
  <c r="N84" i="11"/>
  <c r="K84" i="11"/>
  <c r="N83" i="11"/>
  <c r="K83" i="11"/>
  <c r="L83" i="11" s="1"/>
  <c r="N82" i="11"/>
  <c r="K82" i="11"/>
  <c r="M82" i="11" s="1"/>
  <c r="N81" i="11"/>
  <c r="K81" i="11"/>
  <c r="L81" i="11" s="1"/>
  <c r="N80" i="11"/>
  <c r="K80" i="11"/>
  <c r="M80" i="11" s="1"/>
  <c r="N79" i="11"/>
  <c r="K79" i="11"/>
  <c r="N78" i="11"/>
  <c r="K78" i="11"/>
  <c r="N77" i="11"/>
  <c r="K77" i="11"/>
  <c r="N76" i="11"/>
  <c r="K76" i="11"/>
  <c r="M76" i="11" s="1"/>
  <c r="N75" i="11"/>
  <c r="K75" i="11"/>
  <c r="L75" i="11" s="1"/>
  <c r="N74" i="11"/>
  <c r="K74" i="11"/>
  <c r="N73" i="11"/>
  <c r="K73" i="11"/>
  <c r="L73" i="11" s="1"/>
  <c r="N72" i="11"/>
  <c r="K72" i="11"/>
  <c r="M72" i="11" s="1"/>
  <c r="N71" i="11"/>
  <c r="K71" i="11"/>
  <c r="N70" i="11"/>
  <c r="K70" i="11"/>
  <c r="M70" i="11" s="1"/>
  <c r="N69" i="11"/>
  <c r="K69" i="11"/>
  <c r="L69" i="11" s="1"/>
  <c r="N68" i="11"/>
  <c r="K68" i="11"/>
  <c r="M68" i="11" s="1"/>
  <c r="N67" i="11"/>
  <c r="K67" i="11"/>
  <c r="L67" i="11" s="1"/>
  <c r="N66" i="11"/>
  <c r="K66" i="11"/>
  <c r="M66" i="11" s="1"/>
  <c r="N65" i="11"/>
  <c r="K65" i="11"/>
  <c r="L65" i="11" s="1"/>
  <c r="N64" i="11"/>
  <c r="K64" i="11"/>
  <c r="M64" i="11" s="1"/>
  <c r="N63" i="11"/>
  <c r="K63" i="11"/>
  <c r="L63" i="11" s="1"/>
  <c r="N62" i="11"/>
  <c r="K62" i="11"/>
  <c r="N61" i="11"/>
  <c r="K61" i="11"/>
  <c r="L61" i="11" s="1"/>
  <c r="N60" i="11"/>
  <c r="K60" i="11"/>
  <c r="M60" i="11" s="1"/>
  <c r="N59" i="11"/>
  <c r="K59" i="11"/>
  <c r="L59" i="11" s="1"/>
  <c r="N58" i="11"/>
  <c r="K58" i="11"/>
  <c r="M58" i="11" s="1"/>
  <c r="N57" i="11"/>
  <c r="K57" i="11"/>
  <c r="L57" i="11" s="1"/>
  <c r="N56" i="11"/>
  <c r="K56" i="11"/>
  <c r="N55" i="11"/>
  <c r="K55" i="11"/>
  <c r="L55" i="11" s="1"/>
  <c r="N54" i="11"/>
  <c r="K54" i="11"/>
  <c r="N53" i="11"/>
  <c r="K53" i="11"/>
  <c r="L53" i="11" s="1"/>
  <c r="N52" i="11"/>
  <c r="K52" i="11"/>
  <c r="N51" i="11"/>
  <c r="K51" i="11"/>
  <c r="L51" i="11" s="1"/>
  <c r="N50" i="11"/>
  <c r="K50" i="11"/>
  <c r="N49" i="11"/>
  <c r="K49" i="11"/>
  <c r="N48" i="11"/>
  <c r="K48" i="11"/>
  <c r="M48" i="11" s="1"/>
  <c r="N47" i="11"/>
  <c r="K47" i="11"/>
  <c r="L47" i="11" s="1"/>
  <c r="N46" i="11"/>
  <c r="K46" i="11"/>
  <c r="L46" i="11" s="1"/>
  <c r="N45" i="11"/>
  <c r="K45" i="11"/>
  <c r="L45" i="11" s="1"/>
  <c r="N44" i="11"/>
  <c r="K44" i="11"/>
  <c r="N43" i="11"/>
  <c r="K43" i="11"/>
  <c r="L43" i="11" s="1"/>
  <c r="N42" i="11"/>
  <c r="K42" i="11"/>
  <c r="N41" i="11"/>
  <c r="K41" i="11"/>
  <c r="L41" i="11" s="1"/>
  <c r="N40" i="11"/>
  <c r="K40" i="11"/>
  <c r="N39" i="11"/>
  <c r="K39" i="11"/>
  <c r="N38" i="11"/>
  <c r="K38" i="11"/>
  <c r="N37" i="11"/>
  <c r="K37" i="11"/>
  <c r="L37" i="11" s="1"/>
  <c r="N36" i="11"/>
  <c r="K36" i="11"/>
  <c r="N35" i="11"/>
  <c r="K35" i="11"/>
  <c r="L35" i="11" s="1"/>
  <c r="N34" i="11"/>
  <c r="K34" i="11"/>
  <c r="N33" i="11"/>
  <c r="K33" i="11"/>
  <c r="L33" i="11" s="1"/>
  <c r="N32" i="11"/>
  <c r="K32" i="11"/>
  <c r="N31" i="11"/>
  <c r="K31" i="11"/>
  <c r="M31" i="11" s="1"/>
  <c r="N30" i="11"/>
  <c r="K30" i="11"/>
  <c r="N29" i="11"/>
  <c r="K29" i="11"/>
  <c r="L29" i="11" s="1"/>
  <c r="N28" i="11"/>
  <c r="K28" i="11"/>
  <c r="N27" i="11"/>
  <c r="K27" i="11"/>
  <c r="L27" i="11" s="1"/>
  <c r="N26" i="11"/>
  <c r="K26" i="11"/>
  <c r="N25" i="11"/>
  <c r="K25" i="11"/>
  <c r="L25" i="11" s="1"/>
  <c r="N24" i="11"/>
  <c r="K24" i="11"/>
  <c r="N23" i="11"/>
  <c r="K23" i="11"/>
  <c r="M23" i="11" s="1"/>
  <c r="N22" i="11"/>
  <c r="K22" i="11"/>
  <c r="L22" i="11" s="1"/>
  <c r="N21" i="11"/>
  <c r="K21" i="11"/>
  <c r="N20" i="11"/>
  <c r="K20" i="11"/>
  <c r="N19" i="11"/>
  <c r="K19" i="11"/>
  <c r="N18" i="11"/>
  <c r="K18" i="11"/>
  <c r="N17" i="11"/>
  <c r="K17" i="11"/>
  <c r="L17" i="11" s="1"/>
  <c r="N16" i="11"/>
  <c r="K16" i="11"/>
  <c r="N15" i="11"/>
  <c r="K15" i="11"/>
  <c r="M15" i="11" s="1"/>
  <c r="N14" i="11"/>
  <c r="K14" i="11"/>
  <c r="L14" i="11" s="1"/>
  <c r="N13" i="11"/>
  <c r="K13" i="11"/>
  <c r="L13" i="11" s="1"/>
  <c r="N12" i="11"/>
  <c r="K12" i="11"/>
  <c r="N11" i="11"/>
  <c r="K11" i="11"/>
  <c r="N10" i="11"/>
  <c r="K10" i="11"/>
  <c r="N9" i="11"/>
  <c r="K9" i="11"/>
  <c r="L9" i="11" s="1"/>
  <c r="N8" i="11"/>
  <c r="K8" i="11"/>
  <c r="N7" i="11"/>
  <c r="K7" i="11"/>
  <c r="M4351" i="11" l="1"/>
  <c r="M4941" i="11"/>
  <c r="M4499" i="11"/>
  <c r="M4696" i="11"/>
  <c r="M4743" i="11"/>
  <c r="M4250" i="11"/>
  <c r="M4290" i="11"/>
  <c r="M4481" i="11"/>
  <c r="M4558" i="11"/>
  <c r="M4538" i="11"/>
  <c r="M5023" i="11"/>
  <c r="M4329" i="11"/>
  <c r="M4994" i="11"/>
  <c r="M5148" i="11"/>
  <c r="M4406" i="11"/>
  <c r="M5105" i="11"/>
  <c r="M4456" i="11"/>
  <c r="M4268" i="11"/>
  <c r="M4900" i="11"/>
  <c r="M5271" i="11"/>
  <c r="M5077" i="11"/>
  <c r="M3944" i="11"/>
  <c r="M5135" i="11"/>
  <c r="M4660" i="11"/>
  <c r="M4766" i="11"/>
  <c r="M3724" i="11"/>
  <c r="M5221" i="11"/>
  <c r="M5047" i="11"/>
  <c r="M4568" i="11"/>
  <c r="M4912" i="11"/>
  <c r="M4296" i="11"/>
  <c r="M5323" i="11"/>
  <c r="M4735" i="11"/>
  <c r="M4836" i="11"/>
  <c r="M4178" i="11"/>
  <c r="M4013" i="11"/>
  <c r="M4239" i="11"/>
  <c r="M4581" i="11"/>
  <c r="M4065" i="11"/>
  <c r="M3779" i="11"/>
  <c r="M3853" i="11"/>
  <c r="M4130" i="11"/>
  <c r="M3906" i="11"/>
  <c r="M3742" i="11"/>
  <c r="M3791" i="11"/>
  <c r="M4003" i="11"/>
  <c r="M3976" i="11"/>
  <c r="M3581" i="11"/>
  <c r="M3517" i="11"/>
  <c r="M3259" i="11"/>
  <c r="M3674" i="11"/>
  <c r="M2282" i="11"/>
  <c r="M3496" i="11"/>
  <c r="M2552" i="11"/>
  <c r="M3447" i="11"/>
  <c r="M2679" i="11"/>
  <c r="M3194" i="11"/>
  <c r="M2752" i="11"/>
  <c r="M2368" i="11"/>
  <c r="M3603" i="11"/>
  <c r="M3477" i="11"/>
  <c r="M3624" i="11"/>
  <c r="M3507" i="11"/>
  <c r="M3080" i="11"/>
  <c r="M3659" i="11"/>
  <c r="M3486" i="11"/>
  <c r="M2194" i="11"/>
  <c r="M425" i="11"/>
  <c r="M230" i="11"/>
  <c r="M276" i="11"/>
  <c r="M452" i="11"/>
  <c r="M417" i="11"/>
  <c r="M1447" i="11"/>
  <c r="M71" i="11"/>
  <c r="M437" i="11"/>
  <c r="M521" i="11"/>
  <c r="M585" i="11"/>
  <c r="M1981" i="11"/>
  <c r="M84" i="11"/>
  <c r="M201" i="11"/>
  <c r="M301" i="11"/>
  <c r="M505" i="11"/>
  <c r="M511" i="11"/>
  <c r="M513" i="11"/>
  <c r="M537" i="11"/>
  <c r="M539" i="11"/>
  <c r="M3971" i="11"/>
  <c r="M4123" i="11"/>
  <c r="M4039" i="11"/>
  <c r="M3891" i="11"/>
  <c r="M3833" i="11"/>
  <c r="M4104" i="11"/>
  <c r="M3723" i="11"/>
  <c r="M3805" i="11"/>
  <c r="M3852" i="11"/>
  <c r="M3926" i="11"/>
  <c r="M157" i="11"/>
  <c r="M177" i="11"/>
  <c r="M10" i="11"/>
  <c r="M12" i="11"/>
  <c r="M16" i="11"/>
  <c r="M18" i="11"/>
  <c r="M20" i="11"/>
  <c r="M24" i="11"/>
  <c r="M26" i="11"/>
  <c r="M28" i="11"/>
  <c r="M30" i="11"/>
  <c r="M32" i="11"/>
  <c r="M36" i="11"/>
  <c r="M38" i="11"/>
  <c r="M40" i="11"/>
  <c r="M42" i="11"/>
  <c r="M52" i="11"/>
  <c r="M54" i="11"/>
  <c r="M56" i="11"/>
  <c r="M150" i="11"/>
  <c r="M250" i="11"/>
  <c r="M278" i="11"/>
  <c r="M310" i="11"/>
  <c r="M318" i="11"/>
  <c r="M342" i="11"/>
  <c r="M354" i="11"/>
  <c r="M418" i="11"/>
  <c r="M524" i="11"/>
  <c r="V4151" i="11"/>
  <c r="V4153" i="11"/>
  <c r="V4155" i="11"/>
  <c r="V4165" i="11"/>
  <c r="V4166" i="11"/>
  <c r="V4172" i="11"/>
  <c r="V4174" i="11"/>
  <c r="V4176" i="11"/>
  <c r="V4193" i="11"/>
  <c r="V4194" i="11"/>
  <c r="V4197" i="11"/>
  <c r="V4199" i="11"/>
  <c r="V4201" i="11"/>
  <c r="V4202" i="11"/>
  <c r="V4205" i="11"/>
  <c r="V4207" i="11"/>
  <c r="V4217" i="11"/>
  <c r="V4218" i="11"/>
  <c r="V4221" i="11"/>
  <c r="V4224" i="11"/>
  <c r="V4232" i="11"/>
  <c r="V4233" i="11"/>
  <c r="V4236" i="11"/>
  <c r="V4239" i="11"/>
  <c r="V4242" i="11"/>
  <c r="V4247" i="11"/>
  <c r="V4250" i="11"/>
  <c r="V4255" i="11"/>
  <c r="V4260" i="11"/>
  <c r="V4266" i="11"/>
  <c r="V4267" i="11"/>
  <c r="V4270" i="11"/>
  <c r="V4279" i="11"/>
  <c r="V4283" i="11"/>
  <c r="V4285" i="11"/>
  <c r="V4288" i="11"/>
  <c r="V4289" i="11"/>
  <c r="V4293" i="11"/>
  <c r="V4295" i="11"/>
  <c r="V4300" i="11"/>
  <c r="V4303" i="11"/>
  <c r="V4152" i="11"/>
  <c r="V4156" i="11"/>
  <c r="V4158" i="11"/>
  <c r="V4162" i="11"/>
  <c r="V4169" i="11"/>
  <c r="V4170" i="11"/>
  <c r="V4173" i="11"/>
  <c r="V4179" i="11"/>
  <c r="V4180" i="11"/>
  <c r="V4183" i="11"/>
  <c r="V4184" i="11"/>
  <c r="V4187" i="11"/>
  <c r="V4188" i="11"/>
  <c r="V4191" i="11"/>
  <c r="V4211" i="11"/>
  <c r="V4212" i="11"/>
  <c r="V4215" i="11"/>
  <c r="V4222" i="11"/>
  <c r="V4227" i="11"/>
  <c r="V4237" i="11"/>
  <c r="V4243" i="11"/>
  <c r="V4245" i="11"/>
  <c r="V4251" i="11"/>
  <c r="V4253" i="11"/>
  <c r="V4256" i="11"/>
  <c r="V4257" i="11"/>
  <c r="V4261" i="11"/>
  <c r="V4263" i="11"/>
  <c r="V4268" i="11"/>
  <c r="V4271" i="11"/>
  <c r="V4274" i="11"/>
  <c r="V4275" i="11"/>
  <c r="V4277" i="11"/>
  <c r="V4281" i="11"/>
  <c r="V4284" i="11"/>
  <c r="V4286" i="11"/>
  <c r="V4296" i="11"/>
  <c r="V4297" i="11"/>
  <c r="V4301" i="11"/>
  <c r="V4161" i="11"/>
  <c r="V4167" i="11"/>
  <c r="V4168" i="11"/>
  <c r="V4206" i="11"/>
  <c r="V4216" i="11"/>
  <c r="V4226" i="11"/>
  <c r="V4228" i="11"/>
  <c r="V4229" i="11"/>
  <c r="V4240" i="11"/>
  <c r="V4241" i="11"/>
  <c r="V4244" i="11"/>
  <c r="V4254" i="11"/>
  <c r="V4259" i="11"/>
  <c r="V4262" i="11"/>
  <c r="V4273" i="11"/>
  <c r="V4280" i="11"/>
  <c r="V4282" i="11"/>
  <c r="V4294" i="11"/>
  <c r="V4299" i="11"/>
  <c r="V4302" i="11"/>
  <c r="V4307" i="11"/>
  <c r="V4309" i="11"/>
  <c r="V4312" i="11"/>
  <c r="V4313" i="11"/>
  <c r="V4316" i="11"/>
  <c r="V4317" i="11"/>
  <c r="V4319" i="11"/>
  <c r="V4322" i="11"/>
  <c r="V4323" i="11"/>
  <c r="V4338" i="11"/>
  <c r="V4341" i="11"/>
  <c r="V4342" i="11"/>
  <c r="V4345" i="11"/>
  <c r="V4346" i="11"/>
  <c r="V4349" i="11"/>
  <c r="V4350" i="11"/>
  <c r="V4353" i="11"/>
  <c r="V4354" i="11"/>
  <c r="V4357" i="11"/>
  <c r="V4359" i="11"/>
  <c r="V4360" i="11"/>
  <c r="V4368" i="11"/>
  <c r="V4379" i="11"/>
  <c r="V4380" i="11"/>
  <c r="V4175" i="11"/>
  <c r="V4178" i="11"/>
  <c r="V4181" i="11"/>
  <c r="V4182" i="11"/>
  <c r="V4189" i="11"/>
  <c r="V4195" i="11"/>
  <c r="V4219" i="11"/>
  <c r="V4248" i="11"/>
  <c r="V4249" i="11"/>
  <c r="V4252" i="11"/>
  <c r="V4258" i="11"/>
  <c r="V4264" i="11"/>
  <c r="V4265" i="11"/>
  <c r="V4272" i="11"/>
  <c r="V4287" i="11"/>
  <c r="V4298" i="11"/>
  <c r="V4304" i="11"/>
  <c r="V4308" i="11"/>
  <c r="V4310" i="11"/>
  <c r="V4320" i="11"/>
  <c r="V4324" i="11"/>
  <c r="V4327" i="11"/>
  <c r="V4328" i="11"/>
  <c r="V4339" i="11"/>
  <c r="V4340" i="11"/>
  <c r="V4347" i="11"/>
  <c r="V4348" i="11"/>
  <c r="V4355" i="11"/>
  <c r="V4356" i="11"/>
  <c r="V4358" i="11"/>
  <c r="V4361" i="11"/>
  <c r="V4362" i="11"/>
  <c r="V4364" i="11"/>
  <c r="V4367" i="11"/>
  <c r="V4369" i="11"/>
  <c r="V4376" i="11"/>
  <c r="V4164" i="11"/>
  <c r="V4186" i="11"/>
  <c r="V4196" i="11"/>
  <c r="V4200" i="11"/>
  <c r="V4203" i="11"/>
  <c r="V4208" i="11"/>
  <c r="V4231" i="11"/>
  <c r="V4235" i="11"/>
  <c r="V4238" i="11"/>
  <c r="V4276" i="11"/>
  <c r="V4290" i="11"/>
  <c r="V4325" i="11"/>
  <c r="V4326" i="11"/>
  <c r="V4334" i="11"/>
  <c r="V4375" i="11"/>
  <c r="V4381" i="11"/>
  <c r="V4382" i="11"/>
  <c r="V4389" i="11"/>
  <c r="V4391" i="11"/>
  <c r="V4392" i="11"/>
  <c r="V4395" i="11"/>
  <c r="V4396" i="11"/>
  <c r="V4398" i="11"/>
  <c r="V4402" i="11"/>
  <c r="V4407" i="11"/>
  <c r="V4408" i="11"/>
  <c r="V4421" i="11"/>
  <c r="V4423" i="11"/>
  <c r="V4424" i="11"/>
  <c r="V4427" i="11"/>
  <c r="V4428" i="11"/>
  <c r="V4430" i="11"/>
  <c r="V4433" i="11"/>
  <c r="V4439" i="11"/>
  <c r="V4440" i="11"/>
  <c r="V4453" i="11"/>
  <c r="V4455" i="11"/>
  <c r="V4456" i="11"/>
  <c r="V4459" i="11"/>
  <c r="V4460" i="11"/>
  <c r="V4462" i="11"/>
  <c r="V4465" i="11"/>
  <c r="V4475" i="11"/>
  <c r="V4476" i="11"/>
  <c r="V4482" i="11"/>
  <c r="V4493" i="11"/>
  <c r="V4495" i="11"/>
  <c r="V4496" i="11"/>
  <c r="V4507" i="11"/>
  <c r="V4508" i="11"/>
  <c r="V4514" i="11"/>
  <c r="V4515" i="11"/>
  <c r="V4521" i="11"/>
  <c r="V4524" i="11"/>
  <c r="V4530" i="11"/>
  <c r="V4531" i="11"/>
  <c r="V4537" i="11"/>
  <c r="V4540" i="11"/>
  <c r="V4546" i="11"/>
  <c r="V4547" i="11"/>
  <c r="V4553" i="11"/>
  <c r="V4557" i="11"/>
  <c r="V4560" i="11"/>
  <c r="V4561" i="11"/>
  <c r="V4566" i="11"/>
  <c r="V4575" i="11"/>
  <c r="V4580" i="11"/>
  <c r="V4587" i="11"/>
  <c r="V4589" i="11"/>
  <c r="V4590" i="11"/>
  <c r="V4593" i="11"/>
  <c r="V4594" i="11"/>
  <c r="V4600" i="11"/>
  <c r="V4605" i="11"/>
  <c r="V4606" i="11"/>
  <c r="V4611" i="11"/>
  <c r="V4617" i="11"/>
  <c r="V4620" i="11"/>
  <c r="V4623" i="11"/>
  <c r="V4626" i="11"/>
  <c r="V4632" i="11"/>
  <c r="V4637" i="11"/>
  <c r="V4638" i="11"/>
  <c r="V4643" i="11"/>
  <c r="V4649" i="11"/>
  <c r="V4652" i="11"/>
  <c r="V4655" i="11"/>
  <c r="V4658" i="11"/>
  <c r="V4664" i="11"/>
  <c r="V4163" i="11"/>
  <c r="V4185" i="11"/>
  <c r="V4198" i="11"/>
  <c r="V4204" i="11"/>
  <c r="V4230" i="11"/>
  <c r="V4305" i="11"/>
  <c r="V4318" i="11"/>
  <c r="V4329" i="11"/>
  <c r="V4330" i="11"/>
  <c r="V4335" i="11"/>
  <c r="V4336" i="11"/>
  <c r="V4352" i="11"/>
  <c r="V4386" i="11"/>
  <c r="V4397" i="11"/>
  <c r="V4401" i="11"/>
  <c r="V4411" i="11"/>
  <c r="V4412" i="11"/>
  <c r="V4418" i="11"/>
  <c r="V4429" i="11"/>
  <c r="V4431" i="11"/>
  <c r="V4432" i="11"/>
  <c r="V4435" i="11"/>
  <c r="V4436" i="11"/>
  <c r="V4443" i="11"/>
  <c r="V4444" i="11"/>
  <c r="V4450" i="11"/>
  <c r="V4461" i="11"/>
  <c r="V4463" i="11"/>
  <c r="V4464" i="11"/>
  <c r="V4467" i="11"/>
  <c r="V4468" i="11"/>
  <c r="V4470" i="11"/>
  <c r="V4477" i="11"/>
  <c r="V4478" i="11"/>
  <c r="V4481" i="11"/>
  <c r="V4490" i="11"/>
  <c r="V4499" i="11"/>
  <c r="V4500" i="11"/>
  <c r="V4502" i="11"/>
  <c r="V4510" i="11"/>
  <c r="V4511" i="11"/>
  <c r="V4517" i="11"/>
  <c r="V4520" i="11"/>
  <c r="V4526" i="11"/>
  <c r="V4527" i="11"/>
  <c r="V4533" i="11"/>
  <c r="V4536" i="11"/>
  <c r="V4542" i="11"/>
  <c r="V4543" i="11"/>
  <c r="V4549" i="11"/>
  <c r="V4552" i="11"/>
  <c r="V4567" i="11"/>
  <c r="V4570" i="11"/>
  <c r="V4576" i="11"/>
  <c r="V4577" i="11"/>
  <c r="V4584" i="11"/>
  <c r="V4596" i="11"/>
  <c r="V4599" i="11"/>
  <c r="V4602" i="11"/>
  <c r="V4608" i="11"/>
  <c r="V4613" i="11"/>
  <c r="V4614" i="11"/>
  <c r="V4619" i="11"/>
  <c r="V4625" i="11"/>
  <c r="V4628" i="11"/>
  <c r="V4631" i="11"/>
  <c r="V4634" i="11"/>
  <c r="V4640" i="11"/>
  <c r="V4645" i="11"/>
  <c r="V4646" i="11"/>
  <c r="V4651" i="11"/>
  <c r="V4657" i="11"/>
  <c r="V4660" i="11"/>
  <c r="V4665" i="11"/>
  <c r="V4666" i="11"/>
  <c r="V4177" i="11"/>
  <c r="V4209" i="11"/>
  <c r="V4210" i="11"/>
  <c r="V4214" i="11"/>
  <c r="V4220" i="11"/>
  <c r="V4225" i="11"/>
  <c r="V4269" i="11"/>
  <c r="V4315" i="11"/>
  <c r="V4333" i="11"/>
  <c r="V4384" i="11"/>
  <c r="V4388" i="11"/>
  <c r="V4393" i="11"/>
  <c r="V4417" i="11"/>
  <c r="V4419" i="11"/>
  <c r="V4442" i="11"/>
  <c r="V4445" i="11"/>
  <c r="V4446" i="11"/>
  <c r="V4454" i="11"/>
  <c r="V4458" i="11"/>
  <c r="V4509" i="11"/>
  <c r="V4512" i="11"/>
  <c r="V4525" i="11"/>
  <c r="V4528" i="11"/>
  <c r="V4541" i="11"/>
  <c r="V4544" i="11"/>
  <c r="V4562" i="11"/>
  <c r="V4563" i="11"/>
  <c r="V4564" i="11"/>
  <c r="V4565" i="11"/>
  <c r="V4568" i="11"/>
  <c r="V4569" i="11"/>
  <c r="V4571" i="11"/>
  <c r="V4572" i="11"/>
  <c r="V4583" i="11"/>
  <c r="V4585" i="11"/>
  <c r="V4601" i="11"/>
  <c r="V4603" i="11"/>
  <c r="V4616" i="11"/>
  <c r="V4624" i="11"/>
  <c r="V4633" i="11"/>
  <c r="V4635" i="11"/>
  <c r="V4648" i="11"/>
  <c r="V4656" i="11"/>
  <c r="V4668" i="11"/>
  <c r="V4669" i="11"/>
  <c r="V4671" i="11"/>
  <c r="V4680" i="11"/>
  <c r="V4685" i="11"/>
  <c r="V4687" i="11"/>
  <c r="V4691" i="11"/>
  <c r="V4692" i="11"/>
  <c r="V4697" i="11"/>
  <c r="V4701" i="11"/>
  <c r="V4707" i="11"/>
  <c r="V4708" i="11"/>
  <c r="V4714" i="11"/>
  <c r="V4717" i="11"/>
  <c r="V4723" i="11"/>
  <c r="V4724" i="11"/>
  <c r="V4730" i="11"/>
  <c r="V4733" i="11"/>
  <c r="V4739" i="11"/>
  <c r="V4740" i="11"/>
  <c r="V4746" i="11"/>
  <c r="V4749" i="11"/>
  <c r="V4755" i="11"/>
  <c r="V4756" i="11"/>
  <c r="V4762" i="11"/>
  <c r="V4765" i="11"/>
  <c r="V4771" i="11"/>
  <c r="V4772" i="11"/>
  <c r="V4778" i="11"/>
  <c r="V4781" i="11"/>
  <c r="V4787" i="11"/>
  <c r="V4788" i="11"/>
  <c r="V4794" i="11"/>
  <c r="V4797" i="11"/>
  <c r="V4803" i="11"/>
  <c r="V4804" i="11"/>
  <c r="V4810" i="11"/>
  <c r="V4813" i="11"/>
  <c r="V4819" i="11"/>
  <c r="V4820" i="11"/>
  <c r="V4826" i="11"/>
  <c r="V4829" i="11"/>
  <c r="V4835" i="11"/>
  <c r="V4836" i="11"/>
  <c r="V4159" i="11"/>
  <c r="V4160" i="11"/>
  <c r="V4190" i="11"/>
  <c r="V4192" i="11"/>
  <c r="V4246" i="11"/>
  <c r="V4278" i="11"/>
  <c r="V4292" i="11"/>
  <c r="V4321" i="11"/>
  <c r="V4378" i="11"/>
  <c r="V4383" i="11"/>
  <c r="V4385" i="11"/>
  <c r="V4387" i="11"/>
  <c r="V4399" i="11"/>
  <c r="V4400" i="11"/>
  <c r="V4403" i="11"/>
  <c r="V4404" i="11"/>
  <c r="V4406" i="11"/>
  <c r="V4441" i="11"/>
  <c r="V4447" i="11"/>
  <c r="V4448" i="11"/>
  <c r="V4452" i="11"/>
  <c r="V4457" i="11"/>
  <c r="V4466" i="11"/>
  <c r="V4469" i="11"/>
  <c r="V4471" i="11"/>
  <c r="V4472" i="11"/>
  <c r="V4479" i="11"/>
  <c r="V4480" i="11"/>
  <c r="V4483" i="11"/>
  <c r="V4484" i="11"/>
  <c r="V4486" i="11"/>
  <c r="V4494" i="11"/>
  <c r="V4498" i="11"/>
  <c r="V4501" i="11"/>
  <c r="V4503" i="11"/>
  <c r="V4504" i="11"/>
  <c r="V4522" i="11"/>
  <c r="V4523" i="11"/>
  <c r="V4538" i="11"/>
  <c r="V4539" i="11"/>
  <c r="V4554" i="11"/>
  <c r="V4555" i="11"/>
  <c r="V4556" i="11"/>
  <c r="V4612" i="11"/>
  <c r="V4615" i="11"/>
  <c r="V4621" i="11"/>
  <c r="V4622" i="11"/>
  <c r="V4644" i="11"/>
  <c r="V4647" i="11"/>
  <c r="V4653" i="11"/>
  <c r="V4654" i="11"/>
  <c r="V4661" i="11"/>
  <c r="V4662" i="11"/>
  <c r="V4663" i="11"/>
  <c r="V4667" i="11"/>
  <c r="V4672" i="11"/>
  <c r="V4675" i="11"/>
  <c r="V4676" i="11"/>
  <c r="V4681" i="11"/>
  <c r="V4682" i="11"/>
  <c r="V4688" i="11"/>
  <c r="V4693" i="11"/>
  <c r="V4694" i="11"/>
  <c r="V4698" i="11"/>
  <c r="V4703" i="11"/>
  <c r="V4704" i="11"/>
  <c r="V4710" i="11"/>
  <c r="V4713" i="11"/>
  <c r="V4719" i="11"/>
  <c r="V4720" i="11"/>
  <c r="V4726" i="11"/>
  <c r="V4729" i="11"/>
  <c r="V4735" i="11"/>
  <c r="V4736" i="11"/>
  <c r="V4742" i="11"/>
  <c r="V4745" i="11"/>
  <c r="V4751" i="11"/>
  <c r="V4752" i="11"/>
  <c r="V4758" i="11"/>
  <c r="V4761" i="11"/>
  <c r="V4767" i="11"/>
  <c r="V4768" i="11"/>
  <c r="V4774" i="11"/>
  <c r="V4777" i="11"/>
  <c r="V4783" i="11"/>
  <c r="V4784" i="11"/>
  <c r="V4790" i="11"/>
  <c r="V4793" i="11"/>
  <c r="V4799" i="11"/>
  <c r="V4800" i="11"/>
  <c r="V4806" i="11"/>
  <c r="V4809" i="11"/>
  <c r="V4815" i="11"/>
  <c r="V4816" i="11"/>
  <c r="V4822" i="11"/>
  <c r="V4825" i="11"/>
  <c r="V4831" i="11"/>
  <c r="V4832" i="11"/>
  <c r="V4838" i="11"/>
  <c r="V4171" i="11"/>
  <c r="V4291" i="11"/>
  <c r="V4314" i="11"/>
  <c r="V4405" i="11"/>
  <c r="V4409" i="11"/>
  <c r="V4415" i="11"/>
  <c r="V4416" i="11"/>
  <c r="V4437" i="11"/>
  <c r="V4438" i="11"/>
  <c r="V4487" i="11"/>
  <c r="V4488" i="11"/>
  <c r="V4492" i="11"/>
  <c r="V4529" i="11"/>
  <c r="V4548" i="11"/>
  <c r="V4550" i="11"/>
  <c r="V4551" i="11"/>
  <c r="V4559" i="11"/>
  <c r="V4578" i="11"/>
  <c r="V4581" i="11"/>
  <c r="V4582" i="11"/>
  <c r="V4597" i="11"/>
  <c r="V4598" i="11"/>
  <c r="V4607" i="11"/>
  <c r="V4609" i="11"/>
  <c r="V4629" i="11"/>
  <c r="V4630" i="11"/>
  <c r="V4639" i="11"/>
  <c r="V4641" i="11"/>
  <c r="V4670" i="11"/>
  <c r="V4673" i="11"/>
  <c r="V4674" i="11"/>
  <c r="V4696" i="11"/>
  <c r="V4715" i="11"/>
  <c r="V4716" i="11"/>
  <c r="V4731" i="11"/>
  <c r="V4732" i="11"/>
  <c r="V4747" i="11"/>
  <c r="V4748" i="11"/>
  <c r="V4763" i="11"/>
  <c r="V4764" i="11"/>
  <c r="V4779" i="11"/>
  <c r="V4780" i="11"/>
  <c r="V4795" i="11"/>
  <c r="V4796" i="11"/>
  <c r="V4811" i="11"/>
  <c r="V4812" i="11"/>
  <c r="V4827" i="11"/>
  <c r="V4828" i="11"/>
  <c r="V4841" i="11"/>
  <c r="V4847" i="11"/>
  <c r="V4848" i="11"/>
  <c r="V4854" i="11"/>
  <c r="V4857" i="11"/>
  <c r="V4863" i="11"/>
  <c r="V4864" i="11"/>
  <c r="V4870" i="11"/>
  <c r="V4873" i="11"/>
  <c r="V4879" i="11"/>
  <c r="V4880" i="11"/>
  <c r="V4886" i="11"/>
  <c r="V4889" i="11"/>
  <c r="V4898" i="11"/>
  <c r="V4901" i="11"/>
  <c r="V4902" i="11"/>
  <c r="V4904" i="11"/>
  <c r="V4908" i="11"/>
  <c r="V4913" i="11"/>
  <c r="V4918" i="11"/>
  <c r="V4921" i="11"/>
  <c r="V4927" i="11"/>
  <c r="V4928" i="11"/>
  <c r="V4934" i="11"/>
  <c r="V4937" i="11"/>
  <c r="V4943" i="11"/>
  <c r="V4944" i="11"/>
  <c r="V4950" i="11"/>
  <c r="V4953" i="11"/>
  <c r="V4959" i="11"/>
  <c r="V4960" i="11"/>
  <c r="V4966" i="11"/>
  <c r="V4969" i="11"/>
  <c r="V4975" i="11"/>
  <c r="V4976" i="11"/>
  <c r="V4982" i="11"/>
  <c r="V4985" i="11"/>
  <c r="V4991" i="11"/>
  <c r="V4992" i="11"/>
  <c r="V4998" i="11"/>
  <c r="V5001" i="11"/>
  <c r="V5007" i="11"/>
  <c r="V5008" i="11"/>
  <c r="V5014" i="11"/>
  <c r="V5017" i="11"/>
  <c r="V5023" i="11"/>
  <c r="V5024" i="11"/>
  <c r="V5030" i="11"/>
  <c r="V5033" i="11"/>
  <c r="V5039" i="11"/>
  <c r="V5040" i="11"/>
  <c r="V5046" i="11"/>
  <c r="V5049" i="11"/>
  <c r="V5055" i="11"/>
  <c r="V5056" i="11"/>
  <c r="V5062" i="11"/>
  <c r="V5065" i="11"/>
  <c r="V5071" i="11"/>
  <c r="V5072" i="11"/>
  <c r="V5078" i="11"/>
  <c r="V5081" i="11"/>
  <c r="V5087" i="11"/>
  <c r="V5088" i="11"/>
  <c r="V5094" i="11"/>
  <c r="V5097" i="11"/>
  <c r="V5103" i="11"/>
  <c r="V5104" i="11"/>
  <c r="V5110" i="11"/>
  <c r="V5113" i="11"/>
  <c r="V5119" i="11"/>
  <c r="V5120" i="11"/>
  <c r="V5126" i="11"/>
  <c r="V5129" i="11"/>
  <c r="V5135" i="11"/>
  <c r="V5136" i="11"/>
  <c r="V5142" i="11"/>
  <c r="V5145" i="11"/>
  <c r="V5151" i="11"/>
  <c r="V5152" i="11"/>
  <c r="V5158" i="11"/>
  <c r="V5161" i="11"/>
  <c r="V5167" i="11"/>
  <c r="V5168" i="11"/>
  <c r="V5174" i="11"/>
  <c r="V5177" i="11"/>
  <c r="V5183" i="11"/>
  <c r="V5184" i="11"/>
  <c r="V5190" i="11"/>
  <c r="V5193" i="11"/>
  <c r="V5199" i="11"/>
  <c r="V5200" i="11"/>
  <c r="V5206" i="11"/>
  <c r="V5209" i="11"/>
  <c r="V5215" i="11"/>
  <c r="V5216" i="11"/>
  <c r="V5222" i="11"/>
  <c r="V5225" i="11"/>
  <c r="V5231" i="11"/>
  <c r="V5232" i="11"/>
  <c r="V5238" i="11"/>
  <c r="V5241" i="11"/>
  <c r="V5247" i="11"/>
  <c r="V5248" i="11"/>
  <c r="V5254" i="11"/>
  <c r="V5257" i="11"/>
  <c r="V5263" i="11"/>
  <c r="V5264" i="11"/>
  <c r="V5270" i="11"/>
  <c r="V5273" i="11"/>
  <c r="V5279" i="11"/>
  <c r="V5280" i="11"/>
  <c r="V5286" i="11"/>
  <c r="V5289" i="11"/>
  <c r="V5295" i="11"/>
  <c r="V5296" i="11"/>
  <c r="V5302" i="11"/>
  <c r="V5305" i="11"/>
  <c r="V5311" i="11"/>
  <c r="V5312" i="11"/>
  <c r="V5315" i="11"/>
  <c r="V5319" i="11"/>
  <c r="V5320" i="11"/>
  <c r="V5323" i="11"/>
  <c r="V5327" i="11"/>
  <c r="V5328" i="11"/>
  <c r="V5331" i="11"/>
  <c r="V5335" i="11"/>
  <c r="V5336" i="11"/>
  <c r="V5339" i="11"/>
  <c r="V4213" i="11"/>
  <c r="V4223" i="11"/>
  <c r="V4311" i="11"/>
  <c r="V4331" i="11"/>
  <c r="V4332" i="11"/>
  <c r="V4422" i="11"/>
  <c r="V4426" i="11"/>
  <c r="V4434" i="11"/>
  <c r="V4451" i="11"/>
  <c r="V4473" i="11"/>
  <c r="V4474" i="11"/>
  <c r="V4485" i="11"/>
  <c r="V4489" i="11"/>
  <c r="V4491" i="11"/>
  <c r="V4505" i="11"/>
  <c r="V4506" i="11"/>
  <c r="V4545" i="11"/>
  <c r="V4574" i="11"/>
  <c r="V4588" i="11"/>
  <c r="V4592" i="11"/>
  <c r="V4595" i="11"/>
  <c r="V4604" i="11"/>
  <c r="V4627" i="11"/>
  <c r="V4636" i="11"/>
  <c r="V4659" i="11"/>
  <c r="V4843" i="11"/>
  <c r="V4844" i="11"/>
  <c r="V4850" i="11"/>
  <c r="V4853" i="11"/>
  <c r="V4859" i="11"/>
  <c r="V4860" i="11"/>
  <c r="V4866" i="11"/>
  <c r="V4869" i="11"/>
  <c r="V4875" i="11"/>
  <c r="V4876" i="11"/>
  <c r="V4882" i="11"/>
  <c r="V4885" i="11"/>
  <c r="V4890" i="11"/>
  <c r="V4893" i="11"/>
  <c r="V4894" i="11"/>
  <c r="V4903" i="11"/>
  <c r="V4905" i="11"/>
  <c r="V4914" i="11"/>
  <c r="V4917" i="11"/>
  <c r="V4923" i="11"/>
  <c r="V4924" i="11"/>
  <c r="V4930" i="11"/>
  <c r="V4933" i="11"/>
  <c r="V4939" i="11"/>
  <c r="V4940" i="11"/>
  <c r="V4946" i="11"/>
  <c r="V4949" i="11"/>
  <c r="V4955" i="11"/>
  <c r="V4956" i="11"/>
  <c r="V4962" i="11"/>
  <c r="V4965" i="11"/>
  <c r="V4971" i="11"/>
  <c r="V4972" i="11"/>
  <c r="V4978" i="11"/>
  <c r="V4981" i="11"/>
  <c r="V4987" i="11"/>
  <c r="V4988" i="11"/>
  <c r="V4994" i="11"/>
  <c r="V4997" i="11"/>
  <c r="V5003" i="11"/>
  <c r="V5004" i="11"/>
  <c r="V5010" i="11"/>
  <c r="V5013" i="11"/>
  <c r="V5019" i="11"/>
  <c r="V5020" i="11"/>
  <c r="V5026" i="11"/>
  <c r="V5029" i="11"/>
  <c r="V5035" i="11"/>
  <c r="V5036" i="11"/>
  <c r="V5042" i="11"/>
  <c r="V5045" i="11"/>
  <c r="V5051" i="11"/>
  <c r="V5052" i="11"/>
  <c r="V5058" i="11"/>
  <c r="V5061" i="11"/>
  <c r="V5067" i="11"/>
  <c r="V5068" i="11"/>
  <c r="V5074" i="11"/>
  <c r="V5077" i="11"/>
  <c r="V5083" i="11"/>
  <c r="V5084" i="11"/>
  <c r="V5090" i="11"/>
  <c r="V5093" i="11"/>
  <c r="V5099" i="11"/>
  <c r="V5100" i="11"/>
  <c r="V5106" i="11"/>
  <c r="V5109" i="11"/>
  <c r="V5115" i="11"/>
  <c r="V5116" i="11"/>
  <c r="V5122" i="11"/>
  <c r="V5125" i="11"/>
  <c r="V5131" i="11"/>
  <c r="V5132" i="11"/>
  <c r="V5138" i="11"/>
  <c r="V5141" i="11"/>
  <c r="V5147" i="11"/>
  <c r="V5148" i="11"/>
  <c r="V5154" i="11"/>
  <c r="V5157" i="11"/>
  <c r="V5163" i="11"/>
  <c r="V5164" i="11"/>
  <c r="V5170" i="11"/>
  <c r="V5173" i="11"/>
  <c r="V5179" i="11"/>
  <c r="V5180" i="11"/>
  <c r="V5186" i="11"/>
  <c r="V5189" i="11"/>
  <c r="V5195" i="11"/>
  <c r="V5196" i="11"/>
  <c r="V5202" i="11"/>
  <c r="V5205" i="11"/>
  <c r="V5211" i="11"/>
  <c r="V5212" i="11"/>
  <c r="V5218" i="11"/>
  <c r="V5221" i="11"/>
  <c r="V5227" i="11"/>
  <c r="V5228" i="11"/>
  <c r="V5234" i="11"/>
  <c r="V5237" i="11"/>
  <c r="V5243" i="11"/>
  <c r="V5244" i="11"/>
  <c r="V5250" i="11"/>
  <c r="V5253" i="11"/>
  <c r="V5259" i="11"/>
  <c r="V5260" i="11"/>
  <c r="V5266" i="11"/>
  <c r="V5269" i="11"/>
  <c r="V5275" i="11"/>
  <c r="V5276" i="11"/>
  <c r="V5282" i="11"/>
  <c r="V5285" i="11"/>
  <c r="V5291" i="11"/>
  <c r="V5292" i="11"/>
  <c r="V5298" i="11"/>
  <c r="V5301" i="11"/>
  <c r="V5307" i="11"/>
  <c r="V5308" i="11"/>
  <c r="V5313" i="11"/>
  <c r="V5316" i="11"/>
  <c r="V5321" i="11"/>
  <c r="V5324" i="11"/>
  <c r="V5329" i="11"/>
  <c r="V5332" i="11"/>
  <c r="V5337" i="11"/>
  <c r="V5340" i="11"/>
  <c r="V4344" i="11"/>
  <c r="V4365" i="11"/>
  <c r="V4366" i="11"/>
  <c r="V4370" i="11"/>
  <c r="V4372" i="11"/>
  <c r="V4377" i="11"/>
  <c r="V4394" i="11"/>
  <c r="V4425" i="11"/>
  <c r="V4449" i="11"/>
  <c r="V4518" i="11"/>
  <c r="V4519" i="11"/>
  <c r="V4532" i="11"/>
  <c r="V4534" i="11"/>
  <c r="V4535" i="11"/>
  <c r="V4579" i="11"/>
  <c r="V4650" i="11"/>
  <c r="V4684" i="11"/>
  <c r="V4689" i="11"/>
  <c r="V4690" i="11"/>
  <c r="V4711" i="11"/>
  <c r="V4712" i="11"/>
  <c r="V4722" i="11"/>
  <c r="V4725" i="11"/>
  <c r="V4734" i="11"/>
  <c r="V4737" i="11"/>
  <c r="V4775" i="11"/>
  <c r="V4776" i="11"/>
  <c r="V4786" i="11"/>
  <c r="V4789" i="11"/>
  <c r="V4798" i="11"/>
  <c r="V4801" i="11"/>
  <c r="V4839" i="11"/>
  <c r="V4840" i="11"/>
  <c r="V4855" i="11"/>
  <c r="V4856" i="11"/>
  <c r="V4871" i="11"/>
  <c r="V4872" i="11"/>
  <c r="V4887" i="11"/>
  <c r="V4888" i="11"/>
  <c r="V5314" i="11"/>
  <c r="V5318" i="11"/>
  <c r="V5341" i="11"/>
  <c r="V4234" i="11"/>
  <c r="V4337" i="11"/>
  <c r="V4343" i="11"/>
  <c r="V4351" i="11"/>
  <c r="V4363" i="11"/>
  <c r="V4371" i="11"/>
  <c r="V4373" i="11"/>
  <c r="V4374" i="11"/>
  <c r="V4390" i="11"/>
  <c r="V4413" i="11"/>
  <c r="V4414" i="11"/>
  <c r="V4497" i="11"/>
  <c r="V4516" i="11"/>
  <c r="V4558" i="11"/>
  <c r="V4586" i="11"/>
  <c r="V4610" i="11"/>
  <c r="V4683" i="11"/>
  <c r="V4686" i="11"/>
  <c r="V4700" i="11"/>
  <c r="V4706" i="11"/>
  <c r="V4709" i="11"/>
  <c r="V4718" i="11"/>
  <c r="V4721" i="11"/>
  <c r="V4759" i="11"/>
  <c r="V4760" i="11"/>
  <c r="V4770" i="11"/>
  <c r="V4773" i="11"/>
  <c r="V4782" i="11"/>
  <c r="V4785" i="11"/>
  <c r="V4823" i="11"/>
  <c r="V4824" i="11"/>
  <c r="V4834" i="11"/>
  <c r="V4837" i="11"/>
  <c r="V4891" i="11"/>
  <c r="V4895" i="11"/>
  <c r="V4896" i="11"/>
  <c r="V4897" i="11"/>
  <c r="V4906" i="11"/>
  <c r="V4907" i="11"/>
  <c r="V4909" i="11"/>
  <c r="V4910" i="11"/>
  <c r="V4911" i="11"/>
  <c r="V4912" i="11"/>
  <c r="V4915" i="11"/>
  <c r="V4916" i="11"/>
  <c r="V4926" i="11"/>
  <c r="V4929" i="11"/>
  <c r="V4931" i="11"/>
  <c r="V4932" i="11"/>
  <c r="V4942" i="11"/>
  <c r="V4945" i="11"/>
  <c r="V4947" i="11"/>
  <c r="V4948" i="11"/>
  <c r="V4958" i="11"/>
  <c r="V4961" i="11"/>
  <c r="V4963" i="11"/>
  <c r="V4964" i="11"/>
  <c r="V4974" i="11"/>
  <c r="V4977" i="11"/>
  <c r="V4979" i="11"/>
  <c r="V4980" i="11"/>
  <c r="V4990" i="11"/>
  <c r="V4993" i="11"/>
  <c r="V4995" i="11"/>
  <c r="V4996" i="11"/>
  <c r="V5006" i="11"/>
  <c r="V5009" i="11"/>
  <c r="V5011" i="11"/>
  <c r="V5012" i="11"/>
  <c r="V5022" i="11"/>
  <c r="V5025" i="11"/>
  <c r="V5027" i="11"/>
  <c r="V5028" i="11"/>
  <c r="V5038" i="11"/>
  <c r="V5041" i="11"/>
  <c r="V5043" i="11"/>
  <c r="V5044" i="11"/>
  <c r="V5054" i="11"/>
  <c r="V5057" i="11"/>
  <c r="V5059" i="11"/>
  <c r="V5060" i="11"/>
  <c r="V5070" i="11"/>
  <c r="V5073" i="11"/>
  <c r="V5075" i="11"/>
  <c r="V5076" i="11"/>
  <c r="V5086" i="11"/>
  <c r="V5089" i="11"/>
  <c r="V5091" i="11"/>
  <c r="V5092" i="11"/>
  <c r="V5102" i="11"/>
  <c r="V5105" i="11"/>
  <c r="V5107" i="11"/>
  <c r="V5108" i="11"/>
  <c r="V5118" i="11"/>
  <c r="V5121" i="11"/>
  <c r="V5123" i="11"/>
  <c r="V5124" i="11"/>
  <c r="V5134" i="11"/>
  <c r="V5137" i="11"/>
  <c r="V5139" i="11"/>
  <c r="V5140" i="11"/>
  <c r="V5150" i="11"/>
  <c r="V5153" i="11"/>
  <c r="V5155" i="11"/>
  <c r="V5156" i="11"/>
  <c r="V5166" i="11"/>
  <c r="V5169" i="11"/>
  <c r="V5171" i="11"/>
  <c r="V5172" i="11"/>
  <c r="V5182" i="11"/>
  <c r="V5185" i="11"/>
  <c r="V5187" i="11"/>
  <c r="V5188" i="11"/>
  <c r="V5198" i="11"/>
  <c r="V5201" i="11"/>
  <c r="V5203" i="11"/>
  <c r="V5204" i="11"/>
  <c r="V5214" i="11"/>
  <c r="V5217" i="11"/>
  <c r="V5219" i="11"/>
  <c r="V5220" i="11"/>
  <c r="V5230" i="11"/>
  <c r="V5233" i="11"/>
  <c r="V5235" i="11"/>
  <c r="V5236" i="11"/>
  <c r="V5246" i="11"/>
  <c r="V5249" i="11"/>
  <c r="V5251" i="11"/>
  <c r="V5252" i="11"/>
  <c r="V5262" i="11"/>
  <c r="V5265" i="11"/>
  <c r="V5267" i="11"/>
  <c r="V5268" i="11"/>
  <c r="V5278" i="11"/>
  <c r="V5281" i="11"/>
  <c r="V5283" i="11"/>
  <c r="V5284" i="11"/>
  <c r="V5294" i="11"/>
  <c r="V5297" i="11"/>
  <c r="V5299" i="11"/>
  <c r="V5300" i="11"/>
  <c r="V5310" i="11"/>
  <c r="V5317" i="11"/>
  <c r="V5322" i="11"/>
  <c r="V5326" i="11"/>
  <c r="V5344" i="11"/>
  <c r="V5347" i="11"/>
  <c r="V5348" i="11"/>
  <c r="V5351" i="11"/>
  <c r="V5352" i="11"/>
  <c r="V5355" i="11"/>
  <c r="V5356" i="11"/>
  <c r="V5359" i="11"/>
  <c r="V5360" i="11"/>
  <c r="V5363" i="11"/>
  <c r="V5364" i="11"/>
  <c r="V5367" i="11"/>
  <c r="V5368" i="11"/>
  <c r="V5371" i="11"/>
  <c r="V5372" i="11"/>
  <c r="V5375" i="11"/>
  <c r="V5376" i="11"/>
  <c r="V5379" i="11"/>
  <c r="V5380" i="11"/>
  <c r="V5383" i="11"/>
  <c r="V5384" i="11"/>
  <c r="V5387" i="11"/>
  <c r="V5388" i="11"/>
  <c r="V5391" i="11"/>
  <c r="V5392" i="11"/>
  <c r="V5395" i="11"/>
  <c r="V5396" i="11"/>
  <c r="V5399" i="11"/>
  <c r="V5400" i="11"/>
  <c r="V5403" i="11"/>
  <c r="V5404" i="11"/>
  <c r="V5407" i="11"/>
  <c r="V5408" i="11"/>
  <c r="V5411" i="11"/>
  <c r="V5412" i="11"/>
  <c r="V5415" i="11"/>
  <c r="V5416" i="11"/>
  <c r="V5419" i="11"/>
  <c r="V5420" i="11"/>
  <c r="V5423" i="11"/>
  <c r="V5424" i="11"/>
  <c r="V5427" i="11"/>
  <c r="V5428" i="11"/>
  <c r="V5431" i="11"/>
  <c r="V5432" i="11"/>
  <c r="V5435" i="11"/>
  <c r="V5436" i="11"/>
  <c r="V5439" i="11"/>
  <c r="V5440" i="11"/>
  <c r="V5443" i="11"/>
  <c r="V5444" i="11"/>
  <c r="V5447" i="11"/>
  <c r="V5448" i="11"/>
  <c r="V5451" i="11"/>
  <c r="V5452" i="11"/>
  <c r="V5455" i="11"/>
  <c r="V5456" i="11"/>
  <c r="V5459" i="11"/>
  <c r="V5460" i="11"/>
  <c r="V5463" i="11"/>
  <c r="V5464" i="11"/>
  <c r="V5467" i="11"/>
  <c r="V5468" i="11"/>
  <c r="V5471" i="11"/>
  <c r="V5472" i="11"/>
  <c r="V5475" i="11"/>
  <c r="V5476" i="11"/>
  <c r="V5479" i="11"/>
  <c r="V5480" i="11"/>
  <c r="V5483" i="11"/>
  <c r="V5484" i="11"/>
  <c r="V5487" i="11"/>
  <c r="V5488" i="11"/>
  <c r="V5491" i="11"/>
  <c r="V5492" i="11"/>
  <c r="V5495" i="11"/>
  <c r="V5496" i="11"/>
  <c r="V5499" i="11"/>
  <c r="V5500" i="11"/>
  <c r="V4154" i="11"/>
  <c r="V4591" i="11"/>
  <c r="V4679" i="11"/>
  <c r="V4699" i="11"/>
  <c r="V4743" i="11"/>
  <c r="V4744" i="11"/>
  <c r="V4754" i="11"/>
  <c r="V4757" i="11"/>
  <c r="V4769" i="11"/>
  <c r="V4802" i="11"/>
  <c r="V4842" i="11"/>
  <c r="V4845" i="11"/>
  <c r="V4883" i="11"/>
  <c r="V4884" i="11"/>
  <c r="V4925" i="11"/>
  <c r="V4938" i="11"/>
  <c r="V4967" i="11"/>
  <c r="V4968" i="11"/>
  <c r="V4989" i="11"/>
  <c r="V5002" i="11"/>
  <c r="V5031" i="11"/>
  <c r="V5032" i="11"/>
  <c r="V5053" i="11"/>
  <c r="V5066" i="11"/>
  <c r="V5095" i="11"/>
  <c r="V5096" i="11"/>
  <c r="V5117" i="11"/>
  <c r="V5130" i="11"/>
  <c r="V5159" i="11"/>
  <c r="V5160" i="11"/>
  <c r="V5181" i="11"/>
  <c r="V5194" i="11"/>
  <c r="V5223" i="11"/>
  <c r="V5224" i="11"/>
  <c r="V5245" i="11"/>
  <c r="V5258" i="11"/>
  <c r="V5287" i="11"/>
  <c r="V5288" i="11"/>
  <c r="V5309" i="11"/>
  <c r="V5346" i="11"/>
  <c r="V5350" i="11"/>
  <c r="V5354" i="11"/>
  <c r="V5358" i="11"/>
  <c r="V5362" i="11"/>
  <c r="V5366" i="11"/>
  <c r="V5370" i="11"/>
  <c r="V5374" i="11"/>
  <c r="V5378" i="11"/>
  <c r="V5382" i="11"/>
  <c r="V5386" i="11"/>
  <c r="V5390" i="11"/>
  <c r="V5394" i="11"/>
  <c r="V5398" i="11"/>
  <c r="V5402" i="11"/>
  <c r="V5406" i="11"/>
  <c r="V5410" i="11"/>
  <c r="V5414" i="11"/>
  <c r="V5418" i="11"/>
  <c r="V5422" i="11"/>
  <c r="V5426" i="11"/>
  <c r="V5430" i="11"/>
  <c r="V5434" i="11"/>
  <c r="V5438" i="11"/>
  <c r="V5442" i="11"/>
  <c r="V5446" i="11"/>
  <c r="V5450" i="11"/>
  <c r="V5454" i="11"/>
  <c r="V5458" i="11"/>
  <c r="V5462" i="11"/>
  <c r="V5466" i="11"/>
  <c r="V5470" i="11"/>
  <c r="V5474" i="11"/>
  <c r="V5478" i="11"/>
  <c r="V5482" i="11"/>
  <c r="V5486" i="11"/>
  <c r="V5490" i="11"/>
  <c r="V5494" i="11"/>
  <c r="V5498" i="11"/>
  <c r="V4807" i="11"/>
  <c r="V4821" i="11"/>
  <c r="V4851" i="11"/>
  <c r="V4874" i="11"/>
  <c r="V4877" i="11"/>
  <c r="V4892" i="11"/>
  <c r="V4900" i="11"/>
  <c r="V4935" i="11"/>
  <c r="V4957" i="11"/>
  <c r="V4999" i="11"/>
  <c r="V5063" i="11"/>
  <c r="V5064" i="11"/>
  <c r="V5085" i="11"/>
  <c r="V5127" i="11"/>
  <c r="V5128" i="11"/>
  <c r="V5149" i="11"/>
  <c r="V5162" i="11"/>
  <c r="V5191" i="11"/>
  <c r="V5277" i="11"/>
  <c r="V5290" i="11"/>
  <c r="V5325" i="11"/>
  <c r="V4618" i="11"/>
  <c r="V4817" i="11"/>
  <c r="V4846" i="11"/>
  <c r="V4849" i="11"/>
  <c r="V4919" i="11"/>
  <c r="V4954" i="11"/>
  <c r="V4983" i="11"/>
  <c r="V4984" i="11"/>
  <c r="V5005" i="11"/>
  <c r="V5018" i="11"/>
  <c r="V5047" i="11"/>
  <c r="V5048" i="11"/>
  <c r="V5069" i="11"/>
  <c r="V5210" i="11"/>
  <c r="V5239" i="11"/>
  <c r="V5240" i="11"/>
  <c r="V5261" i="11"/>
  <c r="V4157" i="11"/>
  <c r="V4306" i="11"/>
  <c r="V4420" i="11"/>
  <c r="V4573" i="11"/>
  <c r="V4642" i="11"/>
  <c r="V4677" i="11"/>
  <c r="V4678" i="11"/>
  <c r="V4727" i="11"/>
  <c r="V4728" i="11"/>
  <c r="V4741" i="11"/>
  <c r="V4750" i="11"/>
  <c r="V4753" i="11"/>
  <c r="V4766" i="11"/>
  <c r="V4867" i="11"/>
  <c r="V4868" i="11"/>
  <c r="V4878" i="11"/>
  <c r="V4881" i="11"/>
  <c r="V4922" i="11"/>
  <c r="V4951" i="11"/>
  <c r="V4952" i="11"/>
  <c r="V4973" i="11"/>
  <c r="V4986" i="11"/>
  <c r="V5015" i="11"/>
  <c r="V5016" i="11"/>
  <c r="V5037" i="11"/>
  <c r="V5050" i="11"/>
  <c r="V5079" i="11"/>
  <c r="V5080" i="11"/>
  <c r="V5101" i="11"/>
  <c r="V5114" i="11"/>
  <c r="V5143" i="11"/>
  <c r="V5144" i="11"/>
  <c r="V5165" i="11"/>
  <c r="V5178" i="11"/>
  <c r="V5207" i="11"/>
  <c r="V5208" i="11"/>
  <c r="V5229" i="11"/>
  <c r="V5242" i="11"/>
  <c r="V5271" i="11"/>
  <c r="V5272" i="11"/>
  <c r="V5293" i="11"/>
  <c r="V5306" i="11"/>
  <c r="V5330" i="11"/>
  <c r="V5334" i="11"/>
  <c r="V5338" i="11"/>
  <c r="V5343" i="11"/>
  <c r="V5345" i="11"/>
  <c r="V5349" i="11"/>
  <c r="V5353" i="11"/>
  <c r="V5357" i="11"/>
  <c r="V5361" i="11"/>
  <c r="V5365" i="11"/>
  <c r="V5369" i="11"/>
  <c r="V5373" i="11"/>
  <c r="V5377" i="11"/>
  <c r="V5381" i="11"/>
  <c r="V5385" i="11"/>
  <c r="V5389" i="11"/>
  <c r="V5393" i="11"/>
  <c r="V5397" i="11"/>
  <c r="V5401" i="11"/>
  <c r="V5405" i="11"/>
  <c r="V5409" i="11"/>
  <c r="V5413" i="11"/>
  <c r="V5417" i="11"/>
  <c r="V5421" i="11"/>
  <c r="V5425" i="11"/>
  <c r="V5429" i="11"/>
  <c r="V5433" i="11"/>
  <c r="V5437" i="11"/>
  <c r="V5441" i="11"/>
  <c r="V5445" i="11"/>
  <c r="V5449" i="11"/>
  <c r="V5453" i="11"/>
  <c r="V5457" i="11"/>
  <c r="V5461" i="11"/>
  <c r="V5465" i="11"/>
  <c r="V5469" i="11"/>
  <c r="V5473" i="11"/>
  <c r="V5477" i="11"/>
  <c r="V5481" i="11"/>
  <c r="V5485" i="11"/>
  <c r="V5489" i="11"/>
  <c r="V5493" i="11"/>
  <c r="V5497" i="11"/>
  <c r="V4513" i="11"/>
  <c r="V4695" i="11"/>
  <c r="V4705" i="11"/>
  <c r="V4738" i="11"/>
  <c r="V4808" i="11"/>
  <c r="V4818" i="11"/>
  <c r="V4833" i="11"/>
  <c r="V4852" i="11"/>
  <c r="V4862" i="11"/>
  <c r="V4865" i="11"/>
  <c r="V4899" i="11"/>
  <c r="V4936" i="11"/>
  <c r="V4970" i="11"/>
  <c r="V5000" i="11"/>
  <c r="V5021" i="11"/>
  <c r="V5034" i="11"/>
  <c r="V5098" i="11"/>
  <c r="V5192" i="11"/>
  <c r="V5213" i="11"/>
  <c r="V5226" i="11"/>
  <c r="V5255" i="11"/>
  <c r="V5256" i="11"/>
  <c r="V5333" i="11"/>
  <c r="V5342" i="11"/>
  <c r="V4410" i="11"/>
  <c r="V4702" i="11"/>
  <c r="V4791" i="11"/>
  <c r="V4792" i="11"/>
  <c r="V4805" i="11"/>
  <c r="V4814" i="11"/>
  <c r="V4830" i="11"/>
  <c r="V4858" i="11"/>
  <c r="V4861" i="11"/>
  <c r="V4920" i="11"/>
  <c r="V4941" i="11"/>
  <c r="V5082" i="11"/>
  <c r="V5111" i="11"/>
  <c r="V5112" i="11"/>
  <c r="V5133" i="11"/>
  <c r="V5146" i="11"/>
  <c r="V5175" i="11"/>
  <c r="V5176" i="11"/>
  <c r="V5197" i="11"/>
  <c r="V5274" i="11"/>
  <c r="V5303" i="11"/>
  <c r="V5304" i="11"/>
  <c r="O4156" i="11"/>
  <c r="O4158" i="11"/>
  <c r="O4162" i="11"/>
  <c r="O4165" i="11"/>
  <c r="O4175" i="11"/>
  <c r="O4176" i="11"/>
  <c r="O4177" i="11"/>
  <c r="O4179" i="11"/>
  <c r="O4180" i="11"/>
  <c r="O4183" i="11"/>
  <c r="O4184" i="11"/>
  <c r="O4190" i="11"/>
  <c r="O4193" i="11"/>
  <c r="O4194" i="11"/>
  <c r="O4195" i="11"/>
  <c r="O4199" i="11"/>
  <c r="O4204" i="11"/>
  <c r="O4209" i="11"/>
  <c r="O4213" i="11"/>
  <c r="O4214" i="11"/>
  <c r="O4152" i="11"/>
  <c r="O4153" i="11"/>
  <c r="O4157" i="11"/>
  <c r="O4160" i="11"/>
  <c r="O4161" i="11"/>
  <c r="O4170" i="11"/>
  <c r="O4173" i="11"/>
  <c r="O4185" i="11"/>
  <c r="O4196" i="11"/>
  <c r="O4201" i="11"/>
  <c r="O4203" i="11"/>
  <c r="O4206" i="11"/>
  <c r="O4210" i="11"/>
  <c r="O4212" i="11"/>
  <c r="O4217" i="11"/>
  <c r="O4220" i="11"/>
  <c r="O4221" i="11"/>
  <c r="O4231" i="11"/>
  <c r="O4234" i="11"/>
  <c r="O4237" i="11"/>
  <c r="O4240" i="11"/>
  <c r="O4241" i="11"/>
  <c r="O4242" i="11"/>
  <c r="O4247" i="11"/>
  <c r="O4253" i="11"/>
  <c r="O4256" i="11"/>
  <c r="O4260" i="11"/>
  <c r="O4166" i="11"/>
  <c r="O4181" i="11"/>
  <c r="O4186" i="11"/>
  <c r="O4188" i="11"/>
  <c r="O4191" i="11"/>
  <c r="O4202" i="11"/>
  <c r="O4216" i="11"/>
  <c r="O4222" i="11"/>
  <c r="O4223" i="11"/>
  <c r="O4228" i="11"/>
  <c r="O4229" i="11"/>
  <c r="O4230" i="11"/>
  <c r="O4236" i="11"/>
  <c r="O4239" i="11"/>
  <c r="O4249" i="11"/>
  <c r="O4250" i="11"/>
  <c r="O4252" i="11"/>
  <c r="O4262" i="11"/>
  <c r="O4264" i="11"/>
  <c r="O4271" i="11"/>
  <c r="O4283" i="11"/>
  <c r="O4290" i="11"/>
  <c r="O4294" i="11"/>
  <c r="O4296" i="11"/>
  <c r="O4303" i="11"/>
  <c r="O4312" i="11"/>
  <c r="O4313" i="11"/>
  <c r="O4315" i="11"/>
  <c r="O4318" i="11"/>
  <c r="O4324" i="11"/>
  <c r="O4325" i="11"/>
  <c r="O4333" i="11"/>
  <c r="O4334" i="11"/>
  <c r="O4335" i="11"/>
  <c r="O4336" i="11"/>
  <c r="O4338" i="11"/>
  <c r="O4339" i="11"/>
  <c r="O4357" i="11"/>
  <c r="O4360" i="11"/>
  <c r="O4365" i="11"/>
  <c r="O4369" i="11"/>
  <c r="O4373" i="11"/>
  <c r="O4374" i="11"/>
  <c r="O4375" i="11"/>
  <c r="O4381" i="11"/>
  <c r="O4382" i="11"/>
  <c r="O4383" i="11"/>
  <c r="O4386" i="11"/>
  <c r="O4397" i="11"/>
  <c r="O4398" i="11"/>
  <c r="O4402" i="11"/>
  <c r="O4414" i="11"/>
  <c r="O4416" i="11"/>
  <c r="O4418" i="11"/>
  <c r="O4151" i="11"/>
  <c r="O4155" i="11"/>
  <c r="O4172" i="11"/>
  <c r="O4189" i="11"/>
  <c r="O4197" i="11"/>
  <c r="O4198" i="11"/>
  <c r="O4200" i="11"/>
  <c r="O4207" i="11"/>
  <c r="O4215" i="11"/>
  <c r="O4227" i="11"/>
  <c r="O4244" i="11"/>
  <c r="O4263" i="11"/>
  <c r="O4269" i="11"/>
  <c r="O4279" i="11"/>
  <c r="O4302" i="11"/>
  <c r="O4307" i="11"/>
  <c r="O4308" i="11"/>
  <c r="O4316" i="11"/>
  <c r="O4321" i="11"/>
  <c r="O4323" i="11"/>
  <c r="O4329" i="11"/>
  <c r="O4332" i="11"/>
  <c r="O4341" i="11"/>
  <c r="O4350" i="11"/>
  <c r="O4351" i="11"/>
  <c r="O4354" i="11"/>
  <c r="O4356" i="11"/>
  <c r="O4363" i="11"/>
  <c r="O4366" i="11"/>
  <c r="O4367" i="11"/>
  <c r="O4370" i="11"/>
  <c r="O4371" i="11"/>
  <c r="O4377" i="11"/>
  <c r="O4379" i="11"/>
  <c r="O4385" i="11"/>
  <c r="O4387" i="11"/>
  <c r="O4390" i="11"/>
  <c r="O4391" i="11"/>
  <c r="O4393" i="11"/>
  <c r="O4396" i="11"/>
  <c r="O4400" i="11"/>
  <c r="O4403" i="11"/>
  <c r="O4406" i="11"/>
  <c r="O4409" i="11"/>
  <c r="O4412" i="11"/>
  <c r="O4420" i="11"/>
  <c r="O4429" i="11"/>
  <c r="O4430" i="11"/>
  <c r="O4432" i="11"/>
  <c r="O4434" i="11"/>
  <c r="O4439" i="11"/>
  <c r="O4441" i="11"/>
  <c r="O4445" i="11"/>
  <c r="O4451" i="11"/>
  <c r="O4452" i="11"/>
  <c r="O4457" i="11"/>
  <c r="O4467" i="11"/>
  <c r="O4468" i="11"/>
  <c r="O4471" i="11"/>
  <c r="O4473" i="11"/>
  <c r="O4477" i="11"/>
  <c r="O4483" i="11"/>
  <c r="O4484" i="11"/>
  <c r="O4489" i="11"/>
  <c r="O4504" i="11"/>
  <c r="O4506" i="11"/>
  <c r="O4512" i="11"/>
  <c r="O4515" i="11"/>
  <c r="O4516" i="11"/>
  <c r="O4519" i="11"/>
  <c r="O4523" i="11"/>
  <c r="O4524" i="11"/>
  <c r="O4527" i="11"/>
  <c r="O4528" i="11"/>
  <c r="O4530" i="11"/>
  <c r="O4533" i="11"/>
  <c r="O4534" i="11"/>
  <c r="O4537" i="11"/>
  <c r="O4559" i="11"/>
  <c r="O4560" i="11"/>
  <c r="O4567" i="11"/>
  <c r="O4571" i="11"/>
  <c r="O4572" i="11"/>
  <c r="O4573" i="11"/>
  <c r="O4577" i="11"/>
  <c r="O4579" i="11"/>
  <c r="O4581" i="11"/>
  <c r="O4585" i="11"/>
  <c r="O4586" i="11"/>
  <c r="O4591" i="11"/>
  <c r="O4596" i="11"/>
  <c r="O4603" i="11"/>
  <c r="O4605" i="11"/>
  <c r="O4608" i="11"/>
  <c r="O4610" i="11"/>
  <c r="O4615" i="11"/>
  <c r="O4617" i="11"/>
  <c r="O4622" i="11"/>
  <c r="O4628" i="11"/>
  <c r="O4635" i="11"/>
  <c r="O4637" i="11"/>
  <c r="O4640" i="11"/>
  <c r="O4642" i="11"/>
  <c r="O4647" i="11"/>
  <c r="O4649" i="11"/>
  <c r="O4654" i="11"/>
  <c r="O4660" i="11"/>
  <c r="O4664" i="11"/>
  <c r="O4665" i="11"/>
  <c r="O4671" i="11"/>
  <c r="O4679" i="11"/>
  <c r="O4685" i="11"/>
  <c r="O4686" i="11"/>
  <c r="O4688" i="11"/>
  <c r="O4689" i="11"/>
  <c r="O4695" i="11"/>
  <c r="O4703" i="11"/>
  <c r="O4706" i="11"/>
  <c r="O4707" i="11"/>
  <c r="O4709" i="11"/>
  <c r="O4711" i="11"/>
  <c r="O4714" i="11"/>
  <c r="O4715" i="11"/>
  <c r="O4717" i="11"/>
  <c r="O4719" i="11"/>
  <c r="O4722" i="11"/>
  <c r="O4723" i="11"/>
  <c r="O4725" i="11"/>
  <c r="O4727" i="11"/>
  <c r="O4730" i="11"/>
  <c r="O4731" i="11"/>
  <c r="O4733" i="11"/>
  <c r="O4735" i="11"/>
  <c r="O4738" i="11"/>
  <c r="O4739" i="11"/>
  <c r="O4741" i="11"/>
  <c r="O4743" i="11"/>
  <c r="O4746" i="11"/>
  <c r="O4747" i="11"/>
  <c r="O4749" i="11"/>
  <c r="O4751" i="11"/>
  <c r="O4754" i="11"/>
  <c r="O4755" i="11"/>
  <c r="O4757" i="11"/>
  <c r="O4759" i="11"/>
  <c r="O4762" i="11"/>
  <c r="O4763" i="11"/>
  <c r="O4765" i="11"/>
  <c r="O4767" i="11"/>
  <c r="O4770" i="11"/>
  <c r="O4163" i="11"/>
  <c r="O4167" i="11"/>
  <c r="O4174" i="11"/>
  <c r="O4224" i="11"/>
  <c r="O4225" i="11"/>
  <c r="O4233" i="11"/>
  <c r="O4235" i="11"/>
  <c r="O4243" i="11"/>
  <c r="O4246" i="11"/>
  <c r="O4272" i="11"/>
  <c r="O4278" i="11"/>
  <c r="O4282" i="11"/>
  <c r="O4285" i="11"/>
  <c r="O4292" i="11"/>
  <c r="O4301" i="11"/>
  <c r="O4305" i="11"/>
  <c r="O4306" i="11"/>
  <c r="O4314" i="11"/>
  <c r="O4317" i="11"/>
  <c r="O4328" i="11"/>
  <c r="O4330" i="11"/>
  <c r="O4348" i="11"/>
  <c r="O4372" i="11"/>
  <c r="O4389" i="11"/>
  <c r="O4394" i="11"/>
  <c r="O4401" i="11"/>
  <c r="O4410" i="11"/>
  <c r="O4417" i="11"/>
  <c r="O4436" i="11"/>
  <c r="O4448" i="11"/>
  <c r="O4460" i="11"/>
  <c r="O4464" i="11"/>
  <c r="O4472" i="11"/>
  <c r="O4476" i="11"/>
  <c r="O4486" i="11"/>
  <c r="O4487" i="11"/>
  <c r="O4491" i="11"/>
  <c r="O4517" i="11"/>
  <c r="O4518" i="11"/>
  <c r="O4521" i="11"/>
  <c r="O4531" i="11"/>
  <c r="O4535" i="11"/>
  <c r="O4541" i="11"/>
  <c r="O4549" i="11"/>
  <c r="O4550" i="11"/>
  <c r="O4553" i="11"/>
  <c r="O4561" i="11"/>
  <c r="O4563" i="11"/>
  <c r="O4565" i="11"/>
  <c r="O4568" i="11"/>
  <c r="O4570" i="11"/>
  <c r="O4575" i="11"/>
  <c r="O4576" i="11"/>
  <c r="O4582" i="11"/>
  <c r="O4594" i="11"/>
  <c r="O4595" i="11"/>
  <c r="O4599" i="11"/>
  <c r="O4601" i="11"/>
  <c r="O4612" i="11"/>
  <c r="O4618" i="11"/>
  <c r="O4624" i="11"/>
  <c r="O4626" i="11"/>
  <c r="O4627" i="11"/>
  <c r="O4631" i="11"/>
  <c r="O4633" i="11"/>
  <c r="O4644" i="11"/>
  <c r="O4650" i="11"/>
  <c r="O4656" i="11"/>
  <c r="O4658" i="11"/>
  <c r="O4659" i="11"/>
  <c r="O4663" i="11"/>
  <c r="O4668" i="11"/>
  <c r="O4674" i="11"/>
  <c r="O4675" i="11"/>
  <c r="O4678" i="11"/>
  <c r="O4680" i="11"/>
  <c r="O4682" i="11"/>
  <c r="O4683" i="11"/>
  <c r="O4693" i="11"/>
  <c r="O4697" i="11"/>
  <c r="O4720" i="11"/>
  <c r="O4724" i="11"/>
  <c r="O4726" i="11"/>
  <c r="O4729" i="11"/>
  <c r="O4752" i="11"/>
  <c r="O4756" i="11"/>
  <c r="O4758" i="11"/>
  <c r="O4761" i="11"/>
  <c r="O4771" i="11"/>
  <c r="O4773" i="11"/>
  <c r="O4775" i="11"/>
  <c r="O4778" i="11"/>
  <c r="O4779" i="11"/>
  <c r="O4781" i="11"/>
  <c r="O4783" i="11"/>
  <c r="O4786" i="11"/>
  <c r="O4787" i="11"/>
  <c r="O4789" i="11"/>
  <c r="O4791" i="11"/>
  <c r="O4794" i="11"/>
  <c r="O4795" i="11"/>
  <c r="O4797" i="11"/>
  <c r="O4799" i="11"/>
  <c r="O4802" i="11"/>
  <c r="O4803" i="11"/>
  <c r="O4805" i="11"/>
  <c r="O4807" i="11"/>
  <c r="O4810" i="11"/>
  <c r="O4811" i="11"/>
  <c r="O4813" i="11"/>
  <c r="O4815" i="11"/>
  <c r="O4818" i="11"/>
  <c r="O4819" i="11"/>
  <c r="O4821" i="11"/>
  <c r="O4823" i="11"/>
  <c r="O4826" i="11"/>
  <c r="O4827" i="11"/>
  <c r="O4829" i="11"/>
  <c r="O4831" i="11"/>
  <c r="O4834" i="11"/>
  <c r="O4835" i="11"/>
  <c r="O4837" i="11"/>
  <c r="O4839" i="11"/>
  <c r="O4842" i="11"/>
  <c r="O4843" i="11"/>
  <c r="O4845" i="11"/>
  <c r="O4847" i="11"/>
  <c r="O4850" i="11"/>
  <c r="O4851" i="11"/>
  <c r="O4853" i="11"/>
  <c r="O4855" i="11"/>
  <c r="O4858" i="11"/>
  <c r="O4859" i="11"/>
  <c r="O4861" i="11"/>
  <c r="O4863" i="11"/>
  <c r="O4866" i="11"/>
  <c r="O4867" i="11"/>
  <c r="O4869" i="11"/>
  <c r="O4871" i="11"/>
  <c r="O4874" i="11"/>
  <c r="O4875" i="11"/>
  <c r="O4877" i="11"/>
  <c r="O4879" i="11"/>
  <c r="O4882" i="11"/>
  <c r="O4883" i="11"/>
  <c r="O4885" i="11"/>
  <c r="O4887" i="11"/>
  <c r="O4895" i="11"/>
  <c r="O4897" i="11"/>
  <c r="O4899" i="11"/>
  <c r="O4901" i="11"/>
  <c r="O4914" i="11"/>
  <c r="O4922" i="11"/>
  <c r="O4923" i="11"/>
  <c r="O4925" i="11"/>
  <c r="O4928" i="11"/>
  <c r="O4938" i="11"/>
  <c r="O4939" i="11"/>
  <c r="O4941" i="11"/>
  <c r="O4944" i="11"/>
  <c r="O4954" i="11"/>
  <c r="O4955" i="11"/>
  <c r="O4957" i="11"/>
  <c r="O4960" i="11"/>
  <c r="O4970" i="11"/>
  <c r="O4971" i="11"/>
  <c r="O4973" i="11"/>
  <c r="O4976" i="11"/>
  <c r="O4986" i="11"/>
  <c r="O4987" i="11"/>
  <c r="O4989" i="11"/>
  <c r="O4992" i="11"/>
  <c r="O5002" i="11"/>
  <c r="O5003" i="11"/>
  <c r="O5005" i="11"/>
  <c r="O5008" i="11"/>
  <c r="O5018" i="11"/>
  <c r="O5019" i="11"/>
  <c r="O5021" i="11"/>
  <c r="O5024" i="11"/>
  <c r="O5034" i="11"/>
  <c r="O5035" i="11"/>
  <c r="O5037" i="11"/>
  <c r="O5040" i="11"/>
  <c r="O5050" i="11"/>
  <c r="O5051" i="11"/>
  <c r="O5053" i="11"/>
  <c r="O5056" i="11"/>
  <c r="O5066" i="11"/>
  <c r="O5067" i="11"/>
  <c r="O5069" i="11"/>
  <c r="O5072" i="11"/>
  <c r="O5082" i="11"/>
  <c r="O5083" i="11"/>
  <c r="O5085" i="11"/>
  <c r="O5088" i="11"/>
  <c r="O5098" i="11"/>
  <c r="O5099" i="11"/>
  <c r="O5101" i="11"/>
  <c r="O5104" i="11"/>
  <c r="O5114" i="11"/>
  <c r="O5115" i="11"/>
  <c r="O5117" i="11"/>
  <c r="O5120" i="11"/>
  <c r="O5130" i="11"/>
  <c r="O5131" i="11"/>
  <c r="O5133" i="11"/>
  <c r="O5136" i="11"/>
  <c r="O5146" i="11"/>
  <c r="O5147" i="11"/>
  <c r="O5149" i="11"/>
  <c r="O5152" i="11"/>
  <c r="O5162" i="11"/>
  <c r="O5163" i="11"/>
  <c r="O5165" i="11"/>
  <c r="O5168" i="11"/>
  <c r="O5178" i="11"/>
  <c r="O5179" i="11"/>
  <c r="O5181" i="11"/>
  <c r="O5184" i="11"/>
  <c r="O5194" i="11"/>
  <c r="O5195" i="11"/>
  <c r="O5197" i="11"/>
  <c r="O5200" i="11"/>
  <c r="O5210" i="11"/>
  <c r="O5211" i="11"/>
  <c r="O5213" i="11"/>
  <c r="O5216" i="11"/>
  <c r="O5226" i="11"/>
  <c r="O5227" i="11"/>
  <c r="O5229" i="11"/>
  <c r="O5232" i="11"/>
  <c r="O5242" i="11"/>
  <c r="O5243" i="11"/>
  <c r="O5245" i="11"/>
  <c r="O5248" i="11"/>
  <c r="O5258" i="11"/>
  <c r="O5259" i="11"/>
  <c r="O5261" i="11"/>
  <c r="O5264" i="11"/>
  <c r="O5274" i="11"/>
  <c r="O5275" i="11"/>
  <c r="O5277" i="11"/>
  <c r="O5280" i="11"/>
  <c r="O5290" i="11"/>
  <c r="O5291" i="11"/>
  <c r="O5293" i="11"/>
  <c r="O5296" i="11"/>
  <c r="O5306" i="11"/>
  <c r="O5307" i="11"/>
  <c r="O5309" i="11"/>
  <c r="O5312" i="11"/>
  <c r="O5317" i="11"/>
  <c r="O5320" i="11"/>
  <c r="O5325" i="11"/>
  <c r="O5328" i="11"/>
  <c r="O5333" i="11"/>
  <c r="O5336" i="11"/>
  <c r="O5341" i="11"/>
  <c r="O5344" i="11"/>
  <c r="O5348" i="11"/>
  <c r="O5352" i="11"/>
  <c r="O5356" i="11"/>
  <c r="O5360" i="11"/>
  <c r="O5364" i="11"/>
  <c r="O5368" i="11"/>
  <c r="O5372" i="11"/>
  <c r="O5376" i="11"/>
  <c r="O5380" i="11"/>
  <c r="O5384" i="11"/>
  <c r="O5388" i="11"/>
  <c r="O5392" i="11"/>
  <c r="O5396" i="11"/>
  <c r="O5400" i="11"/>
  <c r="O5404" i="11"/>
  <c r="O5408" i="11"/>
  <c r="O5412" i="11"/>
  <c r="O5416" i="11"/>
  <c r="O5420" i="11"/>
  <c r="O5424" i="11"/>
  <c r="O5428" i="11"/>
  <c r="O5432" i="11"/>
  <c r="O4164" i="11"/>
  <c r="O4178" i="11"/>
  <c r="O4219" i="11"/>
  <c r="O4232" i="11"/>
  <c r="O4254" i="11"/>
  <c r="O4273" i="11"/>
  <c r="O4274" i="11"/>
  <c r="O4284" i="11"/>
  <c r="O4288" i="11"/>
  <c r="O4291" i="11"/>
  <c r="O4326" i="11"/>
  <c r="O4327" i="11"/>
  <c r="O4352" i="11"/>
  <c r="O4362" i="11"/>
  <c r="O4368" i="11"/>
  <c r="O4378" i="11"/>
  <c r="O4405" i="11"/>
  <c r="O4424" i="11"/>
  <c r="O4428" i="11"/>
  <c r="O4438" i="11"/>
  <c r="O4444" i="11"/>
  <c r="O4446" i="11"/>
  <c r="O4462" i="11"/>
  <c r="O4488" i="11"/>
  <c r="O4498" i="11"/>
  <c r="O4510" i="11"/>
  <c r="O4525" i="11"/>
  <c r="O4526" i="11"/>
  <c r="O4532" i="11"/>
  <c r="O4542" i="11"/>
  <c r="O4554" i="11"/>
  <c r="O4564" i="11"/>
  <c r="O4597" i="11"/>
  <c r="O4602" i="11"/>
  <c r="O4604" i="11"/>
  <c r="O4611" i="11"/>
  <c r="O4625" i="11"/>
  <c r="O4629" i="11"/>
  <c r="O4634" i="11"/>
  <c r="O4636" i="11"/>
  <c r="O4643" i="11"/>
  <c r="O4657" i="11"/>
  <c r="O4662" i="11"/>
  <c r="O4669" i="11"/>
  <c r="O4670" i="11"/>
  <c r="O4672" i="11"/>
  <c r="O4673" i="11"/>
  <c r="O4690" i="11"/>
  <c r="O4691" i="11"/>
  <c r="O4700" i="11"/>
  <c r="O4721" i="11"/>
  <c r="O4764" i="11"/>
  <c r="O4766" i="11"/>
  <c r="O4768" i="11"/>
  <c r="O4772" i="11"/>
  <c r="O4774" i="11"/>
  <c r="O4777" i="11"/>
  <c r="O4800" i="11"/>
  <c r="O4804" i="11"/>
  <c r="O4806" i="11"/>
  <c r="O4208" i="11"/>
  <c r="O4218" i="11"/>
  <c r="O4226" i="11"/>
  <c r="O4238" i="11"/>
  <c r="O4248" i="11"/>
  <c r="O4268" i="11"/>
  <c r="O4275" i="11"/>
  <c r="O4286" i="11"/>
  <c r="O4287" i="11"/>
  <c r="O4289" i="11"/>
  <c r="O4300" i="11"/>
  <c r="O4309" i="11"/>
  <c r="O4311" i="11"/>
  <c r="O4337" i="11"/>
  <c r="O4344" i="11"/>
  <c r="O4346" i="11"/>
  <c r="O4349" i="11"/>
  <c r="O4355" i="11"/>
  <c r="O4376" i="11"/>
  <c r="O4380" i="11"/>
  <c r="O4395" i="11"/>
  <c r="O4407" i="11"/>
  <c r="O4413" i="11"/>
  <c r="O4421" i="11"/>
  <c r="O4425" i="11"/>
  <c r="O4435" i="11"/>
  <c r="O4437" i="11"/>
  <c r="O4440" i="11"/>
  <c r="O4453" i="11"/>
  <c r="O4456" i="11"/>
  <c r="O4459" i="11"/>
  <c r="O4469" i="11"/>
  <c r="O4475" i="11"/>
  <c r="O4480" i="11"/>
  <c r="O4493" i="11"/>
  <c r="O4496" i="11"/>
  <c r="O4500" i="11"/>
  <c r="O4502" i="11"/>
  <c r="O4503" i="11"/>
  <c r="O4508" i="11"/>
  <c r="O4509" i="11"/>
  <c r="O4514" i="11"/>
  <c r="O4520" i="11"/>
  <c r="O4529" i="11"/>
  <c r="O4538" i="11"/>
  <c r="O4543" i="11"/>
  <c r="O4544" i="11"/>
  <c r="O4546" i="11"/>
  <c r="O4555" i="11"/>
  <c r="O4557" i="11"/>
  <c r="O4562" i="11"/>
  <c r="O4569" i="11"/>
  <c r="O4574" i="11"/>
  <c r="O4580" i="11"/>
  <c r="O4587" i="11"/>
  <c r="O4590" i="11"/>
  <c r="O4593" i="11"/>
  <c r="O4598" i="11"/>
  <c r="O4600" i="11"/>
  <c r="O4609" i="11"/>
  <c r="O4619" i="11"/>
  <c r="O4621" i="11"/>
  <c r="O4630" i="11"/>
  <c r="O4632" i="11"/>
  <c r="O4641" i="11"/>
  <c r="O4651" i="11"/>
  <c r="O4653" i="11"/>
  <c r="O4676" i="11"/>
  <c r="O4681" i="11"/>
  <c r="O4684" i="11"/>
  <c r="O4692" i="11"/>
  <c r="O4705" i="11"/>
  <c r="O4708" i="11"/>
  <c r="O4710" i="11"/>
  <c r="O4713" i="11"/>
  <c r="O4718" i="11"/>
  <c r="O4753" i="11"/>
  <c r="O4776" i="11"/>
  <c r="O4780" i="11"/>
  <c r="O4782" i="11"/>
  <c r="O4785" i="11"/>
  <c r="O4808" i="11"/>
  <c r="O4812" i="11"/>
  <c r="O4814" i="11"/>
  <c r="O4159" i="11"/>
  <c r="O4168" i="11"/>
  <c r="O4169" i="11"/>
  <c r="O4205" i="11"/>
  <c r="O4251" i="11"/>
  <c r="O4255" i="11"/>
  <c r="O4267" i="11"/>
  <c r="O4293" i="11"/>
  <c r="O4297" i="11"/>
  <c r="O4298" i="11"/>
  <c r="O4310" i="11"/>
  <c r="O4358" i="11"/>
  <c r="O4359" i="11"/>
  <c r="O4399" i="11"/>
  <c r="O4408" i="11"/>
  <c r="O4443" i="11"/>
  <c r="O4450" i="11"/>
  <c r="O4474" i="11"/>
  <c r="O4495" i="11"/>
  <c r="O4511" i="11"/>
  <c r="O4539" i="11"/>
  <c r="O4545" i="11"/>
  <c r="O4547" i="11"/>
  <c r="O4566" i="11"/>
  <c r="O4584" i="11"/>
  <c r="O4638" i="11"/>
  <c r="O4646" i="11"/>
  <c r="O4652" i="11"/>
  <c r="O4666" i="11"/>
  <c r="O4677" i="11"/>
  <c r="O4694" i="11"/>
  <c r="O4737" i="11"/>
  <c r="O4769" i="11"/>
  <c r="O4793" i="11"/>
  <c r="O4796" i="11"/>
  <c r="O4816" i="11"/>
  <c r="O4820" i="11"/>
  <c r="O4822" i="11"/>
  <c r="O4825" i="11"/>
  <c r="O4848" i="11"/>
  <c r="O4852" i="11"/>
  <c r="O4854" i="11"/>
  <c r="O4857" i="11"/>
  <c r="O4880" i="11"/>
  <c r="O4884" i="11"/>
  <c r="O4886" i="11"/>
  <c r="O4889" i="11"/>
  <c r="O4892" i="11"/>
  <c r="O4893" i="11"/>
  <c r="O4898" i="11"/>
  <c r="O4903" i="11"/>
  <c r="O4904" i="11"/>
  <c r="O4906" i="11"/>
  <c r="O4911" i="11"/>
  <c r="O4913" i="11"/>
  <c r="O4918" i="11"/>
  <c r="O4932" i="11"/>
  <c r="O4940" i="11"/>
  <c r="O4942" i="11"/>
  <c r="O4943" i="11"/>
  <c r="O4946" i="11"/>
  <c r="O4947" i="11"/>
  <c r="O4950" i="11"/>
  <c r="O4964" i="11"/>
  <c r="O4972" i="11"/>
  <c r="O4974" i="11"/>
  <c r="O4975" i="11"/>
  <c r="O4978" i="11"/>
  <c r="O4979" i="11"/>
  <c r="O4982" i="11"/>
  <c r="O4996" i="11"/>
  <c r="O5004" i="11"/>
  <c r="O5006" i="11"/>
  <c r="O5007" i="11"/>
  <c r="O5010" i="11"/>
  <c r="O5011" i="11"/>
  <c r="O5014" i="11"/>
  <c r="O5028" i="11"/>
  <c r="O5036" i="11"/>
  <c r="O5038" i="11"/>
  <c r="O5039" i="11"/>
  <c r="O5042" i="11"/>
  <c r="O5043" i="11"/>
  <c r="O5046" i="11"/>
  <c r="O5060" i="11"/>
  <c r="O5068" i="11"/>
  <c r="O5070" i="11"/>
  <c r="O5071" i="11"/>
  <c r="O5074" i="11"/>
  <c r="O5075" i="11"/>
  <c r="O5078" i="11"/>
  <c r="O5092" i="11"/>
  <c r="O5100" i="11"/>
  <c r="O5102" i="11"/>
  <c r="O5103" i="11"/>
  <c r="O5106" i="11"/>
  <c r="O5107" i="11"/>
  <c r="O5110" i="11"/>
  <c r="O5124" i="11"/>
  <c r="O5132" i="11"/>
  <c r="O5134" i="11"/>
  <c r="O5135" i="11"/>
  <c r="O5138" i="11"/>
  <c r="O5139" i="11"/>
  <c r="O5142" i="11"/>
  <c r="O5156" i="11"/>
  <c r="O5164" i="11"/>
  <c r="O5166" i="11"/>
  <c r="O5167" i="11"/>
  <c r="O5170" i="11"/>
  <c r="O5171" i="11"/>
  <c r="O5174" i="11"/>
  <c r="O5188" i="11"/>
  <c r="O5196" i="11"/>
  <c r="O5198" i="11"/>
  <c r="O5199" i="11"/>
  <c r="O5202" i="11"/>
  <c r="O5203" i="11"/>
  <c r="O5206" i="11"/>
  <c r="O5220" i="11"/>
  <c r="O5228" i="11"/>
  <c r="O5230" i="11"/>
  <c r="O5231" i="11"/>
  <c r="O5234" i="11"/>
  <c r="O5235" i="11"/>
  <c r="O5238" i="11"/>
  <c r="O5252" i="11"/>
  <c r="O5260" i="11"/>
  <c r="O5262" i="11"/>
  <c r="O5263" i="11"/>
  <c r="O5266" i="11"/>
  <c r="O5267" i="11"/>
  <c r="O5270" i="11"/>
  <c r="O5284" i="11"/>
  <c r="O5292" i="11"/>
  <c r="O5294" i="11"/>
  <c r="O5295" i="11"/>
  <c r="O5298" i="11"/>
  <c r="O5299" i="11"/>
  <c r="O5302" i="11"/>
  <c r="O5316" i="11"/>
  <c r="O5318" i="11"/>
  <c r="O4154" i="11"/>
  <c r="O4187" i="11"/>
  <c r="O4192" i="11"/>
  <c r="O4245" i="11"/>
  <c r="O4280" i="11"/>
  <c r="O4299" i="11"/>
  <c r="O4320" i="11"/>
  <c r="O4322" i="11"/>
  <c r="O4345" i="11"/>
  <c r="O4415" i="11"/>
  <c r="O4423" i="11"/>
  <c r="O4442" i="11"/>
  <c r="O4455" i="11"/>
  <c r="O4458" i="11"/>
  <c r="O4463" i="11"/>
  <c r="O4479" i="11"/>
  <c r="O4485" i="11"/>
  <c r="O4497" i="11"/>
  <c r="O4499" i="11"/>
  <c r="O4536" i="11"/>
  <c r="O4556" i="11"/>
  <c r="O4589" i="11"/>
  <c r="O4592" i="11"/>
  <c r="O4687" i="11"/>
  <c r="O4699" i="11"/>
  <c r="O4728" i="11"/>
  <c r="O4734" i="11"/>
  <c r="O4736" i="11"/>
  <c r="O4750" i="11"/>
  <c r="O4760" i="11"/>
  <c r="O4784" i="11"/>
  <c r="O4788" i="11"/>
  <c r="O4790" i="11"/>
  <c r="O4792" i="11"/>
  <c r="O4824" i="11"/>
  <c r="O4828" i="11"/>
  <c r="O4830" i="11"/>
  <c r="O4833" i="11"/>
  <c r="O4856" i="11"/>
  <c r="O4860" i="11"/>
  <c r="O4862" i="11"/>
  <c r="O4865" i="11"/>
  <c r="O4888" i="11"/>
  <c r="O4891" i="11"/>
  <c r="O4894" i="11"/>
  <c r="O4908" i="11"/>
  <c r="O4909" i="11"/>
  <c r="O4912" i="11"/>
  <c r="O4920" i="11"/>
  <c r="O4921" i="11"/>
  <c r="O4929" i="11"/>
  <c r="O4933" i="11"/>
  <c r="O4935" i="11"/>
  <c r="O4952" i="11"/>
  <c r="O4953" i="11"/>
  <c r="O4961" i="11"/>
  <c r="O4965" i="11"/>
  <c r="O4967" i="11"/>
  <c r="O4984" i="11"/>
  <c r="O4985" i="11"/>
  <c r="O4993" i="11"/>
  <c r="O4997" i="11"/>
  <c r="O4999" i="11"/>
  <c r="O5016" i="11"/>
  <c r="O5017" i="11"/>
  <c r="O5025" i="11"/>
  <c r="O5029" i="11"/>
  <c r="O5031" i="11"/>
  <c r="O5048" i="11"/>
  <c r="O5049" i="11"/>
  <c r="O5057" i="11"/>
  <c r="O5061" i="11"/>
  <c r="O5063" i="11"/>
  <c r="O5080" i="11"/>
  <c r="O5081" i="11"/>
  <c r="O5089" i="11"/>
  <c r="O5093" i="11"/>
  <c r="O5095" i="11"/>
  <c r="O5112" i="11"/>
  <c r="O5113" i="11"/>
  <c r="O5121" i="11"/>
  <c r="O5125" i="11"/>
  <c r="O5127" i="11"/>
  <c r="O5144" i="11"/>
  <c r="O5145" i="11"/>
  <c r="O5153" i="11"/>
  <c r="O5157" i="11"/>
  <c r="O5159" i="11"/>
  <c r="O5176" i="11"/>
  <c r="O5177" i="11"/>
  <c r="O5185" i="11"/>
  <c r="O5189" i="11"/>
  <c r="O5191" i="11"/>
  <c r="O5208" i="11"/>
  <c r="O5209" i="11"/>
  <c r="O5217" i="11"/>
  <c r="O5221" i="11"/>
  <c r="O5223" i="11"/>
  <c r="O5240" i="11"/>
  <c r="O5241" i="11"/>
  <c r="O5249" i="11"/>
  <c r="O5253" i="11"/>
  <c r="O5255" i="11"/>
  <c r="O5272" i="11"/>
  <c r="O5273" i="11"/>
  <c r="O5281" i="11"/>
  <c r="O5285" i="11"/>
  <c r="O5287" i="11"/>
  <c r="O5304" i="11"/>
  <c r="O5305" i="11"/>
  <c r="O5314" i="11"/>
  <c r="O5315" i="11"/>
  <c r="O5321" i="11"/>
  <c r="O4171" i="11"/>
  <c r="O4265" i="11"/>
  <c r="O4281" i="11"/>
  <c r="O4361" i="11"/>
  <c r="O4384" i="11"/>
  <c r="O4392" i="11"/>
  <c r="O4419" i="11"/>
  <c r="O4431" i="11"/>
  <c r="O4466" i="11"/>
  <c r="O4482" i="11"/>
  <c r="O4588" i="11"/>
  <c r="O4623" i="11"/>
  <c r="O4257" i="11"/>
  <c r="O4259" i="11"/>
  <c r="O4266" i="11"/>
  <c r="O4295" i="11"/>
  <c r="O4340" i="11"/>
  <c r="O4342" i="11"/>
  <c r="O4343" i="11"/>
  <c r="O4353" i="11"/>
  <c r="O4364" i="11"/>
  <c r="O4454" i="11"/>
  <c r="O4465" i="11"/>
  <c r="O4481" i="11"/>
  <c r="O4490" i="11"/>
  <c r="O4492" i="11"/>
  <c r="O4540" i="11"/>
  <c r="O4548" i="11"/>
  <c r="O4583" i="11"/>
  <c r="O4648" i="11"/>
  <c r="O4655" i="11"/>
  <c r="O4698" i="11"/>
  <c r="O4701" i="11"/>
  <c r="O4702" i="11"/>
  <c r="O4732" i="11"/>
  <c r="O4748" i="11"/>
  <c r="O4809" i="11"/>
  <c r="O4832" i="11"/>
  <c r="O4836" i="11"/>
  <c r="O4838" i="11"/>
  <c r="O4840" i="11"/>
  <c r="O4878" i="11"/>
  <c r="O4916" i="11"/>
  <c r="O4917" i="11"/>
  <c r="O4930" i="11"/>
  <c r="O4931" i="11"/>
  <c r="O4937" i="11"/>
  <c r="O4182" i="11"/>
  <c r="O4258" i="11"/>
  <c r="O4270" i="11"/>
  <c r="O4276" i="11"/>
  <c r="O4277" i="11"/>
  <c r="O4304" i="11"/>
  <c r="O4422" i="11"/>
  <c r="O4461" i="11"/>
  <c r="O4478" i="11"/>
  <c r="O4551" i="11"/>
  <c r="O4578" i="11"/>
  <c r="O4742" i="11"/>
  <c r="O4744" i="11"/>
  <c r="O4873" i="11"/>
  <c r="O4261" i="11"/>
  <c r="O4319" i="11"/>
  <c r="O4331" i="11"/>
  <c r="O4347" i="11"/>
  <c r="O4404" i="11"/>
  <c r="O4411" i="11"/>
  <c r="O4426" i="11"/>
  <c r="O4449" i="11"/>
  <c r="O4501" i="11"/>
  <c r="O4505" i="11"/>
  <c r="O4552" i="11"/>
  <c r="O4606" i="11"/>
  <c r="O4614" i="11"/>
  <c r="O4639" i="11"/>
  <c r="O4645" i="11"/>
  <c r="O4696" i="11"/>
  <c r="O4745" i="11"/>
  <c r="O4841" i="11"/>
  <c r="O4844" i="11"/>
  <c r="O4876" i="11"/>
  <c r="O4900" i="11"/>
  <c r="O4902" i="11"/>
  <c r="O4915" i="11"/>
  <c r="O4927" i="11"/>
  <c r="O4966" i="11"/>
  <c r="O4968" i="11"/>
  <c r="O4988" i="11"/>
  <c r="O4990" i="11"/>
  <c r="O4991" i="11"/>
  <c r="O5030" i="11"/>
  <c r="O5032" i="11"/>
  <c r="O5052" i="11"/>
  <c r="O5054" i="11"/>
  <c r="O5055" i="11"/>
  <c r="O5094" i="11"/>
  <c r="O5096" i="11"/>
  <c r="O5116" i="11"/>
  <c r="O5118" i="11"/>
  <c r="O5119" i="11"/>
  <c r="O5158" i="11"/>
  <c r="O5160" i="11"/>
  <c r="O5180" i="11"/>
  <c r="O5182" i="11"/>
  <c r="O5183" i="11"/>
  <c r="O5222" i="11"/>
  <c r="O5224" i="11"/>
  <c r="O5244" i="11"/>
  <c r="O5246" i="11"/>
  <c r="O5247" i="11"/>
  <c r="O5286" i="11"/>
  <c r="O5288" i="11"/>
  <c r="O5308" i="11"/>
  <c r="O5310" i="11"/>
  <c r="O5311" i="11"/>
  <c r="O5323" i="11"/>
  <c r="O5327" i="11"/>
  <c r="O5330" i="11"/>
  <c r="O5331" i="11"/>
  <c r="O5337" i="11"/>
  <c r="O5346" i="11"/>
  <c r="O5349" i="11"/>
  <c r="O5354" i="11"/>
  <c r="O5357" i="11"/>
  <c r="O5362" i="11"/>
  <c r="O5365" i="11"/>
  <c r="O5370" i="11"/>
  <c r="O5373" i="11"/>
  <c r="O5378" i="11"/>
  <c r="O5381" i="11"/>
  <c r="O5386" i="11"/>
  <c r="O5389" i="11"/>
  <c r="O5394" i="11"/>
  <c r="O5397" i="11"/>
  <c r="O5402" i="11"/>
  <c r="O5405" i="11"/>
  <c r="O5410" i="11"/>
  <c r="O5413" i="11"/>
  <c r="O5418" i="11"/>
  <c r="O5421" i="11"/>
  <c r="O5426" i="11"/>
  <c r="O5429" i="11"/>
  <c r="O5434" i="11"/>
  <c r="O4211" i="11"/>
  <c r="O4427" i="11"/>
  <c r="O4494" i="11"/>
  <c r="O4558" i="11"/>
  <c r="O4704" i="11"/>
  <c r="O4712" i="11"/>
  <c r="O4716" i="11"/>
  <c r="O4798" i="11"/>
  <c r="O4846" i="11"/>
  <c r="O4864" i="11"/>
  <c r="O4868" i="11"/>
  <c r="O4870" i="11"/>
  <c r="O4881" i="11"/>
  <c r="O4890" i="11"/>
  <c r="O4936" i="11"/>
  <c r="O4945" i="11"/>
  <c r="O4956" i="11"/>
  <c r="O4958" i="11"/>
  <c r="O4959" i="11"/>
  <c r="O4962" i="11"/>
  <c r="O4980" i="11"/>
  <c r="O4981" i="11"/>
  <c r="O4998" i="11"/>
  <c r="O5000" i="11"/>
  <c r="O5012" i="11"/>
  <c r="O5041" i="11"/>
  <c r="O5047" i="11"/>
  <c r="O5073" i="11"/>
  <c r="O5084" i="11"/>
  <c r="O5086" i="11"/>
  <c r="O5087" i="11"/>
  <c r="O5090" i="11"/>
  <c r="O5108" i="11"/>
  <c r="O5109" i="11"/>
  <c r="O5126" i="11"/>
  <c r="O5128" i="11"/>
  <c r="O5140" i="11"/>
  <c r="O5169" i="11"/>
  <c r="O5175" i="11"/>
  <c r="O5201" i="11"/>
  <c r="O5212" i="11"/>
  <c r="O5214" i="11"/>
  <c r="O5215" i="11"/>
  <c r="O5218" i="11"/>
  <c r="O5236" i="11"/>
  <c r="O5237" i="11"/>
  <c r="O5268" i="11"/>
  <c r="O5343" i="11"/>
  <c r="O5350" i="11"/>
  <c r="O5353" i="11"/>
  <c r="O5355" i="11"/>
  <c r="O5359" i="11"/>
  <c r="O5382" i="11"/>
  <c r="O5391" i="11"/>
  <c r="O5414" i="11"/>
  <c r="O5440" i="11"/>
  <c r="O5452" i="11"/>
  <c r="O5456" i="11"/>
  <c r="O5472" i="11"/>
  <c r="O5476" i="11"/>
  <c r="O5496" i="11"/>
  <c r="O5186" i="11"/>
  <c r="O5271" i="11"/>
  <c r="O5289" i="11"/>
  <c r="O5334" i="11"/>
  <c r="O5361" i="11"/>
  <c r="O5395" i="11"/>
  <c r="O5399" i="11"/>
  <c r="O5422" i="11"/>
  <c r="O5425" i="11"/>
  <c r="O5427" i="11"/>
  <c r="O5431" i="11"/>
  <c r="O5439" i="11"/>
  <c r="O5443" i="11"/>
  <c r="O5467" i="11"/>
  <c r="O5475" i="11"/>
  <c r="O5483" i="11"/>
  <c r="O5499" i="11"/>
  <c r="O4388" i="11"/>
  <c r="O4470" i="11"/>
  <c r="O4507" i="11"/>
  <c r="O4513" i="11"/>
  <c r="O4740" i="11"/>
  <c r="O4801" i="11"/>
  <c r="O4849" i="11"/>
  <c r="O4872" i="11"/>
  <c r="O4905" i="11"/>
  <c r="O4951" i="11"/>
  <c r="O4963" i="11"/>
  <c r="O4969" i="11"/>
  <c r="O4994" i="11"/>
  <c r="O4995" i="11"/>
  <c r="O5001" i="11"/>
  <c r="O5013" i="11"/>
  <c r="O5079" i="11"/>
  <c r="O5091" i="11"/>
  <c r="O5097" i="11"/>
  <c r="O5122" i="11"/>
  <c r="O5123" i="11"/>
  <c r="O5129" i="11"/>
  <c r="O5141" i="11"/>
  <c r="O5207" i="11"/>
  <c r="O5219" i="11"/>
  <c r="O5225" i="11"/>
  <c r="O5250" i="11"/>
  <c r="O5251" i="11"/>
  <c r="O5257" i="11"/>
  <c r="O5269" i="11"/>
  <c r="O5313" i="11"/>
  <c r="O5329" i="11"/>
  <c r="O5335" i="11"/>
  <c r="O5338" i="11"/>
  <c r="O5339" i="11"/>
  <c r="O5345" i="11"/>
  <c r="O5347" i="11"/>
  <c r="O5351" i="11"/>
  <c r="O5374" i="11"/>
  <c r="O5377" i="11"/>
  <c r="O5379" i="11"/>
  <c r="O5383" i="11"/>
  <c r="O5406" i="11"/>
  <c r="O5409" i="11"/>
  <c r="O5411" i="11"/>
  <c r="O5415" i="11"/>
  <c r="O5437" i="11"/>
  <c r="O5441" i="11"/>
  <c r="O5445" i="11"/>
  <c r="O5449" i="11"/>
  <c r="O5453" i="11"/>
  <c r="O5457" i="11"/>
  <c r="O5461" i="11"/>
  <c r="O5465" i="11"/>
  <c r="O5469" i="11"/>
  <c r="O5473" i="11"/>
  <c r="O5477" i="11"/>
  <c r="O5481" i="11"/>
  <c r="O5485" i="11"/>
  <c r="O5489" i="11"/>
  <c r="O5493" i="11"/>
  <c r="O5497" i="11"/>
  <c r="O5254" i="11"/>
  <c r="O5256" i="11"/>
  <c r="O5297" i="11"/>
  <c r="O5303" i="11"/>
  <c r="O5319" i="11"/>
  <c r="O5322" i="11"/>
  <c r="O5324" i="11"/>
  <c r="O5326" i="11"/>
  <c r="O5385" i="11"/>
  <c r="O5387" i="11"/>
  <c r="O5417" i="11"/>
  <c r="O5419" i="11"/>
  <c r="O5423" i="11"/>
  <c r="O5436" i="11"/>
  <c r="O5444" i="11"/>
  <c r="O5448" i="11"/>
  <c r="O5460" i="11"/>
  <c r="O5464" i="11"/>
  <c r="O5468" i="11"/>
  <c r="O5480" i="11"/>
  <c r="O5484" i="11"/>
  <c r="O5488" i="11"/>
  <c r="O5492" i="11"/>
  <c r="O5500" i="11"/>
  <c r="O4616" i="11"/>
  <c r="O4620" i="11"/>
  <c r="O4667" i="11"/>
  <c r="O4817" i="11"/>
  <c r="O4919" i="11"/>
  <c r="O4926" i="11"/>
  <c r="O4934" i="11"/>
  <c r="O4949" i="11"/>
  <c r="O5015" i="11"/>
  <c r="O5027" i="11"/>
  <c r="O5033" i="11"/>
  <c r="O5058" i="11"/>
  <c r="O5059" i="11"/>
  <c r="O5065" i="11"/>
  <c r="O5077" i="11"/>
  <c r="O5143" i="11"/>
  <c r="O5155" i="11"/>
  <c r="O5161" i="11"/>
  <c r="O5187" i="11"/>
  <c r="O5193" i="11"/>
  <c r="O5205" i="11"/>
  <c r="O5283" i="11"/>
  <c r="O5358" i="11"/>
  <c r="O5363" i="11"/>
  <c r="O5367" i="11"/>
  <c r="O5390" i="11"/>
  <c r="O5393" i="11"/>
  <c r="O5447" i="11"/>
  <c r="O5451" i="11"/>
  <c r="O5455" i="11"/>
  <c r="O5459" i="11"/>
  <c r="O5463" i="11"/>
  <c r="O5471" i="11"/>
  <c r="O5479" i="11"/>
  <c r="O5487" i="11"/>
  <c r="O5491" i="11"/>
  <c r="O5495" i="11"/>
  <c r="O4433" i="11"/>
  <c r="O4447" i="11"/>
  <c r="O4522" i="11"/>
  <c r="O4607" i="11"/>
  <c r="O4613" i="11"/>
  <c r="O4661" i="11"/>
  <c r="O4896" i="11"/>
  <c r="O4907" i="11"/>
  <c r="O4910" i="11"/>
  <c r="O4924" i="11"/>
  <c r="O4948" i="11"/>
  <c r="O4977" i="11"/>
  <c r="O4983" i="11"/>
  <c r="O5009" i="11"/>
  <c r="O5020" i="11"/>
  <c r="O5022" i="11"/>
  <c r="O5023" i="11"/>
  <c r="O5026" i="11"/>
  <c r="O5044" i="11"/>
  <c r="O5045" i="11"/>
  <c r="O5105" i="11"/>
  <c r="O5151" i="11"/>
  <c r="O5172" i="11"/>
  <c r="O5190" i="11"/>
  <c r="O5276" i="11"/>
  <c r="O5340" i="11"/>
  <c r="O5369" i="11"/>
  <c r="O5403" i="11"/>
  <c r="O5430" i="11"/>
  <c r="O5438" i="11"/>
  <c r="O5446" i="11"/>
  <c r="O5454" i="11"/>
  <c r="O5462" i="11"/>
  <c r="O5470" i="11"/>
  <c r="O5478" i="11"/>
  <c r="O5486" i="11"/>
  <c r="O5494" i="11"/>
  <c r="O5282" i="11"/>
  <c r="O5062" i="11"/>
  <c r="O5148" i="11"/>
  <c r="O5233" i="11"/>
  <c r="O5279" i="11"/>
  <c r="O5300" i="11"/>
  <c r="O5366" i="11"/>
  <c r="O5407" i="11"/>
  <c r="O5433" i="11"/>
  <c r="O5442" i="11"/>
  <c r="O5450" i="11"/>
  <c r="O5458" i="11"/>
  <c r="O5466" i="11"/>
  <c r="O5474" i="11"/>
  <c r="O5482" i="11"/>
  <c r="O5490" i="11"/>
  <c r="O5498" i="11"/>
  <c r="O5076" i="11"/>
  <c r="O5154" i="11"/>
  <c r="O5173" i="11"/>
  <c r="O5192" i="11"/>
  <c r="O5239" i="11"/>
  <c r="O5265" i="11"/>
  <c r="O5278" i="11"/>
  <c r="O5332" i="11"/>
  <c r="O5342" i="11"/>
  <c r="O5371" i="11"/>
  <c r="O5398" i="11"/>
  <c r="O5064" i="11"/>
  <c r="O5111" i="11"/>
  <c r="O5137" i="11"/>
  <c r="O5150" i="11"/>
  <c r="O5204" i="11"/>
  <c r="O5301" i="11"/>
  <c r="O5375" i="11"/>
  <c r="O5401" i="11"/>
  <c r="O5435" i="11"/>
  <c r="V4101" i="11"/>
  <c r="V4103" i="11"/>
  <c r="V4104" i="11"/>
  <c r="V4107" i="11"/>
  <c r="V4108" i="11"/>
  <c r="V4110" i="11"/>
  <c r="V4113" i="11"/>
  <c r="V4122" i="11"/>
  <c r="V4135" i="11"/>
  <c r="V4138" i="11"/>
  <c r="V4141" i="11"/>
  <c r="V4144" i="11"/>
  <c r="V4022" i="11"/>
  <c r="V4027" i="11"/>
  <c r="V4031" i="11"/>
  <c r="V4038" i="11"/>
  <c r="V4046" i="11"/>
  <c r="V4047" i="11"/>
  <c r="V4052" i="11"/>
  <c r="V4053" i="11"/>
  <c r="V4056" i="11"/>
  <c r="V4065" i="11"/>
  <c r="V4067" i="11"/>
  <c r="V4070" i="11"/>
  <c r="V4079" i="11"/>
  <c r="V4082" i="11"/>
  <c r="V4084" i="11"/>
  <c r="V4085" i="11"/>
  <c r="V4088" i="11"/>
  <c r="V4097" i="11"/>
  <c r="V4099" i="11"/>
  <c r="V4003" i="11"/>
  <c r="V4004" i="11"/>
  <c r="V4011" i="11"/>
  <c r="V4012" i="11"/>
  <c r="V3807" i="11"/>
  <c r="V3808" i="11"/>
  <c r="V3811" i="11"/>
  <c r="V3812" i="11"/>
  <c r="V3815" i="11"/>
  <c r="V4102" i="11"/>
  <c r="V4111" i="11"/>
  <c r="V4114" i="11"/>
  <c r="V4117" i="11"/>
  <c r="V4121" i="11"/>
  <c r="V4126" i="11"/>
  <c r="V4131" i="11"/>
  <c r="V4132" i="11"/>
  <c r="V4136" i="11"/>
  <c r="V4137" i="11"/>
  <c r="V4143" i="11"/>
  <c r="V4148" i="11"/>
  <c r="V4018" i="11"/>
  <c r="V4029" i="11"/>
  <c r="V4043" i="11"/>
  <c r="V4048" i="11"/>
  <c r="V4049" i="11"/>
  <c r="V4054" i="11"/>
  <c r="V4059" i="11"/>
  <c r="V4068" i="11"/>
  <c r="V4069" i="11"/>
  <c r="V4074" i="11"/>
  <c r="V4083" i="11"/>
  <c r="V4090" i="11"/>
  <c r="V4095" i="11"/>
  <c r="V4096" i="11"/>
  <c r="V3801" i="11"/>
  <c r="V3802" i="11"/>
  <c r="V3809" i="11"/>
  <c r="V3810" i="11"/>
  <c r="V3814" i="11"/>
  <c r="V3817" i="11"/>
  <c r="V3819" i="11"/>
  <c r="V3821" i="11"/>
  <c r="V3822" i="11"/>
  <c r="V3829" i="11"/>
  <c r="V3834" i="11"/>
  <c r="V3837" i="11"/>
  <c r="V3841" i="11"/>
  <c r="V3842" i="11"/>
  <c r="V3845" i="11"/>
  <c r="V3849" i="11"/>
  <c r="V3855" i="11"/>
  <c r="V3859" i="11"/>
  <c r="V3868" i="11"/>
  <c r="V3870" i="11"/>
  <c r="V3872" i="11"/>
  <c r="V3876" i="11"/>
  <c r="V3878" i="11"/>
  <c r="V3882" i="11"/>
  <c r="V3883" i="11"/>
  <c r="V3886" i="11"/>
  <c r="V3896" i="11"/>
  <c r="V3897" i="11"/>
  <c r="V3907" i="11"/>
  <c r="V3910" i="11"/>
  <c r="V3911" i="11"/>
  <c r="V3913" i="11"/>
  <c r="V3917" i="11"/>
  <c r="V3922" i="11"/>
  <c r="V3930" i="11"/>
  <c r="V3931" i="11"/>
  <c r="V3940" i="11"/>
  <c r="V3941" i="11"/>
  <c r="V3946" i="11"/>
  <c r="V3947" i="11"/>
  <c r="V3954" i="11"/>
  <c r="V3955" i="11"/>
  <c r="V3960" i="11"/>
  <c r="V3964" i="11"/>
  <c r="V3968" i="11"/>
  <c r="V3972" i="11"/>
  <c r="V3976" i="11"/>
  <c r="V3980" i="11"/>
  <c r="V3984" i="11"/>
  <c r="V3988" i="11"/>
  <c r="V3992" i="11"/>
  <c r="V3996" i="11"/>
  <c r="V4000" i="11"/>
  <c r="V3717" i="11"/>
  <c r="V4105" i="11"/>
  <c r="V4125" i="11"/>
  <c r="V4140" i="11"/>
  <c r="V4145" i="11"/>
  <c r="V4147" i="11"/>
  <c r="V4019" i="11"/>
  <c r="V4026" i="11"/>
  <c r="V4030" i="11"/>
  <c r="V4042" i="11"/>
  <c r="V4061" i="11"/>
  <c r="V4072" i="11"/>
  <c r="V4081" i="11"/>
  <c r="V4093" i="11"/>
  <c r="V4005" i="11"/>
  <c r="V4006" i="11"/>
  <c r="V3823" i="11"/>
  <c r="V3824" i="11"/>
  <c r="V3835" i="11"/>
  <c r="V3839" i="11"/>
  <c r="V3848" i="11"/>
  <c r="V3852" i="11"/>
  <c r="V3853" i="11"/>
  <c r="V3858" i="11"/>
  <c r="V3864" i="11"/>
  <c r="V3866" i="11"/>
  <c r="V3873" i="11"/>
  <c r="V3874" i="11"/>
  <c r="V3881" i="11"/>
  <c r="V3889" i="11"/>
  <c r="V3890" i="11"/>
  <c r="V3893" i="11"/>
  <c r="V3902" i="11"/>
  <c r="V3903" i="11"/>
  <c r="V3918" i="11"/>
  <c r="V3919" i="11"/>
  <c r="V3920" i="11"/>
  <c r="V3921" i="11"/>
  <c r="V3923" i="11"/>
  <c r="V3929" i="11"/>
  <c r="V3942" i="11"/>
  <c r="V3943" i="11"/>
  <c r="V3961" i="11"/>
  <c r="V3969" i="11"/>
  <c r="V3977" i="11"/>
  <c r="V3985" i="11"/>
  <c r="V3993" i="11"/>
  <c r="V3716" i="11"/>
  <c r="V3721" i="11"/>
  <c r="V3723" i="11"/>
  <c r="V3737" i="11"/>
  <c r="V3748" i="11"/>
  <c r="V3755" i="11"/>
  <c r="V3757" i="11"/>
  <c r="V3760" i="11"/>
  <c r="V3769" i="11"/>
  <c r="V3772" i="11"/>
  <c r="V3774" i="11"/>
  <c r="V3775" i="11"/>
  <c r="V3778" i="11"/>
  <c r="V3787" i="11"/>
  <c r="V3789" i="11"/>
  <c r="V3792" i="11"/>
  <c r="V3800" i="11"/>
  <c r="V4106" i="11"/>
  <c r="V4118" i="11"/>
  <c r="V4127" i="11"/>
  <c r="V4128" i="11"/>
  <c r="V4130" i="11"/>
  <c r="V4146" i="11"/>
  <c r="V4149" i="11"/>
  <c r="V4021" i="11"/>
  <c r="V4028" i="11"/>
  <c r="V4032" i="11"/>
  <c r="V4033" i="11"/>
  <c r="V4039" i="11"/>
  <c r="V4044" i="11"/>
  <c r="V4045" i="11"/>
  <c r="V4055" i="11"/>
  <c r="V4057" i="11"/>
  <c r="V4060" i="11"/>
  <c r="V4062" i="11"/>
  <c r="V4064" i="11"/>
  <c r="V4073" i="11"/>
  <c r="V4086" i="11"/>
  <c r="V4092" i="11"/>
  <c r="V4094" i="11"/>
  <c r="V4098" i="11"/>
  <c r="V4001" i="11"/>
  <c r="V4002" i="11"/>
  <c r="V4007" i="11"/>
  <c r="V4008" i="11"/>
  <c r="V4017" i="11"/>
  <c r="V3816" i="11"/>
  <c r="V3825" i="11"/>
  <c r="V3826" i="11"/>
  <c r="V3830" i="11"/>
  <c r="V3832" i="11"/>
  <c r="V3836" i="11"/>
  <c r="V3846" i="11"/>
  <c r="V3856" i="11"/>
  <c r="V3857" i="11"/>
  <c r="V3860" i="11"/>
  <c r="V3862" i="11"/>
  <c r="V3865" i="11"/>
  <c r="V3879" i="11"/>
  <c r="V3894" i="11"/>
  <c r="V3895" i="11"/>
  <c r="V3898" i="11"/>
  <c r="V3899" i="11"/>
  <c r="V3904" i="11"/>
  <c r="V3905" i="11"/>
  <c r="V3906" i="11"/>
  <c r="V3928" i="11"/>
  <c r="V3932" i="11"/>
  <c r="V3933" i="11"/>
  <c r="V3935" i="11"/>
  <c r="V3945" i="11"/>
  <c r="V3950" i="11"/>
  <c r="V3951" i="11"/>
  <c r="V3953" i="11"/>
  <c r="V3958" i="11"/>
  <c r="V3963" i="11"/>
  <c r="V3966" i="11"/>
  <c r="V3971" i="11"/>
  <c r="V3974" i="11"/>
  <c r="V3979" i="11"/>
  <c r="V3982" i="11"/>
  <c r="V3987" i="11"/>
  <c r="V3990" i="11"/>
  <c r="V3995" i="11"/>
  <c r="V3998" i="11"/>
  <c r="V3719" i="11"/>
  <c r="V3722" i="11"/>
  <c r="V3727" i="11"/>
  <c r="V3730" i="11"/>
  <c r="V3731" i="11"/>
  <c r="V3734" i="11"/>
  <c r="V3735" i="11"/>
  <c r="V3740" i="11"/>
  <c r="V3742" i="11"/>
  <c r="V3743" i="11"/>
  <c r="V3746" i="11"/>
  <c r="V3747" i="11"/>
  <c r="V3749" i="11"/>
  <c r="V3752" i="11"/>
  <c r="V3761" i="11"/>
  <c r="V3764" i="11"/>
  <c r="V3766" i="11"/>
  <c r="V3767" i="11"/>
  <c r="V3770" i="11"/>
  <c r="V3779" i="11"/>
  <c r="V3781" i="11"/>
  <c r="V3784" i="11"/>
  <c r="V3793" i="11"/>
  <c r="V3796" i="11"/>
  <c r="V3798" i="11"/>
  <c r="V4109" i="11"/>
  <c r="V4112" i="11"/>
  <c r="V4120" i="11"/>
  <c r="V4123" i="11"/>
  <c r="V4124" i="11"/>
  <c r="V4129" i="11"/>
  <c r="V4133" i="11"/>
  <c r="V4139" i="11"/>
  <c r="V4020" i="11"/>
  <c r="V4024" i="11"/>
  <c r="V4034" i="11"/>
  <c r="V4035" i="11"/>
  <c r="V4037" i="11"/>
  <c r="V4040" i="11"/>
  <c r="V4041" i="11"/>
  <c r="V4063" i="11"/>
  <c r="V4075" i="11"/>
  <c r="V4077" i="11"/>
  <c r="V4080" i="11"/>
  <c r="V3805" i="11"/>
  <c r="V3827" i="11"/>
  <c r="V3847" i="11"/>
  <c r="V3867" i="11"/>
  <c r="V3869" i="11"/>
  <c r="V3926" i="11"/>
  <c r="V3970" i="11"/>
  <c r="V3986" i="11"/>
  <c r="V3725" i="11"/>
  <c r="V3728" i="11"/>
  <c r="V3750" i="11"/>
  <c r="V3756" i="11"/>
  <c r="V3765" i="11"/>
  <c r="V3768" i="11"/>
  <c r="V3773" i="11"/>
  <c r="V3777" i="11"/>
  <c r="V3780" i="11"/>
  <c r="V3790" i="11"/>
  <c r="V3791" i="11"/>
  <c r="V3794" i="11"/>
  <c r="V4115" i="11"/>
  <c r="V4116" i="11"/>
  <c r="V4119" i="11"/>
  <c r="V4134" i="11"/>
  <c r="V4142" i="11"/>
  <c r="V4036" i="11"/>
  <c r="V4076" i="11"/>
  <c r="V4078" i="11"/>
  <c r="V4100" i="11"/>
  <c r="V3818" i="11"/>
  <c r="V3820" i="11"/>
  <c r="V3880" i="11"/>
  <c r="V3887" i="11"/>
  <c r="V3892" i="11"/>
  <c r="V3900" i="11"/>
  <c r="V3956" i="11"/>
  <c r="V3957" i="11"/>
  <c r="V3965" i="11"/>
  <c r="V3967" i="11"/>
  <c r="V3981" i="11"/>
  <c r="V3983" i="11"/>
  <c r="V3997" i="11"/>
  <c r="V3999" i="11"/>
  <c r="V3718" i="11"/>
  <c r="V3720" i="11"/>
  <c r="V3726" i="11"/>
  <c r="V3729" i="11"/>
  <c r="V3732" i="11"/>
  <c r="V3733" i="11"/>
  <c r="V3741" i="11"/>
  <c r="V3783" i="11"/>
  <c r="V3785" i="11"/>
  <c r="V3786" i="11"/>
  <c r="V3795" i="11"/>
  <c r="V4050" i="11"/>
  <c r="V4071" i="11"/>
  <c r="V4087" i="11"/>
  <c r="V4089" i="11"/>
  <c r="V4009" i="11"/>
  <c r="V4010" i="11"/>
  <c r="V4013" i="11"/>
  <c r="V4014" i="11"/>
  <c r="V3843" i="11"/>
  <c r="V3850" i="11"/>
  <c r="V3861" i="11"/>
  <c r="V3863" i="11"/>
  <c r="V3875" i="11"/>
  <c r="V3877" i="11"/>
  <c r="V3884" i="11"/>
  <c r="V3888" i="11"/>
  <c r="V3891" i="11"/>
  <c r="V3901" i="11"/>
  <c r="V3908" i="11"/>
  <c r="V3909" i="11"/>
  <c r="V3914" i="11"/>
  <c r="V3916" i="11"/>
  <c r="V3936" i="11"/>
  <c r="V3937" i="11"/>
  <c r="V3939" i="11"/>
  <c r="V3948" i="11"/>
  <c r="V3949" i="11"/>
  <c r="V3952" i="11"/>
  <c r="V3962" i="11"/>
  <c r="V3978" i="11"/>
  <c r="V3994" i="11"/>
  <c r="V3745" i="11"/>
  <c r="V3758" i="11"/>
  <c r="V3759" i="11"/>
  <c r="V3762" i="11"/>
  <c r="V3782" i="11"/>
  <c r="V3788" i="11"/>
  <c r="V3797" i="11"/>
  <c r="V4150" i="11"/>
  <c r="V4023" i="11"/>
  <c r="V4025" i="11"/>
  <c r="V4051" i="11"/>
  <c r="V4058" i="11"/>
  <c r="V4066" i="11"/>
  <c r="V4091" i="11"/>
  <c r="V4015" i="11"/>
  <c r="V4016" i="11"/>
  <c r="V3803" i="11"/>
  <c r="V3804" i="11"/>
  <c r="V3806" i="11"/>
  <c r="V3813" i="11"/>
  <c r="V3828" i="11"/>
  <c r="V3831" i="11"/>
  <c r="V3833" i="11"/>
  <c r="V3838" i="11"/>
  <c r="V3840" i="11"/>
  <c r="V3844" i="11"/>
  <c r="V3851" i="11"/>
  <c r="V3854" i="11"/>
  <c r="V3871" i="11"/>
  <c r="V3885" i="11"/>
  <c r="V3912" i="11"/>
  <c r="V3915" i="11"/>
  <c r="V3924" i="11"/>
  <c r="V3925" i="11"/>
  <c r="V3927" i="11"/>
  <c r="V3934" i="11"/>
  <c r="V3938" i="11"/>
  <c r="V3944" i="11"/>
  <c r="V3959" i="11"/>
  <c r="V3973" i="11"/>
  <c r="V3975" i="11"/>
  <c r="V3989" i="11"/>
  <c r="V3991" i="11"/>
  <c r="V3724" i="11"/>
  <c r="V3736" i="11"/>
  <c r="V3738" i="11"/>
  <c r="V3739" i="11"/>
  <c r="V3744" i="11"/>
  <c r="V3751" i="11"/>
  <c r="V3753" i="11"/>
  <c r="V3754" i="11"/>
  <c r="V3763" i="11"/>
  <c r="V3771" i="11"/>
  <c r="V3776" i="11"/>
  <c r="V3799" i="11"/>
  <c r="O4101" i="11"/>
  <c r="O4105" i="11"/>
  <c r="O4109" i="11"/>
  <c r="O4113" i="11"/>
  <c r="O4117" i="11"/>
  <c r="O4121" i="11"/>
  <c r="O4125" i="11"/>
  <c r="O4129" i="11"/>
  <c r="O4130" i="11"/>
  <c r="O4131" i="11"/>
  <c r="O4136" i="11"/>
  <c r="O4137" i="11"/>
  <c r="O4146" i="11"/>
  <c r="O4147" i="11"/>
  <c r="O4019" i="11"/>
  <c r="O4020" i="11"/>
  <c r="O4023" i="11"/>
  <c r="O4025" i="11"/>
  <c r="O4031" i="11"/>
  <c r="O4040" i="11"/>
  <c r="O4046" i="11"/>
  <c r="O4047" i="11"/>
  <c r="O4048" i="11"/>
  <c r="O4062" i="11"/>
  <c r="O4107" i="11"/>
  <c r="O4115" i="11"/>
  <c r="O4123" i="11"/>
  <c r="O4133" i="11"/>
  <c r="O4138" i="11"/>
  <c r="O4139" i="11"/>
  <c r="O4144" i="11"/>
  <c r="O4145" i="11"/>
  <c r="O4024" i="11"/>
  <c r="O4026" i="11"/>
  <c r="O4027" i="11"/>
  <c r="O4028" i="11"/>
  <c r="O4032" i="11"/>
  <c r="O4034" i="11"/>
  <c r="O4035" i="11"/>
  <c r="O4036" i="11"/>
  <c r="O4037" i="11"/>
  <c r="O4038" i="11"/>
  <c r="O4042" i="11"/>
  <c r="O4050" i="11"/>
  <c r="O4052" i="11"/>
  <c r="O4053" i="11"/>
  <c r="O4056" i="11"/>
  <c r="O4058" i="11"/>
  <c r="O4063" i="11"/>
  <c r="O4106" i="11"/>
  <c r="O4114" i="11"/>
  <c r="O4122" i="11"/>
  <c r="O4135" i="11"/>
  <c r="O4148" i="11"/>
  <c r="O4022" i="11"/>
  <c r="O4030" i="11"/>
  <c r="O4033" i="11"/>
  <c r="O4039" i="11"/>
  <c r="O4054" i="11"/>
  <c r="O4065" i="11"/>
  <c r="O4068" i="11"/>
  <c r="O4069" i="11"/>
  <c r="O4072" i="11"/>
  <c r="O4074" i="11"/>
  <c r="O4079" i="11"/>
  <c r="O4083" i="11"/>
  <c r="O4094" i="11"/>
  <c r="O4097" i="11"/>
  <c r="O4100" i="11"/>
  <c r="O4005" i="11"/>
  <c r="O4006" i="11"/>
  <c r="O4013" i="11"/>
  <c r="O4014" i="11"/>
  <c r="O3815" i="11"/>
  <c r="O3817" i="11"/>
  <c r="O3818" i="11"/>
  <c r="O4132" i="11"/>
  <c r="O4134" i="11"/>
  <c r="O4140" i="11"/>
  <c r="O4143" i="11"/>
  <c r="O4018" i="11"/>
  <c r="O4029" i="11"/>
  <c r="O4055" i="11"/>
  <c r="O4057" i="11"/>
  <c r="O4067" i="11"/>
  <c r="O4078" i="11"/>
  <c r="O4081" i="11"/>
  <c r="O4084" i="11"/>
  <c r="O4085" i="11"/>
  <c r="O4088" i="11"/>
  <c r="O4090" i="11"/>
  <c r="O4095" i="11"/>
  <c r="O4099" i="11"/>
  <c r="O4001" i="11"/>
  <c r="O4002" i="11"/>
  <c r="O4009" i="11"/>
  <c r="O4010" i="11"/>
  <c r="O4017" i="11"/>
  <c r="O3804" i="11"/>
  <c r="O3807" i="11"/>
  <c r="O3809" i="11"/>
  <c r="O3810" i="11"/>
  <c r="O3811" i="11"/>
  <c r="O3814" i="11"/>
  <c r="O3816" i="11"/>
  <c r="O3824" i="11"/>
  <c r="O3828" i="11"/>
  <c r="O4112" i="11"/>
  <c r="O4128" i="11"/>
  <c r="O4021" i="11"/>
  <c r="O4045" i="11"/>
  <c r="O4071" i="11"/>
  <c r="O4073" i="11"/>
  <c r="O4082" i="11"/>
  <c r="O4086" i="11"/>
  <c r="O4003" i="11"/>
  <c r="O4007" i="11"/>
  <c r="O4011" i="11"/>
  <c r="O4015" i="11"/>
  <c r="O3829" i="11"/>
  <c r="O3830" i="11"/>
  <c r="O3832" i="11"/>
  <c r="O3843" i="11"/>
  <c r="O3853" i="11"/>
  <c r="O3856" i="11"/>
  <c r="O3862" i="11"/>
  <c r="O3866" i="11"/>
  <c r="O3869" i="11"/>
  <c r="O3872" i="11"/>
  <c r="O3876" i="11"/>
  <c r="O3880" i="11"/>
  <c r="O3882" i="11"/>
  <c r="O3884" i="11"/>
  <c r="O3889" i="11"/>
  <c r="O3891" i="11"/>
  <c r="O3895" i="11"/>
  <c r="O3897" i="11"/>
  <c r="O3899" i="11"/>
  <c r="O3907" i="11"/>
  <c r="O3909" i="11"/>
  <c r="O3912" i="11"/>
  <c r="O3913" i="11"/>
  <c r="O3915" i="11"/>
  <c r="O3916" i="11"/>
  <c r="O3919" i="11"/>
  <c r="O3928" i="11"/>
  <c r="O3931" i="11"/>
  <c r="O3934" i="11"/>
  <c r="O3941" i="11"/>
  <c r="O3944" i="11"/>
  <c r="O3952" i="11"/>
  <c r="O3953" i="11"/>
  <c r="O3954" i="11"/>
  <c r="O3955" i="11"/>
  <c r="O3960" i="11"/>
  <c r="O3961" i="11"/>
  <c r="O3964" i="11"/>
  <c r="O3965" i="11"/>
  <c r="O3968" i="11"/>
  <c r="O3969" i="11"/>
  <c r="O3972" i="11"/>
  <c r="O3973" i="11"/>
  <c r="O3976" i="11"/>
  <c r="O3977" i="11"/>
  <c r="O3980" i="11"/>
  <c r="O3981" i="11"/>
  <c r="O3984" i="11"/>
  <c r="O3985" i="11"/>
  <c r="O3988" i="11"/>
  <c r="O3989" i="11"/>
  <c r="O3992" i="11"/>
  <c r="O3993" i="11"/>
  <c r="O3996" i="11"/>
  <c r="O3997" i="11"/>
  <c r="O4000" i="11"/>
  <c r="O3716" i="11"/>
  <c r="O3719" i="11"/>
  <c r="O3720" i="11"/>
  <c r="O4104" i="11"/>
  <c r="O4120" i="11"/>
  <c r="O4060" i="11"/>
  <c r="O4066" i="11"/>
  <c r="O4070" i="11"/>
  <c r="O4087" i="11"/>
  <c r="O4089" i="11"/>
  <c r="O4098" i="11"/>
  <c r="O4004" i="11"/>
  <c r="O4008" i="11"/>
  <c r="O4012" i="11"/>
  <c r="O4016" i="11"/>
  <c r="O3808" i="11"/>
  <c r="O3813" i="11"/>
  <c r="O3822" i="11"/>
  <c r="O3825" i="11"/>
  <c r="O3831" i="11"/>
  <c r="O3833" i="11"/>
  <c r="O3834" i="11"/>
  <c r="O3837" i="11"/>
  <c r="O3840" i="11"/>
  <c r="O3844" i="11"/>
  <c r="O3847" i="11"/>
  <c r="O3849" i="11"/>
  <c r="O3854" i="11"/>
  <c r="O3858" i="11"/>
  <c r="O3861" i="11"/>
  <c r="O3864" i="11"/>
  <c r="O3875" i="11"/>
  <c r="O3881" i="11"/>
  <c r="O3885" i="11"/>
  <c r="O3887" i="11"/>
  <c r="O3888" i="11"/>
  <c r="O3892" i="11"/>
  <c r="O3894" i="11"/>
  <c r="O3898" i="11"/>
  <c r="O3901" i="11"/>
  <c r="O3902" i="11"/>
  <c r="O3905" i="11"/>
  <c r="O3911" i="11"/>
  <c r="O3914" i="11"/>
  <c r="O3920" i="11"/>
  <c r="O3922" i="11"/>
  <c r="O3924" i="11"/>
  <c r="O3926" i="11"/>
  <c r="O3933" i="11"/>
  <c r="O3936" i="11"/>
  <c r="O3939" i="11"/>
  <c r="O3942" i="11"/>
  <c r="O3948" i="11"/>
  <c r="O3950" i="11"/>
  <c r="O3951" i="11"/>
  <c r="O3957" i="11"/>
  <c r="O3959" i="11"/>
  <c r="O3962" i="11"/>
  <c r="O3963" i="11"/>
  <c r="O3966" i="11"/>
  <c r="O3967" i="11"/>
  <c r="O3970" i="11"/>
  <c r="O3971" i="11"/>
  <c r="O3974" i="11"/>
  <c r="O3975" i="11"/>
  <c r="O3978" i="11"/>
  <c r="O3979" i="11"/>
  <c r="O3982" i="11"/>
  <c r="O3983" i="11"/>
  <c r="O3986" i="11"/>
  <c r="O3987" i="11"/>
  <c r="O3990" i="11"/>
  <c r="O3991" i="11"/>
  <c r="O3994" i="11"/>
  <c r="O3995" i="11"/>
  <c r="O3998" i="11"/>
  <c r="O3999" i="11"/>
  <c r="O3727" i="11"/>
  <c r="O3731" i="11"/>
  <c r="O4110" i="11"/>
  <c r="O4111" i="11"/>
  <c r="O4124" i="11"/>
  <c r="O4142" i="11"/>
  <c r="O4149" i="11"/>
  <c r="O4061" i="11"/>
  <c r="O4075" i="11"/>
  <c r="O4077" i="11"/>
  <c r="O4091" i="11"/>
  <c r="O4093" i="11"/>
  <c r="O3821" i="11"/>
  <c r="O3836" i="11"/>
  <c r="O3842" i="11"/>
  <c r="O3848" i="11"/>
  <c r="O3852" i="11"/>
  <c r="O3855" i="11"/>
  <c r="O3859" i="11"/>
  <c r="O3865" i="11"/>
  <c r="O3868" i="11"/>
  <c r="O3874" i="11"/>
  <c r="O3900" i="11"/>
  <c r="O3910" i="11"/>
  <c r="O3921" i="11"/>
  <c r="O3923" i="11"/>
  <c r="O3930" i="11"/>
  <c r="O3932" i="11"/>
  <c r="O3935" i="11"/>
  <c r="O3937" i="11"/>
  <c r="O3717" i="11"/>
  <c r="O3718" i="11"/>
  <c r="O3721" i="11"/>
  <c r="O3724" i="11"/>
  <c r="O3725" i="11"/>
  <c r="O3726" i="11"/>
  <c r="O3730" i="11"/>
  <c r="O3744" i="11"/>
  <c r="O3745" i="11"/>
  <c r="O3746" i="11"/>
  <c r="O3760" i="11"/>
  <c r="O3763" i="11"/>
  <c r="O3766" i="11"/>
  <c r="O3767" i="11"/>
  <c r="O3770" i="11"/>
  <c r="O3772" i="11"/>
  <c r="O3777" i="11"/>
  <c r="O3781" i="11"/>
  <c r="O3792" i="11"/>
  <c r="O3795" i="11"/>
  <c r="O3798" i="11"/>
  <c r="O3799" i="11"/>
  <c r="O4102" i="11"/>
  <c r="O4103" i="11"/>
  <c r="O4116" i="11"/>
  <c r="O4043" i="11"/>
  <c r="O4044" i="11"/>
  <c r="O4051" i="11"/>
  <c r="O4059" i="11"/>
  <c r="O3812" i="11"/>
  <c r="O3819" i="11"/>
  <c r="O3823" i="11"/>
  <c r="O3839" i="11"/>
  <c r="O3871" i="11"/>
  <c r="O3879" i="11"/>
  <c r="O3883" i="11"/>
  <c r="O3893" i="11"/>
  <c r="O3903" i="11"/>
  <c r="O4108" i="11"/>
  <c r="O4126" i="11"/>
  <c r="O4127" i="11"/>
  <c r="O4141" i="11"/>
  <c r="O4150" i="11"/>
  <c r="O4064" i="11"/>
  <c r="O4080" i="11"/>
  <c r="O4096" i="11"/>
  <c r="O3801" i="11"/>
  <c r="O3805" i="11"/>
  <c r="O3820" i="11"/>
  <c r="O3826" i="11"/>
  <c r="O3827" i="11"/>
  <c r="O3835" i="11"/>
  <c r="O3838" i="11"/>
  <c r="O3845" i="11"/>
  <c r="O3851" i="11"/>
  <c r="O3857" i="11"/>
  <c r="O3860" i="11"/>
  <c r="O3863" i="11"/>
  <c r="O3867" i="11"/>
  <c r="O3870" i="11"/>
  <c r="O3877" i="11"/>
  <c r="O3890" i="11"/>
  <c r="O3906" i="11"/>
  <c r="O3918" i="11"/>
  <c r="O3927" i="11"/>
  <c r="O3929" i="11"/>
  <c r="O3938" i="11"/>
  <c r="O3940" i="11"/>
  <c r="O3943" i="11"/>
  <c r="O3945" i="11"/>
  <c r="O3722" i="11"/>
  <c r="O3733" i="11"/>
  <c r="O3734" i="11"/>
  <c r="O3740" i="11"/>
  <c r="O3748" i="11"/>
  <c r="O3750" i="11"/>
  <c r="O3751" i="11"/>
  <c r="O3754" i="11"/>
  <c r="O3756" i="11"/>
  <c r="O3761" i="11"/>
  <c r="O3765" i="11"/>
  <c r="O3776" i="11"/>
  <c r="O3779" i="11"/>
  <c r="O3782" i="11"/>
  <c r="O3783" i="11"/>
  <c r="O3786" i="11"/>
  <c r="O3788" i="11"/>
  <c r="O3793" i="11"/>
  <c r="O3797" i="11"/>
  <c r="O4118" i="11"/>
  <c r="O4119" i="11"/>
  <c r="O4041" i="11"/>
  <c r="O4049" i="11"/>
  <c r="O4076" i="11"/>
  <c r="O4092" i="11"/>
  <c r="O3802" i="11"/>
  <c r="O3803" i="11"/>
  <c r="O3806" i="11"/>
  <c r="O3841" i="11"/>
  <c r="O3846" i="11"/>
  <c r="O3850" i="11"/>
  <c r="O3873" i="11"/>
  <c r="O3878" i="11"/>
  <c r="O3886" i="11"/>
  <c r="O3896" i="11"/>
  <c r="O3904" i="11"/>
  <c r="O3908" i="11"/>
  <c r="O3917" i="11"/>
  <c r="O3947" i="11"/>
  <c r="O3956" i="11"/>
  <c r="O3723" i="11"/>
  <c r="O3728" i="11"/>
  <c r="O3729" i="11"/>
  <c r="O3732" i="11"/>
  <c r="O3739" i="11"/>
  <c r="O3741" i="11"/>
  <c r="O3742" i="11"/>
  <c r="O3743" i="11"/>
  <c r="O3747" i="11"/>
  <c r="O3749" i="11"/>
  <c r="O3753" i="11"/>
  <c r="O3757" i="11"/>
  <c r="O3768" i="11"/>
  <c r="O3771" i="11"/>
  <c r="O3774" i="11"/>
  <c r="O3775" i="11"/>
  <c r="O3778" i="11"/>
  <c r="O3780" i="11"/>
  <c r="O3785" i="11"/>
  <c r="O3789" i="11"/>
  <c r="O3800" i="11"/>
  <c r="O3735" i="11"/>
  <c r="O3738" i="11"/>
  <c r="O3762" i="11"/>
  <c r="O3794" i="11"/>
  <c r="O3764" i="11"/>
  <c r="O3773" i="11"/>
  <c r="O3796" i="11"/>
  <c r="O3949" i="11"/>
  <c r="O3958" i="11"/>
  <c r="O3752" i="11"/>
  <c r="O3755" i="11"/>
  <c r="O3758" i="11"/>
  <c r="O3787" i="11"/>
  <c r="O3759" i="11"/>
  <c r="O3769" i="11"/>
  <c r="O3791" i="11"/>
  <c r="O3737" i="11"/>
  <c r="O3925" i="11"/>
  <c r="O3946" i="11"/>
  <c r="O3784" i="11"/>
  <c r="O3790" i="11"/>
  <c r="O3736" i="11"/>
  <c r="M79" i="11"/>
  <c r="M797" i="11"/>
  <c r="M34" i="11"/>
  <c r="M3452" i="11"/>
  <c r="M3384" i="11"/>
  <c r="M2239" i="11"/>
  <c r="M3202" i="11"/>
  <c r="M2130" i="11"/>
  <c r="M2268" i="11"/>
  <c r="M3639" i="11"/>
  <c r="M3495" i="11"/>
  <c r="M3597" i="11"/>
  <c r="M2812" i="11"/>
  <c r="M2460" i="11"/>
  <c r="M2493" i="11"/>
  <c r="M3675" i="11"/>
  <c r="M2336" i="11"/>
  <c r="M3515" i="11"/>
  <c r="M2435" i="11"/>
  <c r="M2241" i="11"/>
  <c r="M3467" i="11"/>
  <c r="M2638" i="11"/>
  <c r="M2370" i="11"/>
  <c r="M887" i="11"/>
  <c r="M188" i="11"/>
  <c r="M190" i="11"/>
  <c r="M600" i="11"/>
  <c r="M3478" i="11"/>
  <c r="M2984" i="11"/>
  <c r="M3513" i="11"/>
  <c r="M3026" i="11"/>
  <c r="M3101" i="11"/>
  <c r="M3620" i="11"/>
  <c r="M2965" i="11"/>
  <c r="M2771" i="11"/>
  <c r="M2819" i="11"/>
  <c r="M2463" i="11"/>
  <c r="M3681" i="11"/>
  <c r="M3437" i="11"/>
  <c r="M2687" i="11"/>
  <c r="M3162" i="11"/>
  <c r="M2150" i="11"/>
  <c r="M3188" i="11"/>
  <c r="M3558" i="11"/>
  <c r="M3238" i="11"/>
  <c r="M3124" i="11"/>
  <c r="M2301" i="11"/>
  <c r="M3142" i="11"/>
  <c r="M2081" i="11"/>
  <c r="M193" i="11"/>
  <c r="M1241" i="11"/>
  <c r="M205" i="11"/>
  <c r="M543" i="11"/>
  <c r="M122" i="11"/>
  <c r="M238" i="11"/>
  <c r="M334" i="11"/>
  <c r="M2296" i="11"/>
  <c r="M2147" i="11"/>
  <c r="M2317" i="11"/>
  <c r="M2253" i="11"/>
  <c r="M2222" i="11"/>
  <c r="M2113" i="11"/>
  <c r="M2334" i="11"/>
  <c r="M2122" i="11"/>
  <c r="M2352" i="11"/>
  <c r="M2084" i="11"/>
  <c r="M603" i="11"/>
  <c r="M971" i="11"/>
  <c r="M2256" i="11"/>
  <c r="M2492" i="11"/>
  <c r="M2590" i="11"/>
  <c r="M2698" i="11"/>
  <c r="M2934" i="11"/>
  <c r="M3106" i="11"/>
  <c r="M3314" i="11"/>
  <c r="M2329" i="11"/>
  <c r="M3049" i="11"/>
  <c r="M3375" i="11"/>
  <c r="M3471" i="11"/>
  <c r="M2841" i="11"/>
  <c r="M3267" i="11"/>
  <c r="M3593" i="11"/>
  <c r="M3213" i="11"/>
  <c r="M2781" i="11"/>
  <c r="V2093" i="11"/>
  <c r="V2097" i="11"/>
  <c r="V2101" i="11"/>
  <c r="V2105" i="11"/>
  <c r="V2109" i="11"/>
  <c r="V2113" i="11"/>
  <c r="V2117" i="11"/>
  <c r="V2121" i="11"/>
  <c r="V2125" i="11"/>
  <c r="V2129" i="11"/>
  <c r="V2133" i="11"/>
  <c r="V2137" i="11"/>
  <c r="V2141" i="11"/>
  <c r="V2145" i="11"/>
  <c r="V2149" i="11"/>
  <c r="V2153" i="11"/>
  <c r="V2157" i="11"/>
  <c r="V2161" i="11"/>
  <c r="V2094" i="11"/>
  <c r="V2099" i="11"/>
  <c r="V2104" i="11"/>
  <c r="V2110" i="11"/>
  <c r="V2115" i="11"/>
  <c r="V2120" i="11"/>
  <c r="V2126" i="11"/>
  <c r="V2131" i="11"/>
  <c r="V2136" i="11"/>
  <c r="V2142" i="11"/>
  <c r="V2147" i="11"/>
  <c r="V2152" i="11"/>
  <c r="V2158" i="11"/>
  <c r="V2163" i="11"/>
  <c r="V2167" i="11"/>
  <c r="V2171" i="11"/>
  <c r="V2175" i="11"/>
  <c r="V2179" i="11"/>
  <c r="V2183" i="11"/>
  <c r="V2187" i="11"/>
  <c r="V2191" i="11"/>
  <c r="V2195" i="11"/>
  <c r="V2199" i="11"/>
  <c r="V2203" i="11"/>
  <c r="V2207" i="11"/>
  <c r="V2211" i="11"/>
  <c r="V2215" i="11"/>
  <c r="V2219" i="11"/>
  <c r="V2223" i="11"/>
  <c r="V2227" i="11"/>
  <c r="V2231" i="11"/>
  <c r="V2235" i="11"/>
  <c r="V2239" i="11"/>
  <c r="V2243" i="11"/>
  <c r="V2247" i="11"/>
  <c r="V2251" i="11"/>
  <c r="V2255" i="11"/>
  <c r="V2259" i="11"/>
  <c r="V2263" i="11"/>
  <c r="V2267" i="11"/>
  <c r="V2271" i="11"/>
  <c r="V2275" i="11"/>
  <c r="V2279" i="11"/>
  <c r="V2283" i="11"/>
  <c r="V2287" i="11"/>
  <c r="V2291" i="11"/>
  <c r="V2295" i="11"/>
  <c r="V2299" i="11"/>
  <c r="V2303" i="11"/>
  <c r="V2307" i="11"/>
  <c r="V2311" i="11"/>
  <c r="V2315" i="11"/>
  <c r="V2319" i="11"/>
  <c r="V2323" i="11"/>
  <c r="V2327" i="11"/>
  <c r="V2331" i="11"/>
  <c r="V2335" i="11"/>
  <c r="V2339" i="11"/>
  <c r="V2343" i="11"/>
  <c r="V2347" i="11"/>
  <c r="V2351" i="11"/>
  <c r="V2355" i="11"/>
  <c r="V2359" i="11"/>
  <c r="V2363" i="11"/>
  <c r="V2367" i="11"/>
  <c r="V2371" i="11"/>
  <c r="V2375" i="11"/>
  <c r="V2379" i="11"/>
  <c r="V2383" i="11"/>
  <c r="V2387" i="11"/>
  <c r="V2391" i="11"/>
  <c r="V2395" i="11"/>
  <c r="V2399" i="11"/>
  <c r="V2403" i="11"/>
  <c r="V2407" i="11"/>
  <c r="V2411" i="11"/>
  <c r="V2415" i="11"/>
  <c r="V2419" i="11"/>
  <c r="V2423" i="11"/>
  <c r="V2427" i="11"/>
  <c r="V2431" i="11"/>
  <c r="V2435" i="11"/>
  <c r="V2439" i="11"/>
  <c r="V2443" i="11"/>
  <c r="V2447" i="11"/>
  <c r="V2451" i="11"/>
  <c r="V2455" i="11"/>
  <c r="V2459" i="11"/>
  <c r="V2463" i="11"/>
  <c r="V2467" i="11"/>
  <c r="V2471" i="11"/>
  <c r="V2475" i="11"/>
  <c r="V2479" i="11"/>
  <c r="V2483" i="11"/>
  <c r="V2487" i="11"/>
  <c r="V2491" i="11"/>
  <c r="V2495" i="11"/>
  <c r="V2499" i="11"/>
  <c r="V2503" i="11"/>
  <c r="V2507" i="11"/>
  <c r="V2511" i="11"/>
  <c r="V2515" i="11"/>
  <c r="V2519" i="11"/>
  <c r="V2523" i="11"/>
  <c r="V2527" i="11"/>
  <c r="V2531" i="11"/>
  <c r="V2535" i="11"/>
  <c r="V2539" i="11"/>
  <c r="V2543" i="11"/>
  <c r="V2547" i="11"/>
  <c r="V2551" i="11"/>
  <c r="V2555" i="11"/>
  <c r="V2559" i="11"/>
  <c r="V2563" i="11"/>
  <c r="V2567" i="11"/>
  <c r="V2571" i="11"/>
  <c r="V2575" i="11"/>
  <c r="V2579" i="11"/>
  <c r="V2583" i="11"/>
  <c r="V2587" i="11"/>
  <c r="V2591" i="11"/>
  <c r="V2595" i="11"/>
  <c r="V2599" i="11"/>
  <c r="V2603" i="11"/>
  <c r="V2607" i="11"/>
  <c r="V2611" i="11"/>
  <c r="V2615" i="11"/>
  <c r="V2619" i="11"/>
  <c r="V2623" i="11"/>
  <c r="V2627" i="11"/>
  <c r="V2631" i="11"/>
  <c r="V2635" i="11"/>
  <c r="V2639" i="11"/>
  <c r="V2643" i="11"/>
  <c r="V2647" i="11"/>
  <c r="V2651" i="11"/>
  <c r="V2655" i="11"/>
  <c r="V2659" i="11"/>
  <c r="V2663" i="11"/>
  <c r="V2667" i="11"/>
  <c r="V2671" i="11"/>
  <c r="V2675" i="11"/>
  <c r="V2679" i="11"/>
  <c r="V2683" i="11"/>
  <c r="V2687" i="11"/>
  <c r="V2691" i="11"/>
  <c r="V2695" i="11"/>
  <c r="V2699" i="11"/>
  <c r="V2703" i="11"/>
  <c r="V2707" i="11"/>
  <c r="V2711" i="11"/>
  <c r="V2715" i="11"/>
  <c r="V2719" i="11"/>
  <c r="V2723" i="11"/>
  <c r="V2727" i="11"/>
  <c r="V2731" i="11"/>
  <c r="V2735" i="11"/>
  <c r="V2739" i="11"/>
  <c r="V2743" i="11"/>
  <c r="V2747" i="11"/>
  <c r="V2751" i="11"/>
  <c r="V2755" i="11"/>
  <c r="V2759" i="11"/>
  <c r="V2763" i="11"/>
  <c r="V2767" i="11"/>
  <c r="V2771" i="11"/>
  <c r="V2775" i="11"/>
  <c r="V2779" i="11"/>
  <c r="V2783" i="11"/>
  <c r="V2787" i="11"/>
  <c r="V2791" i="11"/>
  <c r="V2795" i="11"/>
  <c r="V2799" i="11"/>
  <c r="V2803" i="11"/>
  <c r="V2807" i="11"/>
  <c r="V2811" i="11"/>
  <c r="V2815" i="11"/>
  <c r="V2819" i="11"/>
  <c r="V2823" i="11"/>
  <c r="V2827" i="11"/>
  <c r="V2831" i="11"/>
  <c r="V2835" i="11"/>
  <c r="V2839" i="11"/>
  <c r="V2843" i="11"/>
  <c r="V2847" i="11"/>
  <c r="V2851" i="11"/>
  <c r="V2855" i="11"/>
  <c r="V2859" i="11"/>
  <c r="V2863" i="11"/>
  <c r="V2867" i="11"/>
  <c r="V2871" i="11"/>
  <c r="V2875" i="11"/>
  <c r="V2879" i="11"/>
  <c r="V2883" i="11"/>
  <c r="V2887" i="11"/>
  <c r="V2891" i="11"/>
  <c r="V2895" i="11"/>
  <c r="V2899" i="11"/>
  <c r="V2903" i="11"/>
  <c r="V2907" i="11"/>
  <c r="V2911" i="11"/>
  <c r="V2915" i="11"/>
  <c r="V2919" i="11"/>
  <c r="V2923" i="11"/>
  <c r="V2927" i="11"/>
  <c r="V2931" i="11"/>
  <c r="V2935" i="11"/>
  <c r="V2939" i="11"/>
  <c r="V2943" i="11"/>
  <c r="V2947" i="11"/>
  <c r="V2951" i="11"/>
  <c r="V2955" i="11"/>
  <c r="V2959" i="11"/>
  <c r="V2963" i="11"/>
  <c r="V2967" i="11"/>
  <c r="V2971" i="11"/>
  <c r="V2975" i="11"/>
  <c r="V2979" i="11"/>
  <c r="V2983" i="11"/>
  <c r="V2987" i="11"/>
  <c r="V2991" i="11"/>
  <c r="V2995" i="11"/>
  <c r="V2999" i="11"/>
  <c r="V3003" i="11"/>
  <c r="V3007" i="11"/>
  <c r="V3011" i="11"/>
  <c r="V3015" i="11"/>
  <c r="V3019" i="11"/>
  <c r="V3023" i="11"/>
  <c r="V3027" i="11"/>
  <c r="V3031" i="11"/>
  <c r="V3035" i="11"/>
  <c r="V3039" i="11"/>
  <c r="V3043" i="11"/>
  <c r="V3047" i="11"/>
  <c r="V3051" i="11"/>
  <c r="V3055" i="11"/>
  <c r="V3059" i="11"/>
  <c r="V3063" i="11"/>
  <c r="V3067" i="11"/>
  <c r="V3071" i="11"/>
  <c r="V3075" i="11"/>
  <c r="V3079" i="11"/>
  <c r="V3083" i="11"/>
  <c r="V3087" i="11"/>
  <c r="V3091" i="11"/>
  <c r="V3095" i="11"/>
  <c r="V3099" i="11"/>
  <c r="V3103" i="11"/>
  <c r="V3107" i="11"/>
  <c r="V3111" i="11"/>
  <c r="V3115" i="11"/>
  <c r="V3119" i="11"/>
  <c r="V3123" i="11"/>
  <c r="V3127" i="11"/>
  <c r="V3131" i="11"/>
  <c r="V3135" i="11"/>
  <c r="V3139" i="11"/>
  <c r="V3143" i="11"/>
  <c r="V3147" i="11"/>
  <c r="V3151" i="11"/>
  <c r="V3155" i="11"/>
  <c r="V3159" i="11"/>
  <c r="V3163" i="11"/>
  <c r="V3167" i="11"/>
  <c r="V3171" i="11"/>
  <c r="V3175" i="11"/>
  <c r="V3179" i="11"/>
  <c r="V3183" i="11"/>
  <c r="V3187" i="11"/>
  <c r="V3191" i="11"/>
  <c r="V3195" i="11"/>
  <c r="V3199" i="11"/>
  <c r="V3203" i="11"/>
  <c r="V3207" i="11"/>
  <c r="V3211" i="11"/>
  <c r="V3215" i="11"/>
  <c r="V3219" i="11"/>
  <c r="V3223" i="11"/>
  <c r="V3227" i="11"/>
  <c r="V3231" i="11"/>
  <c r="V3235" i="11"/>
  <c r="V3239" i="11"/>
  <c r="V3243" i="11"/>
  <c r="V3247" i="11"/>
  <c r="V3251" i="11"/>
  <c r="V3255" i="11"/>
  <c r="V3259" i="11"/>
  <c r="V3263" i="11"/>
  <c r="V3267" i="11"/>
  <c r="V3271" i="11"/>
  <c r="V3275" i="11"/>
  <c r="V3279" i="11"/>
  <c r="V3283" i="11"/>
  <c r="V3287" i="11"/>
  <c r="V3291" i="11"/>
  <c r="V3295" i="11"/>
  <c r="V3299" i="11"/>
  <c r="V3303" i="11"/>
  <c r="V3307" i="11"/>
  <c r="V3311" i="11"/>
  <c r="V3315" i="11"/>
  <c r="V3319" i="11"/>
  <c r="V3323" i="11"/>
  <c r="V3327" i="11"/>
  <c r="V3331" i="11"/>
  <c r="V3335" i="11"/>
  <c r="V3339" i="11"/>
  <c r="V3343" i="11"/>
  <c r="V3347" i="11"/>
  <c r="V3351" i="11"/>
  <c r="V3355" i="11"/>
  <c r="V3359" i="11"/>
  <c r="V3363" i="11"/>
  <c r="V3367" i="11"/>
  <c r="V3371" i="11"/>
  <c r="V3375" i="11"/>
  <c r="V3379" i="11"/>
  <c r="V3383" i="11"/>
  <c r="V3387" i="11"/>
  <c r="V3391" i="11"/>
  <c r="V3395" i="11"/>
  <c r="V3399" i="11"/>
  <c r="V3403" i="11"/>
  <c r="V3407" i="11"/>
  <c r="V3411" i="11"/>
  <c r="V3415" i="11"/>
  <c r="V3419" i="11"/>
  <c r="V3423" i="11"/>
  <c r="V3427" i="11"/>
  <c r="V3431" i="11"/>
  <c r="V3435" i="11"/>
  <c r="V3439" i="11"/>
  <c r="V3443" i="11"/>
  <c r="V3447" i="11"/>
  <c r="V3451" i="11"/>
  <c r="V3455" i="11"/>
  <c r="V3459" i="11"/>
  <c r="V3463" i="11"/>
  <c r="V3467" i="11"/>
  <c r="V3471" i="11"/>
  <c r="V3475" i="11"/>
  <c r="V3479" i="11"/>
  <c r="V3483" i="11"/>
  <c r="V3487" i="11"/>
  <c r="V3491" i="11"/>
  <c r="V3495" i="11"/>
  <c r="V3499" i="11"/>
  <c r="V3503" i="11"/>
  <c r="V3507" i="11"/>
  <c r="V3511" i="11"/>
  <c r="V3515" i="11"/>
  <c r="V3519" i="11"/>
  <c r="V3523" i="11"/>
  <c r="V3527" i="11"/>
  <c r="V3531" i="11"/>
  <c r="V3535" i="11"/>
  <c r="V3539" i="11"/>
  <c r="V3543" i="11"/>
  <c r="V3547" i="11"/>
  <c r="V3551" i="11"/>
  <c r="V3555" i="11"/>
  <c r="V3559" i="11"/>
  <c r="V3563" i="11"/>
  <c r="V3567" i="11"/>
  <c r="V3571" i="11"/>
  <c r="V3575" i="11"/>
  <c r="V3579" i="11"/>
  <c r="V3583" i="11"/>
  <c r="V3587" i="11"/>
  <c r="V3591" i="11"/>
  <c r="V3595" i="11"/>
  <c r="V3599" i="11"/>
  <c r="V3603" i="11"/>
  <c r="V3607" i="11"/>
  <c r="V3611" i="11"/>
  <c r="V3615" i="11"/>
  <c r="V3619" i="11"/>
  <c r="V3623" i="11"/>
  <c r="V3627" i="11"/>
  <c r="V3631" i="11"/>
  <c r="V3635" i="11"/>
  <c r="V3639" i="11"/>
  <c r="V3643" i="11"/>
  <c r="V3647" i="11"/>
  <c r="V3651" i="11"/>
  <c r="V3655" i="11"/>
  <c r="V3659" i="11"/>
  <c r="V3663" i="11"/>
  <c r="V3667" i="11"/>
  <c r="V3671" i="11"/>
  <c r="V3675" i="11"/>
  <c r="V3679" i="11"/>
  <c r="V3683" i="11"/>
  <c r="V3687" i="11"/>
  <c r="V3691" i="11"/>
  <c r="V3695" i="11"/>
  <c r="V3699" i="11"/>
  <c r="V3703" i="11"/>
  <c r="V3707" i="11"/>
  <c r="V3711" i="11"/>
  <c r="V3715" i="11"/>
  <c r="V2092" i="11"/>
  <c r="V2100" i="11"/>
  <c r="V2107" i="11"/>
  <c r="V2114" i="11"/>
  <c r="V2122" i="11"/>
  <c r="V2128" i="11"/>
  <c r="V2135" i="11"/>
  <c r="V2143" i="11"/>
  <c r="V2150" i="11"/>
  <c r="V2156" i="11"/>
  <c r="V2164" i="11"/>
  <c r="V2169" i="11"/>
  <c r="V2174" i="11"/>
  <c r="V2180" i="11"/>
  <c r="V2185" i="11"/>
  <c r="V2190" i="11"/>
  <c r="V2196" i="11"/>
  <c r="V2201" i="11"/>
  <c r="V2206" i="11"/>
  <c r="V2212" i="11"/>
  <c r="V2217" i="11"/>
  <c r="V2222" i="11"/>
  <c r="V2228" i="11"/>
  <c r="V2233" i="11"/>
  <c r="V2238" i="11"/>
  <c r="V2244" i="11"/>
  <c r="V2249" i="11"/>
  <c r="V2254" i="11"/>
  <c r="V2260" i="11"/>
  <c r="V2265" i="11"/>
  <c r="V2270" i="11"/>
  <c r="V2276" i="11"/>
  <c r="V2281" i="11"/>
  <c r="V2286" i="11"/>
  <c r="V2292" i="11"/>
  <c r="V2297" i="11"/>
  <c r="V2302" i="11"/>
  <c r="V2308" i="11"/>
  <c r="V2313" i="11"/>
  <c r="V2318" i="11"/>
  <c r="V2324" i="11"/>
  <c r="V2329" i="11"/>
  <c r="V2334" i="11"/>
  <c r="V2340" i="11"/>
  <c r="V2345" i="11"/>
  <c r="V2350" i="11"/>
  <c r="V2356" i="11"/>
  <c r="V2361" i="11"/>
  <c r="V2366" i="11"/>
  <c r="V2372" i="11"/>
  <c r="V2377" i="11"/>
  <c r="V2382" i="11"/>
  <c r="V2388" i="11"/>
  <c r="V2393" i="11"/>
  <c r="V2398" i="11"/>
  <c r="V2404" i="11"/>
  <c r="V2409" i="11"/>
  <c r="V2414" i="11"/>
  <c r="V2420" i="11"/>
  <c r="V2425" i="11"/>
  <c r="V2430" i="11"/>
  <c r="V2436" i="11"/>
  <c r="V2441" i="11"/>
  <c r="V2446" i="11"/>
  <c r="V2452" i="11"/>
  <c r="V2457" i="11"/>
  <c r="V2462" i="11"/>
  <c r="V2468" i="11"/>
  <c r="V2473" i="11"/>
  <c r="V2478" i="11"/>
  <c r="V2484" i="11"/>
  <c r="V2489" i="11"/>
  <c r="V2494" i="11"/>
  <c r="V2500" i="11"/>
  <c r="V2505" i="11"/>
  <c r="V2510" i="11"/>
  <c r="V2516" i="11"/>
  <c r="V2521" i="11"/>
  <c r="V2526" i="11"/>
  <c r="V2532" i="11"/>
  <c r="V2537" i="11"/>
  <c r="V2542" i="11"/>
  <c r="V2548" i="11"/>
  <c r="V2553" i="11"/>
  <c r="V2558" i="11"/>
  <c r="V2564" i="11"/>
  <c r="V2569" i="11"/>
  <c r="V2574" i="11"/>
  <c r="V2580" i="11"/>
  <c r="V2585" i="11"/>
  <c r="V2590" i="11"/>
  <c r="V2596" i="11"/>
  <c r="V2601" i="11"/>
  <c r="V2606" i="11"/>
  <c r="V2612" i="11"/>
  <c r="V2617" i="11"/>
  <c r="V2622" i="11"/>
  <c r="V2628" i="11"/>
  <c r="V2633" i="11"/>
  <c r="V2638" i="11"/>
  <c r="V2644" i="11"/>
  <c r="V2649" i="11"/>
  <c r="V2654" i="11"/>
  <c r="V2660" i="11"/>
  <c r="V2665" i="11"/>
  <c r="V2670" i="11"/>
  <c r="V2676" i="11"/>
  <c r="V2681" i="11"/>
  <c r="V2686" i="11"/>
  <c r="V2692" i="11"/>
  <c r="V2697" i="11"/>
  <c r="V2702" i="11"/>
  <c r="V2708" i="11"/>
  <c r="V2713" i="11"/>
  <c r="V2718" i="11"/>
  <c r="V2724" i="11"/>
  <c r="V2729" i="11"/>
  <c r="V2734" i="11"/>
  <c r="V2740" i="11"/>
  <c r="V2745" i="11"/>
  <c r="V2750" i="11"/>
  <c r="V2756" i="11"/>
  <c r="V2761" i="11"/>
  <c r="V2766" i="11"/>
  <c r="V2772" i="11"/>
  <c r="V2777" i="11"/>
  <c r="V2782" i="11"/>
  <c r="V2788" i="11"/>
  <c r="V2793" i="11"/>
  <c r="V2798" i="11"/>
  <c r="V2804" i="11"/>
  <c r="V2809" i="11"/>
  <c r="V2814" i="11"/>
  <c r="V2820" i="11"/>
  <c r="V2825" i="11"/>
  <c r="V2830" i="11"/>
  <c r="V2836" i="11"/>
  <c r="V2841" i="11"/>
  <c r="V2846" i="11"/>
  <c r="V2852" i="11"/>
  <c r="V2857" i="11"/>
  <c r="V2862" i="11"/>
  <c r="V2868" i="11"/>
  <c r="V2873" i="11"/>
  <c r="V2878" i="11"/>
  <c r="V2884" i="11"/>
  <c r="V2889" i="11"/>
  <c r="V2894" i="11"/>
  <c r="V2900" i="11"/>
  <c r="V2905" i="11"/>
  <c r="V2910" i="11"/>
  <c r="V2916" i="11"/>
  <c r="V2921" i="11"/>
  <c r="V2926" i="11"/>
  <c r="V2932" i="11"/>
  <c r="V2937" i="11"/>
  <c r="V2942" i="11"/>
  <c r="V2948" i="11"/>
  <c r="V2953" i="11"/>
  <c r="V2958" i="11"/>
  <c r="V2964" i="11"/>
  <c r="V2969" i="11"/>
  <c r="V2974" i="11"/>
  <c r="V2980" i="11"/>
  <c r="V2985" i="11"/>
  <c r="V2990" i="11"/>
  <c r="V2996" i="11"/>
  <c r="V3001" i="11"/>
  <c r="V3006" i="11"/>
  <c r="V3012" i="11"/>
  <c r="V3017" i="11"/>
  <c r="V3022" i="11"/>
  <c r="V3028" i="11"/>
  <c r="V3033" i="11"/>
  <c r="V3038" i="11"/>
  <c r="V3044" i="11"/>
  <c r="V3049" i="11"/>
  <c r="V3054" i="11"/>
  <c r="V3060" i="11"/>
  <c r="V3065" i="11"/>
  <c r="V3070" i="11"/>
  <c r="V3076" i="11"/>
  <c r="V3081" i="11"/>
  <c r="V3086" i="11"/>
  <c r="V3092" i="11"/>
  <c r="V3097" i="11"/>
  <c r="V3102" i="11"/>
  <c r="V3108" i="11"/>
  <c r="V3113" i="11"/>
  <c r="V3118" i="11"/>
  <c r="V3124" i="11"/>
  <c r="V3129" i="11"/>
  <c r="V3134" i="11"/>
  <c r="V3140" i="11"/>
  <c r="V3145" i="11"/>
  <c r="V3150" i="11"/>
  <c r="V3156" i="11"/>
  <c r="V3161" i="11"/>
  <c r="V3166" i="11"/>
  <c r="V3172" i="11"/>
  <c r="V3177" i="11"/>
  <c r="V3182" i="11"/>
  <c r="V3188" i="11"/>
  <c r="V3193" i="11"/>
  <c r="V3198" i="11"/>
  <c r="V3204" i="11"/>
  <c r="V3209" i="11"/>
  <c r="V3214" i="11"/>
  <c r="V3220" i="11"/>
  <c r="V3225" i="11"/>
  <c r="V3230" i="11"/>
  <c r="V3236" i="11"/>
  <c r="V3241" i="11"/>
  <c r="V3246" i="11"/>
  <c r="V3252" i="11"/>
  <c r="V3257" i="11"/>
  <c r="V3262" i="11"/>
  <c r="V3268" i="11"/>
  <c r="V3273" i="11"/>
  <c r="V3278" i="11"/>
  <c r="V3284" i="11"/>
  <c r="V3289" i="11"/>
  <c r="V3294" i="11"/>
  <c r="V3300" i="11"/>
  <c r="V3305" i="11"/>
  <c r="V3310" i="11"/>
  <c r="V3316" i="11"/>
  <c r="V3321" i="11"/>
  <c r="V3326" i="11"/>
  <c r="V3332" i="11"/>
  <c r="V3337" i="11"/>
  <c r="V3342" i="11"/>
  <c r="V3348" i="11"/>
  <c r="V3353" i="11"/>
  <c r="V3358" i="11"/>
  <c r="V3364" i="11"/>
  <c r="V3369" i="11"/>
  <c r="V3374" i="11"/>
  <c r="V3380" i="11"/>
  <c r="V3385" i="11"/>
  <c r="V3390" i="11"/>
  <c r="V3396" i="11"/>
  <c r="V3401" i="11"/>
  <c r="V3406" i="11"/>
  <c r="V3412" i="11"/>
  <c r="V3417" i="11"/>
  <c r="V3422" i="11"/>
  <c r="V3428" i="11"/>
  <c r="V3433" i="11"/>
  <c r="V3438" i="11"/>
  <c r="V3444" i="11"/>
  <c r="V3449" i="11"/>
  <c r="V3454" i="11"/>
  <c r="V3460" i="11"/>
  <c r="V3465" i="11"/>
  <c r="V3470" i="11"/>
  <c r="V3476" i="11"/>
  <c r="V3481" i="11"/>
  <c r="V3486" i="11"/>
  <c r="V3492" i="11"/>
  <c r="V3497" i="11"/>
  <c r="V3502" i="11"/>
  <c r="V3508" i="11"/>
  <c r="V3513" i="11"/>
  <c r="V3518" i="11"/>
  <c r="V3524" i="11"/>
  <c r="V3529" i="11"/>
  <c r="V3534" i="11"/>
  <c r="V3540" i="11"/>
  <c r="V3545" i="11"/>
  <c r="V3550" i="11"/>
  <c r="V3556" i="11"/>
  <c r="V3561" i="11"/>
  <c r="V3566" i="11"/>
  <c r="V3572" i="11"/>
  <c r="V3577" i="11"/>
  <c r="V3582" i="11"/>
  <c r="V3588" i="11"/>
  <c r="V3593" i="11"/>
  <c r="V3598" i="11"/>
  <c r="V3604" i="11"/>
  <c r="V3609" i="11"/>
  <c r="V3614" i="11"/>
  <c r="V3620" i="11"/>
  <c r="V3625" i="11"/>
  <c r="V3630" i="11"/>
  <c r="V3636" i="11"/>
  <c r="V3641" i="11"/>
  <c r="V3646" i="11"/>
  <c r="V3652" i="11"/>
  <c r="V3657" i="11"/>
  <c r="V3662" i="11"/>
  <c r="V3668" i="11"/>
  <c r="V3673" i="11"/>
  <c r="V3678" i="11"/>
  <c r="V3684" i="11"/>
  <c r="V3689" i="11"/>
  <c r="V3694" i="11"/>
  <c r="V3700" i="11"/>
  <c r="V3705" i="11"/>
  <c r="V3710" i="11"/>
  <c r="V2095" i="11"/>
  <c r="V2102" i="11"/>
  <c r="V2108" i="11"/>
  <c r="V2116" i="11"/>
  <c r="V2123" i="11"/>
  <c r="V2130" i="11"/>
  <c r="V2138" i="11"/>
  <c r="V2144" i="11"/>
  <c r="V2151" i="11"/>
  <c r="V2159" i="11"/>
  <c r="V2165" i="11"/>
  <c r="V2170" i="11"/>
  <c r="V2176" i="11"/>
  <c r="V2181" i="11"/>
  <c r="V2186" i="11"/>
  <c r="V2192" i="11"/>
  <c r="V2197" i="11"/>
  <c r="V2202" i="11"/>
  <c r="V2208" i="11"/>
  <c r="V2213" i="11"/>
  <c r="V2218" i="11"/>
  <c r="V2224" i="11"/>
  <c r="V2229" i="11"/>
  <c r="V2234" i="11"/>
  <c r="V2240" i="11"/>
  <c r="V2245" i="11"/>
  <c r="V2250" i="11"/>
  <c r="V2256" i="11"/>
  <c r="V2261" i="11"/>
  <c r="V2266" i="11"/>
  <c r="V2272" i="11"/>
  <c r="V2277" i="11"/>
  <c r="V2282" i="11"/>
  <c r="V2288" i="11"/>
  <c r="V2293" i="11"/>
  <c r="V2298" i="11"/>
  <c r="V2304" i="11"/>
  <c r="V2309" i="11"/>
  <c r="V2314" i="11"/>
  <c r="V2320" i="11"/>
  <c r="V2325" i="11"/>
  <c r="V2330" i="11"/>
  <c r="V2336" i="11"/>
  <c r="V2341" i="11"/>
  <c r="V2346" i="11"/>
  <c r="V2352" i="11"/>
  <c r="V2357" i="11"/>
  <c r="V2362" i="11"/>
  <c r="V2368" i="11"/>
  <c r="V2373" i="11"/>
  <c r="V2378" i="11"/>
  <c r="V2384" i="11"/>
  <c r="V2389" i="11"/>
  <c r="V2394" i="11"/>
  <c r="V2400" i="11"/>
  <c r="V2405" i="11"/>
  <c r="V2410" i="11"/>
  <c r="V2416" i="11"/>
  <c r="V2421" i="11"/>
  <c r="V2426" i="11"/>
  <c r="V2432" i="11"/>
  <c r="V2437" i="11"/>
  <c r="V2442" i="11"/>
  <c r="V2448" i="11"/>
  <c r="V2453" i="11"/>
  <c r="V2458" i="11"/>
  <c r="V2464" i="11"/>
  <c r="V2469" i="11"/>
  <c r="V2474" i="11"/>
  <c r="V2480" i="11"/>
  <c r="V2485" i="11"/>
  <c r="V2490" i="11"/>
  <c r="V2496" i="11"/>
  <c r="V2501" i="11"/>
  <c r="V2506" i="11"/>
  <c r="V2512" i="11"/>
  <c r="V2517" i="11"/>
  <c r="V2522" i="11"/>
  <c r="V2528" i="11"/>
  <c r="V2533" i="11"/>
  <c r="V2538" i="11"/>
  <c r="V2544" i="11"/>
  <c r="V2549" i="11"/>
  <c r="V2554" i="11"/>
  <c r="V2560" i="11"/>
  <c r="V2565" i="11"/>
  <c r="V2570" i="11"/>
  <c r="V2576" i="11"/>
  <c r="V2581" i="11"/>
  <c r="V2586" i="11"/>
  <c r="V2592" i="11"/>
  <c r="V2597" i="11"/>
  <c r="V2602" i="11"/>
  <c r="V2608" i="11"/>
  <c r="V2613" i="11"/>
  <c r="V2618" i="11"/>
  <c r="V2624" i="11"/>
  <c r="V2629" i="11"/>
  <c r="V2634" i="11"/>
  <c r="V2640" i="11"/>
  <c r="V2645" i="11"/>
  <c r="V2650" i="11"/>
  <c r="V2656" i="11"/>
  <c r="V2661" i="11"/>
  <c r="V2666" i="11"/>
  <c r="V2672" i="11"/>
  <c r="V2677" i="11"/>
  <c r="V2682" i="11"/>
  <c r="V2688" i="11"/>
  <c r="V2693" i="11"/>
  <c r="V2698" i="11"/>
  <c r="V2704" i="11"/>
  <c r="V2709" i="11"/>
  <c r="V2714" i="11"/>
  <c r="V2720" i="11"/>
  <c r="V2725" i="11"/>
  <c r="V2730" i="11"/>
  <c r="V2736" i="11"/>
  <c r="V2741" i="11"/>
  <c r="V2746" i="11"/>
  <c r="V2752" i="11"/>
  <c r="V2757" i="11"/>
  <c r="V2762" i="11"/>
  <c r="V2768" i="11"/>
  <c r="V2773" i="11"/>
  <c r="V2778" i="11"/>
  <c r="V2784" i="11"/>
  <c r="V2789" i="11"/>
  <c r="V2794" i="11"/>
  <c r="V2800" i="11"/>
  <c r="V2805" i="11"/>
  <c r="V2810" i="11"/>
  <c r="V2816" i="11"/>
  <c r="V2821" i="11"/>
  <c r="V2826" i="11"/>
  <c r="V2832" i="11"/>
  <c r="V2837" i="11"/>
  <c r="V2842" i="11"/>
  <c r="V2848" i="11"/>
  <c r="V2853" i="11"/>
  <c r="V2858" i="11"/>
  <c r="V2864" i="11"/>
  <c r="V2869" i="11"/>
  <c r="V2874" i="11"/>
  <c r="V2880" i="11"/>
  <c r="V2885" i="11"/>
  <c r="V2890" i="11"/>
  <c r="V2896" i="11"/>
  <c r="V2901" i="11"/>
  <c r="V2906" i="11"/>
  <c r="V2912" i="11"/>
  <c r="V2917" i="11"/>
  <c r="V2922" i="11"/>
  <c r="V2928" i="11"/>
  <c r="V2933" i="11"/>
  <c r="V2938" i="11"/>
  <c r="V2944" i="11"/>
  <c r="V2949" i="11"/>
  <c r="V2954" i="11"/>
  <c r="V2960" i="11"/>
  <c r="V2965" i="11"/>
  <c r="V2970" i="11"/>
  <c r="V2976" i="11"/>
  <c r="V2981" i="11"/>
  <c r="V2986" i="11"/>
  <c r="V2992" i="11"/>
  <c r="V2997" i="11"/>
  <c r="V3002" i="11"/>
  <c r="V3008" i="11"/>
  <c r="V3013" i="11"/>
  <c r="V3018" i="11"/>
  <c r="V3024" i="11"/>
  <c r="V3029" i="11"/>
  <c r="V3034" i="11"/>
  <c r="V3040" i="11"/>
  <c r="V3045" i="11"/>
  <c r="V3050" i="11"/>
  <c r="V3056" i="11"/>
  <c r="V3061" i="11"/>
  <c r="V3066" i="11"/>
  <c r="V3072" i="11"/>
  <c r="V3077" i="11"/>
  <c r="V3082" i="11"/>
  <c r="V3088" i="11"/>
  <c r="V3093" i="11"/>
  <c r="V3098" i="11"/>
  <c r="V3104" i="11"/>
  <c r="V3109" i="11"/>
  <c r="V3114" i="11"/>
  <c r="V3120" i="11"/>
  <c r="V3125" i="11"/>
  <c r="V3130" i="11"/>
  <c r="V3136" i="11"/>
  <c r="V3141" i="11"/>
  <c r="V3146" i="11"/>
  <c r="V3152" i="11"/>
  <c r="V3157" i="11"/>
  <c r="V3162" i="11"/>
  <c r="V3168" i="11"/>
  <c r="V3173" i="11"/>
  <c r="V3178" i="11"/>
  <c r="V3184" i="11"/>
  <c r="V3189" i="11"/>
  <c r="V3194" i="11"/>
  <c r="V3200" i="11"/>
  <c r="V3205" i="11"/>
  <c r="V3210" i="11"/>
  <c r="V3216" i="11"/>
  <c r="V3221" i="11"/>
  <c r="V3226" i="11"/>
  <c r="V3232" i="11"/>
  <c r="V3237" i="11"/>
  <c r="V3242" i="11"/>
  <c r="V3248" i="11"/>
  <c r="V3253" i="11"/>
  <c r="V3258" i="11"/>
  <c r="V3264" i="11"/>
  <c r="V3269" i="11"/>
  <c r="V3274" i="11"/>
  <c r="V3280" i="11"/>
  <c r="V3285" i="11"/>
  <c r="V3290" i="11"/>
  <c r="V3296" i="11"/>
  <c r="V3301" i="11"/>
  <c r="V3306" i="11"/>
  <c r="V3312" i="11"/>
  <c r="V3317" i="11"/>
  <c r="V3322" i="11"/>
  <c r="V3328" i="11"/>
  <c r="V3333" i="11"/>
  <c r="V3338" i="11"/>
  <c r="V3344" i="11"/>
  <c r="V3349" i="11"/>
  <c r="V3354" i="11"/>
  <c r="V3360" i="11"/>
  <c r="V3365" i="11"/>
  <c r="V3370" i="11"/>
  <c r="V3376" i="11"/>
  <c r="V3381" i="11"/>
  <c r="V3386" i="11"/>
  <c r="V3392" i="11"/>
  <c r="V3397" i="11"/>
  <c r="V3402" i="11"/>
  <c r="V3408" i="11"/>
  <c r="V3413" i="11"/>
  <c r="V3418" i="11"/>
  <c r="V3424" i="11"/>
  <c r="V3429" i="11"/>
  <c r="V3434" i="11"/>
  <c r="V3440" i="11"/>
  <c r="V3445" i="11"/>
  <c r="V3450" i="11"/>
  <c r="V3456" i="11"/>
  <c r="V3461" i="11"/>
  <c r="V3466" i="11"/>
  <c r="V3472" i="11"/>
  <c r="V3477" i="11"/>
  <c r="V3482" i="11"/>
  <c r="V3488" i="11"/>
  <c r="V3493" i="11"/>
  <c r="V3498" i="11"/>
  <c r="V3504" i="11"/>
  <c r="V3509" i="11"/>
  <c r="V3514" i="11"/>
  <c r="V3520" i="11"/>
  <c r="V3525" i="11"/>
  <c r="V3530" i="11"/>
  <c r="V3536" i="11"/>
  <c r="V3541" i="11"/>
  <c r="V3546" i="11"/>
  <c r="V3552" i="11"/>
  <c r="V3557" i="11"/>
  <c r="V3562" i="11"/>
  <c r="V3568" i="11"/>
  <c r="V3573" i="11"/>
  <c r="V3578" i="11"/>
  <c r="V3584" i="11"/>
  <c r="V3589" i="11"/>
  <c r="V3594" i="11"/>
  <c r="V3600" i="11"/>
  <c r="V3605" i="11"/>
  <c r="V3610" i="11"/>
  <c r="V3616" i="11"/>
  <c r="V3621" i="11"/>
  <c r="V3626" i="11"/>
  <c r="V3632" i="11"/>
  <c r="V3637" i="11"/>
  <c r="V3642" i="11"/>
  <c r="V3648" i="11"/>
  <c r="V3653" i="11"/>
  <c r="V3658" i="11"/>
  <c r="V3664" i="11"/>
  <c r="V3669" i="11"/>
  <c r="V3674" i="11"/>
  <c r="V3680" i="11"/>
  <c r="V3685" i="11"/>
  <c r="V3690" i="11"/>
  <c r="V3696" i="11"/>
  <c r="V3701" i="11"/>
  <c r="V3706" i="11"/>
  <c r="V3712" i="11"/>
  <c r="V2090" i="11"/>
  <c r="V2096" i="11"/>
  <c r="V2103" i="11"/>
  <c r="V2111" i="11"/>
  <c r="V2118" i="11"/>
  <c r="V2124" i="11"/>
  <c r="V2132" i="11"/>
  <c r="V2139" i="11"/>
  <c r="V2146" i="11"/>
  <c r="V2154" i="11"/>
  <c r="V2160" i="11"/>
  <c r="V2166" i="11"/>
  <c r="V2172" i="11"/>
  <c r="V2177" i="11"/>
  <c r="V2182" i="11"/>
  <c r="V2188" i="11"/>
  <c r="V2193" i="11"/>
  <c r="V2198" i="11"/>
  <c r="V2204" i="11"/>
  <c r="V2209" i="11"/>
  <c r="V2214" i="11"/>
  <c r="V2220" i="11"/>
  <c r="V2225" i="11"/>
  <c r="V2230" i="11"/>
  <c r="V2236" i="11"/>
  <c r="V2241" i="11"/>
  <c r="V2246" i="11"/>
  <c r="V2252" i="11"/>
  <c r="V2257" i="11"/>
  <c r="V2262" i="11"/>
  <c r="V2268" i="11"/>
  <c r="V2273" i="11"/>
  <c r="V2278" i="11"/>
  <c r="V2284" i="11"/>
  <c r="V2289" i="11"/>
  <c r="V2294" i="11"/>
  <c r="V2300" i="11"/>
  <c r="V2305" i="11"/>
  <c r="V2310" i="11"/>
  <c r="V2316" i="11"/>
  <c r="V2321" i="11"/>
  <c r="V2326" i="11"/>
  <c r="V2332" i="11"/>
  <c r="V2337" i="11"/>
  <c r="V2342" i="11"/>
  <c r="V2348" i="11"/>
  <c r="V2353" i="11"/>
  <c r="V2358" i="11"/>
  <c r="V2364" i="11"/>
  <c r="V2369" i="11"/>
  <c r="V2374" i="11"/>
  <c r="V2380" i="11"/>
  <c r="V2385" i="11"/>
  <c r="V2390" i="11"/>
  <c r="V2396" i="11"/>
  <c r="V2401" i="11"/>
  <c r="V2406" i="11"/>
  <c r="V2412" i="11"/>
  <c r="V2417" i="11"/>
  <c r="V2422" i="11"/>
  <c r="V2428" i="11"/>
  <c r="V2433" i="11"/>
  <c r="V2438" i="11"/>
  <c r="V2444" i="11"/>
  <c r="V2449" i="11"/>
  <c r="V2454" i="11"/>
  <c r="V2460" i="11"/>
  <c r="V2465" i="11"/>
  <c r="V2470" i="11"/>
  <c r="V2476" i="11"/>
  <c r="V2481" i="11"/>
  <c r="V2486" i="11"/>
  <c r="V2492" i="11"/>
  <c r="V2497" i="11"/>
  <c r="V2502" i="11"/>
  <c r="V2508" i="11"/>
  <c r="V2513" i="11"/>
  <c r="V2518" i="11"/>
  <c r="V2524" i="11"/>
  <c r="V2529" i="11"/>
  <c r="V2534" i="11"/>
  <c r="V2540" i="11"/>
  <c r="V2545" i="11"/>
  <c r="V2550" i="11"/>
  <c r="V2556" i="11"/>
  <c r="V2561" i="11"/>
  <c r="V2566" i="11"/>
  <c r="V2572" i="11"/>
  <c r="V2577" i="11"/>
  <c r="V2582" i="11"/>
  <c r="V2588" i="11"/>
  <c r="V2593" i="11"/>
  <c r="V2598" i="11"/>
  <c r="V2604" i="11"/>
  <c r="V2609" i="11"/>
  <c r="V2614" i="11"/>
  <c r="V2620" i="11"/>
  <c r="V2625" i="11"/>
  <c r="V2630" i="11"/>
  <c r="V2636" i="11"/>
  <c r="V2641" i="11"/>
  <c r="V2646" i="11"/>
  <c r="V2652" i="11"/>
  <c r="V2657" i="11"/>
  <c r="V2662" i="11"/>
  <c r="V2668" i="11"/>
  <c r="V2673" i="11"/>
  <c r="V2678" i="11"/>
  <c r="V2684" i="11"/>
  <c r="V2689" i="11"/>
  <c r="V2694" i="11"/>
  <c r="V2700" i="11"/>
  <c r="V2705" i="11"/>
  <c r="V2710" i="11"/>
  <c r="V2716" i="11"/>
  <c r="V2721" i="11"/>
  <c r="V2726" i="11"/>
  <c r="V2732" i="11"/>
  <c r="V2737" i="11"/>
  <c r="V2742" i="11"/>
  <c r="V2748" i="11"/>
  <c r="V2753" i="11"/>
  <c r="V2758" i="11"/>
  <c r="V2764" i="11"/>
  <c r="V2769" i="11"/>
  <c r="V2774" i="11"/>
  <c r="V2780" i="11"/>
  <c r="V2785" i="11"/>
  <c r="V2790" i="11"/>
  <c r="V2796" i="11"/>
  <c r="V2801" i="11"/>
  <c r="V2806" i="11"/>
  <c r="V2812" i="11"/>
  <c r="V2817" i="11"/>
  <c r="V2822" i="11"/>
  <c r="V2828" i="11"/>
  <c r="V2833" i="11"/>
  <c r="V2838" i="11"/>
  <c r="V2844" i="11"/>
  <c r="V2849" i="11"/>
  <c r="V2854" i="11"/>
  <c r="V2860" i="11"/>
  <c r="V2865" i="11"/>
  <c r="V2870" i="11"/>
  <c r="V2876" i="11"/>
  <c r="V2881" i="11"/>
  <c r="V2886" i="11"/>
  <c r="V2892" i="11"/>
  <c r="V2897" i="11"/>
  <c r="V2902" i="11"/>
  <c r="V2908" i="11"/>
  <c r="V2913" i="11"/>
  <c r="V2918" i="11"/>
  <c r="V2924" i="11"/>
  <c r="V2929" i="11"/>
  <c r="V2934" i="11"/>
  <c r="V2940" i="11"/>
  <c r="V2945" i="11"/>
  <c r="V2950" i="11"/>
  <c r="V2956" i="11"/>
  <c r="V2961" i="11"/>
  <c r="V2966" i="11"/>
  <c r="V2972" i="11"/>
  <c r="V2977" i="11"/>
  <c r="V2982" i="11"/>
  <c r="V2988" i="11"/>
  <c r="V2993" i="11"/>
  <c r="V2998" i="11"/>
  <c r="V3004" i="11"/>
  <c r="V3009" i="11"/>
  <c r="V3014" i="11"/>
  <c r="V3020" i="11"/>
  <c r="V3025" i="11"/>
  <c r="V3030" i="11"/>
  <c r="V3036" i="11"/>
  <c r="V3041" i="11"/>
  <c r="V3046" i="11"/>
  <c r="V3052" i="11"/>
  <c r="V3057" i="11"/>
  <c r="V3062" i="11"/>
  <c r="V3068" i="11"/>
  <c r="V3073" i="11"/>
  <c r="V3078" i="11"/>
  <c r="V3084" i="11"/>
  <c r="V3089" i="11"/>
  <c r="V3094" i="11"/>
  <c r="V3100" i="11"/>
  <c r="V3105" i="11"/>
  <c r="V3110" i="11"/>
  <c r="V3116" i="11"/>
  <c r="V3121" i="11"/>
  <c r="V3126" i="11"/>
  <c r="V3132" i="11"/>
  <c r="V3137" i="11"/>
  <c r="V3142" i="11"/>
  <c r="V3148" i="11"/>
  <c r="V3153" i="11"/>
  <c r="V3158" i="11"/>
  <c r="V3164" i="11"/>
  <c r="V3169" i="11"/>
  <c r="V3174" i="11"/>
  <c r="V3180" i="11"/>
  <c r="V3185" i="11"/>
  <c r="V3190" i="11"/>
  <c r="V3196" i="11"/>
  <c r="V3201" i="11"/>
  <c r="V3206" i="11"/>
  <c r="V3212" i="11"/>
  <c r="V3217" i="11"/>
  <c r="V3222" i="11"/>
  <c r="V3228" i="11"/>
  <c r="V3233" i="11"/>
  <c r="V3238" i="11"/>
  <c r="V3244" i="11"/>
  <c r="V3249" i="11"/>
  <c r="V3254" i="11"/>
  <c r="V3260" i="11"/>
  <c r="V3265" i="11"/>
  <c r="V3270" i="11"/>
  <c r="V3276" i="11"/>
  <c r="V3281" i="11"/>
  <c r="V3286" i="11"/>
  <c r="V3292" i="11"/>
  <c r="V3297" i="11"/>
  <c r="V3302" i="11"/>
  <c r="V3308" i="11"/>
  <c r="V3313" i="11"/>
  <c r="V3318" i="11"/>
  <c r="V3324" i="11"/>
  <c r="V3329" i="11"/>
  <c r="V3334" i="11"/>
  <c r="V3340" i="11"/>
  <c r="V3345" i="11"/>
  <c r="V3350" i="11"/>
  <c r="V3356" i="11"/>
  <c r="V3361" i="11"/>
  <c r="V3366" i="11"/>
  <c r="V3372" i="11"/>
  <c r="V3377" i="11"/>
  <c r="V3382" i="11"/>
  <c r="V3388" i="11"/>
  <c r="V3393" i="11"/>
  <c r="V3398" i="11"/>
  <c r="V3404" i="11"/>
  <c r="V3409" i="11"/>
  <c r="V3414" i="11"/>
  <c r="V3420" i="11"/>
  <c r="V3425" i="11"/>
  <c r="V3430" i="11"/>
  <c r="V3436" i="11"/>
  <c r="V3441" i="11"/>
  <c r="V3446" i="11"/>
  <c r="V3452" i="11"/>
  <c r="V3457" i="11"/>
  <c r="V3462" i="11"/>
  <c r="V3468" i="11"/>
  <c r="V3473" i="11"/>
  <c r="V3478" i="11"/>
  <c r="V3484" i="11"/>
  <c r="V3489" i="11"/>
  <c r="V3494" i="11"/>
  <c r="V3500" i="11"/>
  <c r="V3505" i="11"/>
  <c r="V3510" i="11"/>
  <c r="V3516" i="11"/>
  <c r="V3521" i="11"/>
  <c r="V3526" i="11"/>
  <c r="V3532" i="11"/>
  <c r="V3537" i="11"/>
  <c r="V3542" i="11"/>
  <c r="V3548" i="11"/>
  <c r="V3553" i="11"/>
  <c r="V3558" i="11"/>
  <c r="V3564" i="11"/>
  <c r="V3569" i="11"/>
  <c r="V3574" i="11"/>
  <c r="V3580" i="11"/>
  <c r="V3585" i="11"/>
  <c r="V3590" i="11"/>
  <c r="V3596" i="11"/>
  <c r="V3601" i="11"/>
  <c r="V3606" i="11"/>
  <c r="V3612" i="11"/>
  <c r="V3617" i="11"/>
  <c r="V3622" i="11"/>
  <c r="V3628" i="11"/>
  <c r="V3633" i="11"/>
  <c r="V3638" i="11"/>
  <c r="V3644" i="11"/>
  <c r="V3649" i="11"/>
  <c r="V3654" i="11"/>
  <c r="V3660" i="11"/>
  <c r="V3665" i="11"/>
  <c r="V3670" i="11"/>
  <c r="V3676" i="11"/>
  <c r="V3681" i="11"/>
  <c r="V3686" i="11"/>
  <c r="V3692" i="11"/>
  <c r="V3697" i="11"/>
  <c r="V3702" i="11"/>
  <c r="V3708" i="11"/>
  <c r="V3713" i="11"/>
  <c r="V2091" i="11"/>
  <c r="V2098" i="11"/>
  <c r="V2106" i="11"/>
  <c r="V2112" i="11"/>
  <c r="V2119" i="11"/>
  <c r="V2127" i="11"/>
  <c r="V2134" i="11"/>
  <c r="V2140" i="11"/>
  <c r="V2148" i="11"/>
  <c r="V2155" i="11"/>
  <c r="V2162" i="11"/>
  <c r="V2168" i="11"/>
  <c r="V2173" i="11"/>
  <c r="V2178" i="11"/>
  <c r="V2184" i="11"/>
  <c r="V2189" i="11"/>
  <c r="V2194" i="11"/>
  <c r="V2200" i="11"/>
  <c r="V2205" i="11"/>
  <c r="V2210" i="11"/>
  <c r="V2216" i="11"/>
  <c r="V2221" i="11"/>
  <c r="V2226" i="11"/>
  <c r="V2232" i="11"/>
  <c r="V2237" i="11"/>
  <c r="V2242" i="11"/>
  <c r="V2248" i="11"/>
  <c r="V2253" i="11"/>
  <c r="V2258" i="11"/>
  <c r="V2264" i="11"/>
  <c r="V2269" i="11"/>
  <c r="V2274" i="11"/>
  <c r="V2280" i="11"/>
  <c r="V2285" i="11"/>
  <c r="V2290" i="11"/>
  <c r="V2296" i="11"/>
  <c r="V2301" i="11"/>
  <c r="V2306" i="11"/>
  <c r="V2312" i="11"/>
  <c r="V2317" i="11"/>
  <c r="V2322" i="11"/>
  <c r="V2328" i="11"/>
  <c r="V2333" i="11"/>
  <c r="V2338" i="11"/>
  <c r="V2344" i="11"/>
  <c r="V2349" i="11"/>
  <c r="V2354" i="11"/>
  <c r="V2360" i="11"/>
  <c r="V2365" i="11"/>
  <c r="V2370" i="11"/>
  <c r="V2376" i="11"/>
  <c r="V2381" i="11"/>
  <c r="V2386" i="11"/>
  <c r="V2392" i="11"/>
  <c r="V2397" i="11"/>
  <c r="V2402" i="11"/>
  <c r="V2408" i="11"/>
  <c r="V2413" i="11"/>
  <c r="V2418" i="11"/>
  <c r="V2424" i="11"/>
  <c r="V2429" i="11"/>
  <c r="V2434" i="11"/>
  <c r="V2440" i="11"/>
  <c r="V2445" i="11"/>
  <c r="V2450" i="11"/>
  <c r="V2456" i="11"/>
  <c r="V2461" i="11"/>
  <c r="V2466" i="11"/>
  <c r="V2472" i="11"/>
  <c r="V2477" i="11"/>
  <c r="V2482" i="11"/>
  <c r="V2488" i="11"/>
  <c r="V2493" i="11"/>
  <c r="V2498" i="11"/>
  <c r="V2504" i="11"/>
  <c r="V2509" i="11"/>
  <c r="V2514" i="11"/>
  <c r="V2520" i="11"/>
  <c r="V2525" i="11"/>
  <c r="V2530" i="11"/>
  <c r="V2536" i="11"/>
  <c r="V2541" i="11"/>
  <c r="V2546" i="11"/>
  <c r="V2552" i="11"/>
  <c r="V2557" i="11"/>
  <c r="V2562" i="11"/>
  <c r="V2568" i="11"/>
  <c r="V2573" i="11"/>
  <c r="V2578" i="11"/>
  <c r="V2584" i="11"/>
  <c r="V2589" i="11"/>
  <c r="V2594" i="11"/>
  <c r="V2600" i="11"/>
  <c r="V2605" i="11"/>
  <c r="V2610" i="11"/>
  <c r="V2616" i="11"/>
  <c r="V2621" i="11"/>
  <c r="V2626" i="11"/>
  <c r="V2632" i="11"/>
  <c r="V2637" i="11"/>
  <c r="V2642" i="11"/>
  <c r="V2648" i="11"/>
  <c r="V2653" i="11"/>
  <c r="V2658" i="11"/>
  <c r="V2664" i="11"/>
  <c r="V2669" i="11"/>
  <c r="V2674" i="11"/>
  <c r="V2680" i="11"/>
  <c r="V2685" i="11"/>
  <c r="V2690" i="11"/>
  <c r="V2696" i="11"/>
  <c r="V2701" i="11"/>
  <c r="V2706" i="11"/>
  <c r="V2712" i="11"/>
  <c r="V2717" i="11"/>
  <c r="V2722" i="11"/>
  <c r="V2728" i="11"/>
  <c r="V2733" i="11"/>
  <c r="V2738" i="11"/>
  <c r="V2744" i="11"/>
  <c r="V2749" i="11"/>
  <c r="V2754" i="11"/>
  <c r="V2760" i="11"/>
  <c r="V2765" i="11"/>
  <c r="V2770" i="11"/>
  <c r="V2776" i="11"/>
  <c r="V2781" i="11"/>
  <c r="V2786" i="11"/>
  <c r="V2792" i="11"/>
  <c r="V2797" i="11"/>
  <c r="V2802" i="11"/>
  <c r="V2808" i="11"/>
  <c r="V2813" i="11"/>
  <c r="V2818" i="11"/>
  <c r="V2824" i="11"/>
  <c r="V2829" i="11"/>
  <c r="V2834" i="11"/>
  <c r="V2840" i="11"/>
  <c r="V2845" i="11"/>
  <c r="V2850" i="11"/>
  <c r="V2856" i="11"/>
  <c r="V2861" i="11"/>
  <c r="V2866" i="11"/>
  <c r="V2872" i="11"/>
  <c r="V2877" i="11"/>
  <c r="V2882" i="11"/>
  <c r="V2888" i="11"/>
  <c r="V2893" i="11"/>
  <c r="V2898" i="11"/>
  <c r="V2904" i="11"/>
  <c r="V2909" i="11"/>
  <c r="V2914" i="11"/>
  <c r="V2920" i="11"/>
  <c r="V2925" i="11"/>
  <c r="V2930" i="11"/>
  <c r="V2936" i="11"/>
  <c r="V2941" i="11"/>
  <c r="V2946" i="11"/>
  <c r="V2952" i="11"/>
  <c r="V2957" i="11"/>
  <c r="V2962" i="11"/>
  <c r="V2968" i="11"/>
  <c r="V2973" i="11"/>
  <c r="V2978" i="11"/>
  <c r="V2984" i="11"/>
  <c r="V2989" i="11"/>
  <c r="V2994" i="11"/>
  <c r="V3000" i="11"/>
  <c r="V3005" i="11"/>
  <c r="V3010" i="11"/>
  <c r="V3016" i="11"/>
  <c r="V3021" i="11"/>
  <c r="V3026" i="11"/>
  <c r="V3032" i="11"/>
  <c r="V3037" i="11"/>
  <c r="V3042" i="11"/>
  <c r="V3048" i="11"/>
  <c r="V3053" i="11"/>
  <c r="V3058" i="11"/>
  <c r="V3064" i="11"/>
  <c r="V3069" i="11"/>
  <c r="V3074" i="11"/>
  <c r="V3080" i="11"/>
  <c r="V3085" i="11"/>
  <c r="V3090" i="11"/>
  <c r="V3096" i="11"/>
  <c r="V3101" i="11"/>
  <c r="V3106" i="11"/>
  <c r="V3112" i="11"/>
  <c r="V3117" i="11"/>
  <c r="V3122" i="11"/>
  <c r="V3128" i="11"/>
  <c r="V3133" i="11"/>
  <c r="V3138" i="11"/>
  <c r="V3144" i="11"/>
  <c r="V3149" i="11"/>
  <c r="V3154" i="11"/>
  <c r="V3160" i="11"/>
  <c r="V3165" i="11"/>
  <c r="V3170" i="11"/>
  <c r="V3176" i="11"/>
  <c r="V3181" i="11"/>
  <c r="V3186" i="11"/>
  <c r="V3192" i="11"/>
  <c r="V3197" i="11"/>
  <c r="V3202" i="11"/>
  <c r="V3208" i="11"/>
  <c r="V3213" i="11"/>
  <c r="V3218" i="11"/>
  <c r="V3224" i="11"/>
  <c r="V3229" i="11"/>
  <c r="V3234" i="11"/>
  <c r="V3240" i="11"/>
  <c r="V3245" i="11"/>
  <c r="V3250" i="11"/>
  <c r="V3256" i="11"/>
  <c r="V3261" i="11"/>
  <c r="V3266" i="11"/>
  <c r="V3272" i="11"/>
  <c r="V3277" i="11"/>
  <c r="V3282" i="11"/>
  <c r="V3288" i="11"/>
  <c r="V3293" i="11"/>
  <c r="V3298" i="11"/>
  <c r="V3304" i="11"/>
  <c r="V3309" i="11"/>
  <c r="V3314" i="11"/>
  <c r="V3320" i="11"/>
  <c r="V3325" i="11"/>
  <c r="V3330" i="11"/>
  <c r="V3336" i="11"/>
  <c r="V3341" i="11"/>
  <c r="V3346" i="11"/>
  <c r="V3352" i="11"/>
  <c r="V3357" i="11"/>
  <c r="V3362" i="11"/>
  <c r="V3368" i="11"/>
  <c r="V3373" i="11"/>
  <c r="V3378" i="11"/>
  <c r="V3384" i="11"/>
  <c r="V3389" i="11"/>
  <c r="V3394" i="11"/>
  <c r="V3400" i="11"/>
  <c r="V3405" i="11"/>
  <c r="V3410" i="11"/>
  <c r="V3416" i="11"/>
  <c r="V3421" i="11"/>
  <c r="V3426" i="11"/>
  <c r="V3432" i="11"/>
  <c r="V3437" i="11"/>
  <c r="V3442" i="11"/>
  <c r="V3448" i="11"/>
  <c r="V3453" i="11"/>
  <c r="V3458" i="11"/>
  <c r="V3464" i="11"/>
  <c r="V3469" i="11"/>
  <c r="V3474" i="11"/>
  <c r="V3480" i="11"/>
  <c r="V3485" i="11"/>
  <c r="V3490" i="11"/>
  <c r="V3496" i="11"/>
  <c r="V3501" i="11"/>
  <c r="V3506" i="11"/>
  <c r="V3512" i="11"/>
  <c r="V3517" i="11"/>
  <c r="V3522" i="11"/>
  <c r="V3528" i="11"/>
  <c r="V3533" i="11"/>
  <c r="V3538" i="11"/>
  <c r="V3544" i="11"/>
  <c r="V3549" i="11"/>
  <c r="V3554" i="11"/>
  <c r="V3560" i="11"/>
  <c r="V3565" i="11"/>
  <c r="V3570" i="11"/>
  <c r="V3576" i="11"/>
  <c r="V3581" i="11"/>
  <c r="V3586" i="11"/>
  <c r="V3592" i="11"/>
  <c r="V3597" i="11"/>
  <c r="V3602" i="11"/>
  <c r="V3608" i="11"/>
  <c r="V3613" i="11"/>
  <c r="V3618" i="11"/>
  <c r="V3624" i="11"/>
  <c r="V3629" i="11"/>
  <c r="V3634" i="11"/>
  <c r="V3640" i="11"/>
  <c r="V3645" i="11"/>
  <c r="V3650" i="11"/>
  <c r="V3656" i="11"/>
  <c r="V3661" i="11"/>
  <c r="V3666" i="11"/>
  <c r="V3672" i="11"/>
  <c r="V3677" i="11"/>
  <c r="V3682" i="11"/>
  <c r="V3688" i="11"/>
  <c r="V3693" i="11"/>
  <c r="V3698" i="11"/>
  <c r="V3704" i="11"/>
  <c r="V3709" i="11"/>
  <c r="V3714" i="11"/>
  <c r="O2092" i="11"/>
  <c r="O2096" i="11"/>
  <c r="O2100" i="11"/>
  <c r="O2104" i="11"/>
  <c r="O2108" i="11"/>
  <c r="O2112" i="11"/>
  <c r="O2116" i="11"/>
  <c r="O2120" i="11"/>
  <c r="O2124" i="11"/>
  <c r="O2128" i="11"/>
  <c r="O2132" i="11"/>
  <c r="O2136" i="11"/>
  <c r="O2140" i="11"/>
  <c r="O2144" i="11"/>
  <c r="O2148" i="11"/>
  <c r="O2152" i="11"/>
  <c r="O2156" i="11"/>
  <c r="O2160" i="11"/>
  <c r="O2164" i="11"/>
  <c r="O2168" i="11"/>
  <c r="O2172" i="11"/>
  <c r="O2176" i="11"/>
  <c r="O2180" i="11"/>
  <c r="O2184" i="11"/>
  <c r="O2188" i="11"/>
  <c r="O2192" i="11"/>
  <c r="O2196" i="11"/>
  <c r="O2200" i="11"/>
  <c r="O2204" i="11"/>
  <c r="O2208" i="11"/>
  <c r="O2212" i="11"/>
  <c r="O2216" i="11"/>
  <c r="O2220" i="11"/>
  <c r="O2224" i="11"/>
  <c r="O2228" i="11"/>
  <c r="O2232" i="11"/>
  <c r="O2236" i="11"/>
  <c r="O2240" i="11"/>
  <c r="O2244" i="11"/>
  <c r="O2248" i="11"/>
  <c r="O2252" i="11"/>
  <c r="O2256" i="11"/>
  <c r="O2260" i="11"/>
  <c r="O2264" i="11"/>
  <c r="O2268" i="11"/>
  <c r="O2272" i="11"/>
  <c r="O2276" i="11"/>
  <c r="O2280" i="11"/>
  <c r="O2284" i="11"/>
  <c r="O2288" i="11"/>
  <c r="O2292" i="11"/>
  <c r="O2296" i="11"/>
  <c r="O2300" i="11"/>
  <c r="O2304" i="11"/>
  <c r="O2308" i="11"/>
  <c r="O2312" i="11"/>
  <c r="O2316" i="11"/>
  <c r="O2320" i="11"/>
  <c r="O2324" i="11"/>
  <c r="O2328" i="11"/>
  <c r="O2332" i="11"/>
  <c r="O2336" i="11"/>
  <c r="O2340" i="11"/>
  <c r="O2344" i="11"/>
  <c r="O2348" i="11"/>
  <c r="O2352" i="11"/>
  <c r="O2356" i="11"/>
  <c r="O2360" i="11"/>
  <c r="O2364" i="11"/>
  <c r="O2368" i="11"/>
  <c r="O2372" i="11"/>
  <c r="O2376" i="11"/>
  <c r="O2380" i="11"/>
  <c r="O2384" i="11"/>
  <c r="O2388" i="11"/>
  <c r="O2392" i="11"/>
  <c r="O2396" i="11"/>
  <c r="O2400" i="11"/>
  <c r="O2404" i="11"/>
  <c r="O2408" i="11"/>
  <c r="O2412" i="11"/>
  <c r="O2416" i="11"/>
  <c r="O2420" i="11"/>
  <c r="O2424" i="11"/>
  <c r="O2428" i="11"/>
  <c r="O2432" i="11"/>
  <c r="O2436" i="11"/>
  <c r="O2440" i="11"/>
  <c r="O2444" i="11"/>
  <c r="O2448" i="11"/>
  <c r="O2452" i="11"/>
  <c r="O2456" i="11"/>
  <c r="O2460" i="11"/>
  <c r="O2464" i="11"/>
  <c r="O2468" i="11"/>
  <c r="O2472" i="11"/>
  <c r="O2476" i="11"/>
  <c r="O2480" i="11"/>
  <c r="O2484" i="11"/>
  <c r="O2488" i="11"/>
  <c r="O2492" i="11"/>
  <c r="O2496" i="11"/>
  <c r="O2500" i="11"/>
  <c r="O2504" i="11"/>
  <c r="O2508" i="11"/>
  <c r="O2512" i="11"/>
  <c r="O2516" i="11"/>
  <c r="O2520" i="11"/>
  <c r="O2524" i="11"/>
  <c r="O2528" i="11"/>
  <c r="O2532" i="11"/>
  <c r="O2536" i="11"/>
  <c r="O2540" i="11"/>
  <c r="O2544" i="11"/>
  <c r="O2548" i="11"/>
  <c r="O2552" i="11"/>
  <c r="O2556" i="11"/>
  <c r="O2560" i="11"/>
  <c r="O2564" i="11"/>
  <c r="O2568" i="11"/>
  <c r="O2572" i="11"/>
  <c r="O2576" i="11"/>
  <c r="O2580" i="11"/>
  <c r="O2584" i="11"/>
  <c r="O2588" i="11"/>
  <c r="O2592" i="11"/>
  <c r="O2596" i="11"/>
  <c r="O2600" i="11"/>
  <c r="O2604" i="11"/>
  <c r="O2608" i="11"/>
  <c r="O2612" i="11"/>
  <c r="O2616" i="11"/>
  <c r="O2620" i="11"/>
  <c r="O2624" i="11"/>
  <c r="O2628" i="11"/>
  <c r="O2632" i="11"/>
  <c r="O2636" i="11"/>
  <c r="O2640" i="11"/>
  <c r="O2644" i="11"/>
  <c r="O2648" i="11"/>
  <c r="O2652" i="11"/>
  <c r="O2656" i="11"/>
  <c r="O2660" i="11"/>
  <c r="O2664" i="11"/>
  <c r="O2668" i="11"/>
  <c r="O2672" i="11"/>
  <c r="O2676" i="11"/>
  <c r="O2680" i="11"/>
  <c r="O2684" i="11"/>
  <c r="O2688" i="11"/>
  <c r="O2692" i="11"/>
  <c r="O2696" i="11"/>
  <c r="O2700" i="11"/>
  <c r="O2704" i="11"/>
  <c r="O2708" i="11"/>
  <c r="O2712" i="11"/>
  <c r="O2716" i="11"/>
  <c r="O2720" i="11"/>
  <c r="O2724" i="11"/>
  <c r="O2728" i="11"/>
  <c r="O2732" i="11"/>
  <c r="O2736" i="11"/>
  <c r="O2740" i="11"/>
  <c r="O2744" i="11"/>
  <c r="O2748" i="11"/>
  <c r="O2752" i="11"/>
  <c r="O2756" i="11"/>
  <c r="O2760" i="11"/>
  <c r="O2764" i="11"/>
  <c r="O2768" i="11"/>
  <c r="O2772" i="11"/>
  <c r="O2776" i="11"/>
  <c r="O2780" i="11"/>
  <c r="O2784" i="11"/>
  <c r="O2788" i="11"/>
  <c r="O2792" i="11"/>
  <c r="O2796" i="11"/>
  <c r="O2800" i="11"/>
  <c r="O2804" i="11"/>
  <c r="O2808" i="11"/>
  <c r="O2812" i="11"/>
  <c r="O2816" i="11"/>
  <c r="O2820" i="11"/>
  <c r="O2824" i="11"/>
  <c r="O2828" i="11"/>
  <c r="O2832" i="11"/>
  <c r="O2836" i="11"/>
  <c r="O2840" i="11"/>
  <c r="O2844" i="11"/>
  <c r="O2848" i="11"/>
  <c r="O2852" i="11"/>
  <c r="O2856" i="11"/>
  <c r="O2860" i="11"/>
  <c r="O2864" i="11"/>
  <c r="O2868" i="11"/>
  <c r="O2872" i="11"/>
  <c r="O2876" i="11"/>
  <c r="O2880" i="11"/>
  <c r="O2884" i="11"/>
  <c r="O2888" i="11"/>
  <c r="O2892" i="11"/>
  <c r="O2896" i="11"/>
  <c r="O2900" i="11"/>
  <c r="O2904" i="11"/>
  <c r="O2908" i="11"/>
  <c r="O2912" i="11"/>
  <c r="O2916" i="11"/>
  <c r="O2920" i="11"/>
  <c r="O2924" i="11"/>
  <c r="O2928" i="11"/>
  <c r="O2932" i="11"/>
  <c r="O2936" i="11"/>
  <c r="O2940" i="11"/>
  <c r="O2944" i="11"/>
  <c r="O2948" i="11"/>
  <c r="O2952" i="11"/>
  <c r="O2956" i="11"/>
  <c r="O2960" i="11"/>
  <c r="O2964" i="11"/>
  <c r="O2968" i="11"/>
  <c r="O2972" i="11"/>
  <c r="O2976" i="11"/>
  <c r="O2980" i="11"/>
  <c r="O2984" i="11"/>
  <c r="O2988" i="11"/>
  <c r="O2992" i="11"/>
  <c r="O2996" i="11"/>
  <c r="O3000" i="11"/>
  <c r="O3004" i="11"/>
  <c r="O3008" i="11"/>
  <c r="O3012" i="11"/>
  <c r="O3016" i="11"/>
  <c r="O3020" i="11"/>
  <c r="O3024" i="11"/>
  <c r="O3028" i="11"/>
  <c r="O3032" i="11"/>
  <c r="O3036" i="11"/>
  <c r="O3040" i="11"/>
  <c r="O3044" i="11"/>
  <c r="O3048" i="11"/>
  <c r="O3052" i="11"/>
  <c r="O3056" i="11"/>
  <c r="O3060" i="11"/>
  <c r="O3064" i="11"/>
  <c r="O3068" i="11"/>
  <c r="O3072" i="11"/>
  <c r="O3076" i="11"/>
  <c r="O3080" i="11"/>
  <c r="O3084" i="11"/>
  <c r="O3088" i="11"/>
  <c r="O3092" i="11"/>
  <c r="O3096" i="11"/>
  <c r="O3100" i="11"/>
  <c r="O3104" i="11"/>
  <c r="O3108" i="11"/>
  <c r="O3112" i="11"/>
  <c r="O3116" i="11"/>
  <c r="O3120" i="11"/>
  <c r="O3124" i="11"/>
  <c r="O3128" i="11"/>
  <c r="O3132" i="11"/>
  <c r="O3136" i="11"/>
  <c r="O3140" i="11"/>
  <c r="O3144" i="11"/>
  <c r="O3148" i="11"/>
  <c r="O3152" i="11"/>
  <c r="O3156" i="11"/>
  <c r="O3160" i="11"/>
  <c r="O3164" i="11"/>
  <c r="O3168" i="11"/>
  <c r="O3172" i="11"/>
  <c r="O3176" i="11"/>
  <c r="O3180" i="11"/>
  <c r="O3184" i="11"/>
  <c r="O3188" i="11"/>
  <c r="O3192" i="11"/>
  <c r="O3196" i="11"/>
  <c r="O3200" i="11"/>
  <c r="O3204" i="11"/>
  <c r="O3208" i="11"/>
  <c r="O3212" i="11"/>
  <c r="O3216" i="11"/>
  <c r="O3220" i="11"/>
  <c r="O3224" i="11"/>
  <c r="O3228" i="11"/>
  <c r="O3232" i="11"/>
  <c r="O3236" i="11"/>
  <c r="O3240" i="11"/>
  <c r="O3244" i="11"/>
  <c r="O3248" i="11"/>
  <c r="O3252" i="11"/>
  <c r="O3256" i="11"/>
  <c r="O3260" i="11"/>
  <c r="O3264" i="11"/>
  <c r="O3268" i="11"/>
  <c r="O3272" i="11"/>
  <c r="O3276" i="11"/>
  <c r="O3280" i="11"/>
  <c r="O3284" i="11"/>
  <c r="O3288" i="11"/>
  <c r="O3292" i="11"/>
  <c r="O3296" i="11"/>
  <c r="O3300" i="11"/>
  <c r="O3304" i="11"/>
  <c r="O3308" i="11"/>
  <c r="O3312" i="11"/>
  <c r="O3316" i="11"/>
  <c r="O3320" i="11"/>
  <c r="O3324" i="11"/>
  <c r="O3328" i="11"/>
  <c r="O3332" i="11"/>
  <c r="O3336" i="11"/>
  <c r="O3340" i="11"/>
  <c r="O3344" i="11"/>
  <c r="O3348" i="11"/>
  <c r="O3352" i="11"/>
  <c r="O3356" i="11"/>
  <c r="O3360" i="11"/>
  <c r="O3364" i="11"/>
  <c r="O3368" i="11"/>
  <c r="O3372" i="11"/>
  <c r="O3376" i="11"/>
  <c r="O3380" i="11"/>
  <c r="O3384" i="11"/>
  <c r="O3388" i="11"/>
  <c r="O3392" i="11"/>
  <c r="O3396" i="11"/>
  <c r="O3400" i="11"/>
  <c r="O3404" i="11"/>
  <c r="O3408" i="11"/>
  <c r="O3412" i="11"/>
  <c r="O3416" i="11"/>
  <c r="O3420" i="11"/>
  <c r="O3424" i="11"/>
  <c r="O3428" i="11"/>
  <c r="O3432" i="11"/>
  <c r="O3436" i="11"/>
  <c r="O3440" i="11"/>
  <c r="O3444" i="11"/>
  <c r="O3448" i="11"/>
  <c r="O3452" i="11"/>
  <c r="O3456" i="11"/>
  <c r="O3460" i="11"/>
  <c r="O3464" i="11"/>
  <c r="O3468" i="11"/>
  <c r="O3472" i="11"/>
  <c r="O3476" i="11"/>
  <c r="O3480" i="11"/>
  <c r="O3484" i="11"/>
  <c r="O3488" i="11"/>
  <c r="O3492" i="11"/>
  <c r="O3496" i="11"/>
  <c r="O3500" i="11"/>
  <c r="O3504" i="11"/>
  <c r="O3508" i="11"/>
  <c r="O3512" i="11"/>
  <c r="O3516" i="11"/>
  <c r="O3520" i="11"/>
  <c r="O3524" i="11"/>
  <c r="O3528" i="11"/>
  <c r="O3532" i="11"/>
  <c r="O3536" i="11"/>
  <c r="O3540" i="11"/>
  <c r="O3544" i="11"/>
  <c r="O3548" i="11"/>
  <c r="O3552" i="11"/>
  <c r="O3556" i="11"/>
  <c r="O3560" i="11"/>
  <c r="O3564" i="11"/>
  <c r="O3568" i="11"/>
  <c r="O3572" i="11"/>
  <c r="O3576" i="11"/>
  <c r="O3580" i="11"/>
  <c r="O3584" i="11"/>
  <c r="O3588" i="11"/>
  <c r="O3592" i="11"/>
  <c r="O3596" i="11"/>
  <c r="O3600" i="11"/>
  <c r="O3604" i="11"/>
  <c r="O3608" i="11"/>
  <c r="O3612" i="11"/>
  <c r="O3616" i="11"/>
  <c r="O3620" i="11"/>
  <c r="O3624" i="11"/>
  <c r="O3628" i="11"/>
  <c r="O3632" i="11"/>
  <c r="O3636" i="11"/>
  <c r="O3640" i="11"/>
  <c r="O3644" i="11"/>
  <c r="O3648" i="11"/>
  <c r="O3652" i="11"/>
  <c r="O3656" i="11"/>
  <c r="O3660" i="11"/>
  <c r="O3664" i="11"/>
  <c r="O3668" i="11"/>
  <c r="O3672" i="11"/>
  <c r="O3676" i="11"/>
  <c r="O3680" i="11"/>
  <c r="O3684" i="11"/>
  <c r="O3688" i="11"/>
  <c r="O3692" i="11"/>
  <c r="O3696" i="11"/>
  <c r="O3700" i="11"/>
  <c r="O3704" i="11"/>
  <c r="O3708" i="11"/>
  <c r="O3712" i="11"/>
  <c r="O2094" i="11"/>
  <c r="O2099" i="11"/>
  <c r="O2105" i="11"/>
  <c r="O2110" i="11"/>
  <c r="O2115" i="11"/>
  <c r="O2121" i="11"/>
  <c r="O2126" i="11"/>
  <c r="O2131" i="11"/>
  <c r="O2137" i="11"/>
  <c r="O2142" i="11"/>
  <c r="O2147" i="11"/>
  <c r="O2153" i="11"/>
  <c r="O2158" i="11"/>
  <c r="O2163" i="11"/>
  <c r="O2169" i="11"/>
  <c r="O2174" i="11"/>
  <c r="O2179" i="11"/>
  <c r="O2185" i="11"/>
  <c r="O2190" i="11"/>
  <c r="O2195" i="11"/>
  <c r="O2201" i="11"/>
  <c r="O2206" i="11"/>
  <c r="O2211" i="11"/>
  <c r="O2217" i="11"/>
  <c r="O2222" i="11"/>
  <c r="O2227" i="11"/>
  <c r="O2233" i="11"/>
  <c r="O2238" i="11"/>
  <c r="O2243" i="11"/>
  <c r="O2249" i="11"/>
  <c r="O2254" i="11"/>
  <c r="O2259" i="11"/>
  <c r="O2265" i="11"/>
  <c r="O2270" i="11"/>
  <c r="O2275" i="11"/>
  <c r="O2281" i="11"/>
  <c r="O2286" i="11"/>
  <c r="O2291" i="11"/>
  <c r="O2297" i="11"/>
  <c r="O2302" i="11"/>
  <c r="O2307" i="11"/>
  <c r="O2313" i="11"/>
  <c r="O2318" i="11"/>
  <c r="O2323" i="11"/>
  <c r="O2329" i="11"/>
  <c r="O2334" i="11"/>
  <c r="O2339" i="11"/>
  <c r="O2345" i="11"/>
  <c r="O2350" i="11"/>
  <c r="O2355" i="11"/>
  <c r="O2361" i="11"/>
  <c r="O2366" i="11"/>
  <c r="O2371" i="11"/>
  <c r="O2377" i="11"/>
  <c r="O2382" i="11"/>
  <c r="O2387" i="11"/>
  <c r="O2393" i="11"/>
  <c r="O2398" i="11"/>
  <c r="O2403" i="11"/>
  <c r="O2409" i="11"/>
  <c r="O2414" i="11"/>
  <c r="O2419" i="11"/>
  <c r="O2425" i="11"/>
  <c r="O2430" i="11"/>
  <c r="O2435" i="11"/>
  <c r="O2441" i="11"/>
  <c r="O2446" i="11"/>
  <c r="O2451" i="11"/>
  <c r="O2457" i="11"/>
  <c r="O2462" i="11"/>
  <c r="O2467" i="11"/>
  <c r="O2473" i="11"/>
  <c r="O2478" i="11"/>
  <c r="O2483" i="11"/>
  <c r="O2489" i="11"/>
  <c r="O2494" i="11"/>
  <c r="O2499" i="11"/>
  <c r="O2505" i="11"/>
  <c r="O2510" i="11"/>
  <c r="O2515" i="11"/>
  <c r="O2521" i="11"/>
  <c r="O2526" i="11"/>
  <c r="O2531" i="11"/>
  <c r="O2537" i="11"/>
  <c r="O2542" i="11"/>
  <c r="O2547" i="11"/>
  <c r="O2553" i="11"/>
  <c r="O2558" i="11"/>
  <c r="O2563" i="11"/>
  <c r="O2569" i="11"/>
  <c r="O2574" i="11"/>
  <c r="O2579" i="11"/>
  <c r="O2585" i="11"/>
  <c r="O2590" i="11"/>
  <c r="O2595" i="11"/>
  <c r="O2601" i="11"/>
  <c r="O2606" i="11"/>
  <c r="O2611" i="11"/>
  <c r="O2617" i="11"/>
  <c r="O2622" i="11"/>
  <c r="O2627" i="11"/>
  <c r="O2633" i="11"/>
  <c r="O2638" i="11"/>
  <c r="O2643" i="11"/>
  <c r="O2649" i="11"/>
  <c r="O2654" i="11"/>
  <c r="O2659" i="11"/>
  <c r="O2665" i="11"/>
  <c r="O2670" i="11"/>
  <c r="O2675" i="11"/>
  <c r="O2681" i="11"/>
  <c r="O2686" i="11"/>
  <c r="O2691" i="11"/>
  <c r="O2697" i="11"/>
  <c r="O2702" i="11"/>
  <c r="O2707" i="11"/>
  <c r="O2713" i="11"/>
  <c r="O2718" i="11"/>
  <c r="O2723" i="11"/>
  <c r="O2729" i="11"/>
  <c r="O2734" i="11"/>
  <c r="O2739" i="11"/>
  <c r="O2745" i="11"/>
  <c r="O2750" i="11"/>
  <c r="O2755" i="11"/>
  <c r="O2761" i="11"/>
  <c r="O2766" i="11"/>
  <c r="O2771" i="11"/>
  <c r="O2777" i="11"/>
  <c r="O2782" i="11"/>
  <c r="O2787" i="11"/>
  <c r="O2793" i="11"/>
  <c r="O2798" i="11"/>
  <c r="O2803" i="11"/>
  <c r="O2809" i="11"/>
  <c r="O2814" i="11"/>
  <c r="O2819" i="11"/>
  <c r="O2825" i="11"/>
  <c r="O2830" i="11"/>
  <c r="O2835" i="11"/>
  <c r="O2841" i="11"/>
  <c r="O2846" i="11"/>
  <c r="O2851" i="11"/>
  <c r="O2857" i="11"/>
  <c r="O2862" i="11"/>
  <c r="O2867" i="11"/>
  <c r="O2873" i="11"/>
  <c r="O2878" i="11"/>
  <c r="O2883" i="11"/>
  <c r="O2889" i="11"/>
  <c r="O2894" i="11"/>
  <c r="O2899" i="11"/>
  <c r="O2905" i="11"/>
  <c r="O2910" i="11"/>
  <c r="O2915" i="11"/>
  <c r="O2921" i="11"/>
  <c r="O2926" i="11"/>
  <c r="O2931" i="11"/>
  <c r="O2937" i="11"/>
  <c r="O2942" i="11"/>
  <c r="O2947" i="11"/>
  <c r="O2953" i="11"/>
  <c r="O2958" i="11"/>
  <c r="O2963" i="11"/>
  <c r="O2969" i="11"/>
  <c r="O2974" i="11"/>
  <c r="O2979" i="11"/>
  <c r="O2985" i="11"/>
  <c r="O2990" i="11"/>
  <c r="O2995" i="11"/>
  <c r="O3001" i="11"/>
  <c r="O3006" i="11"/>
  <c r="O3011" i="11"/>
  <c r="O3017" i="11"/>
  <c r="O3022" i="11"/>
  <c r="O3027" i="11"/>
  <c r="O3033" i="11"/>
  <c r="O3038" i="11"/>
  <c r="O3043" i="11"/>
  <c r="O3049" i="11"/>
  <c r="O3054" i="11"/>
  <c r="O3059" i="11"/>
  <c r="O3065" i="11"/>
  <c r="O3070" i="11"/>
  <c r="O3075" i="11"/>
  <c r="O3081" i="11"/>
  <c r="O3086" i="11"/>
  <c r="O3091" i="11"/>
  <c r="O3097" i="11"/>
  <c r="O3102" i="11"/>
  <c r="O3107" i="11"/>
  <c r="O3113" i="11"/>
  <c r="O3118" i="11"/>
  <c r="O3123" i="11"/>
  <c r="O3129" i="11"/>
  <c r="O3134" i="11"/>
  <c r="O3139" i="11"/>
  <c r="O3145" i="11"/>
  <c r="O3150" i="11"/>
  <c r="O3155" i="11"/>
  <c r="O3161" i="11"/>
  <c r="O3166" i="11"/>
  <c r="O3171" i="11"/>
  <c r="O3177" i="11"/>
  <c r="O3182" i="11"/>
  <c r="O3187" i="11"/>
  <c r="O3193" i="11"/>
  <c r="O3198" i="11"/>
  <c r="O3203" i="11"/>
  <c r="O3209" i="11"/>
  <c r="O3214" i="11"/>
  <c r="O3219" i="11"/>
  <c r="O3225" i="11"/>
  <c r="O3230" i="11"/>
  <c r="O3235" i="11"/>
  <c r="O3241" i="11"/>
  <c r="O3246" i="11"/>
  <c r="O3251" i="11"/>
  <c r="O3257" i="11"/>
  <c r="O3262" i="11"/>
  <c r="O3267" i="11"/>
  <c r="O3273" i="11"/>
  <c r="O3278" i="11"/>
  <c r="O3283" i="11"/>
  <c r="O3289" i="11"/>
  <c r="O3294" i="11"/>
  <c r="O3299" i="11"/>
  <c r="O3305" i="11"/>
  <c r="O3310" i="11"/>
  <c r="O3315" i="11"/>
  <c r="O3321" i="11"/>
  <c r="O3326" i="11"/>
  <c r="O3331" i="11"/>
  <c r="O3337" i="11"/>
  <c r="O3342" i="11"/>
  <c r="O3347" i="11"/>
  <c r="O3353" i="11"/>
  <c r="O3358" i="11"/>
  <c r="O3363" i="11"/>
  <c r="O3369" i="11"/>
  <c r="O3374" i="11"/>
  <c r="O3379" i="11"/>
  <c r="O3385" i="11"/>
  <c r="O3390" i="11"/>
  <c r="O3395" i="11"/>
  <c r="O3401" i="11"/>
  <c r="O3406" i="11"/>
  <c r="O3411" i="11"/>
  <c r="O3417" i="11"/>
  <c r="O3422" i="11"/>
  <c r="O3427" i="11"/>
  <c r="O3433" i="11"/>
  <c r="O3438" i="11"/>
  <c r="O3443" i="11"/>
  <c r="O3449" i="11"/>
  <c r="O3454" i="11"/>
  <c r="O3459" i="11"/>
  <c r="O3465" i="11"/>
  <c r="O3470" i="11"/>
  <c r="O3475" i="11"/>
  <c r="O3481" i="11"/>
  <c r="O3486" i="11"/>
  <c r="O3491" i="11"/>
  <c r="O3497" i="11"/>
  <c r="O3502" i="11"/>
  <c r="O3507" i="11"/>
  <c r="O3513" i="11"/>
  <c r="O3518" i="11"/>
  <c r="O3523" i="11"/>
  <c r="O3529" i="11"/>
  <c r="O3534" i="11"/>
  <c r="O3539" i="11"/>
  <c r="O3545" i="11"/>
  <c r="O3550" i="11"/>
  <c r="O3555" i="11"/>
  <c r="O3561" i="11"/>
  <c r="O3566" i="11"/>
  <c r="O3571" i="11"/>
  <c r="O3577" i="11"/>
  <c r="O3582" i="11"/>
  <c r="O3587" i="11"/>
  <c r="O3593" i="11"/>
  <c r="O3598" i="11"/>
  <c r="O3603" i="11"/>
  <c r="O3609" i="11"/>
  <c r="O3614" i="11"/>
  <c r="O3619" i="11"/>
  <c r="O3625" i="11"/>
  <c r="O3630" i="11"/>
  <c r="O3635" i="11"/>
  <c r="O3641" i="11"/>
  <c r="O3646" i="11"/>
  <c r="O3651" i="11"/>
  <c r="O3657" i="11"/>
  <c r="O3662" i="11"/>
  <c r="O3667" i="11"/>
  <c r="O3673" i="11"/>
  <c r="O3678" i="11"/>
  <c r="O3683" i="11"/>
  <c r="O3689" i="11"/>
  <c r="O3694" i="11"/>
  <c r="O3699" i="11"/>
  <c r="O3705" i="11"/>
  <c r="O3710" i="11"/>
  <c r="O3715" i="11"/>
  <c r="O2093" i="11"/>
  <c r="O2101" i="11"/>
  <c r="O2107" i="11"/>
  <c r="O2114" i="11"/>
  <c r="O2122" i="11"/>
  <c r="O2129" i="11"/>
  <c r="O2135" i="11"/>
  <c r="O2143" i="11"/>
  <c r="O2150" i="11"/>
  <c r="O2157" i="11"/>
  <c r="O2165" i="11"/>
  <c r="O2171" i="11"/>
  <c r="O2178" i="11"/>
  <c r="O2186" i="11"/>
  <c r="O2193" i="11"/>
  <c r="O2199" i="11"/>
  <c r="O2207" i="11"/>
  <c r="O2214" i="11"/>
  <c r="O2221" i="11"/>
  <c r="O2229" i="11"/>
  <c r="O2235" i="11"/>
  <c r="O2242" i="11"/>
  <c r="O2250" i="11"/>
  <c r="O2257" i="11"/>
  <c r="O2263" i="11"/>
  <c r="O2271" i="11"/>
  <c r="O2278" i="11"/>
  <c r="O2285" i="11"/>
  <c r="O2293" i="11"/>
  <c r="O2299" i="11"/>
  <c r="O2306" i="11"/>
  <c r="O2314" i="11"/>
  <c r="O2321" i="11"/>
  <c r="O2327" i="11"/>
  <c r="O2335" i="11"/>
  <c r="O2342" i="11"/>
  <c r="O2349" i="11"/>
  <c r="O2357" i="11"/>
  <c r="O2363" i="11"/>
  <c r="O2370" i="11"/>
  <c r="O2378" i="11"/>
  <c r="O2385" i="11"/>
  <c r="O2391" i="11"/>
  <c r="O2399" i="11"/>
  <c r="O2406" i="11"/>
  <c r="O2413" i="11"/>
  <c r="O2421" i="11"/>
  <c r="O2427" i="11"/>
  <c r="O2434" i="11"/>
  <c r="O2442" i="11"/>
  <c r="O2449" i="11"/>
  <c r="O2455" i="11"/>
  <c r="O2463" i="11"/>
  <c r="O2470" i="11"/>
  <c r="O2477" i="11"/>
  <c r="O2485" i="11"/>
  <c r="O2491" i="11"/>
  <c r="O2498" i="11"/>
  <c r="O2506" i="11"/>
  <c r="O2513" i="11"/>
  <c r="O2519" i="11"/>
  <c r="O2527" i="11"/>
  <c r="O2534" i="11"/>
  <c r="O2541" i="11"/>
  <c r="O2549" i="11"/>
  <c r="O2555" i="11"/>
  <c r="O2562" i="11"/>
  <c r="O2570" i="11"/>
  <c r="O2577" i="11"/>
  <c r="O2583" i="11"/>
  <c r="O2591" i="11"/>
  <c r="O2598" i="11"/>
  <c r="O2605" i="11"/>
  <c r="O2613" i="11"/>
  <c r="O2619" i="11"/>
  <c r="O2626" i="11"/>
  <c r="O2634" i="11"/>
  <c r="O2641" i="11"/>
  <c r="O2647" i="11"/>
  <c r="O2655" i="11"/>
  <c r="O2662" i="11"/>
  <c r="O2669" i="11"/>
  <c r="O2677" i="11"/>
  <c r="O2683" i="11"/>
  <c r="O2690" i="11"/>
  <c r="O2698" i="11"/>
  <c r="O2705" i="11"/>
  <c r="O2711" i="11"/>
  <c r="O2719" i="11"/>
  <c r="O2726" i="11"/>
  <c r="O2733" i="11"/>
  <c r="O2741" i="11"/>
  <c r="O2747" i="11"/>
  <c r="O2754" i="11"/>
  <c r="O2762" i="11"/>
  <c r="O2769" i="11"/>
  <c r="O2775" i="11"/>
  <c r="O2783" i="11"/>
  <c r="O2790" i="11"/>
  <c r="O2797" i="11"/>
  <c r="O2805" i="11"/>
  <c r="O2811" i="11"/>
  <c r="O2818" i="11"/>
  <c r="O2826" i="11"/>
  <c r="O2833" i="11"/>
  <c r="O2839" i="11"/>
  <c r="O2847" i="11"/>
  <c r="O2854" i="11"/>
  <c r="O2861" i="11"/>
  <c r="O2869" i="11"/>
  <c r="O2875" i="11"/>
  <c r="O2882" i="11"/>
  <c r="O2890" i="11"/>
  <c r="O2897" i="11"/>
  <c r="O2903" i="11"/>
  <c r="O2911" i="11"/>
  <c r="O2918" i="11"/>
  <c r="O2925" i="11"/>
  <c r="O2933" i="11"/>
  <c r="O2939" i="11"/>
  <c r="O2946" i="11"/>
  <c r="O2954" i="11"/>
  <c r="O2961" i="11"/>
  <c r="O2967" i="11"/>
  <c r="O2975" i="11"/>
  <c r="O2982" i="11"/>
  <c r="O2989" i="11"/>
  <c r="O2997" i="11"/>
  <c r="O3003" i="11"/>
  <c r="O3010" i="11"/>
  <c r="O3018" i="11"/>
  <c r="O3025" i="11"/>
  <c r="O3031" i="11"/>
  <c r="O3039" i="11"/>
  <c r="O3046" i="11"/>
  <c r="O3053" i="11"/>
  <c r="O3061" i="11"/>
  <c r="O3067" i="11"/>
  <c r="O3074" i="11"/>
  <c r="O3082" i="11"/>
  <c r="O3089" i="11"/>
  <c r="O3095" i="11"/>
  <c r="O3103" i="11"/>
  <c r="O3110" i="11"/>
  <c r="O3117" i="11"/>
  <c r="O3125" i="11"/>
  <c r="O3131" i="11"/>
  <c r="O3138" i="11"/>
  <c r="O3146" i="11"/>
  <c r="O3153" i="11"/>
  <c r="O3159" i="11"/>
  <c r="O3167" i="11"/>
  <c r="O3174" i="11"/>
  <c r="O3181" i="11"/>
  <c r="O3189" i="11"/>
  <c r="O3195" i="11"/>
  <c r="O3202" i="11"/>
  <c r="O3210" i="11"/>
  <c r="O3217" i="11"/>
  <c r="O3223" i="11"/>
  <c r="O3231" i="11"/>
  <c r="O3238" i="11"/>
  <c r="O3245" i="11"/>
  <c r="O3253" i="11"/>
  <c r="O3259" i="11"/>
  <c r="O3266" i="11"/>
  <c r="O3274" i="11"/>
  <c r="O3281" i="11"/>
  <c r="O3287" i="11"/>
  <c r="O3295" i="11"/>
  <c r="O3302" i="11"/>
  <c r="O3309" i="11"/>
  <c r="O3317" i="11"/>
  <c r="O3323" i="11"/>
  <c r="O3330" i="11"/>
  <c r="O3338" i="11"/>
  <c r="O3345" i="11"/>
  <c r="O3351" i="11"/>
  <c r="O3359" i="11"/>
  <c r="O3366" i="11"/>
  <c r="O3373" i="11"/>
  <c r="O3381" i="11"/>
  <c r="O3387" i="11"/>
  <c r="O3394" i="11"/>
  <c r="O3402" i="11"/>
  <c r="O3409" i="11"/>
  <c r="O3415" i="11"/>
  <c r="O3423" i="11"/>
  <c r="O3430" i="11"/>
  <c r="O3437" i="11"/>
  <c r="O3445" i="11"/>
  <c r="O3451" i="11"/>
  <c r="O3458" i="11"/>
  <c r="O3466" i="11"/>
  <c r="O3473" i="11"/>
  <c r="O3479" i="11"/>
  <c r="O3487" i="11"/>
  <c r="O3494" i="11"/>
  <c r="O3501" i="11"/>
  <c r="O3509" i="11"/>
  <c r="O3515" i="11"/>
  <c r="O3522" i="11"/>
  <c r="O3530" i="11"/>
  <c r="O3537" i="11"/>
  <c r="O3543" i="11"/>
  <c r="O3551" i="11"/>
  <c r="O3558" i="11"/>
  <c r="O3565" i="11"/>
  <c r="O3573" i="11"/>
  <c r="O3579" i="11"/>
  <c r="O3586" i="11"/>
  <c r="O3594" i="11"/>
  <c r="O3601" i="11"/>
  <c r="O3607" i="11"/>
  <c r="O3615" i="11"/>
  <c r="O3622" i="11"/>
  <c r="O3629" i="11"/>
  <c r="O3637" i="11"/>
  <c r="O3643" i="11"/>
  <c r="O3650" i="11"/>
  <c r="O3658" i="11"/>
  <c r="O3665" i="11"/>
  <c r="O3671" i="11"/>
  <c r="O3679" i="11"/>
  <c r="O3686" i="11"/>
  <c r="O3693" i="11"/>
  <c r="O3701" i="11"/>
  <c r="O3707" i="11"/>
  <c r="O3714" i="11"/>
  <c r="O2098" i="11"/>
  <c r="O2113" i="11"/>
  <c r="O2119" i="11"/>
  <c r="O2134" i="11"/>
  <c r="O2141" i="11"/>
  <c r="O2155" i="11"/>
  <c r="O2170" i="11"/>
  <c r="O2183" i="11"/>
  <c r="O2198" i="11"/>
  <c r="O2205" i="11"/>
  <c r="O2219" i="11"/>
  <c r="O2234" i="11"/>
  <c r="O2247" i="11"/>
  <c r="O2262" i="11"/>
  <c r="O2277" i="11"/>
  <c r="O2290" i="11"/>
  <c r="O2305" i="11"/>
  <c r="O2319" i="11"/>
  <c r="O2333" i="11"/>
  <c r="O2347" i="11"/>
  <c r="O2362" i="11"/>
  <c r="O2375" i="11"/>
  <c r="O2390" i="11"/>
  <c r="O2405" i="11"/>
  <c r="O2426" i="11"/>
  <c r="O2439" i="11"/>
  <c r="O2454" i="11"/>
  <c r="O2469" i="11"/>
  <c r="O2482" i="11"/>
  <c r="O2497" i="11"/>
  <c r="O2511" i="11"/>
  <c r="O2525" i="11"/>
  <c r="O2539" i="11"/>
  <c r="O2554" i="11"/>
  <c r="O2567" i="11"/>
  <c r="O2582" i="11"/>
  <c r="O2597" i="11"/>
  <c r="O2610" i="11"/>
  <c r="O2625" i="11"/>
  <c r="O2639" i="11"/>
  <c r="O2653" i="11"/>
  <c r="O2667" i="11"/>
  <c r="O2682" i="11"/>
  <c r="O2695" i="11"/>
  <c r="O2710" i="11"/>
  <c r="O2725" i="11"/>
  <c r="O2746" i="11"/>
  <c r="O2759" i="11"/>
  <c r="O2774" i="11"/>
  <c r="O2789" i="11"/>
  <c r="O2802" i="11"/>
  <c r="O2817" i="11"/>
  <c r="O2831" i="11"/>
  <c r="O2845" i="11"/>
  <c r="O2859" i="11"/>
  <c r="O2874" i="11"/>
  <c r="O2895" i="11"/>
  <c r="O2909" i="11"/>
  <c r="O2923" i="11"/>
  <c r="O2938" i="11"/>
  <c r="O2951" i="11"/>
  <c r="O2966" i="11"/>
  <c r="O2987" i="11"/>
  <c r="O3002" i="11"/>
  <c r="O3015" i="11"/>
  <c r="O3030" i="11"/>
  <c r="O3045" i="11"/>
  <c r="O3058" i="11"/>
  <c r="O3073" i="11"/>
  <c r="O3087" i="11"/>
  <c r="O3101" i="11"/>
  <c r="O3115" i="11"/>
  <c r="O3130" i="11"/>
  <c r="O3143" i="11"/>
  <c r="O3158" i="11"/>
  <c r="O3173" i="11"/>
  <c r="O3186" i="11"/>
  <c r="O3201" i="11"/>
  <c r="O3215" i="11"/>
  <c r="O3229" i="11"/>
  <c r="O3243" i="11"/>
  <c r="O3265" i="11"/>
  <c r="O3279" i="11"/>
  <c r="O3293" i="11"/>
  <c r="O3307" i="11"/>
  <c r="O3322" i="11"/>
  <c r="O3335" i="11"/>
  <c r="O3350" i="11"/>
  <c r="O3365" i="11"/>
  <c r="O3378" i="11"/>
  <c r="O3393" i="11"/>
  <c r="O3407" i="11"/>
  <c r="O3421" i="11"/>
  <c r="O3435" i="11"/>
  <c r="O3457" i="11"/>
  <c r="O3478" i="11"/>
  <c r="O3493" i="11"/>
  <c r="O3506" i="11"/>
  <c r="O3521" i="11"/>
  <c r="O3542" i="11"/>
  <c r="O3557" i="11"/>
  <c r="O3570" i="11"/>
  <c r="O3585" i="11"/>
  <c r="O3599" i="11"/>
  <c r="O3613" i="11"/>
  <c r="O3627" i="11"/>
  <c r="O3649" i="11"/>
  <c r="O3663" i="11"/>
  <c r="O3677" i="11"/>
  <c r="O3691" i="11"/>
  <c r="O3706" i="11"/>
  <c r="O2095" i="11"/>
  <c r="O2102" i="11"/>
  <c r="O2109" i="11"/>
  <c r="O2117" i="11"/>
  <c r="O2123" i="11"/>
  <c r="O2130" i="11"/>
  <c r="O2138" i="11"/>
  <c r="O2145" i="11"/>
  <c r="O2151" i="11"/>
  <c r="O2159" i="11"/>
  <c r="O2166" i="11"/>
  <c r="O2173" i="11"/>
  <c r="O2181" i="11"/>
  <c r="O2187" i="11"/>
  <c r="O2194" i="11"/>
  <c r="O2202" i="11"/>
  <c r="O2209" i="11"/>
  <c r="O2215" i="11"/>
  <c r="O2223" i="11"/>
  <c r="O2230" i="11"/>
  <c r="O2237" i="11"/>
  <c r="O2245" i="11"/>
  <c r="O2251" i="11"/>
  <c r="O2258" i="11"/>
  <c r="O2266" i="11"/>
  <c r="O2273" i="11"/>
  <c r="O2279" i="11"/>
  <c r="O2287" i="11"/>
  <c r="O2294" i="11"/>
  <c r="O2301" i="11"/>
  <c r="O2309" i="11"/>
  <c r="O2315" i="11"/>
  <c r="O2322" i="11"/>
  <c r="O2330" i="11"/>
  <c r="O2337" i="11"/>
  <c r="O2343" i="11"/>
  <c r="O2351" i="11"/>
  <c r="O2358" i="11"/>
  <c r="O2365" i="11"/>
  <c r="O2373" i="11"/>
  <c r="O2379" i="11"/>
  <c r="O2386" i="11"/>
  <c r="O2394" i="11"/>
  <c r="O2401" i="11"/>
  <c r="O2407" i="11"/>
  <c r="O2415" i="11"/>
  <c r="O2422" i="11"/>
  <c r="O2429" i="11"/>
  <c r="O2437" i="11"/>
  <c r="O2443" i="11"/>
  <c r="O2450" i="11"/>
  <c r="O2458" i="11"/>
  <c r="O2465" i="11"/>
  <c r="O2471" i="11"/>
  <c r="O2479" i="11"/>
  <c r="O2486" i="11"/>
  <c r="O2493" i="11"/>
  <c r="O2501" i="11"/>
  <c r="O2507" i="11"/>
  <c r="O2514" i="11"/>
  <c r="O2522" i="11"/>
  <c r="O2529" i="11"/>
  <c r="O2535" i="11"/>
  <c r="O2543" i="11"/>
  <c r="O2550" i="11"/>
  <c r="O2557" i="11"/>
  <c r="O2565" i="11"/>
  <c r="O2571" i="11"/>
  <c r="O2578" i="11"/>
  <c r="O2586" i="11"/>
  <c r="O2593" i="11"/>
  <c r="O2599" i="11"/>
  <c r="O2607" i="11"/>
  <c r="O2614" i="11"/>
  <c r="O2621" i="11"/>
  <c r="O2629" i="11"/>
  <c r="O2635" i="11"/>
  <c r="O2642" i="11"/>
  <c r="O2650" i="11"/>
  <c r="O2657" i="11"/>
  <c r="O2663" i="11"/>
  <c r="O2671" i="11"/>
  <c r="O2678" i="11"/>
  <c r="O2685" i="11"/>
  <c r="O2693" i="11"/>
  <c r="O2699" i="11"/>
  <c r="O2706" i="11"/>
  <c r="O2714" i="11"/>
  <c r="O2721" i="11"/>
  <c r="O2727" i="11"/>
  <c r="O2735" i="11"/>
  <c r="O2742" i="11"/>
  <c r="O2749" i="11"/>
  <c r="O2757" i="11"/>
  <c r="O2763" i="11"/>
  <c r="O2770" i="11"/>
  <c r="O2778" i="11"/>
  <c r="O2785" i="11"/>
  <c r="O2791" i="11"/>
  <c r="O2799" i="11"/>
  <c r="O2806" i="11"/>
  <c r="O2813" i="11"/>
  <c r="O2821" i="11"/>
  <c r="O2827" i="11"/>
  <c r="O2834" i="11"/>
  <c r="O2842" i="11"/>
  <c r="O2849" i="11"/>
  <c r="O2855" i="11"/>
  <c r="O2863" i="11"/>
  <c r="O2870" i="11"/>
  <c r="O2877" i="11"/>
  <c r="O2885" i="11"/>
  <c r="O2891" i="11"/>
  <c r="O2898" i="11"/>
  <c r="O2906" i="11"/>
  <c r="O2913" i="11"/>
  <c r="O2919" i="11"/>
  <c r="O2927" i="11"/>
  <c r="O2934" i="11"/>
  <c r="O2941" i="11"/>
  <c r="O2949" i="11"/>
  <c r="O2955" i="11"/>
  <c r="O2962" i="11"/>
  <c r="O2970" i="11"/>
  <c r="O2977" i="11"/>
  <c r="O2983" i="11"/>
  <c r="O2991" i="11"/>
  <c r="O2998" i="11"/>
  <c r="O3005" i="11"/>
  <c r="O3013" i="11"/>
  <c r="O3019" i="11"/>
  <c r="O3026" i="11"/>
  <c r="O3034" i="11"/>
  <c r="O3041" i="11"/>
  <c r="O3047" i="11"/>
  <c r="O3055" i="11"/>
  <c r="O3062" i="11"/>
  <c r="O3069" i="11"/>
  <c r="O3077" i="11"/>
  <c r="O3083" i="11"/>
  <c r="O3090" i="11"/>
  <c r="O3098" i="11"/>
  <c r="O3105" i="11"/>
  <c r="O3111" i="11"/>
  <c r="O3119" i="11"/>
  <c r="O3126" i="11"/>
  <c r="O3133" i="11"/>
  <c r="O3141" i="11"/>
  <c r="O3147" i="11"/>
  <c r="O3154" i="11"/>
  <c r="O3162" i="11"/>
  <c r="O3169" i="11"/>
  <c r="O3175" i="11"/>
  <c r="O3183" i="11"/>
  <c r="O3190" i="11"/>
  <c r="O3197" i="11"/>
  <c r="O3205" i="11"/>
  <c r="O3211" i="11"/>
  <c r="O3218" i="11"/>
  <c r="O3226" i="11"/>
  <c r="O3233" i="11"/>
  <c r="O3239" i="11"/>
  <c r="O3247" i="11"/>
  <c r="O3254" i="11"/>
  <c r="O3261" i="11"/>
  <c r="O3269" i="11"/>
  <c r="O3275" i="11"/>
  <c r="O3282" i="11"/>
  <c r="O3290" i="11"/>
  <c r="O3297" i="11"/>
  <c r="O3303" i="11"/>
  <c r="O3311" i="11"/>
  <c r="O3318" i="11"/>
  <c r="O3325" i="11"/>
  <c r="O3333" i="11"/>
  <c r="O3339" i="11"/>
  <c r="O3346" i="11"/>
  <c r="O3354" i="11"/>
  <c r="O3361" i="11"/>
  <c r="O3367" i="11"/>
  <c r="O3375" i="11"/>
  <c r="O3382" i="11"/>
  <c r="O3389" i="11"/>
  <c r="O3397" i="11"/>
  <c r="O3403" i="11"/>
  <c r="O3410" i="11"/>
  <c r="O3418" i="11"/>
  <c r="O3425" i="11"/>
  <c r="O3431" i="11"/>
  <c r="O3439" i="11"/>
  <c r="O3446" i="11"/>
  <c r="O3453" i="11"/>
  <c r="O3461" i="11"/>
  <c r="O3467" i="11"/>
  <c r="O3474" i="11"/>
  <c r="O3482" i="11"/>
  <c r="O3489" i="11"/>
  <c r="O3495" i="11"/>
  <c r="O3503" i="11"/>
  <c r="O3510" i="11"/>
  <c r="O3517" i="11"/>
  <c r="O3525" i="11"/>
  <c r="O3531" i="11"/>
  <c r="O3538" i="11"/>
  <c r="O3546" i="11"/>
  <c r="O3553" i="11"/>
  <c r="O3559" i="11"/>
  <c r="O3567" i="11"/>
  <c r="O3574" i="11"/>
  <c r="O3581" i="11"/>
  <c r="O3589" i="11"/>
  <c r="O3595" i="11"/>
  <c r="O3602" i="11"/>
  <c r="O3610" i="11"/>
  <c r="O3617" i="11"/>
  <c r="O3623" i="11"/>
  <c r="O3631" i="11"/>
  <c r="O3638" i="11"/>
  <c r="O3645" i="11"/>
  <c r="O3653" i="11"/>
  <c r="O3659" i="11"/>
  <c r="O3666" i="11"/>
  <c r="O3674" i="11"/>
  <c r="O3681" i="11"/>
  <c r="O3687" i="11"/>
  <c r="O3695" i="11"/>
  <c r="O3702" i="11"/>
  <c r="O3709" i="11"/>
  <c r="O2090" i="11"/>
  <c r="O2097" i="11"/>
  <c r="O2103" i="11"/>
  <c r="O2111" i="11"/>
  <c r="O2118" i="11"/>
  <c r="O2125" i="11"/>
  <c r="O2133" i="11"/>
  <c r="O2139" i="11"/>
  <c r="O2146" i="11"/>
  <c r="O2154" i="11"/>
  <c r="O2161" i="11"/>
  <c r="O2167" i="11"/>
  <c r="O2175" i="11"/>
  <c r="O2182" i="11"/>
  <c r="O2189" i="11"/>
  <c r="O2197" i="11"/>
  <c r="O2203" i="11"/>
  <c r="O2210" i="11"/>
  <c r="O2218" i="11"/>
  <c r="O2225" i="11"/>
  <c r="O2231" i="11"/>
  <c r="O2239" i="11"/>
  <c r="O2246" i="11"/>
  <c r="O2253" i="11"/>
  <c r="O2261" i="11"/>
  <c r="O2267" i="11"/>
  <c r="O2274" i="11"/>
  <c r="O2282" i="11"/>
  <c r="O2289" i="11"/>
  <c r="O2295" i="11"/>
  <c r="O2303" i="11"/>
  <c r="O2310" i="11"/>
  <c r="O2317" i="11"/>
  <c r="O2325" i="11"/>
  <c r="O2331" i="11"/>
  <c r="O2338" i="11"/>
  <c r="O2346" i="11"/>
  <c r="O2353" i="11"/>
  <c r="O2359" i="11"/>
  <c r="O2367" i="11"/>
  <c r="O2374" i="11"/>
  <c r="O2381" i="11"/>
  <c r="O2389" i="11"/>
  <c r="O2395" i="11"/>
  <c r="O2402" i="11"/>
  <c r="O2410" i="11"/>
  <c r="O2417" i="11"/>
  <c r="O2423" i="11"/>
  <c r="O2431" i="11"/>
  <c r="O2438" i="11"/>
  <c r="O2445" i="11"/>
  <c r="O2453" i="11"/>
  <c r="O2459" i="11"/>
  <c r="O2466" i="11"/>
  <c r="O2474" i="11"/>
  <c r="O2481" i="11"/>
  <c r="O2487" i="11"/>
  <c r="O2495" i="11"/>
  <c r="O2502" i="11"/>
  <c r="O2509" i="11"/>
  <c r="O2517" i="11"/>
  <c r="O2523" i="11"/>
  <c r="O2530" i="11"/>
  <c r="O2538" i="11"/>
  <c r="O2545" i="11"/>
  <c r="O2551" i="11"/>
  <c r="O2559" i="11"/>
  <c r="O2566" i="11"/>
  <c r="O2573" i="11"/>
  <c r="O2581" i="11"/>
  <c r="O2587" i="11"/>
  <c r="O2594" i="11"/>
  <c r="O2602" i="11"/>
  <c r="O2609" i="11"/>
  <c r="O2615" i="11"/>
  <c r="O2623" i="11"/>
  <c r="O2630" i="11"/>
  <c r="O2637" i="11"/>
  <c r="O2645" i="11"/>
  <c r="O2651" i="11"/>
  <c r="O2658" i="11"/>
  <c r="O2666" i="11"/>
  <c r="O2673" i="11"/>
  <c r="O2679" i="11"/>
  <c r="O2687" i="11"/>
  <c r="O2694" i="11"/>
  <c r="O2701" i="11"/>
  <c r="O2709" i="11"/>
  <c r="O2715" i="11"/>
  <c r="O2722" i="11"/>
  <c r="O2730" i="11"/>
  <c r="O2737" i="11"/>
  <c r="O2743" i="11"/>
  <c r="O2751" i="11"/>
  <c r="O2758" i="11"/>
  <c r="O2765" i="11"/>
  <c r="O2773" i="11"/>
  <c r="O2779" i="11"/>
  <c r="O2786" i="11"/>
  <c r="O2794" i="11"/>
  <c r="O2801" i="11"/>
  <c r="O2807" i="11"/>
  <c r="O2815" i="11"/>
  <c r="O2822" i="11"/>
  <c r="O2829" i="11"/>
  <c r="O2837" i="11"/>
  <c r="O2843" i="11"/>
  <c r="O2850" i="11"/>
  <c r="O2858" i="11"/>
  <c r="O2865" i="11"/>
  <c r="O2871" i="11"/>
  <c r="O2879" i="11"/>
  <c r="O2886" i="11"/>
  <c r="O2893" i="11"/>
  <c r="O2901" i="11"/>
  <c r="O2907" i="11"/>
  <c r="O2914" i="11"/>
  <c r="O2922" i="11"/>
  <c r="O2929" i="11"/>
  <c r="O2935" i="11"/>
  <c r="O2943" i="11"/>
  <c r="O2950" i="11"/>
  <c r="O2957" i="11"/>
  <c r="O2965" i="11"/>
  <c r="O2971" i="11"/>
  <c r="O2978" i="11"/>
  <c r="O2986" i="11"/>
  <c r="O2993" i="11"/>
  <c r="O2999" i="11"/>
  <c r="O3007" i="11"/>
  <c r="O3014" i="11"/>
  <c r="O3021" i="11"/>
  <c r="O3029" i="11"/>
  <c r="O3035" i="11"/>
  <c r="O3042" i="11"/>
  <c r="O3050" i="11"/>
  <c r="O3057" i="11"/>
  <c r="O3063" i="11"/>
  <c r="O3071" i="11"/>
  <c r="O3078" i="11"/>
  <c r="O3085" i="11"/>
  <c r="O3093" i="11"/>
  <c r="O3099" i="11"/>
  <c r="O3106" i="11"/>
  <c r="O3114" i="11"/>
  <c r="O3121" i="11"/>
  <c r="O3127" i="11"/>
  <c r="O3135" i="11"/>
  <c r="O3142" i="11"/>
  <c r="O3149" i="11"/>
  <c r="O3157" i="11"/>
  <c r="O3163" i="11"/>
  <c r="O3170" i="11"/>
  <c r="O3178" i="11"/>
  <c r="O3185" i="11"/>
  <c r="O3191" i="11"/>
  <c r="O3199" i="11"/>
  <c r="O3206" i="11"/>
  <c r="O3213" i="11"/>
  <c r="O3221" i="11"/>
  <c r="O3227" i="11"/>
  <c r="O3234" i="11"/>
  <c r="O3242" i="11"/>
  <c r="O3249" i="11"/>
  <c r="O3255" i="11"/>
  <c r="O3263" i="11"/>
  <c r="O3270" i="11"/>
  <c r="O3277" i="11"/>
  <c r="O3285" i="11"/>
  <c r="O3291" i="11"/>
  <c r="O3298" i="11"/>
  <c r="O3306" i="11"/>
  <c r="O3313" i="11"/>
  <c r="O3319" i="11"/>
  <c r="O3327" i="11"/>
  <c r="O3334" i="11"/>
  <c r="O3341" i="11"/>
  <c r="O3349" i="11"/>
  <c r="O3355" i="11"/>
  <c r="O3362" i="11"/>
  <c r="O3370" i="11"/>
  <c r="O3377" i="11"/>
  <c r="O3383" i="11"/>
  <c r="O3391" i="11"/>
  <c r="O3398" i="11"/>
  <c r="O3405" i="11"/>
  <c r="O3413" i="11"/>
  <c r="O3419" i="11"/>
  <c r="O3426" i="11"/>
  <c r="O3434" i="11"/>
  <c r="O3441" i="11"/>
  <c r="O3447" i="11"/>
  <c r="O3455" i="11"/>
  <c r="O3462" i="11"/>
  <c r="O3469" i="11"/>
  <c r="O3477" i="11"/>
  <c r="O3483" i="11"/>
  <c r="O3490" i="11"/>
  <c r="O3498" i="11"/>
  <c r="O3505" i="11"/>
  <c r="O3511" i="11"/>
  <c r="O3519" i="11"/>
  <c r="O3526" i="11"/>
  <c r="O3533" i="11"/>
  <c r="O3541" i="11"/>
  <c r="O3547" i="11"/>
  <c r="O3554" i="11"/>
  <c r="O3562" i="11"/>
  <c r="O3569" i="11"/>
  <c r="O3575" i="11"/>
  <c r="O3583" i="11"/>
  <c r="O3590" i="11"/>
  <c r="O3597" i="11"/>
  <c r="O3605" i="11"/>
  <c r="O3611" i="11"/>
  <c r="O3618" i="11"/>
  <c r="O3626" i="11"/>
  <c r="O3633" i="11"/>
  <c r="O3639" i="11"/>
  <c r="O3647" i="11"/>
  <c r="O3654" i="11"/>
  <c r="O3661" i="11"/>
  <c r="O3669" i="11"/>
  <c r="O3675" i="11"/>
  <c r="O3682" i="11"/>
  <c r="O3690" i="11"/>
  <c r="O3697" i="11"/>
  <c r="O3703" i="11"/>
  <c r="O3711" i="11"/>
  <c r="O2091" i="11"/>
  <c r="O2106" i="11"/>
  <c r="O2127" i="11"/>
  <c r="O2149" i="11"/>
  <c r="O2162" i="11"/>
  <c r="O2177" i="11"/>
  <c r="O2191" i="11"/>
  <c r="O2213" i="11"/>
  <c r="O2226" i="11"/>
  <c r="O2241" i="11"/>
  <c r="O2255" i="11"/>
  <c r="O2269" i="11"/>
  <c r="O2283" i="11"/>
  <c r="O2298" i="11"/>
  <c r="O2311" i="11"/>
  <c r="O2326" i="11"/>
  <c r="O2341" i="11"/>
  <c r="O2354" i="11"/>
  <c r="O2369" i="11"/>
  <c r="O2383" i="11"/>
  <c r="O2397" i="11"/>
  <c r="O2411" i="11"/>
  <c r="O2418" i="11"/>
  <c r="O2433" i="11"/>
  <c r="O2447" i="11"/>
  <c r="O2461" i="11"/>
  <c r="O2475" i="11"/>
  <c r="O2490" i="11"/>
  <c r="O2503" i="11"/>
  <c r="O2518" i="11"/>
  <c r="O2533" i="11"/>
  <c r="O2546" i="11"/>
  <c r="O2561" i="11"/>
  <c r="O2575" i="11"/>
  <c r="O2589" i="11"/>
  <c r="O2603" i="11"/>
  <c r="O2618" i="11"/>
  <c r="O2631" i="11"/>
  <c r="O2646" i="11"/>
  <c r="O2661" i="11"/>
  <c r="O2674" i="11"/>
  <c r="O2689" i="11"/>
  <c r="O2703" i="11"/>
  <c r="O2717" i="11"/>
  <c r="O2731" i="11"/>
  <c r="O2738" i="11"/>
  <c r="O2753" i="11"/>
  <c r="O2767" i="11"/>
  <c r="O2781" i="11"/>
  <c r="O2795" i="11"/>
  <c r="O2810" i="11"/>
  <c r="O2823" i="11"/>
  <c r="O2838" i="11"/>
  <c r="O2853" i="11"/>
  <c r="O2866" i="11"/>
  <c r="O2881" i="11"/>
  <c r="O2887" i="11"/>
  <c r="O2902" i="11"/>
  <c r="O2917" i="11"/>
  <c r="O2930" i="11"/>
  <c r="O2945" i="11"/>
  <c r="O2959" i="11"/>
  <c r="O2973" i="11"/>
  <c r="O2981" i="11"/>
  <c r="O2994" i="11"/>
  <c r="O3009" i="11"/>
  <c r="O3023" i="11"/>
  <c r="O3037" i="11"/>
  <c r="O3051" i="11"/>
  <c r="O3066" i="11"/>
  <c r="O3079" i="11"/>
  <c r="O3094" i="11"/>
  <c r="O3109" i="11"/>
  <c r="O3122" i="11"/>
  <c r="O3137" i="11"/>
  <c r="O3151" i="11"/>
  <c r="O3165" i="11"/>
  <c r="O3179" i="11"/>
  <c r="O3194" i="11"/>
  <c r="O3207" i="11"/>
  <c r="O3222" i="11"/>
  <c r="O3237" i="11"/>
  <c r="O3250" i="11"/>
  <c r="O3258" i="11"/>
  <c r="O3271" i="11"/>
  <c r="O3286" i="11"/>
  <c r="O3301" i="11"/>
  <c r="O3314" i="11"/>
  <c r="O3329" i="11"/>
  <c r="O3343" i="11"/>
  <c r="O3357" i="11"/>
  <c r="O3371" i="11"/>
  <c r="O3386" i="11"/>
  <c r="O3399" i="11"/>
  <c r="O3414" i="11"/>
  <c r="O3429" i="11"/>
  <c r="O3442" i="11"/>
  <c r="O3450" i="11"/>
  <c r="O3463" i="11"/>
  <c r="O3471" i="11"/>
  <c r="O3485" i="11"/>
  <c r="O3499" i="11"/>
  <c r="O3514" i="11"/>
  <c r="O3527" i="11"/>
  <c r="O3535" i="11"/>
  <c r="O3549" i="11"/>
  <c r="O3563" i="11"/>
  <c r="O3578" i="11"/>
  <c r="O3591" i="11"/>
  <c r="O3606" i="11"/>
  <c r="O3621" i="11"/>
  <c r="O3634" i="11"/>
  <c r="O3642" i="11"/>
  <c r="O3655" i="11"/>
  <c r="O3670" i="11"/>
  <c r="O3685" i="11"/>
  <c r="O3698" i="11"/>
  <c r="O3713" i="11"/>
  <c r="M7" i="11"/>
  <c r="M2075" i="11"/>
  <c r="M373" i="11"/>
  <c r="V2075" i="11"/>
  <c r="V2079" i="11"/>
  <c r="V2083" i="11"/>
  <c r="V2087" i="11"/>
  <c r="V2076" i="11"/>
  <c r="V2080" i="11"/>
  <c r="V2084" i="11"/>
  <c r="V2088" i="11"/>
  <c r="V2077" i="11"/>
  <c r="V2081" i="11"/>
  <c r="V2085" i="11"/>
  <c r="V2089" i="11"/>
  <c r="V2078" i="11"/>
  <c r="V2082" i="11"/>
  <c r="V2086" i="11"/>
  <c r="O1364" i="11"/>
  <c r="P1364" i="11" s="1"/>
  <c r="O2075" i="11"/>
  <c r="O2079" i="11"/>
  <c r="O2083" i="11"/>
  <c r="O2087" i="11"/>
  <c r="O2076" i="11"/>
  <c r="O2080" i="11"/>
  <c r="O2084" i="11"/>
  <c r="O2088" i="11"/>
  <c r="O2078" i="11"/>
  <c r="O2086" i="11"/>
  <c r="O2081" i="11"/>
  <c r="O2089" i="11"/>
  <c r="O2082" i="11"/>
  <c r="O2077" i="11"/>
  <c r="O2085" i="11"/>
  <c r="L1043" i="11"/>
  <c r="L650" i="11"/>
  <c r="M1465" i="11"/>
  <c r="M830" i="11"/>
  <c r="L1771" i="11"/>
  <c r="M773" i="11"/>
  <c r="M1101" i="11"/>
  <c r="L285" i="11"/>
  <c r="M100" i="11"/>
  <c r="L377" i="11"/>
  <c r="M499" i="11"/>
  <c r="M835" i="11"/>
  <c r="L1651" i="11"/>
  <c r="M1868" i="11"/>
  <c r="M248" i="11"/>
  <c r="M368" i="11"/>
  <c r="L428" i="11"/>
  <c r="M740" i="11"/>
  <c r="M809" i="11"/>
  <c r="L949" i="11"/>
  <c r="L1225" i="11"/>
  <c r="L1833" i="11"/>
  <c r="M1955" i="11"/>
  <c r="L2066" i="11"/>
  <c r="M2067" i="11"/>
  <c r="L983" i="11"/>
  <c r="M1168" i="11"/>
  <c r="L1245" i="11"/>
  <c r="L1270" i="11"/>
  <c r="M1351" i="11"/>
  <c r="L1609" i="11"/>
  <c r="L1743" i="11"/>
  <c r="M1948" i="11"/>
  <c r="L2029" i="11"/>
  <c r="L877" i="11"/>
  <c r="M1080" i="11"/>
  <c r="M1646" i="11"/>
  <c r="M1754" i="11"/>
  <c r="M1916" i="11"/>
  <c r="L321" i="11"/>
  <c r="L427" i="11"/>
  <c r="L901" i="11"/>
  <c r="M902" i="11"/>
  <c r="L1073" i="11"/>
  <c r="M1117" i="11"/>
  <c r="L18" i="11"/>
  <c r="M292" i="11"/>
  <c r="L420" i="11"/>
  <c r="L520" i="11"/>
  <c r="M831" i="11"/>
  <c r="L1015" i="11"/>
  <c r="M1054" i="11"/>
  <c r="M1114" i="11"/>
  <c r="L1157" i="11"/>
  <c r="M1261" i="11"/>
  <c r="M1302" i="11"/>
  <c r="L1570" i="11"/>
  <c r="M1694" i="11"/>
  <c r="M1374" i="11"/>
  <c r="L1374" i="11"/>
  <c r="M1410" i="11"/>
  <c r="L1410" i="11"/>
  <c r="M1513" i="11"/>
  <c r="L1513" i="11"/>
  <c r="M1541" i="11"/>
  <c r="L1541" i="11"/>
  <c r="M1863" i="11"/>
  <c r="L1863" i="11"/>
  <c r="M1963" i="11"/>
  <c r="L1963" i="11"/>
  <c r="L77" i="11"/>
  <c r="M77" i="11"/>
  <c r="L157" i="11"/>
  <c r="M424" i="11"/>
  <c r="L424" i="11"/>
  <c r="M821" i="11"/>
  <c r="L821" i="11"/>
  <c r="M900" i="11"/>
  <c r="M1008" i="11"/>
  <c r="L1096" i="11"/>
  <c r="M1096" i="11"/>
  <c r="L1254" i="11"/>
  <c r="M1254" i="11"/>
  <c r="M1565" i="11"/>
  <c r="L1565" i="11"/>
  <c r="M1641" i="11"/>
  <c r="L1641" i="11"/>
  <c r="M1911" i="11"/>
  <c r="L1911" i="11"/>
  <c r="L1952" i="11"/>
  <c r="M1952" i="11"/>
  <c r="M140" i="11"/>
  <c r="L148" i="11"/>
  <c r="M148" i="11"/>
  <c r="L209" i="11"/>
  <c r="L34" i="11"/>
  <c r="M74" i="11"/>
  <c r="L74" i="11"/>
  <c r="M129" i="11"/>
  <c r="L133" i="11"/>
  <c r="M133" i="11"/>
  <c r="M182" i="11"/>
  <c r="L182" i="11"/>
  <c r="L365" i="11"/>
  <c r="M416" i="11"/>
  <c r="L416" i="11"/>
  <c r="M432" i="11"/>
  <c r="L432" i="11"/>
  <c r="M579" i="11"/>
  <c r="L583" i="11"/>
  <c r="M583" i="11"/>
  <c r="M793" i="11"/>
  <c r="L793" i="11"/>
  <c r="M921" i="11"/>
  <c r="M923" i="11"/>
  <c r="L923" i="11"/>
  <c r="M1038" i="11"/>
  <c r="L1051" i="11"/>
  <c r="L1133" i="11"/>
  <c r="M1137" i="11"/>
  <c r="L1137" i="11"/>
  <c r="M1251" i="11"/>
  <c r="L1251" i="11"/>
  <c r="M1294" i="11"/>
  <c r="L1294" i="11"/>
  <c r="L1419" i="11"/>
  <c r="L1425" i="11"/>
  <c r="M1425" i="11"/>
  <c r="M1542" i="11"/>
  <c r="L1544" i="11"/>
  <c r="M1544" i="11"/>
  <c r="M1597" i="11"/>
  <c r="M1599" i="11"/>
  <c r="L1599" i="11"/>
  <c r="L1657" i="11"/>
  <c r="M1657" i="11"/>
  <c r="L1687" i="11"/>
  <c r="M1687" i="11"/>
  <c r="L2054" i="11"/>
  <c r="M2054" i="11"/>
  <c r="L336" i="11"/>
  <c r="M336" i="11"/>
  <c r="M532" i="11"/>
  <c r="L532" i="11"/>
  <c r="M572" i="11"/>
  <c r="L572" i="11"/>
  <c r="L128" i="11"/>
  <c r="M128" i="11"/>
  <c r="M697" i="11"/>
  <c r="L697" i="11"/>
  <c r="M701" i="11"/>
  <c r="L701" i="11"/>
  <c r="L709" i="11"/>
  <c r="M709" i="11"/>
  <c r="M849" i="11"/>
  <c r="L849" i="11"/>
  <c r="L916" i="11"/>
  <c r="M916" i="11"/>
  <c r="L969" i="11"/>
  <c r="M969" i="11"/>
  <c r="L1025" i="11"/>
  <c r="M1025" i="11"/>
  <c r="L1576" i="11"/>
  <c r="M1576" i="11"/>
  <c r="L1596" i="11"/>
  <c r="M1596" i="11"/>
  <c r="M165" i="11"/>
  <c r="L165" i="11"/>
  <c r="L264" i="11"/>
  <c r="M264" i="11"/>
  <c r="L397" i="11"/>
  <c r="M397" i="11"/>
  <c r="M496" i="11"/>
  <c r="L519" i="11"/>
  <c r="L616" i="11"/>
  <c r="M616" i="11"/>
  <c r="L729" i="11"/>
  <c r="L1142" i="11"/>
  <c r="M1142" i="11"/>
  <c r="M2039" i="11"/>
  <c r="L2039" i="11"/>
  <c r="L2061" i="11"/>
  <c r="M2061" i="11"/>
  <c r="L325" i="11"/>
  <c r="M325" i="11"/>
  <c r="L417" i="11"/>
  <c r="L435" i="11"/>
  <c r="L483" i="11"/>
  <c r="M483" i="11"/>
  <c r="L563" i="11"/>
  <c r="M563" i="11"/>
  <c r="M690" i="11"/>
  <c r="L690" i="11"/>
  <c r="M698" i="11"/>
  <c r="L698" i="11"/>
  <c r="L704" i="11"/>
  <c r="M704" i="11"/>
  <c r="M722" i="11"/>
  <c r="L722" i="11"/>
  <c r="M802" i="11"/>
  <c r="L887" i="11"/>
  <c r="M897" i="11"/>
  <c r="L897" i="11"/>
  <c r="L989" i="11"/>
  <c r="M995" i="11"/>
  <c r="L995" i="11"/>
  <c r="L1075" i="11"/>
  <c r="M1237" i="11"/>
  <c r="L1237" i="11"/>
  <c r="L1299" i="11"/>
  <c r="L1310" i="11"/>
  <c r="M1395" i="11"/>
  <c r="L1395" i="11"/>
  <c r="L1520" i="11"/>
  <c r="M1520" i="11"/>
  <c r="L1585" i="11"/>
  <c r="M1585" i="11"/>
  <c r="M1604" i="11"/>
  <c r="L1734" i="11"/>
  <c r="M1734" i="11"/>
  <c r="L1947" i="11"/>
  <c r="M1947" i="11"/>
  <c r="M2071" i="11"/>
  <c r="M1665" i="11"/>
  <c r="M1678" i="11"/>
  <c r="L1795" i="11"/>
  <c r="M1894" i="11"/>
  <c r="M1934" i="11"/>
  <c r="M1944" i="11"/>
  <c r="L1975" i="11"/>
  <c r="M2049" i="11"/>
  <c r="M2058" i="11"/>
  <c r="L1939" i="11"/>
  <c r="L169" i="11"/>
  <c r="M253" i="11"/>
  <c r="M293" i="11"/>
  <c r="M324" i="11"/>
  <c r="L333" i="11"/>
  <c r="M369" i="11"/>
  <c r="M380" i="11"/>
  <c r="M409" i="11"/>
  <c r="L421" i="11"/>
  <c r="L429" i="11"/>
  <c r="L531" i="11"/>
  <c r="L556" i="11"/>
  <c r="M567" i="11"/>
  <c r="M615" i="11"/>
  <c r="L648" i="11"/>
  <c r="M677" i="11"/>
  <c r="M696" i="11"/>
  <c r="M700" i="11"/>
  <c r="M708" i="11"/>
  <c r="L721" i="11"/>
  <c r="L753" i="11"/>
  <c r="L786" i="11"/>
  <c r="L818" i="11"/>
  <c r="L867" i="11"/>
  <c r="M913" i="11"/>
  <c r="L941" i="11"/>
  <c r="M960" i="11"/>
  <c r="L971" i="11"/>
  <c r="M1020" i="11"/>
  <c r="L1059" i="11"/>
  <c r="M1085" i="11"/>
  <c r="L1139" i="11"/>
  <c r="L1181" i="11"/>
  <c r="M1232" i="11"/>
  <c r="L1241" i="11"/>
  <c r="M1248" i="11"/>
  <c r="L1253" i="11"/>
  <c r="M1281" i="11"/>
  <c r="M1354" i="11"/>
  <c r="L1363" i="11"/>
  <c r="L1390" i="11"/>
  <c r="M1401" i="11"/>
  <c r="L1457" i="11"/>
  <c r="M1478" i="11"/>
  <c r="L1517" i="11"/>
  <c r="M1534" i="11"/>
  <c r="M1556" i="11"/>
  <c r="M1582" i="11"/>
  <c r="L1589" i="11"/>
  <c r="L1649" i="11"/>
  <c r="L1675" i="11"/>
  <c r="M1750" i="11"/>
  <c r="M1765" i="11"/>
  <c r="M1776" i="11"/>
  <c r="L1811" i="11"/>
  <c r="L1891" i="11"/>
  <c r="L1929" i="11"/>
  <c r="M1936" i="11"/>
  <c r="L1943" i="11"/>
  <c r="M1987" i="11"/>
  <c r="L268" i="11"/>
  <c r="M268" i="11"/>
  <c r="M889" i="11"/>
  <c r="L889" i="11"/>
  <c r="M1023" i="11"/>
  <c r="L1023" i="11"/>
  <c r="M1318" i="11"/>
  <c r="L1318" i="11"/>
  <c r="M1865" i="11"/>
  <c r="L1865" i="11"/>
  <c r="M61" i="11"/>
  <c r="L164" i="11"/>
  <c r="L225" i="11"/>
  <c r="M225" i="11"/>
  <c r="L280" i="11"/>
  <c r="L348" i="11"/>
  <c r="M348" i="11"/>
  <c r="L401" i="11"/>
  <c r="M401" i="11"/>
  <c r="L487" i="11"/>
  <c r="M487" i="11"/>
  <c r="M540" i="11"/>
  <c r="L540" i="11"/>
  <c r="M605" i="11"/>
  <c r="L605" i="11"/>
  <c r="M634" i="11"/>
  <c r="L634" i="11"/>
  <c r="M665" i="11"/>
  <c r="L665" i="11"/>
  <c r="L801" i="11"/>
  <c r="M801" i="11"/>
  <c r="M851" i="11"/>
  <c r="L851" i="11"/>
  <c r="M927" i="11"/>
  <c r="L927" i="11"/>
  <c r="M1001" i="11"/>
  <c r="L1001" i="11"/>
  <c r="M1083" i="11"/>
  <c r="L1083" i="11"/>
  <c r="M1175" i="11"/>
  <c r="L1175" i="11"/>
  <c r="M1433" i="11"/>
  <c r="L1433" i="11"/>
  <c r="L1636" i="11"/>
  <c r="M1636" i="11"/>
  <c r="M1727" i="11"/>
  <c r="L1727" i="11"/>
  <c r="M1856" i="11"/>
  <c r="L1856" i="11"/>
  <c r="L58" i="11"/>
  <c r="M141" i="11"/>
  <c r="L152" i="11"/>
  <c r="L153" i="11"/>
  <c r="M252" i="11"/>
  <c r="M277" i="11"/>
  <c r="L277" i="11"/>
  <c r="L49" i="11"/>
  <c r="M49" i="11"/>
  <c r="L160" i="11"/>
  <c r="L166" i="11"/>
  <c r="L177" i="11"/>
  <c r="M214" i="11"/>
  <c r="L214" i="11"/>
  <c r="L220" i="11"/>
  <c r="M220" i="11"/>
  <c r="L244" i="11"/>
  <c r="M244" i="11"/>
  <c r="L408" i="11"/>
  <c r="M408" i="11"/>
  <c r="L507" i="11"/>
  <c r="M507" i="11"/>
  <c r="M528" i="11"/>
  <c r="L528" i="11"/>
  <c r="M592" i="11"/>
  <c r="L592" i="11"/>
  <c r="L608" i="11"/>
  <c r="M608" i="11"/>
  <c r="L660" i="11"/>
  <c r="M660" i="11"/>
  <c r="M666" i="11"/>
  <c r="L666" i="11"/>
  <c r="L672" i="11"/>
  <c r="M672" i="11"/>
  <c r="M811" i="11"/>
  <c r="L811" i="11"/>
  <c r="M881" i="11"/>
  <c r="L881" i="11"/>
  <c r="L912" i="11"/>
  <c r="M912" i="11"/>
  <c r="M957" i="11"/>
  <c r="L957" i="11"/>
  <c r="L1121" i="11"/>
  <c r="M1121" i="11"/>
  <c r="M1259" i="11"/>
  <c r="L1259" i="11"/>
  <c r="M1362" i="11"/>
  <c r="L1362" i="11"/>
  <c r="L1446" i="11"/>
  <c r="M1446" i="11"/>
  <c r="M1619" i="11"/>
  <c r="L1619" i="11"/>
  <c r="M1653" i="11"/>
  <c r="L1653" i="11"/>
  <c r="M1706" i="11"/>
  <c r="L1706" i="11"/>
  <c r="M1760" i="11"/>
  <c r="L1760" i="11"/>
  <c r="M1845" i="11"/>
  <c r="L1845" i="11"/>
  <c r="M1872" i="11"/>
  <c r="L1872" i="11"/>
  <c r="M1920" i="11"/>
  <c r="L1920" i="11"/>
  <c r="M1957" i="11"/>
  <c r="L1957" i="11"/>
  <c r="L1986" i="11"/>
  <c r="M1986" i="11"/>
  <c r="L144" i="11"/>
  <c r="M144" i="11"/>
  <c r="L320" i="11"/>
  <c r="M320" i="11"/>
  <c r="M443" i="11"/>
  <c r="L443" i="11"/>
  <c r="L737" i="11"/>
  <c r="M737" i="11"/>
  <c r="M762" i="11"/>
  <c r="L762" i="11"/>
  <c r="L768" i="11"/>
  <c r="M768" i="11"/>
  <c r="L808" i="11"/>
  <c r="M808" i="11"/>
  <c r="M841" i="11"/>
  <c r="L841" i="11"/>
  <c r="M1053" i="11"/>
  <c r="L1053" i="11"/>
  <c r="L1109" i="11"/>
  <c r="M1109" i="11"/>
  <c r="L1204" i="11"/>
  <c r="M1204" i="11"/>
  <c r="M1340" i="11"/>
  <c r="L1340" i="11"/>
  <c r="M1501" i="11"/>
  <c r="L1501" i="11"/>
  <c r="M1643" i="11"/>
  <c r="L1643" i="11"/>
  <c r="L1691" i="11"/>
  <c r="M1691" i="11"/>
  <c r="M1742" i="11"/>
  <c r="L1742" i="11"/>
  <c r="L1781" i="11"/>
  <c r="M1781" i="11"/>
  <c r="M1913" i="11"/>
  <c r="L1913" i="11"/>
  <c r="L21" i="11"/>
  <c r="M21" i="11"/>
  <c r="M46" i="11"/>
  <c r="L156" i="11"/>
  <c r="M213" i="11"/>
  <c r="L213" i="11"/>
  <c r="M217" i="11"/>
  <c r="L217" i="11"/>
  <c r="M512" i="11"/>
  <c r="L512" i="11"/>
  <c r="M591" i="11"/>
  <c r="L591" i="11"/>
  <c r="M669" i="11"/>
  <c r="L669" i="11"/>
  <c r="M829" i="11"/>
  <c r="L829" i="11"/>
  <c r="L886" i="11"/>
  <c r="M886" i="11"/>
  <c r="M1307" i="11"/>
  <c r="L1307" i="11"/>
  <c r="L1601" i="11"/>
  <c r="M1601" i="11"/>
  <c r="L1801" i="11"/>
  <c r="M1801" i="11"/>
  <c r="L1902" i="11"/>
  <c r="M1902" i="11"/>
  <c r="M1983" i="11"/>
  <c r="L1983" i="11"/>
  <c r="M2030" i="11"/>
  <c r="L2030" i="11"/>
  <c r="L2070" i="11"/>
  <c r="M2070" i="11"/>
  <c r="L161" i="11"/>
  <c r="M245" i="11"/>
  <c r="L413" i="11"/>
  <c r="M413" i="11"/>
  <c r="M431" i="11"/>
  <c r="L431" i="11"/>
  <c r="M761" i="11"/>
  <c r="L761" i="11"/>
  <c r="M765" i="11"/>
  <c r="L765" i="11"/>
  <c r="L848" i="11"/>
  <c r="M848" i="11"/>
  <c r="L896" i="11"/>
  <c r="M896" i="11"/>
  <c r="M915" i="11"/>
  <c r="L915" i="11"/>
  <c r="M975" i="11"/>
  <c r="L975" i="11"/>
  <c r="L1065" i="11"/>
  <c r="M1065" i="11"/>
  <c r="M1141" i="11"/>
  <c r="L1141" i="11"/>
  <c r="L1287" i="11"/>
  <c r="M1287" i="11"/>
  <c r="L1321" i="11"/>
  <c r="M1321" i="11"/>
  <c r="M1422" i="11"/>
  <c r="L1422" i="11"/>
  <c r="M1459" i="11"/>
  <c r="L1459" i="11"/>
  <c r="L1482" i="11"/>
  <c r="M1482" i="11"/>
  <c r="M1573" i="11"/>
  <c r="L1573" i="11"/>
  <c r="M1591" i="11"/>
  <c r="L1591" i="11"/>
  <c r="M1677" i="11"/>
  <c r="L1677" i="11"/>
  <c r="M1794" i="11"/>
  <c r="L1794" i="11"/>
  <c r="M1972" i="11"/>
  <c r="L1972" i="11"/>
  <c r="M2011" i="11"/>
  <c r="L2011" i="11"/>
  <c r="M993" i="11"/>
  <c r="L993" i="11"/>
  <c r="L1028" i="11"/>
  <c r="M1028" i="11"/>
  <c r="M1061" i="11"/>
  <c r="L1061" i="11"/>
  <c r="M1099" i="11"/>
  <c r="L1099" i="11"/>
  <c r="L1144" i="11"/>
  <c r="M1144" i="11"/>
  <c r="L1186" i="11"/>
  <c r="M1186" i="11"/>
  <c r="L1273" i="11"/>
  <c r="M1273" i="11"/>
  <c r="M1378" i="11"/>
  <c r="L1378" i="11"/>
  <c r="L1427" i="11"/>
  <c r="M1427" i="11"/>
  <c r="L1472" i="11"/>
  <c r="M1472" i="11"/>
  <c r="L1578" i="11"/>
  <c r="M1578" i="11"/>
  <c r="M1611" i="11"/>
  <c r="L1611" i="11"/>
  <c r="L1669" i="11"/>
  <c r="M1669" i="11"/>
  <c r="M1698" i="11"/>
  <c r="L1698" i="11"/>
  <c r="L1777" i="11"/>
  <c r="M1777" i="11"/>
  <c r="M1835" i="11"/>
  <c r="L1835" i="11"/>
  <c r="M1129" i="11"/>
  <c r="L1129" i="11"/>
  <c r="L1160" i="11"/>
  <c r="M1160" i="11"/>
  <c r="L1212" i="11"/>
  <c r="M1212" i="11"/>
  <c r="M1300" i="11"/>
  <c r="L1300" i="11"/>
  <c r="M1355" i="11"/>
  <c r="L1355" i="11"/>
  <c r="M1396" i="11"/>
  <c r="L1396" i="11"/>
  <c r="L1448" i="11"/>
  <c r="M1448" i="11"/>
  <c r="L1529" i="11"/>
  <c r="M1529" i="11"/>
  <c r="L1593" i="11"/>
  <c r="M1593" i="11"/>
  <c r="M1645" i="11"/>
  <c r="L1645" i="11"/>
  <c r="L1926" i="11"/>
  <c r="M1926" i="11"/>
  <c r="M1959" i="11"/>
  <c r="L1959" i="11"/>
  <c r="M2021" i="11"/>
  <c r="L2021" i="11"/>
  <c r="L2062" i="11"/>
  <c r="M2062" i="11"/>
  <c r="M1003" i="11"/>
  <c r="L1003" i="11"/>
  <c r="L1048" i="11"/>
  <c r="M1048" i="11"/>
  <c r="M1067" i="11"/>
  <c r="L1067" i="11"/>
  <c r="L205" i="11"/>
  <c r="M212" i="11"/>
  <c r="M216" i="11"/>
  <c r="M224" i="11"/>
  <c r="L237" i="11"/>
  <c r="M256" i="11"/>
  <c r="M265" i="11"/>
  <c r="L272" i="11"/>
  <c r="L286" i="11"/>
  <c r="M296" i="11"/>
  <c r="M309" i="11"/>
  <c r="L345" i="11"/>
  <c r="M400" i="11"/>
  <c r="M405" i="11"/>
  <c r="L440" i="11"/>
  <c r="M479" i="11"/>
  <c r="M484" i="11"/>
  <c r="M504" i="11"/>
  <c r="L511" i="11"/>
  <c r="L525" i="11"/>
  <c r="L539" i="11"/>
  <c r="L552" i="11"/>
  <c r="M559" i="11"/>
  <c r="M575" i="11"/>
  <c r="M607" i="11"/>
  <c r="L623" i="11"/>
  <c r="L644" i="11"/>
  <c r="M664" i="11"/>
  <c r="M668" i="11"/>
  <c r="L725" i="11"/>
  <c r="M736" i="11"/>
  <c r="M760" i="11"/>
  <c r="M764" i="11"/>
  <c r="L789" i="11"/>
  <c r="L794" i="11"/>
  <c r="M824" i="11"/>
  <c r="L843" i="11"/>
  <c r="L861" i="11"/>
  <c r="L885" i="11"/>
  <c r="L893" i="11"/>
  <c r="M909" i="11"/>
  <c r="L935" i="11"/>
  <c r="M939" i="11"/>
  <c r="L939" i="11"/>
  <c r="M985" i="11"/>
  <c r="L998" i="11"/>
  <c r="M998" i="11"/>
  <c r="M1041" i="11"/>
  <c r="L1041" i="11"/>
  <c r="L1057" i="11"/>
  <c r="M1062" i="11"/>
  <c r="L1064" i="11"/>
  <c r="M1064" i="11"/>
  <c r="L1093" i="11"/>
  <c r="L1104" i="11"/>
  <c r="M1104" i="11"/>
  <c r="L1147" i="11"/>
  <c r="M1153" i="11"/>
  <c r="L1153" i="11"/>
  <c r="L1191" i="11"/>
  <c r="M1201" i="11"/>
  <c r="L1201" i="11"/>
  <c r="M1265" i="11"/>
  <c r="L1295" i="11"/>
  <c r="M1295" i="11"/>
  <c r="M1313" i="11"/>
  <c r="M1329" i="11"/>
  <c r="L1370" i="11"/>
  <c r="L1391" i="11"/>
  <c r="M1391" i="11"/>
  <c r="L1430" i="11"/>
  <c r="L1435" i="11"/>
  <c r="M1445" i="11"/>
  <c r="L1445" i="11"/>
  <c r="M1492" i="11"/>
  <c r="M1505" i="11"/>
  <c r="L1509" i="11"/>
  <c r="M1509" i="11"/>
  <c r="M1605" i="11"/>
  <c r="M1614" i="11"/>
  <c r="L1623" i="11"/>
  <c r="M1631" i="11"/>
  <c r="L1631" i="11"/>
  <c r="M1661" i="11"/>
  <c r="L1685" i="11"/>
  <c r="M1685" i="11"/>
  <c r="M1690" i="11"/>
  <c r="M1701" i="11"/>
  <c r="L1720" i="11"/>
  <c r="L1739" i="11"/>
  <c r="M1739" i="11"/>
  <c r="M1768" i="11"/>
  <c r="M1773" i="11"/>
  <c r="M1778" i="11"/>
  <c r="L1793" i="11"/>
  <c r="L1819" i="11"/>
  <c r="L1842" i="11"/>
  <c r="L1847" i="11"/>
  <c r="M1849" i="11"/>
  <c r="L1849" i="11"/>
  <c r="L1949" i="11"/>
  <c r="M1956" i="11"/>
  <c r="L1956" i="11"/>
  <c r="M1980" i="11"/>
  <c r="L2002" i="11"/>
  <c r="M2002" i="11"/>
  <c r="L2052" i="11"/>
  <c r="M2052" i="11"/>
  <c r="L78" i="11"/>
  <c r="M78" i="11"/>
  <c r="L221" i="11"/>
  <c r="M221" i="11"/>
  <c r="L249" i="11"/>
  <c r="M249" i="11"/>
  <c r="M317" i="11"/>
  <c r="L317" i="11"/>
  <c r="M640" i="11"/>
  <c r="L640" i="11"/>
  <c r="L728" i="11"/>
  <c r="M728" i="11"/>
  <c r="L741" i="11"/>
  <c r="M741" i="11"/>
  <c r="M979" i="11"/>
  <c r="L979" i="11"/>
  <c r="L1045" i="11"/>
  <c r="M1045" i="11"/>
  <c r="L1094" i="11"/>
  <c r="M1094" i="11"/>
  <c r="M1276" i="11"/>
  <c r="L1276" i="11"/>
  <c r="M1350" i="11"/>
  <c r="L1350" i="11"/>
  <c r="M1404" i="11"/>
  <c r="L1404" i="11"/>
  <c r="M1467" i="11"/>
  <c r="L1467" i="11"/>
  <c r="L1979" i="11"/>
  <c r="M1979" i="11"/>
  <c r="L2006" i="11"/>
  <c r="M2006" i="11"/>
  <c r="L132" i="11"/>
  <c r="M132" i="11"/>
  <c r="L241" i="11"/>
  <c r="L261" i="11"/>
  <c r="L308" i="11"/>
  <c r="M308" i="11"/>
  <c r="M349" i="11"/>
  <c r="L349" i="11"/>
  <c r="M364" i="11"/>
  <c r="M620" i="11"/>
  <c r="L627" i="11"/>
  <c r="M631" i="11"/>
  <c r="L631" i="11"/>
  <c r="L705" i="11"/>
  <c r="M705" i="11"/>
  <c r="L785" i="11"/>
  <c r="L792" i="11"/>
  <c r="M792" i="11"/>
  <c r="M800" i="11"/>
  <c r="L805" i="11"/>
  <c r="M805" i="11"/>
  <c r="L828" i="11"/>
  <c r="M828" i="11"/>
  <c r="L871" i="11"/>
  <c r="M875" i="11"/>
  <c r="L875" i="11"/>
  <c r="L911" i="11"/>
  <c r="L951" i="11"/>
  <c r="L965" i="11"/>
  <c r="M1017" i="11"/>
  <c r="L1070" i="11"/>
  <c r="M1070" i="11"/>
  <c r="L1089" i="11"/>
  <c r="M1091" i="11"/>
  <c r="L1091" i="11"/>
  <c r="M1163" i="11"/>
  <c r="L1163" i="11"/>
  <c r="L1202" i="11"/>
  <c r="M1202" i="11"/>
  <c r="M1222" i="11"/>
  <c r="L1227" i="11"/>
  <c r="L1238" i="11"/>
  <c r="M1238" i="11"/>
  <c r="M1257" i="11"/>
  <c r="L1257" i="11"/>
  <c r="M1286" i="11"/>
  <c r="L1286" i="11"/>
  <c r="L1337" i="11"/>
  <c r="M1337" i="11"/>
  <c r="L1387" i="11"/>
  <c r="M1394" i="11"/>
  <c r="L1394" i="11"/>
  <c r="M1412" i="11"/>
  <c r="L1412" i="11"/>
  <c r="M1477" i="11"/>
  <c r="L1477" i="11"/>
  <c r="M1524" i="11"/>
  <c r="L1533" i="11"/>
  <c r="L1538" i="11"/>
  <c r="M1546" i="11"/>
  <c r="L1552" i="11"/>
  <c r="M1552" i="11"/>
  <c r="M1569" i="11"/>
  <c r="L1569" i="11"/>
  <c r="L1719" i="11"/>
  <c r="L1726" i="11"/>
  <c r="M1733" i="11"/>
  <c r="L1738" i="11"/>
  <c r="L1746" i="11"/>
  <c r="M1746" i="11"/>
  <c r="L1800" i="11"/>
  <c r="M1800" i="11"/>
  <c r="M1843" i="11"/>
  <c r="L1843" i="11"/>
  <c r="M1935" i="11"/>
  <c r="M1946" i="11"/>
  <c r="L1951" i="11"/>
  <c r="M1967" i="11"/>
  <c r="M1971" i="11"/>
  <c r="L1971" i="11"/>
  <c r="L2026" i="11"/>
  <c r="M2033" i="11"/>
  <c r="L2033" i="11"/>
  <c r="L2053" i="11"/>
  <c r="M2053" i="11"/>
  <c r="M22" i="11"/>
  <c r="L50" i="11"/>
  <c r="M50" i="11"/>
  <c r="L110" i="11"/>
  <c r="M149" i="11"/>
  <c r="L168" i="11"/>
  <c r="L173" i="11"/>
  <c r="M180" i="11"/>
  <c r="L180" i="11"/>
  <c r="L238" i="11"/>
  <c r="L240" i="11"/>
  <c r="M240" i="11"/>
  <c r="L260" i="11"/>
  <c r="L273" i="11"/>
  <c r="L281" i="11"/>
  <c r="L289" i="11"/>
  <c r="L297" i="11"/>
  <c r="M297" i="11"/>
  <c r="M353" i="11"/>
  <c r="M361" i="11"/>
  <c r="L361" i="11"/>
  <c r="M385" i="11"/>
  <c r="M393" i="11"/>
  <c r="L393" i="11"/>
  <c r="L439" i="11"/>
  <c r="M444" i="11"/>
  <c r="L444" i="11"/>
  <c r="M495" i="11"/>
  <c r="L500" i="11"/>
  <c r="M500" i="11"/>
  <c r="L515" i="11"/>
  <c r="L523" i="11"/>
  <c r="L536" i="11"/>
  <c r="M541" i="11"/>
  <c r="L541" i="11"/>
  <c r="M612" i="11"/>
  <c r="L619" i="11"/>
  <c r="M619" i="11"/>
  <c r="L673" i="11"/>
  <c r="M673" i="11"/>
  <c r="L730" i="11"/>
  <c r="L732" i="11"/>
  <c r="M732" i="11"/>
  <c r="L757" i="11"/>
  <c r="L769" i="11"/>
  <c r="M769" i="11"/>
  <c r="L797" i="11"/>
  <c r="L847" i="11"/>
  <c r="L855" i="11"/>
  <c r="L950" i="11"/>
  <c r="M950" i="11"/>
  <c r="L964" i="11"/>
  <c r="M964" i="11"/>
  <c r="L997" i="11"/>
  <c r="L1009" i="11"/>
  <c r="M1009" i="11"/>
  <c r="L1081" i="11"/>
  <c r="M1081" i="11"/>
  <c r="L1105" i="11"/>
  <c r="M1105" i="11"/>
  <c r="M1125" i="11"/>
  <c r="M1127" i="11"/>
  <c r="L1127" i="11"/>
  <c r="L1158" i="11"/>
  <c r="M1158" i="11"/>
  <c r="M1178" i="11"/>
  <c r="L1183" i="11"/>
  <c r="M1188" i="11"/>
  <c r="L1197" i="11"/>
  <c r="M1199" i="11"/>
  <c r="L1199" i="11"/>
  <c r="L1219" i="11"/>
  <c r="M1221" i="11"/>
  <c r="L1221" i="11"/>
  <c r="M1324" i="11"/>
  <c r="L1324" i="11"/>
  <c r="M1371" i="11"/>
  <c r="L1371" i="11"/>
  <c r="M1380" i="11"/>
  <c r="L1380" i="11"/>
  <c r="L1466" i="11"/>
  <c r="M1466" i="11"/>
  <c r="M1507" i="11"/>
  <c r="L1507" i="11"/>
  <c r="M1514" i="11"/>
  <c r="L1514" i="11"/>
  <c r="L1660" i="11"/>
  <c r="M1660" i="11"/>
  <c r="M1681" i="11"/>
  <c r="L1681" i="11"/>
  <c r="L1712" i="11"/>
  <c r="M1718" i="11"/>
  <c r="L1718" i="11"/>
  <c r="M1787" i="11"/>
  <c r="L1787" i="11"/>
  <c r="M1827" i="11"/>
  <c r="L1827" i="11"/>
  <c r="L2020" i="11"/>
  <c r="L2023" i="11"/>
  <c r="M2025" i="11"/>
  <c r="L2025" i="11"/>
  <c r="M2041" i="11"/>
  <c r="L2041" i="11"/>
  <c r="L145" i="11"/>
  <c r="M145" i="11"/>
  <c r="L269" i="11"/>
  <c r="M269" i="11"/>
  <c r="L412" i="11"/>
  <c r="M412" i="11"/>
  <c r="L480" i="11"/>
  <c r="M480" i="11"/>
  <c r="M527" i="11"/>
  <c r="L527" i="11"/>
  <c r="L587" i="11"/>
  <c r="M587" i="11"/>
  <c r="M817" i="11"/>
  <c r="L817" i="11"/>
  <c r="M931" i="11"/>
  <c r="L931" i="11"/>
  <c r="M961" i="11"/>
  <c r="L961" i="11"/>
  <c r="M1119" i="11"/>
  <c r="L1119" i="11"/>
  <c r="M1135" i="11"/>
  <c r="L1135" i="11"/>
  <c r="L1172" i="11"/>
  <c r="M1172" i="11"/>
  <c r="M1207" i="11"/>
  <c r="L1207" i="11"/>
  <c r="M1243" i="11"/>
  <c r="L1243" i="11"/>
  <c r="M1291" i="11"/>
  <c r="L1291" i="11"/>
  <c r="L1426" i="11"/>
  <c r="M1426" i="11"/>
  <c r="M1442" i="11"/>
  <c r="L1442" i="11"/>
  <c r="L1480" i="11"/>
  <c r="M1480" i="11"/>
  <c r="L1561" i="11"/>
  <c r="M1561" i="11"/>
  <c r="M1587" i="11"/>
  <c r="L1587" i="11"/>
  <c r="M1617" i="11"/>
  <c r="L1617" i="11"/>
  <c r="M1695" i="11"/>
  <c r="L1695" i="11"/>
  <c r="L1702" i="11"/>
  <c r="M1702" i="11"/>
  <c r="L1769" i="11"/>
  <c r="M1769" i="11"/>
  <c r="L1782" i="11"/>
  <c r="M1782" i="11"/>
  <c r="L1805" i="11"/>
  <c r="M1805" i="11"/>
  <c r="L62" i="11"/>
  <c r="M62" i="11"/>
  <c r="L125" i="11"/>
  <c r="L176" i="11"/>
  <c r="L181" i="11"/>
  <c r="M206" i="11"/>
  <c r="L206" i="11"/>
  <c r="L276" i="11"/>
  <c r="L284" i="11"/>
  <c r="M381" i="11"/>
  <c r="L381" i="11"/>
  <c r="M396" i="11"/>
  <c r="L404" i="11"/>
  <c r="M404" i="11"/>
  <c r="M461" i="11"/>
  <c r="L461" i="11"/>
  <c r="M503" i="11"/>
  <c r="L508" i="11"/>
  <c r="M508" i="11"/>
  <c r="L516" i="11"/>
  <c r="L524" i="11"/>
  <c r="L544" i="11"/>
  <c r="M548" i="11"/>
  <c r="L548" i="11"/>
  <c r="M676" i="11"/>
  <c r="L733" i="11"/>
  <c r="M772" i="11"/>
  <c r="L917" i="11"/>
  <c r="M917" i="11"/>
  <c r="M953" i="11"/>
  <c r="L953" i="11"/>
  <c r="M1012" i="11"/>
  <c r="M1037" i="11"/>
  <c r="L1037" i="11"/>
  <c r="M1108" i="11"/>
  <c r="M1113" i="11"/>
  <c r="L1113" i="11"/>
  <c r="L1130" i="11"/>
  <c r="M1130" i="11"/>
  <c r="M8" i="11"/>
  <c r="M109" i="11"/>
  <c r="L109" i="11"/>
  <c r="M172" i="11"/>
  <c r="L172" i="11"/>
  <c r="L257" i="11"/>
  <c r="M257" i="11"/>
  <c r="M288" i="11"/>
  <c r="L288" i="11"/>
  <c r="M337" i="11"/>
  <c r="L337" i="11"/>
  <c r="L352" i="11"/>
  <c r="M352" i="11"/>
  <c r="L384" i="11"/>
  <c r="M384" i="11"/>
  <c r="M436" i="11"/>
  <c r="L436" i="11"/>
  <c r="L488" i="11"/>
  <c r="M488" i="11"/>
  <c r="M535" i="11"/>
  <c r="L535" i="11"/>
  <c r="L611" i="11"/>
  <c r="M611" i="11"/>
  <c r="L656" i="11"/>
  <c r="M656" i="11"/>
  <c r="M754" i="11"/>
  <c r="L754" i="11"/>
  <c r="L796" i="11"/>
  <c r="M796" i="11"/>
  <c r="M825" i="11"/>
  <c r="L825" i="11"/>
  <c r="M837" i="11"/>
  <c r="L837" i="11"/>
  <c r="M905" i="11"/>
  <c r="L905" i="11"/>
  <c r="M945" i="11"/>
  <c r="L945" i="11"/>
  <c r="M991" i="11"/>
  <c r="L991" i="11"/>
  <c r="M1069" i="11"/>
  <c r="L1069" i="11"/>
  <c r="L1078" i="11"/>
  <c r="M1078" i="11"/>
  <c r="L1097" i="11"/>
  <c r="M1097" i="11"/>
  <c r="L1124" i="11"/>
  <c r="M1124" i="11"/>
  <c r="M1155" i="11"/>
  <c r="L1155" i="11"/>
  <c r="M1177" i="11"/>
  <c r="L1177" i="11"/>
  <c r="L1216" i="11"/>
  <c r="M1216" i="11"/>
  <c r="M1306" i="11"/>
  <c r="L1306" i="11"/>
  <c r="M1334" i="11"/>
  <c r="L1334" i="11"/>
  <c r="M1364" i="11"/>
  <c r="L1364" i="11"/>
  <c r="L1375" i="11"/>
  <c r="M1375" i="11"/>
  <c r="M1434" i="11"/>
  <c r="L1434" i="11"/>
  <c r="M1461" i="11"/>
  <c r="L1461" i="11"/>
  <c r="L1504" i="11"/>
  <c r="M1504" i="11"/>
  <c r="M1511" i="11"/>
  <c r="L1511" i="11"/>
  <c r="M1613" i="11"/>
  <c r="L1613" i="11"/>
  <c r="M1655" i="11"/>
  <c r="L1655" i="11"/>
  <c r="L1673" i="11"/>
  <c r="M1673" i="11"/>
  <c r="L1709" i="11"/>
  <c r="M1709" i="11"/>
  <c r="L1749" i="11"/>
  <c r="M1749" i="11"/>
  <c r="M1797" i="11"/>
  <c r="L1797" i="11"/>
  <c r="L1816" i="11"/>
  <c r="M1816" i="11"/>
  <c r="M2000" i="11"/>
  <c r="L2000" i="11"/>
  <c r="M2013" i="11"/>
  <c r="L2013" i="11"/>
  <c r="L2038" i="11"/>
  <c r="M2038" i="11"/>
  <c r="M2045" i="11"/>
  <c r="L2045" i="11"/>
  <c r="M1235" i="11"/>
  <c r="L1235" i="11"/>
  <c r="L1249" i="11"/>
  <c r="M1249" i="11"/>
  <c r="M1298" i="11"/>
  <c r="L1298" i="11"/>
  <c r="M1386" i="11"/>
  <c r="L1386" i="11"/>
  <c r="M1418" i="11"/>
  <c r="L1418" i="11"/>
  <c r="L1497" i="11"/>
  <c r="M1497" i="11"/>
  <c r="M1537" i="11"/>
  <c r="L1537" i="11"/>
  <c r="L1574" i="11"/>
  <c r="M1574" i="11"/>
  <c r="L1628" i="11"/>
  <c r="M1628" i="11"/>
  <c r="L1668" i="11"/>
  <c r="M1668" i="11"/>
  <c r="M1730" i="11"/>
  <c r="L1730" i="11"/>
  <c r="L1757" i="11"/>
  <c r="M1757" i="11"/>
  <c r="M1829" i="11"/>
  <c r="L1829" i="11"/>
  <c r="M1937" i="11"/>
  <c r="L1937" i="11"/>
  <c r="M2035" i="11"/>
  <c r="L2035" i="11"/>
  <c r="M2055" i="11"/>
  <c r="L1246" i="11"/>
  <c r="M1246" i="11"/>
  <c r="M1290" i="11"/>
  <c r="L1290" i="11"/>
  <c r="L1345" i="11"/>
  <c r="M1345" i="11"/>
  <c r="M1379" i="11"/>
  <c r="L1379" i="11"/>
  <c r="M1411" i="11"/>
  <c r="L1411" i="11"/>
  <c r="M1441" i="11"/>
  <c r="L1441" i="11"/>
  <c r="L1488" i="11"/>
  <c r="M1488" i="11"/>
  <c r="M1518" i="11"/>
  <c r="L1518" i="11"/>
  <c r="L1566" i="11"/>
  <c r="M1566" i="11"/>
  <c r="M1621" i="11"/>
  <c r="L1621" i="11"/>
  <c r="M1663" i="11"/>
  <c r="L1663" i="11"/>
  <c r="M1683" i="11"/>
  <c r="L1683" i="11"/>
  <c r="M1826" i="11"/>
  <c r="L1826" i="11"/>
  <c r="M1968" i="11"/>
  <c r="L1968" i="11"/>
  <c r="M2005" i="11"/>
  <c r="L2005" i="11"/>
  <c r="L2059" i="11"/>
  <c r="M2059" i="11"/>
  <c r="L547" i="11"/>
  <c r="L555" i="11"/>
  <c r="M564" i="11"/>
  <c r="M580" i="11"/>
  <c r="M588" i="11"/>
  <c r="L621" i="11"/>
  <c r="L624" i="11"/>
  <c r="L632" i="11"/>
  <c r="L645" i="11"/>
  <c r="L653" i="11"/>
  <c r="L693" i="11"/>
  <c r="M813" i="11"/>
  <c r="L813" i="11"/>
  <c r="M873" i="11"/>
  <c r="L873" i="11"/>
  <c r="L880" i="11"/>
  <c r="M880" i="11"/>
  <c r="M899" i="11"/>
  <c r="L899" i="11"/>
  <c r="M929" i="11"/>
  <c r="L929" i="11"/>
  <c r="M977" i="11"/>
  <c r="L977" i="11"/>
  <c r="L1014" i="11"/>
  <c r="M1014" i="11"/>
  <c r="M1019" i="11"/>
  <c r="L1019" i="11"/>
  <c r="M57" i="11"/>
  <c r="M681" i="11"/>
  <c r="L681" i="11"/>
  <c r="M745" i="11"/>
  <c r="L745" i="11"/>
  <c r="M778" i="11"/>
  <c r="L778" i="11"/>
  <c r="M1055" i="11"/>
  <c r="L1055" i="11"/>
  <c r="M1107" i="11"/>
  <c r="L1107" i="11"/>
  <c r="L1218" i="11"/>
  <c r="M1218" i="11"/>
  <c r="M1233" i="11"/>
  <c r="L1233" i="11"/>
  <c r="L1252" i="11"/>
  <c r="M1252" i="11"/>
  <c r="M1267" i="11"/>
  <c r="L1267" i="11"/>
  <c r="M1274" i="11"/>
  <c r="L1274" i="11"/>
  <c r="M1283" i="11"/>
  <c r="L1283" i="11"/>
  <c r="M1322" i="11"/>
  <c r="L1322" i="11"/>
  <c r="M1331" i="11"/>
  <c r="L1331" i="11"/>
  <c r="L1343" i="11"/>
  <c r="M1343" i="11"/>
  <c r="L1361" i="11"/>
  <c r="M1361" i="11"/>
  <c r="M1382" i="11"/>
  <c r="L1382" i="11"/>
  <c r="M1402" i="11"/>
  <c r="L1402" i="11"/>
  <c r="M1414" i="11"/>
  <c r="L1414" i="11"/>
  <c r="M1437" i="11"/>
  <c r="L1437" i="11"/>
  <c r="M1474" i="11"/>
  <c r="L1474" i="11"/>
  <c r="L1493" i="11"/>
  <c r="M1493" i="11"/>
  <c r="L1530" i="11"/>
  <c r="M1530" i="11"/>
  <c r="L1557" i="11"/>
  <c r="M1557" i="11"/>
  <c r="L1584" i="11"/>
  <c r="M1584" i="11"/>
  <c r="M1595" i="11"/>
  <c r="L1595" i="11"/>
  <c r="L1598" i="11"/>
  <c r="M1598" i="11"/>
  <c r="M1603" i="11"/>
  <c r="L1603" i="11"/>
  <c r="M1671" i="11"/>
  <c r="L1671" i="11"/>
  <c r="L1686" i="11"/>
  <c r="M1686" i="11"/>
  <c r="L1762" i="11"/>
  <c r="M1762" i="11"/>
  <c r="M17" i="11"/>
  <c r="L30" i="11"/>
  <c r="L42" i="11"/>
  <c r="M45" i="11"/>
  <c r="L70" i="11"/>
  <c r="M73" i="11"/>
  <c r="L652" i="11"/>
  <c r="M652" i="11"/>
  <c r="L692" i="11"/>
  <c r="M692" i="11"/>
  <c r="M714" i="11"/>
  <c r="L714" i="11"/>
  <c r="M749" i="11"/>
  <c r="L749" i="11"/>
  <c r="M839" i="11"/>
  <c r="L839" i="11"/>
  <c r="M857" i="11"/>
  <c r="L857" i="11"/>
  <c r="L884" i="11"/>
  <c r="M884" i="11"/>
  <c r="M981" i="11"/>
  <c r="L981" i="11"/>
  <c r="M1165" i="11"/>
  <c r="L1165" i="11"/>
  <c r="L10" i="11"/>
  <c r="M13" i="11"/>
  <c r="M14" i="11"/>
  <c r="L26" i="11"/>
  <c r="M29" i="11"/>
  <c r="M41" i="11"/>
  <c r="L66" i="11"/>
  <c r="L82" i="11"/>
  <c r="L85" i="11"/>
  <c r="L88" i="11"/>
  <c r="L89" i="11"/>
  <c r="L92" i="11"/>
  <c r="L93" i="11"/>
  <c r="L96" i="11"/>
  <c r="L97" i="11"/>
  <c r="L98" i="11"/>
  <c r="L104" i="11"/>
  <c r="L105" i="11"/>
  <c r="M108" i="11"/>
  <c r="L112" i="11"/>
  <c r="L113" i="11"/>
  <c r="L116" i="11"/>
  <c r="L117" i="11"/>
  <c r="L120" i="11"/>
  <c r="L121" i="11"/>
  <c r="M124" i="11"/>
  <c r="L184" i="11"/>
  <c r="L185" i="11"/>
  <c r="L188" i="11"/>
  <c r="L189" i="11"/>
  <c r="L192" i="11"/>
  <c r="L193" i="11"/>
  <c r="L196" i="11"/>
  <c r="L197" i="11"/>
  <c r="L198" i="11"/>
  <c r="L201" i="11"/>
  <c r="M204" i="11"/>
  <c r="M208" i="11"/>
  <c r="L229" i="11"/>
  <c r="L230" i="11"/>
  <c r="L233" i="11"/>
  <c r="L301" i="11"/>
  <c r="M304" i="11"/>
  <c r="L313" i="11"/>
  <c r="M316" i="11"/>
  <c r="L329" i="11"/>
  <c r="M332" i="11"/>
  <c r="L341" i="11"/>
  <c r="M344" i="11"/>
  <c r="L357" i="11"/>
  <c r="M360" i="11"/>
  <c r="L373" i="11"/>
  <c r="M376" i="11"/>
  <c r="L389" i="11"/>
  <c r="M392" i="11"/>
  <c r="L447" i="11"/>
  <c r="L448" i="11"/>
  <c r="L451" i="11"/>
  <c r="L452" i="11"/>
  <c r="L455" i="11"/>
  <c r="L456" i="11"/>
  <c r="L459" i="11"/>
  <c r="L463" i="11"/>
  <c r="L464" i="11"/>
  <c r="L467" i="11"/>
  <c r="L468" i="11"/>
  <c r="L471" i="11"/>
  <c r="L472" i="11"/>
  <c r="L475" i="11"/>
  <c r="L476" i="11"/>
  <c r="L477" i="11"/>
  <c r="L492" i="11"/>
  <c r="L493" i="11"/>
  <c r="L543" i="11"/>
  <c r="L551" i="11"/>
  <c r="L557" i="11"/>
  <c r="M560" i="11"/>
  <c r="M568" i="11"/>
  <c r="L573" i="11"/>
  <c r="M576" i="11"/>
  <c r="M584" i="11"/>
  <c r="M589" i="11"/>
  <c r="L589" i="11"/>
  <c r="L628" i="11"/>
  <c r="L636" i="11"/>
  <c r="L637" i="11"/>
  <c r="L638" i="11"/>
  <c r="L641" i="11"/>
  <c r="L649" i="11"/>
  <c r="L657" i="11"/>
  <c r="L658" i="11"/>
  <c r="L661" i="11"/>
  <c r="L689" i="11"/>
  <c r="L814" i="11"/>
  <c r="M814" i="11"/>
  <c r="M827" i="11"/>
  <c r="L827" i="11"/>
  <c r="M863" i="11"/>
  <c r="L863" i="11"/>
  <c r="M907" i="11"/>
  <c r="L907" i="11"/>
  <c r="M937" i="11"/>
  <c r="L937" i="11"/>
  <c r="L944" i="11"/>
  <c r="M944" i="11"/>
  <c r="M963" i="11"/>
  <c r="L963" i="11"/>
  <c r="M1039" i="11"/>
  <c r="L1039" i="11"/>
  <c r="L1049" i="11"/>
  <c r="M1049" i="11"/>
  <c r="L7" i="11"/>
  <c r="M33" i="11"/>
  <c r="L54" i="11"/>
  <c r="M685" i="11"/>
  <c r="L685" i="11"/>
  <c r="L720" i="11"/>
  <c r="M720" i="11"/>
  <c r="L756" i="11"/>
  <c r="M756" i="11"/>
  <c r="L784" i="11"/>
  <c r="M784" i="11"/>
  <c r="L846" i="11"/>
  <c r="M846" i="11"/>
  <c r="L870" i="11"/>
  <c r="M870" i="11"/>
  <c r="M895" i="11"/>
  <c r="L895" i="11"/>
  <c r="M919" i="11"/>
  <c r="L919" i="11"/>
  <c r="M933" i="11"/>
  <c r="L933" i="11"/>
  <c r="M967" i="11"/>
  <c r="L967" i="11"/>
  <c r="M1011" i="11"/>
  <c r="L1011" i="11"/>
  <c r="M1063" i="11"/>
  <c r="L1063" i="11"/>
  <c r="L1140" i="11"/>
  <c r="M1140" i="11"/>
  <c r="L1174" i="11"/>
  <c r="M1174" i="11"/>
  <c r="M1209" i="11"/>
  <c r="L1209" i="11"/>
  <c r="L38" i="11"/>
  <c r="M69" i="11"/>
  <c r="M25" i="11"/>
  <c r="M65" i="11"/>
  <c r="M81" i="11"/>
  <c r="M136" i="11"/>
  <c r="L150" i="11"/>
  <c r="M200" i="11"/>
  <c r="L222" i="11"/>
  <c r="M228" i="11"/>
  <c r="M232" i="11"/>
  <c r="L246" i="11"/>
  <c r="L258" i="11"/>
  <c r="L270" i="11"/>
  <c r="M300" i="11"/>
  <c r="M312" i="11"/>
  <c r="M328" i="11"/>
  <c r="M356" i="11"/>
  <c r="M372" i="11"/>
  <c r="M388" i="11"/>
  <c r="L414" i="11"/>
  <c r="L509" i="11"/>
  <c r="M682" i="11"/>
  <c r="L682" i="11"/>
  <c r="L688" i="11"/>
  <c r="M688" i="11"/>
  <c r="M713" i="11"/>
  <c r="L713" i="11"/>
  <c r="M717" i="11"/>
  <c r="L717" i="11"/>
  <c r="L724" i="11"/>
  <c r="M724" i="11"/>
  <c r="M746" i="11"/>
  <c r="L746" i="11"/>
  <c r="L752" i="11"/>
  <c r="M752" i="11"/>
  <c r="M777" i="11"/>
  <c r="L777" i="11"/>
  <c r="M781" i="11"/>
  <c r="L781" i="11"/>
  <c r="L788" i="11"/>
  <c r="M788" i="11"/>
  <c r="M833" i="11"/>
  <c r="L833" i="11"/>
  <c r="L860" i="11"/>
  <c r="M860" i="11"/>
  <c r="M869" i="11"/>
  <c r="L869" i="11"/>
  <c r="M925" i="11"/>
  <c r="L925" i="11"/>
  <c r="L934" i="11"/>
  <c r="M934" i="11"/>
  <c r="L948" i="11"/>
  <c r="M948" i="11"/>
  <c r="M959" i="11"/>
  <c r="L959" i="11"/>
  <c r="M973" i="11"/>
  <c r="L973" i="11"/>
  <c r="L982" i="11"/>
  <c r="M982" i="11"/>
  <c r="M987" i="11"/>
  <c r="L987" i="11"/>
  <c r="L1022" i="11"/>
  <c r="M1022" i="11"/>
  <c r="M1027" i="11"/>
  <c r="L1027" i="11"/>
  <c r="L996" i="11"/>
  <c r="M996" i="11"/>
  <c r="M999" i="11"/>
  <c r="L999" i="11"/>
  <c r="M1047" i="11"/>
  <c r="L1047" i="11"/>
  <c r="L1050" i="11"/>
  <c r="M1050" i="11"/>
  <c r="L1146" i="11"/>
  <c r="M1146" i="11"/>
  <c r="M1161" i="11"/>
  <c r="L1161" i="11"/>
  <c r="L1190" i="11"/>
  <c r="M1190" i="11"/>
  <c r="M1205" i="11"/>
  <c r="L1205" i="11"/>
  <c r="M1229" i="11"/>
  <c r="L1229" i="11"/>
  <c r="M1239" i="11"/>
  <c r="L1239" i="11"/>
  <c r="M1247" i="11"/>
  <c r="L1247" i="11"/>
  <c r="L1263" i="11"/>
  <c r="M1263" i="11"/>
  <c r="L1279" i="11"/>
  <c r="M1279" i="11"/>
  <c r="M1315" i="11"/>
  <c r="L1315" i="11"/>
  <c r="L1327" i="11"/>
  <c r="M1327" i="11"/>
  <c r="M1339" i="11"/>
  <c r="L1339" i="11"/>
  <c r="M1346" i="11"/>
  <c r="L1346" i="11"/>
  <c r="M1348" i="11"/>
  <c r="L1348" i="11"/>
  <c r="L1369" i="11"/>
  <c r="M1369" i="11"/>
  <c r="L1377" i="11"/>
  <c r="M1377" i="11"/>
  <c r="M1398" i="11"/>
  <c r="L1398" i="11"/>
  <c r="L1409" i="11"/>
  <c r="M1409" i="11"/>
  <c r="M1450" i="11"/>
  <c r="L1450" i="11"/>
  <c r="M1454" i="11"/>
  <c r="L1454" i="11"/>
  <c r="L1470" i="11"/>
  <c r="M1470" i="11"/>
  <c r="L1498" i="11"/>
  <c r="M1498" i="11"/>
  <c r="L1562" i="11"/>
  <c r="M1562" i="11"/>
  <c r="L1629" i="11"/>
  <c r="M1629" i="11"/>
  <c r="M1696" i="11"/>
  <c r="L1696" i="11"/>
  <c r="M1770" i="11"/>
  <c r="L1770" i="11"/>
  <c r="L1788" i="11"/>
  <c r="M1788" i="11"/>
  <c r="L1830" i="11"/>
  <c r="M1830" i="11"/>
  <c r="L1837" i="11"/>
  <c r="M1837" i="11"/>
  <c r="M1841" i="11"/>
  <c r="L1841" i="11"/>
  <c r="M1867" i="11"/>
  <c r="L1867" i="11"/>
  <c r="M1915" i="11"/>
  <c r="L1915" i="11"/>
  <c r="M1931" i="11"/>
  <c r="L1931" i="11"/>
  <c r="L2048" i="11"/>
  <c r="M2048" i="11"/>
  <c r="L2069" i="11"/>
  <c r="M2069" i="11"/>
  <c r="L992" i="11"/>
  <c r="M992" i="11"/>
  <c r="L1068" i="11"/>
  <c r="M1068" i="11"/>
  <c r="L1112" i="11"/>
  <c r="M1112" i="11"/>
  <c r="M1123" i="11"/>
  <c r="L1123" i="11"/>
  <c r="M1145" i="11"/>
  <c r="L1145" i="11"/>
  <c r="L1162" i="11"/>
  <c r="M1162" i="11"/>
  <c r="M1169" i="11"/>
  <c r="L1169" i="11"/>
  <c r="M1179" i="11"/>
  <c r="L1179" i="11"/>
  <c r="M1189" i="11"/>
  <c r="L1189" i="11"/>
  <c r="L1206" i="11"/>
  <c r="M1206" i="11"/>
  <c r="M1213" i="11"/>
  <c r="L1213" i="11"/>
  <c r="M1223" i="11"/>
  <c r="L1223" i="11"/>
  <c r="M1278" i="11"/>
  <c r="L1278" i="11"/>
  <c r="M1314" i="11"/>
  <c r="L1314" i="11"/>
  <c r="M1316" i="11"/>
  <c r="L1316" i="11"/>
  <c r="M1326" i="11"/>
  <c r="L1326" i="11"/>
  <c r="M1338" i="11"/>
  <c r="L1338" i="11"/>
  <c r="M1347" i="11"/>
  <c r="L1347" i="11"/>
  <c r="M1356" i="11"/>
  <c r="L1356" i="11"/>
  <c r="M1366" i="11"/>
  <c r="L1366" i="11"/>
  <c r="L1399" i="11"/>
  <c r="M1399" i="11"/>
  <c r="M1406" i="11"/>
  <c r="L1406" i="11"/>
  <c r="M1449" i="11"/>
  <c r="L1449" i="11"/>
  <c r="M1453" i="11"/>
  <c r="L1453" i="11"/>
  <c r="M1469" i="11"/>
  <c r="L1469" i="11"/>
  <c r="L1525" i="11"/>
  <c r="M1525" i="11"/>
  <c r="L1581" i="11"/>
  <c r="M1581" i="11"/>
  <c r="L1637" i="11"/>
  <c r="M1637" i="11"/>
  <c r="L674" i="11"/>
  <c r="M680" i="11"/>
  <c r="M684" i="11"/>
  <c r="L706" i="11"/>
  <c r="M712" i="11"/>
  <c r="M716" i="11"/>
  <c r="L738" i="11"/>
  <c r="M744" i="11"/>
  <c r="M748" i="11"/>
  <c r="L770" i="11"/>
  <c r="M776" i="11"/>
  <c r="M780" i="11"/>
  <c r="L806" i="11"/>
  <c r="M832" i="11"/>
  <c r="L845" i="11"/>
  <c r="L853" i="11"/>
  <c r="L859" i="11"/>
  <c r="L865" i="11"/>
  <c r="M868" i="11"/>
  <c r="L879" i="11"/>
  <c r="L883" i="11"/>
  <c r="L891" i="11"/>
  <c r="L903" i="11"/>
  <c r="M918" i="11"/>
  <c r="M928" i="11"/>
  <c r="M932" i="11"/>
  <c r="L943" i="11"/>
  <c r="L947" i="11"/>
  <c r="L955" i="11"/>
  <c r="M976" i="11"/>
  <c r="M980" i="11"/>
  <c r="M1005" i="11"/>
  <c r="M1007" i="11"/>
  <c r="L1007" i="11"/>
  <c r="M1013" i="11"/>
  <c r="M1021" i="11"/>
  <c r="M1029" i="11"/>
  <c r="M1031" i="11"/>
  <c r="L1031" i="11"/>
  <c r="M1079" i="11"/>
  <c r="L1079" i="11"/>
  <c r="M1087" i="11"/>
  <c r="L1087" i="11"/>
  <c r="M1095" i="11"/>
  <c r="L1095" i="11"/>
  <c r="M1103" i="11"/>
  <c r="L1103" i="11"/>
  <c r="L1128" i="11"/>
  <c r="M1128" i="11"/>
  <c r="L1136" i="11"/>
  <c r="M1136" i="11"/>
  <c r="M1149" i="11"/>
  <c r="L1149" i="11"/>
  <c r="L1156" i="11"/>
  <c r="M1156" i="11"/>
  <c r="M1173" i="11"/>
  <c r="L1173" i="11"/>
  <c r="M1193" i="11"/>
  <c r="L1193" i="11"/>
  <c r="L1200" i="11"/>
  <c r="M1200" i="11"/>
  <c r="M1217" i="11"/>
  <c r="L1217" i="11"/>
  <c r="L1234" i="11"/>
  <c r="M1234" i="11"/>
  <c r="M1266" i="11"/>
  <c r="L1266" i="11"/>
  <c r="M1268" i="11"/>
  <c r="L1268" i="11"/>
  <c r="M1275" i="11"/>
  <c r="L1275" i="11"/>
  <c r="M1282" i="11"/>
  <c r="L1282" i="11"/>
  <c r="M1284" i="11"/>
  <c r="L1284" i="11"/>
  <c r="M1292" i="11"/>
  <c r="L1292" i="11"/>
  <c r="M1308" i="11"/>
  <c r="L1308" i="11"/>
  <c r="M1323" i="11"/>
  <c r="L1323" i="11"/>
  <c r="M1330" i="11"/>
  <c r="L1330" i="11"/>
  <c r="M1332" i="11"/>
  <c r="L1332" i="11"/>
  <c r="M1342" i="11"/>
  <c r="L1342" i="11"/>
  <c r="L1385" i="11"/>
  <c r="M1385" i="11"/>
  <c r="L1393" i="11"/>
  <c r="M1393" i="11"/>
  <c r="M1403" i="11"/>
  <c r="L1403" i="11"/>
  <c r="L1417" i="11"/>
  <c r="M1417" i="11"/>
  <c r="L1440" i="11"/>
  <c r="M1440" i="11"/>
  <c r="M1473" i="11"/>
  <c r="L1473" i="11"/>
  <c r="L1485" i="11"/>
  <c r="M1485" i="11"/>
  <c r="M1506" i="11"/>
  <c r="L1506" i="11"/>
  <c r="L1549" i="11"/>
  <c r="M1549" i="11"/>
  <c r="L1710" i="11"/>
  <c r="M1710" i="11"/>
  <c r="L1751" i="11"/>
  <c r="M1751" i="11"/>
  <c r="M1479" i="11"/>
  <c r="L1479" i="11"/>
  <c r="M1543" i="11"/>
  <c r="L1543" i="11"/>
  <c r="M1639" i="11"/>
  <c r="L1639" i="11"/>
  <c r="L1644" i="11"/>
  <c r="M1644" i="11"/>
  <c r="M1647" i="11"/>
  <c r="L1647" i="11"/>
  <c r="L1652" i="11"/>
  <c r="M1652" i="11"/>
  <c r="L1676" i="11"/>
  <c r="M1676" i="11"/>
  <c r="M1704" i="11"/>
  <c r="L1704" i="11"/>
  <c r="L1717" i="11"/>
  <c r="M1717" i="11"/>
  <c r="L1725" i="11"/>
  <c r="M1725" i="11"/>
  <c r="M1728" i="11"/>
  <c r="L1728" i="11"/>
  <c r="M1736" i="11"/>
  <c r="L1736" i="11"/>
  <c r="L1741" i="11"/>
  <c r="M1741" i="11"/>
  <c r="M1759" i="11"/>
  <c r="L1759" i="11"/>
  <c r="M1785" i="11"/>
  <c r="L1785" i="11"/>
  <c r="L1813" i="11"/>
  <c r="M1813" i="11"/>
  <c r="L1824" i="11"/>
  <c r="M1824" i="11"/>
  <c r="M1834" i="11"/>
  <c r="L1834" i="11"/>
  <c r="L1851" i="11"/>
  <c r="M1851" i="11"/>
  <c r="M1855" i="11"/>
  <c r="L1855" i="11"/>
  <c r="M1864" i="11"/>
  <c r="L1864" i="11"/>
  <c r="M1871" i="11"/>
  <c r="L1871" i="11"/>
  <c r="L1895" i="11"/>
  <c r="M1895" i="11"/>
  <c r="M1897" i="11"/>
  <c r="L1897" i="11"/>
  <c r="M1912" i="11"/>
  <c r="L1912" i="11"/>
  <c r="M1919" i="11"/>
  <c r="L1919" i="11"/>
  <c r="M1928" i="11"/>
  <c r="L1928" i="11"/>
  <c r="L1954" i="11"/>
  <c r="M1954" i="11"/>
  <c r="M1977" i="11"/>
  <c r="L1977" i="11"/>
  <c r="L2015" i="11"/>
  <c r="M2015" i="11"/>
  <c r="M2019" i="11"/>
  <c r="L2019" i="11"/>
  <c r="L2065" i="11"/>
  <c r="M2065" i="11"/>
  <c r="L1510" i="11"/>
  <c r="M1510" i="11"/>
  <c r="M1607" i="11"/>
  <c r="L1607" i="11"/>
  <c r="L1612" i="11"/>
  <c r="M1612" i="11"/>
  <c r="M1615" i="11"/>
  <c r="L1615" i="11"/>
  <c r="L1620" i="11"/>
  <c r="M1620" i="11"/>
  <c r="M1659" i="11"/>
  <c r="L1659" i="11"/>
  <c r="L1662" i="11"/>
  <c r="M1662" i="11"/>
  <c r="M1667" i="11"/>
  <c r="L1667" i="11"/>
  <c r="M1679" i="11"/>
  <c r="L1679" i="11"/>
  <c r="M1688" i="11"/>
  <c r="L1688" i="11"/>
  <c r="L1766" i="11"/>
  <c r="M1766" i="11"/>
  <c r="L1774" i="11"/>
  <c r="M1774" i="11"/>
  <c r="M1789" i="11"/>
  <c r="L1789" i="11"/>
  <c r="L1840" i="11"/>
  <c r="M1840" i="11"/>
  <c r="M1857" i="11"/>
  <c r="L1857" i="11"/>
  <c r="M1873" i="11"/>
  <c r="L1873" i="11"/>
  <c r="L1903" i="11"/>
  <c r="M1903" i="11"/>
  <c r="M1905" i="11"/>
  <c r="L1905" i="11"/>
  <c r="M1921" i="11"/>
  <c r="L1921" i="11"/>
  <c r="M1960" i="11"/>
  <c r="L1960" i="11"/>
  <c r="L1970" i="11"/>
  <c r="M1970" i="11"/>
  <c r="M2012" i="11"/>
  <c r="L2012" i="11"/>
  <c r="L2024" i="11"/>
  <c r="M2024" i="11"/>
  <c r="M2037" i="11"/>
  <c r="L2037" i="11"/>
  <c r="M1052" i="11"/>
  <c r="M1060" i="11"/>
  <c r="M1066" i="11"/>
  <c r="L1071" i="11"/>
  <c r="M1082" i="11"/>
  <c r="M1092" i="11"/>
  <c r="M1098" i="11"/>
  <c r="M1110" i="11"/>
  <c r="L1115" i="11"/>
  <c r="M1126" i="11"/>
  <c r="L1131" i="11"/>
  <c r="L1143" i="11"/>
  <c r="L1151" i="11"/>
  <c r="L1159" i="11"/>
  <c r="L1167" i="11"/>
  <c r="L1171" i="11"/>
  <c r="M1176" i="11"/>
  <c r="L1187" i="11"/>
  <c r="L1195" i="11"/>
  <c r="L1203" i="11"/>
  <c r="L1211" i="11"/>
  <c r="L1215" i="11"/>
  <c r="M1220" i="11"/>
  <c r="L1231" i="11"/>
  <c r="M1236" i="11"/>
  <c r="M1244" i="11"/>
  <c r="M1250" i="11"/>
  <c r="L1255" i="11"/>
  <c r="M1289" i="11"/>
  <c r="M1297" i="11"/>
  <c r="M1305" i="11"/>
  <c r="M1353" i="11"/>
  <c r="L1372" i="11"/>
  <c r="L1388" i="11"/>
  <c r="L1420" i="11"/>
  <c r="L1428" i="11"/>
  <c r="L1443" i="11"/>
  <c r="L1447" i="11"/>
  <c r="M1456" i="11"/>
  <c r="M1460" i="11"/>
  <c r="M1475" i="11"/>
  <c r="L1475" i="11"/>
  <c r="M1481" i="11"/>
  <c r="M1486" i="11"/>
  <c r="L1486" i="11"/>
  <c r="M1489" i="11"/>
  <c r="M1491" i="11"/>
  <c r="L1491" i="11"/>
  <c r="M1499" i="11"/>
  <c r="L1499" i="11"/>
  <c r="L1512" i="11"/>
  <c r="M1512" i="11"/>
  <c r="M1521" i="11"/>
  <c r="M1523" i="11"/>
  <c r="L1523" i="11"/>
  <c r="M1531" i="11"/>
  <c r="L1531" i="11"/>
  <c r="L1536" i="11"/>
  <c r="M1536" i="11"/>
  <c r="M1539" i="11"/>
  <c r="L1539" i="11"/>
  <c r="M1545" i="11"/>
  <c r="M1550" i="11"/>
  <c r="L1550" i="11"/>
  <c r="M1553" i="11"/>
  <c r="M1555" i="11"/>
  <c r="L1555" i="11"/>
  <c r="M1563" i="11"/>
  <c r="L1563" i="11"/>
  <c r="L1568" i="11"/>
  <c r="M1568" i="11"/>
  <c r="M1571" i="11"/>
  <c r="L1571" i="11"/>
  <c r="M1577" i="11"/>
  <c r="L1588" i="11"/>
  <c r="M1588" i="11"/>
  <c r="M1625" i="11"/>
  <c r="M1627" i="11"/>
  <c r="L1627" i="11"/>
  <c r="L1630" i="11"/>
  <c r="M1630" i="11"/>
  <c r="M1633" i="11"/>
  <c r="M1635" i="11"/>
  <c r="L1635" i="11"/>
  <c r="L1684" i="11"/>
  <c r="M1684" i="11"/>
  <c r="L1693" i="11"/>
  <c r="M1693" i="11"/>
  <c r="M1703" i="11"/>
  <c r="M1711" i="11"/>
  <c r="L1711" i="11"/>
  <c r="M1714" i="11"/>
  <c r="M1722" i="11"/>
  <c r="M1735" i="11"/>
  <c r="M1752" i="11"/>
  <c r="L1752" i="11"/>
  <c r="M1758" i="11"/>
  <c r="L1784" i="11"/>
  <c r="M1784" i="11"/>
  <c r="M1803" i="11"/>
  <c r="L1803" i="11"/>
  <c r="L1814" i="11"/>
  <c r="M1814" i="11"/>
  <c r="L1821" i="11"/>
  <c r="M1821" i="11"/>
  <c r="M1825" i="11"/>
  <c r="L1825" i="11"/>
  <c r="L1854" i="11"/>
  <c r="M1854" i="11"/>
  <c r="L1870" i="11"/>
  <c r="M1870" i="11"/>
  <c r="M1896" i="11"/>
  <c r="L1896" i="11"/>
  <c r="L1918" i="11"/>
  <c r="M1918" i="11"/>
  <c r="M1964" i="11"/>
  <c r="L1964" i="11"/>
  <c r="M1989" i="11"/>
  <c r="L1989" i="11"/>
  <c r="L2018" i="11"/>
  <c r="M2018" i="11"/>
  <c r="M2042" i="11"/>
  <c r="L2042" i="11"/>
  <c r="M2064" i="11"/>
  <c r="L2064" i="11"/>
  <c r="M2074" i="11"/>
  <c r="L2074" i="11"/>
  <c r="M1775" i="11"/>
  <c r="L1775" i="11"/>
  <c r="M1810" i="11"/>
  <c r="L1810" i="11"/>
  <c r="L1817" i="11"/>
  <c r="M1817" i="11"/>
  <c r="L1832" i="11"/>
  <c r="M1832" i="11"/>
  <c r="L1848" i="11"/>
  <c r="M1848" i="11"/>
  <c r="L1862" i="11"/>
  <c r="M1862" i="11"/>
  <c r="L1876" i="11"/>
  <c r="M1876" i="11"/>
  <c r="L1900" i="11"/>
  <c r="M1900" i="11"/>
  <c r="L1907" i="11"/>
  <c r="M1907" i="11"/>
  <c r="L1923" i="11"/>
  <c r="M1923" i="11"/>
  <c r="L1991" i="11"/>
  <c r="M1991" i="11"/>
  <c r="L1995" i="11"/>
  <c r="M1995" i="11"/>
  <c r="L2007" i="11"/>
  <c r="M2007" i="11"/>
  <c r="M2051" i="11"/>
  <c r="L2051" i="11"/>
  <c r="L1809" i="11"/>
  <c r="M1809" i="11"/>
  <c r="L1859" i="11"/>
  <c r="M1859" i="11"/>
  <c r="L1875" i="11"/>
  <c r="M1875" i="11"/>
  <c r="L1899" i="11"/>
  <c r="M1899" i="11"/>
  <c r="L1910" i="11"/>
  <c r="M1910" i="11"/>
  <c r="L1924" i="11"/>
  <c r="M1924" i="11"/>
  <c r="L1958" i="11"/>
  <c r="M1958" i="11"/>
  <c r="L1992" i="11"/>
  <c r="M1992" i="11"/>
  <c r="L1996" i="11"/>
  <c r="M1996" i="11"/>
  <c r="L2003" i="11"/>
  <c r="M2003" i="11"/>
  <c r="L2008" i="11"/>
  <c r="M2008" i="11"/>
  <c r="L2032" i="11"/>
  <c r="M2032" i="11"/>
  <c r="L1802" i="11"/>
  <c r="M1808" i="11"/>
  <c r="M1878" i="11"/>
  <c r="L1973" i="11"/>
  <c r="L1981" i="11"/>
  <c r="M1994" i="11"/>
  <c r="L596" i="11"/>
  <c r="L599" i="11"/>
  <c r="L600" i="11"/>
  <c r="L603" i="11"/>
  <c r="L604" i="11"/>
  <c r="L595" i="11"/>
  <c r="M1036" i="11"/>
  <c r="L1035" i="11"/>
  <c r="M1033" i="11"/>
  <c r="L1880" i="11"/>
  <c r="L1881" i="11"/>
  <c r="L1887" i="11"/>
  <c r="L1888" i="11"/>
  <c r="L1889" i="11"/>
  <c r="L1883" i="11"/>
  <c r="M1886" i="11"/>
  <c r="M53" i="11"/>
  <c r="M39" i="11"/>
  <c r="M44" i="11"/>
  <c r="M340" i="11"/>
  <c r="M9" i="11"/>
  <c r="M19" i="11"/>
  <c r="O15" i="11"/>
  <c r="Q15" i="11" s="1"/>
  <c r="R15" i="11" s="1"/>
  <c r="O59" i="11"/>
  <c r="Q59" i="11" s="1"/>
  <c r="R59" i="11" s="1"/>
  <c r="O190" i="11"/>
  <c r="Q190" i="11" s="1"/>
  <c r="R190" i="11" s="1"/>
  <c r="O234" i="11"/>
  <c r="Q234" i="11" s="1"/>
  <c r="R234" i="11" s="1"/>
  <c r="O506" i="11"/>
  <c r="P506" i="11" s="1"/>
  <c r="O570" i="11"/>
  <c r="Q570" i="11" s="1"/>
  <c r="O629" i="11"/>
  <c r="Q629" i="11" s="1"/>
  <c r="R629" i="11" s="1"/>
  <c r="O83" i="11"/>
  <c r="P83" i="11" s="1"/>
  <c r="O218" i="11"/>
  <c r="Q218" i="11" s="1"/>
  <c r="R218" i="11" s="1"/>
  <c r="O255" i="11"/>
  <c r="P255" i="11" s="1"/>
  <c r="O565" i="11"/>
  <c r="Q565" i="11" s="1"/>
  <c r="R565" i="11" s="1"/>
  <c r="O613" i="11"/>
  <c r="Q613" i="11" s="1"/>
  <c r="R613" i="11" s="1"/>
  <c r="O679" i="11"/>
  <c r="P679" i="11" s="1"/>
  <c r="O31" i="11"/>
  <c r="Q31" i="11" s="1"/>
  <c r="R31" i="11" s="1"/>
  <c r="O51" i="11"/>
  <c r="P51" i="11" s="1"/>
  <c r="O75" i="11"/>
  <c r="P75" i="11" s="1"/>
  <c r="O106" i="11"/>
  <c r="Q106" i="11" s="1"/>
  <c r="R106" i="11" s="1"/>
  <c r="O147" i="11"/>
  <c r="Q147" i="11" s="1"/>
  <c r="O202" i="11"/>
  <c r="Q202" i="11" s="1"/>
  <c r="R202" i="11" s="1"/>
  <c r="O250" i="11"/>
  <c r="Q250" i="11" s="1"/>
  <c r="R250" i="11" s="1"/>
  <c r="O335" i="11"/>
  <c r="P335" i="11" s="1"/>
  <c r="O375" i="11"/>
  <c r="P375" i="11" s="1"/>
  <c r="O411" i="11"/>
  <c r="Q411" i="11" s="1"/>
  <c r="O422" i="11"/>
  <c r="Q422" i="11" s="1"/>
  <c r="R422" i="11" s="1"/>
  <c r="O469" i="11"/>
  <c r="Q469" i="11" s="1"/>
  <c r="R469" i="11" s="1"/>
  <c r="O694" i="11"/>
  <c r="Q694" i="11" s="1"/>
  <c r="S694" i="11" s="1"/>
  <c r="O343" i="11"/>
  <c r="Q343" i="11" s="1"/>
  <c r="O517" i="11"/>
  <c r="Q517" i="11" s="1"/>
  <c r="R517" i="11" s="1"/>
  <c r="O618" i="11"/>
  <c r="Q618" i="11" s="1"/>
  <c r="O758" i="11"/>
  <c r="Q758" i="11" s="1"/>
  <c r="R758" i="11" s="1"/>
  <c r="O399" i="11"/>
  <c r="P399" i="11" s="1"/>
  <c r="O426" i="11"/>
  <c r="P426" i="11" s="1"/>
  <c r="O474" i="11"/>
  <c r="P474" i="11" s="1"/>
  <c r="O501" i="11"/>
  <c r="Q501" i="11" s="1"/>
  <c r="R501" i="11" s="1"/>
  <c r="O822" i="11"/>
  <c r="Q822" i="11" s="1"/>
  <c r="S822" i="11" s="1"/>
  <c r="O1160" i="11"/>
  <c r="P1160" i="11" s="1"/>
  <c r="O1226" i="11"/>
  <c r="P1226" i="11" s="1"/>
  <c r="O1254" i="11"/>
  <c r="Q1254" i="11" s="1"/>
  <c r="O23" i="11"/>
  <c r="Q23" i="11" s="1"/>
  <c r="R23" i="11" s="1"/>
  <c r="O43" i="11"/>
  <c r="P43" i="11" s="1"/>
  <c r="O67" i="11"/>
  <c r="Q67" i="11" s="1"/>
  <c r="S67" i="11" s="1"/>
  <c r="O195" i="11"/>
  <c r="Q195" i="11" s="1"/>
  <c r="O295" i="11"/>
  <c r="Q295" i="11" s="1"/>
  <c r="O327" i="11"/>
  <c r="Q327" i="11" s="1"/>
  <c r="O367" i="11"/>
  <c r="P367" i="11" s="1"/>
  <c r="O406" i="11"/>
  <c r="Q406" i="11" s="1"/>
  <c r="R406" i="11" s="1"/>
  <c r="O522" i="11"/>
  <c r="Q522" i="11" s="1"/>
  <c r="O643" i="11"/>
  <c r="P643" i="11" s="1"/>
  <c r="O743" i="11"/>
  <c r="P743" i="11" s="1"/>
  <c r="V1776" i="11"/>
  <c r="W1776" i="11" s="1"/>
  <c r="V1153" i="11"/>
  <c r="W1153" i="11" s="1"/>
  <c r="V1045" i="11"/>
  <c r="V803" i="11"/>
  <c r="W803" i="11" s="1"/>
  <c r="V735" i="11"/>
  <c r="V724" i="11"/>
  <c r="W724" i="11" s="1"/>
  <c r="V716" i="11"/>
  <c r="W716" i="11" s="1"/>
  <c r="V711" i="11"/>
  <c r="X711" i="11" s="1"/>
  <c r="V703" i="11"/>
  <c r="V627" i="11"/>
  <c r="W627" i="11" s="1"/>
  <c r="V610" i="11"/>
  <c r="V595" i="11"/>
  <c r="X595" i="11" s="1"/>
  <c r="V582" i="11"/>
  <c r="X582" i="11" s="1"/>
  <c r="V562" i="11"/>
  <c r="X562" i="11" s="1"/>
  <c r="V547" i="11"/>
  <c r="W547" i="11" s="1"/>
  <c r="V534" i="11"/>
  <c r="X534" i="11" s="1"/>
  <c r="V515" i="11"/>
  <c r="X515" i="11" s="1"/>
  <c r="V498" i="11"/>
  <c r="V482" i="11"/>
  <c r="X482" i="11" s="1"/>
  <c r="V470" i="11"/>
  <c r="V463" i="11"/>
  <c r="W463" i="11" s="1"/>
  <c r="V447" i="11"/>
  <c r="X447" i="11" s="1"/>
  <c r="V434" i="11"/>
  <c r="V423" i="11"/>
  <c r="X423" i="11" s="1"/>
  <c r="V416" i="11"/>
  <c r="W416" i="11" s="1"/>
  <c r="V392" i="11"/>
  <c r="W392" i="11" s="1"/>
  <c r="V384" i="11"/>
  <c r="W384" i="11" s="1"/>
  <c r="V376" i="11"/>
  <c r="X376" i="11" s="1"/>
  <c r="V371" i="11"/>
  <c r="V320" i="11"/>
  <c r="X320" i="11" s="1"/>
  <c r="V312" i="11"/>
  <c r="V288" i="11"/>
  <c r="V275" i="11"/>
  <c r="V248" i="11"/>
  <c r="X248" i="11" s="1"/>
  <c r="V243" i="11"/>
  <c r="X243" i="11" s="1"/>
  <c r="V235" i="11"/>
  <c r="V200" i="11"/>
  <c r="V188" i="11"/>
  <c r="W188" i="11" s="1"/>
  <c r="V175" i="11"/>
  <c r="X175" i="11" s="1"/>
  <c r="V152" i="11"/>
  <c r="X152" i="11" s="1"/>
  <c r="V115" i="11"/>
  <c r="V104" i="11"/>
  <c r="V88" i="11"/>
  <c r="W88" i="11" s="1"/>
  <c r="V77" i="11"/>
  <c r="V76" i="11"/>
  <c r="W76" i="11" s="1"/>
  <c r="V57" i="11"/>
  <c r="V56" i="11"/>
  <c r="W56" i="11" s="1"/>
  <c r="V52" i="11"/>
  <c r="W52" i="11" s="1"/>
  <c r="V29" i="11"/>
  <c r="V28" i="11"/>
  <c r="W28" i="11" s="1"/>
  <c r="V17" i="11"/>
  <c r="V16" i="11"/>
  <c r="V1445" i="11"/>
  <c r="W1445" i="11" s="1"/>
  <c r="V1436" i="11"/>
  <c r="V1328" i="11"/>
  <c r="W1328" i="11" s="1"/>
  <c r="V1141" i="11"/>
  <c r="W1141" i="11" s="1"/>
  <c r="V1089" i="11"/>
  <c r="V847" i="11"/>
  <c r="W847" i="11" s="1"/>
  <c r="V692" i="11"/>
  <c r="V684" i="11"/>
  <c r="X684" i="11" s="1"/>
  <c r="V679" i="11"/>
  <c r="V639" i="11"/>
  <c r="V626" i="11"/>
  <c r="V614" i="11"/>
  <c r="V607" i="11"/>
  <c r="W607" i="11" s="1"/>
  <c r="V594" i="11"/>
  <c r="X594" i="11" s="1"/>
  <c r="V579" i="11"/>
  <c r="X579" i="11" s="1"/>
  <c r="V566" i="11"/>
  <c r="X566" i="11" s="1"/>
  <c r="V559" i="11"/>
  <c r="W559" i="11" s="1"/>
  <c r="V546" i="11"/>
  <c r="X546" i="11" s="1"/>
  <c r="V531" i="11"/>
  <c r="W531" i="11" s="1"/>
  <c r="V514" i="11"/>
  <c r="X514" i="11" s="1"/>
  <c r="V502" i="11"/>
  <c r="X502" i="11" s="1"/>
  <c r="V495" i="11"/>
  <c r="W495" i="11" s="1"/>
  <c r="V479" i="11"/>
  <c r="X479" i="11" s="1"/>
  <c r="V454" i="11"/>
  <c r="X454" i="11" s="1"/>
  <c r="V431" i="11"/>
  <c r="X431" i="11" s="1"/>
  <c r="V404" i="11"/>
  <c r="V368" i="11"/>
  <c r="W368" i="11" s="1"/>
  <c r="V363" i="11"/>
  <c r="V355" i="11"/>
  <c r="X355" i="11" s="1"/>
  <c r="V347" i="11"/>
  <c r="V339" i="11"/>
  <c r="X339" i="11" s="1"/>
  <c r="V272" i="11"/>
  <c r="V240" i="11"/>
  <c r="V1123" i="11"/>
  <c r="V799" i="11"/>
  <c r="V788" i="11"/>
  <c r="W788" i="11" s="1"/>
  <c r="V780" i="11"/>
  <c r="V775" i="11"/>
  <c r="V767" i="11"/>
  <c r="V671" i="11"/>
  <c r="V660" i="11"/>
  <c r="W660" i="11" s="1"/>
  <c r="V652" i="11"/>
  <c r="V591" i="11"/>
  <c r="W591" i="11" s="1"/>
  <c r="V550" i="11"/>
  <c r="X550" i="11" s="1"/>
  <c r="V527" i="11"/>
  <c r="W527" i="11" s="1"/>
  <c r="V466" i="11"/>
  <c r="V438" i="11"/>
  <c r="V400" i="11"/>
  <c r="V395" i="11"/>
  <c r="V352" i="11"/>
  <c r="V299" i="11"/>
  <c r="V276" i="11"/>
  <c r="W276" i="11" s="1"/>
  <c r="V216" i="11"/>
  <c r="V211" i="11"/>
  <c r="V191" i="11"/>
  <c r="X191" i="11" s="1"/>
  <c r="V135" i="11"/>
  <c r="V127" i="11"/>
  <c r="V107" i="11"/>
  <c r="V91" i="11"/>
  <c r="V73" i="11"/>
  <c r="V72" i="11"/>
  <c r="V61" i="11"/>
  <c r="V60" i="11"/>
  <c r="W60" i="11" s="1"/>
  <c r="V41" i="11"/>
  <c r="V40" i="11"/>
  <c r="W40" i="11" s="1"/>
  <c r="V36" i="11"/>
  <c r="V21" i="11"/>
  <c r="V20" i="11"/>
  <c r="V756" i="11"/>
  <c r="V748" i="11"/>
  <c r="W748" i="11" s="1"/>
  <c r="V743" i="11"/>
  <c r="V643" i="11"/>
  <c r="V623" i="11"/>
  <c r="W623" i="11" s="1"/>
  <c r="V611" i="11"/>
  <c r="V543" i="11"/>
  <c r="X543" i="11" s="1"/>
  <c r="V511" i="11"/>
  <c r="X511" i="11" s="1"/>
  <c r="V499" i="11"/>
  <c r="V451" i="11"/>
  <c r="X451" i="11" s="1"/>
  <c r="V435" i="11"/>
  <c r="V420" i="11"/>
  <c r="W420" i="11" s="1"/>
  <c r="V407" i="11"/>
  <c r="X407" i="11" s="1"/>
  <c r="V360" i="11"/>
  <c r="V307" i="11"/>
  <c r="V304" i="11"/>
  <c r="V296" i="11"/>
  <c r="W296" i="11" s="1"/>
  <c r="V291" i="11"/>
  <c r="V263" i="11"/>
  <c r="X263" i="11" s="1"/>
  <c r="V251" i="11"/>
  <c r="V232" i="11"/>
  <c r="W232" i="11" s="1"/>
  <c r="V227" i="11"/>
  <c r="V208" i="11"/>
  <c r="W208" i="11" s="1"/>
  <c r="V203" i="11"/>
  <c r="V172" i="11"/>
  <c r="W172" i="11" s="1"/>
  <c r="V159" i="11"/>
  <c r="X159" i="11" s="1"/>
  <c r="V143" i="11"/>
  <c r="V132" i="11"/>
  <c r="W132" i="11" s="1"/>
  <c r="V124" i="11"/>
  <c r="W124" i="11" s="1"/>
  <c r="V119" i="11"/>
  <c r="V87" i="11"/>
  <c r="V69" i="11"/>
  <c r="V68" i="11"/>
  <c r="V53" i="11"/>
  <c r="V49" i="11"/>
  <c r="V48" i="11"/>
  <c r="V37" i="11"/>
  <c r="V33" i="11"/>
  <c r="V32" i="11"/>
  <c r="V13" i="11"/>
  <c r="V12" i="11"/>
  <c r="V1706" i="11"/>
  <c r="V1249" i="11"/>
  <c r="X1249" i="11" s="1"/>
  <c r="V828" i="11"/>
  <c r="V578" i="11"/>
  <c r="X578" i="11" s="1"/>
  <c r="V563" i="11"/>
  <c r="X563" i="11" s="1"/>
  <c r="V486" i="11"/>
  <c r="X486" i="11" s="1"/>
  <c r="V450" i="11"/>
  <c r="X450" i="11" s="1"/>
  <c r="V419" i="11"/>
  <c r="X419" i="11" s="1"/>
  <c r="V379" i="11"/>
  <c r="X379" i="11" s="1"/>
  <c r="V336" i="11"/>
  <c r="W336" i="11" s="1"/>
  <c r="V331" i="11"/>
  <c r="X331" i="11" s="1"/>
  <c r="V315" i="11"/>
  <c r="V260" i="11"/>
  <c r="W260" i="11" s="1"/>
  <c r="V224" i="11"/>
  <c r="W224" i="11" s="1"/>
  <c r="V219" i="11"/>
  <c r="V187" i="11"/>
  <c r="X187" i="11" s="1"/>
  <c r="V171" i="11"/>
  <c r="X171" i="11" s="1"/>
  <c r="V156" i="11"/>
  <c r="X156" i="11" s="1"/>
  <c r="V140" i="11"/>
  <c r="W140" i="11" s="1"/>
  <c r="V116" i="11"/>
  <c r="W116" i="11" s="1"/>
  <c r="V103" i="11"/>
  <c r="V100" i="11"/>
  <c r="W100" i="11" s="1"/>
  <c r="V45" i="11"/>
  <c r="V44" i="11"/>
  <c r="W44" i="11" s="1"/>
  <c r="V25" i="11"/>
  <c r="V24" i="11"/>
  <c r="W24" i="11" s="1"/>
  <c r="V9" i="11"/>
  <c r="X9" i="11" s="1"/>
  <c r="V8" i="11"/>
  <c r="X8" i="11" s="1"/>
  <c r="V1047" i="11"/>
  <c r="V965" i="11"/>
  <c r="W965" i="11" s="1"/>
  <c r="V949" i="11"/>
  <c r="W949" i="11" s="1"/>
  <c r="V933" i="11"/>
  <c r="W933" i="11" s="1"/>
  <c r="V917" i="11"/>
  <c r="W917" i="11" s="1"/>
  <c r="V901" i="11"/>
  <c r="W901" i="11" s="1"/>
  <c r="V885" i="11"/>
  <c r="W885" i="11" s="1"/>
  <c r="V869" i="11"/>
  <c r="W869" i="11" s="1"/>
  <c r="V630" i="11"/>
  <c r="V598" i="11"/>
  <c r="W598" i="11" s="1"/>
  <c r="V575" i="11"/>
  <c r="X575" i="11" s="1"/>
  <c r="V530" i="11"/>
  <c r="X530" i="11" s="1"/>
  <c r="V518" i="11"/>
  <c r="X518" i="11" s="1"/>
  <c r="V483" i="11"/>
  <c r="X483" i="11" s="1"/>
  <c r="V467" i="11"/>
  <c r="W467" i="11" s="1"/>
  <c r="V403" i="11"/>
  <c r="V387" i="11"/>
  <c r="V344" i="11"/>
  <c r="V328" i="11"/>
  <c r="X328" i="11" s="1"/>
  <c r="V323" i="11"/>
  <c r="X323" i="11" s="1"/>
  <c r="V279" i="11"/>
  <c r="V184" i="11"/>
  <c r="V168" i="11"/>
  <c r="X168" i="11" s="1"/>
  <c r="V155" i="11"/>
  <c r="X155" i="11" s="1"/>
  <c r="V112" i="11"/>
  <c r="V81" i="11"/>
  <c r="V80" i="11"/>
  <c r="V65" i="11"/>
  <c r="V64" i="11"/>
  <c r="O11" i="11"/>
  <c r="Q11" i="11" s="1"/>
  <c r="S11" i="11" s="1"/>
  <c r="O19" i="11"/>
  <c r="Q19" i="11" s="1"/>
  <c r="R19" i="11" s="1"/>
  <c r="O27" i="11"/>
  <c r="Q27" i="11" s="1"/>
  <c r="S27" i="11" s="1"/>
  <c r="O35" i="11"/>
  <c r="Q35" i="11" s="1"/>
  <c r="R35" i="11" s="1"/>
  <c r="O55" i="11"/>
  <c r="P55" i="11" s="1"/>
  <c r="O63" i="11"/>
  <c r="P63" i="11" s="1"/>
  <c r="O71" i="11"/>
  <c r="Q71" i="11" s="1"/>
  <c r="R71" i="11" s="1"/>
  <c r="O79" i="11"/>
  <c r="P79" i="11" s="1"/>
  <c r="O118" i="11"/>
  <c r="Q118" i="11" s="1"/>
  <c r="R118" i="11" s="1"/>
  <c r="O123" i="11"/>
  <c r="P123" i="11" s="1"/>
  <c r="O174" i="11"/>
  <c r="Q174" i="11" s="1"/>
  <c r="R174" i="11" s="1"/>
  <c r="O179" i="11"/>
  <c r="P179" i="11" s="1"/>
  <c r="O242" i="11"/>
  <c r="Q242" i="11" s="1"/>
  <c r="R242" i="11" s="1"/>
  <c r="O278" i="11"/>
  <c r="Q278" i="11" s="1"/>
  <c r="R278" i="11" s="1"/>
  <c r="O283" i="11"/>
  <c r="Q283" i="11" s="1"/>
  <c r="O303" i="11"/>
  <c r="Q303" i="11" s="1"/>
  <c r="O311" i="11"/>
  <c r="Q311" i="11" s="1"/>
  <c r="O351" i="11"/>
  <c r="Q351" i="11" s="1"/>
  <c r="O383" i="11"/>
  <c r="P383" i="11" s="1"/>
  <c r="O453" i="11"/>
  <c r="Q453" i="11" s="1"/>
  <c r="R453" i="11" s="1"/>
  <c r="O458" i="11"/>
  <c r="Q458" i="11" s="1"/>
  <c r="O549" i="11"/>
  <c r="Q549" i="11" s="1"/>
  <c r="R549" i="11" s="1"/>
  <c r="O554" i="11"/>
  <c r="P554" i="11" s="1"/>
  <c r="O597" i="11"/>
  <c r="Q597" i="11" s="1"/>
  <c r="R597" i="11" s="1"/>
  <c r="O602" i="11"/>
  <c r="Q602" i="11" s="1"/>
  <c r="O662" i="11"/>
  <c r="Q662" i="11" s="1"/>
  <c r="R662" i="11" s="1"/>
  <c r="O711" i="11"/>
  <c r="Q711" i="11" s="1"/>
  <c r="O726" i="11"/>
  <c r="Q726" i="11" s="1"/>
  <c r="S726" i="11" s="1"/>
  <c r="O775" i="11"/>
  <c r="Q775" i="11" s="1"/>
  <c r="O790" i="11"/>
  <c r="Q790" i="11" s="1"/>
  <c r="S790" i="11" s="1"/>
  <c r="O1022" i="11"/>
  <c r="P1022" i="11" s="1"/>
  <c r="O39" i="11"/>
  <c r="Q39" i="11" s="1"/>
  <c r="R39" i="11" s="1"/>
  <c r="O47" i="11"/>
  <c r="P47" i="11" s="1"/>
  <c r="O90" i="11"/>
  <c r="Q90" i="11" s="1"/>
  <c r="R90" i="11" s="1"/>
  <c r="O95" i="11"/>
  <c r="P95" i="11" s="1"/>
  <c r="O131" i="11"/>
  <c r="P131" i="11" s="1"/>
  <c r="O139" i="11"/>
  <c r="Q139" i="11" s="1"/>
  <c r="O158" i="11"/>
  <c r="Q158" i="11" s="1"/>
  <c r="R158" i="11" s="1"/>
  <c r="O163" i="11"/>
  <c r="P163" i="11" s="1"/>
  <c r="O210" i="11"/>
  <c r="Q210" i="11" s="1"/>
  <c r="R210" i="11" s="1"/>
  <c r="O226" i="11"/>
  <c r="Q226" i="11" s="1"/>
  <c r="R226" i="11" s="1"/>
  <c r="O267" i="11"/>
  <c r="Q267" i="11" s="1"/>
  <c r="O319" i="11"/>
  <c r="Q319" i="11" s="1"/>
  <c r="O359" i="11"/>
  <c r="Q359" i="11" s="1"/>
  <c r="O391" i="11"/>
  <c r="P391" i="11" s="1"/>
  <c r="O437" i="11"/>
  <c r="Q437" i="11" s="1"/>
  <c r="R437" i="11" s="1"/>
  <c r="O442" i="11"/>
  <c r="Q442" i="11" s="1"/>
  <c r="O485" i="11"/>
  <c r="Q485" i="11" s="1"/>
  <c r="R485" i="11" s="1"/>
  <c r="O490" i="11"/>
  <c r="Q490" i="11" s="1"/>
  <c r="O533" i="11"/>
  <c r="Q533" i="11" s="1"/>
  <c r="R533" i="11" s="1"/>
  <c r="O538" i="11"/>
  <c r="P538" i="11" s="1"/>
  <c r="O581" i="11"/>
  <c r="Q581" i="11" s="1"/>
  <c r="R581" i="11" s="1"/>
  <c r="O586" i="11"/>
  <c r="Q586" i="11" s="1"/>
  <c r="O968" i="11"/>
  <c r="Q968" i="11" s="1"/>
  <c r="O984" i="11"/>
  <c r="P984" i="11" s="1"/>
  <c r="O1000" i="11"/>
  <c r="P1000" i="11" s="1"/>
  <c r="M37" i="11"/>
  <c r="M87" i="11"/>
  <c r="L87" i="11"/>
  <c r="M137" i="11"/>
  <c r="M187" i="11"/>
  <c r="L187" i="11"/>
  <c r="M263" i="11"/>
  <c r="L263" i="11"/>
  <c r="M275" i="11"/>
  <c r="L275" i="11"/>
  <c r="M299" i="11"/>
  <c r="L299" i="11"/>
  <c r="M307" i="11"/>
  <c r="L307" i="11"/>
  <c r="M331" i="11"/>
  <c r="L331" i="11"/>
  <c r="M347" i="11"/>
  <c r="L347" i="11"/>
  <c r="M355" i="11"/>
  <c r="L355" i="11"/>
  <c r="M363" i="11"/>
  <c r="L363" i="11"/>
  <c r="M371" i="11"/>
  <c r="L371" i="11"/>
  <c r="M390" i="11"/>
  <c r="M403" i="11"/>
  <c r="L403" i="11"/>
  <c r="M419" i="11"/>
  <c r="L419" i="11"/>
  <c r="M434" i="11"/>
  <c r="L434" i="11"/>
  <c r="M530" i="11"/>
  <c r="L530" i="11"/>
  <c r="M546" i="11"/>
  <c r="L546" i="11"/>
  <c r="M710" i="11"/>
  <c r="L710" i="11"/>
  <c r="M731" i="11"/>
  <c r="L731" i="11"/>
  <c r="M763" i="11"/>
  <c r="L763" i="11"/>
  <c r="M774" i="11"/>
  <c r="L774" i="11"/>
  <c r="M795" i="11"/>
  <c r="L795" i="11"/>
  <c r="L1006" i="11"/>
  <c r="M1006" i="11"/>
  <c r="L1076" i="11"/>
  <c r="M1076" i="11"/>
  <c r="L1116" i="11"/>
  <c r="M1116" i="11"/>
  <c r="L1134" i="11"/>
  <c r="M1134" i="11"/>
  <c r="L1277" i="11"/>
  <c r="M1277" i="11"/>
  <c r="O2074" i="11"/>
  <c r="O2070" i="11"/>
  <c r="O2066" i="11"/>
  <c r="O2062" i="11"/>
  <c r="O2058" i="11"/>
  <c r="O2054" i="11"/>
  <c r="O2071" i="11"/>
  <c r="O2068" i="11"/>
  <c r="O2065" i="11"/>
  <c r="O2055" i="11"/>
  <c r="O2049" i="11"/>
  <c r="O2045" i="11"/>
  <c r="O2041" i="11"/>
  <c r="O2037" i="11"/>
  <c r="O2033" i="11"/>
  <c r="O2029" i="11"/>
  <c r="O2025" i="11"/>
  <c r="O2069" i="11"/>
  <c r="O2067" i="11"/>
  <c r="O2059" i="11"/>
  <c r="O2056" i="11"/>
  <c r="O2052" i="11"/>
  <c r="O2042" i="11"/>
  <c r="O2039" i="11"/>
  <c r="O2036" i="11"/>
  <c r="O2026" i="11"/>
  <c r="O2023" i="11"/>
  <c r="O2019" i="11"/>
  <c r="O2015" i="11"/>
  <c r="O2011" i="11"/>
  <c r="O2007" i="11"/>
  <c r="O2003" i="11"/>
  <c r="O1999" i="11"/>
  <c r="O1995" i="11"/>
  <c r="O1991" i="11"/>
  <c r="O1987" i="11"/>
  <c r="O1983" i="11"/>
  <c r="O1979" i="11"/>
  <c r="O1975" i="11"/>
  <c r="O1971" i="11"/>
  <c r="O1967" i="11"/>
  <c r="O2060" i="11"/>
  <c r="O2050" i="11"/>
  <c r="O2047" i="11"/>
  <c r="O2044" i="11"/>
  <c r="O2024" i="11"/>
  <c r="O2022" i="11"/>
  <c r="O2012" i="11"/>
  <c r="O2009" i="11"/>
  <c r="O2006" i="11"/>
  <c r="O1996" i="11"/>
  <c r="O1993" i="11"/>
  <c r="O1990" i="11"/>
  <c r="O1980" i="11"/>
  <c r="O1977" i="11"/>
  <c r="O1974" i="11"/>
  <c r="O1963" i="11"/>
  <c r="O1959" i="11"/>
  <c r="O1955" i="11"/>
  <c r="O1951" i="11"/>
  <c r="O1947" i="11"/>
  <c r="O1943" i="11"/>
  <c r="O1939" i="11"/>
  <c r="O1935" i="11"/>
  <c r="O1931" i="11"/>
  <c r="O1927" i="11"/>
  <c r="O1923" i="11"/>
  <c r="O1919" i="11"/>
  <c r="O1915" i="11"/>
  <c r="O1911" i="11"/>
  <c r="O1907" i="11"/>
  <c r="O1903" i="11"/>
  <c r="O1899" i="11"/>
  <c r="O1895" i="11"/>
  <c r="O1891" i="11"/>
  <c r="O1887" i="11"/>
  <c r="O1883" i="11"/>
  <c r="O1879" i="11"/>
  <c r="O1875" i="11"/>
  <c r="O1871" i="11"/>
  <c r="O1867" i="11"/>
  <c r="O1863" i="11"/>
  <c r="O1859" i="11"/>
  <c r="O1855" i="11"/>
  <c r="O1851" i="11"/>
  <c r="O2072" i="11"/>
  <c r="O2064" i="11"/>
  <c r="O2063" i="11"/>
  <c r="O2035" i="11"/>
  <c r="O2031" i="11"/>
  <c r="O2030" i="11"/>
  <c r="O2010" i="11"/>
  <c r="O2008" i="11"/>
  <c r="O2000" i="11"/>
  <c r="O1997" i="11"/>
  <c r="O1989" i="11"/>
  <c r="O1986" i="11"/>
  <c r="O1972" i="11"/>
  <c r="O1969" i="11"/>
  <c r="O1966" i="11"/>
  <c r="O1960" i="11"/>
  <c r="O1957" i="11"/>
  <c r="O2073" i="11"/>
  <c r="O2046" i="11"/>
  <c r="O2040" i="11"/>
  <c r="O2028" i="11"/>
  <c r="O2027" i="11"/>
  <c r="O2021" i="11"/>
  <c r="O2018" i="11"/>
  <c r="O2061" i="11"/>
  <c r="O2034" i="11"/>
  <c r="O2016" i="11"/>
  <c r="O2001" i="11"/>
  <c r="O1988" i="11"/>
  <c r="O1982" i="11"/>
  <c r="O1981" i="11"/>
  <c r="O1978" i="11"/>
  <c r="O1973" i="11"/>
  <c r="O1965" i="11"/>
  <c r="O1962" i="11"/>
  <c r="O1948" i="11"/>
  <c r="O1945" i="11"/>
  <c r="O2057" i="11"/>
  <c r="O2053" i="11"/>
  <c r="O2051" i="11"/>
  <c r="O2043" i="11"/>
  <c r="O2038" i="11"/>
  <c r="O2017" i="11"/>
  <c r="O2014" i="11"/>
  <c r="O2004" i="11"/>
  <c r="O1998" i="11"/>
  <c r="O1992" i="11"/>
  <c r="O1985" i="11"/>
  <c r="O1984" i="11"/>
  <c r="O1970" i="11"/>
  <c r="O1964" i="11"/>
  <c r="O1961" i="11"/>
  <c r="O1956" i="11"/>
  <c r="O1953" i="11"/>
  <c r="O1950" i="11"/>
  <c r="O2020" i="11"/>
  <c r="O2005" i="11"/>
  <c r="O1949" i="11"/>
  <c r="O1942" i="11"/>
  <c r="O1936" i="11"/>
  <c r="O1933" i="11"/>
  <c r="O1930" i="11"/>
  <c r="O1920" i="11"/>
  <c r="O1917" i="11"/>
  <c r="O1914" i="11"/>
  <c r="O1904" i="11"/>
  <c r="O1901" i="11"/>
  <c r="O1898" i="11"/>
  <c r="O1888" i="11"/>
  <c r="O1885" i="11"/>
  <c r="O1882" i="11"/>
  <c r="O1872" i="11"/>
  <c r="O1869" i="11"/>
  <c r="O1866" i="11"/>
  <c r="O1856" i="11"/>
  <c r="O1853" i="11"/>
  <c r="O1850" i="11"/>
  <c r="O1845" i="11"/>
  <c r="O1841" i="11"/>
  <c r="O1837" i="11"/>
  <c r="O1833" i="11"/>
  <c r="O1829" i="11"/>
  <c r="O1825" i="11"/>
  <c r="O1821" i="11"/>
  <c r="O1817" i="11"/>
  <c r="O1813" i="11"/>
  <c r="O1809" i="11"/>
  <c r="O1805" i="11"/>
  <c r="O1801" i="11"/>
  <c r="O1797" i="11"/>
  <c r="O1793" i="11"/>
  <c r="O1789" i="11"/>
  <c r="O1785" i="11"/>
  <c r="O1781" i="11"/>
  <c r="O1777" i="11"/>
  <c r="O1773" i="11"/>
  <c r="O1769" i="11"/>
  <c r="O1765" i="11"/>
  <c r="O2032" i="11"/>
  <c r="O2013" i="11"/>
  <c r="O2002" i="11"/>
  <c r="O1976" i="11"/>
  <c r="O1968" i="11"/>
  <c r="O1958" i="11"/>
  <c r="O1954" i="11"/>
  <c r="O1946" i="11"/>
  <c r="O1941" i="11"/>
  <c r="O1938" i="11"/>
  <c r="O1928" i="11"/>
  <c r="O1925" i="11"/>
  <c r="O1922" i="11"/>
  <c r="O1912" i="11"/>
  <c r="O1909" i="11"/>
  <c r="O1906" i="11"/>
  <c r="O1896" i="11"/>
  <c r="O1893" i="11"/>
  <c r="O1890" i="11"/>
  <c r="O1880" i="11"/>
  <c r="O1877" i="11"/>
  <c r="O1874" i="11"/>
  <c r="O1864" i="11"/>
  <c r="O1861" i="11"/>
  <c r="O1858" i="11"/>
  <c r="O1847" i="11"/>
  <c r="O1940" i="11"/>
  <c r="O1932" i="11"/>
  <c r="O1926" i="11"/>
  <c r="O1918" i="11"/>
  <c r="O1897" i="11"/>
  <c r="O1892" i="11"/>
  <c r="O1884" i="11"/>
  <c r="O1878" i="11"/>
  <c r="O1870" i="11"/>
  <c r="O1844" i="11"/>
  <c r="O1834" i="11"/>
  <c r="O1831" i="11"/>
  <c r="O1828" i="11"/>
  <c r="O1818" i="11"/>
  <c r="O1815" i="11"/>
  <c r="O1812" i="11"/>
  <c r="O1802" i="11"/>
  <c r="O1799" i="11"/>
  <c r="O1796" i="11"/>
  <c r="O2048" i="11"/>
  <c r="O1952" i="11"/>
  <c r="O1944" i="11"/>
  <c r="O1921" i="11"/>
  <c r="O1913" i="11"/>
  <c r="O1908" i="11"/>
  <c r="O1902" i="11"/>
  <c r="O1873" i="11"/>
  <c r="O1865" i="11"/>
  <c r="O1860" i="11"/>
  <c r="O1852" i="11"/>
  <c r="O1846" i="11"/>
  <c r="O1842" i="11"/>
  <c r="O1839" i="11"/>
  <c r="O1836" i="11"/>
  <c r="O1826" i="11"/>
  <c r="O1823" i="11"/>
  <c r="O1820" i="11"/>
  <c r="O1810" i="11"/>
  <c r="O1807" i="11"/>
  <c r="O1804" i="11"/>
  <c r="O1794" i="11"/>
  <c r="O1791" i="11"/>
  <c r="O1788" i="11"/>
  <c r="O1778" i="11"/>
  <c r="O1775" i="11"/>
  <c r="O1772" i="11"/>
  <c r="O1762" i="11"/>
  <c r="O1758" i="11"/>
  <c r="O1754" i="11"/>
  <c r="O1750" i="11"/>
  <c r="O1746" i="11"/>
  <c r="O1742" i="11"/>
  <c r="O1738" i="11"/>
  <c r="O1734" i="11"/>
  <c r="O1730" i="11"/>
  <c r="O1726" i="11"/>
  <c r="O1722" i="11"/>
  <c r="O1718" i="11"/>
  <c r="O1714" i="11"/>
  <c r="O1710" i="11"/>
  <c r="O1706" i="11"/>
  <c r="O1702" i="11"/>
  <c r="O1698" i="11"/>
  <c r="O1694" i="11"/>
  <c r="O1690" i="11"/>
  <c r="O1686" i="11"/>
  <c r="O1905" i="11"/>
  <c r="O1900" i="11"/>
  <c r="O1857" i="11"/>
  <c r="O1849" i="11"/>
  <c r="O1840" i="11"/>
  <c r="O1832" i="11"/>
  <c r="O1811" i="11"/>
  <c r="O1806" i="11"/>
  <c r="O1800" i="11"/>
  <c r="O1786" i="11"/>
  <c r="O1783" i="11"/>
  <c r="O1780" i="11"/>
  <c r="O1759" i="11"/>
  <c r="O1756" i="11"/>
  <c r="O1753" i="11"/>
  <c r="O1743" i="11"/>
  <c r="O1740" i="11"/>
  <c r="O1737" i="11"/>
  <c r="O1727" i="11"/>
  <c r="O1724" i="11"/>
  <c r="O1721" i="11"/>
  <c r="O1711" i="11"/>
  <c r="O1708" i="11"/>
  <c r="O1705" i="11"/>
  <c r="O1695" i="11"/>
  <c r="O1692" i="11"/>
  <c r="O1689" i="11"/>
  <c r="O1683" i="11"/>
  <c r="O1679" i="11"/>
  <c r="O1675" i="11"/>
  <c r="O1671" i="11"/>
  <c r="O1667" i="11"/>
  <c r="O1663" i="11"/>
  <c r="O1659" i="11"/>
  <c r="O1655" i="11"/>
  <c r="O1651" i="11"/>
  <c r="O1647" i="11"/>
  <c r="O1643" i="11"/>
  <c r="O1639" i="11"/>
  <c r="O1635" i="11"/>
  <c r="O1631" i="11"/>
  <c r="O1627" i="11"/>
  <c r="O1623" i="11"/>
  <c r="O1619" i="11"/>
  <c r="O1615" i="11"/>
  <c r="O1611" i="11"/>
  <c r="O1607" i="11"/>
  <c r="O1603" i="11"/>
  <c r="O1599" i="11"/>
  <c r="O1595" i="11"/>
  <c r="O1591" i="11"/>
  <c r="O1937" i="11"/>
  <c r="O1929" i="11"/>
  <c r="O1924" i="11"/>
  <c r="O1916" i="11"/>
  <c r="O1889" i="11"/>
  <c r="O1881" i="11"/>
  <c r="O1876" i="11"/>
  <c r="O1868" i="11"/>
  <c r="O1835" i="11"/>
  <c r="O1827" i="11"/>
  <c r="O1822" i="11"/>
  <c r="O1816" i="11"/>
  <c r="O1795" i="11"/>
  <c r="O1792" i="11"/>
  <c r="O1790" i="11"/>
  <c r="O1782" i="11"/>
  <c r="O1779" i="11"/>
  <c r="O1771" i="11"/>
  <c r="O1768" i="11"/>
  <c r="O1761" i="11"/>
  <c r="O1751" i="11"/>
  <c r="O1748" i="11"/>
  <c r="O1745" i="11"/>
  <c r="O1735" i="11"/>
  <c r="O1732" i="11"/>
  <c r="O1729" i="11"/>
  <c r="O1719" i="11"/>
  <c r="O1716" i="11"/>
  <c r="O1713" i="11"/>
  <c r="O1703" i="11"/>
  <c r="O1700" i="11"/>
  <c r="O1697" i="11"/>
  <c r="O1687" i="11"/>
  <c r="O1681" i="11"/>
  <c r="O1677" i="11"/>
  <c r="O1673" i="11"/>
  <c r="O1669" i="11"/>
  <c r="O1665" i="11"/>
  <c r="O1661" i="11"/>
  <c r="O1657" i="11"/>
  <c r="O1653" i="11"/>
  <c r="O1649" i="11"/>
  <c r="O1645" i="11"/>
  <c r="O1641" i="11"/>
  <c r="O1637" i="11"/>
  <c r="O1633" i="11"/>
  <c r="O1629" i="11"/>
  <c r="O1625" i="11"/>
  <c r="O1621" i="11"/>
  <c r="O1617" i="11"/>
  <c r="O1613" i="11"/>
  <c r="O1609" i="11"/>
  <c r="O1605" i="11"/>
  <c r="O1601" i="11"/>
  <c r="O1597" i="11"/>
  <c r="O1593" i="11"/>
  <c r="O1589" i="11"/>
  <c r="O1585" i="11"/>
  <c r="O1581" i="11"/>
  <c r="O1577" i="11"/>
  <c r="O1573" i="11"/>
  <c r="O1569" i="11"/>
  <c r="O1565" i="11"/>
  <c r="O1561" i="11"/>
  <c r="O1557" i="11"/>
  <c r="O1553" i="11"/>
  <c r="O1549" i="11"/>
  <c r="O1545" i="11"/>
  <c r="O1541" i="11"/>
  <c r="O1537" i="11"/>
  <c r="O1533" i="11"/>
  <c r="O1529" i="11"/>
  <c r="O1525" i="11"/>
  <c r="O1521" i="11"/>
  <c r="O1517" i="11"/>
  <c r="O1513" i="11"/>
  <c r="O1509" i="11"/>
  <c r="O1505" i="11"/>
  <c r="O1501" i="11"/>
  <c r="O1497" i="11"/>
  <c r="O1493" i="11"/>
  <c r="O1489" i="11"/>
  <c r="O1485" i="11"/>
  <c r="O1481" i="11"/>
  <c r="O1477" i="11"/>
  <c r="O1473" i="11"/>
  <c r="O1469" i="11"/>
  <c r="O1465" i="11"/>
  <c r="O1461" i="11"/>
  <c r="O1457" i="11"/>
  <c r="O1453" i="11"/>
  <c r="O1449" i="11"/>
  <c r="O1445" i="11"/>
  <c r="O1441" i="11"/>
  <c r="O1437" i="11"/>
  <c r="O1433" i="11"/>
  <c r="O1894" i="11"/>
  <c r="O1808" i="11"/>
  <c r="O1766" i="11"/>
  <c r="O1763" i="11"/>
  <c r="O1757" i="11"/>
  <c r="O1749" i="11"/>
  <c r="O1854" i="11"/>
  <c r="O1848" i="11"/>
  <c r="O1843" i="11"/>
  <c r="O1838" i="11"/>
  <c r="O1830" i="11"/>
  <c r="O1803" i="11"/>
  <c r="O1798" i="11"/>
  <c r="O1784" i="11"/>
  <c r="O1767" i="11"/>
  <c r="O1747" i="11"/>
  <c r="O1744" i="11"/>
  <c r="O1739" i="11"/>
  <c r="O1731" i="11"/>
  <c r="O1725" i="11"/>
  <c r="O1717" i="11"/>
  <c r="O1688" i="11"/>
  <c r="O1674" i="11"/>
  <c r="O1672" i="11"/>
  <c r="O1658" i="11"/>
  <c r="O1656" i="11"/>
  <c r="O1642" i="11"/>
  <c r="O1640" i="11"/>
  <c r="O1626" i="11"/>
  <c r="O1624" i="11"/>
  <c r="O1610" i="11"/>
  <c r="O1608" i="11"/>
  <c r="O1594" i="11"/>
  <c r="O1592" i="11"/>
  <c r="O1588" i="11"/>
  <c r="O1578" i="11"/>
  <c r="O1575" i="11"/>
  <c r="O1572" i="11"/>
  <c r="O1562" i="11"/>
  <c r="O1559" i="11"/>
  <c r="O1556" i="11"/>
  <c r="O1546" i="11"/>
  <c r="O1543" i="11"/>
  <c r="O1540" i="11"/>
  <c r="O1530" i="11"/>
  <c r="O1527" i="11"/>
  <c r="O1524" i="11"/>
  <c r="O1514" i="11"/>
  <c r="O1511" i="11"/>
  <c r="O1508" i="11"/>
  <c r="O1498" i="11"/>
  <c r="O1495" i="11"/>
  <c r="O1492" i="11"/>
  <c r="O1482" i="11"/>
  <c r="O1479" i="11"/>
  <c r="O1476" i="11"/>
  <c r="O1466" i="11"/>
  <c r="O1463" i="11"/>
  <c r="O1460" i="11"/>
  <c r="O1450" i="11"/>
  <c r="O1447" i="11"/>
  <c r="O1444" i="11"/>
  <c r="O1434" i="11"/>
  <c r="O1430" i="11"/>
  <c r="O1426" i="11"/>
  <c r="O1422" i="11"/>
  <c r="O1418" i="11"/>
  <c r="O1414" i="11"/>
  <c r="O1410" i="11"/>
  <c r="O1406" i="11"/>
  <c r="O1402" i="11"/>
  <c r="O1398" i="11"/>
  <c r="O1394" i="11"/>
  <c r="O1390" i="11"/>
  <c r="O1386" i="11"/>
  <c r="O1382" i="11"/>
  <c r="O1378" i="11"/>
  <c r="O1374" i="11"/>
  <c r="O1370" i="11"/>
  <c r="O1366" i="11"/>
  <c r="O1362" i="11"/>
  <c r="O1358" i="11"/>
  <c r="O1354" i="11"/>
  <c r="O1350" i="11"/>
  <c r="O1346" i="11"/>
  <c r="O1342" i="11"/>
  <c r="O1338" i="11"/>
  <c r="O1334" i="11"/>
  <c r="O1330" i="11"/>
  <c r="O1326" i="11"/>
  <c r="O1322" i="11"/>
  <c r="O1318" i="11"/>
  <c r="O1314" i="11"/>
  <c r="O1310" i="11"/>
  <c r="O1306" i="11"/>
  <c r="O1302" i="11"/>
  <c r="O1298" i="11"/>
  <c r="O1294" i="11"/>
  <c r="O1290" i="11"/>
  <c r="O1286" i="11"/>
  <c r="O1282" i="11"/>
  <c r="O1278" i="11"/>
  <c r="O1274" i="11"/>
  <c r="O1270" i="11"/>
  <c r="O1266" i="11"/>
  <c r="O1934" i="11"/>
  <c r="O1824" i="11"/>
  <c r="O1819" i="11"/>
  <c r="O1776" i="11"/>
  <c r="O1736" i="11"/>
  <c r="O1715" i="11"/>
  <c r="O1712" i="11"/>
  <c r="O1691" i="11"/>
  <c r="O1682" i="11"/>
  <c r="O1680" i="11"/>
  <c r="O1676" i="11"/>
  <c r="O1670" i="11"/>
  <c r="O1666" i="11"/>
  <c r="O1664" i="11"/>
  <c r="O1660" i="11"/>
  <c r="O1654" i="11"/>
  <c r="O1650" i="11"/>
  <c r="O1648" i="11"/>
  <c r="O1644" i="11"/>
  <c r="O1638" i="11"/>
  <c r="O1634" i="11"/>
  <c r="O1632" i="11"/>
  <c r="O1628" i="11"/>
  <c r="O1622" i="11"/>
  <c r="O1618" i="11"/>
  <c r="O1616" i="11"/>
  <c r="O1612" i="11"/>
  <c r="O1606" i="11"/>
  <c r="O1602" i="11"/>
  <c r="O1600" i="11"/>
  <c r="O1596" i="11"/>
  <c r="O1590" i="11"/>
  <c r="O1582" i="11"/>
  <c r="O1579" i="11"/>
  <c r="O1571" i="11"/>
  <c r="O1568" i="11"/>
  <c r="O1554" i="11"/>
  <c r="O1551" i="11"/>
  <c r="O1548" i="11"/>
  <c r="O1528" i="11"/>
  <c r="O1526" i="11"/>
  <c r="O1518" i="11"/>
  <c r="O1515" i="11"/>
  <c r="O1507" i="11"/>
  <c r="O1504" i="11"/>
  <c r="O1490" i="11"/>
  <c r="O1487" i="11"/>
  <c r="O1484" i="11"/>
  <c r="O1464" i="11"/>
  <c r="O1462" i="11"/>
  <c r="O1454" i="11"/>
  <c r="O1451" i="11"/>
  <c r="O1443" i="11"/>
  <c r="O1440" i="11"/>
  <c r="O1427" i="11"/>
  <c r="O1424" i="11"/>
  <c r="O1421" i="11"/>
  <c r="O1411" i="11"/>
  <c r="O1408" i="11"/>
  <c r="O1405" i="11"/>
  <c r="O1395" i="11"/>
  <c r="O1392" i="11"/>
  <c r="O1389" i="11"/>
  <c r="O1379" i="11"/>
  <c r="O1376" i="11"/>
  <c r="O1373" i="11"/>
  <c r="O1363" i="11"/>
  <c r="O1360" i="11"/>
  <c r="O1357" i="11"/>
  <c r="O1347" i="11"/>
  <c r="O1344" i="11"/>
  <c r="O1341" i="11"/>
  <c r="O1331" i="11"/>
  <c r="O1328" i="11"/>
  <c r="O1325" i="11"/>
  <c r="O1315" i="11"/>
  <c r="O1312" i="11"/>
  <c r="O1309" i="11"/>
  <c r="O1299" i="11"/>
  <c r="O1296" i="11"/>
  <c r="O1293" i="11"/>
  <c r="O1283" i="11"/>
  <c r="O1280" i="11"/>
  <c r="O1277" i="11"/>
  <c r="O1267" i="11"/>
  <c r="O1264" i="11"/>
  <c r="O1261" i="11"/>
  <c r="O1257" i="11"/>
  <c r="O1253" i="11"/>
  <c r="O1249" i="11"/>
  <c r="O1245" i="11"/>
  <c r="O1241" i="11"/>
  <c r="O1237" i="11"/>
  <c r="O1233" i="11"/>
  <c r="O1229" i="11"/>
  <c r="O1225" i="11"/>
  <c r="O1221" i="11"/>
  <c r="O1217" i="11"/>
  <c r="O1213" i="11"/>
  <c r="O1209" i="11"/>
  <c r="O1205" i="11"/>
  <c r="O1201" i="11"/>
  <c r="O1197" i="11"/>
  <c r="O1193" i="11"/>
  <c r="O1189" i="11"/>
  <c r="O1185" i="11"/>
  <c r="O1181" i="11"/>
  <c r="O1177" i="11"/>
  <c r="O1173" i="11"/>
  <c r="O1169" i="11"/>
  <c r="O1165" i="11"/>
  <c r="O1161" i="11"/>
  <c r="O1157" i="11"/>
  <c r="O1153" i="11"/>
  <c r="O1149" i="11"/>
  <c r="O1145" i="11"/>
  <c r="O1141" i="11"/>
  <c r="O1137" i="11"/>
  <c r="O1133" i="11"/>
  <c r="O1129" i="11"/>
  <c r="O1125" i="11"/>
  <c r="O1121" i="11"/>
  <c r="O1117" i="11"/>
  <c r="O1113" i="11"/>
  <c r="O1109" i="11"/>
  <c r="O1105" i="11"/>
  <c r="O1101" i="11"/>
  <c r="O1097" i="11"/>
  <c r="O1093" i="11"/>
  <c r="O1089" i="11"/>
  <c r="O1085" i="11"/>
  <c r="O1081" i="11"/>
  <c r="O1077" i="11"/>
  <c r="O1073" i="11"/>
  <c r="O1069" i="11"/>
  <c r="O1065" i="11"/>
  <c r="O1061" i="11"/>
  <c r="O1057" i="11"/>
  <c r="O1053" i="11"/>
  <c r="O1049" i="11"/>
  <c r="O1045" i="11"/>
  <c r="O1041" i="11"/>
  <c r="O1037" i="11"/>
  <c r="O1033" i="11"/>
  <c r="O1029" i="11"/>
  <c r="O1025" i="11"/>
  <c r="O1021" i="11"/>
  <c r="O1017" i="11"/>
  <c r="O1013" i="11"/>
  <c r="O1009" i="11"/>
  <c r="O1005" i="11"/>
  <c r="O1001" i="11"/>
  <c r="O997" i="11"/>
  <c r="O993" i="11"/>
  <c r="O989" i="11"/>
  <c r="O985" i="11"/>
  <c r="O981" i="11"/>
  <c r="O977" i="11"/>
  <c r="O973" i="11"/>
  <c r="O969" i="11"/>
  <c r="O965" i="11"/>
  <c r="O961" i="11"/>
  <c r="O957" i="11"/>
  <c r="O953" i="11"/>
  <c r="O949" i="11"/>
  <c r="O945" i="11"/>
  <c r="O941" i="11"/>
  <c r="O937" i="11"/>
  <c r="O933" i="11"/>
  <c r="O929" i="11"/>
  <c r="O925" i="11"/>
  <c r="O921" i="11"/>
  <c r="O917" i="11"/>
  <c r="O913" i="11"/>
  <c r="O909" i="11"/>
  <c r="O905" i="11"/>
  <c r="O901" i="11"/>
  <c r="O897" i="11"/>
  <c r="O893" i="11"/>
  <c r="O889" i="11"/>
  <c r="O885" i="11"/>
  <c r="O881" i="11"/>
  <c r="O877" i="11"/>
  <c r="O873" i="11"/>
  <c r="O869" i="11"/>
  <c r="O865" i="11"/>
  <c r="O861" i="11"/>
  <c r="O857" i="11"/>
  <c r="O853" i="11"/>
  <c r="O849" i="11"/>
  <c r="O845" i="11"/>
  <c r="O841" i="11"/>
  <c r="O837" i="11"/>
  <c r="O833" i="11"/>
  <c r="O829" i="11"/>
  <c r="O825" i="11"/>
  <c r="O821" i="11"/>
  <c r="O817" i="11"/>
  <c r="O813" i="11"/>
  <c r="O809" i="11"/>
  <c r="O805" i="11"/>
  <c r="O1886" i="11"/>
  <c r="O1733" i="11"/>
  <c r="O1723" i="11"/>
  <c r="O1720" i="11"/>
  <c r="O1709" i="11"/>
  <c r="O1704" i="11"/>
  <c r="O1699" i="11"/>
  <c r="O1586" i="11"/>
  <c r="O1583" i="11"/>
  <c r="O1580" i="11"/>
  <c r="O1560" i="11"/>
  <c r="O1558" i="11"/>
  <c r="O1550" i="11"/>
  <c r="O1547" i="11"/>
  <c r="O1539" i="11"/>
  <c r="O1536" i="11"/>
  <c r="O1522" i="11"/>
  <c r="O1519" i="11"/>
  <c r="O1516" i="11"/>
  <c r="O1496" i="11"/>
  <c r="O1494" i="11"/>
  <c r="O1486" i="11"/>
  <c r="O1483" i="11"/>
  <c r="O1475" i="11"/>
  <c r="O1472" i="11"/>
  <c r="O1458" i="11"/>
  <c r="O1455" i="11"/>
  <c r="O1452" i="11"/>
  <c r="O1432" i="11"/>
  <c r="O1429" i="11"/>
  <c r="O1419" i="11"/>
  <c r="O1416" i="11"/>
  <c r="O1413" i="11"/>
  <c r="O1403" i="11"/>
  <c r="O1400" i="11"/>
  <c r="O1397" i="11"/>
  <c r="O1387" i="11"/>
  <c r="O1384" i="11"/>
  <c r="O1381" i="11"/>
  <c r="O1371" i="11"/>
  <c r="O1368" i="11"/>
  <c r="O1365" i="11"/>
  <c r="O1355" i="11"/>
  <c r="O1352" i="11"/>
  <c r="O1349" i="11"/>
  <c r="O1339" i="11"/>
  <c r="O1336" i="11"/>
  <c r="O1333" i="11"/>
  <c r="O1323" i="11"/>
  <c r="O1320" i="11"/>
  <c r="O1317" i="11"/>
  <c r="O1307" i="11"/>
  <c r="O1304" i="11"/>
  <c r="O1301" i="11"/>
  <c r="O1291" i="11"/>
  <c r="O1288" i="11"/>
  <c r="O1285" i="11"/>
  <c r="O1275" i="11"/>
  <c r="O1272" i="11"/>
  <c r="O1269" i="11"/>
  <c r="O1259" i="11"/>
  <c r="O1255" i="11"/>
  <c r="O1251" i="11"/>
  <c r="O1247" i="11"/>
  <c r="O1243" i="11"/>
  <c r="O1239" i="11"/>
  <c r="O1235" i="11"/>
  <c r="O1231" i="11"/>
  <c r="O1227" i="11"/>
  <c r="O1223" i="11"/>
  <c r="O1219" i="11"/>
  <c r="O1215" i="11"/>
  <c r="O1211" i="11"/>
  <c r="O1207" i="11"/>
  <c r="O1203" i="11"/>
  <c r="O1199" i="11"/>
  <c r="O1195" i="11"/>
  <c r="O1191" i="11"/>
  <c r="O1187" i="11"/>
  <c r="O1183" i="11"/>
  <c r="O1179" i="11"/>
  <c r="O1175" i="11"/>
  <c r="O1171" i="11"/>
  <c r="O1167" i="11"/>
  <c r="O1163" i="11"/>
  <c r="O1159" i="11"/>
  <c r="O1155" i="11"/>
  <c r="O1151" i="11"/>
  <c r="O1147" i="11"/>
  <c r="O1143" i="11"/>
  <c r="O1139" i="11"/>
  <c r="O1135" i="11"/>
  <c r="O1131" i="11"/>
  <c r="O1127" i="11"/>
  <c r="O1123" i="11"/>
  <c r="O1119" i="11"/>
  <c r="O1115" i="11"/>
  <c r="O1111" i="11"/>
  <c r="O1107" i="11"/>
  <c r="O1103" i="11"/>
  <c r="O1099" i="11"/>
  <c r="O1095" i="11"/>
  <c r="O1091" i="11"/>
  <c r="O1087" i="11"/>
  <c r="O1083" i="11"/>
  <c r="O1079" i="11"/>
  <c r="O1075" i="11"/>
  <c r="O1071" i="11"/>
  <c r="O1067" i="11"/>
  <c r="O1063" i="11"/>
  <c r="O1059" i="11"/>
  <c r="O1055" i="11"/>
  <c r="O1051" i="11"/>
  <c r="O1047" i="11"/>
  <c r="O1043" i="11"/>
  <c r="O1039" i="11"/>
  <c r="O1035" i="11"/>
  <c r="O1031" i="11"/>
  <c r="O1027" i="11"/>
  <c r="O1023" i="11"/>
  <c r="O1019" i="11"/>
  <c r="O1015" i="11"/>
  <c r="O1011" i="11"/>
  <c r="O1007" i="11"/>
  <c r="O1003" i="11"/>
  <c r="O999" i="11"/>
  <c r="O995" i="11"/>
  <c r="O991" i="11"/>
  <c r="O987" i="11"/>
  <c r="O983" i="11"/>
  <c r="O979" i="11"/>
  <c r="O975" i="11"/>
  <c r="O971" i="11"/>
  <c r="O967" i="11"/>
  <c r="O963" i="11"/>
  <c r="O959" i="11"/>
  <c r="O955" i="11"/>
  <c r="O951" i="11"/>
  <c r="O947" i="11"/>
  <c r="O943" i="11"/>
  <c r="O939" i="11"/>
  <c r="O935" i="11"/>
  <c r="O931" i="11"/>
  <c r="O927" i="11"/>
  <c r="O923" i="11"/>
  <c r="O919" i="11"/>
  <c r="O915" i="11"/>
  <c r="O911" i="11"/>
  <c r="O907" i="11"/>
  <c r="O903" i="11"/>
  <c r="O899" i="11"/>
  <c r="O895" i="11"/>
  <c r="O891" i="11"/>
  <c r="O887" i="11"/>
  <c r="O883" i="11"/>
  <c r="O879" i="11"/>
  <c r="O875" i="11"/>
  <c r="O871" i="11"/>
  <c r="O867" i="11"/>
  <c r="O863" i="11"/>
  <c r="O859" i="11"/>
  <c r="O855" i="11"/>
  <c r="O851" i="11"/>
  <c r="O847" i="11"/>
  <c r="O843" i="11"/>
  <c r="O839" i="11"/>
  <c r="O835" i="11"/>
  <c r="O831" i="11"/>
  <c r="O1910" i="11"/>
  <c r="O1760" i="11"/>
  <c r="O1696" i="11"/>
  <c r="O1693" i="11"/>
  <c r="O1685" i="11"/>
  <c r="O1652" i="11"/>
  <c r="O1646" i="11"/>
  <c r="O1574" i="11"/>
  <c r="O1862" i="11"/>
  <c r="O1787" i="11"/>
  <c r="O1764" i="11"/>
  <c r="O1741" i="11"/>
  <c r="O1728" i="11"/>
  <c r="O1701" i="11"/>
  <c r="O1636" i="11"/>
  <c r="O1630" i="11"/>
  <c r="O1566" i="11"/>
  <c r="O1563" i="11"/>
  <c r="O1555" i="11"/>
  <c r="O1552" i="11"/>
  <c r="O1542" i="11"/>
  <c r="O1994" i="11"/>
  <c r="O1587" i="11"/>
  <c r="O1570" i="11"/>
  <c r="O1567" i="11"/>
  <c r="O1512" i="11"/>
  <c r="O1506" i="11"/>
  <c r="O1470" i="11"/>
  <c r="O1467" i="11"/>
  <c r="O1459" i="11"/>
  <c r="O1456" i="11"/>
  <c r="O1439" i="11"/>
  <c r="O1436" i="11"/>
  <c r="O1425" i="11"/>
  <c r="O1396" i="11"/>
  <c r="O1388" i="11"/>
  <c r="O1383" i="11"/>
  <c r="O1375" i="11"/>
  <c r="O1369" i="11"/>
  <c r="O1361" i="11"/>
  <c r="O1348" i="11"/>
  <c r="O1340" i="11"/>
  <c r="O1335" i="11"/>
  <c r="O1327" i="11"/>
  <c r="O1321" i="11"/>
  <c r="O1313" i="11"/>
  <c r="O1684" i="11"/>
  <c r="O1620" i="11"/>
  <c r="O1534" i="11"/>
  <c r="O1531" i="11"/>
  <c r="O1523" i="11"/>
  <c r="O1520" i="11"/>
  <c r="O1503" i="11"/>
  <c r="O1500" i="11"/>
  <c r="O1480" i="11"/>
  <c r="O1474" i="11"/>
  <c r="O1446" i="11"/>
  <c r="O1412" i="11"/>
  <c r="O1404" i="11"/>
  <c r="O1399" i="11"/>
  <c r="O1391" i="11"/>
  <c r="O1385" i="11"/>
  <c r="O1377" i="11"/>
  <c r="O1356" i="11"/>
  <c r="O1351" i="11"/>
  <c r="O1343" i="11"/>
  <c r="O1337" i="11"/>
  <c r="O1329" i="11"/>
  <c r="O1774" i="11"/>
  <c r="O1707" i="11"/>
  <c r="O1668" i="11"/>
  <c r="O1662" i="11"/>
  <c r="O1584" i="11"/>
  <c r="O1491" i="11"/>
  <c r="O1435" i="11"/>
  <c r="O1300" i="11"/>
  <c r="O1284" i="11"/>
  <c r="O1276" i="11"/>
  <c r="O1271" i="11"/>
  <c r="O1263" i="11"/>
  <c r="O1262" i="11"/>
  <c r="O1260" i="11"/>
  <c r="O1246" i="11"/>
  <c r="O1244" i="11"/>
  <c r="O1230" i="11"/>
  <c r="O1228" i="11"/>
  <c r="O1214" i="11"/>
  <c r="O1212" i="11"/>
  <c r="O1198" i="11"/>
  <c r="O1196" i="11"/>
  <c r="O1184" i="11"/>
  <c r="O1170" i="11"/>
  <c r="O1168" i="11"/>
  <c r="O1154" i="11"/>
  <c r="O1152" i="11"/>
  <c r="O1138" i="11"/>
  <c r="O1136" i="11"/>
  <c r="O1122" i="11"/>
  <c r="O1120" i="11"/>
  <c r="O1106" i="11"/>
  <c r="O1104" i="11"/>
  <c r="O1090" i="11"/>
  <c r="O1088" i="11"/>
  <c r="O1076" i="11"/>
  <c r="O1062" i="11"/>
  <c r="O1060" i="11"/>
  <c r="O1046" i="11"/>
  <c r="O1044" i="11"/>
  <c r="O1755" i="11"/>
  <c r="O1614" i="11"/>
  <c r="O1576" i="11"/>
  <c r="O1532" i="11"/>
  <c r="O1502" i="11"/>
  <c r="O1471" i="11"/>
  <c r="O1448" i="11"/>
  <c r="O1415" i="11"/>
  <c r="O1393" i="11"/>
  <c r="O1345" i="11"/>
  <c r="O1303" i="11"/>
  <c r="O1292" i="11"/>
  <c r="O1287" i="11"/>
  <c r="O1279" i="11"/>
  <c r="O1273" i="11"/>
  <c r="O1265" i="11"/>
  <c r="O1250" i="11"/>
  <c r="O1248" i="11"/>
  <c r="O1234" i="11"/>
  <c r="O1232" i="11"/>
  <c r="O1218" i="11"/>
  <c r="O1216" i="11"/>
  <c r="O1202" i="11"/>
  <c r="O1200" i="11"/>
  <c r="O1186" i="11"/>
  <c r="O1174" i="11"/>
  <c r="O1172" i="11"/>
  <c r="O1158" i="11"/>
  <c r="O1156" i="11"/>
  <c r="O1142" i="11"/>
  <c r="O1140" i="11"/>
  <c r="O1126" i="11"/>
  <c r="O1124" i="11"/>
  <c r="O1110" i="11"/>
  <c r="O1108" i="11"/>
  <c r="O1094" i="11"/>
  <c r="O1092" i="11"/>
  <c r="O1078" i="11"/>
  <c r="O1066" i="11"/>
  <c r="O1064" i="11"/>
  <c r="O1050" i="11"/>
  <c r="O1048" i="11"/>
  <c r="O1034" i="11"/>
  <c r="O1032" i="11"/>
  <c r="O1018" i="11"/>
  <c r="O1016" i="11"/>
  <c r="O1678" i="11"/>
  <c r="O1598" i="11"/>
  <c r="O1564" i="11"/>
  <c r="O1499" i="11"/>
  <c r="O1478" i="11"/>
  <c r="O1468" i="11"/>
  <c r="O1442" i="11"/>
  <c r="O1423" i="11"/>
  <c r="O1407" i="11"/>
  <c r="O1401" i="11"/>
  <c r="O1372" i="11"/>
  <c r="O1367" i="11"/>
  <c r="O1311" i="11"/>
  <c r="O1295" i="11"/>
  <c r="O1281" i="11"/>
  <c r="O1256" i="11"/>
  <c r="O1224" i="11"/>
  <c r="O1192" i="11"/>
  <c r="O1180" i="11"/>
  <c r="O1148" i="11"/>
  <c r="O1116" i="11"/>
  <c r="O1084" i="11"/>
  <c r="O1072" i="11"/>
  <c r="O1040" i="11"/>
  <c r="O1028" i="11"/>
  <c r="O1010" i="11"/>
  <c r="O1008" i="11"/>
  <c r="O994" i="11"/>
  <c r="O992" i="11"/>
  <c r="O978" i="11"/>
  <c r="O976" i="11"/>
  <c r="O962" i="11"/>
  <c r="O960" i="11"/>
  <c r="O946" i="11"/>
  <c r="O944" i="11"/>
  <c r="O930" i="11"/>
  <c r="O928" i="11"/>
  <c r="O914" i="11"/>
  <c r="O912" i="11"/>
  <c r="O898" i="11"/>
  <c r="O896" i="11"/>
  <c r="O882" i="11"/>
  <c r="O880" i="11"/>
  <c r="O866" i="11"/>
  <c r="O858" i="11"/>
  <c r="O844" i="11"/>
  <c r="O842" i="11"/>
  <c r="O828" i="11"/>
  <c r="O818" i="11"/>
  <c r="O815" i="11"/>
  <c r="O812" i="11"/>
  <c r="O802" i="11"/>
  <c r="O801" i="11"/>
  <c r="O797" i="11"/>
  <c r="O793" i="11"/>
  <c r="O789" i="11"/>
  <c r="O785" i="11"/>
  <c r="O781" i="11"/>
  <c r="O777" i="11"/>
  <c r="O773" i="11"/>
  <c r="O769" i="11"/>
  <c r="O765" i="11"/>
  <c r="O761" i="11"/>
  <c r="O757" i="11"/>
  <c r="O753" i="11"/>
  <c r="O749" i="11"/>
  <c r="O745" i="11"/>
  <c r="O741" i="11"/>
  <c r="O737" i="11"/>
  <c r="O733" i="11"/>
  <c r="O729" i="11"/>
  <c r="O725" i="11"/>
  <c r="O721" i="11"/>
  <c r="O717" i="11"/>
  <c r="O713" i="11"/>
  <c r="O709" i="11"/>
  <c r="O705" i="11"/>
  <c r="O701" i="11"/>
  <c r="O697" i="11"/>
  <c r="O693" i="11"/>
  <c r="O689" i="11"/>
  <c r="O685" i="11"/>
  <c r="O681" i="11"/>
  <c r="O677" i="11"/>
  <c r="O673" i="11"/>
  <c r="O669" i="11"/>
  <c r="O665" i="11"/>
  <c r="O661" i="11"/>
  <c r="O657" i="11"/>
  <c r="O653" i="11"/>
  <c r="O649" i="11"/>
  <c r="O645" i="11"/>
  <c r="O641" i="11"/>
  <c r="O637" i="11"/>
  <c r="O1770" i="11"/>
  <c r="O1604" i="11"/>
  <c r="O1538" i="11"/>
  <c r="O1510" i="11"/>
  <c r="O1488" i="11"/>
  <c r="O1428" i="11"/>
  <c r="O1420" i="11"/>
  <c r="O1409" i="11"/>
  <c r="O1332" i="11"/>
  <c r="O1316" i="11"/>
  <c r="O1308" i="11"/>
  <c r="O1297" i="11"/>
  <c r="O1289" i="11"/>
  <c r="O1252" i="11"/>
  <c r="O1242" i="11"/>
  <c r="O1238" i="11"/>
  <c r="O1220" i="11"/>
  <c r="O1210" i="11"/>
  <c r="O1206" i="11"/>
  <c r="O1188" i="11"/>
  <c r="O1176" i="11"/>
  <c r="O1166" i="11"/>
  <c r="O1162" i="11"/>
  <c r="O1144" i="11"/>
  <c r="O1134" i="11"/>
  <c r="O1130" i="11"/>
  <c r="O1112" i="11"/>
  <c r="O1102" i="11"/>
  <c r="O1098" i="11"/>
  <c r="O1080" i="11"/>
  <c r="O1068" i="11"/>
  <c r="O1058" i="11"/>
  <c r="O1054" i="11"/>
  <c r="O1014" i="11"/>
  <c r="O1012" i="11"/>
  <c r="O998" i="11"/>
  <c r="O996" i="11"/>
  <c r="O982" i="11"/>
  <c r="O980" i="11"/>
  <c r="O966" i="11"/>
  <c r="O964" i="11"/>
  <c r="O950" i="11"/>
  <c r="O948" i="11"/>
  <c r="O934" i="11"/>
  <c r="O932" i="11"/>
  <c r="O918" i="11"/>
  <c r="O916" i="11"/>
  <c r="O902" i="11"/>
  <c r="O900" i="11"/>
  <c r="O886" i="11"/>
  <c r="O884" i="11"/>
  <c r="O870" i="11"/>
  <c r="O868" i="11"/>
  <c r="O860" i="11"/>
  <c r="O848" i="11"/>
  <c r="O846" i="11"/>
  <c r="O832" i="11"/>
  <c r="O830" i="11"/>
  <c r="O827" i="11"/>
  <c r="O824" i="11"/>
  <c r="O814" i="11"/>
  <c r="O811" i="11"/>
  <c r="O808" i="11"/>
  <c r="O800" i="11"/>
  <c r="O796" i="11"/>
  <c r="O792" i="11"/>
  <c r="O788" i="11"/>
  <c r="O784" i="11"/>
  <c r="O780" i="11"/>
  <c r="O776" i="11"/>
  <c r="O772" i="11"/>
  <c r="O768" i="11"/>
  <c r="O764" i="11"/>
  <c r="O760" i="11"/>
  <c r="O756" i="11"/>
  <c r="O752" i="11"/>
  <c r="O748" i="11"/>
  <c r="O744" i="11"/>
  <c r="O740" i="11"/>
  <c r="O736" i="11"/>
  <c r="O732" i="11"/>
  <c r="O728" i="11"/>
  <c r="O724" i="11"/>
  <c r="O720" i="11"/>
  <c r="O716" i="11"/>
  <c r="O712" i="11"/>
  <c r="O708" i="11"/>
  <c r="O704" i="11"/>
  <c r="O700" i="11"/>
  <c r="O696" i="11"/>
  <c r="O692" i="11"/>
  <c r="O688" i="11"/>
  <c r="O684" i="11"/>
  <c r="O680" i="11"/>
  <c r="O676" i="11"/>
  <c r="O672" i="11"/>
  <c r="O668" i="11"/>
  <c r="O664" i="11"/>
  <c r="O660" i="11"/>
  <c r="O656" i="11"/>
  <c r="O652" i="11"/>
  <c r="O648" i="11"/>
  <c r="O644" i="11"/>
  <c r="O640" i="11"/>
  <c r="O636" i="11"/>
  <c r="O1535" i="11"/>
  <c r="O1319" i="11"/>
  <c r="O1258" i="11"/>
  <c r="O1240" i="11"/>
  <c r="O1222" i="11"/>
  <c r="O1194" i="11"/>
  <c r="O1128" i="11"/>
  <c r="O1074" i="11"/>
  <c r="O1056" i="11"/>
  <c r="O1038" i="11"/>
  <c r="O1036" i="11"/>
  <c r="O1026" i="11"/>
  <c r="O1024" i="11"/>
  <c r="O1020" i="11"/>
  <c r="O864" i="11"/>
  <c r="O856" i="11"/>
  <c r="O852" i="11"/>
  <c r="O840" i="11"/>
  <c r="O836" i="11"/>
  <c r="O826" i="11"/>
  <c r="O816" i="11"/>
  <c r="O795" i="11"/>
  <c r="O787" i="11"/>
  <c r="O779" i="11"/>
  <c r="O771" i="11"/>
  <c r="O763" i="11"/>
  <c r="O755" i="11"/>
  <c r="O747" i="11"/>
  <c r="O739" i="11"/>
  <c r="O731" i="11"/>
  <c r="O723" i="11"/>
  <c r="O715" i="11"/>
  <c r="O707" i="11"/>
  <c r="O699" i="11"/>
  <c r="O691" i="11"/>
  <c r="O683" i="11"/>
  <c r="O675" i="11"/>
  <c r="O667" i="11"/>
  <c r="O659" i="11"/>
  <c r="O651" i="11"/>
  <c r="O646" i="11"/>
  <c r="O635" i="11"/>
  <c r="O632" i="11"/>
  <c r="O628" i="11"/>
  <c r="O624" i="11"/>
  <c r="O620" i="11"/>
  <c r="O616" i="11"/>
  <c r="O612" i="11"/>
  <c r="O608" i="11"/>
  <c r="O604" i="11"/>
  <c r="O600" i="11"/>
  <c r="O596" i="11"/>
  <c r="O592" i="11"/>
  <c r="O588" i="11"/>
  <c r="O584" i="11"/>
  <c r="O580" i="11"/>
  <c r="O576" i="11"/>
  <c r="O572" i="11"/>
  <c r="O568" i="11"/>
  <c r="O564" i="11"/>
  <c r="O560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92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8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3" i="11"/>
  <c r="O369" i="11"/>
  <c r="O365" i="11"/>
  <c r="O361" i="11"/>
  <c r="O357" i="11"/>
  <c r="O353" i="11"/>
  <c r="O349" i="11"/>
  <c r="O345" i="11"/>
  <c r="O341" i="11"/>
  <c r="O337" i="11"/>
  <c r="O333" i="11"/>
  <c r="O329" i="11"/>
  <c r="O325" i="11"/>
  <c r="O321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1752" i="11"/>
  <c r="O1431" i="11"/>
  <c r="O1324" i="11"/>
  <c r="O1305" i="11"/>
  <c r="O1204" i="11"/>
  <c r="O1178" i="11"/>
  <c r="O1150" i="11"/>
  <c r="O1132" i="11"/>
  <c r="O1114" i="11"/>
  <c r="O1086" i="11"/>
  <c r="O1006" i="11"/>
  <c r="O1002" i="11"/>
  <c r="O990" i="11"/>
  <c r="O986" i="11"/>
  <c r="O974" i="11"/>
  <c r="O970" i="11"/>
  <c r="O958" i="11"/>
  <c r="O954" i="11"/>
  <c r="O942" i="11"/>
  <c r="O938" i="11"/>
  <c r="O926" i="11"/>
  <c r="O922" i="11"/>
  <c r="O910" i="11"/>
  <c r="O906" i="11"/>
  <c r="O894" i="11"/>
  <c r="O890" i="11"/>
  <c r="O878" i="11"/>
  <c r="O874" i="11"/>
  <c r="O854" i="11"/>
  <c r="O850" i="11"/>
  <c r="O838" i="11"/>
  <c r="O834" i="11"/>
  <c r="O807" i="11"/>
  <c r="O806" i="11"/>
  <c r="O804" i="11"/>
  <c r="O803" i="11"/>
  <c r="O794" i="11"/>
  <c r="O786" i="11"/>
  <c r="O778" i="11"/>
  <c r="O770" i="11"/>
  <c r="O762" i="11"/>
  <c r="O754" i="11"/>
  <c r="O746" i="11"/>
  <c r="O738" i="11"/>
  <c r="O730" i="11"/>
  <c r="O722" i="11"/>
  <c r="O714" i="11"/>
  <c r="O706" i="11"/>
  <c r="O698" i="11"/>
  <c r="O690" i="11"/>
  <c r="O682" i="11"/>
  <c r="O674" i="11"/>
  <c r="O666" i="11"/>
  <c r="O658" i="11"/>
  <c r="O650" i="11"/>
  <c r="O639" i="11"/>
  <c r="O634" i="11"/>
  <c r="O631" i="11"/>
  <c r="O627" i="11"/>
  <c r="O623" i="11"/>
  <c r="O619" i="11"/>
  <c r="O615" i="11"/>
  <c r="O611" i="11"/>
  <c r="O607" i="11"/>
  <c r="O603" i="11"/>
  <c r="O599" i="11"/>
  <c r="O595" i="11"/>
  <c r="O591" i="11"/>
  <c r="O587" i="11"/>
  <c r="O583" i="11"/>
  <c r="O579" i="11"/>
  <c r="O575" i="11"/>
  <c r="O571" i="11"/>
  <c r="O567" i="11"/>
  <c r="O563" i="11"/>
  <c r="O559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7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6" i="11"/>
  <c r="O372" i="11"/>
  <c r="O368" i="11"/>
  <c r="O364" i="11"/>
  <c r="O360" i="11"/>
  <c r="O356" i="11"/>
  <c r="O352" i="11"/>
  <c r="O348" i="11"/>
  <c r="O344" i="11"/>
  <c r="O340" i="11"/>
  <c r="O336" i="11"/>
  <c r="O332" i="11"/>
  <c r="O328" i="11"/>
  <c r="O324" i="11"/>
  <c r="O320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" i="11"/>
  <c r="L11" i="11"/>
  <c r="O12" i="11"/>
  <c r="L15" i="11"/>
  <c r="O28" i="11"/>
  <c r="O32" i="11"/>
  <c r="L39" i="11"/>
  <c r="O40" i="11"/>
  <c r="L71" i="11"/>
  <c r="O72" i="11"/>
  <c r="L79" i="11"/>
  <c r="O80" i="11"/>
  <c r="M90" i="11"/>
  <c r="L94" i="11"/>
  <c r="O102" i="11"/>
  <c r="O107" i="11"/>
  <c r="O114" i="11"/>
  <c r="L122" i="11"/>
  <c r="L130" i="11"/>
  <c r="L138" i="11"/>
  <c r="M151" i="11"/>
  <c r="L151" i="11"/>
  <c r="O154" i="11"/>
  <c r="O170" i="11"/>
  <c r="M183" i="11"/>
  <c r="L183" i="11"/>
  <c r="L194" i="11"/>
  <c r="M199" i="11"/>
  <c r="L199" i="11"/>
  <c r="O203" i="11"/>
  <c r="M215" i="11"/>
  <c r="L215" i="11"/>
  <c r="O219" i="11"/>
  <c r="M223" i="11"/>
  <c r="L223" i="11"/>
  <c r="O227" i="11"/>
  <c r="M231" i="11"/>
  <c r="L231" i="11"/>
  <c r="O235" i="11"/>
  <c r="O243" i="11"/>
  <c r="M247" i="11"/>
  <c r="L247" i="11"/>
  <c r="L254" i="11"/>
  <c r="M259" i="11"/>
  <c r="L259" i="11"/>
  <c r="O262" i="11"/>
  <c r="O274" i="11"/>
  <c r="M287" i="11"/>
  <c r="L287" i="11"/>
  <c r="O290" i="11"/>
  <c r="L294" i="11"/>
  <c r="O298" i="11"/>
  <c r="L302" i="11"/>
  <c r="O306" i="11"/>
  <c r="L310" i="11"/>
  <c r="L318" i="11"/>
  <c r="L326" i="11"/>
  <c r="L334" i="11"/>
  <c r="O338" i="11"/>
  <c r="O346" i="11"/>
  <c r="L350" i="11"/>
  <c r="O354" i="11"/>
  <c r="O370" i="11"/>
  <c r="L374" i="11"/>
  <c r="O386" i="11"/>
  <c r="O402" i="11"/>
  <c r="L410" i="11"/>
  <c r="M415" i="11"/>
  <c r="L415" i="11"/>
  <c r="O418" i="11"/>
  <c r="O423" i="11"/>
  <c r="L425" i="11"/>
  <c r="L441" i="11"/>
  <c r="O454" i="11"/>
  <c r="L457" i="11"/>
  <c r="M462" i="11"/>
  <c r="L462" i="11"/>
  <c r="O465" i="11"/>
  <c r="L473" i="11"/>
  <c r="M491" i="11"/>
  <c r="M494" i="11"/>
  <c r="L494" i="11"/>
  <c r="O497" i="11"/>
  <c r="L505" i="11"/>
  <c r="M510" i="11"/>
  <c r="L510" i="11"/>
  <c r="M526" i="11"/>
  <c r="L526" i="11"/>
  <c r="O529" i="11"/>
  <c r="L537" i="11"/>
  <c r="O545" i="11"/>
  <c r="M558" i="11"/>
  <c r="L558" i="11"/>
  <c r="O561" i="11"/>
  <c r="O566" i="11"/>
  <c r="L569" i="11"/>
  <c r="O577" i="11"/>
  <c r="O582" i="11"/>
  <c r="L585" i="11"/>
  <c r="M590" i="11"/>
  <c r="L590" i="11"/>
  <c r="O598" i="11"/>
  <c r="L601" i="11"/>
  <c r="O609" i="11"/>
  <c r="M622" i="11"/>
  <c r="L622" i="11"/>
  <c r="L633" i="11"/>
  <c r="M654" i="11"/>
  <c r="L654" i="11"/>
  <c r="O670" i="11"/>
  <c r="M675" i="11"/>
  <c r="L675" i="11"/>
  <c r="M707" i="11"/>
  <c r="L707" i="11"/>
  <c r="M718" i="11"/>
  <c r="L718" i="11"/>
  <c r="O719" i="11"/>
  <c r="O734" i="11"/>
  <c r="M750" i="11"/>
  <c r="L750" i="11"/>
  <c r="O751" i="11"/>
  <c r="O766" i="11"/>
  <c r="M782" i="11"/>
  <c r="L782" i="11"/>
  <c r="O783" i="11"/>
  <c r="M803" i="11"/>
  <c r="L803" i="11"/>
  <c r="L812" i="11"/>
  <c r="M812" i="11"/>
  <c r="L856" i="11"/>
  <c r="M856" i="11"/>
  <c r="L878" i="11"/>
  <c r="M878" i="11"/>
  <c r="O888" i="11"/>
  <c r="L910" i="11"/>
  <c r="M910" i="11"/>
  <c r="O920" i="11"/>
  <c r="L942" i="11"/>
  <c r="M942" i="11"/>
  <c r="O952" i="11"/>
  <c r="O972" i="11"/>
  <c r="M1111" i="11"/>
  <c r="O1164" i="11"/>
  <c r="M1170" i="11"/>
  <c r="M1264" i="11"/>
  <c r="L1264" i="11"/>
  <c r="L1476" i="11"/>
  <c r="M1476" i="11"/>
  <c r="L1796" i="11"/>
  <c r="M1796" i="11"/>
  <c r="O1814" i="11"/>
  <c r="M1823" i="11"/>
  <c r="L1823" i="11"/>
  <c r="V2071" i="11"/>
  <c r="V2067" i="11"/>
  <c r="V2063" i="11"/>
  <c r="V2059" i="11"/>
  <c r="V2055" i="11"/>
  <c r="V2070" i="11"/>
  <c r="V2064" i="11"/>
  <c r="V2061" i="11"/>
  <c r="V2054" i="11"/>
  <c r="V2050" i="11"/>
  <c r="V2046" i="11"/>
  <c r="V2042" i="11"/>
  <c r="V2038" i="11"/>
  <c r="V2034" i="11"/>
  <c r="V2030" i="11"/>
  <c r="V2026" i="11"/>
  <c r="V2069" i="11"/>
  <c r="V2062" i="11"/>
  <c r="V2056" i="11"/>
  <c r="V2052" i="11"/>
  <c r="V2051" i="11"/>
  <c r="V2048" i="11"/>
  <c r="V2041" i="11"/>
  <c r="V2035" i="11"/>
  <c r="V2032" i="11"/>
  <c r="V2025" i="11"/>
  <c r="V2020" i="11"/>
  <c r="V2016" i="11"/>
  <c r="V2012" i="11"/>
  <c r="V2008" i="11"/>
  <c r="V2004" i="11"/>
  <c r="V2000" i="11"/>
  <c r="V1996" i="11"/>
  <c r="V1992" i="11"/>
  <c r="V1988" i="11"/>
  <c r="V1984" i="11"/>
  <c r="V1980" i="11"/>
  <c r="V1976" i="11"/>
  <c r="V1972" i="11"/>
  <c r="V1968" i="11"/>
  <c r="V2066" i="11"/>
  <c r="V2057" i="11"/>
  <c r="V2047" i="11"/>
  <c r="V2044" i="11"/>
  <c r="V2024" i="11"/>
  <c r="V2021" i="11"/>
  <c r="V2018" i="11"/>
  <c r="V2011" i="11"/>
  <c r="V2005" i="11"/>
  <c r="V2002" i="11"/>
  <c r="V1995" i="11"/>
  <c r="V1989" i="11"/>
  <c r="V1986" i="11"/>
  <c r="V1979" i="11"/>
  <c r="V1973" i="11"/>
  <c r="V1970" i="11"/>
  <c r="V1964" i="11"/>
  <c r="V1960" i="11"/>
  <c r="V1956" i="11"/>
  <c r="V1952" i="11"/>
  <c r="V1948" i="11"/>
  <c r="V1944" i="11"/>
  <c r="V1940" i="11"/>
  <c r="V1936" i="11"/>
  <c r="V1932" i="11"/>
  <c r="V1928" i="11"/>
  <c r="V1924" i="11"/>
  <c r="V1920" i="11"/>
  <c r="V1916" i="11"/>
  <c r="V1912" i="11"/>
  <c r="V1908" i="11"/>
  <c r="V1904" i="11"/>
  <c r="V1900" i="11"/>
  <c r="V1896" i="11"/>
  <c r="V1892" i="11"/>
  <c r="V1888" i="11"/>
  <c r="V1884" i="11"/>
  <c r="V1880" i="11"/>
  <c r="V1876" i="11"/>
  <c r="V1872" i="11"/>
  <c r="V1868" i="11"/>
  <c r="V1864" i="11"/>
  <c r="V1860" i="11"/>
  <c r="V1856" i="11"/>
  <c r="V1852" i="11"/>
  <c r="V2074" i="11"/>
  <c r="V2073" i="11"/>
  <c r="V2068" i="11"/>
  <c r="V2065" i="11"/>
  <c r="V2060" i="11"/>
  <c r="V2043" i="11"/>
  <c r="V2039" i="11"/>
  <c r="V2037" i="11"/>
  <c r="V2010" i="11"/>
  <c r="V2003" i="11"/>
  <c r="V1997" i="11"/>
  <c r="V1993" i="11"/>
  <c r="V1983" i="11"/>
  <c r="V1975" i="11"/>
  <c r="V1974" i="11"/>
  <c r="V1969" i="11"/>
  <c r="V1966" i="11"/>
  <c r="V1959" i="11"/>
  <c r="V2072" i="11"/>
  <c r="V2036" i="11"/>
  <c r="V2029" i="11"/>
  <c r="V2015" i="11"/>
  <c r="V2028" i="11"/>
  <c r="V2022" i="11"/>
  <c r="V2017" i="11"/>
  <c r="V2014" i="11"/>
  <c r="V2007" i="11"/>
  <c r="V1991" i="11"/>
  <c r="V1967" i="11"/>
  <c r="V1962" i="11"/>
  <c r="V1954" i="11"/>
  <c r="V1947" i="11"/>
  <c r="V2031" i="11"/>
  <c r="V2019" i="11"/>
  <c r="V2013" i="11"/>
  <c r="V2009" i="11"/>
  <c r="V2006" i="11"/>
  <c r="V1994" i="11"/>
  <c r="V1990" i="11"/>
  <c r="V1971" i="11"/>
  <c r="V1961" i="11"/>
  <c r="V1957" i="11"/>
  <c r="V1955" i="11"/>
  <c r="V1949" i="11"/>
  <c r="V1946" i="11"/>
  <c r="V2033" i="11"/>
  <c r="V2027" i="11"/>
  <c r="V1958" i="11"/>
  <c r="V1953" i="11"/>
  <c r="V1945" i="11"/>
  <c r="V1942" i="11"/>
  <c r="V1935" i="11"/>
  <c r="V1929" i="11"/>
  <c r="V1926" i="11"/>
  <c r="V1919" i="11"/>
  <c r="V1913" i="11"/>
  <c r="V1910" i="11"/>
  <c r="V1903" i="11"/>
  <c r="V1897" i="11"/>
  <c r="V1894" i="11"/>
  <c r="V1887" i="11"/>
  <c r="V1881" i="11"/>
  <c r="V1878" i="11"/>
  <c r="V1871" i="11"/>
  <c r="V1865" i="11"/>
  <c r="V1862" i="11"/>
  <c r="V1855" i="11"/>
  <c r="V1849" i="11"/>
  <c r="V1846" i="11"/>
  <c r="V1842" i="11"/>
  <c r="V1838" i="11"/>
  <c r="V1834" i="11"/>
  <c r="V1830" i="11"/>
  <c r="V1826" i="11"/>
  <c r="V1822" i="11"/>
  <c r="V1818" i="11"/>
  <c r="V1814" i="11"/>
  <c r="V1810" i="11"/>
  <c r="V1806" i="11"/>
  <c r="V1802" i="11"/>
  <c r="V1798" i="11"/>
  <c r="V1794" i="11"/>
  <c r="V1790" i="11"/>
  <c r="V1786" i="11"/>
  <c r="V1782" i="11"/>
  <c r="V1778" i="11"/>
  <c r="V1774" i="11"/>
  <c r="V1770" i="11"/>
  <c r="V1766" i="11"/>
  <c r="V2053" i="11"/>
  <c r="V2045" i="11"/>
  <c r="V2023" i="11"/>
  <c r="V1985" i="11"/>
  <c r="V1982" i="11"/>
  <c r="V1978" i="11"/>
  <c r="V1965" i="11"/>
  <c r="V1963" i="11"/>
  <c r="V1951" i="11"/>
  <c r="V1943" i="11"/>
  <c r="V1941" i="11"/>
  <c r="V1937" i="11"/>
  <c r="V1934" i="11"/>
  <c r="V1927" i="11"/>
  <c r="V1921" i="11"/>
  <c r="V1918" i="11"/>
  <c r="V1911" i="11"/>
  <c r="V1905" i="11"/>
  <c r="V1902" i="11"/>
  <c r="V1895" i="11"/>
  <c r="V1889" i="11"/>
  <c r="V1886" i="11"/>
  <c r="V1879" i="11"/>
  <c r="V1873" i="11"/>
  <c r="V1870" i="11"/>
  <c r="V1863" i="11"/>
  <c r="V1857" i="11"/>
  <c r="V1854" i="11"/>
  <c r="V1848" i="11"/>
  <c r="V2001" i="11"/>
  <c r="V1923" i="11"/>
  <c r="V1915" i="11"/>
  <c r="V1906" i="11"/>
  <c r="V1901" i="11"/>
  <c r="V1875" i="11"/>
  <c r="V1867" i="11"/>
  <c r="V1858" i="11"/>
  <c r="V1850" i="11"/>
  <c r="V1845" i="11"/>
  <c r="V1843" i="11"/>
  <c r="V1840" i="11"/>
  <c r="V1833" i="11"/>
  <c r="V1827" i="11"/>
  <c r="V1824" i="11"/>
  <c r="V1817" i="11"/>
  <c r="V1811" i="11"/>
  <c r="V1808" i="11"/>
  <c r="V1801" i="11"/>
  <c r="V1795" i="11"/>
  <c r="V1938" i="11"/>
  <c r="V1930" i="11"/>
  <c r="V1925" i="11"/>
  <c r="V1917" i="11"/>
  <c r="V1899" i="11"/>
  <c r="V1890" i="11"/>
  <c r="V1882" i="11"/>
  <c r="V1877" i="11"/>
  <c r="V1869" i="11"/>
  <c r="V1841" i="11"/>
  <c r="V1835" i="11"/>
  <c r="V1832" i="11"/>
  <c r="V1825" i="11"/>
  <c r="V1819" i="11"/>
  <c r="V1816" i="11"/>
  <c r="V1809" i="11"/>
  <c r="V1803" i="11"/>
  <c r="V1800" i="11"/>
  <c r="V1793" i="11"/>
  <c r="V1787" i="11"/>
  <c r="V1784" i="11"/>
  <c r="V1777" i="11"/>
  <c r="V1771" i="11"/>
  <c r="V1768" i="11"/>
  <c r="V1759" i="11"/>
  <c r="V1755" i="11"/>
  <c r="V1751" i="11"/>
  <c r="V1747" i="11"/>
  <c r="V1743" i="11"/>
  <c r="V1739" i="11"/>
  <c r="V1735" i="11"/>
  <c r="V1731" i="11"/>
  <c r="V1727" i="11"/>
  <c r="V1723" i="11"/>
  <c r="V1719" i="11"/>
  <c r="V1715" i="11"/>
  <c r="V1711" i="11"/>
  <c r="V1707" i="11"/>
  <c r="V1703" i="11"/>
  <c r="V1699" i="11"/>
  <c r="V1695" i="11"/>
  <c r="V1691" i="11"/>
  <c r="V1687" i="11"/>
  <c r="V2049" i="11"/>
  <c r="V1999" i="11"/>
  <c r="V1998" i="11"/>
  <c r="V1909" i="11"/>
  <c r="V1907" i="11"/>
  <c r="V1861" i="11"/>
  <c r="V1859" i="11"/>
  <c r="V1853" i="11"/>
  <c r="V1851" i="11"/>
  <c r="V1847" i="11"/>
  <c r="V1837" i="11"/>
  <c r="V1829" i="11"/>
  <c r="V1820" i="11"/>
  <c r="V1815" i="11"/>
  <c r="V1797" i="11"/>
  <c r="V1789" i="11"/>
  <c r="V1788" i="11"/>
  <c r="V1783" i="11"/>
  <c r="V1780" i="11"/>
  <c r="V1758" i="11"/>
  <c r="V1752" i="11"/>
  <c r="V1749" i="11"/>
  <c r="V1742" i="11"/>
  <c r="V1736" i="11"/>
  <c r="V1733" i="11"/>
  <c r="V1726" i="11"/>
  <c r="V1720" i="11"/>
  <c r="V1717" i="11"/>
  <c r="V1710" i="11"/>
  <c r="V1704" i="11"/>
  <c r="V1701" i="11"/>
  <c r="V1694" i="11"/>
  <c r="V1688" i="11"/>
  <c r="V1685" i="11"/>
  <c r="V1680" i="11"/>
  <c r="V1676" i="11"/>
  <c r="V1672" i="11"/>
  <c r="V1668" i="11"/>
  <c r="V1664" i="11"/>
  <c r="V1660" i="11"/>
  <c r="V1656" i="11"/>
  <c r="V1652" i="11"/>
  <c r="V1648" i="11"/>
  <c r="V1644" i="11"/>
  <c r="V1640" i="11"/>
  <c r="V1636" i="11"/>
  <c r="V1632" i="11"/>
  <c r="V1628" i="11"/>
  <c r="V1624" i="11"/>
  <c r="V1620" i="11"/>
  <c r="V1616" i="11"/>
  <c r="V1612" i="11"/>
  <c r="V1608" i="11"/>
  <c r="V1604" i="11"/>
  <c r="V1600" i="11"/>
  <c r="V1596" i="11"/>
  <c r="V1592" i="11"/>
  <c r="V1588" i="11"/>
  <c r="V2040" i="11"/>
  <c r="V1939" i="11"/>
  <c r="V1933" i="11"/>
  <c r="V1931" i="11"/>
  <c r="V1893" i="11"/>
  <c r="V1891" i="11"/>
  <c r="V1885" i="11"/>
  <c r="V1883" i="11"/>
  <c r="V1844" i="11"/>
  <c r="V1839" i="11"/>
  <c r="V1831" i="11"/>
  <c r="V1813" i="11"/>
  <c r="V1804" i="11"/>
  <c r="V1799" i="11"/>
  <c r="V1792" i="11"/>
  <c r="V1785" i="11"/>
  <c r="V1779" i="11"/>
  <c r="V1775" i="11"/>
  <c r="V1765" i="11"/>
  <c r="V1760" i="11"/>
  <c r="V1757" i="11"/>
  <c r="V1750" i="11"/>
  <c r="V1744" i="11"/>
  <c r="V1741" i="11"/>
  <c r="V1734" i="11"/>
  <c r="V1728" i="11"/>
  <c r="V1725" i="11"/>
  <c r="V1718" i="11"/>
  <c r="V1712" i="11"/>
  <c r="V1709" i="11"/>
  <c r="V1702" i="11"/>
  <c r="V1696" i="11"/>
  <c r="V1693" i="11"/>
  <c r="V1686" i="11"/>
  <c r="V1682" i="11"/>
  <c r="V1678" i="11"/>
  <c r="V1674" i="11"/>
  <c r="V1670" i="11"/>
  <c r="V1666" i="11"/>
  <c r="V1662" i="11"/>
  <c r="V1658" i="11"/>
  <c r="V1654" i="11"/>
  <c r="V1650" i="11"/>
  <c r="V1646" i="11"/>
  <c r="V1642" i="11"/>
  <c r="V1638" i="11"/>
  <c r="V1634" i="11"/>
  <c r="V1630" i="11"/>
  <c r="V1626" i="11"/>
  <c r="V1622" i="11"/>
  <c r="V1618" i="11"/>
  <c r="V1614" i="11"/>
  <c r="V1610" i="11"/>
  <c r="V1606" i="11"/>
  <c r="V1602" i="11"/>
  <c r="V1598" i="11"/>
  <c r="V1594" i="11"/>
  <c r="V1590" i="11"/>
  <c r="V1586" i="11"/>
  <c r="V1582" i="11"/>
  <c r="V1578" i="11"/>
  <c r="V1574" i="11"/>
  <c r="V1570" i="11"/>
  <c r="V1566" i="11"/>
  <c r="V1562" i="11"/>
  <c r="V1558" i="11"/>
  <c r="V1554" i="11"/>
  <c r="V1550" i="11"/>
  <c r="V1546" i="11"/>
  <c r="V1542" i="11"/>
  <c r="V1538" i="11"/>
  <c r="V1534" i="11"/>
  <c r="V1530" i="11"/>
  <c r="V1526" i="11"/>
  <c r="V1522" i="11"/>
  <c r="V1518" i="11"/>
  <c r="V1514" i="11"/>
  <c r="V1510" i="11"/>
  <c r="V1506" i="11"/>
  <c r="V1502" i="11"/>
  <c r="V1498" i="11"/>
  <c r="V1494" i="11"/>
  <c r="V1490" i="11"/>
  <c r="V1486" i="11"/>
  <c r="V1482" i="11"/>
  <c r="V1478" i="11"/>
  <c r="V1474" i="11"/>
  <c r="V1470" i="11"/>
  <c r="V1466" i="11"/>
  <c r="V1462" i="11"/>
  <c r="V1458" i="11"/>
  <c r="V1454" i="11"/>
  <c r="V1450" i="11"/>
  <c r="V1446" i="11"/>
  <c r="V1442" i="11"/>
  <c r="V1438" i="11"/>
  <c r="V1434" i="11"/>
  <c r="V1981" i="11"/>
  <c r="V1836" i="11"/>
  <c r="V1828" i="11"/>
  <c r="V1796" i="11"/>
  <c r="V1791" i="11"/>
  <c r="V1773" i="11"/>
  <c r="V1772" i="11"/>
  <c r="V1767" i="11"/>
  <c r="V1764" i="11"/>
  <c r="V1754" i="11"/>
  <c r="V1746" i="11"/>
  <c r="V1987" i="11"/>
  <c r="V1950" i="11"/>
  <c r="V1922" i="11"/>
  <c r="V1874" i="11"/>
  <c r="V1807" i="11"/>
  <c r="V1805" i="11"/>
  <c r="V1866" i="11"/>
  <c r="V1812" i="11"/>
  <c r="V1781" i="11"/>
  <c r="V1745" i="11"/>
  <c r="V1722" i="11"/>
  <c r="V1714" i="11"/>
  <c r="V1705" i="11"/>
  <c r="V1697" i="11"/>
  <c r="V1692" i="11"/>
  <c r="V1684" i="11"/>
  <c r="V1681" i="11"/>
  <c r="V1679" i="11"/>
  <c r="V1665" i="11"/>
  <c r="V1663" i="11"/>
  <c r="V1649" i="11"/>
  <c r="V1647" i="11"/>
  <c r="V1633" i="11"/>
  <c r="V1631" i="11"/>
  <c r="V1617" i="11"/>
  <c r="V1615" i="11"/>
  <c r="V1601" i="11"/>
  <c r="V1599" i="11"/>
  <c r="V1587" i="11"/>
  <c r="V1584" i="11"/>
  <c r="V1577" i="11"/>
  <c r="V1571" i="11"/>
  <c r="V1568" i="11"/>
  <c r="V1561" i="11"/>
  <c r="V1555" i="11"/>
  <c r="V1552" i="11"/>
  <c r="V1545" i="11"/>
  <c r="V1539" i="11"/>
  <c r="V1536" i="11"/>
  <c r="V1529" i="11"/>
  <c r="V1523" i="11"/>
  <c r="V1520" i="11"/>
  <c r="V1513" i="11"/>
  <c r="V1507" i="11"/>
  <c r="V1504" i="11"/>
  <c r="V1497" i="11"/>
  <c r="V1491" i="11"/>
  <c r="V1488" i="11"/>
  <c r="V1481" i="11"/>
  <c r="V1475" i="11"/>
  <c r="V1472" i="11"/>
  <c r="V1465" i="11"/>
  <c r="V1459" i="11"/>
  <c r="V1456" i="11"/>
  <c r="V1449" i="11"/>
  <c r="V1443" i="11"/>
  <c r="V1440" i="11"/>
  <c r="V1433" i="11"/>
  <c r="V1431" i="11"/>
  <c r="V1427" i="11"/>
  <c r="V1423" i="11"/>
  <c r="V1419" i="11"/>
  <c r="V1415" i="11"/>
  <c r="V1411" i="11"/>
  <c r="V1407" i="11"/>
  <c r="V1403" i="11"/>
  <c r="V1399" i="11"/>
  <c r="V1395" i="11"/>
  <c r="V1391" i="11"/>
  <c r="V1387" i="11"/>
  <c r="V1383" i="11"/>
  <c r="V1379" i="11"/>
  <c r="V1375" i="11"/>
  <c r="V1371" i="11"/>
  <c r="V1367" i="11"/>
  <c r="V1363" i="11"/>
  <c r="V1359" i="11"/>
  <c r="V1355" i="11"/>
  <c r="V1351" i="11"/>
  <c r="V1347" i="11"/>
  <c r="V1343" i="11"/>
  <c r="V1339" i="11"/>
  <c r="V1335" i="11"/>
  <c r="V1331" i="11"/>
  <c r="V1327" i="11"/>
  <c r="V1323" i="11"/>
  <c r="V1319" i="11"/>
  <c r="V1315" i="11"/>
  <c r="V1311" i="11"/>
  <c r="V1307" i="11"/>
  <c r="V1303" i="11"/>
  <c r="V1299" i="11"/>
  <c r="V1295" i="11"/>
  <c r="V1291" i="11"/>
  <c r="V1287" i="11"/>
  <c r="V1283" i="11"/>
  <c r="V1279" i="11"/>
  <c r="V1275" i="11"/>
  <c r="V1271" i="11"/>
  <c r="V1267" i="11"/>
  <c r="V1263" i="11"/>
  <c r="V1769" i="11"/>
  <c r="V1732" i="11"/>
  <c r="V1713" i="11"/>
  <c r="V1585" i="11"/>
  <c r="V1579" i="11"/>
  <c r="V1575" i="11"/>
  <c r="V1565" i="11"/>
  <c r="V1557" i="11"/>
  <c r="V1556" i="11"/>
  <c r="V1551" i="11"/>
  <c r="V1548" i="11"/>
  <c r="V1528" i="11"/>
  <c r="V1521" i="11"/>
  <c r="V1515" i="11"/>
  <c r="V1511" i="11"/>
  <c r="V1501" i="11"/>
  <c r="V1493" i="11"/>
  <c r="V1492" i="11"/>
  <c r="V1487" i="11"/>
  <c r="V1484" i="11"/>
  <c r="V1464" i="11"/>
  <c r="V1457" i="11"/>
  <c r="V1451" i="11"/>
  <c r="V1447" i="11"/>
  <c r="V1437" i="11"/>
  <c r="V1426" i="11"/>
  <c r="V1420" i="11"/>
  <c r="V1417" i="11"/>
  <c r="V1410" i="11"/>
  <c r="V1404" i="11"/>
  <c r="V1401" i="11"/>
  <c r="V1394" i="11"/>
  <c r="V1388" i="11"/>
  <c r="V1385" i="11"/>
  <c r="V1378" i="11"/>
  <c r="V1372" i="11"/>
  <c r="V1369" i="11"/>
  <c r="V1362" i="11"/>
  <c r="V1356" i="11"/>
  <c r="V1353" i="11"/>
  <c r="V1346" i="11"/>
  <c r="V1340" i="11"/>
  <c r="V1337" i="11"/>
  <c r="V1330" i="11"/>
  <c r="V1324" i="11"/>
  <c r="V1321" i="11"/>
  <c r="V1314" i="11"/>
  <c r="V1308" i="11"/>
  <c r="V1305" i="11"/>
  <c r="V1298" i="11"/>
  <c r="V1292" i="11"/>
  <c r="V1289" i="11"/>
  <c r="V1282" i="11"/>
  <c r="V1276" i="11"/>
  <c r="V1273" i="11"/>
  <c r="V1266" i="11"/>
  <c r="V1258" i="11"/>
  <c r="V1254" i="11"/>
  <c r="V1250" i="11"/>
  <c r="V1246" i="11"/>
  <c r="V1242" i="11"/>
  <c r="V1238" i="11"/>
  <c r="V1234" i="11"/>
  <c r="V1230" i="11"/>
  <c r="V1226" i="11"/>
  <c r="V1222" i="11"/>
  <c r="V1218" i="11"/>
  <c r="V1214" i="11"/>
  <c r="V1210" i="11"/>
  <c r="V1206" i="11"/>
  <c r="V1202" i="11"/>
  <c r="V1198" i="11"/>
  <c r="V1194" i="11"/>
  <c r="V1190" i="11"/>
  <c r="V1186" i="11"/>
  <c r="V1182" i="11"/>
  <c r="V1178" i="11"/>
  <c r="V1174" i="11"/>
  <c r="V1170" i="11"/>
  <c r="V1166" i="11"/>
  <c r="V1162" i="11"/>
  <c r="V1158" i="11"/>
  <c r="V1154" i="11"/>
  <c r="V1150" i="11"/>
  <c r="V1146" i="11"/>
  <c r="V1142" i="11"/>
  <c r="V1138" i="11"/>
  <c r="V1134" i="11"/>
  <c r="V1130" i="11"/>
  <c r="V1126" i="11"/>
  <c r="V1122" i="11"/>
  <c r="V1118" i="11"/>
  <c r="V1114" i="11"/>
  <c r="V1110" i="11"/>
  <c r="V1106" i="11"/>
  <c r="V1102" i="11"/>
  <c r="V1098" i="11"/>
  <c r="V1094" i="11"/>
  <c r="V1090" i="11"/>
  <c r="V1086" i="11"/>
  <c r="V1082" i="11"/>
  <c r="V1078" i="11"/>
  <c r="V1074" i="11"/>
  <c r="V1070" i="11"/>
  <c r="V1066" i="11"/>
  <c r="V1062" i="11"/>
  <c r="V1058" i="11"/>
  <c r="V1054" i="11"/>
  <c r="V1050" i="11"/>
  <c r="V1046" i="11"/>
  <c r="V1042" i="11"/>
  <c r="V1038" i="11"/>
  <c r="V1034" i="11"/>
  <c r="V1030" i="11"/>
  <c r="V1026" i="11"/>
  <c r="V1022" i="11"/>
  <c r="V1018" i="11"/>
  <c r="V1014" i="11"/>
  <c r="V1010" i="11"/>
  <c r="V1006" i="11"/>
  <c r="V1002" i="11"/>
  <c r="V998" i="11"/>
  <c r="V994" i="11"/>
  <c r="V990" i="11"/>
  <c r="V986" i="11"/>
  <c r="V982" i="11"/>
  <c r="V978" i="11"/>
  <c r="V974" i="11"/>
  <c r="V970" i="11"/>
  <c r="V966" i="11"/>
  <c r="V962" i="11"/>
  <c r="V958" i="11"/>
  <c r="V954" i="11"/>
  <c r="V950" i="11"/>
  <c r="V946" i="11"/>
  <c r="V942" i="11"/>
  <c r="V938" i="11"/>
  <c r="V934" i="11"/>
  <c r="V930" i="11"/>
  <c r="V926" i="11"/>
  <c r="V922" i="11"/>
  <c r="V918" i="11"/>
  <c r="V914" i="11"/>
  <c r="V910" i="11"/>
  <c r="V906" i="11"/>
  <c r="V902" i="11"/>
  <c r="V898" i="11"/>
  <c r="V894" i="11"/>
  <c r="V890" i="11"/>
  <c r="V886" i="11"/>
  <c r="V882" i="11"/>
  <c r="V878" i="11"/>
  <c r="V874" i="11"/>
  <c r="V870" i="11"/>
  <c r="V866" i="11"/>
  <c r="V862" i="11"/>
  <c r="V858" i="11"/>
  <c r="V854" i="11"/>
  <c r="V850" i="11"/>
  <c r="V846" i="11"/>
  <c r="V842" i="11"/>
  <c r="V838" i="11"/>
  <c r="V834" i="11"/>
  <c r="V830" i="11"/>
  <c r="V826" i="11"/>
  <c r="V822" i="11"/>
  <c r="V818" i="11"/>
  <c r="V814" i="11"/>
  <c r="V810" i="11"/>
  <c r="V806" i="11"/>
  <c r="V802" i="11"/>
  <c r="V1898" i="11"/>
  <c r="V1763" i="11"/>
  <c r="V1762" i="11"/>
  <c r="V1756" i="11"/>
  <c r="V1748" i="11"/>
  <c r="V1730" i="11"/>
  <c r="V1729" i="11"/>
  <c r="V1721" i="11"/>
  <c r="V1700" i="11"/>
  <c r="V1698" i="11"/>
  <c r="V1683" i="11"/>
  <c r="V1675" i="11"/>
  <c r="V1667" i="11"/>
  <c r="V1659" i="11"/>
  <c r="V1651" i="11"/>
  <c r="V1643" i="11"/>
  <c r="V1635" i="11"/>
  <c r="V1627" i="11"/>
  <c r="V1619" i="11"/>
  <c r="V1611" i="11"/>
  <c r="V1603" i="11"/>
  <c r="V1595" i="11"/>
  <c r="V1583" i="11"/>
  <c r="V1580" i="11"/>
  <c r="V1560" i="11"/>
  <c r="V1553" i="11"/>
  <c r="V1547" i="11"/>
  <c r="V1543" i="11"/>
  <c r="V1533" i="11"/>
  <c r="V1525" i="11"/>
  <c r="V1524" i="11"/>
  <c r="V1519" i="11"/>
  <c r="V1516" i="11"/>
  <c r="V1496" i="11"/>
  <c r="V1489" i="11"/>
  <c r="V1483" i="11"/>
  <c r="V1479" i="11"/>
  <c r="V1469" i="11"/>
  <c r="V1461" i="11"/>
  <c r="V1460" i="11"/>
  <c r="V1455" i="11"/>
  <c r="V1452" i="11"/>
  <c r="V1432" i="11"/>
  <c r="V1428" i="11"/>
  <c r="V1425" i="11"/>
  <c r="V1418" i="11"/>
  <c r="V1412" i="11"/>
  <c r="V1409" i="11"/>
  <c r="V1402" i="11"/>
  <c r="V1396" i="11"/>
  <c r="V1393" i="11"/>
  <c r="V1386" i="11"/>
  <c r="V1380" i="11"/>
  <c r="V1377" i="11"/>
  <c r="V1370" i="11"/>
  <c r="V1364" i="11"/>
  <c r="V1361" i="11"/>
  <c r="V1354" i="11"/>
  <c r="V1348" i="11"/>
  <c r="V1345" i="11"/>
  <c r="V1338" i="11"/>
  <c r="V1332" i="11"/>
  <c r="V1329" i="11"/>
  <c r="V1322" i="11"/>
  <c r="V1316" i="11"/>
  <c r="V1313" i="11"/>
  <c r="V1306" i="11"/>
  <c r="V1300" i="11"/>
  <c r="V1297" i="11"/>
  <c r="V1290" i="11"/>
  <c r="V1284" i="11"/>
  <c r="V1281" i="11"/>
  <c r="V1274" i="11"/>
  <c r="V1268" i="11"/>
  <c r="V1265" i="11"/>
  <c r="V1260" i="11"/>
  <c r="V1256" i="11"/>
  <c r="V1252" i="11"/>
  <c r="V1248" i="11"/>
  <c r="V1244" i="11"/>
  <c r="V1240" i="11"/>
  <c r="V1236" i="11"/>
  <c r="V1232" i="11"/>
  <c r="V1228" i="11"/>
  <c r="V1224" i="11"/>
  <c r="V1220" i="11"/>
  <c r="V1216" i="11"/>
  <c r="V1212" i="11"/>
  <c r="V1208" i="11"/>
  <c r="V1204" i="11"/>
  <c r="V1200" i="11"/>
  <c r="V1196" i="11"/>
  <c r="V1192" i="11"/>
  <c r="V1188" i="11"/>
  <c r="V1184" i="11"/>
  <c r="V1180" i="11"/>
  <c r="V1176" i="11"/>
  <c r="V1172" i="11"/>
  <c r="V1168" i="11"/>
  <c r="V1164" i="11"/>
  <c r="V1160" i="11"/>
  <c r="V1156" i="11"/>
  <c r="V1152" i="11"/>
  <c r="V1148" i="11"/>
  <c r="V1144" i="11"/>
  <c r="V1140" i="11"/>
  <c r="V1136" i="11"/>
  <c r="V1132" i="11"/>
  <c r="V1128" i="11"/>
  <c r="V1124" i="11"/>
  <c r="V1120" i="11"/>
  <c r="V1116" i="11"/>
  <c r="V1112" i="11"/>
  <c r="V1108" i="11"/>
  <c r="V1104" i="11"/>
  <c r="V1100" i="11"/>
  <c r="V1096" i="11"/>
  <c r="V1092" i="11"/>
  <c r="V1088" i="11"/>
  <c r="V1084" i="11"/>
  <c r="V1080" i="11"/>
  <c r="V1076" i="11"/>
  <c r="V1072" i="11"/>
  <c r="V1068" i="11"/>
  <c r="V1064" i="11"/>
  <c r="V1060" i="11"/>
  <c r="V1056" i="11"/>
  <c r="V1052" i="11"/>
  <c r="V1048" i="11"/>
  <c r="V1044" i="11"/>
  <c r="V1040" i="11"/>
  <c r="V1036" i="11"/>
  <c r="V1032" i="11"/>
  <c r="V1028" i="11"/>
  <c r="V1024" i="11"/>
  <c r="V1020" i="11"/>
  <c r="V1016" i="11"/>
  <c r="V1012" i="11"/>
  <c r="V1008" i="11"/>
  <c r="V1004" i="11"/>
  <c r="V1000" i="11"/>
  <c r="V996" i="11"/>
  <c r="V992" i="11"/>
  <c r="V988" i="11"/>
  <c r="V984" i="11"/>
  <c r="V980" i="11"/>
  <c r="V976" i="11"/>
  <c r="V972" i="11"/>
  <c r="V968" i="11"/>
  <c r="V964" i="11"/>
  <c r="V960" i="11"/>
  <c r="V956" i="11"/>
  <c r="V952" i="11"/>
  <c r="V948" i="11"/>
  <c r="V944" i="11"/>
  <c r="V940" i="11"/>
  <c r="V936" i="11"/>
  <c r="V932" i="11"/>
  <c r="V928" i="11"/>
  <c r="V924" i="11"/>
  <c r="V920" i="11"/>
  <c r="V916" i="11"/>
  <c r="V912" i="11"/>
  <c r="V908" i="11"/>
  <c r="V904" i="11"/>
  <c r="V900" i="11"/>
  <c r="V896" i="11"/>
  <c r="V892" i="11"/>
  <c r="V888" i="11"/>
  <c r="V884" i="11"/>
  <c r="V880" i="11"/>
  <c r="V876" i="11"/>
  <c r="V872" i="11"/>
  <c r="V868" i="11"/>
  <c r="V864" i="11"/>
  <c r="V860" i="11"/>
  <c r="V856" i="11"/>
  <c r="V852" i="11"/>
  <c r="V848" i="11"/>
  <c r="V844" i="11"/>
  <c r="V840" i="11"/>
  <c r="V836" i="11"/>
  <c r="V832" i="11"/>
  <c r="V1761" i="11"/>
  <c r="V1737" i="11"/>
  <c r="V1724" i="11"/>
  <c r="V1661" i="11"/>
  <c r="V1657" i="11"/>
  <c r="V1653" i="11"/>
  <c r="V1623" i="11"/>
  <c r="V1597" i="11"/>
  <c r="V1593" i="11"/>
  <c r="V1589" i="11"/>
  <c r="V1576" i="11"/>
  <c r="V2058" i="11"/>
  <c r="V1823" i="11"/>
  <c r="V1716" i="11"/>
  <c r="V1690" i="11"/>
  <c r="V1671" i="11"/>
  <c r="V1645" i="11"/>
  <c r="V1641" i="11"/>
  <c r="V1637" i="11"/>
  <c r="V1607" i="11"/>
  <c r="V1573" i="11"/>
  <c r="V1572" i="11"/>
  <c r="V1567" i="11"/>
  <c r="V1564" i="11"/>
  <c r="V1544" i="11"/>
  <c r="V1677" i="11"/>
  <c r="V1625" i="11"/>
  <c r="V1613" i="11"/>
  <c r="V1559" i="11"/>
  <c r="V1517" i="11"/>
  <c r="V1477" i="11"/>
  <c r="V1476" i="11"/>
  <c r="V1471" i="11"/>
  <c r="V1468" i="11"/>
  <c r="V1441" i="11"/>
  <c r="V1435" i="11"/>
  <c r="V1430" i="11"/>
  <c r="V1422" i="11"/>
  <c r="V1413" i="11"/>
  <c r="V1405" i="11"/>
  <c r="V1400" i="11"/>
  <c r="V1392" i="11"/>
  <c r="V1366" i="11"/>
  <c r="V1358" i="11"/>
  <c r="V1357" i="11"/>
  <c r="V1352" i="11"/>
  <c r="V1344" i="11"/>
  <c r="V1318" i="11"/>
  <c r="V1310" i="11"/>
  <c r="V1301" i="11"/>
  <c r="V1821" i="11"/>
  <c r="V1738" i="11"/>
  <c r="V1673" i="11"/>
  <c r="V1669" i="11"/>
  <c r="V1639" i="11"/>
  <c r="V1609" i="11"/>
  <c r="V1605" i="11"/>
  <c r="V1581" i="11"/>
  <c r="V1569" i="11"/>
  <c r="V1549" i="11"/>
  <c r="V1540" i="11"/>
  <c r="V1535" i="11"/>
  <c r="V1532" i="11"/>
  <c r="V1505" i="11"/>
  <c r="V1499" i="11"/>
  <c r="V1495" i="11"/>
  <c r="V1485" i="11"/>
  <c r="V1448" i="11"/>
  <c r="V1429" i="11"/>
  <c r="V1421" i="11"/>
  <c r="V1416" i="11"/>
  <c r="V1408" i="11"/>
  <c r="V1382" i="11"/>
  <c r="V1374" i="11"/>
  <c r="V1365" i="11"/>
  <c r="V1334" i="11"/>
  <c r="V1326" i="11"/>
  <c r="V1317" i="11"/>
  <c r="V1309" i="11"/>
  <c r="V1304" i="11"/>
  <c r="V1977" i="11"/>
  <c r="V1753" i="11"/>
  <c r="V1689" i="11"/>
  <c r="V1629" i="11"/>
  <c r="V1591" i="11"/>
  <c r="V1512" i="11"/>
  <c r="V1509" i="11"/>
  <c r="V1398" i="11"/>
  <c r="V1373" i="11"/>
  <c r="V1368" i="11"/>
  <c r="V1350" i="11"/>
  <c r="V1325" i="11"/>
  <c r="V1320" i="11"/>
  <c r="V1293" i="11"/>
  <c r="V1288" i="11"/>
  <c r="V1280" i="11"/>
  <c r="V1253" i="11"/>
  <c r="V1251" i="11"/>
  <c r="V1237" i="11"/>
  <c r="V1235" i="11"/>
  <c r="V1221" i="11"/>
  <c r="V1219" i="11"/>
  <c r="V1205" i="11"/>
  <c r="V1203" i="11"/>
  <c r="V1189" i="11"/>
  <c r="V1187" i="11"/>
  <c r="V1177" i="11"/>
  <c r="V1175" i="11"/>
  <c r="V1161" i="11"/>
  <c r="V1159" i="11"/>
  <c r="V1145" i="11"/>
  <c r="V1143" i="11"/>
  <c r="V1129" i="11"/>
  <c r="V1127" i="11"/>
  <c r="V1113" i="11"/>
  <c r="V1111" i="11"/>
  <c r="V1097" i="11"/>
  <c r="V1095" i="11"/>
  <c r="V1081" i="11"/>
  <c r="V1079" i="11"/>
  <c r="V1069" i="11"/>
  <c r="V1067" i="11"/>
  <c r="V1053" i="11"/>
  <c r="V1051" i="11"/>
  <c r="V1037" i="11"/>
  <c r="V1740" i="11"/>
  <c r="V1621" i="11"/>
  <c r="V1531" i="11"/>
  <c r="V1503" i="11"/>
  <c r="V1480" i="11"/>
  <c r="V1473" i="11"/>
  <c r="V1444" i="11"/>
  <c r="V1439" i="11"/>
  <c r="V1424" i="11"/>
  <c r="V1414" i="11"/>
  <c r="V1381" i="11"/>
  <c r="V1360" i="11"/>
  <c r="V1333" i="11"/>
  <c r="V1312" i="11"/>
  <c r="V1302" i="11"/>
  <c r="V1296" i="11"/>
  <c r="V1270" i="11"/>
  <c r="V1262" i="11"/>
  <c r="V1257" i="11"/>
  <c r="V1255" i="11"/>
  <c r="V1241" i="11"/>
  <c r="V1239" i="11"/>
  <c r="V1225" i="11"/>
  <c r="V1223" i="11"/>
  <c r="V1209" i="11"/>
  <c r="V1207" i="11"/>
  <c r="V1193" i="11"/>
  <c r="V1191" i="11"/>
  <c r="V1181" i="11"/>
  <c r="V1179" i="11"/>
  <c r="V1165" i="11"/>
  <c r="V1163" i="11"/>
  <c r="V1149" i="11"/>
  <c r="V1147" i="11"/>
  <c r="V1133" i="11"/>
  <c r="V1131" i="11"/>
  <c r="V1117" i="11"/>
  <c r="V1115" i="11"/>
  <c r="V1101" i="11"/>
  <c r="V1099" i="11"/>
  <c r="V1085" i="11"/>
  <c r="V1083" i="11"/>
  <c r="V1073" i="11"/>
  <c r="V1071" i="11"/>
  <c r="V1057" i="11"/>
  <c r="V1055" i="11"/>
  <c r="V1041" i="11"/>
  <c r="V1039" i="11"/>
  <c r="V1025" i="11"/>
  <c r="V1023" i="11"/>
  <c r="V1914" i="11"/>
  <c r="V1708" i="11"/>
  <c r="V1453" i="11"/>
  <c r="V1390" i="11"/>
  <c r="V1269" i="11"/>
  <c r="V1247" i="11"/>
  <c r="V1245" i="11"/>
  <c r="V1215" i="11"/>
  <c r="V1213" i="11"/>
  <c r="V1171" i="11"/>
  <c r="V1169" i="11"/>
  <c r="V1139" i="11"/>
  <c r="V1137" i="11"/>
  <c r="V1107" i="11"/>
  <c r="V1105" i="11"/>
  <c r="V1063" i="11"/>
  <c r="V1061" i="11"/>
  <c r="V1033" i="11"/>
  <c r="V1031" i="11"/>
  <c r="V1029" i="11"/>
  <c r="V1021" i="11"/>
  <c r="V1017" i="11"/>
  <c r="V1015" i="11"/>
  <c r="V1001" i="11"/>
  <c r="V999" i="11"/>
  <c r="V985" i="11"/>
  <c r="V983" i="11"/>
  <c r="V969" i="11"/>
  <c r="V967" i="11"/>
  <c r="V953" i="11"/>
  <c r="V951" i="11"/>
  <c r="V937" i="11"/>
  <c r="V935" i="11"/>
  <c r="V921" i="11"/>
  <c r="V919" i="11"/>
  <c r="V905" i="11"/>
  <c r="V903" i="11"/>
  <c r="V889" i="11"/>
  <c r="V887" i="11"/>
  <c r="V873" i="11"/>
  <c r="V871" i="11"/>
  <c r="V861" i="11"/>
  <c r="V851" i="11"/>
  <c r="V849" i="11"/>
  <c r="V835" i="11"/>
  <c r="V833" i="11"/>
  <c r="V827" i="11"/>
  <c r="V824" i="11"/>
  <c r="V817" i="11"/>
  <c r="V811" i="11"/>
  <c r="V808" i="11"/>
  <c r="V798" i="11"/>
  <c r="V794" i="11"/>
  <c r="V790" i="11"/>
  <c r="V786" i="11"/>
  <c r="V782" i="11"/>
  <c r="V778" i="11"/>
  <c r="V774" i="11"/>
  <c r="V770" i="11"/>
  <c r="V766" i="11"/>
  <c r="V762" i="11"/>
  <c r="V758" i="11"/>
  <c r="V754" i="11"/>
  <c r="V750" i="11"/>
  <c r="V746" i="11"/>
  <c r="V742" i="11"/>
  <c r="V738" i="11"/>
  <c r="V734" i="11"/>
  <c r="V730" i="11"/>
  <c r="V726" i="11"/>
  <c r="V722" i="11"/>
  <c r="V718" i="11"/>
  <c r="V714" i="11"/>
  <c r="V710" i="11"/>
  <c r="V706" i="11"/>
  <c r="V702" i="11"/>
  <c r="V698" i="11"/>
  <c r="V694" i="11"/>
  <c r="V690" i="11"/>
  <c r="V686" i="11"/>
  <c r="V682" i="11"/>
  <c r="V678" i="11"/>
  <c r="V674" i="11"/>
  <c r="V670" i="11"/>
  <c r="V666" i="11"/>
  <c r="V662" i="11"/>
  <c r="V658" i="11"/>
  <c r="V654" i="11"/>
  <c r="V650" i="11"/>
  <c r="V646" i="11"/>
  <c r="V642" i="11"/>
  <c r="V638" i="11"/>
  <c r="V634" i="11"/>
  <c r="V1655" i="11"/>
  <c r="V1527" i="11"/>
  <c r="V1500" i="11"/>
  <c r="V1463" i="11"/>
  <c r="V1397" i="11"/>
  <c r="V1389" i="11"/>
  <c r="V1376" i="11"/>
  <c r="V1336" i="11"/>
  <c r="V1294" i="11"/>
  <c r="V1277" i="11"/>
  <c r="V1264" i="11"/>
  <c r="V1243" i="11"/>
  <c r="V1233" i="11"/>
  <c r="V1211" i="11"/>
  <c r="V1201" i="11"/>
  <c r="V1167" i="11"/>
  <c r="V1157" i="11"/>
  <c r="V1135" i="11"/>
  <c r="V1125" i="11"/>
  <c r="V1103" i="11"/>
  <c r="V1093" i="11"/>
  <c r="V1059" i="11"/>
  <c r="V1049" i="11"/>
  <c r="V1035" i="11"/>
  <c r="V1027" i="11"/>
  <c r="V1019" i="11"/>
  <c r="V1005" i="11"/>
  <c r="V1003" i="11"/>
  <c r="V989" i="11"/>
  <c r="V987" i="11"/>
  <c r="V973" i="11"/>
  <c r="V971" i="11"/>
  <c r="V957" i="11"/>
  <c r="V955" i="11"/>
  <c r="V941" i="11"/>
  <c r="V939" i="11"/>
  <c r="V925" i="11"/>
  <c r="V923" i="11"/>
  <c r="V909" i="11"/>
  <c r="V907" i="11"/>
  <c r="V893" i="11"/>
  <c r="V891" i="11"/>
  <c r="V877" i="11"/>
  <c r="V875" i="11"/>
  <c r="V863" i="11"/>
  <c r="V855" i="11"/>
  <c r="V853" i="11"/>
  <c r="V839" i="11"/>
  <c r="V837" i="11"/>
  <c r="V823" i="11"/>
  <c r="V820" i="11"/>
  <c r="V813" i="11"/>
  <c r="V807" i="11"/>
  <c r="V804" i="11"/>
  <c r="V801" i="11"/>
  <c r="V797" i="11"/>
  <c r="V793" i="11"/>
  <c r="V789" i="11"/>
  <c r="V785" i="11"/>
  <c r="V781" i="11"/>
  <c r="V777" i="11"/>
  <c r="V773" i="11"/>
  <c r="V769" i="11"/>
  <c r="V765" i="11"/>
  <c r="V761" i="11"/>
  <c r="V757" i="11"/>
  <c r="V753" i="11"/>
  <c r="V749" i="11"/>
  <c r="V745" i="11"/>
  <c r="V741" i="11"/>
  <c r="V737" i="11"/>
  <c r="V733" i="11"/>
  <c r="V729" i="11"/>
  <c r="V725" i="11"/>
  <c r="V721" i="11"/>
  <c r="V717" i="11"/>
  <c r="V713" i="11"/>
  <c r="V709" i="11"/>
  <c r="V705" i="11"/>
  <c r="V701" i="11"/>
  <c r="V697" i="11"/>
  <c r="V693" i="11"/>
  <c r="V689" i="11"/>
  <c r="V685" i="11"/>
  <c r="V681" i="11"/>
  <c r="V677" i="11"/>
  <c r="V673" i="11"/>
  <c r="V669" i="11"/>
  <c r="V665" i="11"/>
  <c r="V661" i="11"/>
  <c r="V657" i="11"/>
  <c r="V653" i="11"/>
  <c r="V649" i="11"/>
  <c r="V645" i="11"/>
  <c r="V641" i="11"/>
  <c r="V637" i="11"/>
  <c r="V633" i="11"/>
  <c r="V1537" i="11"/>
  <c r="V1349" i="11"/>
  <c r="V1341" i="11"/>
  <c r="V1278" i="11"/>
  <c r="V1272" i="11"/>
  <c r="V1217" i="11"/>
  <c r="V1199" i="11"/>
  <c r="V1151" i="11"/>
  <c r="V1121" i="11"/>
  <c r="V1087" i="11"/>
  <c r="V1011" i="11"/>
  <c r="V1009" i="11"/>
  <c r="V995" i="11"/>
  <c r="V993" i="11"/>
  <c r="V979" i="11"/>
  <c r="V977" i="11"/>
  <c r="V963" i="11"/>
  <c r="V961" i="11"/>
  <c r="V947" i="11"/>
  <c r="V945" i="11"/>
  <c r="V931" i="11"/>
  <c r="V929" i="11"/>
  <c r="V915" i="11"/>
  <c r="V913" i="11"/>
  <c r="V899" i="11"/>
  <c r="V897" i="11"/>
  <c r="V883" i="11"/>
  <c r="V881" i="11"/>
  <c r="V867" i="11"/>
  <c r="V865" i="11"/>
  <c r="V859" i="11"/>
  <c r="V857" i="11"/>
  <c r="V841" i="11"/>
  <c r="V825" i="11"/>
  <c r="V821" i="11"/>
  <c r="V819" i="11"/>
  <c r="V647" i="11"/>
  <c r="V644" i="11"/>
  <c r="V629" i="11"/>
  <c r="V625" i="11"/>
  <c r="V621" i="11"/>
  <c r="V617" i="11"/>
  <c r="V613" i="11"/>
  <c r="V609" i="11"/>
  <c r="V605" i="11"/>
  <c r="V601" i="11"/>
  <c r="V597" i="11"/>
  <c r="V593" i="11"/>
  <c r="V589" i="11"/>
  <c r="V585" i="11"/>
  <c r="V581" i="11"/>
  <c r="V577" i="11"/>
  <c r="V573" i="11"/>
  <c r="V569" i="11"/>
  <c r="V565" i="11"/>
  <c r="V561" i="11"/>
  <c r="V557" i="11"/>
  <c r="V553" i="11"/>
  <c r="V549" i="11"/>
  <c r="V545" i="11"/>
  <c r="V541" i="11"/>
  <c r="V537" i="11"/>
  <c r="V533" i="11"/>
  <c r="V529" i="11"/>
  <c r="V525" i="11"/>
  <c r="V521" i="11"/>
  <c r="V517" i="11"/>
  <c r="V513" i="11"/>
  <c r="V509" i="11"/>
  <c r="V505" i="11"/>
  <c r="V501" i="11"/>
  <c r="V497" i="11"/>
  <c r="V493" i="11"/>
  <c r="V489" i="11"/>
  <c r="V485" i="11"/>
  <c r="V481" i="11"/>
  <c r="V477" i="11"/>
  <c r="V473" i="11"/>
  <c r="V469" i="11"/>
  <c r="V465" i="11"/>
  <c r="V461" i="11"/>
  <c r="V457" i="11"/>
  <c r="V453" i="11"/>
  <c r="V449" i="11"/>
  <c r="V445" i="11"/>
  <c r="V441" i="11"/>
  <c r="V437" i="11"/>
  <c r="V433" i="11"/>
  <c r="V429" i="11"/>
  <c r="V425" i="11"/>
  <c r="V422" i="11"/>
  <c r="V418" i="11"/>
  <c r="V414" i="11"/>
  <c r="V410" i="11"/>
  <c r="V406" i="11"/>
  <c r="V402" i="11"/>
  <c r="V398" i="11"/>
  <c r="V394" i="11"/>
  <c r="V390" i="11"/>
  <c r="V386" i="11"/>
  <c r="V382" i="11"/>
  <c r="V378" i="11"/>
  <c r="V374" i="11"/>
  <c r="V370" i="11"/>
  <c r="V366" i="11"/>
  <c r="V362" i="11"/>
  <c r="V358" i="11"/>
  <c r="V354" i="11"/>
  <c r="V350" i="11"/>
  <c r="V346" i="11"/>
  <c r="V342" i="11"/>
  <c r="V338" i="11"/>
  <c r="V334" i="11"/>
  <c r="V330" i="11"/>
  <c r="V326" i="11"/>
  <c r="V322" i="11"/>
  <c r="V318" i="11"/>
  <c r="V314" i="11"/>
  <c r="V310" i="11"/>
  <c r="V306" i="11"/>
  <c r="V302" i="11"/>
  <c r="V298" i="11"/>
  <c r="V294" i="11"/>
  <c r="V290" i="11"/>
  <c r="V286" i="11"/>
  <c r="V282" i="11"/>
  <c r="V278" i="11"/>
  <c r="V274" i="11"/>
  <c r="V270" i="11"/>
  <c r="V266" i="11"/>
  <c r="V262" i="11"/>
  <c r="V258" i="11"/>
  <c r="V254" i="11"/>
  <c r="V250" i="11"/>
  <c r="V246" i="11"/>
  <c r="V242" i="11"/>
  <c r="V238" i="11"/>
  <c r="V234" i="11"/>
  <c r="V230" i="11"/>
  <c r="V226" i="11"/>
  <c r="V222" i="11"/>
  <c r="V218" i="11"/>
  <c r="V214" i="11"/>
  <c r="V210" i="11"/>
  <c r="V206" i="11"/>
  <c r="V202" i="11"/>
  <c r="V198" i="11"/>
  <c r="V194" i="11"/>
  <c r="V190" i="11"/>
  <c r="V186" i="11"/>
  <c r="V182" i="11"/>
  <c r="V178" i="11"/>
  <c r="V174" i="11"/>
  <c r="V170" i="11"/>
  <c r="V166" i="11"/>
  <c r="V162" i="11"/>
  <c r="V158" i="11"/>
  <c r="V154" i="11"/>
  <c r="V150" i="11"/>
  <c r="V146" i="11"/>
  <c r="V142" i="11"/>
  <c r="V138" i="11"/>
  <c r="V134" i="11"/>
  <c r="V130" i="11"/>
  <c r="V126" i="11"/>
  <c r="V122" i="11"/>
  <c r="V118" i="11"/>
  <c r="V114" i="11"/>
  <c r="V110" i="11"/>
  <c r="V106" i="11"/>
  <c r="V102" i="11"/>
  <c r="V98" i="11"/>
  <c r="V94" i="11"/>
  <c r="V90" i="11"/>
  <c r="V86" i="11"/>
  <c r="V1563" i="11"/>
  <c r="V1508" i="11"/>
  <c r="V1467" i="11"/>
  <c r="V1406" i="11"/>
  <c r="V1261" i="11"/>
  <c r="V1227" i="11"/>
  <c r="V1197" i="11"/>
  <c r="V1173" i="11"/>
  <c r="V1155" i="11"/>
  <c r="V1109" i="11"/>
  <c r="V1091" i="11"/>
  <c r="V1043" i="11"/>
  <c r="V1007" i="11"/>
  <c r="V991" i="11"/>
  <c r="V975" i="11"/>
  <c r="V959" i="11"/>
  <c r="V943" i="11"/>
  <c r="V927" i="11"/>
  <c r="V911" i="11"/>
  <c r="V895" i="11"/>
  <c r="V879" i="11"/>
  <c r="V816" i="11"/>
  <c r="V815" i="11"/>
  <c r="V812" i="11"/>
  <c r="V800" i="11"/>
  <c r="V795" i="11"/>
  <c r="V792" i="11"/>
  <c r="V787" i="11"/>
  <c r="V784" i="11"/>
  <c r="V779" i="11"/>
  <c r="V776" i="11"/>
  <c r="V771" i="11"/>
  <c r="V768" i="11"/>
  <c r="V763" i="11"/>
  <c r="V760" i="11"/>
  <c r="V755" i="11"/>
  <c r="V752" i="11"/>
  <c r="V747" i="11"/>
  <c r="V744" i="11"/>
  <c r="V739" i="11"/>
  <c r="V736" i="11"/>
  <c r="V731" i="11"/>
  <c r="V728" i="11"/>
  <c r="V723" i="11"/>
  <c r="V720" i="11"/>
  <c r="V715" i="11"/>
  <c r="V712" i="11"/>
  <c r="V707" i="11"/>
  <c r="V704" i="11"/>
  <c r="V699" i="11"/>
  <c r="V696" i="11"/>
  <c r="V691" i="11"/>
  <c r="V688" i="11"/>
  <c r="V683" i="11"/>
  <c r="V680" i="11"/>
  <c r="V675" i="11"/>
  <c r="V672" i="11"/>
  <c r="V667" i="11"/>
  <c r="V664" i="11"/>
  <c r="V659" i="11"/>
  <c r="V656" i="11"/>
  <c r="V651" i="11"/>
  <c r="V648" i="11"/>
  <c r="V635" i="11"/>
  <c r="V632" i="11"/>
  <c r="V628" i="11"/>
  <c r="V624" i="11"/>
  <c r="V620" i="11"/>
  <c r="V616" i="11"/>
  <c r="V612" i="11"/>
  <c r="V608" i="11"/>
  <c r="V604" i="11"/>
  <c r="V600" i="11"/>
  <c r="V596" i="11"/>
  <c r="V592" i="11"/>
  <c r="V588" i="11"/>
  <c r="V584" i="11"/>
  <c r="V580" i="11"/>
  <c r="V576" i="11"/>
  <c r="V572" i="11"/>
  <c r="V568" i="11"/>
  <c r="V564" i="11"/>
  <c r="V560" i="11"/>
  <c r="V556" i="11"/>
  <c r="V552" i="11"/>
  <c r="V548" i="11"/>
  <c r="V544" i="11"/>
  <c r="V540" i="11"/>
  <c r="V536" i="11"/>
  <c r="V532" i="11"/>
  <c r="V528" i="11"/>
  <c r="V524" i="11"/>
  <c r="V520" i="11"/>
  <c r="V516" i="11"/>
  <c r="V512" i="11"/>
  <c r="V508" i="11"/>
  <c r="V504" i="11"/>
  <c r="V500" i="11"/>
  <c r="V496" i="11"/>
  <c r="V492" i="11"/>
  <c r="V488" i="11"/>
  <c r="V484" i="11"/>
  <c r="V480" i="11"/>
  <c r="V476" i="11"/>
  <c r="V472" i="11"/>
  <c r="V468" i="11"/>
  <c r="V464" i="11"/>
  <c r="V460" i="11"/>
  <c r="V456" i="11"/>
  <c r="V452" i="11"/>
  <c r="V448" i="11"/>
  <c r="V444" i="11"/>
  <c r="V440" i="11"/>
  <c r="V436" i="11"/>
  <c r="V432" i="11"/>
  <c r="V428" i="11"/>
  <c r="V421" i="11"/>
  <c r="V417" i="11"/>
  <c r="V413" i="11"/>
  <c r="V409" i="11"/>
  <c r="V405" i="11"/>
  <c r="V401" i="11"/>
  <c r="V397" i="11"/>
  <c r="V393" i="11"/>
  <c r="V389" i="11"/>
  <c r="V385" i="11"/>
  <c r="V381" i="11"/>
  <c r="V377" i="11"/>
  <c r="V373" i="11"/>
  <c r="V369" i="11"/>
  <c r="V365" i="11"/>
  <c r="V361" i="11"/>
  <c r="V357" i="11"/>
  <c r="V353" i="11"/>
  <c r="V349" i="11"/>
  <c r="V345" i="11"/>
  <c r="V341" i="11"/>
  <c r="V337" i="11"/>
  <c r="V333" i="11"/>
  <c r="V329" i="11"/>
  <c r="V325" i="11"/>
  <c r="V321" i="11"/>
  <c r="V317" i="11"/>
  <c r="V313" i="11"/>
  <c r="V309" i="11"/>
  <c r="V305" i="11"/>
  <c r="V301" i="11"/>
  <c r="V297" i="11"/>
  <c r="V293" i="11"/>
  <c r="V289" i="11"/>
  <c r="V285" i="11"/>
  <c r="V281" i="11"/>
  <c r="V277" i="11"/>
  <c r="V273" i="11"/>
  <c r="V269" i="11"/>
  <c r="V265" i="11"/>
  <c r="V261" i="11"/>
  <c r="V257" i="11"/>
  <c r="V253" i="11"/>
  <c r="V249" i="11"/>
  <c r="V245" i="11"/>
  <c r="V241" i="11"/>
  <c r="V237" i="11"/>
  <c r="V233" i="11"/>
  <c r="V229" i="11"/>
  <c r="V225" i="11"/>
  <c r="V221" i="11"/>
  <c r="V217" i="11"/>
  <c r="V213" i="11"/>
  <c r="V209" i="11"/>
  <c r="V205" i="11"/>
  <c r="V201" i="11"/>
  <c r="V197" i="11"/>
  <c r="V193" i="11"/>
  <c r="V189" i="11"/>
  <c r="V185" i="11"/>
  <c r="V181" i="11"/>
  <c r="V177" i="11"/>
  <c r="V173" i="11"/>
  <c r="V169" i="11"/>
  <c r="V165" i="11"/>
  <c r="V161" i="11"/>
  <c r="V157" i="11"/>
  <c r="V153" i="11"/>
  <c r="V149" i="11"/>
  <c r="V145" i="11"/>
  <c r="V141" i="11"/>
  <c r="V137" i="11"/>
  <c r="V133" i="11"/>
  <c r="V129" i="11"/>
  <c r="V125" i="11"/>
  <c r="V121" i="11"/>
  <c r="V117" i="11"/>
  <c r="V113" i="11"/>
  <c r="V109" i="11"/>
  <c r="V105" i="11"/>
  <c r="V101" i="11"/>
  <c r="V97" i="11"/>
  <c r="V93" i="11"/>
  <c r="V89" i="11"/>
  <c r="V85" i="11"/>
  <c r="V7" i="11"/>
  <c r="L8" i="11"/>
  <c r="O9" i="11"/>
  <c r="V10" i="11"/>
  <c r="M11" i="11"/>
  <c r="L12" i="11"/>
  <c r="O13" i="11"/>
  <c r="V14" i="11"/>
  <c r="O17" i="11"/>
  <c r="O25" i="11"/>
  <c r="V26" i="11"/>
  <c r="M27" i="11"/>
  <c r="L28" i="11"/>
  <c r="O29" i="11"/>
  <c r="V34" i="11"/>
  <c r="M35" i="11"/>
  <c r="L40" i="11"/>
  <c r="V42" i="11"/>
  <c r="M43" i="11"/>
  <c r="L44" i="11"/>
  <c r="O45" i="11"/>
  <c r="V46" i="11"/>
  <c r="M47" i="11"/>
  <c r="L48" i="11"/>
  <c r="O49" i="11"/>
  <c r="V50" i="11"/>
  <c r="M51" i="11"/>
  <c r="L52" i="11"/>
  <c r="O53" i="11"/>
  <c r="V54" i="11"/>
  <c r="M55" i="11"/>
  <c r="L56" i="11"/>
  <c r="O57" i="11"/>
  <c r="V58" i="11"/>
  <c r="M59" i="11"/>
  <c r="L60" i="11"/>
  <c r="O61" i="11"/>
  <c r="V62" i="11"/>
  <c r="M63" i="11"/>
  <c r="L64" i="11"/>
  <c r="O65" i="11"/>
  <c r="V66" i="11"/>
  <c r="M67" i="11"/>
  <c r="L68" i="11"/>
  <c r="O69" i="11"/>
  <c r="V70" i="11"/>
  <c r="L72" i="11"/>
  <c r="O73" i="11"/>
  <c r="V74" i="11"/>
  <c r="M75" i="11"/>
  <c r="L76" i="11"/>
  <c r="O77" i="11"/>
  <c r="V78" i="11"/>
  <c r="L80" i="11"/>
  <c r="O81" i="11"/>
  <c r="V82" i="11"/>
  <c r="M83" i="11"/>
  <c r="L84" i="11"/>
  <c r="O87" i="11"/>
  <c r="L90" i="11"/>
  <c r="M95" i="11"/>
  <c r="L95" i="11"/>
  <c r="V96" i="11"/>
  <c r="O98" i="11"/>
  <c r="V99" i="11"/>
  <c r="M101" i="11"/>
  <c r="O103" i="11"/>
  <c r="L106" i="11"/>
  <c r="V108" i="11"/>
  <c r="O110" i="11"/>
  <c r="V111" i="11"/>
  <c r="O115" i="11"/>
  <c r="L118" i="11"/>
  <c r="M123" i="11"/>
  <c r="L123" i="11"/>
  <c r="O127" i="11"/>
  <c r="M131" i="11"/>
  <c r="L131" i="11"/>
  <c r="O135" i="11"/>
  <c r="M139" i="11"/>
  <c r="L139" i="11"/>
  <c r="O143" i="11"/>
  <c r="M147" i="11"/>
  <c r="L147" i="11"/>
  <c r="V148" i="11"/>
  <c r="O150" i="11"/>
  <c r="V151" i="11"/>
  <c r="O155" i="11"/>
  <c r="L158" i="11"/>
  <c r="M163" i="11"/>
  <c r="L163" i="11"/>
  <c r="V164" i="11"/>
  <c r="O166" i="11"/>
  <c r="V167" i="11"/>
  <c r="O171" i="11"/>
  <c r="L174" i="11"/>
  <c r="M179" i="11"/>
  <c r="L179" i="11"/>
  <c r="V180" i="11"/>
  <c r="O182" i="11"/>
  <c r="V183" i="11"/>
  <c r="O187" i="11"/>
  <c r="L190" i="11"/>
  <c r="M195" i="11"/>
  <c r="L195" i="11"/>
  <c r="V196" i="11"/>
  <c r="O198" i="11"/>
  <c r="V199" i="11"/>
  <c r="L202" i="11"/>
  <c r="V204" i="11"/>
  <c r="O206" i="11"/>
  <c r="V207" i="11"/>
  <c r="L210" i="11"/>
  <c r="V212" i="11"/>
  <c r="O214" i="11"/>
  <c r="V215" i="11"/>
  <c r="L218" i="11"/>
  <c r="V220" i="11"/>
  <c r="O222" i="11"/>
  <c r="V223" i="11"/>
  <c r="L226" i="11"/>
  <c r="V228" i="11"/>
  <c r="O230" i="11"/>
  <c r="V231" i="11"/>
  <c r="L234" i="11"/>
  <c r="V236" i="11"/>
  <c r="O238" i="11"/>
  <c r="V239" i="11"/>
  <c r="L242" i="11"/>
  <c r="V244" i="11"/>
  <c r="O246" i="11"/>
  <c r="V247" i="11"/>
  <c r="L250" i="11"/>
  <c r="M255" i="11"/>
  <c r="L255" i="11"/>
  <c r="V256" i="11"/>
  <c r="O258" i="11"/>
  <c r="V259" i="11"/>
  <c r="M262" i="11"/>
  <c r="O263" i="11"/>
  <c r="M267" i="11"/>
  <c r="L267" i="11"/>
  <c r="V268" i="11"/>
  <c r="O270" i="11"/>
  <c r="V271" i="11"/>
  <c r="O275" i="11"/>
  <c r="L278" i="11"/>
  <c r="M283" i="11"/>
  <c r="L283" i="11"/>
  <c r="V284" i="11"/>
  <c r="O286" i="11"/>
  <c r="V287" i="11"/>
  <c r="O291" i="11"/>
  <c r="M295" i="11"/>
  <c r="L295" i="11"/>
  <c r="O299" i="11"/>
  <c r="M303" i="11"/>
  <c r="L303" i="11"/>
  <c r="M305" i="11"/>
  <c r="O307" i="11"/>
  <c r="M311" i="11"/>
  <c r="L311" i="11"/>
  <c r="O315" i="11"/>
  <c r="M319" i="11"/>
  <c r="L319" i="11"/>
  <c r="O323" i="11"/>
  <c r="M327" i="11"/>
  <c r="L327" i="11"/>
  <c r="O331" i="11"/>
  <c r="M335" i="11"/>
  <c r="L335" i="11"/>
  <c r="O339" i="11"/>
  <c r="M343" i="11"/>
  <c r="L343" i="11"/>
  <c r="O347" i="11"/>
  <c r="M351" i="11"/>
  <c r="L351" i="11"/>
  <c r="O355" i="11"/>
  <c r="M359" i="11"/>
  <c r="L359" i="11"/>
  <c r="O363" i="11"/>
  <c r="M367" i="11"/>
  <c r="L367" i="11"/>
  <c r="O371" i="11"/>
  <c r="M375" i="11"/>
  <c r="L375" i="11"/>
  <c r="O379" i="11"/>
  <c r="M383" i="11"/>
  <c r="L383" i="11"/>
  <c r="O387" i="11"/>
  <c r="M391" i="11"/>
  <c r="L391" i="11"/>
  <c r="O395" i="11"/>
  <c r="M399" i="11"/>
  <c r="L399" i="11"/>
  <c r="O403" i="11"/>
  <c r="L406" i="11"/>
  <c r="M411" i="11"/>
  <c r="L411" i="11"/>
  <c r="V412" i="11"/>
  <c r="O414" i="11"/>
  <c r="V415" i="11"/>
  <c r="O419" i="11"/>
  <c r="M426" i="11"/>
  <c r="L426" i="11"/>
  <c r="V427" i="11"/>
  <c r="O429" i="11"/>
  <c r="V430" i="11"/>
  <c r="M433" i="11"/>
  <c r="O434" i="11"/>
  <c r="L437" i="11"/>
  <c r="M442" i="11"/>
  <c r="L442" i="11"/>
  <c r="V443" i="11"/>
  <c r="O445" i="11"/>
  <c r="V446" i="11"/>
  <c r="O450" i="11"/>
  <c r="L453" i="11"/>
  <c r="M458" i="11"/>
  <c r="L458" i="11"/>
  <c r="V459" i="11"/>
  <c r="O461" i="11"/>
  <c r="V462" i="11"/>
  <c r="O466" i="11"/>
  <c r="L469" i="11"/>
  <c r="M474" i="11"/>
  <c r="L474" i="11"/>
  <c r="V475" i="11"/>
  <c r="O477" i="11"/>
  <c r="V478" i="11"/>
  <c r="O482" i="11"/>
  <c r="L485" i="11"/>
  <c r="M490" i="11"/>
  <c r="L490" i="11"/>
  <c r="V491" i="11"/>
  <c r="O493" i="11"/>
  <c r="V494" i="11"/>
  <c r="O498" i="11"/>
  <c r="L501" i="11"/>
  <c r="M506" i="11"/>
  <c r="L506" i="11"/>
  <c r="V507" i="11"/>
  <c r="O509" i="11"/>
  <c r="V510" i="11"/>
  <c r="O514" i="11"/>
  <c r="L517" i="11"/>
  <c r="M522" i="11"/>
  <c r="L522" i="11"/>
  <c r="V523" i="11"/>
  <c r="O525" i="11"/>
  <c r="V526" i="11"/>
  <c r="M529" i="11"/>
  <c r="O530" i="11"/>
  <c r="L533" i="11"/>
  <c r="M538" i="11"/>
  <c r="L538" i="11"/>
  <c r="V539" i="11"/>
  <c r="O541" i="11"/>
  <c r="V542" i="11"/>
  <c r="O546" i="11"/>
  <c r="L549" i="11"/>
  <c r="M554" i="11"/>
  <c r="L554" i="11"/>
  <c r="V555" i="11"/>
  <c r="O557" i="11"/>
  <c r="V558" i="11"/>
  <c r="O562" i="11"/>
  <c r="L565" i="11"/>
  <c r="M570" i="11"/>
  <c r="L570" i="11"/>
  <c r="V571" i="11"/>
  <c r="O573" i="11"/>
  <c r="V574" i="11"/>
  <c r="O578" i="11"/>
  <c r="L581" i="11"/>
  <c r="M586" i="11"/>
  <c r="L586" i="11"/>
  <c r="V587" i="11"/>
  <c r="O589" i="11"/>
  <c r="V590" i="11"/>
  <c r="M593" i="11"/>
  <c r="O594" i="11"/>
  <c r="L597" i="11"/>
  <c r="M602" i="11"/>
  <c r="L602" i="11"/>
  <c r="V603" i="11"/>
  <c r="O605" i="11"/>
  <c r="V606" i="11"/>
  <c r="O610" i="11"/>
  <c r="L613" i="11"/>
  <c r="M618" i="11"/>
  <c r="L618" i="11"/>
  <c r="V619" i="11"/>
  <c r="O621" i="11"/>
  <c r="V622" i="11"/>
  <c r="O626" i="11"/>
  <c r="L629" i="11"/>
  <c r="V636" i="11"/>
  <c r="O638" i="11"/>
  <c r="O642" i="11"/>
  <c r="L646" i="11"/>
  <c r="O647" i="11"/>
  <c r="M651" i="11"/>
  <c r="L651" i="11"/>
  <c r="V655" i="11"/>
  <c r="M662" i="11"/>
  <c r="L662" i="11"/>
  <c r="O663" i="11"/>
  <c r="V668" i="11"/>
  <c r="O678" i="11"/>
  <c r="M683" i="11"/>
  <c r="L683" i="11"/>
  <c r="V687" i="11"/>
  <c r="M694" i="11"/>
  <c r="L694" i="11"/>
  <c r="O695" i="11"/>
  <c r="V700" i="11"/>
  <c r="O710" i="11"/>
  <c r="M715" i="11"/>
  <c r="L715" i="11"/>
  <c r="V719" i="11"/>
  <c r="M726" i="11"/>
  <c r="L726" i="11"/>
  <c r="O727" i="11"/>
  <c r="V732" i="11"/>
  <c r="O742" i="11"/>
  <c r="M747" i="11"/>
  <c r="L747" i="11"/>
  <c r="V751" i="11"/>
  <c r="M758" i="11"/>
  <c r="L758" i="11"/>
  <c r="O759" i="11"/>
  <c r="V764" i="11"/>
  <c r="O774" i="11"/>
  <c r="M779" i="11"/>
  <c r="L779" i="11"/>
  <c r="V783" i="11"/>
  <c r="M790" i="11"/>
  <c r="L790" i="11"/>
  <c r="O791" i="11"/>
  <c r="V796" i="11"/>
  <c r="V805" i="11"/>
  <c r="V809" i="11"/>
  <c r="M815" i="11"/>
  <c r="L815" i="11"/>
  <c r="M822" i="11"/>
  <c r="L822" i="11"/>
  <c r="O823" i="11"/>
  <c r="V831" i="11"/>
  <c r="L840" i="11"/>
  <c r="M840" i="11"/>
  <c r="M842" i="11"/>
  <c r="V843" i="11"/>
  <c r="V845" i="11"/>
  <c r="O876" i="11"/>
  <c r="O892" i="11"/>
  <c r="O908" i="11"/>
  <c r="O924" i="11"/>
  <c r="O940" i="11"/>
  <c r="O956" i="11"/>
  <c r="M978" i="11"/>
  <c r="M994" i="11"/>
  <c r="M1010" i="11"/>
  <c r="O1030" i="11"/>
  <c r="L1034" i="11"/>
  <c r="M1034" i="11"/>
  <c r="V1065" i="11"/>
  <c r="V1077" i="11"/>
  <c r="L1088" i="11"/>
  <c r="M1088" i="11"/>
  <c r="O1100" i="11"/>
  <c r="M1106" i="11"/>
  <c r="O1118" i="11"/>
  <c r="O1146" i="11"/>
  <c r="V1183" i="11"/>
  <c r="V1185" i="11"/>
  <c r="O1208" i="11"/>
  <c r="L1224" i="11"/>
  <c r="M1224" i="11"/>
  <c r="O1236" i="11"/>
  <c r="V1259" i="11"/>
  <c r="V1285" i="11"/>
  <c r="L1335" i="11"/>
  <c r="M1335" i="11"/>
  <c r="O1353" i="11"/>
  <c r="O1359" i="11"/>
  <c r="O1380" i="11"/>
  <c r="V1384" i="11"/>
  <c r="M1503" i="11"/>
  <c r="L1503" i="11"/>
  <c r="M1579" i="11"/>
  <c r="L1579" i="11"/>
  <c r="M103" i="11"/>
  <c r="L103" i="11"/>
  <c r="M115" i="11"/>
  <c r="L115" i="11"/>
  <c r="M127" i="11"/>
  <c r="L127" i="11"/>
  <c r="M135" i="11"/>
  <c r="L135" i="11"/>
  <c r="M143" i="11"/>
  <c r="L143" i="11"/>
  <c r="M155" i="11"/>
  <c r="L155" i="11"/>
  <c r="M171" i="11"/>
  <c r="L171" i="11"/>
  <c r="M282" i="11"/>
  <c r="M291" i="11"/>
  <c r="L291" i="11"/>
  <c r="M315" i="11"/>
  <c r="L315" i="11"/>
  <c r="M323" i="11"/>
  <c r="L323" i="11"/>
  <c r="M339" i="11"/>
  <c r="L339" i="11"/>
  <c r="M379" i="11"/>
  <c r="L379" i="11"/>
  <c r="M387" i="11"/>
  <c r="L387" i="11"/>
  <c r="M395" i="11"/>
  <c r="L395" i="11"/>
  <c r="M450" i="11"/>
  <c r="L450" i="11"/>
  <c r="M466" i="11"/>
  <c r="L466" i="11"/>
  <c r="M482" i="11"/>
  <c r="L482" i="11"/>
  <c r="M498" i="11"/>
  <c r="L498" i="11"/>
  <c r="M514" i="11"/>
  <c r="L514" i="11"/>
  <c r="M562" i="11"/>
  <c r="L562" i="11"/>
  <c r="M578" i="11"/>
  <c r="L578" i="11"/>
  <c r="M594" i="11"/>
  <c r="L594" i="11"/>
  <c r="M610" i="11"/>
  <c r="L610" i="11"/>
  <c r="M626" i="11"/>
  <c r="L626" i="11"/>
  <c r="M642" i="11"/>
  <c r="L642" i="11"/>
  <c r="M667" i="11"/>
  <c r="L667" i="11"/>
  <c r="M678" i="11"/>
  <c r="L678" i="11"/>
  <c r="M699" i="11"/>
  <c r="L699" i="11"/>
  <c r="M742" i="11"/>
  <c r="L742" i="11"/>
  <c r="L854" i="11"/>
  <c r="M854" i="11"/>
  <c r="L974" i="11"/>
  <c r="M974" i="11"/>
  <c r="L990" i="11"/>
  <c r="M990" i="11"/>
  <c r="L1196" i="11"/>
  <c r="M1196" i="11"/>
  <c r="L1214" i="11"/>
  <c r="M1214" i="11"/>
  <c r="O16" i="11"/>
  <c r="L19" i="11"/>
  <c r="O20" i="11"/>
  <c r="L23" i="11"/>
  <c r="O24" i="11"/>
  <c r="L31" i="11"/>
  <c r="O36" i="11"/>
  <c r="O44" i="11"/>
  <c r="O48" i="11"/>
  <c r="O52" i="11"/>
  <c r="O56" i="11"/>
  <c r="O60" i="11"/>
  <c r="O64" i="11"/>
  <c r="O68" i="11"/>
  <c r="O76" i="11"/>
  <c r="O84" i="11"/>
  <c r="O86" i="11"/>
  <c r="O91" i="11"/>
  <c r="M99" i="11"/>
  <c r="L99" i="11"/>
  <c r="M111" i="11"/>
  <c r="L111" i="11"/>
  <c r="O119" i="11"/>
  <c r="O126" i="11"/>
  <c r="O134" i="11"/>
  <c r="O142" i="11"/>
  <c r="L146" i="11"/>
  <c r="O159" i="11"/>
  <c r="L162" i="11"/>
  <c r="M167" i="11"/>
  <c r="L167" i="11"/>
  <c r="O175" i="11"/>
  <c r="L178" i="11"/>
  <c r="O186" i="11"/>
  <c r="O191" i="11"/>
  <c r="M207" i="11"/>
  <c r="L207" i="11"/>
  <c r="O211" i="11"/>
  <c r="M236" i="11"/>
  <c r="M239" i="11"/>
  <c r="L239" i="11"/>
  <c r="O251" i="11"/>
  <c r="L266" i="11"/>
  <c r="M271" i="11"/>
  <c r="L271" i="11"/>
  <c r="O279" i="11"/>
  <c r="O314" i="11"/>
  <c r="O322" i="11"/>
  <c r="O330" i="11"/>
  <c r="L342" i="11"/>
  <c r="L358" i="11"/>
  <c r="O362" i="11"/>
  <c r="L366" i="11"/>
  <c r="O378" i="11"/>
  <c r="L382" i="11"/>
  <c r="L390" i="11"/>
  <c r="O394" i="11"/>
  <c r="L398" i="11"/>
  <c r="O407" i="11"/>
  <c r="M422" i="11"/>
  <c r="M430" i="11"/>
  <c r="L430" i="11"/>
  <c r="O433" i="11"/>
  <c r="O438" i="11"/>
  <c r="M446" i="11"/>
  <c r="L446" i="11"/>
  <c r="O449" i="11"/>
  <c r="O470" i="11"/>
  <c r="M478" i="11"/>
  <c r="L478" i="11"/>
  <c r="O481" i="11"/>
  <c r="O486" i="11"/>
  <c r="L489" i="11"/>
  <c r="O502" i="11"/>
  <c r="O513" i="11"/>
  <c r="O518" i="11"/>
  <c r="L521" i="11"/>
  <c r="O534" i="11"/>
  <c r="M542" i="11"/>
  <c r="L542" i="11"/>
  <c r="O550" i="11"/>
  <c r="L553" i="11"/>
  <c r="M571" i="11"/>
  <c r="M574" i="11"/>
  <c r="L574" i="11"/>
  <c r="O593" i="11"/>
  <c r="M606" i="11"/>
  <c r="L606" i="11"/>
  <c r="O614" i="11"/>
  <c r="L617" i="11"/>
  <c r="O625" i="11"/>
  <c r="O630" i="11"/>
  <c r="M639" i="11"/>
  <c r="L639" i="11"/>
  <c r="O655" i="11"/>
  <c r="M686" i="11"/>
  <c r="L686" i="11"/>
  <c r="O687" i="11"/>
  <c r="O702" i="11"/>
  <c r="M739" i="11"/>
  <c r="L739" i="11"/>
  <c r="M771" i="11"/>
  <c r="L771" i="11"/>
  <c r="O798" i="11"/>
  <c r="O810" i="11"/>
  <c r="O820" i="11"/>
  <c r="M826" i="11"/>
  <c r="L826" i="11"/>
  <c r="L838" i="11"/>
  <c r="M838" i="11"/>
  <c r="M858" i="11"/>
  <c r="O862" i="11"/>
  <c r="O872" i="11"/>
  <c r="L894" i="11"/>
  <c r="M894" i="11"/>
  <c r="O904" i="11"/>
  <c r="L926" i="11"/>
  <c r="M926" i="11"/>
  <c r="O936" i="11"/>
  <c r="L958" i="11"/>
  <c r="M958" i="11"/>
  <c r="O988" i="11"/>
  <c r="O1004" i="11"/>
  <c r="O1042" i="11"/>
  <c r="O1070" i="11"/>
  <c r="O1096" i="11"/>
  <c r="L1152" i="11"/>
  <c r="M1152" i="11"/>
  <c r="O1182" i="11"/>
  <c r="O1190" i="11"/>
  <c r="L16" i="11"/>
  <c r="V18" i="11"/>
  <c r="L20" i="11"/>
  <c r="O21" i="11"/>
  <c r="V22" i="11"/>
  <c r="L24" i="11"/>
  <c r="V30" i="11"/>
  <c r="L32" i="11"/>
  <c r="O33" i="11"/>
  <c r="L36" i="11"/>
  <c r="O37" i="11"/>
  <c r="V38" i="11"/>
  <c r="O41" i="11"/>
  <c r="M1999" i="11"/>
  <c r="M1904" i="11"/>
  <c r="M1818" i="11"/>
  <c r="M1927" i="11"/>
  <c r="M1879" i="11"/>
  <c r="M1798" i="11"/>
  <c r="M1838" i="11"/>
  <c r="M1358" i="11"/>
  <c r="M1185" i="11"/>
  <c r="M1077" i="11"/>
  <c r="M966" i="11"/>
  <c r="O7" i="11"/>
  <c r="O10" i="11"/>
  <c r="V11" i="11"/>
  <c r="O14" i="11"/>
  <c r="V15" i="11"/>
  <c r="O18" i="11"/>
  <c r="V19" i="11"/>
  <c r="O22" i="11"/>
  <c r="V23" i="11"/>
  <c r="O26" i="11"/>
  <c r="V27" i="11"/>
  <c r="O30" i="11"/>
  <c r="V31" i="11"/>
  <c r="O34" i="11"/>
  <c r="V35" i="11"/>
  <c r="O38" i="11"/>
  <c r="V39" i="11"/>
  <c r="O42" i="11"/>
  <c r="V43" i="11"/>
  <c r="O46" i="11"/>
  <c r="V47" i="11"/>
  <c r="O50" i="11"/>
  <c r="V51" i="11"/>
  <c r="O54" i="11"/>
  <c r="V55" i="11"/>
  <c r="O58" i="11"/>
  <c r="V59" i="11"/>
  <c r="O62" i="11"/>
  <c r="V63" i="11"/>
  <c r="O66" i="11"/>
  <c r="V67" i="11"/>
  <c r="O70" i="11"/>
  <c r="V71" i="11"/>
  <c r="O74" i="11"/>
  <c r="V75" i="11"/>
  <c r="O78" i="11"/>
  <c r="V79" i="11"/>
  <c r="O82" i="11"/>
  <c r="V83" i="11"/>
  <c r="V84" i="11"/>
  <c r="O85" i="11"/>
  <c r="L86" i="11"/>
  <c r="M91" i="11"/>
  <c r="L91" i="11"/>
  <c r="V92" i="11"/>
  <c r="O94" i="11"/>
  <c r="V95" i="11"/>
  <c r="O99" i="11"/>
  <c r="L102" i="11"/>
  <c r="M107" i="11"/>
  <c r="L107" i="11"/>
  <c r="O111" i="11"/>
  <c r="L114" i="11"/>
  <c r="M119" i="11"/>
  <c r="L119" i="11"/>
  <c r="V120" i="11"/>
  <c r="O122" i="11"/>
  <c r="V123" i="11"/>
  <c r="L126" i="11"/>
  <c r="V128" i="11"/>
  <c r="O130" i="11"/>
  <c r="V131" i="11"/>
  <c r="L134" i="11"/>
  <c r="V136" i="11"/>
  <c r="O138" i="11"/>
  <c r="V139" i="11"/>
  <c r="L142" i="11"/>
  <c r="V144" i="11"/>
  <c r="O146" i="11"/>
  <c r="V147" i="11"/>
  <c r="O151" i="11"/>
  <c r="L154" i="11"/>
  <c r="M159" i="11"/>
  <c r="L159" i="11"/>
  <c r="V160" i="11"/>
  <c r="O162" i="11"/>
  <c r="V163" i="11"/>
  <c r="O167" i="11"/>
  <c r="L170" i="11"/>
  <c r="M175" i="11"/>
  <c r="L175" i="11"/>
  <c r="V176" i="11"/>
  <c r="O178" i="11"/>
  <c r="V179" i="11"/>
  <c r="O183" i="11"/>
  <c r="L186" i="11"/>
  <c r="M191" i="11"/>
  <c r="L191" i="11"/>
  <c r="V192" i="11"/>
  <c r="O194" i="11"/>
  <c r="V195" i="11"/>
  <c r="O199" i="11"/>
  <c r="M203" i="11"/>
  <c r="L203" i="11"/>
  <c r="O207" i="11"/>
  <c r="M211" i="11"/>
  <c r="L211" i="11"/>
  <c r="O215" i="11"/>
  <c r="M219" i="11"/>
  <c r="L219" i="11"/>
  <c r="O223" i="11"/>
  <c r="M227" i="11"/>
  <c r="L227" i="11"/>
  <c r="O231" i="11"/>
  <c r="M235" i="11"/>
  <c r="L235" i="11"/>
  <c r="O239" i="11"/>
  <c r="M243" i="11"/>
  <c r="L243" i="11"/>
  <c r="O247" i="11"/>
  <c r="M251" i="11"/>
  <c r="L251" i="11"/>
  <c r="V252" i="11"/>
  <c r="O254" i="11"/>
  <c r="V255" i="11"/>
  <c r="O259" i="11"/>
  <c r="L262" i="11"/>
  <c r="V264" i="11"/>
  <c r="O266" i="11"/>
  <c r="V267" i="11"/>
  <c r="O271" i="11"/>
  <c r="L274" i="11"/>
  <c r="M279" i="11"/>
  <c r="L279" i="11"/>
  <c r="V280" i="11"/>
  <c r="O282" i="11"/>
  <c r="V283" i="11"/>
  <c r="O287" i="11"/>
  <c r="L290" i="11"/>
  <c r="V292" i="11"/>
  <c r="O294" i="11"/>
  <c r="V295" i="11"/>
  <c r="L298" i="11"/>
  <c r="V300" i="11"/>
  <c r="O302" i="11"/>
  <c r="V303" i="11"/>
  <c r="L306" i="11"/>
  <c r="V308" i="11"/>
  <c r="O310" i="11"/>
  <c r="V311" i="11"/>
  <c r="L314" i="11"/>
  <c r="V316" i="11"/>
  <c r="O318" i="11"/>
  <c r="V319" i="11"/>
  <c r="L322" i="11"/>
  <c r="V324" i="11"/>
  <c r="O326" i="11"/>
  <c r="V327" i="11"/>
  <c r="L330" i="11"/>
  <c r="V332" i="11"/>
  <c r="O334" i="11"/>
  <c r="V335" i="11"/>
  <c r="L338" i="11"/>
  <c r="V340" i="11"/>
  <c r="O342" i="11"/>
  <c r="V343" i="11"/>
  <c r="L346" i="11"/>
  <c r="V348" i="11"/>
  <c r="O350" i="11"/>
  <c r="V351" i="11"/>
  <c r="L354" i="11"/>
  <c r="V356" i="11"/>
  <c r="O358" i="11"/>
  <c r="V359" i="11"/>
  <c r="L362" i="11"/>
  <c r="V364" i="11"/>
  <c r="O366" i="11"/>
  <c r="V367" i="11"/>
  <c r="L370" i="11"/>
  <c r="V372" i="11"/>
  <c r="O374" i="11"/>
  <c r="V375" i="11"/>
  <c r="L378" i="11"/>
  <c r="V380" i="11"/>
  <c r="O382" i="11"/>
  <c r="V383" i="11"/>
  <c r="L386" i="11"/>
  <c r="V388" i="11"/>
  <c r="O390" i="11"/>
  <c r="V391" i="11"/>
  <c r="L394" i="11"/>
  <c r="V396" i="11"/>
  <c r="O398" i="11"/>
  <c r="V399" i="11"/>
  <c r="L402" i="11"/>
  <c r="M407" i="11"/>
  <c r="L407" i="11"/>
  <c r="V408" i="11"/>
  <c r="O410" i="11"/>
  <c r="V411" i="11"/>
  <c r="O415" i="11"/>
  <c r="L418" i="11"/>
  <c r="M423" i="11"/>
  <c r="L423" i="11"/>
  <c r="V424" i="11"/>
  <c r="O425" i="11"/>
  <c r="V426" i="11"/>
  <c r="O430" i="11"/>
  <c r="L433" i="11"/>
  <c r="M438" i="11"/>
  <c r="L438" i="11"/>
  <c r="V439" i="11"/>
  <c r="O441" i="11"/>
  <c r="V442" i="11"/>
  <c r="M445" i="11"/>
  <c r="O446" i="11"/>
  <c r="L449" i="11"/>
  <c r="M454" i="11"/>
  <c r="L454" i="11"/>
  <c r="V455" i="11"/>
  <c r="O457" i="11"/>
  <c r="V458" i="11"/>
  <c r="M460" i="11"/>
  <c r="O462" i="11"/>
  <c r="L465" i="11"/>
  <c r="M470" i="11"/>
  <c r="L470" i="11"/>
  <c r="V471" i="11"/>
  <c r="O473" i="11"/>
  <c r="V474" i="11"/>
  <c r="O478" i="11"/>
  <c r="L481" i="11"/>
  <c r="M486" i="11"/>
  <c r="L486" i="11"/>
  <c r="V487" i="11"/>
  <c r="O489" i="11"/>
  <c r="V490" i="11"/>
  <c r="O494" i="11"/>
  <c r="L497" i="11"/>
  <c r="M502" i="11"/>
  <c r="L502" i="11"/>
  <c r="V503" i="11"/>
  <c r="O505" i="11"/>
  <c r="V506" i="11"/>
  <c r="O510" i="11"/>
  <c r="L513" i="11"/>
  <c r="M518" i="11"/>
  <c r="L518" i="11"/>
  <c r="V519" i="11"/>
  <c r="O521" i="11"/>
  <c r="V522" i="11"/>
  <c r="O526" i="11"/>
  <c r="L529" i="11"/>
  <c r="M534" i="11"/>
  <c r="L534" i="11"/>
  <c r="V535" i="11"/>
  <c r="O537" i="11"/>
  <c r="V538" i="11"/>
  <c r="O542" i="11"/>
  <c r="L545" i="11"/>
  <c r="M550" i="11"/>
  <c r="L550" i="11"/>
  <c r="V551" i="11"/>
  <c r="O553" i="11"/>
  <c r="V554" i="11"/>
  <c r="O558" i="11"/>
  <c r="L561" i="11"/>
  <c r="M566" i="11"/>
  <c r="L566" i="11"/>
  <c r="V567" i="11"/>
  <c r="O569" i="11"/>
  <c r="V570" i="11"/>
  <c r="O574" i="11"/>
  <c r="L577" i="11"/>
  <c r="M582" i="11"/>
  <c r="L582" i="11"/>
  <c r="V583" i="11"/>
  <c r="O585" i="11"/>
  <c r="V586" i="11"/>
  <c r="O590" i="11"/>
  <c r="L593" i="11"/>
  <c r="M598" i="11"/>
  <c r="L598" i="11"/>
  <c r="V599" i="11"/>
  <c r="O601" i="11"/>
  <c r="V602" i="11"/>
  <c r="O606" i="11"/>
  <c r="L609" i="11"/>
  <c r="M614" i="11"/>
  <c r="L614" i="11"/>
  <c r="V615" i="11"/>
  <c r="O617" i="11"/>
  <c r="V618" i="11"/>
  <c r="O622" i="11"/>
  <c r="L625" i="11"/>
  <c r="M630" i="11"/>
  <c r="L630" i="11"/>
  <c r="V631" i="11"/>
  <c r="O633" i="11"/>
  <c r="M635" i="11"/>
  <c r="L635" i="11"/>
  <c r="V640" i="11"/>
  <c r="O654" i="11"/>
  <c r="M659" i="11"/>
  <c r="L659" i="11"/>
  <c r="V663" i="11"/>
  <c r="M670" i="11"/>
  <c r="L670" i="11"/>
  <c r="O671" i="11"/>
  <c r="V676" i="11"/>
  <c r="O686" i="11"/>
  <c r="M691" i="11"/>
  <c r="L691" i="11"/>
  <c r="V695" i="11"/>
  <c r="M702" i="11"/>
  <c r="L702" i="11"/>
  <c r="O703" i="11"/>
  <c r="V708" i="11"/>
  <c r="O718" i="11"/>
  <c r="M723" i="11"/>
  <c r="L723" i="11"/>
  <c r="V727" i="11"/>
  <c r="M734" i="11"/>
  <c r="L734" i="11"/>
  <c r="O735" i="11"/>
  <c r="V740" i="11"/>
  <c r="O750" i="11"/>
  <c r="M755" i="11"/>
  <c r="L755" i="11"/>
  <c r="V759" i="11"/>
  <c r="M766" i="11"/>
  <c r="L766" i="11"/>
  <c r="O767" i="11"/>
  <c r="V772" i="11"/>
  <c r="O782" i="11"/>
  <c r="M787" i="11"/>
  <c r="L787" i="11"/>
  <c r="V791" i="11"/>
  <c r="M798" i="11"/>
  <c r="L798" i="11"/>
  <c r="O799" i="11"/>
  <c r="L816" i="11"/>
  <c r="M816" i="11"/>
  <c r="O819" i="11"/>
  <c r="V829" i="11"/>
  <c r="L844" i="11"/>
  <c r="M844" i="11"/>
  <c r="L864" i="11"/>
  <c r="M864" i="11"/>
  <c r="M866" i="11"/>
  <c r="M882" i="11"/>
  <c r="M898" i="11"/>
  <c r="M914" i="11"/>
  <c r="M930" i="11"/>
  <c r="M946" i="11"/>
  <c r="M962" i="11"/>
  <c r="V981" i="11"/>
  <c r="V997" i="11"/>
  <c r="V1013" i="11"/>
  <c r="L1018" i="11"/>
  <c r="M1018" i="11"/>
  <c r="L1040" i="11"/>
  <c r="M1040" i="11"/>
  <c r="O1052" i="11"/>
  <c r="V1075" i="11"/>
  <c r="O1082" i="11"/>
  <c r="V1119" i="11"/>
  <c r="L1180" i="11"/>
  <c r="M1180" i="11"/>
  <c r="V1195" i="11"/>
  <c r="L1210" i="11"/>
  <c r="M1210" i="11"/>
  <c r="V1229" i="11"/>
  <c r="V1231" i="11"/>
  <c r="L1260" i="11"/>
  <c r="M1260" i="11"/>
  <c r="O1268" i="11"/>
  <c r="V1286" i="11"/>
  <c r="V1342" i="11"/>
  <c r="O1417" i="11"/>
  <c r="O1438" i="11"/>
  <c r="V1541" i="11"/>
  <c r="O1544" i="11"/>
  <c r="M647" i="11"/>
  <c r="L647" i="11"/>
  <c r="M819" i="11"/>
  <c r="L819" i="11"/>
  <c r="L1016" i="11"/>
  <c r="M1016" i="11"/>
  <c r="L1032" i="11"/>
  <c r="M1032" i="11"/>
  <c r="L1058" i="11"/>
  <c r="M1058" i="11"/>
  <c r="L1084" i="11"/>
  <c r="M1084" i="11"/>
  <c r="L1120" i="11"/>
  <c r="M1120" i="11"/>
  <c r="L1148" i="11"/>
  <c r="M1148" i="11"/>
  <c r="L1184" i="11"/>
  <c r="M1184" i="11"/>
  <c r="L1242" i="11"/>
  <c r="M1242" i="11"/>
  <c r="L1269" i="11"/>
  <c r="M1269" i="11"/>
  <c r="M1368" i="11"/>
  <c r="L1368" i="11"/>
  <c r="L1373" i="11"/>
  <c r="M1373" i="11"/>
  <c r="M643" i="11"/>
  <c r="L643" i="11"/>
  <c r="M655" i="11"/>
  <c r="L655" i="11"/>
  <c r="M663" i="11"/>
  <c r="L663" i="11"/>
  <c r="M671" i="11"/>
  <c r="L671" i="11"/>
  <c r="M679" i="11"/>
  <c r="L679" i="11"/>
  <c r="M687" i="11"/>
  <c r="L687" i="11"/>
  <c r="M695" i="11"/>
  <c r="L695" i="11"/>
  <c r="M703" i="11"/>
  <c r="L703" i="11"/>
  <c r="M711" i="11"/>
  <c r="L711" i="11"/>
  <c r="M719" i="11"/>
  <c r="L719" i="11"/>
  <c r="M727" i="11"/>
  <c r="L727" i="11"/>
  <c r="M735" i="11"/>
  <c r="L735" i="11"/>
  <c r="M743" i="11"/>
  <c r="L743" i="11"/>
  <c r="M751" i="11"/>
  <c r="L751" i="11"/>
  <c r="M759" i="11"/>
  <c r="L759" i="11"/>
  <c r="M767" i="11"/>
  <c r="L767" i="11"/>
  <c r="M775" i="11"/>
  <c r="L775" i="11"/>
  <c r="M783" i="11"/>
  <c r="L783" i="11"/>
  <c r="M791" i="11"/>
  <c r="L791" i="11"/>
  <c r="M799" i="11"/>
  <c r="L799" i="11"/>
  <c r="M810" i="11"/>
  <c r="L810" i="11"/>
  <c r="L876" i="11"/>
  <c r="M876" i="11"/>
  <c r="L892" i="11"/>
  <c r="M892" i="11"/>
  <c r="L908" i="11"/>
  <c r="M908" i="11"/>
  <c r="L924" i="11"/>
  <c r="M924" i="11"/>
  <c r="L940" i="11"/>
  <c r="M940" i="11"/>
  <c r="L956" i="11"/>
  <c r="M956" i="11"/>
  <c r="L972" i="11"/>
  <c r="M972" i="11"/>
  <c r="L988" i="11"/>
  <c r="M988" i="11"/>
  <c r="L1004" i="11"/>
  <c r="M1004" i="11"/>
  <c r="L1030" i="11"/>
  <c r="M1030" i="11"/>
  <c r="L1044" i="11"/>
  <c r="M1044" i="11"/>
  <c r="L1072" i="11"/>
  <c r="M1072" i="11"/>
  <c r="L1102" i="11"/>
  <c r="M1102" i="11"/>
  <c r="M1138" i="11"/>
  <c r="L1166" i="11"/>
  <c r="M1166" i="11"/>
  <c r="L1192" i="11"/>
  <c r="M1192" i="11"/>
  <c r="L1228" i="11"/>
  <c r="M1228" i="11"/>
  <c r="L1256" i="11"/>
  <c r="M1256" i="11"/>
  <c r="L1624" i="11"/>
  <c r="M1624" i="11"/>
  <c r="L1024" i="11"/>
  <c r="M1024" i="11"/>
  <c r="L1026" i="11"/>
  <c r="M1026" i="11"/>
  <c r="L1042" i="11"/>
  <c r="M1042" i="11"/>
  <c r="L1074" i="11"/>
  <c r="M1074" i="11"/>
  <c r="L1086" i="11"/>
  <c r="M1086" i="11"/>
  <c r="L1118" i="11"/>
  <c r="M1118" i="11"/>
  <c r="L1150" i="11"/>
  <c r="M1150" i="11"/>
  <c r="L1182" i="11"/>
  <c r="M1182" i="11"/>
  <c r="L1194" i="11"/>
  <c r="M1194" i="11"/>
  <c r="L1226" i="11"/>
  <c r="M1226" i="11"/>
  <c r="L1258" i="11"/>
  <c r="M1258" i="11"/>
  <c r="L1303" i="11"/>
  <c r="M1303" i="11"/>
  <c r="M1320" i="11"/>
  <c r="L1320" i="11"/>
  <c r="L1325" i="11"/>
  <c r="M1325" i="11"/>
  <c r="L1383" i="11"/>
  <c r="M1383" i="11"/>
  <c r="L1432" i="11"/>
  <c r="M1432" i="11"/>
  <c r="L1436" i="11"/>
  <c r="M1436" i="11"/>
  <c r="M1522" i="11"/>
  <c r="L1522" i="11"/>
  <c r="L1526" i="11"/>
  <c r="M1526" i="11"/>
  <c r="L1763" i="11"/>
  <c r="M1763" i="11"/>
  <c r="M804" i="11"/>
  <c r="L807" i="11"/>
  <c r="M820" i="11"/>
  <c r="L823" i="11"/>
  <c r="M834" i="11"/>
  <c r="M836" i="11"/>
  <c r="M850" i="11"/>
  <c r="M852" i="11"/>
  <c r="M862" i="11"/>
  <c r="M872" i="11"/>
  <c r="M874" i="11"/>
  <c r="M888" i="11"/>
  <c r="M890" i="11"/>
  <c r="M904" i="11"/>
  <c r="M906" i="11"/>
  <c r="M920" i="11"/>
  <c r="M922" i="11"/>
  <c r="M936" i="11"/>
  <c r="M938" i="11"/>
  <c r="M952" i="11"/>
  <c r="M954" i="11"/>
  <c r="M968" i="11"/>
  <c r="M970" i="11"/>
  <c r="M984" i="11"/>
  <c r="M986" i="11"/>
  <c r="M1000" i="11"/>
  <c r="M1002" i="11"/>
  <c r="M1046" i="11"/>
  <c r="L1056" i="11"/>
  <c r="M1056" i="11"/>
  <c r="M1090" i="11"/>
  <c r="L1100" i="11"/>
  <c r="M1100" i="11"/>
  <c r="M1122" i="11"/>
  <c r="L1132" i="11"/>
  <c r="M1132" i="11"/>
  <c r="M1154" i="11"/>
  <c r="L1164" i="11"/>
  <c r="M1164" i="11"/>
  <c r="M1198" i="11"/>
  <c r="L1208" i="11"/>
  <c r="M1208" i="11"/>
  <c r="M1230" i="11"/>
  <c r="L1240" i="11"/>
  <c r="M1240" i="11"/>
  <c r="M1262" i="11"/>
  <c r="M1271" i="11"/>
  <c r="M1272" i="11"/>
  <c r="L1272" i="11"/>
  <c r="L1285" i="11"/>
  <c r="M1285" i="11"/>
  <c r="L1502" i="11"/>
  <c r="M1502" i="11"/>
  <c r="M1732" i="11"/>
  <c r="L1732" i="11"/>
  <c r="M1296" i="11"/>
  <c r="L1296" i="11"/>
  <c r="L1311" i="11"/>
  <c r="M1311" i="11"/>
  <c r="M1336" i="11"/>
  <c r="L1336" i="11"/>
  <c r="L1349" i="11"/>
  <c r="M1349" i="11"/>
  <c r="L1359" i="11"/>
  <c r="M1359" i="11"/>
  <c r="M1384" i="11"/>
  <c r="L1384" i="11"/>
  <c r="L1397" i="11"/>
  <c r="M1397" i="11"/>
  <c r="L1423" i="11"/>
  <c r="M1423" i="11"/>
  <c r="L1462" i="11"/>
  <c r="M1462" i="11"/>
  <c r="M1559" i="11"/>
  <c r="L1559" i="11"/>
  <c r="M1280" i="11"/>
  <c r="L1280" i="11"/>
  <c r="M1288" i="11"/>
  <c r="L1288" i="11"/>
  <c r="L1293" i="11"/>
  <c r="M1293" i="11"/>
  <c r="M1312" i="11"/>
  <c r="L1312" i="11"/>
  <c r="L1319" i="11"/>
  <c r="M1319" i="11"/>
  <c r="M1328" i="11"/>
  <c r="L1328" i="11"/>
  <c r="L1333" i="11"/>
  <c r="M1333" i="11"/>
  <c r="L1341" i="11"/>
  <c r="M1341" i="11"/>
  <c r="M1360" i="11"/>
  <c r="L1360" i="11"/>
  <c r="L1367" i="11"/>
  <c r="M1367" i="11"/>
  <c r="M1376" i="11"/>
  <c r="L1376" i="11"/>
  <c r="L1381" i="11"/>
  <c r="M1381" i="11"/>
  <c r="L1389" i="11"/>
  <c r="M1389" i="11"/>
  <c r="M1424" i="11"/>
  <c r="L1424" i="11"/>
  <c r="L1431" i="11"/>
  <c r="M1431" i="11"/>
  <c r="M1439" i="11"/>
  <c r="L1439" i="11"/>
  <c r="M1483" i="11"/>
  <c r="L1483" i="11"/>
  <c r="L1496" i="11"/>
  <c r="M1496" i="11"/>
  <c r="L1500" i="11"/>
  <c r="M1500" i="11"/>
  <c r="L1508" i="11"/>
  <c r="M1508" i="11"/>
  <c r="M1527" i="11"/>
  <c r="L1527" i="11"/>
  <c r="L1747" i="11"/>
  <c r="M1747" i="11"/>
  <c r="M1304" i="11"/>
  <c r="L1304" i="11"/>
  <c r="L1309" i="11"/>
  <c r="M1309" i="11"/>
  <c r="L1317" i="11"/>
  <c r="M1317" i="11"/>
  <c r="L1365" i="11"/>
  <c r="M1365" i="11"/>
  <c r="M1408" i="11"/>
  <c r="L1408" i="11"/>
  <c r="M1416" i="11"/>
  <c r="L1416" i="11"/>
  <c r="L1421" i="11"/>
  <c r="M1421" i="11"/>
  <c r="L1429" i="11"/>
  <c r="M1429" i="11"/>
  <c r="L1444" i="11"/>
  <c r="M1444" i="11"/>
  <c r="M1458" i="11"/>
  <c r="L1458" i="11"/>
  <c r="M1463" i="11"/>
  <c r="L1463" i="11"/>
  <c r="L1494" i="11"/>
  <c r="M1494" i="11"/>
  <c r="M1515" i="11"/>
  <c r="L1515" i="11"/>
  <c r="L1528" i="11"/>
  <c r="M1528" i="11"/>
  <c r="L1532" i="11"/>
  <c r="M1532" i="11"/>
  <c r="M1535" i="11"/>
  <c r="L1535" i="11"/>
  <c r="L1558" i="11"/>
  <c r="M1558" i="11"/>
  <c r="L1590" i="11"/>
  <c r="M1590" i="11"/>
  <c r="L1594" i="11"/>
  <c r="M1594" i="11"/>
  <c r="L1654" i="11"/>
  <c r="M1654" i="11"/>
  <c r="L1658" i="11"/>
  <c r="M1658" i="11"/>
  <c r="L1723" i="11"/>
  <c r="M1723" i="11"/>
  <c r="L1731" i="11"/>
  <c r="M1731" i="11"/>
  <c r="M1893" i="11"/>
  <c r="L1893" i="11"/>
  <c r="L1301" i="11"/>
  <c r="M1301" i="11"/>
  <c r="M1344" i="11"/>
  <c r="L1344" i="11"/>
  <c r="M1352" i="11"/>
  <c r="L1352" i="11"/>
  <c r="L1357" i="11"/>
  <c r="M1357" i="11"/>
  <c r="M1392" i="11"/>
  <c r="L1392" i="11"/>
  <c r="M1400" i="11"/>
  <c r="L1400" i="11"/>
  <c r="L1405" i="11"/>
  <c r="M1405" i="11"/>
  <c r="M1407" i="11"/>
  <c r="L1413" i="11"/>
  <c r="M1413" i="11"/>
  <c r="M1415" i="11"/>
  <c r="M1438" i="11"/>
  <c r="M1451" i="11"/>
  <c r="L1451" i="11"/>
  <c r="L1464" i="11"/>
  <c r="M1464" i="11"/>
  <c r="L1468" i="11"/>
  <c r="M1468" i="11"/>
  <c r="M1471" i="11"/>
  <c r="L1471" i="11"/>
  <c r="M1490" i="11"/>
  <c r="L1490" i="11"/>
  <c r="M1495" i="11"/>
  <c r="L1495" i="11"/>
  <c r="L1540" i="11"/>
  <c r="M1540" i="11"/>
  <c r="M1554" i="11"/>
  <c r="L1554" i="11"/>
  <c r="L1606" i="11"/>
  <c r="M1606" i="11"/>
  <c r="L1610" i="11"/>
  <c r="M1610" i="11"/>
  <c r="L1640" i="11"/>
  <c r="M1640" i="11"/>
  <c r="L1670" i="11"/>
  <c r="M1670" i="11"/>
  <c r="L1674" i="11"/>
  <c r="M1674" i="11"/>
  <c r="L1715" i="11"/>
  <c r="M1715" i="11"/>
  <c r="L1729" i="11"/>
  <c r="M1729" i="11"/>
  <c r="M1909" i="11"/>
  <c r="L1909" i="11"/>
  <c r="L1560" i="11"/>
  <c r="M1560" i="11"/>
  <c r="L1564" i="11"/>
  <c r="M1564" i="11"/>
  <c r="M1567" i="11"/>
  <c r="L1567" i="11"/>
  <c r="L1592" i="11"/>
  <c r="M1592" i="11"/>
  <c r="L1622" i="11"/>
  <c r="M1622" i="11"/>
  <c r="L1626" i="11"/>
  <c r="M1626" i="11"/>
  <c r="L1656" i="11"/>
  <c r="M1656" i="11"/>
  <c r="L1707" i="11"/>
  <c r="M1707" i="11"/>
  <c r="M1708" i="11"/>
  <c r="L1708" i="11"/>
  <c r="L1755" i="11"/>
  <c r="M1755" i="11"/>
  <c r="L1792" i="11"/>
  <c r="M1792" i="11"/>
  <c r="L1940" i="11"/>
  <c r="M1940" i="11"/>
  <c r="M1547" i="11"/>
  <c r="L1547" i="11"/>
  <c r="L1572" i="11"/>
  <c r="M1572" i="11"/>
  <c r="M1586" i="11"/>
  <c r="L1586" i="11"/>
  <c r="L1608" i="11"/>
  <c r="M1608" i="11"/>
  <c r="L1638" i="11"/>
  <c r="M1638" i="11"/>
  <c r="L1642" i="11"/>
  <c r="M1642" i="11"/>
  <c r="L1672" i="11"/>
  <c r="M1672" i="11"/>
  <c r="L1852" i="11"/>
  <c r="M1852" i="11"/>
  <c r="L1892" i="11"/>
  <c r="M1892" i="11"/>
  <c r="L1484" i="11"/>
  <c r="M1484" i="11"/>
  <c r="M1487" i="11"/>
  <c r="L1487" i="11"/>
  <c r="L1548" i="11"/>
  <c r="M1548" i="11"/>
  <c r="M1551" i="11"/>
  <c r="L1551" i="11"/>
  <c r="M1575" i="11"/>
  <c r="L1600" i="11"/>
  <c r="M1600" i="11"/>
  <c r="L1602" i="11"/>
  <c r="M1602" i="11"/>
  <c r="L1616" i="11"/>
  <c r="M1616" i="11"/>
  <c r="L1618" i="11"/>
  <c r="M1618" i="11"/>
  <c r="L1632" i="11"/>
  <c r="M1632" i="11"/>
  <c r="L1634" i="11"/>
  <c r="M1634" i="11"/>
  <c r="L1648" i="11"/>
  <c r="M1648" i="11"/>
  <c r="L1650" i="11"/>
  <c r="M1650" i="11"/>
  <c r="L1664" i="11"/>
  <c r="M1664" i="11"/>
  <c r="L1666" i="11"/>
  <c r="M1666" i="11"/>
  <c r="L1680" i="11"/>
  <c r="M1680" i="11"/>
  <c r="L1682" i="11"/>
  <c r="M1682" i="11"/>
  <c r="M1700" i="11"/>
  <c r="L1700" i="11"/>
  <c r="L1721" i="11"/>
  <c r="M1721" i="11"/>
  <c r="M1724" i="11"/>
  <c r="L1724" i="11"/>
  <c r="M1740" i="11"/>
  <c r="L1740" i="11"/>
  <c r="M1779" i="11"/>
  <c r="L1779" i="11"/>
  <c r="L1452" i="11"/>
  <c r="M1452" i="11"/>
  <c r="M1455" i="11"/>
  <c r="L1455" i="11"/>
  <c r="L1516" i="11"/>
  <c r="M1516" i="11"/>
  <c r="M1519" i="11"/>
  <c r="L1519" i="11"/>
  <c r="L1580" i="11"/>
  <c r="M1580" i="11"/>
  <c r="M1583" i="11"/>
  <c r="L1583" i="11"/>
  <c r="L1689" i="11"/>
  <c r="M1689" i="11"/>
  <c r="L1699" i="11"/>
  <c r="M1699" i="11"/>
  <c r="L1713" i="11"/>
  <c r="M1713" i="11"/>
  <c r="M1716" i="11"/>
  <c r="L1716" i="11"/>
  <c r="L1737" i="11"/>
  <c r="M1737" i="11"/>
  <c r="L1753" i="11"/>
  <c r="M1753" i="11"/>
  <c r="M1756" i="11"/>
  <c r="L1756" i="11"/>
  <c r="L1761" i="11"/>
  <c r="M1761" i="11"/>
  <c r="L1772" i="11"/>
  <c r="M1772" i="11"/>
  <c r="M1786" i="11"/>
  <c r="L1786" i="11"/>
  <c r="M1791" i="11"/>
  <c r="L1791" i="11"/>
  <c r="L1836" i="11"/>
  <c r="M1836" i="11"/>
  <c r="M1692" i="11"/>
  <c r="L1692" i="11"/>
  <c r="L1697" i="11"/>
  <c r="M1697" i="11"/>
  <c r="L1705" i="11"/>
  <c r="M1705" i="11"/>
  <c r="L1745" i="11"/>
  <c r="M1745" i="11"/>
  <c r="M1748" i="11"/>
  <c r="L1748" i="11"/>
  <c r="L1822" i="11"/>
  <c r="M1822" i="11"/>
  <c r="L1828" i="11"/>
  <c r="M1828" i="11"/>
  <c r="M1861" i="11"/>
  <c r="L1861" i="11"/>
  <c r="M1941" i="11"/>
  <c r="L1941" i="11"/>
  <c r="M1969" i="11"/>
  <c r="L1969" i="11"/>
  <c r="M1997" i="11"/>
  <c r="L1997" i="11"/>
  <c r="L1812" i="11"/>
  <c r="M1812" i="11"/>
  <c r="L1846" i="11"/>
  <c r="M1846" i="11"/>
  <c r="L1860" i="11"/>
  <c r="M1860" i="11"/>
  <c r="M1885" i="11"/>
  <c r="L1885" i="11"/>
  <c r="L1908" i="11"/>
  <c r="M1908" i="11"/>
  <c r="M1933" i="11"/>
  <c r="L1933" i="11"/>
  <c r="L1764" i="11"/>
  <c r="M1764" i="11"/>
  <c r="M1767" i="11"/>
  <c r="L1767" i="11"/>
  <c r="L1790" i="11"/>
  <c r="M1790" i="11"/>
  <c r="L1806" i="11"/>
  <c r="M1806" i="11"/>
  <c r="M1807" i="11"/>
  <c r="L1807" i="11"/>
  <c r="M1853" i="11"/>
  <c r="L1853" i="11"/>
  <c r="L1884" i="11"/>
  <c r="M1884" i="11"/>
  <c r="L1932" i="11"/>
  <c r="M1932" i="11"/>
  <c r="M1744" i="11"/>
  <c r="L1780" i="11"/>
  <c r="M1780" i="11"/>
  <c r="M1783" i="11"/>
  <c r="L1783" i="11"/>
  <c r="M1799" i="11"/>
  <c r="L1799" i="11"/>
  <c r="L1804" i="11"/>
  <c r="M1804" i="11"/>
  <c r="M1831" i="11"/>
  <c r="L1831" i="11"/>
  <c r="M1839" i="11"/>
  <c r="L1839" i="11"/>
  <c r="L1844" i="11"/>
  <c r="M1844" i="11"/>
  <c r="L1898" i="11"/>
  <c r="M1898" i="11"/>
  <c r="M1815" i="11"/>
  <c r="L1815" i="11"/>
  <c r="L1820" i="11"/>
  <c r="M1820" i="11"/>
  <c r="L1866" i="11"/>
  <c r="M1866" i="11"/>
  <c r="L1874" i="11"/>
  <c r="M1874" i="11"/>
  <c r="L1914" i="11"/>
  <c r="M1914" i="11"/>
  <c r="L1922" i="11"/>
  <c r="M1922" i="11"/>
  <c r="M1869" i="11"/>
  <c r="L1869" i="11"/>
  <c r="M1877" i="11"/>
  <c r="L1877" i="11"/>
  <c r="L1882" i="11"/>
  <c r="M1882" i="11"/>
  <c r="L1890" i="11"/>
  <c r="M1890" i="11"/>
  <c r="M1917" i="11"/>
  <c r="L1917" i="11"/>
  <c r="M1925" i="11"/>
  <c r="L1925" i="11"/>
  <c r="L1930" i="11"/>
  <c r="M1930" i="11"/>
  <c r="L1938" i="11"/>
  <c r="M1938" i="11"/>
  <c r="L1974" i="11"/>
  <c r="M1974" i="11"/>
  <c r="M1993" i="11"/>
  <c r="L1993" i="11"/>
  <c r="L2010" i="11"/>
  <c r="M2010" i="11"/>
  <c r="L1850" i="11"/>
  <c r="M1850" i="11"/>
  <c r="L1858" i="11"/>
  <c r="M1858" i="11"/>
  <c r="M1901" i="11"/>
  <c r="L1901" i="11"/>
  <c r="L1906" i="11"/>
  <c r="M1906" i="11"/>
  <c r="L1950" i="11"/>
  <c r="M1950" i="11"/>
  <c r="M1961" i="11"/>
  <c r="L1961" i="11"/>
  <c r="L1942" i="11"/>
  <c r="M1942" i="11"/>
  <c r="L1984" i="11"/>
  <c r="M1984" i="11"/>
  <c r="L2016" i="11"/>
  <c r="M2016" i="11"/>
  <c r="L2022" i="11"/>
  <c r="M2022" i="11"/>
  <c r="L2044" i="11"/>
  <c r="M2044" i="11"/>
  <c r="M1945" i="11"/>
  <c r="L1945" i="11"/>
  <c r="M1953" i="11"/>
  <c r="L1953" i="11"/>
  <c r="L1976" i="11"/>
  <c r="M1976" i="11"/>
  <c r="M1988" i="11"/>
  <c r="L1988" i="11"/>
  <c r="L1962" i="11"/>
  <c r="M1962" i="11"/>
  <c r="M1965" i="11"/>
  <c r="L1965" i="11"/>
  <c r="L1966" i="11"/>
  <c r="M1966" i="11"/>
  <c r="L1978" i="11"/>
  <c r="M1978" i="11"/>
  <c r="L1982" i="11"/>
  <c r="M1982" i="11"/>
  <c r="L1990" i="11"/>
  <c r="M1990" i="11"/>
  <c r="M2009" i="11"/>
  <c r="L2009" i="11"/>
  <c r="L2040" i="11"/>
  <c r="M2040" i="11"/>
  <c r="M2050" i="11"/>
  <c r="L2050" i="11"/>
  <c r="M2068" i="11"/>
  <c r="L2068" i="11"/>
  <c r="M1985" i="11"/>
  <c r="L1985" i="11"/>
  <c r="M2004" i="11"/>
  <c r="L2004" i="11"/>
  <c r="L2014" i="11"/>
  <c r="M2014" i="11"/>
  <c r="M2017" i="11"/>
  <c r="L2017" i="11"/>
  <c r="M2027" i="11"/>
  <c r="L2027" i="11"/>
  <c r="L2036" i="11"/>
  <c r="M2036" i="11"/>
  <c r="M2043" i="11"/>
  <c r="L2043" i="11"/>
  <c r="M2046" i="11"/>
  <c r="L2046" i="11"/>
  <c r="M2056" i="11"/>
  <c r="L2056" i="11"/>
  <c r="M2031" i="11"/>
  <c r="L2031" i="11"/>
  <c r="L1998" i="11"/>
  <c r="M1998" i="11"/>
  <c r="M2001" i="11"/>
  <c r="L2001" i="11"/>
  <c r="L2028" i="11"/>
  <c r="M2028" i="11"/>
  <c r="M2047" i="11"/>
  <c r="L2047" i="11"/>
  <c r="L2073" i="11"/>
  <c r="M2073" i="11"/>
  <c r="M2034" i="11"/>
  <c r="M2063" i="11"/>
  <c r="L2063" i="11"/>
  <c r="M2072" i="11"/>
  <c r="L2057" i="11"/>
  <c r="M2057" i="11"/>
  <c r="M2060" i="11"/>
  <c r="L2060" i="11"/>
  <c r="W5274" i="11" l="1"/>
  <c r="X5274" i="11"/>
  <c r="W5082" i="11"/>
  <c r="X5082" i="11"/>
  <c r="W4792" i="11"/>
  <c r="X4792" i="11"/>
  <c r="W5226" i="11"/>
  <c r="X5226" i="11"/>
  <c r="X4936" i="11"/>
  <c r="W4936" i="11"/>
  <c r="X4738" i="11"/>
  <c r="W4738" i="11"/>
  <c r="W5481" i="11"/>
  <c r="X5481" i="11"/>
  <c r="W5465" i="11"/>
  <c r="X5465" i="11"/>
  <c r="W5433" i="11"/>
  <c r="X5433" i="11"/>
  <c r="W5385" i="11"/>
  <c r="X5385" i="11"/>
  <c r="W5353" i="11"/>
  <c r="X5353" i="11"/>
  <c r="X5338" i="11"/>
  <c r="W5338" i="11"/>
  <c r="W5229" i="11"/>
  <c r="X5229" i="11"/>
  <c r="X5101" i="11"/>
  <c r="W5101" i="11"/>
  <c r="W4973" i="11"/>
  <c r="X4973" i="11"/>
  <c r="W4766" i="11"/>
  <c r="X4766" i="11"/>
  <c r="X4642" i="11"/>
  <c r="W4642" i="11"/>
  <c r="W5210" i="11"/>
  <c r="X5210" i="11"/>
  <c r="W4954" i="11"/>
  <c r="X4954" i="11"/>
  <c r="W5277" i="11"/>
  <c r="X5277" i="11"/>
  <c r="W5063" i="11"/>
  <c r="X5063" i="11"/>
  <c r="W4851" i="11"/>
  <c r="X4851" i="11"/>
  <c r="X5494" i="11"/>
  <c r="W5494" i="11"/>
  <c r="X5462" i="11"/>
  <c r="W5462" i="11"/>
  <c r="X5430" i="11"/>
  <c r="W5430" i="11"/>
  <c r="X5382" i="11"/>
  <c r="W5382" i="11"/>
  <c r="X5350" i="11"/>
  <c r="W5350" i="11"/>
  <c r="X5287" i="11"/>
  <c r="W5287" i="11"/>
  <c r="W5159" i="11"/>
  <c r="X5159" i="11"/>
  <c r="W5031" i="11"/>
  <c r="X5031" i="11"/>
  <c r="W4883" i="11"/>
  <c r="X4883" i="11"/>
  <c r="W4743" i="11"/>
  <c r="X4743" i="11"/>
  <c r="W5495" i="11"/>
  <c r="X5495" i="11"/>
  <c r="W5479" i="11"/>
  <c r="X5479" i="11"/>
  <c r="W5463" i="11"/>
  <c r="X5463" i="11"/>
  <c r="W5447" i="11"/>
  <c r="X5447" i="11"/>
  <c r="W5439" i="11"/>
  <c r="X5439" i="11"/>
  <c r="W5423" i="11"/>
  <c r="X5423" i="11"/>
  <c r="W5407" i="11"/>
  <c r="X5407" i="11"/>
  <c r="W5391" i="11"/>
  <c r="X5391" i="11"/>
  <c r="W5367" i="11"/>
  <c r="X5367" i="11"/>
  <c r="W5351" i="11"/>
  <c r="X5351" i="11"/>
  <c r="W5326" i="11"/>
  <c r="X5326" i="11"/>
  <c r="W5284" i="11"/>
  <c r="X5284" i="11"/>
  <c r="W5252" i="11"/>
  <c r="X5252" i="11"/>
  <c r="W5220" i="11"/>
  <c r="X5220" i="11"/>
  <c r="W5188" i="11"/>
  <c r="X5188" i="11"/>
  <c r="W5156" i="11"/>
  <c r="X5156" i="11"/>
  <c r="W5124" i="11"/>
  <c r="X5124" i="11"/>
  <c r="W5092" i="11"/>
  <c r="X5092" i="11"/>
  <c r="W5060" i="11"/>
  <c r="X5060" i="11"/>
  <c r="W5028" i="11"/>
  <c r="X5028" i="11"/>
  <c r="W4996" i="11"/>
  <c r="X4996" i="11"/>
  <c r="W4964" i="11"/>
  <c r="X4964" i="11"/>
  <c r="W4932" i="11"/>
  <c r="X4932" i="11"/>
  <c r="X4910" i="11"/>
  <c r="W4910" i="11"/>
  <c r="W4837" i="11"/>
  <c r="X4837" i="11"/>
  <c r="W4760" i="11"/>
  <c r="X4760" i="11"/>
  <c r="X4683" i="11"/>
  <c r="W4683" i="11"/>
  <c r="X4390" i="11"/>
  <c r="W4390" i="11"/>
  <c r="X4234" i="11"/>
  <c r="W4234" i="11"/>
  <c r="X4856" i="11"/>
  <c r="W4856" i="11"/>
  <c r="W4776" i="11"/>
  <c r="X4776" i="11"/>
  <c r="X4690" i="11"/>
  <c r="W4690" i="11"/>
  <c r="W4519" i="11"/>
  <c r="X4519" i="11"/>
  <c r="X5337" i="11"/>
  <c r="W5337" i="11"/>
  <c r="X5307" i="11"/>
  <c r="W5307" i="11"/>
  <c r="X5275" i="11"/>
  <c r="W5275" i="11"/>
  <c r="X5243" i="11"/>
  <c r="W5243" i="11"/>
  <c r="X5211" i="11"/>
  <c r="W5211" i="11"/>
  <c r="X5179" i="11"/>
  <c r="W5179" i="11"/>
  <c r="X5163" i="11"/>
  <c r="W5163" i="11"/>
  <c r="X5131" i="11"/>
  <c r="W5131" i="11"/>
  <c r="X5099" i="11"/>
  <c r="W5099" i="11"/>
  <c r="X5067" i="11"/>
  <c r="W5067" i="11"/>
  <c r="X5019" i="11"/>
  <c r="W5019" i="11"/>
  <c r="X5003" i="11"/>
  <c r="W5003" i="11"/>
  <c r="X4971" i="11"/>
  <c r="W4971" i="11"/>
  <c r="X4939" i="11"/>
  <c r="W4939" i="11"/>
  <c r="X4903" i="11"/>
  <c r="W4903" i="11"/>
  <c r="W4869" i="11"/>
  <c r="X4869" i="11"/>
  <c r="X4659" i="11"/>
  <c r="W4659" i="11"/>
  <c r="X4545" i="11"/>
  <c r="W4545" i="11"/>
  <c r="W4451" i="11"/>
  <c r="X4451" i="11"/>
  <c r="X4213" i="11"/>
  <c r="W4213" i="11"/>
  <c r="W5320" i="11"/>
  <c r="X5320" i="11"/>
  <c r="W5295" i="11"/>
  <c r="X5295" i="11"/>
  <c r="W5279" i="11"/>
  <c r="X5279" i="11"/>
  <c r="W5247" i="11"/>
  <c r="X5247" i="11"/>
  <c r="W5199" i="11"/>
  <c r="X5199" i="11"/>
  <c r="W5183" i="11"/>
  <c r="X5183" i="11"/>
  <c r="W5151" i="11"/>
  <c r="X5151" i="11"/>
  <c r="W5119" i="11"/>
  <c r="X5119" i="11"/>
  <c r="W5087" i="11"/>
  <c r="X5087" i="11"/>
  <c r="W5055" i="11"/>
  <c r="X5055" i="11"/>
  <c r="W5023" i="11"/>
  <c r="X5023" i="11"/>
  <c r="W4991" i="11"/>
  <c r="X4991" i="11"/>
  <c r="W4959" i="11"/>
  <c r="X4959" i="11"/>
  <c r="W4927" i="11"/>
  <c r="X4927" i="11"/>
  <c r="W4898" i="11"/>
  <c r="X4898" i="11"/>
  <c r="X4863" i="11"/>
  <c r="W4863" i="11"/>
  <c r="X4812" i="11"/>
  <c r="W4812" i="11"/>
  <c r="X4748" i="11"/>
  <c r="W4748" i="11"/>
  <c r="X4673" i="11"/>
  <c r="W4673" i="11"/>
  <c r="W4598" i="11"/>
  <c r="X4598" i="11"/>
  <c r="W4548" i="11"/>
  <c r="X4548" i="11"/>
  <c r="X4415" i="11"/>
  <c r="W4415" i="11"/>
  <c r="X4291" i="11"/>
  <c r="W4291" i="11"/>
  <c r="W4815" i="11"/>
  <c r="X4815" i="11"/>
  <c r="X4767" i="11"/>
  <c r="W4767" i="11"/>
  <c r="W4735" i="11"/>
  <c r="X4735" i="11"/>
  <c r="W4703" i="11"/>
  <c r="X4703" i="11"/>
  <c r="X4675" i="11"/>
  <c r="W4675" i="11"/>
  <c r="W4647" i="11"/>
  <c r="X4647" i="11"/>
  <c r="W4554" i="11"/>
  <c r="X4554" i="11"/>
  <c r="W4498" i="11"/>
  <c r="X4498" i="11"/>
  <c r="X4471" i="11"/>
  <c r="W4471" i="11"/>
  <c r="X4452" i="11"/>
  <c r="W4452" i="11"/>
  <c r="X4399" i="11"/>
  <c r="W4399" i="11"/>
  <c r="X4246" i="11"/>
  <c r="W4246" i="11"/>
  <c r="W4826" i="11"/>
  <c r="X4826" i="11"/>
  <c r="W4794" i="11"/>
  <c r="X4794" i="11"/>
  <c r="W4762" i="11"/>
  <c r="X4762" i="11"/>
  <c r="W4730" i="11"/>
  <c r="X4730" i="11"/>
  <c r="W4714" i="11"/>
  <c r="X4714" i="11"/>
  <c r="X4685" i="11"/>
  <c r="W4685" i="11"/>
  <c r="X4633" i="11"/>
  <c r="W4633" i="11"/>
  <c r="X4571" i="11"/>
  <c r="W4571" i="11"/>
  <c r="W4541" i="11"/>
  <c r="X4541" i="11"/>
  <c r="W4445" i="11"/>
  <c r="X4445" i="11"/>
  <c r="W4315" i="11"/>
  <c r="X4315" i="11"/>
  <c r="W4666" i="11"/>
  <c r="X4666" i="11"/>
  <c r="X4634" i="11"/>
  <c r="W4634" i="11"/>
  <c r="X4577" i="11"/>
  <c r="W4577" i="11"/>
  <c r="X4536" i="11"/>
  <c r="W4536" i="11"/>
  <c r="X4502" i="11"/>
  <c r="W4502" i="11"/>
  <c r="X4481" i="11"/>
  <c r="W4481" i="11"/>
  <c r="W4461" i="11"/>
  <c r="X4461" i="11"/>
  <c r="W4429" i="11"/>
  <c r="X4429" i="11"/>
  <c r="X4336" i="11"/>
  <c r="W4336" i="11"/>
  <c r="W4198" i="11"/>
  <c r="X4198" i="11"/>
  <c r="X4643" i="11"/>
  <c r="W4643" i="11"/>
  <c r="X4611" i="11"/>
  <c r="W4611" i="11"/>
  <c r="W4587" i="11"/>
  <c r="X4587" i="11"/>
  <c r="W4561" i="11"/>
  <c r="X4561" i="11"/>
  <c r="W4515" i="11"/>
  <c r="X4515" i="11"/>
  <c r="X4476" i="11"/>
  <c r="W4476" i="11"/>
  <c r="W4460" i="11"/>
  <c r="X4460" i="11"/>
  <c r="X4430" i="11"/>
  <c r="W4430" i="11"/>
  <c r="W4402" i="11"/>
  <c r="X4402" i="11"/>
  <c r="W4381" i="11"/>
  <c r="X4381" i="11"/>
  <c r="W4235" i="11"/>
  <c r="X4235" i="11"/>
  <c r="W4376" i="11"/>
  <c r="X4376" i="11"/>
  <c r="W4355" i="11"/>
  <c r="X4355" i="11"/>
  <c r="X4320" i="11"/>
  <c r="W4320" i="11"/>
  <c r="X4264" i="11"/>
  <c r="W4264" i="11"/>
  <c r="W4380" i="11"/>
  <c r="X4380" i="11"/>
  <c r="W4176" i="11"/>
  <c r="X4176" i="11"/>
  <c r="W5133" i="11"/>
  <c r="X5133" i="11"/>
  <c r="W4941" i="11"/>
  <c r="X4941" i="11"/>
  <c r="W4791" i="11"/>
  <c r="X4791" i="11"/>
  <c r="X5213" i="11"/>
  <c r="W5213" i="11"/>
  <c r="X4899" i="11"/>
  <c r="W4899" i="11"/>
  <c r="X4705" i="11"/>
  <c r="W4705" i="11"/>
  <c r="W5477" i="11"/>
  <c r="X5477" i="11"/>
  <c r="W5445" i="11"/>
  <c r="X5445" i="11"/>
  <c r="W5413" i="11"/>
  <c r="X5413" i="11"/>
  <c r="W5381" i="11"/>
  <c r="X5381" i="11"/>
  <c r="W5349" i="11"/>
  <c r="X5349" i="11"/>
  <c r="X5272" i="11"/>
  <c r="W5272" i="11"/>
  <c r="X5144" i="11"/>
  <c r="W5144" i="11"/>
  <c r="X5016" i="11"/>
  <c r="W5016" i="11"/>
  <c r="X4878" i="11"/>
  <c r="W4878" i="11"/>
  <c r="W4727" i="11"/>
  <c r="X4727" i="11"/>
  <c r="W5261" i="11"/>
  <c r="X5261" i="11"/>
  <c r="W5005" i="11"/>
  <c r="X5005" i="11"/>
  <c r="W4618" i="11"/>
  <c r="X4618" i="11"/>
  <c r="W5127" i="11"/>
  <c r="X5127" i="11"/>
  <c r="W4892" i="11"/>
  <c r="X4892" i="11"/>
  <c r="X5490" i="11"/>
  <c r="W5490" i="11"/>
  <c r="X5458" i="11"/>
  <c r="W5458" i="11"/>
  <c r="X5426" i="11"/>
  <c r="W5426" i="11"/>
  <c r="X5394" i="11"/>
  <c r="W5394" i="11"/>
  <c r="X5362" i="11"/>
  <c r="W5362" i="11"/>
  <c r="W5258" i="11"/>
  <c r="X5258" i="11"/>
  <c r="W5130" i="11"/>
  <c r="X5130" i="11"/>
  <c r="W5002" i="11"/>
  <c r="X5002" i="11"/>
  <c r="W4938" i="11"/>
  <c r="X4938" i="11"/>
  <c r="W4757" i="11"/>
  <c r="X4757" i="11"/>
  <c r="X5500" i="11"/>
  <c r="W5500" i="11"/>
  <c r="X5476" i="11"/>
  <c r="W5476" i="11"/>
  <c r="X5468" i="11"/>
  <c r="W5468" i="11"/>
  <c r="X5452" i="11"/>
  <c r="W5452" i="11"/>
  <c r="X5436" i="11"/>
  <c r="W5436" i="11"/>
  <c r="X5420" i="11"/>
  <c r="W5420" i="11"/>
  <c r="X5404" i="11"/>
  <c r="W5404" i="11"/>
  <c r="X5380" i="11"/>
  <c r="W5380" i="11"/>
  <c r="X5364" i="11"/>
  <c r="W5364" i="11"/>
  <c r="X5356" i="11"/>
  <c r="W5356" i="11"/>
  <c r="X5299" i="11"/>
  <c r="W5299" i="11"/>
  <c r="W5267" i="11"/>
  <c r="X5267" i="11"/>
  <c r="W5251" i="11"/>
  <c r="X5251" i="11"/>
  <c r="W5219" i="11"/>
  <c r="X5219" i="11"/>
  <c r="W5171" i="11"/>
  <c r="X5171" i="11"/>
  <c r="W5139" i="11"/>
  <c r="X5139" i="11"/>
  <c r="W5123" i="11"/>
  <c r="X5123" i="11"/>
  <c r="W5091" i="11"/>
  <c r="X5091" i="11"/>
  <c r="W5059" i="11"/>
  <c r="X5059" i="11"/>
  <c r="W5027" i="11"/>
  <c r="X5027" i="11"/>
  <c r="W4995" i="11"/>
  <c r="X4995" i="11"/>
  <c r="W4963" i="11"/>
  <c r="X4963" i="11"/>
  <c r="W4931" i="11"/>
  <c r="X4931" i="11"/>
  <c r="X4909" i="11"/>
  <c r="W4909" i="11"/>
  <c r="X4834" i="11"/>
  <c r="W4834" i="11"/>
  <c r="W4759" i="11"/>
  <c r="X4759" i="11"/>
  <c r="X4610" i="11"/>
  <c r="W4610" i="11"/>
  <c r="W4374" i="11"/>
  <c r="X4374" i="11"/>
  <c r="W4351" i="11"/>
  <c r="X4351" i="11"/>
  <c r="W4887" i="11"/>
  <c r="X4887" i="11"/>
  <c r="W4775" i="11"/>
  <c r="X4775" i="11"/>
  <c r="X4722" i="11"/>
  <c r="W4722" i="11"/>
  <c r="W4535" i="11"/>
  <c r="X4535" i="11"/>
  <c r="W4377" i="11"/>
  <c r="X4377" i="11"/>
  <c r="X5332" i="11"/>
  <c r="W5332" i="11"/>
  <c r="W5301" i="11"/>
  <c r="X5301" i="11"/>
  <c r="W5269" i="11"/>
  <c r="X5269" i="11"/>
  <c r="W5237" i="11"/>
  <c r="X5237" i="11"/>
  <c r="W5205" i="11"/>
  <c r="X5205" i="11"/>
  <c r="W5173" i="11"/>
  <c r="X5173" i="11"/>
  <c r="W5141" i="11"/>
  <c r="X5141" i="11"/>
  <c r="W5109" i="11"/>
  <c r="X5109" i="11"/>
  <c r="W5077" i="11"/>
  <c r="X5077" i="11"/>
  <c r="X5045" i="11"/>
  <c r="W5045" i="11"/>
  <c r="W5013" i="11"/>
  <c r="X5013" i="11"/>
  <c r="W4981" i="11"/>
  <c r="X4981" i="11"/>
  <c r="W4949" i="11"/>
  <c r="X4949" i="11"/>
  <c r="W4917" i="11"/>
  <c r="X4917" i="11"/>
  <c r="W4882" i="11"/>
  <c r="X4882" i="11"/>
  <c r="W4850" i="11"/>
  <c r="X4850" i="11"/>
  <c r="W4592" i="11"/>
  <c r="X4592" i="11"/>
  <c r="W4485" i="11"/>
  <c r="X4485" i="11"/>
  <c r="X4331" i="11"/>
  <c r="W4331" i="11"/>
  <c r="W5328" i="11"/>
  <c r="X5328" i="11"/>
  <c r="W5305" i="11"/>
  <c r="X5305" i="11"/>
  <c r="W5273" i="11"/>
  <c r="X5273" i="11"/>
  <c r="W5257" i="11"/>
  <c r="X5257" i="11"/>
  <c r="W5225" i="11"/>
  <c r="X5225" i="11"/>
  <c r="W5177" i="11"/>
  <c r="X5177" i="11"/>
  <c r="W5145" i="11"/>
  <c r="X5145" i="11"/>
  <c r="W5113" i="11"/>
  <c r="X5113" i="11"/>
  <c r="W5081" i="11"/>
  <c r="X5081" i="11"/>
  <c r="W5049" i="11"/>
  <c r="X5049" i="11"/>
  <c r="X5017" i="11"/>
  <c r="W5017" i="11"/>
  <c r="W4985" i="11"/>
  <c r="X4985" i="11"/>
  <c r="W4969" i="11"/>
  <c r="X4969" i="11"/>
  <c r="W4937" i="11"/>
  <c r="X4937" i="11"/>
  <c r="W4904" i="11"/>
  <c r="X4904" i="11"/>
  <c r="W4873" i="11"/>
  <c r="X4873" i="11"/>
  <c r="W4841" i="11"/>
  <c r="X4841" i="11"/>
  <c r="W4779" i="11"/>
  <c r="X4779" i="11"/>
  <c r="W4715" i="11"/>
  <c r="X4715" i="11"/>
  <c r="X4629" i="11"/>
  <c r="W4629" i="11"/>
  <c r="W4559" i="11"/>
  <c r="X4559" i="11"/>
  <c r="X4438" i="11"/>
  <c r="W4438" i="11"/>
  <c r="W4171" i="11"/>
  <c r="X4171" i="11"/>
  <c r="W4809" i="11"/>
  <c r="X4809" i="11"/>
  <c r="W4793" i="11"/>
  <c r="X4793" i="11"/>
  <c r="W4745" i="11"/>
  <c r="X4745" i="11"/>
  <c r="W4713" i="11"/>
  <c r="X4713" i="11"/>
  <c r="W4682" i="11"/>
  <c r="X4682" i="11"/>
  <c r="X4672" i="11"/>
  <c r="W4672" i="11"/>
  <c r="W4644" i="11"/>
  <c r="X4644" i="11"/>
  <c r="W4504" i="11"/>
  <c r="X4504" i="11"/>
  <c r="X4480" i="11"/>
  <c r="W4480" i="11"/>
  <c r="W4469" i="11"/>
  <c r="X4469" i="11"/>
  <c r="W4387" i="11"/>
  <c r="X4387" i="11"/>
  <c r="X4192" i="11"/>
  <c r="W4192" i="11"/>
  <c r="W4820" i="11"/>
  <c r="X4820" i="11"/>
  <c r="W4788" i="11"/>
  <c r="X4788" i="11"/>
  <c r="W4772" i="11"/>
  <c r="X4772" i="11"/>
  <c r="W4724" i="11"/>
  <c r="X4724" i="11"/>
  <c r="W4692" i="11"/>
  <c r="X4692" i="11"/>
  <c r="W4656" i="11"/>
  <c r="X4656" i="11"/>
  <c r="W4585" i="11"/>
  <c r="X4585" i="11"/>
  <c r="X4563" i="11"/>
  <c r="W4563" i="11"/>
  <c r="W4458" i="11"/>
  <c r="X4458" i="11"/>
  <c r="X4388" i="11"/>
  <c r="W4388" i="11"/>
  <c r="X4269" i="11"/>
  <c r="W4269" i="11"/>
  <c r="X4665" i="11"/>
  <c r="W4665" i="11"/>
  <c r="W4631" i="11"/>
  <c r="X4631" i="11"/>
  <c r="W4599" i="11"/>
  <c r="X4599" i="11"/>
  <c r="X4533" i="11"/>
  <c r="W4533" i="11"/>
  <c r="X4500" i="11"/>
  <c r="W4500" i="11"/>
  <c r="X4478" i="11"/>
  <c r="W4478" i="11"/>
  <c r="W4435" i="11"/>
  <c r="X4435" i="11"/>
  <c r="W4397" i="11"/>
  <c r="X4397" i="11"/>
  <c r="W4305" i="11"/>
  <c r="X4305" i="11"/>
  <c r="W4655" i="11"/>
  <c r="X4655" i="11"/>
  <c r="W4623" i="11"/>
  <c r="X4623" i="11"/>
  <c r="W4606" i="11"/>
  <c r="X4606" i="11"/>
  <c r="W4580" i="11"/>
  <c r="X4580" i="11"/>
  <c r="W4546" i="11"/>
  <c r="X4546" i="11"/>
  <c r="W4514" i="11"/>
  <c r="X4514" i="11"/>
  <c r="W4475" i="11"/>
  <c r="X4475" i="11"/>
  <c r="W4440" i="11"/>
  <c r="X4440" i="11"/>
  <c r="W4421" i="11"/>
  <c r="X4421" i="11"/>
  <c r="X4391" i="11"/>
  <c r="W4391" i="11"/>
  <c r="W4231" i="11"/>
  <c r="X4231" i="11"/>
  <c r="W4369" i="11"/>
  <c r="X4369" i="11"/>
  <c r="W4348" i="11"/>
  <c r="X4348" i="11"/>
  <c r="X4310" i="11"/>
  <c r="W4310" i="11"/>
  <c r="X4258" i="11"/>
  <c r="W4258" i="11"/>
  <c r="W4181" i="11"/>
  <c r="X4181" i="11"/>
  <c r="W4357" i="11"/>
  <c r="X4357" i="11"/>
  <c r="W4341" i="11"/>
  <c r="X4341" i="11"/>
  <c r="W4312" i="11"/>
  <c r="X4312" i="11"/>
  <c r="X4244" i="11"/>
  <c r="W4244" i="11"/>
  <c r="W4155" i="11"/>
  <c r="X4155" i="11"/>
  <c r="X5304" i="11"/>
  <c r="W5304" i="11"/>
  <c r="X5176" i="11"/>
  <c r="W5176" i="11"/>
  <c r="X5112" i="11"/>
  <c r="W5112" i="11"/>
  <c r="X4920" i="11"/>
  <c r="W4920" i="11"/>
  <c r="W4814" i="11"/>
  <c r="X4814" i="11"/>
  <c r="W4702" i="11"/>
  <c r="X4702" i="11"/>
  <c r="X5256" i="11"/>
  <c r="W5256" i="11"/>
  <c r="X5192" i="11"/>
  <c r="W5192" i="11"/>
  <c r="X5000" i="11"/>
  <c r="W5000" i="11"/>
  <c r="W4865" i="11"/>
  <c r="X4865" i="11"/>
  <c r="X4818" i="11"/>
  <c r="W4818" i="11"/>
  <c r="X4695" i="11"/>
  <c r="W4695" i="11"/>
  <c r="W5489" i="11"/>
  <c r="X5489" i="11"/>
  <c r="W5473" i="11"/>
  <c r="X5473" i="11"/>
  <c r="W5457" i="11"/>
  <c r="X5457" i="11"/>
  <c r="W5441" i="11"/>
  <c r="X5441" i="11"/>
  <c r="W5425" i="11"/>
  <c r="X5425" i="11"/>
  <c r="W5409" i="11"/>
  <c r="X5409" i="11"/>
  <c r="W5393" i="11"/>
  <c r="X5393" i="11"/>
  <c r="W5377" i="11"/>
  <c r="X5377" i="11"/>
  <c r="W5361" i="11"/>
  <c r="X5361" i="11"/>
  <c r="W5345" i="11"/>
  <c r="X5345" i="11"/>
  <c r="X5330" i="11"/>
  <c r="W5330" i="11"/>
  <c r="W5271" i="11"/>
  <c r="X5271" i="11"/>
  <c r="W5207" i="11"/>
  <c r="X5207" i="11"/>
  <c r="W5143" i="11"/>
  <c r="X5143" i="11"/>
  <c r="W5079" i="11"/>
  <c r="X5079" i="11"/>
  <c r="W5015" i="11"/>
  <c r="X5015" i="11"/>
  <c r="W4951" i="11"/>
  <c r="X4951" i="11"/>
  <c r="W4868" i="11"/>
  <c r="X4868" i="11"/>
  <c r="W4750" i="11"/>
  <c r="X4750" i="11"/>
  <c r="X4678" i="11"/>
  <c r="W4678" i="11"/>
  <c r="W4420" i="11"/>
  <c r="X4420" i="11"/>
  <c r="X5240" i="11"/>
  <c r="W5240" i="11"/>
  <c r="X5048" i="11"/>
  <c r="W5048" i="11"/>
  <c r="X4984" i="11"/>
  <c r="W4984" i="11"/>
  <c r="W4849" i="11"/>
  <c r="X4849" i="11"/>
  <c r="X5325" i="11"/>
  <c r="W5325" i="11"/>
  <c r="W5162" i="11"/>
  <c r="X5162" i="11"/>
  <c r="W5085" i="11"/>
  <c r="X5085" i="11"/>
  <c r="W4957" i="11"/>
  <c r="X4957" i="11"/>
  <c r="W4877" i="11"/>
  <c r="X4877" i="11"/>
  <c r="W4807" i="11"/>
  <c r="X4807" i="11"/>
  <c r="X5486" i="11"/>
  <c r="W5486" i="11"/>
  <c r="X5470" i="11"/>
  <c r="W5470" i="11"/>
  <c r="X5454" i="11"/>
  <c r="W5454" i="11"/>
  <c r="X5438" i="11"/>
  <c r="W5438" i="11"/>
  <c r="X5422" i="11"/>
  <c r="W5422" i="11"/>
  <c r="X5406" i="11"/>
  <c r="W5406" i="11"/>
  <c r="X5390" i="11"/>
  <c r="W5390" i="11"/>
  <c r="X5374" i="11"/>
  <c r="W5374" i="11"/>
  <c r="X5358" i="11"/>
  <c r="W5358" i="11"/>
  <c r="W5309" i="11"/>
  <c r="X5309" i="11"/>
  <c r="W5245" i="11"/>
  <c r="X5245" i="11"/>
  <c r="W5181" i="11"/>
  <c r="X5181" i="11"/>
  <c r="W5117" i="11"/>
  <c r="X5117" i="11"/>
  <c r="W5053" i="11"/>
  <c r="X5053" i="11"/>
  <c r="W4989" i="11"/>
  <c r="X4989" i="11"/>
  <c r="W4925" i="11"/>
  <c r="X4925" i="11"/>
  <c r="W4842" i="11"/>
  <c r="X4842" i="11"/>
  <c r="X4754" i="11"/>
  <c r="W4754" i="11"/>
  <c r="X4679" i="11"/>
  <c r="W4679" i="11"/>
  <c r="W5499" i="11"/>
  <c r="X5499" i="11"/>
  <c r="W5491" i="11"/>
  <c r="X5491" i="11"/>
  <c r="W5483" i="11"/>
  <c r="X5483" i="11"/>
  <c r="W5475" i="11"/>
  <c r="X5475" i="11"/>
  <c r="W5467" i="11"/>
  <c r="X5467" i="11"/>
  <c r="W5459" i="11"/>
  <c r="X5459" i="11"/>
  <c r="W5451" i="11"/>
  <c r="X5451" i="11"/>
  <c r="W5443" i="11"/>
  <c r="X5443" i="11"/>
  <c r="W5435" i="11"/>
  <c r="X5435" i="11"/>
  <c r="W5427" i="11"/>
  <c r="X5427" i="11"/>
  <c r="W5419" i="11"/>
  <c r="X5419" i="11"/>
  <c r="W5411" i="11"/>
  <c r="X5411" i="11"/>
  <c r="W5403" i="11"/>
  <c r="X5403" i="11"/>
  <c r="W5395" i="11"/>
  <c r="X5395" i="11"/>
  <c r="W5387" i="11"/>
  <c r="X5387" i="11"/>
  <c r="W5379" i="11"/>
  <c r="X5379" i="11"/>
  <c r="W5371" i="11"/>
  <c r="X5371" i="11"/>
  <c r="W5363" i="11"/>
  <c r="X5363" i="11"/>
  <c r="W5355" i="11"/>
  <c r="X5355" i="11"/>
  <c r="W5347" i="11"/>
  <c r="X5347" i="11"/>
  <c r="X5317" i="11"/>
  <c r="W5317" i="11"/>
  <c r="W5297" i="11"/>
  <c r="X5297" i="11"/>
  <c r="W5281" i="11"/>
  <c r="X5281" i="11"/>
  <c r="W5265" i="11"/>
  <c r="X5265" i="11"/>
  <c r="W5249" i="11"/>
  <c r="X5249" i="11"/>
  <c r="W5233" i="11"/>
  <c r="X5233" i="11"/>
  <c r="W5217" i="11"/>
  <c r="X5217" i="11"/>
  <c r="W5201" i="11"/>
  <c r="X5201" i="11"/>
  <c r="W5185" i="11"/>
  <c r="X5185" i="11"/>
  <c r="W5169" i="11"/>
  <c r="X5169" i="11"/>
  <c r="W5153" i="11"/>
  <c r="X5153" i="11"/>
  <c r="W5137" i="11"/>
  <c r="X5137" i="11"/>
  <c r="W5121" i="11"/>
  <c r="X5121" i="11"/>
  <c r="W5105" i="11"/>
  <c r="X5105" i="11"/>
  <c r="W5089" i="11"/>
  <c r="X5089" i="11"/>
  <c r="W5073" i="11"/>
  <c r="X5073" i="11"/>
  <c r="W5057" i="11"/>
  <c r="X5057" i="11"/>
  <c r="W5041" i="11"/>
  <c r="X5041" i="11"/>
  <c r="W5025" i="11"/>
  <c r="X5025" i="11"/>
  <c r="W5009" i="11"/>
  <c r="X5009" i="11"/>
  <c r="X4993" i="11"/>
  <c r="W4993" i="11"/>
  <c r="W4977" i="11"/>
  <c r="X4977" i="11"/>
  <c r="W4961" i="11"/>
  <c r="X4961" i="11"/>
  <c r="W4945" i="11"/>
  <c r="X4945" i="11"/>
  <c r="W4929" i="11"/>
  <c r="X4929" i="11"/>
  <c r="W4912" i="11"/>
  <c r="X4912" i="11"/>
  <c r="X4907" i="11"/>
  <c r="W4907" i="11"/>
  <c r="X4895" i="11"/>
  <c r="W4895" i="11"/>
  <c r="W4824" i="11"/>
  <c r="X4824" i="11"/>
  <c r="X4773" i="11"/>
  <c r="W4773" i="11"/>
  <c r="W4721" i="11"/>
  <c r="X4721" i="11"/>
  <c r="W4700" i="11"/>
  <c r="X4700" i="11"/>
  <c r="W4586" i="11"/>
  <c r="X4586" i="11"/>
  <c r="X4414" i="11"/>
  <c r="W4414" i="11"/>
  <c r="X4373" i="11"/>
  <c r="W4373" i="11"/>
  <c r="W4343" i="11"/>
  <c r="X4343" i="11"/>
  <c r="W5318" i="11"/>
  <c r="X5318" i="11"/>
  <c r="X4872" i="11"/>
  <c r="W4872" i="11"/>
  <c r="X4840" i="11"/>
  <c r="W4840" i="11"/>
  <c r="W4789" i="11"/>
  <c r="X4789" i="11"/>
  <c r="W4737" i="11"/>
  <c r="X4737" i="11"/>
  <c r="W4712" i="11"/>
  <c r="X4712" i="11"/>
  <c r="W4684" i="11"/>
  <c r="X4684" i="11"/>
  <c r="X4534" i="11"/>
  <c r="W4534" i="11"/>
  <c r="W4449" i="11"/>
  <c r="X4449" i="11"/>
  <c r="X4372" i="11"/>
  <c r="W4372" i="11"/>
  <c r="W4344" i="11"/>
  <c r="X4344" i="11"/>
  <c r="X5329" i="11"/>
  <c r="W5329" i="11"/>
  <c r="X5313" i="11"/>
  <c r="W5313" i="11"/>
  <c r="W5298" i="11"/>
  <c r="X5298" i="11"/>
  <c r="W5282" i="11"/>
  <c r="X5282" i="11"/>
  <c r="W5266" i="11"/>
  <c r="X5266" i="11"/>
  <c r="W5250" i="11"/>
  <c r="X5250" i="11"/>
  <c r="W5234" i="11"/>
  <c r="X5234" i="11"/>
  <c r="W5218" i="11"/>
  <c r="X5218" i="11"/>
  <c r="W5202" i="11"/>
  <c r="X5202" i="11"/>
  <c r="W5186" i="11"/>
  <c r="X5186" i="11"/>
  <c r="W5170" i="11"/>
  <c r="X5170" i="11"/>
  <c r="W5154" i="11"/>
  <c r="X5154" i="11"/>
  <c r="W5138" i="11"/>
  <c r="X5138" i="11"/>
  <c r="W5122" i="11"/>
  <c r="X5122" i="11"/>
  <c r="W5106" i="11"/>
  <c r="X5106" i="11"/>
  <c r="W5090" i="11"/>
  <c r="X5090" i="11"/>
  <c r="W5074" i="11"/>
  <c r="X5074" i="11"/>
  <c r="W5058" i="11"/>
  <c r="X5058" i="11"/>
  <c r="W5042" i="11"/>
  <c r="X5042" i="11"/>
  <c r="W5026" i="11"/>
  <c r="X5026" i="11"/>
  <c r="W5010" i="11"/>
  <c r="X5010" i="11"/>
  <c r="W4994" i="11"/>
  <c r="X4994" i="11"/>
  <c r="W4978" i="11"/>
  <c r="X4978" i="11"/>
  <c r="W4962" i="11"/>
  <c r="X4962" i="11"/>
  <c r="W4946" i="11"/>
  <c r="X4946" i="11"/>
  <c r="W4930" i="11"/>
  <c r="X4930" i="11"/>
  <c r="W4914" i="11"/>
  <c r="X4914" i="11"/>
  <c r="X4893" i="11"/>
  <c r="W4893" i="11"/>
  <c r="W4876" i="11"/>
  <c r="X4876" i="11"/>
  <c r="X4860" i="11"/>
  <c r="W4860" i="11"/>
  <c r="X4844" i="11"/>
  <c r="W4844" i="11"/>
  <c r="X4627" i="11"/>
  <c r="W4627" i="11"/>
  <c r="X4588" i="11"/>
  <c r="W4588" i="11"/>
  <c r="W4505" i="11"/>
  <c r="X4505" i="11"/>
  <c r="W4474" i="11"/>
  <c r="X4474" i="11"/>
  <c r="W4426" i="11"/>
  <c r="X4426" i="11"/>
  <c r="X4311" i="11"/>
  <c r="W4311" i="11"/>
  <c r="W5336" i="11"/>
  <c r="X5336" i="11"/>
  <c r="X5327" i="11"/>
  <c r="W5327" i="11"/>
  <c r="X5315" i="11"/>
  <c r="W5315" i="11"/>
  <c r="W5302" i="11"/>
  <c r="X5302" i="11"/>
  <c r="W5286" i="11"/>
  <c r="X5286" i="11"/>
  <c r="W5270" i="11"/>
  <c r="X5270" i="11"/>
  <c r="W5254" i="11"/>
  <c r="X5254" i="11"/>
  <c r="W5238" i="11"/>
  <c r="X5238" i="11"/>
  <c r="W5222" i="11"/>
  <c r="X5222" i="11"/>
  <c r="W5206" i="11"/>
  <c r="X5206" i="11"/>
  <c r="W5190" i="11"/>
  <c r="X5190" i="11"/>
  <c r="W5174" i="11"/>
  <c r="X5174" i="11"/>
  <c r="W5158" i="11"/>
  <c r="X5158" i="11"/>
  <c r="W5142" i="11"/>
  <c r="X5142" i="11"/>
  <c r="W5126" i="11"/>
  <c r="X5126" i="11"/>
  <c r="W5110" i="11"/>
  <c r="X5110" i="11"/>
  <c r="W5094" i="11"/>
  <c r="X5094" i="11"/>
  <c r="W5078" i="11"/>
  <c r="X5078" i="11"/>
  <c r="W5062" i="11"/>
  <c r="X5062" i="11"/>
  <c r="W5046" i="11"/>
  <c r="X5046" i="11"/>
  <c r="W5030" i="11"/>
  <c r="X5030" i="11"/>
  <c r="W5014" i="11"/>
  <c r="X5014" i="11"/>
  <c r="W4998" i="11"/>
  <c r="X4998" i="11"/>
  <c r="W4982" i="11"/>
  <c r="X4982" i="11"/>
  <c r="W4966" i="11"/>
  <c r="X4966" i="11"/>
  <c r="W4950" i="11"/>
  <c r="X4950" i="11"/>
  <c r="W4934" i="11"/>
  <c r="X4934" i="11"/>
  <c r="W4918" i="11"/>
  <c r="X4918" i="11"/>
  <c r="W4902" i="11"/>
  <c r="X4902" i="11"/>
  <c r="W4886" i="11"/>
  <c r="X4886" i="11"/>
  <c r="W4870" i="11"/>
  <c r="X4870" i="11"/>
  <c r="W4854" i="11"/>
  <c r="X4854" i="11"/>
  <c r="X4828" i="11"/>
  <c r="W4828" i="11"/>
  <c r="X4796" i="11"/>
  <c r="W4796" i="11"/>
  <c r="X4764" i="11"/>
  <c r="W4764" i="11"/>
  <c r="X4732" i="11"/>
  <c r="W4732" i="11"/>
  <c r="W4696" i="11"/>
  <c r="X4696" i="11"/>
  <c r="X4641" i="11"/>
  <c r="W4641" i="11"/>
  <c r="X4609" i="11"/>
  <c r="W4609" i="11"/>
  <c r="W4582" i="11"/>
  <c r="X4582" i="11"/>
  <c r="W4551" i="11"/>
  <c r="X4551" i="11"/>
  <c r="W4492" i="11"/>
  <c r="X4492" i="11"/>
  <c r="W4437" i="11"/>
  <c r="X4437" i="11"/>
  <c r="W4405" i="11"/>
  <c r="X4405" i="11"/>
  <c r="W4838" i="11"/>
  <c r="X4838" i="11"/>
  <c r="W4822" i="11"/>
  <c r="X4822" i="11"/>
  <c r="W4806" i="11"/>
  <c r="X4806" i="11"/>
  <c r="W4790" i="11"/>
  <c r="X4790" i="11"/>
  <c r="W4774" i="11"/>
  <c r="X4774" i="11"/>
  <c r="W4758" i="11"/>
  <c r="X4758" i="11"/>
  <c r="W4742" i="11"/>
  <c r="X4742" i="11"/>
  <c r="W4726" i="11"/>
  <c r="X4726" i="11"/>
  <c r="W4710" i="11"/>
  <c r="X4710" i="11"/>
  <c r="X4694" i="11"/>
  <c r="W4694" i="11"/>
  <c r="X4681" i="11"/>
  <c r="W4681" i="11"/>
  <c r="X4667" i="11"/>
  <c r="W4667" i="11"/>
  <c r="X4654" i="11"/>
  <c r="W4654" i="11"/>
  <c r="X4622" i="11"/>
  <c r="W4622" i="11"/>
  <c r="W4556" i="11"/>
  <c r="X4556" i="11"/>
  <c r="W4538" i="11"/>
  <c r="X4538" i="11"/>
  <c r="W4503" i="11"/>
  <c r="X4503" i="11"/>
  <c r="X4486" i="11"/>
  <c r="W4486" i="11"/>
  <c r="X4479" i="11"/>
  <c r="W4479" i="11"/>
  <c r="W4466" i="11"/>
  <c r="X4466" i="11"/>
  <c r="X4447" i="11"/>
  <c r="W4447" i="11"/>
  <c r="W4403" i="11"/>
  <c r="X4403" i="11"/>
  <c r="W4385" i="11"/>
  <c r="X4385" i="11"/>
  <c r="X4292" i="11"/>
  <c r="W4292" i="11"/>
  <c r="W4190" i="11"/>
  <c r="X4190" i="11"/>
  <c r="W4835" i="11"/>
  <c r="X4835" i="11"/>
  <c r="W4819" i="11"/>
  <c r="X4819" i="11"/>
  <c r="W4803" i="11"/>
  <c r="X4803" i="11"/>
  <c r="W4787" i="11"/>
  <c r="X4787" i="11"/>
  <c r="W4771" i="11"/>
  <c r="X4771" i="11"/>
  <c r="W4755" i="11"/>
  <c r="X4755" i="11"/>
  <c r="W4739" i="11"/>
  <c r="X4739" i="11"/>
  <c r="W4723" i="11"/>
  <c r="X4723" i="11"/>
  <c r="W4707" i="11"/>
  <c r="X4707" i="11"/>
  <c r="X4691" i="11"/>
  <c r="W4691" i="11"/>
  <c r="W4671" i="11"/>
  <c r="X4671" i="11"/>
  <c r="X4648" i="11"/>
  <c r="W4648" i="11"/>
  <c r="X4616" i="11"/>
  <c r="W4616" i="11"/>
  <c r="W4583" i="11"/>
  <c r="X4583" i="11"/>
  <c r="X4568" i="11"/>
  <c r="W4568" i="11"/>
  <c r="X4562" i="11"/>
  <c r="W4562" i="11"/>
  <c r="W4525" i="11"/>
  <c r="X4525" i="11"/>
  <c r="X4454" i="11"/>
  <c r="W4454" i="11"/>
  <c r="W4419" i="11"/>
  <c r="X4419" i="11"/>
  <c r="W4384" i="11"/>
  <c r="X4384" i="11"/>
  <c r="X4225" i="11"/>
  <c r="W4225" i="11"/>
  <c r="X4209" i="11"/>
  <c r="W4209" i="11"/>
  <c r="W4660" i="11"/>
  <c r="X4660" i="11"/>
  <c r="W4645" i="11"/>
  <c r="X4645" i="11"/>
  <c r="W4628" i="11"/>
  <c r="X4628" i="11"/>
  <c r="W4613" i="11"/>
  <c r="X4613" i="11"/>
  <c r="W4596" i="11"/>
  <c r="X4596" i="11"/>
  <c r="X4570" i="11"/>
  <c r="W4570" i="11"/>
  <c r="X4543" i="11"/>
  <c r="W4543" i="11"/>
  <c r="X4527" i="11"/>
  <c r="W4527" i="11"/>
  <c r="X4511" i="11"/>
  <c r="W4511" i="11"/>
  <c r="W4499" i="11"/>
  <c r="X4499" i="11"/>
  <c r="W4477" i="11"/>
  <c r="X4477" i="11"/>
  <c r="W4464" i="11"/>
  <c r="X4464" i="11"/>
  <c r="X4444" i="11"/>
  <c r="W4444" i="11"/>
  <c r="X4432" i="11"/>
  <c r="W4432" i="11"/>
  <c r="X4412" i="11"/>
  <c r="W4412" i="11"/>
  <c r="W4386" i="11"/>
  <c r="X4386" i="11"/>
  <c r="X4330" i="11"/>
  <c r="W4330" i="11"/>
  <c r="X4230" i="11"/>
  <c r="W4230" i="11"/>
  <c r="W4163" i="11"/>
  <c r="X4163" i="11"/>
  <c r="W4652" i="11"/>
  <c r="X4652" i="11"/>
  <c r="W4637" i="11"/>
  <c r="X4637" i="11"/>
  <c r="W4620" i="11"/>
  <c r="X4620" i="11"/>
  <c r="W4605" i="11"/>
  <c r="X4605" i="11"/>
  <c r="W4590" i="11"/>
  <c r="X4590" i="11"/>
  <c r="W4575" i="11"/>
  <c r="X4575" i="11"/>
  <c r="W4557" i="11"/>
  <c r="X4557" i="11"/>
  <c r="W4540" i="11"/>
  <c r="X4540" i="11"/>
  <c r="X4524" i="11"/>
  <c r="W4524" i="11"/>
  <c r="W4508" i="11"/>
  <c r="X4508" i="11"/>
  <c r="W4493" i="11"/>
  <c r="X4493" i="11"/>
  <c r="W4465" i="11"/>
  <c r="X4465" i="11"/>
  <c r="W4456" i="11"/>
  <c r="X4456" i="11"/>
  <c r="W4439" i="11"/>
  <c r="X4439" i="11"/>
  <c r="W4427" i="11"/>
  <c r="X4427" i="11"/>
  <c r="W4408" i="11"/>
  <c r="X4408" i="11"/>
  <c r="W4396" i="11"/>
  <c r="X4396" i="11"/>
  <c r="W4389" i="11"/>
  <c r="X4389" i="11"/>
  <c r="W4334" i="11"/>
  <c r="X4334" i="11"/>
  <c r="W4276" i="11"/>
  <c r="X4276" i="11"/>
  <c r="X4208" i="11"/>
  <c r="W4208" i="11"/>
  <c r="W4186" i="11"/>
  <c r="X4186" i="11"/>
  <c r="W4367" i="11"/>
  <c r="X4367" i="11"/>
  <c r="W4358" i="11"/>
  <c r="X4358" i="11"/>
  <c r="X4347" i="11"/>
  <c r="W4347" i="11"/>
  <c r="W4327" i="11"/>
  <c r="X4327" i="11"/>
  <c r="W4308" i="11"/>
  <c r="X4308" i="11"/>
  <c r="X4272" i="11"/>
  <c r="W4272" i="11"/>
  <c r="X4252" i="11"/>
  <c r="W4252" i="11"/>
  <c r="X4195" i="11"/>
  <c r="W4195" i="11"/>
  <c r="W4178" i="11"/>
  <c r="X4178" i="11"/>
  <c r="W4368" i="11"/>
  <c r="X4368" i="11"/>
  <c r="W4354" i="11"/>
  <c r="X4354" i="11"/>
  <c r="W4346" i="11"/>
  <c r="X4346" i="11"/>
  <c r="X4338" i="11"/>
  <c r="W4338" i="11"/>
  <c r="W4317" i="11"/>
  <c r="X4317" i="11"/>
  <c r="W4309" i="11"/>
  <c r="X4309" i="11"/>
  <c r="X4294" i="11"/>
  <c r="W4294" i="11"/>
  <c r="X4262" i="11"/>
  <c r="W4262" i="11"/>
  <c r="X4241" i="11"/>
  <c r="W4241" i="11"/>
  <c r="W4226" i="11"/>
  <c r="X4226" i="11"/>
  <c r="W4167" i="11"/>
  <c r="X4167" i="11"/>
  <c r="X4296" i="11"/>
  <c r="W4296" i="11"/>
  <c r="X4277" i="11"/>
  <c r="W4277" i="11"/>
  <c r="X4268" i="11"/>
  <c r="W4268" i="11"/>
  <c r="X4256" i="11"/>
  <c r="W4256" i="11"/>
  <c r="W4243" i="11"/>
  <c r="X4243" i="11"/>
  <c r="X4215" i="11"/>
  <c r="W4215" i="11"/>
  <c r="W4188" i="11"/>
  <c r="X4188" i="11"/>
  <c r="W4180" i="11"/>
  <c r="X4180" i="11"/>
  <c r="W4169" i="11"/>
  <c r="X4169" i="11"/>
  <c r="X4152" i="11"/>
  <c r="W4152" i="11"/>
  <c r="W4293" i="11"/>
  <c r="X4293" i="11"/>
  <c r="W4283" i="11"/>
  <c r="X4283" i="11"/>
  <c r="X4266" i="11"/>
  <c r="W4266" i="11"/>
  <c r="W4247" i="11"/>
  <c r="X4247" i="11"/>
  <c r="W4233" i="11"/>
  <c r="X4233" i="11"/>
  <c r="W4218" i="11"/>
  <c r="X4218" i="11"/>
  <c r="W4202" i="11"/>
  <c r="X4202" i="11"/>
  <c r="W4194" i="11"/>
  <c r="X4194" i="11"/>
  <c r="W4172" i="11"/>
  <c r="X4172" i="11"/>
  <c r="X4153" i="11"/>
  <c r="W4153" i="11"/>
  <c r="W5146" i="11"/>
  <c r="X5146" i="11"/>
  <c r="W4858" i="11"/>
  <c r="X4858" i="11"/>
  <c r="W5342" i="11"/>
  <c r="X5342" i="11"/>
  <c r="W5034" i="11"/>
  <c r="X5034" i="11"/>
  <c r="W4852" i="11"/>
  <c r="X4852" i="11"/>
  <c r="W5497" i="11"/>
  <c r="X5497" i="11"/>
  <c r="W5449" i="11"/>
  <c r="X5449" i="11"/>
  <c r="W5417" i="11"/>
  <c r="X5417" i="11"/>
  <c r="W5401" i="11"/>
  <c r="X5401" i="11"/>
  <c r="W5369" i="11"/>
  <c r="X5369" i="11"/>
  <c r="W5293" i="11"/>
  <c r="X5293" i="11"/>
  <c r="W5165" i="11"/>
  <c r="X5165" i="11"/>
  <c r="W5037" i="11"/>
  <c r="X5037" i="11"/>
  <c r="W4881" i="11"/>
  <c r="X4881" i="11"/>
  <c r="W4728" i="11"/>
  <c r="X4728" i="11"/>
  <c r="W4157" i="11"/>
  <c r="X4157" i="11"/>
  <c r="W5018" i="11"/>
  <c r="X5018" i="11"/>
  <c r="W4817" i="11"/>
  <c r="X4817" i="11"/>
  <c r="X5128" i="11"/>
  <c r="W5128" i="11"/>
  <c r="X4900" i="11"/>
  <c r="W4900" i="11"/>
  <c r="X5478" i="11"/>
  <c r="W5478" i="11"/>
  <c r="X5446" i="11"/>
  <c r="W5446" i="11"/>
  <c r="X5414" i="11"/>
  <c r="W5414" i="11"/>
  <c r="X5398" i="11"/>
  <c r="W5398" i="11"/>
  <c r="X5366" i="11"/>
  <c r="W5366" i="11"/>
  <c r="W5223" i="11"/>
  <c r="X5223" i="11"/>
  <c r="W5095" i="11"/>
  <c r="X5095" i="11"/>
  <c r="W4967" i="11"/>
  <c r="X4967" i="11"/>
  <c r="W4769" i="11"/>
  <c r="X4769" i="11"/>
  <c r="W4154" i="11"/>
  <c r="X4154" i="11"/>
  <c r="W5487" i="11"/>
  <c r="X5487" i="11"/>
  <c r="W5471" i="11"/>
  <c r="X5471" i="11"/>
  <c r="W5455" i="11"/>
  <c r="X5455" i="11"/>
  <c r="W5431" i="11"/>
  <c r="X5431" i="11"/>
  <c r="W5415" i="11"/>
  <c r="X5415" i="11"/>
  <c r="W5399" i="11"/>
  <c r="X5399" i="11"/>
  <c r="W5383" i="11"/>
  <c r="X5383" i="11"/>
  <c r="W5375" i="11"/>
  <c r="X5375" i="11"/>
  <c r="W5359" i="11"/>
  <c r="X5359" i="11"/>
  <c r="W5300" i="11"/>
  <c r="X5300" i="11"/>
  <c r="W5268" i="11"/>
  <c r="X5268" i="11"/>
  <c r="W5236" i="11"/>
  <c r="X5236" i="11"/>
  <c r="W5204" i="11"/>
  <c r="X5204" i="11"/>
  <c r="W5172" i="11"/>
  <c r="X5172" i="11"/>
  <c r="W5140" i="11"/>
  <c r="X5140" i="11"/>
  <c r="W5108" i="11"/>
  <c r="X5108" i="11"/>
  <c r="W5076" i="11"/>
  <c r="X5076" i="11"/>
  <c r="W5044" i="11"/>
  <c r="X5044" i="11"/>
  <c r="W5012" i="11"/>
  <c r="X5012" i="11"/>
  <c r="W4980" i="11"/>
  <c r="X4980" i="11"/>
  <c r="W4948" i="11"/>
  <c r="X4948" i="11"/>
  <c r="W4916" i="11"/>
  <c r="X4916" i="11"/>
  <c r="X4897" i="11"/>
  <c r="W4897" i="11"/>
  <c r="W4785" i="11"/>
  <c r="X4785" i="11"/>
  <c r="W4709" i="11"/>
  <c r="X4709" i="11"/>
  <c r="X4516" i="11"/>
  <c r="W4516" i="11"/>
  <c r="X4363" i="11"/>
  <c r="W4363" i="11"/>
  <c r="X4888" i="11"/>
  <c r="W4888" i="11"/>
  <c r="W4801" i="11"/>
  <c r="X4801" i="11"/>
  <c r="W4725" i="11"/>
  <c r="X4725" i="11"/>
  <c r="W4579" i="11"/>
  <c r="X4579" i="11"/>
  <c r="W4394" i="11"/>
  <c r="X4394" i="11"/>
  <c r="X4366" i="11"/>
  <c r="W4366" i="11"/>
  <c r="X5321" i="11"/>
  <c r="W5321" i="11"/>
  <c r="X5291" i="11"/>
  <c r="W5291" i="11"/>
  <c r="X5259" i="11"/>
  <c r="W5259" i="11"/>
  <c r="X5227" i="11"/>
  <c r="W5227" i="11"/>
  <c r="X5195" i="11"/>
  <c r="W5195" i="11"/>
  <c r="X5147" i="11"/>
  <c r="W5147" i="11"/>
  <c r="X5115" i="11"/>
  <c r="W5115" i="11"/>
  <c r="X5083" i="11"/>
  <c r="W5083" i="11"/>
  <c r="X5051" i="11"/>
  <c r="W5051" i="11"/>
  <c r="X5035" i="11"/>
  <c r="W5035" i="11"/>
  <c r="X4987" i="11"/>
  <c r="W4987" i="11"/>
  <c r="X4955" i="11"/>
  <c r="W4955" i="11"/>
  <c r="X4923" i="11"/>
  <c r="W4923" i="11"/>
  <c r="X4885" i="11"/>
  <c r="W4885" i="11"/>
  <c r="X4853" i="11"/>
  <c r="W4853" i="11"/>
  <c r="X4595" i="11"/>
  <c r="W4595" i="11"/>
  <c r="W4489" i="11"/>
  <c r="X4489" i="11"/>
  <c r="W4332" i="11"/>
  <c r="X4332" i="11"/>
  <c r="X5331" i="11"/>
  <c r="W5331" i="11"/>
  <c r="X5311" i="11"/>
  <c r="W5311" i="11"/>
  <c r="W5263" i="11"/>
  <c r="X5263" i="11"/>
  <c r="W5231" i="11"/>
  <c r="X5231" i="11"/>
  <c r="W5215" i="11"/>
  <c r="X5215" i="11"/>
  <c r="W5167" i="11"/>
  <c r="X5167" i="11"/>
  <c r="W5135" i="11"/>
  <c r="X5135" i="11"/>
  <c r="W5103" i="11"/>
  <c r="X5103" i="11"/>
  <c r="W5071" i="11"/>
  <c r="X5071" i="11"/>
  <c r="W5039" i="11"/>
  <c r="X5039" i="11"/>
  <c r="W5007" i="11"/>
  <c r="X5007" i="11"/>
  <c r="W4975" i="11"/>
  <c r="X4975" i="11"/>
  <c r="W4943" i="11"/>
  <c r="X4943" i="11"/>
  <c r="W4908" i="11"/>
  <c r="X4908" i="11"/>
  <c r="X4879" i="11"/>
  <c r="W4879" i="11"/>
  <c r="X4847" i="11"/>
  <c r="W4847" i="11"/>
  <c r="X4780" i="11"/>
  <c r="W4780" i="11"/>
  <c r="X4716" i="11"/>
  <c r="W4716" i="11"/>
  <c r="W4630" i="11"/>
  <c r="X4630" i="11"/>
  <c r="X4578" i="11"/>
  <c r="W4578" i="11"/>
  <c r="W4487" i="11"/>
  <c r="X4487" i="11"/>
  <c r="W4831" i="11"/>
  <c r="X4831" i="11"/>
  <c r="W4799" i="11"/>
  <c r="X4799" i="11"/>
  <c r="W4783" i="11"/>
  <c r="X4783" i="11"/>
  <c r="X4751" i="11"/>
  <c r="W4751" i="11"/>
  <c r="W4719" i="11"/>
  <c r="X4719" i="11"/>
  <c r="W4688" i="11"/>
  <c r="X4688" i="11"/>
  <c r="X4662" i="11"/>
  <c r="W4662" i="11"/>
  <c r="W4615" i="11"/>
  <c r="X4615" i="11"/>
  <c r="W4522" i="11"/>
  <c r="X4522" i="11"/>
  <c r="W4483" i="11"/>
  <c r="X4483" i="11"/>
  <c r="X4406" i="11"/>
  <c r="W4406" i="11"/>
  <c r="X4378" i="11"/>
  <c r="W4378" i="11"/>
  <c r="X4159" i="11"/>
  <c r="W4159" i="11"/>
  <c r="W4810" i="11"/>
  <c r="X4810" i="11"/>
  <c r="W4778" i="11"/>
  <c r="X4778" i="11"/>
  <c r="W4746" i="11"/>
  <c r="X4746" i="11"/>
  <c r="X4697" i="11"/>
  <c r="W4697" i="11"/>
  <c r="X4668" i="11"/>
  <c r="W4668" i="11"/>
  <c r="X4601" i="11"/>
  <c r="W4601" i="11"/>
  <c r="X4564" i="11"/>
  <c r="W4564" i="11"/>
  <c r="W4509" i="11"/>
  <c r="X4509" i="11"/>
  <c r="W4393" i="11"/>
  <c r="X4393" i="11"/>
  <c r="W4214" i="11"/>
  <c r="X4214" i="11"/>
  <c r="W4651" i="11"/>
  <c r="X4651" i="11"/>
  <c r="W4619" i="11"/>
  <c r="X4619" i="11"/>
  <c r="X4602" i="11"/>
  <c r="W4602" i="11"/>
  <c r="W4552" i="11"/>
  <c r="X4552" i="11"/>
  <c r="W4520" i="11"/>
  <c r="X4520" i="11"/>
  <c r="W4468" i="11"/>
  <c r="X4468" i="11"/>
  <c r="X4436" i="11"/>
  <c r="W4436" i="11"/>
  <c r="W4401" i="11"/>
  <c r="X4401" i="11"/>
  <c r="X4318" i="11"/>
  <c r="W4318" i="11"/>
  <c r="W4658" i="11"/>
  <c r="X4658" i="11"/>
  <c r="W4626" i="11"/>
  <c r="X4626" i="11"/>
  <c r="W4594" i="11"/>
  <c r="X4594" i="11"/>
  <c r="W4547" i="11"/>
  <c r="X4547" i="11"/>
  <c r="W4531" i="11"/>
  <c r="X4531" i="11"/>
  <c r="W4496" i="11"/>
  <c r="X4496" i="11"/>
  <c r="W4453" i="11"/>
  <c r="X4453" i="11"/>
  <c r="W4423" i="11"/>
  <c r="X4423" i="11"/>
  <c r="W4392" i="11"/>
  <c r="X4392" i="11"/>
  <c r="W4325" i="11"/>
  <c r="X4325" i="11"/>
  <c r="X4200" i="11"/>
  <c r="W4200" i="11"/>
  <c r="W4362" i="11"/>
  <c r="X4362" i="11"/>
  <c r="W4339" i="11"/>
  <c r="X4339" i="11"/>
  <c r="X4298" i="11"/>
  <c r="W4298" i="11"/>
  <c r="X4248" i="11"/>
  <c r="W4248" i="11"/>
  <c r="X4182" i="11"/>
  <c r="W4182" i="11"/>
  <c r="W4359" i="11"/>
  <c r="X4359" i="11"/>
  <c r="W4350" i="11"/>
  <c r="X4350" i="11"/>
  <c r="W4342" i="11"/>
  <c r="X4342" i="11"/>
  <c r="X4322" i="11"/>
  <c r="W4322" i="11"/>
  <c r="W4313" i="11"/>
  <c r="X4313" i="11"/>
  <c r="X4302" i="11"/>
  <c r="W4302" i="11"/>
  <c r="W4280" i="11"/>
  <c r="X4280" i="11"/>
  <c r="X4254" i="11"/>
  <c r="W4254" i="11"/>
  <c r="X4229" i="11"/>
  <c r="W4229" i="11"/>
  <c r="W4206" i="11"/>
  <c r="X4206" i="11"/>
  <c r="X4301" i="11"/>
  <c r="W4301" i="11"/>
  <c r="X4284" i="11"/>
  <c r="W4284" i="11"/>
  <c r="X4274" i="11"/>
  <c r="W4274" i="11"/>
  <c r="X4261" i="11"/>
  <c r="W4261" i="11"/>
  <c r="W4251" i="11"/>
  <c r="X4251" i="11"/>
  <c r="X4227" i="11"/>
  <c r="W4227" i="11"/>
  <c r="X4211" i="11"/>
  <c r="W4211" i="11"/>
  <c r="W4184" i="11"/>
  <c r="X4184" i="11"/>
  <c r="W4173" i="11"/>
  <c r="X4173" i="11"/>
  <c r="X4158" i="11"/>
  <c r="W4158" i="11"/>
  <c r="W4300" i="11"/>
  <c r="X4300" i="11"/>
  <c r="X4288" i="11"/>
  <c r="W4288" i="11"/>
  <c r="W4270" i="11"/>
  <c r="X4270" i="11"/>
  <c r="W4255" i="11"/>
  <c r="X4255" i="11"/>
  <c r="W4239" i="11"/>
  <c r="X4239" i="11"/>
  <c r="W4224" i="11"/>
  <c r="X4224" i="11"/>
  <c r="X4207" i="11"/>
  <c r="W4207" i="11"/>
  <c r="X4199" i="11"/>
  <c r="W4199" i="11"/>
  <c r="W4165" i="11"/>
  <c r="X4165" i="11"/>
  <c r="W5197" i="11"/>
  <c r="X5197" i="11"/>
  <c r="W4830" i="11"/>
  <c r="X4830" i="11"/>
  <c r="X5333" i="11"/>
  <c r="W5333" i="11"/>
  <c r="W5021" i="11"/>
  <c r="X5021" i="11"/>
  <c r="W4833" i="11"/>
  <c r="X4833" i="11"/>
  <c r="W5493" i="11"/>
  <c r="X5493" i="11"/>
  <c r="W5461" i="11"/>
  <c r="X5461" i="11"/>
  <c r="W5429" i="11"/>
  <c r="X5429" i="11"/>
  <c r="W5397" i="11"/>
  <c r="X5397" i="11"/>
  <c r="W5365" i="11"/>
  <c r="X5365" i="11"/>
  <c r="W5334" i="11"/>
  <c r="X5334" i="11"/>
  <c r="X5208" i="11"/>
  <c r="W5208" i="11"/>
  <c r="X5080" i="11"/>
  <c r="W5080" i="11"/>
  <c r="X4952" i="11"/>
  <c r="W4952" i="11"/>
  <c r="W4753" i="11"/>
  <c r="X4753" i="11"/>
  <c r="X4573" i="11"/>
  <c r="W4573" i="11"/>
  <c r="W5069" i="11"/>
  <c r="X5069" i="11"/>
  <c r="W4919" i="11"/>
  <c r="X4919" i="11"/>
  <c r="W5191" i="11"/>
  <c r="X5191" i="11"/>
  <c r="W4999" i="11"/>
  <c r="X4999" i="11"/>
  <c r="W4821" i="11"/>
  <c r="X4821" i="11"/>
  <c r="X5474" i="11"/>
  <c r="W5474" i="11"/>
  <c r="X5442" i="11"/>
  <c r="W5442" i="11"/>
  <c r="X5410" i="11"/>
  <c r="W5410" i="11"/>
  <c r="X5378" i="11"/>
  <c r="W5378" i="11"/>
  <c r="X5346" i="11"/>
  <c r="W5346" i="11"/>
  <c r="W5194" i="11"/>
  <c r="X5194" i="11"/>
  <c r="W5066" i="11"/>
  <c r="X5066" i="11"/>
  <c r="W4845" i="11"/>
  <c r="X4845" i="11"/>
  <c r="X4699" i="11"/>
  <c r="W4699" i="11"/>
  <c r="X5492" i="11"/>
  <c r="W5492" i="11"/>
  <c r="X5484" i="11"/>
  <c r="W5484" i="11"/>
  <c r="X5460" i="11"/>
  <c r="W5460" i="11"/>
  <c r="X5444" i="11"/>
  <c r="W5444" i="11"/>
  <c r="X5428" i="11"/>
  <c r="W5428" i="11"/>
  <c r="X5412" i="11"/>
  <c r="W5412" i="11"/>
  <c r="X5396" i="11"/>
  <c r="W5396" i="11"/>
  <c r="X5388" i="11"/>
  <c r="W5388" i="11"/>
  <c r="X5372" i="11"/>
  <c r="W5372" i="11"/>
  <c r="X5348" i="11"/>
  <c r="W5348" i="11"/>
  <c r="X5322" i="11"/>
  <c r="W5322" i="11"/>
  <c r="X5283" i="11"/>
  <c r="W5283" i="11"/>
  <c r="W5235" i="11"/>
  <c r="X5235" i="11"/>
  <c r="W5203" i="11"/>
  <c r="X5203" i="11"/>
  <c r="W5187" i="11"/>
  <c r="X5187" i="11"/>
  <c r="W5155" i="11"/>
  <c r="X5155" i="11"/>
  <c r="W5107" i="11"/>
  <c r="X5107" i="11"/>
  <c r="W5075" i="11"/>
  <c r="X5075" i="11"/>
  <c r="W5043" i="11"/>
  <c r="X5043" i="11"/>
  <c r="W5011" i="11"/>
  <c r="X5011" i="11"/>
  <c r="W4979" i="11"/>
  <c r="X4979" i="11"/>
  <c r="W4947" i="11"/>
  <c r="X4947" i="11"/>
  <c r="X4915" i="11"/>
  <c r="W4915" i="11"/>
  <c r="X4896" i="11"/>
  <c r="W4896" i="11"/>
  <c r="W4782" i="11"/>
  <c r="X4782" i="11"/>
  <c r="X4706" i="11"/>
  <c r="W4706" i="11"/>
  <c r="W4497" i="11"/>
  <c r="X4497" i="11"/>
  <c r="X5341" i="11"/>
  <c r="W5341" i="11"/>
  <c r="W4855" i="11"/>
  <c r="X4855" i="11"/>
  <c r="W4798" i="11"/>
  <c r="X4798" i="11"/>
  <c r="X4689" i="11"/>
  <c r="W4689" i="11"/>
  <c r="X4518" i="11"/>
  <c r="W4518" i="11"/>
  <c r="W4365" i="11"/>
  <c r="X4365" i="11"/>
  <c r="W5316" i="11"/>
  <c r="X5316" i="11"/>
  <c r="W5285" i="11"/>
  <c r="X5285" i="11"/>
  <c r="W5253" i="11"/>
  <c r="X5253" i="11"/>
  <c r="W5221" i="11"/>
  <c r="X5221" i="11"/>
  <c r="W5189" i="11"/>
  <c r="X5189" i="11"/>
  <c r="W5157" i="11"/>
  <c r="X5157" i="11"/>
  <c r="W5125" i="11"/>
  <c r="X5125" i="11"/>
  <c r="W5093" i="11"/>
  <c r="X5093" i="11"/>
  <c r="W5061" i="11"/>
  <c r="X5061" i="11"/>
  <c r="W5029" i="11"/>
  <c r="X5029" i="11"/>
  <c r="W4997" i="11"/>
  <c r="X4997" i="11"/>
  <c r="W4965" i="11"/>
  <c r="X4965" i="11"/>
  <c r="W4933" i="11"/>
  <c r="X4933" i="11"/>
  <c r="W4894" i="11"/>
  <c r="X4894" i="11"/>
  <c r="W4866" i="11"/>
  <c r="X4866" i="11"/>
  <c r="X4636" i="11"/>
  <c r="W4636" i="11"/>
  <c r="W4506" i="11"/>
  <c r="X4506" i="11"/>
  <c r="W4434" i="11"/>
  <c r="X4434" i="11"/>
  <c r="X5339" i="11"/>
  <c r="W5339" i="11"/>
  <c r="X5319" i="11"/>
  <c r="W5319" i="11"/>
  <c r="W5289" i="11"/>
  <c r="X5289" i="11"/>
  <c r="W5241" i="11"/>
  <c r="X5241" i="11"/>
  <c r="W5209" i="11"/>
  <c r="X5209" i="11"/>
  <c r="W5193" i="11"/>
  <c r="X5193" i="11"/>
  <c r="W5161" i="11"/>
  <c r="X5161" i="11"/>
  <c r="W5129" i="11"/>
  <c r="X5129" i="11"/>
  <c r="W5097" i="11"/>
  <c r="X5097" i="11"/>
  <c r="W5065" i="11"/>
  <c r="X5065" i="11"/>
  <c r="W5033" i="11"/>
  <c r="X5033" i="11"/>
  <c r="W5001" i="11"/>
  <c r="X5001" i="11"/>
  <c r="W4953" i="11"/>
  <c r="X4953" i="11"/>
  <c r="W4921" i="11"/>
  <c r="X4921" i="11"/>
  <c r="X4889" i="11"/>
  <c r="W4889" i="11"/>
  <c r="W4857" i="11"/>
  <c r="X4857" i="11"/>
  <c r="W4811" i="11"/>
  <c r="X4811" i="11"/>
  <c r="W4747" i="11"/>
  <c r="X4747" i="11"/>
  <c r="W4670" i="11"/>
  <c r="X4670" i="11"/>
  <c r="W4597" i="11"/>
  <c r="X4597" i="11"/>
  <c r="X4529" i="11"/>
  <c r="W4529" i="11"/>
  <c r="W4409" i="11"/>
  <c r="X4409" i="11"/>
  <c r="W4825" i="11"/>
  <c r="X4825" i="11"/>
  <c r="W4777" i="11"/>
  <c r="X4777" i="11"/>
  <c r="W4761" i="11"/>
  <c r="X4761" i="11"/>
  <c r="W4729" i="11"/>
  <c r="X4729" i="11"/>
  <c r="W4698" i="11"/>
  <c r="X4698" i="11"/>
  <c r="X4661" i="11"/>
  <c r="W4661" i="11"/>
  <c r="W4612" i="11"/>
  <c r="X4612" i="11"/>
  <c r="X4539" i="11"/>
  <c r="W4539" i="11"/>
  <c r="X4494" i="11"/>
  <c r="W4494" i="11"/>
  <c r="W4448" i="11"/>
  <c r="X4448" i="11"/>
  <c r="W4404" i="11"/>
  <c r="X4404" i="11"/>
  <c r="X4321" i="11"/>
  <c r="W4321" i="11"/>
  <c r="W4836" i="11"/>
  <c r="X4836" i="11"/>
  <c r="W4804" i="11"/>
  <c r="X4804" i="11"/>
  <c r="W4756" i="11"/>
  <c r="X4756" i="11"/>
  <c r="W4740" i="11"/>
  <c r="X4740" i="11"/>
  <c r="W4708" i="11"/>
  <c r="X4708" i="11"/>
  <c r="W4680" i="11"/>
  <c r="X4680" i="11"/>
  <c r="W4624" i="11"/>
  <c r="X4624" i="11"/>
  <c r="W4569" i="11"/>
  <c r="X4569" i="11"/>
  <c r="W4528" i="11"/>
  <c r="X4528" i="11"/>
  <c r="W4442" i="11"/>
  <c r="X4442" i="11"/>
  <c r="W4210" i="11"/>
  <c r="X4210" i="11"/>
  <c r="W4646" i="11"/>
  <c r="X4646" i="11"/>
  <c r="W4614" i="11"/>
  <c r="X4614" i="11"/>
  <c r="X4576" i="11"/>
  <c r="W4576" i="11"/>
  <c r="X4549" i="11"/>
  <c r="W4549" i="11"/>
  <c r="W4517" i="11"/>
  <c r="X4517" i="11"/>
  <c r="W4467" i="11"/>
  <c r="X4467" i="11"/>
  <c r="W4450" i="11"/>
  <c r="X4450" i="11"/>
  <c r="W4418" i="11"/>
  <c r="X4418" i="11"/>
  <c r="W4335" i="11"/>
  <c r="X4335" i="11"/>
  <c r="X4185" i="11"/>
  <c r="W4185" i="11"/>
  <c r="W4638" i="11"/>
  <c r="X4638" i="11"/>
  <c r="W4593" i="11"/>
  <c r="X4593" i="11"/>
  <c r="X4560" i="11"/>
  <c r="W4560" i="11"/>
  <c r="W4530" i="11"/>
  <c r="X4530" i="11"/>
  <c r="X4495" i="11"/>
  <c r="W4495" i="11"/>
  <c r="W4459" i="11"/>
  <c r="X4459" i="11"/>
  <c r="X4428" i="11"/>
  <c r="W4428" i="11"/>
  <c r="X4398" i="11"/>
  <c r="W4398" i="11"/>
  <c r="W4375" i="11"/>
  <c r="X4375" i="11"/>
  <c r="X4290" i="11"/>
  <c r="W4290" i="11"/>
  <c r="W4196" i="11"/>
  <c r="X4196" i="11"/>
  <c r="W4361" i="11"/>
  <c r="X4361" i="11"/>
  <c r="X4328" i="11"/>
  <c r="W4328" i="11"/>
  <c r="W4287" i="11"/>
  <c r="X4287" i="11"/>
  <c r="X4219" i="11"/>
  <c r="W4219" i="11"/>
  <c r="X4379" i="11"/>
  <c r="W4379" i="11"/>
  <c r="X4349" i="11"/>
  <c r="W4349" i="11"/>
  <c r="W4319" i="11"/>
  <c r="X4319" i="11"/>
  <c r="W4299" i="11"/>
  <c r="X4299" i="11"/>
  <c r="W4273" i="11"/>
  <c r="X4273" i="11"/>
  <c r="X4228" i="11"/>
  <c r="W4228" i="11"/>
  <c r="X4168" i="11"/>
  <c r="W4168" i="11"/>
  <c r="W4297" i="11"/>
  <c r="X4297" i="11"/>
  <c r="X4281" i="11"/>
  <c r="W4281" i="11"/>
  <c r="W4271" i="11"/>
  <c r="X4271" i="11"/>
  <c r="W4257" i="11"/>
  <c r="X4257" i="11"/>
  <c r="X4245" i="11"/>
  <c r="W4245" i="11"/>
  <c r="W4222" i="11"/>
  <c r="X4222" i="11"/>
  <c r="W4191" i="11"/>
  <c r="X4191" i="11"/>
  <c r="X4183" i="11"/>
  <c r="W4183" i="11"/>
  <c r="W4170" i="11"/>
  <c r="X4170" i="11"/>
  <c r="X4156" i="11"/>
  <c r="W4156" i="11"/>
  <c r="W4295" i="11"/>
  <c r="X4295" i="11"/>
  <c r="W4285" i="11"/>
  <c r="X4285" i="11"/>
  <c r="W4267" i="11"/>
  <c r="X4267" i="11"/>
  <c r="X4250" i="11"/>
  <c r="W4250" i="11"/>
  <c r="X4236" i="11"/>
  <c r="W4236" i="11"/>
  <c r="X4221" i="11"/>
  <c r="W4221" i="11"/>
  <c r="W4205" i="11"/>
  <c r="X4205" i="11"/>
  <c r="X4197" i="11"/>
  <c r="W4197" i="11"/>
  <c r="W4174" i="11"/>
  <c r="X4174" i="11"/>
  <c r="X5303" i="11"/>
  <c r="W5303" i="11"/>
  <c r="W5175" i="11"/>
  <c r="X5175" i="11"/>
  <c r="W5111" i="11"/>
  <c r="X5111" i="11"/>
  <c r="W4861" i="11"/>
  <c r="X4861" i="11"/>
  <c r="X4805" i="11"/>
  <c r="W4805" i="11"/>
  <c r="W4410" i="11"/>
  <c r="X4410" i="11"/>
  <c r="W5255" i="11"/>
  <c r="X5255" i="11"/>
  <c r="W5098" i="11"/>
  <c r="X5098" i="11"/>
  <c r="W4970" i="11"/>
  <c r="X4970" i="11"/>
  <c r="X4862" i="11"/>
  <c r="W4862" i="11"/>
  <c r="W4808" i="11"/>
  <c r="X4808" i="11"/>
  <c r="X4513" i="11"/>
  <c r="W4513" i="11"/>
  <c r="W5485" i="11"/>
  <c r="X5485" i="11"/>
  <c r="W5469" i="11"/>
  <c r="X5469" i="11"/>
  <c r="W5453" i="11"/>
  <c r="X5453" i="11"/>
  <c r="W5437" i="11"/>
  <c r="X5437" i="11"/>
  <c r="W5421" i="11"/>
  <c r="X5421" i="11"/>
  <c r="W5405" i="11"/>
  <c r="X5405" i="11"/>
  <c r="W5389" i="11"/>
  <c r="X5389" i="11"/>
  <c r="W5373" i="11"/>
  <c r="X5373" i="11"/>
  <c r="W5357" i="11"/>
  <c r="X5357" i="11"/>
  <c r="W5343" i="11"/>
  <c r="X5343" i="11"/>
  <c r="W5306" i="11"/>
  <c r="X5306" i="11"/>
  <c r="W5242" i="11"/>
  <c r="X5242" i="11"/>
  <c r="W5178" i="11"/>
  <c r="X5178" i="11"/>
  <c r="W5114" i="11"/>
  <c r="X5114" i="11"/>
  <c r="W5050" i="11"/>
  <c r="X5050" i="11"/>
  <c r="W4986" i="11"/>
  <c r="X4986" i="11"/>
  <c r="W4922" i="11"/>
  <c r="X4922" i="11"/>
  <c r="W4867" i="11"/>
  <c r="X4867" i="11"/>
  <c r="X4741" i="11"/>
  <c r="W4741" i="11"/>
  <c r="X4677" i="11"/>
  <c r="W4677" i="11"/>
  <c r="X4306" i="11"/>
  <c r="W4306" i="11"/>
  <c r="W5239" i="11"/>
  <c r="X5239" i="11"/>
  <c r="W5047" i="11"/>
  <c r="X5047" i="11"/>
  <c r="W4983" i="11"/>
  <c r="X4983" i="11"/>
  <c r="X4846" i="11"/>
  <c r="W4846" i="11"/>
  <c r="W5290" i="11"/>
  <c r="X5290" i="11"/>
  <c r="X5149" i="11"/>
  <c r="W5149" i="11"/>
  <c r="X5064" i="11"/>
  <c r="W5064" i="11"/>
  <c r="W4935" i="11"/>
  <c r="X4935" i="11"/>
  <c r="W4874" i="11"/>
  <c r="X4874" i="11"/>
  <c r="X5498" i="11"/>
  <c r="W5498" i="11"/>
  <c r="X5482" i="11"/>
  <c r="W5482" i="11"/>
  <c r="X5466" i="11"/>
  <c r="W5466" i="11"/>
  <c r="X5450" i="11"/>
  <c r="W5450" i="11"/>
  <c r="X5434" i="11"/>
  <c r="W5434" i="11"/>
  <c r="X5418" i="11"/>
  <c r="W5418" i="11"/>
  <c r="X5402" i="11"/>
  <c r="W5402" i="11"/>
  <c r="X5386" i="11"/>
  <c r="W5386" i="11"/>
  <c r="X5370" i="11"/>
  <c r="W5370" i="11"/>
  <c r="X5354" i="11"/>
  <c r="W5354" i="11"/>
  <c r="X5288" i="11"/>
  <c r="W5288" i="11"/>
  <c r="X5224" i="11"/>
  <c r="W5224" i="11"/>
  <c r="X5160" i="11"/>
  <c r="W5160" i="11"/>
  <c r="X5096" i="11"/>
  <c r="W5096" i="11"/>
  <c r="X5032" i="11"/>
  <c r="W5032" i="11"/>
  <c r="X4968" i="11"/>
  <c r="W4968" i="11"/>
  <c r="W4884" i="11"/>
  <c r="X4884" i="11"/>
  <c r="X4802" i="11"/>
  <c r="W4802" i="11"/>
  <c r="W4744" i="11"/>
  <c r="X4744" i="11"/>
  <c r="W4591" i="11"/>
  <c r="X4591" i="11"/>
  <c r="X5496" i="11"/>
  <c r="W5496" i="11"/>
  <c r="X5488" i="11"/>
  <c r="W5488" i="11"/>
  <c r="X5480" i="11"/>
  <c r="W5480" i="11"/>
  <c r="X5472" i="11"/>
  <c r="W5472" i="11"/>
  <c r="X5464" i="11"/>
  <c r="W5464" i="11"/>
  <c r="X5456" i="11"/>
  <c r="W5456" i="11"/>
  <c r="X5448" i="11"/>
  <c r="W5448" i="11"/>
  <c r="X5440" i="11"/>
  <c r="W5440" i="11"/>
  <c r="X5432" i="11"/>
  <c r="W5432" i="11"/>
  <c r="X5424" i="11"/>
  <c r="W5424" i="11"/>
  <c r="X5416" i="11"/>
  <c r="W5416" i="11"/>
  <c r="X5408" i="11"/>
  <c r="W5408" i="11"/>
  <c r="X5400" i="11"/>
  <c r="W5400" i="11"/>
  <c r="X5392" i="11"/>
  <c r="W5392" i="11"/>
  <c r="X5384" i="11"/>
  <c r="W5384" i="11"/>
  <c r="X5376" i="11"/>
  <c r="W5376" i="11"/>
  <c r="X5368" i="11"/>
  <c r="W5368" i="11"/>
  <c r="X5360" i="11"/>
  <c r="W5360" i="11"/>
  <c r="X5352" i="11"/>
  <c r="W5352" i="11"/>
  <c r="X5344" i="11"/>
  <c r="W5344" i="11"/>
  <c r="X5310" i="11"/>
  <c r="W5310" i="11"/>
  <c r="X5294" i="11"/>
  <c r="W5294" i="11"/>
  <c r="X5278" i="11"/>
  <c r="W5278" i="11"/>
  <c r="X5262" i="11"/>
  <c r="W5262" i="11"/>
  <c r="X5246" i="11"/>
  <c r="W5246" i="11"/>
  <c r="X5230" i="11"/>
  <c r="W5230" i="11"/>
  <c r="X5214" i="11"/>
  <c r="W5214" i="11"/>
  <c r="X5198" i="11"/>
  <c r="W5198" i="11"/>
  <c r="X5182" i="11"/>
  <c r="W5182" i="11"/>
  <c r="X5166" i="11"/>
  <c r="W5166" i="11"/>
  <c r="X5150" i="11"/>
  <c r="W5150" i="11"/>
  <c r="X5134" i="11"/>
  <c r="W5134" i="11"/>
  <c r="X5118" i="11"/>
  <c r="W5118" i="11"/>
  <c r="X5102" i="11"/>
  <c r="W5102" i="11"/>
  <c r="X5086" i="11"/>
  <c r="W5086" i="11"/>
  <c r="X5070" i="11"/>
  <c r="W5070" i="11"/>
  <c r="X5054" i="11"/>
  <c r="W5054" i="11"/>
  <c r="X5038" i="11"/>
  <c r="W5038" i="11"/>
  <c r="X5022" i="11"/>
  <c r="W5022" i="11"/>
  <c r="X5006" i="11"/>
  <c r="W5006" i="11"/>
  <c r="X4990" i="11"/>
  <c r="W4990" i="11"/>
  <c r="X4974" i="11"/>
  <c r="W4974" i="11"/>
  <c r="X4958" i="11"/>
  <c r="W4958" i="11"/>
  <c r="X4942" i="11"/>
  <c r="W4942" i="11"/>
  <c r="X4926" i="11"/>
  <c r="W4926" i="11"/>
  <c r="X4911" i="11"/>
  <c r="W4911" i="11"/>
  <c r="X4906" i="11"/>
  <c r="W4906" i="11"/>
  <c r="X4891" i="11"/>
  <c r="W4891" i="11"/>
  <c r="W4823" i="11"/>
  <c r="X4823" i="11"/>
  <c r="X4770" i="11"/>
  <c r="W4770" i="11"/>
  <c r="W4718" i="11"/>
  <c r="X4718" i="11"/>
  <c r="W4686" i="11"/>
  <c r="X4686" i="11"/>
  <c r="X4558" i="11"/>
  <c r="W4558" i="11"/>
  <c r="W4413" i="11"/>
  <c r="X4413" i="11"/>
  <c r="X4371" i="11"/>
  <c r="W4371" i="11"/>
  <c r="W4337" i="11"/>
  <c r="X4337" i="11"/>
  <c r="X5314" i="11"/>
  <c r="W5314" i="11"/>
  <c r="W4871" i="11"/>
  <c r="X4871" i="11"/>
  <c r="W4839" i="11"/>
  <c r="X4839" i="11"/>
  <c r="X4786" i="11"/>
  <c r="W4786" i="11"/>
  <c r="W4734" i="11"/>
  <c r="X4734" i="11"/>
  <c r="W4711" i="11"/>
  <c r="X4711" i="11"/>
  <c r="W4650" i="11"/>
  <c r="X4650" i="11"/>
  <c r="X4532" i="11"/>
  <c r="W4532" i="11"/>
  <c r="X4425" i="11"/>
  <c r="W4425" i="11"/>
  <c r="X4370" i="11"/>
  <c r="W4370" i="11"/>
  <c r="X5340" i="11"/>
  <c r="W5340" i="11"/>
  <c r="W5324" i="11"/>
  <c r="X5324" i="11"/>
  <c r="W5308" i="11"/>
  <c r="X5308" i="11"/>
  <c r="W5292" i="11"/>
  <c r="X5292" i="11"/>
  <c r="W5276" i="11"/>
  <c r="X5276" i="11"/>
  <c r="W5260" i="11"/>
  <c r="X5260" i="11"/>
  <c r="W5244" i="11"/>
  <c r="X5244" i="11"/>
  <c r="W5228" i="11"/>
  <c r="X5228" i="11"/>
  <c r="W5212" i="11"/>
  <c r="X5212" i="11"/>
  <c r="W5196" i="11"/>
  <c r="X5196" i="11"/>
  <c r="W5180" i="11"/>
  <c r="X5180" i="11"/>
  <c r="W5164" i="11"/>
  <c r="X5164" i="11"/>
  <c r="W5148" i="11"/>
  <c r="X5148" i="11"/>
  <c r="W5132" i="11"/>
  <c r="X5132" i="11"/>
  <c r="W5116" i="11"/>
  <c r="X5116" i="11"/>
  <c r="W5100" i="11"/>
  <c r="X5100" i="11"/>
  <c r="W5084" i="11"/>
  <c r="X5084" i="11"/>
  <c r="W5068" i="11"/>
  <c r="X5068" i="11"/>
  <c r="W5052" i="11"/>
  <c r="X5052" i="11"/>
  <c r="W5036" i="11"/>
  <c r="X5036" i="11"/>
  <c r="W5020" i="11"/>
  <c r="X5020" i="11"/>
  <c r="W5004" i="11"/>
  <c r="X5004" i="11"/>
  <c r="W4988" i="11"/>
  <c r="X4988" i="11"/>
  <c r="W4972" i="11"/>
  <c r="X4972" i="11"/>
  <c r="W4956" i="11"/>
  <c r="X4956" i="11"/>
  <c r="W4940" i="11"/>
  <c r="X4940" i="11"/>
  <c r="W4924" i="11"/>
  <c r="X4924" i="11"/>
  <c r="X4905" i="11"/>
  <c r="W4905" i="11"/>
  <c r="W4890" i="11"/>
  <c r="X4890" i="11"/>
  <c r="W4875" i="11"/>
  <c r="X4875" i="11"/>
  <c r="W4859" i="11"/>
  <c r="X4859" i="11"/>
  <c r="W4843" i="11"/>
  <c r="X4843" i="11"/>
  <c r="X4604" i="11"/>
  <c r="W4604" i="11"/>
  <c r="X4574" i="11"/>
  <c r="W4574" i="11"/>
  <c r="W4491" i="11"/>
  <c r="X4491" i="11"/>
  <c r="W4473" i="11"/>
  <c r="X4473" i="11"/>
  <c r="X4422" i="11"/>
  <c r="W4422" i="11"/>
  <c r="W4223" i="11"/>
  <c r="X4223" i="11"/>
  <c r="X5335" i="11"/>
  <c r="W5335" i="11"/>
  <c r="X5323" i="11"/>
  <c r="W5323" i="11"/>
  <c r="W5312" i="11"/>
  <c r="X5312" i="11"/>
  <c r="W5296" i="11"/>
  <c r="X5296" i="11"/>
  <c r="W5280" i="11"/>
  <c r="X5280" i="11"/>
  <c r="W5264" i="11"/>
  <c r="X5264" i="11"/>
  <c r="W5248" i="11"/>
  <c r="X5248" i="11"/>
  <c r="W5232" i="11"/>
  <c r="X5232" i="11"/>
  <c r="W5216" i="11"/>
  <c r="X5216" i="11"/>
  <c r="W5200" i="11"/>
  <c r="X5200" i="11"/>
  <c r="W5184" i="11"/>
  <c r="X5184" i="11"/>
  <c r="W5168" i="11"/>
  <c r="X5168" i="11"/>
  <c r="W5152" i="11"/>
  <c r="X5152" i="11"/>
  <c r="W5136" i="11"/>
  <c r="X5136" i="11"/>
  <c r="W5120" i="11"/>
  <c r="X5120" i="11"/>
  <c r="W5104" i="11"/>
  <c r="X5104" i="11"/>
  <c r="W5088" i="11"/>
  <c r="X5088" i="11"/>
  <c r="W5072" i="11"/>
  <c r="X5072" i="11"/>
  <c r="W5056" i="11"/>
  <c r="X5056" i="11"/>
  <c r="W5040" i="11"/>
  <c r="X5040" i="11"/>
  <c r="W5024" i="11"/>
  <c r="X5024" i="11"/>
  <c r="W5008" i="11"/>
  <c r="X5008" i="11"/>
  <c r="W4992" i="11"/>
  <c r="X4992" i="11"/>
  <c r="W4976" i="11"/>
  <c r="X4976" i="11"/>
  <c r="W4960" i="11"/>
  <c r="X4960" i="11"/>
  <c r="W4944" i="11"/>
  <c r="X4944" i="11"/>
  <c r="W4928" i="11"/>
  <c r="X4928" i="11"/>
  <c r="X4913" i="11"/>
  <c r="W4913" i="11"/>
  <c r="X4901" i="11"/>
  <c r="W4901" i="11"/>
  <c r="W4880" i="11"/>
  <c r="X4880" i="11"/>
  <c r="W4864" i="11"/>
  <c r="X4864" i="11"/>
  <c r="W4848" i="11"/>
  <c r="X4848" i="11"/>
  <c r="W4827" i="11"/>
  <c r="X4827" i="11"/>
  <c r="W4795" i="11"/>
  <c r="X4795" i="11"/>
  <c r="W4763" i="11"/>
  <c r="X4763" i="11"/>
  <c r="W4731" i="11"/>
  <c r="X4731" i="11"/>
  <c r="W4674" i="11"/>
  <c r="X4674" i="11"/>
  <c r="X4639" i="11"/>
  <c r="W4639" i="11"/>
  <c r="X4607" i="11"/>
  <c r="W4607" i="11"/>
  <c r="W4581" i="11"/>
  <c r="X4581" i="11"/>
  <c r="W4550" i="11"/>
  <c r="X4550" i="11"/>
  <c r="W4488" i="11"/>
  <c r="X4488" i="11"/>
  <c r="W4416" i="11"/>
  <c r="X4416" i="11"/>
  <c r="X4314" i="11"/>
  <c r="W4314" i="11"/>
  <c r="W4832" i="11"/>
  <c r="X4832" i="11"/>
  <c r="W4816" i="11"/>
  <c r="X4816" i="11"/>
  <c r="X4800" i="11"/>
  <c r="W4800" i="11"/>
  <c r="W4784" i="11"/>
  <c r="X4784" i="11"/>
  <c r="W4768" i="11"/>
  <c r="X4768" i="11"/>
  <c r="W4752" i="11"/>
  <c r="X4752" i="11"/>
  <c r="X4736" i="11"/>
  <c r="W4736" i="11"/>
  <c r="W4720" i="11"/>
  <c r="X4720" i="11"/>
  <c r="W4704" i="11"/>
  <c r="X4704" i="11"/>
  <c r="X4693" i="11"/>
  <c r="W4693" i="11"/>
  <c r="X4676" i="11"/>
  <c r="W4676" i="11"/>
  <c r="X4663" i="11"/>
  <c r="W4663" i="11"/>
  <c r="W4653" i="11"/>
  <c r="X4653" i="11"/>
  <c r="W4621" i="11"/>
  <c r="X4621" i="11"/>
  <c r="X4555" i="11"/>
  <c r="W4555" i="11"/>
  <c r="X4523" i="11"/>
  <c r="W4523" i="11"/>
  <c r="W4501" i="11"/>
  <c r="X4501" i="11"/>
  <c r="W4484" i="11"/>
  <c r="X4484" i="11"/>
  <c r="W4472" i="11"/>
  <c r="X4472" i="11"/>
  <c r="W4457" i="11"/>
  <c r="X4457" i="11"/>
  <c r="W4441" i="11"/>
  <c r="X4441" i="11"/>
  <c r="X4400" i="11"/>
  <c r="W4400" i="11"/>
  <c r="W4383" i="11"/>
  <c r="X4383" i="11"/>
  <c r="X4278" i="11"/>
  <c r="W4278" i="11"/>
  <c r="W4160" i="11"/>
  <c r="X4160" i="11"/>
  <c r="W4829" i="11"/>
  <c r="X4829" i="11"/>
  <c r="W4813" i="11"/>
  <c r="X4813" i="11"/>
  <c r="W4797" i="11"/>
  <c r="X4797" i="11"/>
  <c r="W4781" i="11"/>
  <c r="X4781" i="11"/>
  <c r="W4765" i="11"/>
  <c r="X4765" i="11"/>
  <c r="W4749" i="11"/>
  <c r="X4749" i="11"/>
  <c r="W4733" i="11"/>
  <c r="X4733" i="11"/>
  <c r="W4717" i="11"/>
  <c r="X4717" i="11"/>
  <c r="X4701" i="11"/>
  <c r="W4701" i="11"/>
  <c r="X4687" i="11"/>
  <c r="W4687" i="11"/>
  <c r="X4669" i="11"/>
  <c r="W4669" i="11"/>
  <c r="X4635" i="11"/>
  <c r="W4635" i="11"/>
  <c r="X4603" i="11"/>
  <c r="W4603" i="11"/>
  <c r="X4572" i="11"/>
  <c r="W4572" i="11"/>
  <c r="W4565" i="11"/>
  <c r="X4565" i="11"/>
  <c r="W4544" i="11"/>
  <c r="X4544" i="11"/>
  <c r="X4512" i="11"/>
  <c r="W4512" i="11"/>
  <c r="X4446" i="11"/>
  <c r="W4446" i="11"/>
  <c r="W4417" i="11"/>
  <c r="X4417" i="11"/>
  <c r="W4333" i="11"/>
  <c r="X4333" i="11"/>
  <c r="W4220" i="11"/>
  <c r="X4220" i="11"/>
  <c r="W4177" i="11"/>
  <c r="X4177" i="11"/>
  <c r="X4657" i="11"/>
  <c r="W4657" i="11"/>
  <c r="X4640" i="11"/>
  <c r="W4640" i="11"/>
  <c r="X4625" i="11"/>
  <c r="W4625" i="11"/>
  <c r="X4608" i="11"/>
  <c r="W4608" i="11"/>
  <c r="W4584" i="11"/>
  <c r="X4584" i="11"/>
  <c r="X4567" i="11"/>
  <c r="W4567" i="11"/>
  <c r="X4542" i="11"/>
  <c r="W4542" i="11"/>
  <c r="W4526" i="11"/>
  <c r="X4526" i="11"/>
  <c r="X4510" i="11"/>
  <c r="W4510" i="11"/>
  <c r="W4490" i="11"/>
  <c r="X4490" i="11"/>
  <c r="X4470" i="11"/>
  <c r="W4470" i="11"/>
  <c r="X4463" i="11"/>
  <c r="W4463" i="11"/>
  <c r="W4443" i="11"/>
  <c r="X4443" i="11"/>
  <c r="X4431" i="11"/>
  <c r="W4431" i="11"/>
  <c r="W4411" i="11"/>
  <c r="X4411" i="11"/>
  <c r="W4352" i="11"/>
  <c r="X4352" i="11"/>
  <c r="W4329" i="11"/>
  <c r="X4329" i="11"/>
  <c r="W4204" i="11"/>
  <c r="X4204" i="11"/>
  <c r="W4664" i="11"/>
  <c r="X4664" i="11"/>
  <c r="X4649" i="11"/>
  <c r="W4649" i="11"/>
  <c r="W4632" i="11"/>
  <c r="X4632" i="11"/>
  <c r="X4617" i="11"/>
  <c r="W4617" i="11"/>
  <c r="W4600" i="11"/>
  <c r="X4600" i="11"/>
  <c r="X4589" i="11"/>
  <c r="W4589" i="11"/>
  <c r="X4566" i="11"/>
  <c r="W4566" i="11"/>
  <c r="W4553" i="11"/>
  <c r="X4553" i="11"/>
  <c r="W4537" i="11"/>
  <c r="X4537" i="11"/>
  <c r="W4521" i="11"/>
  <c r="X4521" i="11"/>
  <c r="W4507" i="11"/>
  <c r="X4507" i="11"/>
  <c r="W4482" i="11"/>
  <c r="X4482" i="11"/>
  <c r="X4462" i="11"/>
  <c r="W4462" i="11"/>
  <c r="X4455" i="11"/>
  <c r="W4455" i="11"/>
  <c r="W4433" i="11"/>
  <c r="X4433" i="11"/>
  <c r="W4424" i="11"/>
  <c r="X4424" i="11"/>
  <c r="W4407" i="11"/>
  <c r="X4407" i="11"/>
  <c r="W4395" i="11"/>
  <c r="X4395" i="11"/>
  <c r="W4382" i="11"/>
  <c r="X4382" i="11"/>
  <c r="X4326" i="11"/>
  <c r="W4326" i="11"/>
  <c r="W4238" i="11"/>
  <c r="X4238" i="11"/>
  <c r="X4203" i="11"/>
  <c r="W4203" i="11"/>
  <c r="X4164" i="11"/>
  <c r="W4164" i="11"/>
  <c r="X4364" i="11"/>
  <c r="W4364" i="11"/>
  <c r="X4356" i="11"/>
  <c r="W4356" i="11"/>
  <c r="W4340" i="11"/>
  <c r="X4340" i="11"/>
  <c r="X4324" i="11"/>
  <c r="W4324" i="11"/>
  <c r="X4304" i="11"/>
  <c r="W4304" i="11"/>
  <c r="X4265" i="11"/>
  <c r="W4265" i="11"/>
  <c r="X4249" i="11"/>
  <c r="W4249" i="11"/>
  <c r="X4189" i="11"/>
  <c r="W4189" i="11"/>
  <c r="W4175" i="11"/>
  <c r="X4175" i="11"/>
  <c r="W4360" i="11"/>
  <c r="X4360" i="11"/>
  <c r="W4353" i="11"/>
  <c r="X4353" i="11"/>
  <c r="W4345" i="11"/>
  <c r="X4345" i="11"/>
  <c r="W4323" i="11"/>
  <c r="X4323" i="11"/>
  <c r="W4316" i="11"/>
  <c r="X4316" i="11"/>
  <c r="W4307" i="11"/>
  <c r="X4307" i="11"/>
  <c r="X4282" i="11"/>
  <c r="W4282" i="11"/>
  <c r="W4259" i="11"/>
  <c r="X4259" i="11"/>
  <c r="X4240" i="11"/>
  <c r="W4240" i="11"/>
  <c r="W4216" i="11"/>
  <c r="X4216" i="11"/>
  <c r="X4161" i="11"/>
  <c r="W4161" i="11"/>
  <c r="X4286" i="11"/>
  <c r="W4286" i="11"/>
  <c r="X4275" i="11"/>
  <c r="W4275" i="11"/>
  <c r="W4263" i="11"/>
  <c r="X4263" i="11"/>
  <c r="W4253" i="11"/>
  <c r="X4253" i="11"/>
  <c r="X4237" i="11"/>
  <c r="W4237" i="11"/>
  <c r="X4212" i="11"/>
  <c r="W4212" i="11"/>
  <c r="X4187" i="11"/>
  <c r="W4187" i="11"/>
  <c r="W4179" i="11"/>
  <c r="X4179" i="11"/>
  <c r="W4162" i="11"/>
  <c r="X4162" i="11"/>
  <c r="W4303" i="11"/>
  <c r="X4303" i="11"/>
  <c r="W4289" i="11"/>
  <c r="X4289" i="11"/>
  <c r="W4279" i="11"/>
  <c r="X4279" i="11"/>
  <c r="X4260" i="11"/>
  <c r="W4260" i="11"/>
  <c r="X4242" i="11"/>
  <c r="W4242" i="11"/>
  <c r="X4232" i="11"/>
  <c r="W4232" i="11"/>
  <c r="X4217" i="11"/>
  <c r="W4217" i="11"/>
  <c r="X4201" i="11"/>
  <c r="W4201" i="11"/>
  <c r="X4193" i="11"/>
  <c r="W4193" i="11"/>
  <c r="W4166" i="11"/>
  <c r="X4166" i="11"/>
  <c r="W4151" i="11"/>
  <c r="X4151" i="11"/>
  <c r="P5375" i="11"/>
  <c r="Q5375" i="11"/>
  <c r="P5265" i="11"/>
  <c r="Q5265" i="11"/>
  <c r="P5482" i="11"/>
  <c r="Q5482" i="11"/>
  <c r="P5366" i="11"/>
  <c r="Q5366" i="11"/>
  <c r="P5486" i="11"/>
  <c r="Q5486" i="11"/>
  <c r="P5403" i="11"/>
  <c r="Q5403" i="11"/>
  <c r="P5045" i="11"/>
  <c r="Q5045" i="11"/>
  <c r="P4977" i="11"/>
  <c r="Q4977" i="11"/>
  <c r="P4607" i="11"/>
  <c r="Q4607" i="11"/>
  <c r="Q5451" i="11"/>
  <c r="P5451" i="11"/>
  <c r="P5205" i="11"/>
  <c r="Q5205" i="11"/>
  <c r="P5059" i="11"/>
  <c r="Q5059" i="11"/>
  <c r="P4919" i="11"/>
  <c r="Q4919" i="11"/>
  <c r="P5484" i="11"/>
  <c r="Q5484" i="11"/>
  <c r="P5423" i="11"/>
  <c r="Q5423" i="11"/>
  <c r="P5319" i="11"/>
  <c r="Q5319" i="11"/>
  <c r="P5485" i="11"/>
  <c r="Q5485" i="11"/>
  <c r="P5453" i="11"/>
  <c r="Q5453" i="11"/>
  <c r="P5406" i="11"/>
  <c r="Q5406" i="11"/>
  <c r="P5339" i="11"/>
  <c r="Q5339" i="11"/>
  <c r="Q5250" i="11"/>
  <c r="P5250" i="11"/>
  <c r="P5097" i="11"/>
  <c r="Q5097" i="11"/>
  <c r="P4849" i="11"/>
  <c r="Q4849" i="11"/>
  <c r="P4507" i="11"/>
  <c r="Q4507" i="11"/>
  <c r="Q5439" i="11"/>
  <c r="P5439" i="11"/>
  <c r="P5334" i="11"/>
  <c r="Q5334" i="11"/>
  <c r="P5452" i="11"/>
  <c r="Q5452" i="11"/>
  <c r="P5350" i="11"/>
  <c r="Q5350" i="11"/>
  <c r="Q5212" i="11"/>
  <c r="P5212" i="11"/>
  <c r="Q5108" i="11"/>
  <c r="P5108" i="11"/>
  <c r="Q5012" i="11"/>
  <c r="P5012" i="11"/>
  <c r="Q4956" i="11"/>
  <c r="P4956" i="11"/>
  <c r="Q4846" i="11"/>
  <c r="P4846" i="11"/>
  <c r="P5421" i="11"/>
  <c r="Q5421" i="11"/>
  <c r="P5389" i="11"/>
  <c r="Q5389" i="11"/>
  <c r="P5357" i="11"/>
  <c r="Q5357" i="11"/>
  <c r="P5337" i="11"/>
  <c r="Q5337" i="11"/>
  <c r="Q5244" i="11"/>
  <c r="P5244" i="11"/>
  <c r="P5119" i="11"/>
  <c r="Q5119" i="11"/>
  <c r="Q5032" i="11"/>
  <c r="P5032" i="11"/>
  <c r="P4915" i="11"/>
  <c r="Q4915" i="11"/>
  <c r="P4645" i="11"/>
  <c r="Q4645" i="11"/>
  <c r="P4426" i="11"/>
  <c r="Q4426" i="11"/>
  <c r="Q4744" i="11"/>
  <c r="P4744" i="11"/>
  <c r="P4277" i="11"/>
  <c r="Q4277" i="11"/>
  <c r="P4917" i="11"/>
  <c r="Q4917" i="11"/>
  <c r="Q4838" i="11"/>
  <c r="P4838" i="11"/>
  <c r="P4698" i="11"/>
  <c r="Q4698" i="11"/>
  <c r="P4481" i="11"/>
  <c r="Q4481" i="11"/>
  <c r="Q4295" i="11"/>
  <c r="P4295" i="11"/>
  <c r="Q4431" i="11"/>
  <c r="P4431" i="11"/>
  <c r="P5321" i="11"/>
  <c r="Q5321" i="11"/>
  <c r="P5273" i="11"/>
  <c r="Q5273" i="11"/>
  <c r="P5221" i="11"/>
  <c r="Q5221" i="11"/>
  <c r="Q5176" i="11"/>
  <c r="P5176" i="11"/>
  <c r="P5121" i="11"/>
  <c r="Q5121" i="11"/>
  <c r="Q5048" i="11"/>
  <c r="P5048" i="11"/>
  <c r="P4993" i="11"/>
  <c r="Q4993" i="11"/>
  <c r="P4935" i="11"/>
  <c r="Q4935" i="11"/>
  <c r="Q4894" i="11"/>
  <c r="P4894" i="11"/>
  <c r="Q4862" i="11"/>
  <c r="P4862" i="11"/>
  <c r="Q4790" i="11"/>
  <c r="P4790" i="11"/>
  <c r="P4699" i="11"/>
  <c r="Q4699" i="11"/>
  <c r="Q4485" i="11"/>
  <c r="P4485" i="11"/>
  <c r="P4345" i="11"/>
  <c r="Q4345" i="11"/>
  <c r="P4280" i="11"/>
  <c r="Q4280" i="11"/>
  <c r="P5299" i="11"/>
  <c r="Q5299" i="11"/>
  <c r="Q5266" i="11"/>
  <c r="P5266" i="11"/>
  <c r="P5231" i="11"/>
  <c r="Q5231" i="11"/>
  <c r="Q5198" i="11"/>
  <c r="P5198" i="11"/>
  <c r="Q5164" i="11"/>
  <c r="P5164" i="11"/>
  <c r="Q5124" i="11"/>
  <c r="P5124" i="11"/>
  <c r="Q5078" i="11"/>
  <c r="P5078" i="11"/>
  <c r="P5043" i="11"/>
  <c r="Q5043" i="11"/>
  <c r="Q5010" i="11"/>
  <c r="P5010" i="11"/>
  <c r="P4975" i="11"/>
  <c r="Q4975" i="11"/>
  <c r="P4913" i="11"/>
  <c r="Q4913" i="11"/>
  <c r="P4889" i="11"/>
  <c r="Q4889" i="11"/>
  <c r="P4825" i="11"/>
  <c r="Q4825" i="11"/>
  <c r="Q4694" i="11"/>
  <c r="P4694" i="11"/>
  <c r="Q4547" i="11"/>
  <c r="P4547" i="11"/>
  <c r="Q4495" i="11"/>
  <c r="P4495" i="11"/>
  <c r="Q4267" i="11"/>
  <c r="P4267" i="11"/>
  <c r="Q4812" i="11"/>
  <c r="P4812" i="11"/>
  <c r="P4713" i="11"/>
  <c r="Q4713" i="11"/>
  <c r="P4653" i="11"/>
  <c r="Q4653" i="11"/>
  <c r="P4600" i="11"/>
  <c r="Q4600" i="11"/>
  <c r="P4562" i="11"/>
  <c r="Q4562" i="11"/>
  <c r="P4520" i="11"/>
  <c r="Q4520" i="11"/>
  <c r="Q4493" i="11"/>
  <c r="P4493" i="11"/>
  <c r="Q4437" i="11"/>
  <c r="P4437" i="11"/>
  <c r="Q4376" i="11"/>
  <c r="P4376" i="11"/>
  <c r="P4300" i="11"/>
  <c r="Q4300" i="11"/>
  <c r="Q4804" i="11"/>
  <c r="P4804" i="11"/>
  <c r="P4721" i="11"/>
  <c r="Q4721" i="11"/>
  <c r="P4673" i="11"/>
  <c r="Q4673" i="11"/>
  <c r="Q4634" i="11"/>
  <c r="P4634" i="11"/>
  <c r="P4554" i="11"/>
  <c r="Q4554" i="11"/>
  <c r="Q4462" i="11"/>
  <c r="P4462" i="11"/>
  <c r="P4368" i="11"/>
  <c r="Q4368" i="11"/>
  <c r="P4274" i="11"/>
  <c r="Q4274" i="11"/>
  <c r="P5428" i="11"/>
  <c r="Q5428" i="11"/>
  <c r="P5396" i="11"/>
  <c r="Q5396" i="11"/>
  <c r="P5364" i="11"/>
  <c r="Q5364" i="11"/>
  <c r="P5333" i="11"/>
  <c r="Q5333" i="11"/>
  <c r="Q5306" i="11"/>
  <c r="P5306" i="11"/>
  <c r="Q5274" i="11"/>
  <c r="P5274" i="11"/>
  <c r="Q5242" i="11"/>
  <c r="P5242" i="11"/>
  <c r="Q5210" i="11"/>
  <c r="P5210" i="11"/>
  <c r="Q5162" i="11"/>
  <c r="P5162" i="11"/>
  <c r="Q5146" i="11"/>
  <c r="P5146" i="11"/>
  <c r="Q5114" i="11"/>
  <c r="P5114" i="11"/>
  <c r="Q5082" i="11"/>
  <c r="P5082" i="11"/>
  <c r="Q5050" i="11"/>
  <c r="P5050" i="11"/>
  <c r="Q5018" i="11"/>
  <c r="P5018" i="11"/>
  <c r="Q4986" i="11"/>
  <c r="P4986" i="11"/>
  <c r="Q4938" i="11"/>
  <c r="P4938" i="11"/>
  <c r="P4897" i="11"/>
  <c r="Q4897" i="11"/>
  <c r="P4875" i="11"/>
  <c r="Q4875" i="11"/>
  <c r="P4859" i="11"/>
  <c r="Q4859" i="11"/>
  <c r="P4851" i="11"/>
  <c r="Q4851" i="11"/>
  <c r="P4835" i="11"/>
  <c r="Q4835" i="11"/>
  <c r="P4819" i="11"/>
  <c r="Q4819" i="11"/>
  <c r="P4803" i="11"/>
  <c r="Q4803" i="11"/>
  <c r="P4787" i="11"/>
  <c r="Q4787" i="11"/>
  <c r="P4771" i="11"/>
  <c r="Q4771" i="11"/>
  <c r="Q4720" i="11"/>
  <c r="P4720" i="11"/>
  <c r="P4674" i="11"/>
  <c r="Q4674" i="11"/>
  <c r="P4633" i="11"/>
  <c r="Q4633" i="11"/>
  <c r="P4599" i="11"/>
  <c r="Q4599" i="11"/>
  <c r="P4565" i="11"/>
  <c r="Q4565" i="11"/>
  <c r="Q4531" i="11"/>
  <c r="P4531" i="11"/>
  <c r="Q4436" i="11"/>
  <c r="P4436" i="11"/>
  <c r="Q4330" i="11"/>
  <c r="P4330" i="11"/>
  <c r="Q4285" i="11"/>
  <c r="P4285" i="11"/>
  <c r="P4225" i="11"/>
  <c r="Q4225" i="11"/>
  <c r="P4763" i="11"/>
  <c r="Q4763" i="11"/>
  <c r="P4747" i="11"/>
  <c r="Q4747" i="11"/>
  <c r="P4731" i="11"/>
  <c r="Q4731" i="11"/>
  <c r="P4715" i="11"/>
  <c r="Q4715" i="11"/>
  <c r="P4689" i="11"/>
  <c r="Q4689" i="11"/>
  <c r="Q4660" i="11"/>
  <c r="P4660" i="11"/>
  <c r="P4628" i="11"/>
  <c r="Q4628" i="11"/>
  <c r="P4596" i="11"/>
  <c r="Q4596" i="11"/>
  <c r="P4559" i="11"/>
  <c r="Q4559" i="11"/>
  <c r="Q4523" i="11"/>
  <c r="P4523" i="11"/>
  <c r="P4512" i="11"/>
  <c r="Q4512" i="11"/>
  <c r="P4471" i="11"/>
  <c r="Q4471" i="11"/>
  <c r="Q4439" i="11"/>
  <c r="P4439" i="11"/>
  <c r="Q4406" i="11"/>
  <c r="P4406" i="11"/>
  <c r="Q4385" i="11"/>
  <c r="P4385" i="11"/>
  <c r="Q4356" i="11"/>
  <c r="P4356" i="11"/>
  <c r="Q4321" i="11"/>
  <c r="P4321" i="11"/>
  <c r="P4302" i="11"/>
  <c r="Q4302" i="11"/>
  <c r="P4200" i="11"/>
  <c r="Q4200" i="11"/>
  <c r="Q4172" i="11"/>
  <c r="P4172" i="11"/>
  <c r="Q4416" i="11"/>
  <c r="P4416" i="11"/>
  <c r="Q4397" i="11"/>
  <c r="P4397" i="11"/>
  <c r="Q4381" i="11"/>
  <c r="P4381" i="11"/>
  <c r="P4369" i="11"/>
  <c r="Q4369" i="11"/>
  <c r="P4339" i="11"/>
  <c r="Q4339" i="11"/>
  <c r="P4334" i="11"/>
  <c r="Q4334" i="11"/>
  <c r="P4318" i="11"/>
  <c r="Q4318" i="11"/>
  <c r="Q4303" i="11"/>
  <c r="P4303" i="11"/>
  <c r="P4283" i="11"/>
  <c r="Q4283" i="11"/>
  <c r="P4252" i="11"/>
  <c r="Q4252" i="11"/>
  <c r="P4236" i="11"/>
  <c r="Q4236" i="11"/>
  <c r="Q4223" i="11"/>
  <c r="P4223" i="11"/>
  <c r="Q4191" i="11"/>
  <c r="P4191" i="11"/>
  <c r="Q4166" i="11"/>
  <c r="P4166" i="11"/>
  <c r="P4247" i="11"/>
  <c r="Q4247" i="11"/>
  <c r="Q4237" i="11"/>
  <c r="P4237" i="11"/>
  <c r="Q4220" i="11"/>
  <c r="P4220" i="11"/>
  <c r="Q4206" i="11"/>
  <c r="P4206" i="11"/>
  <c r="P4185" i="11"/>
  <c r="Q4185" i="11"/>
  <c r="Q4160" i="11"/>
  <c r="P4160" i="11"/>
  <c r="Q4214" i="11"/>
  <c r="P4214" i="11"/>
  <c r="Q4199" i="11"/>
  <c r="P4199" i="11"/>
  <c r="Q4190" i="11"/>
  <c r="P4190" i="11"/>
  <c r="Q4165" i="11"/>
  <c r="P4165" i="11"/>
  <c r="P5111" i="11"/>
  <c r="Q5111" i="11"/>
  <c r="Q5076" i="11"/>
  <c r="P5076" i="11"/>
  <c r="P5442" i="11"/>
  <c r="Q5442" i="11"/>
  <c r="Q5062" i="11"/>
  <c r="P5062" i="11"/>
  <c r="P5446" i="11"/>
  <c r="Q5446" i="11"/>
  <c r="Q5172" i="11"/>
  <c r="P5172" i="11"/>
  <c r="Q5020" i="11"/>
  <c r="P5020" i="11"/>
  <c r="P4522" i="11"/>
  <c r="Q4522" i="11"/>
  <c r="Q5463" i="11"/>
  <c r="P5463" i="11"/>
  <c r="P5363" i="11"/>
  <c r="Q5363" i="11"/>
  <c r="P5143" i="11"/>
  <c r="Q5143" i="11"/>
  <c r="P4817" i="11"/>
  <c r="Q4817" i="11"/>
  <c r="P5480" i="11"/>
  <c r="Q5480" i="11"/>
  <c r="P5419" i="11"/>
  <c r="Q5419" i="11"/>
  <c r="P5303" i="11"/>
  <c r="Q5303" i="11"/>
  <c r="P5481" i="11"/>
  <c r="Q5481" i="11"/>
  <c r="Q5449" i="11"/>
  <c r="P5449" i="11"/>
  <c r="Q5415" i="11"/>
  <c r="P5415" i="11"/>
  <c r="P5351" i="11"/>
  <c r="Q5351" i="11"/>
  <c r="P5269" i="11"/>
  <c r="Q5269" i="11"/>
  <c r="P5129" i="11"/>
  <c r="Q5129" i="11"/>
  <c r="P4995" i="11"/>
  <c r="Q4995" i="11"/>
  <c r="Q4470" i="11"/>
  <c r="P4470" i="11"/>
  <c r="Q5431" i="11"/>
  <c r="P5431" i="11"/>
  <c r="P5289" i="11"/>
  <c r="Q5289" i="11"/>
  <c r="P5440" i="11"/>
  <c r="Q5440" i="11"/>
  <c r="P5343" i="11"/>
  <c r="Q5343" i="11"/>
  <c r="P5201" i="11"/>
  <c r="Q5201" i="11"/>
  <c r="Q5090" i="11"/>
  <c r="P5090" i="11"/>
  <c r="Q5000" i="11"/>
  <c r="P5000" i="11"/>
  <c r="Q4870" i="11"/>
  <c r="P4870" i="11"/>
  <c r="P4558" i="11"/>
  <c r="Q4558" i="11"/>
  <c r="P5418" i="11"/>
  <c r="Q5418" i="11"/>
  <c r="P5402" i="11"/>
  <c r="Q5402" i="11"/>
  <c r="P5370" i="11"/>
  <c r="Q5370" i="11"/>
  <c r="P5331" i="11"/>
  <c r="Q5331" i="11"/>
  <c r="Q5286" i="11"/>
  <c r="P5286" i="11"/>
  <c r="Q5180" i="11"/>
  <c r="P5180" i="11"/>
  <c r="Q5030" i="11"/>
  <c r="P5030" i="11"/>
  <c r="Q4902" i="11"/>
  <c r="P4902" i="11"/>
  <c r="P4639" i="11"/>
  <c r="Q4639" i="11"/>
  <c r="Q4505" i="11"/>
  <c r="P4505" i="11"/>
  <c r="P4319" i="11"/>
  <c r="Q4319" i="11"/>
  <c r="P4276" i="11"/>
  <c r="Q4276" i="11"/>
  <c r="Q4916" i="11"/>
  <c r="P4916" i="11"/>
  <c r="Q4836" i="11"/>
  <c r="P4836" i="11"/>
  <c r="P4655" i="11"/>
  <c r="Q4655" i="11"/>
  <c r="Q4343" i="11"/>
  <c r="P4343" i="11"/>
  <c r="Q4588" i="11"/>
  <c r="P4588" i="11"/>
  <c r="P4419" i="11"/>
  <c r="Q4419" i="11"/>
  <c r="P5315" i="11"/>
  <c r="Q5315" i="11"/>
  <c r="Q5272" i="11"/>
  <c r="P5272" i="11"/>
  <c r="P5217" i="11"/>
  <c r="Q5217" i="11"/>
  <c r="Q5144" i="11"/>
  <c r="P5144" i="11"/>
  <c r="P5089" i="11"/>
  <c r="Q5089" i="11"/>
  <c r="P5031" i="11"/>
  <c r="Q5031" i="11"/>
  <c r="P4985" i="11"/>
  <c r="Q4985" i="11"/>
  <c r="P4933" i="11"/>
  <c r="Q4933" i="11"/>
  <c r="P4891" i="11"/>
  <c r="Q4891" i="11"/>
  <c r="Q4828" i="11"/>
  <c r="P4828" i="11"/>
  <c r="Q4736" i="11"/>
  <c r="P4736" i="11"/>
  <c r="Q4479" i="11"/>
  <c r="P4479" i="11"/>
  <c r="Q4322" i="11"/>
  <c r="P4322" i="11"/>
  <c r="P5318" i="11"/>
  <c r="Q5318" i="11"/>
  <c r="Q5284" i="11"/>
  <c r="P5284" i="11"/>
  <c r="Q5238" i="11"/>
  <c r="P5238" i="11"/>
  <c r="P5203" i="11"/>
  <c r="Q5203" i="11"/>
  <c r="Q5170" i="11"/>
  <c r="P5170" i="11"/>
  <c r="P5135" i="11"/>
  <c r="Q5135" i="11"/>
  <c r="Q5102" i="11"/>
  <c r="P5102" i="11"/>
  <c r="Q5068" i="11"/>
  <c r="P5068" i="11"/>
  <c r="Q5028" i="11"/>
  <c r="P5028" i="11"/>
  <c r="Q4982" i="11"/>
  <c r="P4982" i="11"/>
  <c r="P4947" i="11"/>
  <c r="Q4947" i="11"/>
  <c r="Q4911" i="11"/>
  <c r="P4911" i="11"/>
  <c r="Q4886" i="11"/>
  <c r="P4886" i="11"/>
  <c r="Q4822" i="11"/>
  <c r="P4822" i="11"/>
  <c r="P4677" i="11"/>
  <c r="Q4677" i="11"/>
  <c r="Q4545" i="11"/>
  <c r="P4545" i="11"/>
  <c r="P4298" i="11"/>
  <c r="Q4298" i="11"/>
  <c r="P4168" i="11"/>
  <c r="Q4168" i="11"/>
  <c r="Q4776" i="11"/>
  <c r="P4776" i="11"/>
  <c r="Q4710" i="11"/>
  <c r="P4710" i="11"/>
  <c r="P4651" i="11"/>
  <c r="Q4651" i="11"/>
  <c r="Q4598" i="11"/>
  <c r="P4598" i="11"/>
  <c r="Q4557" i="11"/>
  <c r="P4557" i="11"/>
  <c r="P4514" i="11"/>
  <c r="Q4514" i="11"/>
  <c r="Q4480" i="11"/>
  <c r="P4480" i="11"/>
  <c r="P4435" i="11"/>
  <c r="Q4435" i="11"/>
  <c r="P4407" i="11"/>
  <c r="Q4407" i="11"/>
  <c r="P4337" i="11"/>
  <c r="Q4337" i="11"/>
  <c r="Q4268" i="11"/>
  <c r="P4268" i="11"/>
  <c r="Q4800" i="11"/>
  <c r="P4800" i="11"/>
  <c r="P4700" i="11"/>
  <c r="Q4700" i="11"/>
  <c r="P4629" i="11"/>
  <c r="Q4629" i="11"/>
  <c r="P4542" i="11"/>
  <c r="Q4542" i="11"/>
  <c r="Q4446" i="11"/>
  <c r="P4446" i="11"/>
  <c r="Q4424" i="11"/>
  <c r="P4424" i="11"/>
  <c r="Q4291" i="11"/>
  <c r="P4291" i="11"/>
  <c r="Q4178" i="11"/>
  <c r="P4178" i="11"/>
  <c r="P5408" i="11"/>
  <c r="Q5408" i="11"/>
  <c r="P5360" i="11"/>
  <c r="Q5360" i="11"/>
  <c r="Q5328" i="11"/>
  <c r="P5328" i="11"/>
  <c r="Q5296" i="11"/>
  <c r="P5296" i="11"/>
  <c r="Q5264" i="11"/>
  <c r="P5264" i="11"/>
  <c r="Q5232" i="11"/>
  <c r="P5232" i="11"/>
  <c r="Q5216" i="11"/>
  <c r="P5216" i="11"/>
  <c r="Q5184" i="11"/>
  <c r="P5184" i="11"/>
  <c r="Q5152" i="11"/>
  <c r="P5152" i="11"/>
  <c r="Q5120" i="11"/>
  <c r="P5120" i="11"/>
  <c r="Q5088" i="11"/>
  <c r="P5088" i="11"/>
  <c r="Q5056" i="11"/>
  <c r="P5056" i="11"/>
  <c r="Q5024" i="11"/>
  <c r="P5024" i="11"/>
  <c r="Q4992" i="11"/>
  <c r="P4992" i="11"/>
  <c r="Q4960" i="11"/>
  <c r="P4960" i="11"/>
  <c r="Q4928" i="11"/>
  <c r="P4928" i="11"/>
  <c r="P4895" i="11"/>
  <c r="Q4895" i="11"/>
  <c r="Q4866" i="11"/>
  <c r="P4866" i="11"/>
  <c r="Q4850" i="11"/>
  <c r="P4850" i="11"/>
  <c r="Q4834" i="11"/>
  <c r="P4834" i="11"/>
  <c r="Q4818" i="11"/>
  <c r="P4818" i="11"/>
  <c r="Q4802" i="11"/>
  <c r="P4802" i="11"/>
  <c r="Q4786" i="11"/>
  <c r="P4786" i="11"/>
  <c r="P4761" i="11"/>
  <c r="Q4761" i="11"/>
  <c r="P4680" i="11"/>
  <c r="Q4680" i="11"/>
  <c r="Q4656" i="11"/>
  <c r="P4656" i="11"/>
  <c r="Q4618" i="11"/>
  <c r="P4618" i="11"/>
  <c r="P4575" i="11"/>
  <c r="Q4575" i="11"/>
  <c r="Q4549" i="11"/>
  <c r="P4549" i="11"/>
  <c r="P4487" i="11"/>
  <c r="Q4487" i="11"/>
  <c r="Q4417" i="11"/>
  <c r="P4417" i="11"/>
  <c r="Q4328" i="11"/>
  <c r="P4328" i="11"/>
  <c r="Q4282" i="11"/>
  <c r="P4282" i="11"/>
  <c r="Q4224" i="11"/>
  <c r="P4224" i="11"/>
  <c r="Q4762" i="11"/>
  <c r="P4762" i="11"/>
  <c r="Q4746" i="11"/>
  <c r="P4746" i="11"/>
  <c r="Q4730" i="11"/>
  <c r="P4730" i="11"/>
  <c r="Q4706" i="11"/>
  <c r="P4706" i="11"/>
  <c r="P4671" i="11"/>
  <c r="Q4671" i="11"/>
  <c r="P4640" i="11"/>
  <c r="Q4640" i="11"/>
  <c r="P4608" i="11"/>
  <c r="Q4608" i="11"/>
  <c r="Q4579" i="11"/>
  <c r="P4579" i="11"/>
  <c r="P4537" i="11"/>
  <c r="Q4537" i="11"/>
  <c r="P4528" i="11"/>
  <c r="Q4528" i="11"/>
  <c r="Q4506" i="11"/>
  <c r="P4506" i="11"/>
  <c r="Q4468" i="11"/>
  <c r="P4468" i="11"/>
  <c r="Q4434" i="11"/>
  <c r="P4434" i="11"/>
  <c r="P4403" i="11"/>
  <c r="Q4403" i="11"/>
  <c r="P4379" i="11"/>
  <c r="Q4379" i="11"/>
  <c r="P4367" i="11"/>
  <c r="Q4367" i="11"/>
  <c r="Q4332" i="11"/>
  <c r="P4332" i="11"/>
  <c r="P4316" i="11"/>
  <c r="Q4316" i="11"/>
  <c r="Q4227" i="11"/>
  <c r="P4227" i="11"/>
  <c r="Q4198" i="11"/>
  <c r="P4198" i="11"/>
  <c r="P4155" i="11"/>
  <c r="Q4155" i="11"/>
  <c r="Q4414" i="11"/>
  <c r="P4414" i="11"/>
  <c r="P4386" i="11"/>
  <c r="Q4386" i="11"/>
  <c r="P4375" i="11"/>
  <c r="Q4375" i="11"/>
  <c r="P4365" i="11"/>
  <c r="Q4365" i="11"/>
  <c r="Q4338" i="11"/>
  <c r="P4338" i="11"/>
  <c r="P4333" i="11"/>
  <c r="Q4333" i="11"/>
  <c r="P4315" i="11"/>
  <c r="Q4315" i="11"/>
  <c r="P4296" i="11"/>
  <c r="Q4296" i="11"/>
  <c r="Q4271" i="11"/>
  <c r="P4271" i="11"/>
  <c r="P4250" i="11"/>
  <c r="Q4250" i="11"/>
  <c r="Q4230" i="11"/>
  <c r="P4230" i="11"/>
  <c r="Q4222" i="11"/>
  <c r="P4222" i="11"/>
  <c r="Q4188" i="11"/>
  <c r="P4188" i="11"/>
  <c r="P4260" i="11"/>
  <c r="Q4260" i="11"/>
  <c r="P4242" i="11"/>
  <c r="Q4242" i="11"/>
  <c r="P4234" i="11"/>
  <c r="Q4234" i="11"/>
  <c r="P4217" i="11"/>
  <c r="Q4217" i="11"/>
  <c r="Q4203" i="11"/>
  <c r="P4203" i="11"/>
  <c r="P4173" i="11"/>
  <c r="Q4173" i="11"/>
  <c r="Q4157" i="11"/>
  <c r="P4157" i="11"/>
  <c r="P4213" i="11"/>
  <c r="Q4213" i="11"/>
  <c r="P4195" i="11"/>
  <c r="Q4195" i="11"/>
  <c r="P4184" i="11"/>
  <c r="Q4184" i="11"/>
  <c r="P4162" i="11"/>
  <c r="Q4162" i="11"/>
  <c r="P5435" i="11"/>
  <c r="Q5435" i="11"/>
  <c r="Q5204" i="11"/>
  <c r="P5204" i="11"/>
  <c r="Q5064" i="11"/>
  <c r="P5064" i="11"/>
  <c r="P5332" i="11"/>
  <c r="Q5332" i="11"/>
  <c r="Q5192" i="11"/>
  <c r="P5192" i="11"/>
  <c r="P5498" i="11"/>
  <c r="Q5498" i="11"/>
  <c r="P5466" i="11"/>
  <c r="Q5466" i="11"/>
  <c r="P5433" i="11"/>
  <c r="Q5433" i="11"/>
  <c r="P5279" i="11"/>
  <c r="Q5279" i="11"/>
  <c r="Q5282" i="11"/>
  <c r="P5282" i="11"/>
  <c r="P5470" i="11"/>
  <c r="Q5470" i="11"/>
  <c r="P5438" i="11"/>
  <c r="Q5438" i="11"/>
  <c r="P5340" i="11"/>
  <c r="Q5340" i="11"/>
  <c r="P5151" i="11"/>
  <c r="Q5151" i="11"/>
  <c r="Q5026" i="11"/>
  <c r="P5026" i="11"/>
  <c r="P5009" i="11"/>
  <c r="Q5009" i="11"/>
  <c r="Q4924" i="11"/>
  <c r="P4924" i="11"/>
  <c r="P4661" i="11"/>
  <c r="Q4661" i="11"/>
  <c r="Q4447" i="11"/>
  <c r="P4447" i="11"/>
  <c r="Q5487" i="11"/>
  <c r="P5487" i="11"/>
  <c r="Q5459" i="11"/>
  <c r="P5459" i="11"/>
  <c r="P5393" i="11"/>
  <c r="Q5393" i="11"/>
  <c r="P5358" i="11"/>
  <c r="Q5358" i="11"/>
  <c r="P5187" i="11"/>
  <c r="Q5187" i="11"/>
  <c r="P5077" i="11"/>
  <c r="Q5077" i="11"/>
  <c r="P5033" i="11"/>
  <c r="Q5033" i="11"/>
  <c r="Q4934" i="11"/>
  <c r="P4934" i="11"/>
  <c r="P4667" i="11"/>
  <c r="Q4667" i="11"/>
  <c r="P5492" i="11"/>
  <c r="Q5492" i="11"/>
  <c r="P5468" i="11"/>
  <c r="Q5468" i="11"/>
  <c r="P5444" i="11"/>
  <c r="Q5444" i="11"/>
  <c r="P5417" i="11"/>
  <c r="Q5417" i="11"/>
  <c r="P5324" i="11"/>
  <c r="Q5324" i="11"/>
  <c r="P5297" i="11"/>
  <c r="Q5297" i="11"/>
  <c r="Q5493" i="11"/>
  <c r="P5493" i="11"/>
  <c r="Q5477" i="11"/>
  <c r="P5477" i="11"/>
  <c r="Q5461" i="11"/>
  <c r="P5461" i="11"/>
  <c r="P5445" i="11"/>
  <c r="Q5445" i="11"/>
  <c r="P5411" i="11"/>
  <c r="Q5411" i="11"/>
  <c r="P5379" i="11"/>
  <c r="Q5379" i="11"/>
  <c r="P5347" i="11"/>
  <c r="Q5347" i="11"/>
  <c r="P5335" i="11"/>
  <c r="Q5335" i="11"/>
  <c r="P5257" i="11"/>
  <c r="Q5257" i="11"/>
  <c r="P5219" i="11"/>
  <c r="Q5219" i="11"/>
  <c r="P5123" i="11"/>
  <c r="Q5123" i="11"/>
  <c r="P5079" i="11"/>
  <c r="Q5079" i="11"/>
  <c r="Q4994" i="11"/>
  <c r="P4994" i="11"/>
  <c r="P4905" i="11"/>
  <c r="Q4905" i="11"/>
  <c r="Q4740" i="11"/>
  <c r="P4740" i="11"/>
  <c r="Q4388" i="11"/>
  <c r="P4388" i="11"/>
  <c r="Q5467" i="11"/>
  <c r="P5467" i="11"/>
  <c r="P5427" i="11"/>
  <c r="Q5427" i="11"/>
  <c r="P5395" i="11"/>
  <c r="Q5395" i="11"/>
  <c r="P5271" i="11"/>
  <c r="Q5271" i="11"/>
  <c r="P5472" i="11"/>
  <c r="Q5472" i="11"/>
  <c r="P5414" i="11"/>
  <c r="Q5414" i="11"/>
  <c r="P5355" i="11"/>
  <c r="Q5355" i="11"/>
  <c r="Q5268" i="11"/>
  <c r="P5268" i="11"/>
  <c r="P5215" i="11"/>
  <c r="Q5215" i="11"/>
  <c r="P5175" i="11"/>
  <c r="Q5175" i="11"/>
  <c r="Q5126" i="11"/>
  <c r="P5126" i="11"/>
  <c r="P5087" i="11"/>
  <c r="Q5087" i="11"/>
  <c r="P5047" i="11"/>
  <c r="Q5047" i="11"/>
  <c r="Q4998" i="11"/>
  <c r="P4998" i="11"/>
  <c r="P4959" i="11"/>
  <c r="Q4959" i="11"/>
  <c r="Q4936" i="11"/>
  <c r="P4936" i="11"/>
  <c r="Q4868" i="11"/>
  <c r="P4868" i="11"/>
  <c r="Q4716" i="11"/>
  <c r="P4716" i="11"/>
  <c r="Q4494" i="11"/>
  <c r="P4494" i="11"/>
  <c r="P5429" i="11"/>
  <c r="Q5429" i="11"/>
  <c r="P5413" i="11"/>
  <c r="Q5413" i="11"/>
  <c r="P5397" i="11"/>
  <c r="Q5397" i="11"/>
  <c r="P5381" i="11"/>
  <c r="Q5381" i="11"/>
  <c r="P5365" i="11"/>
  <c r="Q5365" i="11"/>
  <c r="P5349" i="11"/>
  <c r="Q5349" i="11"/>
  <c r="Q5330" i="11"/>
  <c r="P5330" i="11"/>
  <c r="Q5310" i="11"/>
  <c r="P5310" i="11"/>
  <c r="P5247" i="11"/>
  <c r="Q5247" i="11"/>
  <c r="Q5222" i="11"/>
  <c r="P5222" i="11"/>
  <c r="Q5160" i="11"/>
  <c r="P5160" i="11"/>
  <c r="Q5116" i="11"/>
  <c r="P5116" i="11"/>
  <c r="Q5054" i="11"/>
  <c r="P5054" i="11"/>
  <c r="P4991" i="11"/>
  <c r="Q4991" i="11"/>
  <c r="Q4966" i="11"/>
  <c r="P4966" i="11"/>
  <c r="P4900" i="11"/>
  <c r="Q4900" i="11"/>
  <c r="P4745" i="11"/>
  <c r="Q4745" i="11"/>
  <c r="Q4614" i="11"/>
  <c r="P4614" i="11"/>
  <c r="P4501" i="11"/>
  <c r="Q4501" i="11"/>
  <c r="Q4404" i="11"/>
  <c r="P4404" i="11"/>
  <c r="P4261" i="11"/>
  <c r="Q4261" i="11"/>
  <c r="P4578" i="11"/>
  <c r="Q4578" i="11"/>
  <c r="Q4422" i="11"/>
  <c r="P4422" i="11"/>
  <c r="Q4270" i="11"/>
  <c r="P4270" i="11"/>
  <c r="P4931" i="11"/>
  <c r="Q4931" i="11"/>
  <c r="Q4878" i="11"/>
  <c r="P4878" i="11"/>
  <c r="Q4832" i="11"/>
  <c r="P4832" i="11"/>
  <c r="Q4702" i="11"/>
  <c r="P4702" i="11"/>
  <c r="Q4648" i="11"/>
  <c r="P4648" i="11"/>
  <c r="Q4492" i="11"/>
  <c r="P4492" i="11"/>
  <c r="Q4454" i="11"/>
  <c r="P4454" i="11"/>
  <c r="P4342" i="11"/>
  <c r="Q4342" i="11"/>
  <c r="Q4259" i="11"/>
  <c r="P4259" i="11"/>
  <c r="Q4482" i="11"/>
  <c r="P4482" i="11"/>
  <c r="Q4392" i="11"/>
  <c r="P4392" i="11"/>
  <c r="P4265" i="11"/>
  <c r="Q4265" i="11"/>
  <c r="Q5314" i="11"/>
  <c r="P5314" i="11"/>
  <c r="P5285" i="11"/>
  <c r="Q5285" i="11"/>
  <c r="P5255" i="11"/>
  <c r="Q5255" i="11"/>
  <c r="Q5240" i="11"/>
  <c r="P5240" i="11"/>
  <c r="P5209" i="11"/>
  <c r="Q5209" i="11"/>
  <c r="P5185" i="11"/>
  <c r="Q5185" i="11"/>
  <c r="P5157" i="11"/>
  <c r="Q5157" i="11"/>
  <c r="P5127" i="11"/>
  <c r="Q5127" i="11"/>
  <c r="Q5112" i="11"/>
  <c r="P5112" i="11"/>
  <c r="P5081" i="11"/>
  <c r="Q5081" i="11"/>
  <c r="P5057" i="11"/>
  <c r="Q5057" i="11"/>
  <c r="P5029" i="11"/>
  <c r="Q5029" i="11"/>
  <c r="P4999" i="11"/>
  <c r="Q4999" i="11"/>
  <c r="Q4984" i="11"/>
  <c r="P4984" i="11"/>
  <c r="P4953" i="11"/>
  <c r="Q4953" i="11"/>
  <c r="P4929" i="11"/>
  <c r="Q4929" i="11"/>
  <c r="P4909" i="11"/>
  <c r="Q4909" i="11"/>
  <c r="Q4888" i="11"/>
  <c r="P4888" i="11"/>
  <c r="Q4856" i="11"/>
  <c r="P4856" i="11"/>
  <c r="Q4824" i="11"/>
  <c r="P4824" i="11"/>
  <c r="Q4784" i="11"/>
  <c r="P4784" i="11"/>
  <c r="Q4734" i="11"/>
  <c r="P4734" i="11"/>
  <c r="P4592" i="11"/>
  <c r="Q4592" i="11"/>
  <c r="Q4499" i="11"/>
  <c r="P4499" i="11"/>
  <c r="Q4463" i="11"/>
  <c r="P4463" i="11"/>
  <c r="Q4423" i="11"/>
  <c r="P4423" i="11"/>
  <c r="P4320" i="11"/>
  <c r="Q4320" i="11"/>
  <c r="P4192" i="11"/>
  <c r="Q4192" i="11"/>
  <c r="P5316" i="11"/>
  <c r="Q5316" i="11"/>
  <c r="P5295" i="11"/>
  <c r="Q5295" i="11"/>
  <c r="Q5270" i="11"/>
  <c r="P5270" i="11"/>
  <c r="Q5262" i="11"/>
  <c r="P5262" i="11"/>
  <c r="P5235" i="11"/>
  <c r="Q5235" i="11"/>
  <c r="Q5228" i="11"/>
  <c r="P5228" i="11"/>
  <c r="Q5202" i="11"/>
  <c r="P5202" i="11"/>
  <c r="Q5188" i="11"/>
  <c r="P5188" i="11"/>
  <c r="P5167" i="11"/>
  <c r="Q5167" i="11"/>
  <c r="Q5142" i="11"/>
  <c r="P5142" i="11"/>
  <c r="Q5134" i="11"/>
  <c r="P5134" i="11"/>
  <c r="P5107" i="11"/>
  <c r="Q5107" i="11"/>
  <c r="Q5100" i="11"/>
  <c r="P5100" i="11"/>
  <c r="Q5074" i="11"/>
  <c r="P5074" i="11"/>
  <c r="Q5060" i="11"/>
  <c r="P5060" i="11"/>
  <c r="P5039" i="11"/>
  <c r="Q5039" i="11"/>
  <c r="Q5014" i="11"/>
  <c r="P5014" i="11"/>
  <c r="Q5006" i="11"/>
  <c r="P5006" i="11"/>
  <c r="P4979" i="11"/>
  <c r="Q4979" i="11"/>
  <c r="Q4972" i="11"/>
  <c r="P4972" i="11"/>
  <c r="Q4946" i="11"/>
  <c r="P4946" i="11"/>
  <c r="Q4932" i="11"/>
  <c r="P4932" i="11"/>
  <c r="P4906" i="11"/>
  <c r="Q4906" i="11"/>
  <c r="P4893" i="11"/>
  <c r="Q4893" i="11"/>
  <c r="Q4884" i="11"/>
  <c r="P4884" i="11"/>
  <c r="Q4852" i="11"/>
  <c r="P4852" i="11"/>
  <c r="Q4820" i="11"/>
  <c r="P4820" i="11"/>
  <c r="P4769" i="11"/>
  <c r="Q4769" i="11"/>
  <c r="P4666" i="11"/>
  <c r="Q4666" i="11"/>
  <c r="Q4584" i="11"/>
  <c r="P4584" i="11"/>
  <c r="Q4539" i="11"/>
  <c r="P4539" i="11"/>
  <c r="Q4450" i="11"/>
  <c r="P4450" i="11"/>
  <c r="Q4359" i="11"/>
  <c r="P4359" i="11"/>
  <c r="P4297" i="11"/>
  <c r="Q4297" i="11"/>
  <c r="Q4251" i="11"/>
  <c r="P4251" i="11"/>
  <c r="Q4159" i="11"/>
  <c r="P4159" i="11"/>
  <c r="P4785" i="11"/>
  <c r="Q4785" i="11"/>
  <c r="P4753" i="11"/>
  <c r="Q4753" i="11"/>
  <c r="Q4708" i="11"/>
  <c r="P4708" i="11"/>
  <c r="P4681" i="11"/>
  <c r="Q4681" i="11"/>
  <c r="P4641" i="11"/>
  <c r="Q4641" i="11"/>
  <c r="P4619" i="11"/>
  <c r="Q4619" i="11"/>
  <c r="Q4593" i="11"/>
  <c r="P4593" i="11"/>
  <c r="P4574" i="11"/>
  <c r="Q4574" i="11"/>
  <c r="Q4555" i="11"/>
  <c r="P4555" i="11"/>
  <c r="P4538" i="11"/>
  <c r="Q4538" i="11"/>
  <c r="P4509" i="11"/>
  <c r="Q4509" i="11"/>
  <c r="Q4500" i="11"/>
  <c r="P4500" i="11"/>
  <c r="Q4475" i="11"/>
  <c r="P4475" i="11"/>
  <c r="Q4453" i="11"/>
  <c r="P4453" i="11"/>
  <c r="P4425" i="11"/>
  <c r="Q4425" i="11"/>
  <c r="P4395" i="11"/>
  <c r="Q4395" i="11"/>
  <c r="Q4349" i="11"/>
  <c r="P4349" i="11"/>
  <c r="P4311" i="11"/>
  <c r="Q4311" i="11"/>
  <c r="Q4287" i="11"/>
  <c r="P4287" i="11"/>
  <c r="P4248" i="11"/>
  <c r="Q4248" i="11"/>
  <c r="Q4208" i="11"/>
  <c r="P4208" i="11"/>
  <c r="P4777" i="11"/>
  <c r="Q4777" i="11"/>
  <c r="Q4766" i="11"/>
  <c r="P4766" i="11"/>
  <c r="P4691" i="11"/>
  <c r="Q4691" i="11"/>
  <c r="Q4670" i="11"/>
  <c r="P4670" i="11"/>
  <c r="P4643" i="11"/>
  <c r="Q4643" i="11"/>
  <c r="P4625" i="11"/>
  <c r="Q4625" i="11"/>
  <c r="P4597" i="11"/>
  <c r="Q4597" i="11"/>
  <c r="P4532" i="11"/>
  <c r="Q4532" i="11"/>
  <c r="P4498" i="11"/>
  <c r="Q4498" i="11"/>
  <c r="P4444" i="11"/>
  <c r="Q4444" i="11"/>
  <c r="P4405" i="11"/>
  <c r="Q4405" i="11"/>
  <c r="Q4352" i="11"/>
  <c r="P4352" i="11"/>
  <c r="P4288" i="11"/>
  <c r="Q4288" i="11"/>
  <c r="P4254" i="11"/>
  <c r="Q4254" i="11"/>
  <c r="Q4164" i="11"/>
  <c r="P4164" i="11"/>
  <c r="P5420" i="11"/>
  <c r="Q5420" i="11"/>
  <c r="P5404" i="11"/>
  <c r="Q5404" i="11"/>
  <c r="P5388" i="11"/>
  <c r="Q5388" i="11"/>
  <c r="P5372" i="11"/>
  <c r="Q5372" i="11"/>
  <c r="P5356" i="11"/>
  <c r="Q5356" i="11"/>
  <c r="P5341" i="11"/>
  <c r="Q5341" i="11"/>
  <c r="P5325" i="11"/>
  <c r="Q5325" i="11"/>
  <c r="P5309" i="11"/>
  <c r="Q5309" i="11"/>
  <c r="P5293" i="11"/>
  <c r="Q5293" i="11"/>
  <c r="P5277" i="11"/>
  <c r="Q5277" i="11"/>
  <c r="P5261" i="11"/>
  <c r="Q5261" i="11"/>
  <c r="P5245" i="11"/>
  <c r="Q5245" i="11"/>
  <c r="P5229" i="11"/>
  <c r="Q5229" i="11"/>
  <c r="P5213" i="11"/>
  <c r="Q5213" i="11"/>
  <c r="P5197" i="11"/>
  <c r="Q5197" i="11"/>
  <c r="P5181" i="11"/>
  <c r="Q5181" i="11"/>
  <c r="P5165" i="11"/>
  <c r="Q5165" i="11"/>
  <c r="P5149" i="11"/>
  <c r="Q5149" i="11"/>
  <c r="P5133" i="11"/>
  <c r="Q5133" i="11"/>
  <c r="P5117" i="11"/>
  <c r="Q5117" i="11"/>
  <c r="P5101" i="11"/>
  <c r="Q5101" i="11"/>
  <c r="P5085" i="11"/>
  <c r="Q5085" i="11"/>
  <c r="P5069" i="11"/>
  <c r="Q5069" i="11"/>
  <c r="P5053" i="11"/>
  <c r="Q5053" i="11"/>
  <c r="P5037" i="11"/>
  <c r="Q5037" i="11"/>
  <c r="P5021" i="11"/>
  <c r="Q5021" i="11"/>
  <c r="P5005" i="11"/>
  <c r="Q5005" i="11"/>
  <c r="P4989" i="11"/>
  <c r="Q4989" i="11"/>
  <c r="P4973" i="11"/>
  <c r="Q4973" i="11"/>
  <c r="P4957" i="11"/>
  <c r="Q4957" i="11"/>
  <c r="P4941" i="11"/>
  <c r="Q4941" i="11"/>
  <c r="P4925" i="11"/>
  <c r="Q4925" i="11"/>
  <c r="P4901" i="11"/>
  <c r="Q4901" i="11"/>
  <c r="P4887" i="11"/>
  <c r="Q4887" i="11"/>
  <c r="P4879" i="11"/>
  <c r="Q4879" i="11"/>
  <c r="P4871" i="11"/>
  <c r="Q4871" i="11"/>
  <c r="P4863" i="11"/>
  <c r="Q4863" i="11"/>
  <c r="P4855" i="11"/>
  <c r="Q4855" i="11"/>
  <c r="P4847" i="11"/>
  <c r="Q4847" i="11"/>
  <c r="P4839" i="11"/>
  <c r="Q4839" i="11"/>
  <c r="P4831" i="11"/>
  <c r="Q4831" i="11"/>
  <c r="P4823" i="11"/>
  <c r="Q4823" i="11"/>
  <c r="P4815" i="11"/>
  <c r="Q4815" i="11"/>
  <c r="P4807" i="11"/>
  <c r="Q4807" i="11"/>
  <c r="P4799" i="11"/>
  <c r="Q4799" i="11"/>
  <c r="P4791" i="11"/>
  <c r="Q4791" i="11"/>
  <c r="P4783" i="11"/>
  <c r="Q4783" i="11"/>
  <c r="P4775" i="11"/>
  <c r="Q4775" i="11"/>
  <c r="Q4758" i="11"/>
  <c r="P4758" i="11"/>
  <c r="Q4726" i="11"/>
  <c r="P4726" i="11"/>
  <c r="Q4693" i="11"/>
  <c r="P4693" i="11"/>
  <c r="Q4678" i="11"/>
  <c r="P4678" i="11"/>
  <c r="P4663" i="11"/>
  <c r="Q4663" i="11"/>
  <c r="Q4650" i="11"/>
  <c r="P4650" i="11"/>
  <c r="P4627" i="11"/>
  <c r="Q4627" i="11"/>
  <c r="Q4612" i="11"/>
  <c r="P4612" i="11"/>
  <c r="Q4594" i="11"/>
  <c r="P4594" i="11"/>
  <c r="Q4570" i="11"/>
  <c r="P4570" i="11"/>
  <c r="P4561" i="11"/>
  <c r="Q4561" i="11"/>
  <c r="Q4541" i="11"/>
  <c r="P4541" i="11"/>
  <c r="P4518" i="11"/>
  <c r="Q4518" i="11"/>
  <c r="Q4486" i="11"/>
  <c r="P4486" i="11"/>
  <c r="Q4460" i="11"/>
  <c r="P4460" i="11"/>
  <c r="Q4410" i="11"/>
  <c r="P4410" i="11"/>
  <c r="Q4372" i="11"/>
  <c r="P4372" i="11"/>
  <c r="Q4317" i="11"/>
  <c r="P4317" i="11"/>
  <c r="P4301" i="11"/>
  <c r="Q4301" i="11"/>
  <c r="Q4278" i="11"/>
  <c r="P4278" i="11"/>
  <c r="Q4235" i="11"/>
  <c r="P4235" i="11"/>
  <c r="Q4174" i="11"/>
  <c r="P4174" i="11"/>
  <c r="P4767" i="11"/>
  <c r="Q4767" i="11"/>
  <c r="P4759" i="11"/>
  <c r="Q4759" i="11"/>
  <c r="P4751" i="11"/>
  <c r="Q4751" i="11"/>
  <c r="P4743" i="11"/>
  <c r="Q4743" i="11"/>
  <c r="P4735" i="11"/>
  <c r="Q4735" i="11"/>
  <c r="P4727" i="11"/>
  <c r="Q4727" i="11"/>
  <c r="P4719" i="11"/>
  <c r="Q4719" i="11"/>
  <c r="P4711" i="11"/>
  <c r="Q4711" i="11"/>
  <c r="P4703" i="11"/>
  <c r="Q4703" i="11"/>
  <c r="Q4686" i="11"/>
  <c r="P4686" i="11"/>
  <c r="P4665" i="11"/>
  <c r="Q4665" i="11"/>
  <c r="P4649" i="11"/>
  <c r="Q4649" i="11"/>
  <c r="P4637" i="11"/>
  <c r="Q4637" i="11"/>
  <c r="P4617" i="11"/>
  <c r="Q4617" i="11"/>
  <c r="P4605" i="11"/>
  <c r="Q4605" i="11"/>
  <c r="Q4586" i="11"/>
  <c r="P4586" i="11"/>
  <c r="P4577" i="11"/>
  <c r="Q4577" i="11"/>
  <c r="P4567" i="11"/>
  <c r="Q4567" i="11"/>
  <c r="P4534" i="11"/>
  <c r="Q4534" i="11"/>
  <c r="Q4527" i="11"/>
  <c r="P4527" i="11"/>
  <c r="P4516" i="11"/>
  <c r="Q4516" i="11"/>
  <c r="Q4504" i="11"/>
  <c r="P4504" i="11"/>
  <c r="P4477" i="11"/>
  <c r="Q4477" i="11"/>
  <c r="Q4467" i="11"/>
  <c r="P4467" i="11"/>
  <c r="Q4445" i="11"/>
  <c r="P4445" i="11"/>
  <c r="Q4432" i="11"/>
  <c r="P4432" i="11"/>
  <c r="Q4412" i="11"/>
  <c r="P4412" i="11"/>
  <c r="Q4400" i="11"/>
  <c r="P4400" i="11"/>
  <c r="Q4390" i="11"/>
  <c r="P4390" i="11"/>
  <c r="Q4377" i="11"/>
  <c r="P4377" i="11"/>
  <c r="P4366" i="11"/>
  <c r="Q4366" i="11"/>
  <c r="Q4351" i="11"/>
  <c r="P4351" i="11"/>
  <c r="Q4329" i="11"/>
  <c r="P4329" i="11"/>
  <c r="P4308" i="11"/>
  <c r="Q4308" i="11"/>
  <c r="Q4269" i="11"/>
  <c r="P4269" i="11"/>
  <c r="P4215" i="11"/>
  <c r="Q4215" i="11"/>
  <c r="P4197" i="11"/>
  <c r="Q4197" i="11"/>
  <c r="P4151" i="11"/>
  <c r="Q4151" i="11"/>
  <c r="P4402" i="11"/>
  <c r="Q4402" i="11"/>
  <c r="Q4383" i="11"/>
  <c r="P4383" i="11"/>
  <c r="P4374" i="11"/>
  <c r="Q4374" i="11"/>
  <c r="Q4360" i="11"/>
  <c r="P4360" i="11"/>
  <c r="Q4336" i="11"/>
  <c r="P4336" i="11"/>
  <c r="P4325" i="11"/>
  <c r="Q4325" i="11"/>
  <c r="P4313" i="11"/>
  <c r="Q4313" i="11"/>
  <c r="P4294" i="11"/>
  <c r="Q4294" i="11"/>
  <c r="P4264" i="11"/>
  <c r="Q4264" i="11"/>
  <c r="P4249" i="11"/>
  <c r="Q4249" i="11"/>
  <c r="P4229" i="11"/>
  <c r="Q4229" i="11"/>
  <c r="Q4216" i="11"/>
  <c r="P4216" i="11"/>
  <c r="Q4186" i="11"/>
  <c r="P4186" i="11"/>
  <c r="P4256" i="11"/>
  <c r="Q4256" i="11"/>
  <c r="P4241" i="11"/>
  <c r="Q4241" i="11"/>
  <c r="P4231" i="11"/>
  <c r="Q4231" i="11"/>
  <c r="P4212" i="11"/>
  <c r="Q4212" i="11"/>
  <c r="P4201" i="11"/>
  <c r="Q4201" i="11"/>
  <c r="Q4170" i="11"/>
  <c r="P4170" i="11"/>
  <c r="P4153" i="11"/>
  <c r="Q4153" i="11"/>
  <c r="P4209" i="11"/>
  <c r="Q4209" i="11"/>
  <c r="P4194" i="11"/>
  <c r="Q4194" i="11"/>
  <c r="Q4183" i="11"/>
  <c r="P4183" i="11"/>
  <c r="Q4176" i="11"/>
  <c r="P4176" i="11"/>
  <c r="Q4158" i="11"/>
  <c r="P4158" i="11"/>
  <c r="P5137" i="11"/>
  <c r="Q5137" i="11"/>
  <c r="P5371" i="11"/>
  <c r="Q5371" i="11"/>
  <c r="Q5154" i="11"/>
  <c r="P5154" i="11"/>
  <c r="P5450" i="11"/>
  <c r="Q5450" i="11"/>
  <c r="Q5148" i="11"/>
  <c r="P5148" i="11"/>
  <c r="P5454" i="11"/>
  <c r="Q5454" i="11"/>
  <c r="Q5190" i="11"/>
  <c r="P5190" i="11"/>
  <c r="Q5022" i="11"/>
  <c r="P5022" i="11"/>
  <c r="P4907" i="11"/>
  <c r="Q4907" i="11"/>
  <c r="Q5495" i="11"/>
  <c r="P5495" i="11"/>
  <c r="Q5471" i="11"/>
  <c r="P5471" i="11"/>
  <c r="Q5367" i="11"/>
  <c r="P5367" i="11"/>
  <c r="P5155" i="11"/>
  <c r="Q5155" i="11"/>
  <c r="P5015" i="11"/>
  <c r="Q5015" i="11"/>
  <c r="Q4616" i="11"/>
  <c r="P4616" i="11"/>
  <c r="P5460" i="11"/>
  <c r="Q5460" i="11"/>
  <c r="P5385" i="11"/>
  <c r="Q5385" i="11"/>
  <c r="Q5254" i="11"/>
  <c r="P5254" i="11"/>
  <c r="P5469" i="11"/>
  <c r="Q5469" i="11"/>
  <c r="P5437" i="11"/>
  <c r="Q5437" i="11"/>
  <c r="P5374" i="11"/>
  <c r="Q5374" i="11"/>
  <c r="P5313" i="11"/>
  <c r="Q5313" i="11"/>
  <c r="P5141" i="11"/>
  <c r="Q5141" i="11"/>
  <c r="P5001" i="11"/>
  <c r="Q5001" i="11"/>
  <c r="P4963" i="11"/>
  <c r="Q4963" i="11"/>
  <c r="Q5483" i="11"/>
  <c r="P5483" i="11"/>
  <c r="P5422" i="11"/>
  <c r="Q5422" i="11"/>
  <c r="P5496" i="11"/>
  <c r="Q5496" i="11"/>
  <c r="P5382" i="11"/>
  <c r="Q5382" i="11"/>
  <c r="Q5236" i="11"/>
  <c r="P5236" i="11"/>
  <c r="Q5140" i="11"/>
  <c r="P5140" i="11"/>
  <c r="Q5084" i="11"/>
  <c r="P5084" i="11"/>
  <c r="Q4980" i="11"/>
  <c r="P4980" i="11"/>
  <c r="P4881" i="11"/>
  <c r="Q4881" i="11"/>
  <c r="Q4704" i="11"/>
  <c r="P4704" i="11"/>
  <c r="P4211" i="11"/>
  <c r="Q4211" i="11"/>
  <c r="P5405" i="11"/>
  <c r="Q5405" i="11"/>
  <c r="P5373" i="11"/>
  <c r="Q5373" i="11"/>
  <c r="P5323" i="11"/>
  <c r="Q5323" i="11"/>
  <c r="Q5288" i="11"/>
  <c r="P5288" i="11"/>
  <c r="Q5182" i="11"/>
  <c r="P5182" i="11"/>
  <c r="Q5094" i="11"/>
  <c r="P5094" i="11"/>
  <c r="Q4988" i="11"/>
  <c r="P4988" i="11"/>
  <c r="Q4844" i="11"/>
  <c r="P4844" i="11"/>
  <c r="P4552" i="11"/>
  <c r="Q4552" i="11"/>
  <c r="Q4331" i="11"/>
  <c r="P4331" i="11"/>
  <c r="Q4478" i="11"/>
  <c r="P4478" i="11"/>
  <c r="Q4182" i="11"/>
  <c r="P4182" i="11"/>
  <c r="Q4748" i="11"/>
  <c r="P4748" i="11"/>
  <c r="P4548" i="11"/>
  <c r="Q4548" i="11"/>
  <c r="P4353" i="11"/>
  <c r="Q4353" i="11"/>
  <c r="P4623" i="11"/>
  <c r="Q4623" i="11"/>
  <c r="P4361" i="11"/>
  <c r="Q4361" i="11"/>
  <c r="Q5304" i="11"/>
  <c r="P5304" i="11"/>
  <c r="P5249" i="11"/>
  <c r="Q5249" i="11"/>
  <c r="P5191" i="11"/>
  <c r="Q5191" i="11"/>
  <c r="P5145" i="11"/>
  <c r="Q5145" i="11"/>
  <c r="P5093" i="11"/>
  <c r="Q5093" i="11"/>
  <c r="P5063" i="11"/>
  <c r="Q5063" i="11"/>
  <c r="P5017" i="11"/>
  <c r="Q5017" i="11"/>
  <c r="P4965" i="11"/>
  <c r="Q4965" i="11"/>
  <c r="Q4920" i="11"/>
  <c r="P4920" i="11"/>
  <c r="Q4830" i="11"/>
  <c r="P4830" i="11"/>
  <c r="Q4750" i="11"/>
  <c r="P4750" i="11"/>
  <c r="P4556" i="11"/>
  <c r="Q4556" i="11"/>
  <c r="P4455" i="11"/>
  <c r="Q4455" i="11"/>
  <c r="P4154" i="11"/>
  <c r="Q4154" i="11"/>
  <c r="Q5292" i="11"/>
  <c r="P5292" i="11"/>
  <c r="Q5252" i="11"/>
  <c r="P5252" i="11"/>
  <c r="Q5206" i="11"/>
  <c r="P5206" i="11"/>
  <c r="P5171" i="11"/>
  <c r="Q5171" i="11"/>
  <c r="Q5138" i="11"/>
  <c r="P5138" i="11"/>
  <c r="P5103" i="11"/>
  <c r="Q5103" i="11"/>
  <c r="Q5070" i="11"/>
  <c r="P5070" i="11"/>
  <c r="Q5036" i="11"/>
  <c r="P5036" i="11"/>
  <c r="Q4996" i="11"/>
  <c r="P4996" i="11"/>
  <c r="Q4950" i="11"/>
  <c r="P4950" i="11"/>
  <c r="Q4942" i="11"/>
  <c r="P4942" i="11"/>
  <c r="P4903" i="11"/>
  <c r="Q4903" i="11"/>
  <c r="P4857" i="11"/>
  <c r="Q4857" i="11"/>
  <c r="Q4796" i="11"/>
  <c r="P4796" i="11"/>
  <c r="Q4646" i="11"/>
  <c r="P4646" i="11"/>
  <c r="Q4408" i="11"/>
  <c r="P4408" i="11"/>
  <c r="P4310" i="11"/>
  <c r="Q4310" i="11"/>
  <c r="P4169" i="11"/>
  <c r="Q4169" i="11"/>
  <c r="Q4780" i="11"/>
  <c r="P4780" i="11"/>
  <c r="P4692" i="11"/>
  <c r="Q4692" i="11"/>
  <c r="Q4630" i="11"/>
  <c r="P4630" i="11"/>
  <c r="Q4587" i="11"/>
  <c r="P4587" i="11"/>
  <c r="P4544" i="11"/>
  <c r="Q4544" i="11"/>
  <c r="P4503" i="11"/>
  <c r="Q4503" i="11"/>
  <c r="Q4459" i="11"/>
  <c r="P4459" i="11"/>
  <c r="P4413" i="11"/>
  <c r="Q4413" i="11"/>
  <c r="Q4344" i="11"/>
  <c r="P4344" i="11"/>
  <c r="Q4275" i="11"/>
  <c r="P4275" i="11"/>
  <c r="P4226" i="11"/>
  <c r="Q4226" i="11"/>
  <c r="Q4772" i="11"/>
  <c r="P4772" i="11"/>
  <c r="Q4662" i="11"/>
  <c r="P4662" i="11"/>
  <c r="P4604" i="11"/>
  <c r="Q4604" i="11"/>
  <c r="Q4525" i="11"/>
  <c r="P4525" i="11"/>
  <c r="Q4428" i="11"/>
  <c r="P4428" i="11"/>
  <c r="P4326" i="11"/>
  <c r="Q4326" i="11"/>
  <c r="P4219" i="11"/>
  <c r="Q4219" i="11"/>
  <c r="P5412" i="11"/>
  <c r="Q5412" i="11"/>
  <c r="P5380" i="11"/>
  <c r="Q5380" i="11"/>
  <c r="P5348" i="11"/>
  <c r="Q5348" i="11"/>
  <c r="P5317" i="11"/>
  <c r="Q5317" i="11"/>
  <c r="Q5290" i="11"/>
  <c r="P5290" i="11"/>
  <c r="Q5258" i="11"/>
  <c r="P5258" i="11"/>
  <c r="Q5226" i="11"/>
  <c r="P5226" i="11"/>
  <c r="Q5194" i="11"/>
  <c r="P5194" i="11"/>
  <c r="Q5178" i="11"/>
  <c r="P5178" i="11"/>
  <c r="Q5130" i="11"/>
  <c r="P5130" i="11"/>
  <c r="Q5098" i="11"/>
  <c r="P5098" i="11"/>
  <c r="Q5066" i="11"/>
  <c r="P5066" i="11"/>
  <c r="Q5034" i="11"/>
  <c r="P5034" i="11"/>
  <c r="Q5002" i="11"/>
  <c r="P5002" i="11"/>
  <c r="Q4970" i="11"/>
  <c r="P4970" i="11"/>
  <c r="Q4954" i="11"/>
  <c r="P4954" i="11"/>
  <c r="Q4922" i="11"/>
  <c r="P4922" i="11"/>
  <c r="P4883" i="11"/>
  <c r="Q4883" i="11"/>
  <c r="P4867" i="11"/>
  <c r="Q4867" i="11"/>
  <c r="P4843" i="11"/>
  <c r="Q4843" i="11"/>
  <c r="P4827" i="11"/>
  <c r="Q4827" i="11"/>
  <c r="P4811" i="11"/>
  <c r="Q4811" i="11"/>
  <c r="P4795" i="11"/>
  <c r="Q4795" i="11"/>
  <c r="P4779" i="11"/>
  <c r="Q4779" i="11"/>
  <c r="Q4752" i="11"/>
  <c r="P4752" i="11"/>
  <c r="P4682" i="11"/>
  <c r="Q4682" i="11"/>
  <c r="Q4658" i="11"/>
  <c r="P4658" i="11"/>
  <c r="Q4624" i="11"/>
  <c r="P4624" i="11"/>
  <c r="P4576" i="11"/>
  <c r="Q4576" i="11"/>
  <c r="P4550" i="11"/>
  <c r="Q4550" i="11"/>
  <c r="Q4491" i="11"/>
  <c r="P4491" i="11"/>
  <c r="Q4472" i="11"/>
  <c r="P4472" i="11"/>
  <c r="Q4394" i="11"/>
  <c r="P4394" i="11"/>
  <c r="Q4306" i="11"/>
  <c r="P4306" i="11"/>
  <c r="Q4246" i="11"/>
  <c r="P4246" i="11"/>
  <c r="Q4163" i="11"/>
  <c r="P4163" i="11"/>
  <c r="P4755" i="11"/>
  <c r="Q4755" i="11"/>
  <c r="P4739" i="11"/>
  <c r="Q4739" i="11"/>
  <c r="P4723" i="11"/>
  <c r="Q4723" i="11"/>
  <c r="P4707" i="11"/>
  <c r="Q4707" i="11"/>
  <c r="P4679" i="11"/>
  <c r="Q4679" i="11"/>
  <c r="Q4642" i="11"/>
  <c r="P4642" i="11"/>
  <c r="Q4610" i="11"/>
  <c r="P4610" i="11"/>
  <c r="P4581" i="11"/>
  <c r="Q4581" i="11"/>
  <c r="P4572" i="11"/>
  <c r="Q4572" i="11"/>
  <c r="P4530" i="11"/>
  <c r="Q4530" i="11"/>
  <c r="Q4484" i="11"/>
  <c r="P4484" i="11"/>
  <c r="Q4452" i="11"/>
  <c r="P4452" i="11"/>
  <c r="P4429" i="11"/>
  <c r="Q4429" i="11"/>
  <c r="P4393" i="11"/>
  <c r="Q4393" i="11"/>
  <c r="Q4370" i="11"/>
  <c r="P4370" i="11"/>
  <c r="Q4341" i="11"/>
  <c r="P4341" i="11"/>
  <c r="P4244" i="11"/>
  <c r="Q4244" i="11"/>
  <c r="Q4179" i="11"/>
  <c r="P4179" i="11"/>
  <c r="P5301" i="11"/>
  <c r="Q5301" i="11"/>
  <c r="P5342" i="11"/>
  <c r="Q5342" i="11"/>
  <c r="P5239" i="11"/>
  <c r="Q5239" i="11"/>
  <c r="P5474" i="11"/>
  <c r="Q5474" i="11"/>
  <c r="Q5300" i="11"/>
  <c r="P5300" i="11"/>
  <c r="P5478" i="11"/>
  <c r="Q5478" i="11"/>
  <c r="P5369" i="11"/>
  <c r="Q5369" i="11"/>
  <c r="Q5044" i="11"/>
  <c r="P5044" i="11"/>
  <c r="Q4948" i="11"/>
  <c r="P4948" i="11"/>
  <c r="Q4896" i="11"/>
  <c r="P4896" i="11"/>
  <c r="Q5491" i="11"/>
  <c r="P5491" i="11"/>
  <c r="Q5447" i="11"/>
  <c r="P5447" i="11"/>
  <c r="P5193" i="11"/>
  <c r="Q5193" i="11"/>
  <c r="Q5058" i="11"/>
  <c r="P5058" i="11"/>
  <c r="P4949" i="11"/>
  <c r="Q4949" i="11"/>
  <c r="P5500" i="11"/>
  <c r="Q5500" i="11"/>
  <c r="P5448" i="11"/>
  <c r="Q5448" i="11"/>
  <c r="P5326" i="11"/>
  <c r="Q5326" i="11"/>
  <c r="P5497" i="11"/>
  <c r="Q5497" i="11"/>
  <c r="P5465" i="11"/>
  <c r="Q5465" i="11"/>
  <c r="P5383" i="11"/>
  <c r="Q5383" i="11"/>
  <c r="Q5338" i="11"/>
  <c r="P5338" i="11"/>
  <c r="P5225" i="11"/>
  <c r="Q5225" i="11"/>
  <c r="P5091" i="11"/>
  <c r="Q5091" i="11"/>
  <c r="P4951" i="11"/>
  <c r="Q4951" i="11"/>
  <c r="P4801" i="11"/>
  <c r="Q4801" i="11"/>
  <c r="Q5475" i="11"/>
  <c r="P5475" i="11"/>
  <c r="Q5399" i="11"/>
  <c r="P5399" i="11"/>
  <c r="P5476" i="11"/>
  <c r="Q5476" i="11"/>
  <c r="P5359" i="11"/>
  <c r="Q5359" i="11"/>
  <c r="Q5218" i="11"/>
  <c r="P5218" i="11"/>
  <c r="Q5128" i="11"/>
  <c r="P5128" i="11"/>
  <c r="P5073" i="11"/>
  <c r="Q5073" i="11"/>
  <c r="Q4962" i="11"/>
  <c r="P4962" i="11"/>
  <c r="P4945" i="11"/>
  <c r="Q4945" i="11"/>
  <c r="Q4798" i="11"/>
  <c r="P4798" i="11"/>
  <c r="P5434" i="11"/>
  <c r="Q5434" i="11"/>
  <c r="P5386" i="11"/>
  <c r="Q5386" i="11"/>
  <c r="P5354" i="11"/>
  <c r="Q5354" i="11"/>
  <c r="P5311" i="11"/>
  <c r="Q5311" i="11"/>
  <c r="Q5224" i="11"/>
  <c r="P5224" i="11"/>
  <c r="Q5118" i="11"/>
  <c r="P5118" i="11"/>
  <c r="P5055" i="11"/>
  <c r="Q5055" i="11"/>
  <c r="Q4968" i="11"/>
  <c r="P4968" i="11"/>
  <c r="P4841" i="11"/>
  <c r="Q4841" i="11"/>
  <c r="P4411" i="11"/>
  <c r="Q4411" i="11"/>
  <c r="Q4742" i="11"/>
  <c r="P4742" i="11"/>
  <c r="P4461" i="11"/>
  <c r="Q4461" i="11"/>
  <c r="P4937" i="11"/>
  <c r="Q4937" i="11"/>
  <c r="Q4732" i="11"/>
  <c r="P4732" i="11"/>
  <c r="P4540" i="11"/>
  <c r="Q4540" i="11"/>
  <c r="P4465" i="11"/>
  <c r="Q4465" i="11"/>
  <c r="Q4266" i="11"/>
  <c r="P4266" i="11"/>
  <c r="P4281" i="11"/>
  <c r="Q4281" i="11"/>
  <c r="P5287" i="11"/>
  <c r="Q5287" i="11"/>
  <c r="P5241" i="11"/>
  <c r="Q5241" i="11"/>
  <c r="P5189" i="11"/>
  <c r="Q5189" i="11"/>
  <c r="P5159" i="11"/>
  <c r="Q5159" i="11"/>
  <c r="P5113" i="11"/>
  <c r="Q5113" i="11"/>
  <c r="P5061" i="11"/>
  <c r="Q5061" i="11"/>
  <c r="Q5016" i="11"/>
  <c r="P5016" i="11"/>
  <c r="P4961" i="11"/>
  <c r="Q4961" i="11"/>
  <c r="Q4912" i="11"/>
  <c r="P4912" i="11"/>
  <c r="Q4860" i="11"/>
  <c r="P4860" i="11"/>
  <c r="Q4788" i="11"/>
  <c r="P4788" i="11"/>
  <c r="Q4687" i="11"/>
  <c r="P4687" i="11"/>
  <c r="P4536" i="11"/>
  <c r="Q4536" i="11"/>
  <c r="P4442" i="11"/>
  <c r="Q4442" i="11"/>
  <c r="Q4245" i="11"/>
  <c r="P4245" i="11"/>
  <c r="Q5298" i="11"/>
  <c r="P5298" i="11"/>
  <c r="P5263" i="11"/>
  <c r="Q5263" i="11"/>
  <c r="Q5230" i="11"/>
  <c r="P5230" i="11"/>
  <c r="Q5196" i="11"/>
  <c r="P5196" i="11"/>
  <c r="Q5156" i="11"/>
  <c r="P5156" i="11"/>
  <c r="Q5110" i="11"/>
  <c r="P5110" i="11"/>
  <c r="P5075" i="11"/>
  <c r="Q5075" i="11"/>
  <c r="Q5042" i="11"/>
  <c r="P5042" i="11"/>
  <c r="P5007" i="11"/>
  <c r="Q5007" i="11"/>
  <c r="Q4974" i="11"/>
  <c r="P4974" i="11"/>
  <c r="Q4940" i="11"/>
  <c r="P4940" i="11"/>
  <c r="P4898" i="11"/>
  <c r="Q4898" i="11"/>
  <c r="Q4854" i="11"/>
  <c r="P4854" i="11"/>
  <c r="P4793" i="11"/>
  <c r="Q4793" i="11"/>
  <c r="Q4638" i="11"/>
  <c r="P4638" i="11"/>
  <c r="P4474" i="11"/>
  <c r="Q4474" i="11"/>
  <c r="Q4399" i="11"/>
  <c r="P4399" i="11"/>
  <c r="P4255" i="11"/>
  <c r="Q4255" i="11"/>
  <c r="Q4808" i="11"/>
  <c r="P4808" i="11"/>
  <c r="Q4684" i="11"/>
  <c r="P4684" i="11"/>
  <c r="P4621" i="11"/>
  <c r="Q4621" i="11"/>
  <c r="P4580" i="11"/>
  <c r="Q4580" i="11"/>
  <c r="Q4543" i="11"/>
  <c r="P4543" i="11"/>
  <c r="Q4502" i="11"/>
  <c r="P4502" i="11"/>
  <c r="Q4456" i="11"/>
  <c r="P4456" i="11"/>
  <c r="Q4355" i="11"/>
  <c r="P4355" i="11"/>
  <c r="Q4289" i="11"/>
  <c r="P4289" i="11"/>
  <c r="P4218" i="11"/>
  <c r="Q4218" i="11"/>
  <c r="Q4768" i="11"/>
  <c r="P4768" i="11"/>
  <c r="Q4672" i="11"/>
  <c r="P4672" i="11"/>
  <c r="P4657" i="11"/>
  <c r="Q4657" i="11"/>
  <c r="Q4602" i="11"/>
  <c r="P4602" i="11"/>
  <c r="P4510" i="11"/>
  <c r="Q4510" i="11"/>
  <c r="P4362" i="11"/>
  <c r="Q4362" i="11"/>
  <c r="P4273" i="11"/>
  <c r="Q4273" i="11"/>
  <c r="P5424" i="11"/>
  <c r="Q5424" i="11"/>
  <c r="P5392" i="11"/>
  <c r="Q5392" i="11"/>
  <c r="P5376" i="11"/>
  <c r="Q5376" i="11"/>
  <c r="P5344" i="11"/>
  <c r="Q5344" i="11"/>
  <c r="Q5312" i="11"/>
  <c r="P5312" i="11"/>
  <c r="Q5280" i="11"/>
  <c r="P5280" i="11"/>
  <c r="Q5248" i="11"/>
  <c r="P5248" i="11"/>
  <c r="Q5200" i="11"/>
  <c r="P5200" i="11"/>
  <c r="Q5168" i="11"/>
  <c r="P5168" i="11"/>
  <c r="Q5136" i="11"/>
  <c r="P5136" i="11"/>
  <c r="Q5104" i="11"/>
  <c r="P5104" i="11"/>
  <c r="Q5072" i="11"/>
  <c r="P5072" i="11"/>
  <c r="Q5040" i="11"/>
  <c r="P5040" i="11"/>
  <c r="Q5008" i="11"/>
  <c r="P5008" i="11"/>
  <c r="Q4976" i="11"/>
  <c r="P4976" i="11"/>
  <c r="Q4944" i="11"/>
  <c r="P4944" i="11"/>
  <c r="Q4914" i="11"/>
  <c r="P4914" i="11"/>
  <c r="Q4882" i="11"/>
  <c r="P4882" i="11"/>
  <c r="Q4874" i="11"/>
  <c r="P4874" i="11"/>
  <c r="Q4858" i="11"/>
  <c r="P4858" i="11"/>
  <c r="Q4842" i="11"/>
  <c r="P4842" i="11"/>
  <c r="Q4826" i="11"/>
  <c r="P4826" i="11"/>
  <c r="Q4810" i="11"/>
  <c r="P4810" i="11"/>
  <c r="Q4794" i="11"/>
  <c r="P4794" i="11"/>
  <c r="Q4778" i="11"/>
  <c r="P4778" i="11"/>
  <c r="P4729" i="11"/>
  <c r="Q4729" i="11"/>
  <c r="P4697" i="11"/>
  <c r="Q4697" i="11"/>
  <c r="P4668" i="11"/>
  <c r="Q4668" i="11"/>
  <c r="P4631" i="11"/>
  <c r="Q4631" i="11"/>
  <c r="P4595" i="11"/>
  <c r="Q4595" i="11"/>
  <c r="Q4563" i="11"/>
  <c r="P4563" i="11"/>
  <c r="Q4521" i="11"/>
  <c r="P4521" i="11"/>
  <c r="Q4464" i="11"/>
  <c r="P4464" i="11"/>
  <c r="P4389" i="11"/>
  <c r="Q4389" i="11"/>
  <c r="P4305" i="11"/>
  <c r="Q4305" i="11"/>
  <c r="Q4243" i="11"/>
  <c r="P4243" i="11"/>
  <c r="Q4770" i="11"/>
  <c r="P4770" i="11"/>
  <c r="Q4754" i="11"/>
  <c r="P4754" i="11"/>
  <c r="Q4738" i="11"/>
  <c r="P4738" i="11"/>
  <c r="Q4722" i="11"/>
  <c r="P4722" i="11"/>
  <c r="Q4714" i="11"/>
  <c r="P4714" i="11"/>
  <c r="P4688" i="11"/>
  <c r="Q4688" i="11"/>
  <c r="Q4654" i="11"/>
  <c r="P4654" i="11"/>
  <c r="Q4622" i="11"/>
  <c r="P4622" i="11"/>
  <c r="P4591" i="11"/>
  <c r="Q4591" i="11"/>
  <c r="Q4571" i="11"/>
  <c r="P4571" i="11"/>
  <c r="Q4519" i="11"/>
  <c r="P4519" i="11"/>
  <c r="Q4483" i="11"/>
  <c r="P4483" i="11"/>
  <c r="Q4451" i="11"/>
  <c r="P4451" i="11"/>
  <c r="Q4420" i="11"/>
  <c r="P4420" i="11"/>
  <c r="Q4391" i="11"/>
  <c r="P4391" i="11"/>
  <c r="Q4354" i="11"/>
  <c r="P4354" i="11"/>
  <c r="Q4279" i="11"/>
  <c r="P4279" i="11"/>
  <c r="P4177" i="11"/>
  <c r="Q4177" i="11"/>
  <c r="P5401" i="11"/>
  <c r="Q5401" i="11"/>
  <c r="Q5150" i="11"/>
  <c r="P5150" i="11"/>
  <c r="P5398" i="11"/>
  <c r="Q5398" i="11"/>
  <c r="Q5278" i="11"/>
  <c r="P5278" i="11"/>
  <c r="P5173" i="11"/>
  <c r="Q5173" i="11"/>
  <c r="P5490" i="11"/>
  <c r="Q5490" i="11"/>
  <c r="P5458" i="11"/>
  <c r="Q5458" i="11"/>
  <c r="P5407" i="11"/>
  <c r="Q5407" i="11"/>
  <c r="P5233" i="11"/>
  <c r="Q5233" i="11"/>
  <c r="P5494" i="11"/>
  <c r="Q5494" i="11"/>
  <c r="P5462" i="11"/>
  <c r="Q5462" i="11"/>
  <c r="P5430" i="11"/>
  <c r="Q5430" i="11"/>
  <c r="Q5276" i="11"/>
  <c r="P5276" i="11"/>
  <c r="P5105" i="11"/>
  <c r="Q5105" i="11"/>
  <c r="P5023" i="11"/>
  <c r="Q5023" i="11"/>
  <c r="P4983" i="11"/>
  <c r="Q4983" i="11"/>
  <c r="P4910" i="11"/>
  <c r="Q4910" i="11"/>
  <c r="P4613" i="11"/>
  <c r="Q4613" i="11"/>
  <c r="Q4433" i="11"/>
  <c r="P4433" i="11"/>
  <c r="Q5479" i="11"/>
  <c r="P5479" i="11"/>
  <c r="Q5455" i="11"/>
  <c r="P5455" i="11"/>
  <c r="P5390" i="11"/>
  <c r="Q5390" i="11"/>
  <c r="P5283" i="11"/>
  <c r="Q5283" i="11"/>
  <c r="P5161" i="11"/>
  <c r="Q5161" i="11"/>
  <c r="P5065" i="11"/>
  <c r="Q5065" i="11"/>
  <c r="P5027" i="11"/>
  <c r="Q5027" i="11"/>
  <c r="Q4926" i="11"/>
  <c r="P4926" i="11"/>
  <c r="P4620" i="11"/>
  <c r="Q4620" i="11"/>
  <c r="P5488" i="11"/>
  <c r="Q5488" i="11"/>
  <c r="P5464" i="11"/>
  <c r="Q5464" i="11"/>
  <c r="P5436" i="11"/>
  <c r="Q5436" i="11"/>
  <c r="P5387" i="11"/>
  <c r="Q5387" i="11"/>
  <c r="Q5322" i="11"/>
  <c r="P5322" i="11"/>
  <c r="Q5256" i="11"/>
  <c r="P5256" i="11"/>
  <c r="P5489" i="11"/>
  <c r="Q5489" i="11"/>
  <c r="P5473" i="11"/>
  <c r="Q5473" i="11"/>
  <c r="Q5457" i="11"/>
  <c r="P5457" i="11"/>
  <c r="P5441" i="11"/>
  <c r="Q5441" i="11"/>
  <c r="P5409" i="11"/>
  <c r="Q5409" i="11"/>
  <c r="P5377" i="11"/>
  <c r="Q5377" i="11"/>
  <c r="P5345" i="11"/>
  <c r="Q5345" i="11"/>
  <c r="P5329" i="11"/>
  <c r="Q5329" i="11"/>
  <c r="P5251" i="11"/>
  <c r="Q5251" i="11"/>
  <c r="P5207" i="11"/>
  <c r="Q5207" i="11"/>
  <c r="Q5122" i="11"/>
  <c r="P5122" i="11"/>
  <c r="P5013" i="11"/>
  <c r="Q5013" i="11"/>
  <c r="P4969" i="11"/>
  <c r="Q4969" i="11"/>
  <c r="Q4872" i="11"/>
  <c r="P4872" i="11"/>
  <c r="P4513" i="11"/>
  <c r="Q4513" i="11"/>
  <c r="Q5499" i="11"/>
  <c r="P5499" i="11"/>
  <c r="Q5443" i="11"/>
  <c r="P5443" i="11"/>
  <c r="P5425" i="11"/>
  <c r="Q5425" i="11"/>
  <c r="P5361" i="11"/>
  <c r="Q5361" i="11"/>
  <c r="Q5186" i="11"/>
  <c r="P5186" i="11"/>
  <c r="P5456" i="11"/>
  <c r="Q5456" i="11"/>
  <c r="P5391" i="11"/>
  <c r="Q5391" i="11"/>
  <c r="P5353" i="11"/>
  <c r="Q5353" i="11"/>
  <c r="P5237" i="11"/>
  <c r="Q5237" i="11"/>
  <c r="Q5214" i="11"/>
  <c r="P5214" i="11"/>
  <c r="P5169" i="11"/>
  <c r="Q5169" i="11"/>
  <c r="P5109" i="11"/>
  <c r="Q5109" i="11"/>
  <c r="Q5086" i="11"/>
  <c r="P5086" i="11"/>
  <c r="P5041" i="11"/>
  <c r="Q5041" i="11"/>
  <c r="P4981" i="11"/>
  <c r="Q4981" i="11"/>
  <c r="Q4958" i="11"/>
  <c r="P4958" i="11"/>
  <c r="Q4890" i="11"/>
  <c r="P4890" i="11"/>
  <c r="Q4864" i="11"/>
  <c r="P4864" i="11"/>
  <c r="Q4712" i="11"/>
  <c r="P4712" i="11"/>
  <c r="Q4427" i="11"/>
  <c r="P4427" i="11"/>
  <c r="P5426" i="11"/>
  <c r="Q5426" i="11"/>
  <c r="P5410" i="11"/>
  <c r="Q5410" i="11"/>
  <c r="P5394" i="11"/>
  <c r="Q5394" i="11"/>
  <c r="P5378" i="11"/>
  <c r="Q5378" i="11"/>
  <c r="P5362" i="11"/>
  <c r="Q5362" i="11"/>
  <c r="P5346" i="11"/>
  <c r="Q5346" i="11"/>
  <c r="P5327" i="11"/>
  <c r="Q5327" i="11"/>
  <c r="Q5308" i="11"/>
  <c r="P5308" i="11"/>
  <c r="Q5246" i="11"/>
  <c r="P5246" i="11"/>
  <c r="P5183" i="11"/>
  <c r="Q5183" i="11"/>
  <c r="Q5158" i="11"/>
  <c r="P5158" i="11"/>
  <c r="Q5096" i="11"/>
  <c r="P5096" i="11"/>
  <c r="Q5052" i="11"/>
  <c r="P5052" i="11"/>
  <c r="Q4990" i="11"/>
  <c r="P4990" i="11"/>
  <c r="P4927" i="11"/>
  <c r="Q4927" i="11"/>
  <c r="Q4876" i="11"/>
  <c r="P4876" i="11"/>
  <c r="P4696" i="11"/>
  <c r="Q4696" i="11"/>
  <c r="Q4606" i="11"/>
  <c r="P4606" i="11"/>
  <c r="P4449" i="11"/>
  <c r="Q4449" i="11"/>
  <c r="P4347" i="11"/>
  <c r="Q4347" i="11"/>
  <c r="P4873" i="11"/>
  <c r="Q4873" i="11"/>
  <c r="Q4551" i="11"/>
  <c r="P4551" i="11"/>
  <c r="P4304" i="11"/>
  <c r="Q4304" i="11"/>
  <c r="P4258" i="11"/>
  <c r="Q4258" i="11"/>
  <c r="Q4930" i="11"/>
  <c r="P4930" i="11"/>
  <c r="Q4840" i="11"/>
  <c r="P4840" i="11"/>
  <c r="P4809" i="11"/>
  <c r="Q4809" i="11"/>
  <c r="Q4701" i="11"/>
  <c r="P4701" i="11"/>
  <c r="P4583" i="11"/>
  <c r="Q4583" i="11"/>
  <c r="Q4490" i="11"/>
  <c r="P4490" i="11"/>
  <c r="Q4364" i="11"/>
  <c r="P4364" i="11"/>
  <c r="Q4340" i="11"/>
  <c r="P4340" i="11"/>
  <c r="Q4257" i="11"/>
  <c r="P4257" i="11"/>
  <c r="Q4466" i="11"/>
  <c r="P4466" i="11"/>
  <c r="Q4384" i="11"/>
  <c r="P4384" i="11"/>
  <c r="Q4171" i="11"/>
  <c r="P4171" i="11"/>
  <c r="P5305" i="11"/>
  <c r="Q5305" i="11"/>
  <c r="P5281" i="11"/>
  <c r="Q5281" i="11"/>
  <c r="P5253" i="11"/>
  <c r="Q5253" i="11"/>
  <c r="P5223" i="11"/>
  <c r="Q5223" i="11"/>
  <c r="Q5208" i="11"/>
  <c r="P5208" i="11"/>
  <c r="P5177" i="11"/>
  <c r="Q5177" i="11"/>
  <c r="P5153" i="11"/>
  <c r="Q5153" i="11"/>
  <c r="P5125" i="11"/>
  <c r="Q5125" i="11"/>
  <c r="P5095" i="11"/>
  <c r="Q5095" i="11"/>
  <c r="Q5080" i="11"/>
  <c r="P5080" i="11"/>
  <c r="P5049" i="11"/>
  <c r="Q5049" i="11"/>
  <c r="P5025" i="11"/>
  <c r="Q5025" i="11"/>
  <c r="P4997" i="11"/>
  <c r="Q4997" i="11"/>
  <c r="P4967" i="11"/>
  <c r="Q4967" i="11"/>
  <c r="Q4952" i="11"/>
  <c r="P4952" i="11"/>
  <c r="P4921" i="11"/>
  <c r="Q4921" i="11"/>
  <c r="P4908" i="11"/>
  <c r="Q4908" i="11"/>
  <c r="P4865" i="11"/>
  <c r="Q4865" i="11"/>
  <c r="P4833" i="11"/>
  <c r="Q4833" i="11"/>
  <c r="Q4792" i="11"/>
  <c r="P4792" i="11"/>
  <c r="Q4760" i="11"/>
  <c r="P4760" i="11"/>
  <c r="Q4728" i="11"/>
  <c r="P4728" i="11"/>
  <c r="P4589" i="11"/>
  <c r="Q4589" i="11"/>
  <c r="P4497" i="11"/>
  <c r="Q4497" i="11"/>
  <c r="P4458" i="11"/>
  <c r="Q4458" i="11"/>
  <c r="Q4415" i="11"/>
  <c r="P4415" i="11"/>
  <c r="Q4299" i="11"/>
  <c r="P4299" i="11"/>
  <c r="Q4187" i="11"/>
  <c r="P4187" i="11"/>
  <c r="Q5302" i="11"/>
  <c r="P5302" i="11"/>
  <c r="Q5294" i="11"/>
  <c r="P5294" i="11"/>
  <c r="P5267" i="11"/>
  <c r="Q5267" i="11"/>
  <c r="Q5260" i="11"/>
  <c r="P5260" i="11"/>
  <c r="Q5234" i="11"/>
  <c r="P5234" i="11"/>
  <c r="Q5220" i="11"/>
  <c r="P5220" i="11"/>
  <c r="P5199" i="11"/>
  <c r="Q5199" i="11"/>
  <c r="Q5174" i="11"/>
  <c r="P5174" i="11"/>
  <c r="Q5166" i="11"/>
  <c r="P5166" i="11"/>
  <c r="P5139" i="11"/>
  <c r="Q5139" i="11"/>
  <c r="Q5132" i="11"/>
  <c r="P5132" i="11"/>
  <c r="Q5106" i="11"/>
  <c r="P5106" i="11"/>
  <c r="Q5092" i="11"/>
  <c r="P5092" i="11"/>
  <c r="P5071" i="11"/>
  <c r="Q5071" i="11"/>
  <c r="Q5046" i="11"/>
  <c r="P5046" i="11"/>
  <c r="Q5038" i="11"/>
  <c r="P5038" i="11"/>
  <c r="P5011" i="11"/>
  <c r="Q5011" i="11"/>
  <c r="Q5004" i="11"/>
  <c r="P5004" i="11"/>
  <c r="Q4978" i="11"/>
  <c r="P4978" i="11"/>
  <c r="Q4964" i="11"/>
  <c r="P4964" i="11"/>
  <c r="P4943" i="11"/>
  <c r="Q4943" i="11"/>
  <c r="Q4918" i="11"/>
  <c r="P4918" i="11"/>
  <c r="Q4904" i="11"/>
  <c r="P4904" i="11"/>
  <c r="P4892" i="11"/>
  <c r="Q4892" i="11"/>
  <c r="Q4880" i="11"/>
  <c r="P4880" i="11"/>
  <c r="Q4848" i="11"/>
  <c r="P4848" i="11"/>
  <c r="Q4816" i="11"/>
  <c r="P4816" i="11"/>
  <c r="P4737" i="11"/>
  <c r="Q4737" i="11"/>
  <c r="Q4652" i="11"/>
  <c r="P4652" i="11"/>
  <c r="P4566" i="11"/>
  <c r="Q4566" i="11"/>
  <c r="P4511" i="11"/>
  <c r="Q4511" i="11"/>
  <c r="Q4443" i="11"/>
  <c r="P4443" i="11"/>
  <c r="Q4358" i="11"/>
  <c r="P4358" i="11"/>
  <c r="P4293" i="11"/>
  <c r="Q4293" i="11"/>
  <c r="P4205" i="11"/>
  <c r="Q4205" i="11"/>
  <c r="Q4814" i="11"/>
  <c r="P4814" i="11"/>
  <c r="Q4782" i="11"/>
  <c r="P4782" i="11"/>
  <c r="Q4718" i="11"/>
  <c r="P4718" i="11"/>
  <c r="P4705" i="11"/>
  <c r="Q4705" i="11"/>
  <c r="Q4676" i="11"/>
  <c r="P4676" i="11"/>
  <c r="P4632" i="11"/>
  <c r="Q4632" i="11"/>
  <c r="P4609" i="11"/>
  <c r="Q4609" i="11"/>
  <c r="Q4590" i="11"/>
  <c r="P4590" i="11"/>
  <c r="P4569" i="11"/>
  <c r="Q4569" i="11"/>
  <c r="P4546" i="11"/>
  <c r="Q4546" i="11"/>
  <c r="Q4529" i="11"/>
  <c r="P4529" i="11"/>
  <c r="Q4508" i="11"/>
  <c r="P4508" i="11"/>
  <c r="Q4496" i="11"/>
  <c r="P4496" i="11"/>
  <c r="Q4469" i="11"/>
  <c r="P4469" i="11"/>
  <c r="Q4440" i="11"/>
  <c r="P4440" i="11"/>
  <c r="Q4421" i="11"/>
  <c r="P4421" i="11"/>
  <c r="Q4380" i="11"/>
  <c r="P4380" i="11"/>
  <c r="Q4346" i="11"/>
  <c r="P4346" i="11"/>
  <c r="P4309" i="11"/>
  <c r="Q4309" i="11"/>
  <c r="P4286" i="11"/>
  <c r="Q4286" i="11"/>
  <c r="Q4238" i="11"/>
  <c r="P4238" i="11"/>
  <c r="Q4806" i="11"/>
  <c r="P4806" i="11"/>
  <c r="Q4774" i="11"/>
  <c r="P4774" i="11"/>
  <c r="Q4764" i="11"/>
  <c r="P4764" i="11"/>
  <c r="P4690" i="11"/>
  <c r="Q4690" i="11"/>
  <c r="Q4669" i="11"/>
  <c r="P4669" i="11"/>
  <c r="P4636" i="11"/>
  <c r="Q4636" i="11"/>
  <c r="P4611" i="11"/>
  <c r="Q4611" i="11"/>
  <c r="P4564" i="11"/>
  <c r="Q4564" i="11"/>
  <c r="P4526" i="11"/>
  <c r="Q4526" i="11"/>
  <c r="Q4488" i="11"/>
  <c r="P4488" i="11"/>
  <c r="Q4438" i="11"/>
  <c r="P4438" i="11"/>
  <c r="Q4378" i="11"/>
  <c r="P4378" i="11"/>
  <c r="P4327" i="11"/>
  <c r="Q4327" i="11"/>
  <c r="P4284" i="11"/>
  <c r="Q4284" i="11"/>
  <c r="Q4232" i="11"/>
  <c r="P4232" i="11"/>
  <c r="P5432" i="11"/>
  <c r="Q5432" i="11"/>
  <c r="P5416" i="11"/>
  <c r="Q5416" i="11"/>
  <c r="P5400" i="11"/>
  <c r="Q5400" i="11"/>
  <c r="P5384" i="11"/>
  <c r="Q5384" i="11"/>
  <c r="P5368" i="11"/>
  <c r="Q5368" i="11"/>
  <c r="P5352" i="11"/>
  <c r="Q5352" i="11"/>
  <c r="Q5336" i="11"/>
  <c r="P5336" i="11"/>
  <c r="Q5320" i="11"/>
  <c r="P5320" i="11"/>
  <c r="P5307" i="11"/>
  <c r="Q5307" i="11"/>
  <c r="P5291" i="11"/>
  <c r="Q5291" i="11"/>
  <c r="P5275" i="11"/>
  <c r="Q5275" i="11"/>
  <c r="P5259" i="11"/>
  <c r="Q5259" i="11"/>
  <c r="P5243" i="11"/>
  <c r="Q5243" i="11"/>
  <c r="P5227" i="11"/>
  <c r="Q5227" i="11"/>
  <c r="P5211" i="11"/>
  <c r="Q5211" i="11"/>
  <c r="P5195" i="11"/>
  <c r="Q5195" i="11"/>
  <c r="P5179" i="11"/>
  <c r="Q5179" i="11"/>
  <c r="P5163" i="11"/>
  <c r="Q5163" i="11"/>
  <c r="P5147" i="11"/>
  <c r="Q5147" i="11"/>
  <c r="P5131" i="11"/>
  <c r="Q5131" i="11"/>
  <c r="P5115" i="11"/>
  <c r="Q5115" i="11"/>
  <c r="P5099" i="11"/>
  <c r="Q5099" i="11"/>
  <c r="P5083" i="11"/>
  <c r="Q5083" i="11"/>
  <c r="P5067" i="11"/>
  <c r="Q5067" i="11"/>
  <c r="P5051" i="11"/>
  <c r="Q5051" i="11"/>
  <c r="P5035" i="11"/>
  <c r="Q5035" i="11"/>
  <c r="P5019" i="11"/>
  <c r="Q5019" i="11"/>
  <c r="P5003" i="11"/>
  <c r="Q5003" i="11"/>
  <c r="P4987" i="11"/>
  <c r="Q4987" i="11"/>
  <c r="P4971" i="11"/>
  <c r="Q4971" i="11"/>
  <c r="P4955" i="11"/>
  <c r="Q4955" i="11"/>
  <c r="P4939" i="11"/>
  <c r="Q4939" i="11"/>
  <c r="P4923" i="11"/>
  <c r="Q4923" i="11"/>
  <c r="P4899" i="11"/>
  <c r="Q4899" i="11"/>
  <c r="P4885" i="11"/>
  <c r="Q4885" i="11"/>
  <c r="P4877" i="11"/>
  <c r="Q4877" i="11"/>
  <c r="P4869" i="11"/>
  <c r="Q4869" i="11"/>
  <c r="P4861" i="11"/>
  <c r="Q4861" i="11"/>
  <c r="P4853" i="11"/>
  <c r="Q4853" i="11"/>
  <c r="P4845" i="11"/>
  <c r="Q4845" i="11"/>
  <c r="P4837" i="11"/>
  <c r="Q4837" i="11"/>
  <c r="P4829" i="11"/>
  <c r="Q4829" i="11"/>
  <c r="P4821" i="11"/>
  <c r="Q4821" i="11"/>
  <c r="P4813" i="11"/>
  <c r="Q4813" i="11"/>
  <c r="P4805" i="11"/>
  <c r="Q4805" i="11"/>
  <c r="P4797" i="11"/>
  <c r="Q4797" i="11"/>
  <c r="P4789" i="11"/>
  <c r="Q4789" i="11"/>
  <c r="P4781" i="11"/>
  <c r="Q4781" i="11"/>
  <c r="P4773" i="11"/>
  <c r="Q4773" i="11"/>
  <c r="Q4756" i="11"/>
  <c r="P4756" i="11"/>
  <c r="Q4724" i="11"/>
  <c r="P4724" i="11"/>
  <c r="P4683" i="11"/>
  <c r="Q4683" i="11"/>
  <c r="P4675" i="11"/>
  <c r="Q4675" i="11"/>
  <c r="P4659" i="11"/>
  <c r="Q4659" i="11"/>
  <c r="Q4644" i="11"/>
  <c r="P4644" i="11"/>
  <c r="Q4626" i="11"/>
  <c r="P4626" i="11"/>
  <c r="P4601" i="11"/>
  <c r="Q4601" i="11"/>
  <c r="Q4582" i="11"/>
  <c r="P4582" i="11"/>
  <c r="P4568" i="11"/>
  <c r="Q4568" i="11"/>
  <c r="P4553" i="11"/>
  <c r="Q4553" i="11"/>
  <c r="Q4535" i="11"/>
  <c r="P4535" i="11"/>
  <c r="Q4517" i="11"/>
  <c r="P4517" i="11"/>
  <c r="Q4476" i="11"/>
  <c r="P4476" i="11"/>
  <c r="Q4448" i="11"/>
  <c r="P4448" i="11"/>
  <c r="Q4401" i="11"/>
  <c r="P4401" i="11"/>
  <c r="Q4348" i="11"/>
  <c r="P4348" i="11"/>
  <c r="Q4314" i="11"/>
  <c r="P4314" i="11"/>
  <c r="P4292" i="11"/>
  <c r="Q4292" i="11"/>
  <c r="P4272" i="11"/>
  <c r="Q4272" i="11"/>
  <c r="Q4233" i="11"/>
  <c r="P4233" i="11"/>
  <c r="Q4167" i="11"/>
  <c r="P4167" i="11"/>
  <c r="P4765" i="11"/>
  <c r="Q4765" i="11"/>
  <c r="P4757" i="11"/>
  <c r="Q4757" i="11"/>
  <c r="P4749" i="11"/>
  <c r="Q4749" i="11"/>
  <c r="P4741" i="11"/>
  <c r="Q4741" i="11"/>
  <c r="P4733" i="11"/>
  <c r="Q4733" i="11"/>
  <c r="P4725" i="11"/>
  <c r="Q4725" i="11"/>
  <c r="P4717" i="11"/>
  <c r="Q4717" i="11"/>
  <c r="P4709" i="11"/>
  <c r="Q4709" i="11"/>
  <c r="P4695" i="11"/>
  <c r="Q4695" i="11"/>
  <c r="Q4685" i="11"/>
  <c r="P4685" i="11"/>
  <c r="Q4664" i="11"/>
  <c r="P4664" i="11"/>
  <c r="P4647" i="11"/>
  <c r="Q4647" i="11"/>
  <c r="P4635" i="11"/>
  <c r="Q4635" i="11"/>
  <c r="P4615" i="11"/>
  <c r="Q4615" i="11"/>
  <c r="P4603" i="11"/>
  <c r="Q4603" i="11"/>
  <c r="Q4585" i="11"/>
  <c r="P4585" i="11"/>
  <c r="P4573" i="11"/>
  <c r="Q4573" i="11"/>
  <c r="P4560" i="11"/>
  <c r="Q4560" i="11"/>
  <c r="Q4533" i="11"/>
  <c r="P4533" i="11"/>
  <c r="P4524" i="11"/>
  <c r="Q4524" i="11"/>
  <c r="Q4515" i="11"/>
  <c r="P4515" i="11"/>
  <c r="Q4489" i="11"/>
  <c r="P4489" i="11"/>
  <c r="P4473" i="11"/>
  <c r="Q4473" i="11"/>
  <c r="P4457" i="11"/>
  <c r="Q4457" i="11"/>
  <c r="P4441" i="11"/>
  <c r="Q4441" i="11"/>
  <c r="Q4430" i="11"/>
  <c r="P4430" i="11"/>
  <c r="P4409" i="11"/>
  <c r="Q4409" i="11"/>
  <c r="Q4396" i="11"/>
  <c r="P4396" i="11"/>
  <c r="P4387" i="11"/>
  <c r="Q4387" i="11"/>
  <c r="Q4371" i="11"/>
  <c r="P4371" i="11"/>
  <c r="Q4363" i="11"/>
  <c r="P4363" i="11"/>
  <c r="Q4350" i="11"/>
  <c r="P4350" i="11"/>
  <c r="Q4323" i="11"/>
  <c r="P4323" i="11"/>
  <c r="Q4307" i="11"/>
  <c r="P4307" i="11"/>
  <c r="Q4263" i="11"/>
  <c r="P4263" i="11"/>
  <c r="P4207" i="11"/>
  <c r="Q4207" i="11"/>
  <c r="P4189" i="11"/>
  <c r="Q4189" i="11"/>
  <c r="Q4418" i="11"/>
  <c r="P4418" i="11"/>
  <c r="Q4398" i="11"/>
  <c r="P4398" i="11"/>
  <c r="P4382" i="11"/>
  <c r="Q4382" i="11"/>
  <c r="Q4373" i="11"/>
  <c r="P4373" i="11"/>
  <c r="Q4357" i="11"/>
  <c r="P4357" i="11"/>
  <c r="P4335" i="11"/>
  <c r="Q4335" i="11"/>
  <c r="P4324" i="11"/>
  <c r="Q4324" i="11"/>
  <c r="P4312" i="11"/>
  <c r="Q4312" i="11"/>
  <c r="Q4290" i="11"/>
  <c r="P4290" i="11"/>
  <c r="P4262" i="11"/>
  <c r="Q4262" i="11"/>
  <c r="P4239" i="11"/>
  <c r="Q4239" i="11"/>
  <c r="Q4228" i="11"/>
  <c r="P4228" i="11"/>
  <c r="P4202" i="11"/>
  <c r="Q4202" i="11"/>
  <c r="Q4181" i="11"/>
  <c r="P4181" i="11"/>
  <c r="Q4253" i="11"/>
  <c r="P4253" i="11"/>
  <c r="P4240" i="11"/>
  <c r="Q4240" i="11"/>
  <c r="P4221" i="11"/>
  <c r="Q4221" i="11"/>
  <c r="Q4210" i="11"/>
  <c r="P4210" i="11"/>
  <c r="Q4196" i="11"/>
  <c r="P4196" i="11"/>
  <c r="Q4161" i="11"/>
  <c r="P4161" i="11"/>
  <c r="P4152" i="11"/>
  <c r="Q4152" i="11"/>
  <c r="P4204" i="11"/>
  <c r="Q4204" i="11"/>
  <c r="P4193" i="11"/>
  <c r="Q4193" i="11"/>
  <c r="P4180" i="11"/>
  <c r="Q4180" i="11"/>
  <c r="Q4175" i="11"/>
  <c r="P4175" i="11"/>
  <c r="Q4156" i="11"/>
  <c r="P4156" i="11"/>
  <c r="W3744" i="11"/>
  <c r="X3744" i="11"/>
  <c r="W3973" i="11"/>
  <c r="X3973" i="11"/>
  <c r="X3915" i="11"/>
  <c r="W3915" i="11"/>
  <c r="W3838" i="11"/>
  <c r="X3838" i="11"/>
  <c r="X4016" i="11"/>
  <c r="W4016" i="11"/>
  <c r="W4150" i="11"/>
  <c r="X4150" i="11"/>
  <c r="W3949" i="11"/>
  <c r="X3949" i="11"/>
  <c r="X3908" i="11"/>
  <c r="W3908" i="11"/>
  <c r="X3861" i="11"/>
  <c r="W3861" i="11"/>
  <c r="W4087" i="11"/>
  <c r="X4087" i="11"/>
  <c r="X3786" i="11"/>
  <c r="W3786" i="11"/>
  <c r="W3720" i="11"/>
  <c r="X3720" i="11"/>
  <c r="W3957" i="11"/>
  <c r="X3957" i="11"/>
  <c r="X4100" i="11"/>
  <c r="W4100" i="11"/>
  <c r="W4115" i="11"/>
  <c r="X4115" i="11"/>
  <c r="W3765" i="11"/>
  <c r="X3765" i="11"/>
  <c r="X3869" i="11"/>
  <c r="W3869" i="11"/>
  <c r="X4063" i="11"/>
  <c r="W4063" i="11"/>
  <c r="X4139" i="11"/>
  <c r="W4139" i="11"/>
  <c r="X3798" i="11"/>
  <c r="W3798" i="11"/>
  <c r="X3766" i="11"/>
  <c r="W3766" i="11"/>
  <c r="W3742" i="11"/>
  <c r="X3742" i="11"/>
  <c r="W3719" i="11"/>
  <c r="X3719" i="11"/>
  <c r="W3971" i="11"/>
  <c r="X3971" i="11"/>
  <c r="X3935" i="11"/>
  <c r="W3935" i="11"/>
  <c r="X3898" i="11"/>
  <c r="W3898" i="11"/>
  <c r="X3856" i="11"/>
  <c r="W3856" i="11"/>
  <c r="X4017" i="11"/>
  <c r="W4017" i="11"/>
  <c r="X4086" i="11"/>
  <c r="W4086" i="11"/>
  <c r="W4044" i="11"/>
  <c r="X4044" i="11"/>
  <c r="X4130" i="11"/>
  <c r="W4130" i="11"/>
  <c r="W3787" i="11"/>
  <c r="X3787" i="11"/>
  <c r="W3755" i="11"/>
  <c r="X3755" i="11"/>
  <c r="W3977" i="11"/>
  <c r="X3977" i="11"/>
  <c r="W3942" i="11"/>
  <c r="X3942" i="11"/>
  <c r="X3902" i="11"/>
  <c r="W3902" i="11"/>
  <c r="W3864" i="11"/>
  <c r="X3864" i="11"/>
  <c r="W3823" i="11"/>
  <c r="X3823" i="11"/>
  <c r="W4030" i="11"/>
  <c r="X4030" i="11"/>
  <c r="W3717" i="11"/>
  <c r="X3717" i="11"/>
  <c r="W3972" i="11"/>
  <c r="X3972" i="11"/>
  <c r="X3941" i="11"/>
  <c r="W3941" i="11"/>
  <c r="X3910" i="11"/>
  <c r="W3910" i="11"/>
  <c r="W3876" i="11"/>
  <c r="X3876" i="11"/>
  <c r="W3842" i="11"/>
  <c r="X3842" i="11"/>
  <c r="W3817" i="11"/>
  <c r="X3817" i="11"/>
  <c r="X4090" i="11"/>
  <c r="W4090" i="11"/>
  <c r="W4107" i="11"/>
  <c r="X4107" i="11"/>
  <c r="X3754" i="11"/>
  <c r="W3754" i="11"/>
  <c r="W3991" i="11"/>
  <c r="X3991" i="11"/>
  <c r="W3959" i="11"/>
  <c r="X3959" i="11"/>
  <c r="X3912" i="11"/>
  <c r="W3912" i="11"/>
  <c r="X3806" i="11"/>
  <c r="W3806" i="11"/>
  <c r="X4051" i="11"/>
  <c r="W4051" i="11"/>
  <c r="X3759" i="11"/>
  <c r="W3759" i="11"/>
  <c r="W3948" i="11"/>
  <c r="X3948" i="11"/>
  <c r="W3901" i="11"/>
  <c r="X3901" i="11"/>
  <c r="W3850" i="11"/>
  <c r="X3850" i="11"/>
  <c r="W4071" i="11"/>
  <c r="X4071" i="11"/>
  <c r="W3732" i="11"/>
  <c r="X3732" i="11"/>
  <c r="W3981" i="11"/>
  <c r="X3981" i="11"/>
  <c r="W3880" i="11"/>
  <c r="X3880" i="11"/>
  <c r="W4134" i="11"/>
  <c r="X4134" i="11"/>
  <c r="W3777" i="11"/>
  <c r="X3777" i="11"/>
  <c r="X3986" i="11"/>
  <c r="W3986" i="11"/>
  <c r="X4080" i="11"/>
  <c r="W4080" i="11"/>
  <c r="W4034" i="11"/>
  <c r="X4034" i="11"/>
  <c r="W4120" i="11"/>
  <c r="X4120" i="11"/>
  <c r="X3779" i="11"/>
  <c r="W3779" i="11"/>
  <c r="W3747" i="11"/>
  <c r="X3747" i="11"/>
  <c r="W3730" i="11"/>
  <c r="X3730" i="11"/>
  <c r="X3982" i="11"/>
  <c r="W3982" i="11"/>
  <c r="W3951" i="11"/>
  <c r="X3951" i="11"/>
  <c r="X3905" i="11"/>
  <c r="W3905" i="11"/>
  <c r="W3862" i="11"/>
  <c r="X3862" i="11"/>
  <c r="W3846" i="11"/>
  <c r="X3846" i="11"/>
  <c r="X4008" i="11"/>
  <c r="W4008" i="11"/>
  <c r="W4073" i="11"/>
  <c r="X4073" i="11"/>
  <c r="X4039" i="11"/>
  <c r="W4039" i="11"/>
  <c r="X4128" i="11"/>
  <c r="W4128" i="11"/>
  <c r="X3778" i="11"/>
  <c r="W3778" i="11"/>
  <c r="W3748" i="11"/>
  <c r="X3748" i="11"/>
  <c r="W3969" i="11"/>
  <c r="X3969" i="11"/>
  <c r="X3919" i="11"/>
  <c r="W3919" i="11"/>
  <c r="W3874" i="11"/>
  <c r="X3874" i="11"/>
  <c r="X3839" i="11"/>
  <c r="W3839" i="11"/>
  <c r="X4072" i="11"/>
  <c r="W4072" i="11"/>
  <c r="W4140" i="11"/>
  <c r="X4140" i="11"/>
  <c r="W3984" i="11"/>
  <c r="X3984" i="11"/>
  <c r="W3954" i="11"/>
  <c r="X3954" i="11"/>
  <c r="X3917" i="11"/>
  <c r="W3917" i="11"/>
  <c r="W3883" i="11"/>
  <c r="X3883" i="11"/>
  <c r="X3855" i="11"/>
  <c r="W3855" i="11"/>
  <c r="X3822" i="11"/>
  <c r="W3822" i="11"/>
  <c r="X3801" i="11"/>
  <c r="W3801" i="11"/>
  <c r="W4043" i="11"/>
  <c r="X4043" i="11"/>
  <c r="W4113" i="11"/>
  <c r="X4113" i="11"/>
  <c r="X3776" i="11"/>
  <c r="W3776" i="11"/>
  <c r="X3753" i="11"/>
  <c r="W3753" i="11"/>
  <c r="W3738" i="11"/>
  <c r="X3738" i="11"/>
  <c r="W3989" i="11"/>
  <c r="X3989" i="11"/>
  <c r="W3944" i="11"/>
  <c r="X3944" i="11"/>
  <c r="W3925" i="11"/>
  <c r="X3925" i="11"/>
  <c r="X3885" i="11"/>
  <c r="W3885" i="11"/>
  <c r="W3844" i="11"/>
  <c r="X3844" i="11"/>
  <c r="W3831" i="11"/>
  <c r="X3831" i="11"/>
  <c r="W3804" i="11"/>
  <c r="X3804" i="11"/>
  <c r="W4091" i="11"/>
  <c r="X4091" i="11"/>
  <c r="X4025" i="11"/>
  <c r="W4025" i="11"/>
  <c r="X3788" i="11"/>
  <c r="W3788" i="11"/>
  <c r="X3758" i="11"/>
  <c r="W3758" i="11"/>
  <c r="X3962" i="11"/>
  <c r="W3962" i="11"/>
  <c r="X3939" i="11"/>
  <c r="W3939" i="11"/>
  <c r="X3914" i="11"/>
  <c r="W3914" i="11"/>
  <c r="X3891" i="11"/>
  <c r="W3891" i="11"/>
  <c r="X3875" i="11"/>
  <c r="W3875" i="11"/>
  <c r="X3843" i="11"/>
  <c r="W3843" i="11"/>
  <c r="X4009" i="11"/>
  <c r="W4009" i="11"/>
  <c r="W4050" i="11"/>
  <c r="X4050" i="11"/>
  <c r="W3783" i="11"/>
  <c r="X3783" i="11"/>
  <c r="X3729" i="11"/>
  <c r="W3729" i="11"/>
  <c r="W3999" i="11"/>
  <c r="X3999" i="11"/>
  <c r="W3967" i="11"/>
  <c r="X3967" i="11"/>
  <c r="X3900" i="11"/>
  <c r="W3900" i="11"/>
  <c r="W3820" i="11"/>
  <c r="X3820" i="11"/>
  <c r="X4076" i="11"/>
  <c r="W4076" i="11"/>
  <c r="W4119" i="11"/>
  <c r="X4119" i="11"/>
  <c r="X3791" i="11"/>
  <c r="W3791" i="11"/>
  <c r="X3773" i="11"/>
  <c r="W3773" i="11"/>
  <c r="X3750" i="11"/>
  <c r="W3750" i="11"/>
  <c r="X3970" i="11"/>
  <c r="W3970" i="11"/>
  <c r="X3847" i="11"/>
  <c r="W3847" i="11"/>
  <c r="W4077" i="11"/>
  <c r="X4077" i="11"/>
  <c r="W4040" i="11"/>
  <c r="X4040" i="11"/>
  <c r="W4024" i="11"/>
  <c r="X4024" i="11"/>
  <c r="W4129" i="11"/>
  <c r="X4129" i="11"/>
  <c r="W4112" i="11"/>
  <c r="X4112" i="11"/>
  <c r="W3793" i="11"/>
  <c r="X3793" i="11"/>
  <c r="X3770" i="11"/>
  <c r="W3770" i="11"/>
  <c r="W3761" i="11"/>
  <c r="X3761" i="11"/>
  <c r="X3746" i="11"/>
  <c r="W3746" i="11"/>
  <c r="W3735" i="11"/>
  <c r="X3735" i="11"/>
  <c r="W3727" i="11"/>
  <c r="X3727" i="11"/>
  <c r="W3995" i="11"/>
  <c r="X3995" i="11"/>
  <c r="W3979" i="11"/>
  <c r="X3979" i="11"/>
  <c r="W3963" i="11"/>
  <c r="X3963" i="11"/>
  <c r="W3950" i="11"/>
  <c r="X3950" i="11"/>
  <c r="W3932" i="11"/>
  <c r="X3932" i="11"/>
  <c r="X3904" i="11"/>
  <c r="W3904" i="11"/>
  <c r="X3894" i="11"/>
  <c r="W3894" i="11"/>
  <c r="W3860" i="11"/>
  <c r="X3860" i="11"/>
  <c r="W3836" i="11"/>
  <c r="X3836" i="11"/>
  <c r="X3825" i="11"/>
  <c r="W3825" i="11"/>
  <c r="X4007" i="11"/>
  <c r="W4007" i="11"/>
  <c r="X4094" i="11"/>
  <c r="W4094" i="11"/>
  <c r="X4064" i="11"/>
  <c r="W4064" i="11"/>
  <c r="W4055" i="11"/>
  <c r="X4055" i="11"/>
  <c r="W4033" i="11"/>
  <c r="X4033" i="11"/>
  <c r="X4149" i="11"/>
  <c r="W4149" i="11"/>
  <c r="W4127" i="11"/>
  <c r="X4127" i="11"/>
  <c r="X3792" i="11"/>
  <c r="W3792" i="11"/>
  <c r="W3775" i="11"/>
  <c r="X3775" i="11"/>
  <c r="X3760" i="11"/>
  <c r="W3760" i="11"/>
  <c r="X3737" i="11"/>
  <c r="W3737" i="11"/>
  <c r="W3993" i="11"/>
  <c r="X3993" i="11"/>
  <c r="W3961" i="11"/>
  <c r="X3961" i="11"/>
  <c r="W3923" i="11"/>
  <c r="X3923" i="11"/>
  <c r="X3918" i="11"/>
  <c r="W3918" i="11"/>
  <c r="W3890" i="11"/>
  <c r="X3890" i="11"/>
  <c r="X3873" i="11"/>
  <c r="W3873" i="11"/>
  <c r="X3853" i="11"/>
  <c r="W3853" i="11"/>
  <c r="X3835" i="11"/>
  <c r="W3835" i="11"/>
  <c r="W4005" i="11"/>
  <c r="X4005" i="11"/>
  <c r="W4061" i="11"/>
  <c r="X4061" i="11"/>
  <c r="W4019" i="11"/>
  <c r="X4019" i="11"/>
  <c r="W4125" i="11"/>
  <c r="X4125" i="11"/>
  <c r="W3996" i="11"/>
  <c r="X3996" i="11"/>
  <c r="W3980" i="11"/>
  <c r="X3980" i="11"/>
  <c r="W3964" i="11"/>
  <c r="X3964" i="11"/>
  <c r="W3947" i="11"/>
  <c r="X3947" i="11"/>
  <c r="X3931" i="11"/>
  <c r="W3931" i="11"/>
  <c r="W3913" i="11"/>
  <c r="X3913" i="11"/>
  <c r="W3897" i="11"/>
  <c r="X3897" i="11"/>
  <c r="X3882" i="11"/>
  <c r="W3882" i="11"/>
  <c r="W3870" i="11"/>
  <c r="X3870" i="11"/>
  <c r="X3849" i="11"/>
  <c r="W3849" i="11"/>
  <c r="X3837" i="11"/>
  <c r="W3837" i="11"/>
  <c r="W3821" i="11"/>
  <c r="X3821" i="11"/>
  <c r="W3810" i="11"/>
  <c r="X3810" i="11"/>
  <c r="X4096" i="11"/>
  <c r="W4096" i="11"/>
  <c r="X4074" i="11"/>
  <c r="W4074" i="11"/>
  <c r="X4054" i="11"/>
  <c r="W4054" i="11"/>
  <c r="W4029" i="11"/>
  <c r="X4029" i="11"/>
  <c r="X4137" i="11"/>
  <c r="W4137" i="11"/>
  <c r="X4126" i="11"/>
  <c r="W4126" i="11"/>
  <c r="W4111" i="11"/>
  <c r="X4111" i="11"/>
  <c r="W3811" i="11"/>
  <c r="X3811" i="11"/>
  <c r="W4011" i="11"/>
  <c r="X4011" i="11"/>
  <c r="W4097" i="11"/>
  <c r="X4097" i="11"/>
  <c r="X4082" i="11"/>
  <c r="W4082" i="11"/>
  <c r="W4065" i="11"/>
  <c r="X4065" i="11"/>
  <c r="X4047" i="11"/>
  <c r="W4047" i="11"/>
  <c r="X4027" i="11"/>
  <c r="W4027" i="11"/>
  <c r="W4138" i="11"/>
  <c r="X4138" i="11"/>
  <c r="W4110" i="11"/>
  <c r="X4110" i="11"/>
  <c r="W4103" i="11"/>
  <c r="X4103" i="11"/>
  <c r="W3763" i="11"/>
  <c r="X3763" i="11"/>
  <c r="W3724" i="11"/>
  <c r="X3724" i="11"/>
  <c r="W3934" i="11"/>
  <c r="X3934" i="11"/>
  <c r="X3854" i="11"/>
  <c r="W3854" i="11"/>
  <c r="W3813" i="11"/>
  <c r="X3813" i="11"/>
  <c r="X4058" i="11"/>
  <c r="W4058" i="11"/>
  <c r="X3762" i="11"/>
  <c r="W3762" i="11"/>
  <c r="X3994" i="11"/>
  <c r="W3994" i="11"/>
  <c r="W3936" i="11"/>
  <c r="X3936" i="11"/>
  <c r="X3884" i="11"/>
  <c r="W3884" i="11"/>
  <c r="W4013" i="11"/>
  <c r="X4013" i="11"/>
  <c r="X3733" i="11"/>
  <c r="W3733" i="11"/>
  <c r="W3983" i="11"/>
  <c r="X3983" i="11"/>
  <c r="W3887" i="11"/>
  <c r="X3887" i="11"/>
  <c r="W4142" i="11"/>
  <c r="X4142" i="11"/>
  <c r="X3780" i="11"/>
  <c r="W3780" i="11"/>
  <c r="W3725" i="11"/>
  <c r="X3725" i="11"/>
  <c r="W3805" i="11"/>
  <c r="X3805" i="11"/>
  <c r="W4035" i="11"/>
  <c r="X4035" i="11"/>
  <c r="X4123" i="11"/>
  <c r="W4123" i="11"/>
  <c r="W3781" i="11"/>
  <c r="X3781" i="11"/>
  <c r="X3749" i="11"/>
  <c r="W3749" i="11"/>
  <c r="W3731" i="11"/>
  <c r="X3731" i="11"/>
  <c r="W3987" i="11"/>
  <c r="X3987" i="11"/>
  <c r="W3953" i="11"/>
  <c r="X3953" i="11"/>
  <c r="X3906" i="11"/>
  <c r="W3906" i="11"/>
  <c r="X3865" i="11"/>
  <c r="W3865" i="11"/>
  <c r="W3830" i="11"/>
  <c r="X3830" i="11"/>
  <c r="X4001" i="11"/>
  <c r="W4001" i="11"/>
  <c r="X4060" i="11"/>
  <c r="W4060" i="11"/>
  <c r="W4028" i="11"/>
  <c r="X4028" i="11"/>
  <c r="X4106" i="11"/>
  <c r="W4106" i="11"/>
  <c r="X3772" i="11"/>
  <c r="W3772" i="11"/>
  <c r="X3721" i="11"/>
  <c r="W3721" i="11"/>
  <c r="X3920" i="11"/>
  <c r="W3920" i="11"/>
  <c r="X3881" i="11"/>
  <c r="W3881" i="11"/>
  <c r="W3848" i="11"/>
  <c r="X3848" i="11"/>
  <c r="X4081" i="11"/>
  <c r="W4081" i="11"/>
  <c r="X4145" i="11"/>
  <c r="W4145" i="11"/>
  <c r="W3988" i="11"/>
  <c r="X3988" i="11"/>
  <c r="W3955" i="11"/>
  <c r="X3955" i="11"/>
  <c r="W3922" i="11"/>
  <c r="X3922" i="11"/>
  <c r="X3886" i="11"/>
  <c r="W3886" i="11"/>
  <c r="X3859" i="11"/>
  <c r="W3859" i="11"/>
  <c r="W3829" i="11"/>
  <c r="X3829" i="11"/>
  <c r="X3802" i="11"/>
  <c r="W3802" i="11"/>
  <c r="X4068" i="11"/>
  <c r="W4068" i="11"/>
  <c r="W4048" i="11"/>
  <c r="X4048" i="11"/>
  <c r="W4148" i="11"/>
  <c r="X4148" i="11"/>
  <c r="W4132" i="11"/>
  <c r="X4132" i="11"/>
  <c r="W4117" i="11"/>
  <c r="X4117" i="11"/>
  <c r="X3815" i="11"/>
  <c r="W3815" i="11"/>
  <c r="W3807" i="11"/>
  <c r="X3807" i="11"/>
  <c r="W4003" i="11"/>
  <c r="X4003" i="11"/>
  <c r="W4085" i="11"/>
  <c r="X4085" i="11"/>
  <c r="X4070" i="11"/>
  <c r="W4070" i="11"/>
  <c r="X4053" i="11"/>
  <c r="W4053" i="11"/>
  <c r="W4038" i="11"/>
  <c r="X4038" i="11"/>
  <c r="W4144" i="11"/>
  <c r="X4144" i="11"/>
  <c r="X4122" i="11"/>
  <c r="W4122" i="11"/>
  <c r="X3799" i="11"/>
  <c r="W3799" i="11"/>
  <c r="X3739" i="11"/>
  <c r="W3739" i="11"/>
  <c r="X3927" i="11"/>
  <c r="W3927" i="11"/>
  <c r="X3851" i="11"/>
  <c r="W3851" i="11"/>
  <c r="W3833" i="11"/>
  <c r="X3833" i="11"/>
  <c r="X4015" i="11"/>
  <c r="W4015" i="11"/>
  <c r="X3797" i="11"/>
  <c r="W3797" i="11"/>
  <c r="X3978" i="11"/>
  <c r="W3978" i="11"/>
  <c r="X3916" i="11"/>
  <c r="W3916" i="11"/>
  <c r="X3877" i="11"/>
  <c r="W3877" i="11"/>
  <c r="W4010" i="11"/>
  <c r="X4010" i="11"/>
  <c r="X3785" i="11"/>
  <c r="W3785" i="11"/>
  <c r="W3718" i="11"/>
  <c r="X3718" i="11"/>
  <c r="W3956" i="11"/>
  <c r="X3956" i="11"/>
  <c r="X4078" i="11"/>
  <c r="W4078" i="11"/>
  <c r="X3794" i="11"/>
  <c r="W3794" i="11"/>
  <c r="X3756" i="11"/>
  <c r="W3756" i="11"/>
  <c r="X3867" i="11"/>
  <c r="W3867" i="11"/>
  <c r="W4041" i="11"/>
  <c r="X4041" i="11"/>
  <c r="W4133" i="11"/>
  <c r="X4133" i="11"/>
  <c r="X3796" i="11"/>
  <c r="W3796" i="11"/>
  <c r="X3764" i="11"/>
  <c r="W3764" i="11"/>
  <c r="W3740" i="11"/>
  <c r="X3740" i="11"/>
  <c r="X3998" i="11"/>
  <c r="W3998" i="11"/>
  <c r="X3966" i="11"/>
  <c r="W3966" i="11"/>
  <c r="X3933" i="11"/>
  <c r="W3933" i="11"/>
  <c r="X3895" i="11"/>
  <c r="W3895" i="11"/>
  <c r="W3826" i="11"/>
  <c r="X3826" i="11"/>
  <c r="X4098" i="11"/>
  <c r="W4098" i="11"/>
  <c r="W4057" i="11"/>
  <c r="X4057" i="11"/>
  <c r="W4021" i="11"/>
  <c r="X4021" i="11"/>
  <c r="W3800" i="11"/>
  <c r="X3800" i="11"/>
  <c r="W3769" i="11"/>
  <c r="X3769" i="11"/>
  <c r="W3716" i="11"/>
  <c r="X3716" i="11"/>
  <c r="X3929" i="11"/>
  <c r="W3929" i="11"/>
  <c r="W3893" i="11"/>
  <c r="X3893" i="11"/>
  <c r="X3858" i="11"/>
  <c r="W3858" i="11"/>
  <c r="W4006" i="11"/>
  <c r="X4006" i="11"/>
  <c r="W4026" i="11"/>
  <c r="X4026" i="11"/>
  <c r="W4000" i="11"/>
  <c r="X4000" i="11"/>
  <c r="W3968" i="11"/>
  <c r="X3968" i="11"/>
  <c r="W3940" i="11"/>
  <c r="X3940" i="11"/>
  <c r="W3907" i="11"/>
  <c r="X3907" i="11"/>
  <c r="W3872" i="11"/>
  <c r="X3872" i="11"/>
  <c r="X3841" i="11"/>
  <c r="W3841" i="11"/>
  <c r="X3814" i="11"/>
  <c r="W3814" i="11"/>
  <c r="X4083" i="11"/>
  <c r="W4083" i="11"/>
  <c r="W4059" i="11"/>
  <c r="X4059" i="11"/>
  <c r="X4143" i="11"/>
  <c r="W4143" i="11"/>
  <c r="W4131" i="11"/>
  <c r="X4131" i="11"/>
  <c r="X4114" i="11"/>
  <c r="W4114" i="11"/>
  <c r="W3812" i="11"/>
  <c r="X3812" i="11"/>
  <c r="W4012" i="11"/>
  <c r="X4012" i="11"/>
  <c r="X4099" i="11"/>
  <c r="W4099" i="11"/>
  <c r="X4084" i="11"/>
  <c r="W4084" i="11"/>
  <c r="X4067" i="11"/>
  <c r="W4067" i="11"/>
  <c r="X4052" i="11"/>
  <c r="W4052" i="11"/>
  <c r="X4031" i="11"/>
  <c r="W4031" i="11"/>
  <c r="X4141" i="11"/>
  <c r="W4141" i="11"/>
  <c r="W4104" i="11"/>
  <c r="X4104" i="11"/>
  <c r="X3771" i="11"/>
  <c r="W3771" i="11"/>
  <c r="W3751" i="11"/>
  <c r="X3751" i="11"/>
  <c r="W3736" i="11"/>
  <c r="X3736" i="11"/>
  <c r="W3975" i="11"/>
  <c r="X3975" i="11"/>
  <c r="W3938" i="11"/>
  <c r="X3938" i="11"/>
  <c r="X3924" i="11"/>
  <c r="W3924" i="11"/>
  <c r="X3871" i="11"/>
  <c r="W3871" i="11"/>
  <c r="W3840" i="11"/>
  <c r="X3840" i="11"/>
  <c r="W3828" i="11"/>
  <c r="X3828" i="11"/>
  <c r="W3803" i="11"/>
  <c r="X3803" i="11"/>
  <c r="X4066" i="11"/>
  <c r="W4066" i="11"/>
  <c r="X4023" i="11"/>
  <c r="W4023" i="11"/>
  <c r="X3782" i="11"/>
  <c r="W3782" i="11"/>
  <c r="X3745" i="11"/>
  <c r="W3745" i="11"/>
  <c r="W3952" i="11"/>
  <c r="X3952" i="11"/>
  <c r="X3937" i="11"/>
  <c r="W3937" i="11"/>
  <c r="X3909" i="11"/>
  <c r="W3909" i="11"/>
  <c r="X3888" i="11"/>
  <c r="W3888" i="11"/>
  <c r="X3863" i="11"/>
  <c r="W3863" i="11"/>
  <c r="W4014" i="11"/>
  <c r="X4014" i="11"/>
  <c r="X4089" i="11"/>
  <c r="W4089" i="11"/>
  <c r="W3795" i="11"/>
  <c r="X3795" i="11"/>
  <c r="X3741" i="11"/>
  <c r="W3741" i="11"/>
  <c r="W3726" i="11"/>
  <c r="X3726" i="11"/>
  <c r="W3997" i="11"/>
  <c r="X3997" i="11"/>
  <c r="W3965" i="11"/>
  <c r="X3965" i="11"/>
  <c r="X3892" i="11"/>
  <c r="W3892" i="11"/>
  <c r="X3818" i="11"/>
  <c r="W3818" i="11"/>
  <c r="W4036" i="11"/>
  <c r="X4036" i="11"/>
  <c r="W4116" i="11"/>
  <c r="X4116" i="11"/>
  <c r="X3790" i="11"/>
  <c r="W3790" i="11"/>
  <c r="X3768" i="11"/>
  <c r="W3768" i="11"/>
  <c r="W3728" i="11"/>
  <c r="X3728" i="11"/>
  <c r="W3926" i="11"/>
  <c r="X3926" i="11"/>
  <c r="W3827" i="11"/>
  <c r="X3827" i="11"/>
  <c r="W4075" i="11"/>
  <c r="X4075" i="11"/>
  <c r="W4037" i="11"/>
  <c r="X4037" i="11"/>
  <c r="W4020" i="11"/>
  <c r="X4020" i="11"/>
  <c r="X4124" i="11"/>
  <c r="W4124" i="11"/>
  <c r="W4109" i="11"/>
  <c r="X4109" i="11"/>
  <c r="X3784" i="11"/>
  <c r="W3784" i="11"/>
  <c r="X3767" i="11"/>
  <c r="W3767" i="11"/>
  <c r="X3752" i="11"/>
  <c r="W3752" i="11"/>
  <c r="W3743" i="11"/>
  <c r="X3743" i="11"/>
  <c r="W3734" i="11"/>
  <c r="X3734" i="11"/>
  <c r="W3722" i="11"/>
  <c r="X3722" i="11"/>
  <c r="X3990" i="11"/>
  <c r="W3990" i="11"/>
  <c r="X3974" i="11"/>
  <c r="W3974" i="11"/>
  <c r="X3958" i="11"/>
  <c r="W3958" i="11"/>
  <c r="W3945" i="11"/>
  <c r="X3945" i="11"/>
  <c r="W3928" i="11"/>
  <c r="X3928" i="11"/>
  <c r="W3899" i="11"/>
  <c r="X3899" i="11"/>
  <c r="X3879" i="11"/>
  <c r="W3879" i="11"/>
  <c r="X3857" i="11"/>
  <c r="W3857" i="11"/>
  <c r="W3832" i="11"/>
  <c r="X3832" i="11"/>
  <c r="X3816" i="11"/>
  <c r="W3816" i="11"/>
  <c r="W4002" i="11"/>
  <c r="X4002" i="11"/>
  <c r="X4092" i="11"/>
  <c r="W4092" i="11"/>
  <c r="X4062" i="11"/>
  <c r="W4062" i="11"/>
  <c r="W4045" i="11"/>
  <c r="X4045" i="11"/>
  <c r="W4032" i="11"/>
  <c r="X4032" i="11"/>
  <c r="X4146" i="11"/>
  <c r="W4146" i="11"/>
  <c r="W4118" i="11"/>
  <c r="X4118" i="11"/>
  <c r="W3789" i="11"/>
  <c r="X3789" i="11"/>
  <c r="X3774" i="11"/>
  <c r="W3774" i="11"/>
  <c r="W3757" i="11"/>
  <c r="X3757" i="11"/>
  <c r="X3723" i="11"/>
  <c r="W3723" i="11"/>
  <c r="W3985" i="11"/>
  <c r="X3985" i="11"/>
  <c r="X3943" i="11"/>
  <c r="W3943" i="11"/>
  <c r="W3921" i="11"/>
  <c r="X3921" i="11"/>
  <c r="W3903" i="11"/>
  <c r="X3903" i="11"/>
  <c r="X3889" i="11"/>
  <c r="W3889" i="11"/>
  <c r="W3866" i="11"/>
  <c r="X3866" i="11"/>
  <c r="X3852" i="11"/>
  <c r="W3852" i="11"/>
  <c r="X3824" i="11"/>
  <c r="W3824" i="11"/>
  <c r="W4093" i="11"/>
  <c r="X4093" i="11"/>
  <c r="W4042" i="11"/>
  <c r="X4042" i="11"/>
  <c r="X4147" i="11"/>
  <c r="W4147" i="11"/>
  <c r="W4105" i="11"/>
  <c r="X4105" i="11"/>
  <c r="W3992" i="11"/>
  <c r="X3992" i="11"/>
  <c r="W3976" i="11"/>
  <c r="X3976" i="11"/>
  <c r="W3960" i="11"/>
  <c r="X3960" i="11"/>
  <c r="W3946" i="11"/>
  <c r="X3946" i="11"/>
  <c r="W3930" i="11"/>
  <c r="X3930" i="11"/>
  <c r="X3911" i="11"/>
  <c r="W3911" i="11"/>
  <c r="X3896" i="11"/>
  <c r="W3896" i="11"/>
  <c r="W3878" i="11"/>
  <c r="X3878" i="11"/>
  <c r="W3868" i="11"/>
  <c r="X3868" i="11"/>
  <c r="W3845" i="11"/>
  <c r="X3845" i="11"/>
  <c r="X3834" i="11"/>
  <c r="W3834" i="11"/>
  <c r="W3819" i="11"/>
  <c r="X3819" i="11"/>
  <c r="W3809" i="11"/>
  <c r="X3809" i="11"/>
  <c r="X4095" i="11"/>
  <c r="W4095" i="11"/>
  <c r="X4069" i="11"/>
  <c r="W4069" i="11"/>
  <c r="X4049" i="11"/>
  <c r="W4049" i="11"/>
  <c r="W4018" i="11"/>
  <c r="X4018" i="11"/>
  <c r="X4136" i="11"/>
  <c r="W4136" i="11"/>
  <c r="W4121" i="11"/>
  <c r="X4121" i="11"/>
  <c r="X4102" i="11"/>
  <c r="W4102" i="11"/>
  <c r="W3808" i="11"/>
  <c r="X3808" i="11"/>
  <c r="W4004" i="11"/>
  <c r="X4004" i="11"/>
  <c r="X4088" i="11"/>
  <c r="W4088" i="11"/>
  <c r="X4079" i="11"/>
  <c r="W4079" i="11"/>
  <c r="X4056" i="11"/>
  <c r="W4056" i="11"/>
  <c r="W4046" i="11"/>
  <c r="X4046" i="11"/>
  <c r="W4022" i="11"/>
  <c r="X4022" i="11"/>
  <c r="X4135" i="11"/>
  <c r="W4135" i="11"/>
  <c r="W4108" i="11"/>
  <c r="X4108" i="11"/>
  <c r="W4101" i="11"/>
  <c r="X4101" i="11"/>
  <c r="P3790" i="11"/>
  <c r="Q3790" i="11"/>
  <c r="P3764" i="11"/>
  <c r="Q3764" i="11"/>
  <c r="P3771" i="11"/>
  <c r="Q3771" i="11"/>
  <c r="P3917" i="11"/>
  <c r="Q3917" i="11"/>
  <c r="Q3802" i="11"/>
  <c r="P3802" i="11"/>
  <c r="Q3761" i="11"/>
  <c r="P3761" i="11"/>
  <c r="P3918" i="11"/>
  <c r="Q3918" i="11"/>
  <c r="P3805" i="11"/>
  <c r="Q3805" i="11"/>
  <c r="P3883" i="11"/>
  <c r="Q3883" i="11"/>
  <c r="Q3795" i="11"/>
  <c r="P3795" i="11"/>
  <c r="Q3744" i="11"/>
  <c r="P3744" i="11"/>
  <c r="P3874" i="11"/>
  <c r="Q3874" i="11"/>
  <c r="P4142" i="11"/>
  <c r="Q4142" i="11"/>
  <c r="Q3979" i="11"/>
  <c r="P3979" i="11"/>
  <c r="P3939" i="11"/>
  <c r="Q3939" i="11"/>
  <c r="P3911" i="11"/>
  <c r="Q3911" i="11"/>
  <c r="Q3864" i="11"/>
  <c r="P3864" i="11"/>
  <c r="Q4016" i="11"/>
  <c r="P4016" i="11"/>
  <c r="Q3720" i="11"/>
  <c r="P3720" i="11"/>
  <c r="Q3973" i="11"/>
  <c r="P3973" i="11"/>
  <c r="Q3944" i="11"/>
  <c r="P3944" i="11"/>
  <c r="Q3913" i="11"/>
  <c r="P3913" i="11"/>
  <c r="P3862" i="11"/>
  <c r="Q3862" i="11"/>
  <c r="P4082" i="11"/>
  <c r="Q4082" i="11"/>
  <c r="Q4017" i="11"/>
  <c r="P4017" i="11"/>
  <c r="P4078" i="11"/>
  <c r="Q4078" i="11"/>
  <c r="Q4005" i="11"/>
  <c r="P4005" i="11"/>
  <c r="P4148" i="11"/>
  <c r="Q4148" i="11"/>
  <c r="Q4034" i="11"/>
  <c r="P4034" i="11"/>
  <c r="Q4115" i="11"/>
  <c r="P4115" i="11"/>
  <c r="Q4105" i="11"/>
  <c r="P4105" i="11"/>
  <c r="P3946" i="11"/>
  <c r="Q3946" i="11"/>
  <c r="Q3769" i="11"/>
  <c r="P3769" i="11"/>
  <c r="P3755" i="11"/>
  <c r="Q3755" i="11"/>
  <c r="P3796" i="11"/>
  <c r="Q3796" i="11"/>
  <c r="P3762" i="11"/>
  <c r="Q3762" i="11"/>
  <c r="P3789" i="11"/>
  <c r="Q3789" i="11"/>
  <c r="P3775" i="11"/>
  <c r="Q3775" i="11"/>
  <c r="P3757" i="11"/>
  <c r="Q3757" i="11"/>
  <c r="Q3743" i="11"/>
  <c r="P3743" i="11"/>
  <c r="P3732" i="11"/>
  <c r="Q3732" i="11"/>
  <c r="P3956" i="11"/>
  <c r="Q3956" i="11"/>
  <c r="P3904" i="11"/>
  <c r="Q3904" i="11"/>
  <c r="P3873" i="11"/>
  <c r="Q3873" i="11"/>
  <c r="Q3806" i="11"/>
  <c r="P3806" i="11"/>
  <c r="P4076" i="11"/>
  <c r="Q4076" i="11"/>
  <c r="Q4118" i="11"/>
  <c r="P4118" i="11"/>
  <c r="P3786" i="11"/>
  <c r="Q3786" i="11"/>
  <c r="P3776" i="11"/>
  <c r="Q3776" i="11"/>
  <c r="P3754" i="11"/>
  <c r="Q3754" i="11"/>
  <c r="Q3740" i="11"/>
  <c r="P3740" i="11"/>
  <c r="Q3945" i="11"/>
  <c r="P3945" i="11"/>
  <c r="P3929" i="11"/>
  <c r="Q3929" i="11"/>
  <c r="P3890" i="11"/>
  <c r="Q3890" i="11"/>
  <c r="P3863" i="11"/>
  <c r="Q3863" i="11"/>
  <c r="P3845" i="11"/>
  <c r="Q3845" i="11"/>
  <c r="P3826" i="11"/>
  <c r="Q3826" i="11"/>
  <c r="P4096" i="11"/>
  <c r="Q4096" i="11"/>
  <c r="P4141" i="11"/>
  <c r="Q4141" i="11"/>
  <c r="P3903" i="11"/>
  <c r="Q3903" i="11"/>
  <c r="Q3871" i="11"/>
  <c r="P3871" i="11"/>
  <c r="Q3812" i="11"/>
  <c r="P3812" i="11"/>
  <c r="P4043" i="11"/>
  <c r="Q4043" i="11"/>
  <c r="P3799" i="11"/>
  <c r="Q3799" i="11"/>
  <c r="Q3781" i="11"/>
  <c r="P3781" i="11"/>
  <c r="P3767" i="11"/>
  <c r="Q3767" i="11"/>
  <c r="Q3746" i="11"/>
  <c r="P3746" i="11"/>
  <c r="Q3726" i="11"/>
  <c r="P3726" i="11"/>
  <c r="P3718" i="11"/>
  <c r="Q3718" i="11"/>
  <c r="P3932" i="11"/>
  <c r="Q3932" i="11"/>
  <c r="P3910" i="11"/>
  <c r="Q3910" i="11"/>
  <c r="P3865" i="11"/>
  <c r="Q3865" i="11"/>
  <c r="P3848" i="11"/>
  <c r="Q3848" i="11"/>
  <c r="P4093" i="11"/>
  <c r="Q4093" i="11"/>
  <c r="P4061" i="11"/>
  <c r="Q4061" i="11"/>
  <c r="P4111" i="11"/>
  <c r="Q4111" i="11"/>
  <c r="Q3999" i="11"/>
  <c r="P3999" i="11"/>
  <c r="Q3991" i="11"/>
  <c r="P3991" i="11"/>
  <c r="Q3983" i="11"/>
  <c r="P3983" i="11"/>
  <c r="Q3975" i="11"/>
  <c r="P3975" i="11"/>
  <c r="Q3967" i="11"/>
  <c r="P3967" i="11"/>
  <c r="Q3959" i="11"/>
  <c r="P3959" i="11"/>
  <c r="Q3948" i="11"/>
  <c r="P3948" i="11"/>
  <c r="P3933" i="11"/>
  <c r="Q3933" i="11"/>
  <c r="P3920" i="11"/>
  <c r="Q3920" i="11"/>
  <c r="P3902" i="11"/>
  <c r="Q3902" i="11"/>
  <c r="P3892" i="11"/>
  <c r="Q3892" i="11"/>
  <c r="P3881" i="11"/>
  <c r="Q3881" i="11"/>
  <c r="P3858" i="11"/>
  <c r="Q3858" i="11"/>
  <c r="Q3844" i="11"/>
  <c r="P3844" i="11"/>
  <c r="Q3833" i="11"/>
  <c r="P3833" i="11"/>
  <c r="P3813" i="11"/>
  <c r="Q3813" i="11"/>
  <c r="Q4008" i="11"/>
  <c r="P4008" i="11"/>
  <c r="Q4087" i="11"/>
  <c r="P4087" i="11"/>
  <c r="Q4120" i="11"/>
  <c r="P4120" i="11"/>
  <c r="Q3716" i="11"/>
  <c r="P3716" i="11"/>
  <c r="Q3993" i="11"/>
  <c r="P3993" i="11"/>
  <c r="Q3985" i="11"/>
  <c r="P3985" i="11"/>
  <c r="Q3977" i="11"/>
  <c r="P3977" i="11"/>
  <c r="Q3969" i="11"/>
  <c r="P3969" i="11"/>
  <c r="Q3961" i="11"/>
  <c r="P3961" i="11"/>
  <c r="Q3953" i="11"/>
  <c r="P3953" i="11"/>
  <c r="Q3934" i="11"/>
  <c r="P3934" i="11"/>
  <c r="P3916" i="11"/>
  <c r="Q3916" i="11"/>
  <c r="P3909" i="11"/>
  <c r="Q3909" i="11"/>
  <c r="P3895" i="11"/>
  <c r="Q3895" i="11"/>
  <c r="Q3882" i="11"/>
  <c r="P3882" i="11"/>
  <c r="P3869" i="11"/>
  <c r="Q3869" i="11"/>
  <c r="P3853" i="11"/>
  <c r="Q3853" i="11"/>
  <c r="Q3829" i="11"/>
  <c r="P3829" i="11"/>
  <c r="P4003" i="11"/>
  <c r="Q4003" i="11"/>
  <c r="Q4071" i="11"/>
  <c r="P4071" i="11"/>
  <c r="Q4112" i="11"/>
  <c r="P4112" i="11"/>
  <c r="Q3814" i="11"/>
  <c r="P3814" i="11"/>
  <c r="Q3807" i="11"/>
  <c r="P3807" i="11"/>
  <c r="Q4009" i="11"/>
  <c r="P4009" i="11"/>
  <c r="Q4095" i="11"/>
  <c r="P4095" i="11"/>
  <c r="P4084" i="11"/>
  <c r="Q4084" i="11"/>
  <c r="P4057" i="11"/>
  <c r="Q4057" i="11"/>
  <c r="P4143" i="11"/>
  <c r="Q4143" i="11"/>
  <c r="P3818" i="11"/>
  <c r="Q3818" i="11"/>
  <c r="Q4013" i="11"/>
  <c r="P4013" i="11"/>
  <c r="Q4097" i="11"/>
  <c r="P4097" i="11"/>
  <c r="P4074" i="11"/>
  <c r="Q4074" i="11"/>
  <c r="Q4065" i="11"/>
  <c r="P4065" i="11"/>
  <c r="P4030" i="11"/>
  <c r="Q4030" i="11"/>
  <c r="Q4122" i="11"/>
  <c r="P4122" i="11"/>
  <c r="P4058" i="11"/>
  <c r="Q4058" i="11"/>
  <c r="Q4050" i="11"/>
  <c r="P4050" i="11"/>
  <c r="Q4036" i="11"/>
  <c r="P4036" i="11"/>
  <c r="Q4028" i="11"/>
  <c r="P4028" i="11"/>
  <c r="P4145" i="11"/>
  <c r="Q4145" i="11"/>
  <c r="Q4133" i="11"/>
  <c r="P4133" i="11"/>
  <c r="P4062" i="11"/>
  <c r="Q4062" i="11"/>
  <c r="Q4040" i="11"/>
  <c r="P4040" i="11"/>
  <c r="Q4020" i="11"/>
  <c r="P4020" i="11"/>
  <c r="P4137" i="11"/>
  <c r="Q4137" i="11"/>
  <c r="Q4129" i="11"/>
  <c r="P4129" i="11"/>
  <c r="Q4113" i="11"/>
  <c r="P4113" i="11"/>
  <c r="P3787" i="11"/>
  <c r="Q3787" i="11"/>
  <c r="P3958" i="11"/>
  <c r="Q3958" i="11"/>
  <c r="P3780" i="11"/>
  <c r="Q3780" i="11"/>
  <c r="Q3741" i="11"/>
  <c r="P3741" i="11"/>
  <c r="Q3728" i="11"/>
  <c r="P3728" i="11"/>
  <c r="P3846" i="11"/>
  <c r="Q3846" i="11"/>
  <c r="Q3793" i="11"/>
  <c r="P3793" i="11"/>
  <c r="P3782" i="11"/>
  <c r="Q3782" i="11"/>
  <c r="P3733" i="11"/>
  <c r="Q3733" i="11"/>
  <c r="P3940" i="11"/>
  <c r="Q3940" i="11"/>
  <c r="P3857" i="11"/>
  <c r="Q3857" i="11"/>
  <c r="P3835" i="11"/>
  <c r="Q3835" i="11"/>
  <c r="Q4126" i="11"/>
  <c r="P4126" i="11"/>
  <c r="P4051" i="11"/>
  <c r="Q4051" i="11"/>
  <c r="P4103" i="11"/>
  <c r="Q4103" i="11"/>
  <c r="Q3763" i="11"/>
  <c r="P3763" i="11"/>
  <c r="Q3937" i="11"/>
  <c r="P3937" i="11"/>
  <c r="P3923" i="11"/>
  <c r="Q3923" i="11"/>
  <c r="Q3836" i="11"/>
  <c r="P3836" i="11"/>
  <c r="Q3731" i="11"/>
  <c r="P3731" i="11"/>
  <c r="Q3995" i="11"/>
  <c r="P3995" i="11"/>
  <c r="Q3971" i="11"/>
  <c r="P3971" i="11"/>
  <c r="Q3951" i="11"/>
  <c r="P3951" i="11"/>
  <c r="P3924" i="11"/>
  <c r="Q3924" i="11"/>
  <c r="P3887" i="11"/>
  <c r="Q3887" i="11"/>
  <c r="P3849" i="11"/>
  <c r="Q3849" i="11"/>
  <c r="Q3825" i="11"/>
  <c r="P3825" i="11"/>
  <c r="P4066" i="11"/>
  <c r="Q4066" i="11"/>
  <c r="Q3997" i="11"/>
  <c r="P3997" i="11"/>
  <c r="Q3981" i="11"/>
  <c r="P3981" i="11"/>
  <c r="Q3955" i="11"/>
  <c r="P3955" i="11"/>
  <c r="Q3899" i="11"/>
  <c r="P3899" i="11"/>
  <c r="Q3876" i="11"/>
  <c r="P3876" i="11"/>
  <c r="P4011" i="11"/>
  <c r="Q4011" i="11"/>
  <c r="Q4021" i="11"/>
  <c r="P4021" i="11"/>
  <c r="P3810" i="11"/>
  <c r="Q3810" i="11"/>
  <c r="Q4001" i="11"/>
  <c r="P4001" i="11"/>
  <c r="Q4029" i="11"/>
  <c r="P4029" i="11"/>
  <c r="Q3815" i="11"/>
  <c r="P3815" i="11"/>
  <c r="Q4083" i="11"/>
  <c r="P4083" i="11"/>
  <c r="Q4039" i="11"/>
  <c r="P4039" i="11"/>
  <c r="P4053" i="11"/>
  <c r="Q4053" i="11"/>
  <c r="Q4038" i="11"/>
  <c r="P4038" i="11"/>
  <c r="P4139" i="11"/>
  <c r="Q4139" i="11"/>
  <c r="Q4025" i="11"/>
  <c r="P4025" i="11"/>
  <c r="P4147" i="11"/>
  <c r="Q4147" i="11"/>
  <c r="Q4121" i="11"/>
  <c r="P4121" i="11"/>
  <c r="P3736" i="11"/>
  <c r="Q3736" i="11"/>
  <c r="P3925" i="11"/>
  <c r="Q3925" i="11"/>
  <c r="P3759" i="11"/>
  <c r="Q3759" i="11"/>
  <c r="P3752" i="11"/>
  <c r="Q3752" i="11"/>
  <c r="P3773" i="11"/>
  <c r="Q3773" i="11"/>
  <c r="P3738" i="11"/>
  <c r="Q3738" i="11"/>
  <c r="Q3785" i="11"/>
  <c r="P3785" i="11"/>
  <c r="P3774" i="11"/>
  <c r="Q3774" i="11"/>
  <c r="Q3753" i="11"/>
  <c r="P3753" i="11"/>
  <c r="P3742" i="11"/>
  <c r="Q3742" i="11"/>
  <c r="Q3729" i="11"/>
  <c r="P3729" i="11"/>
  <c r="Q3947" i="11"/>
  <c r="P3947" i="11"/>
  <c r="P3896" i="11"/>
  <c r="Q3896" i="11"/>
  <c r="P3850" i="11"/>
  <c r="Q3850" i="11"/>
  <c r="P3803" i="11"/>
  <c r="Q3803" i="11"/>
  <c r="Q4049" i="11"/>
  <c r="P4049" i="11"/>
  <c r="Q3797" i="11"/>
  <c r="P3797" i="11"/>
  <c r="P3783" i="11"/>
  <c r="Q3783" i="11"/>
  <c r="Q3765" i="11"/>
  <c r="P3765" i="11"/>
  <c r="P3751" i="11"/>
  <c r="Q3751" i="11"/>
  <c r="Q3734" i="11"/>
  <c r="P3734" i="11"/>
  <c r="P3943" i="11"/>
  <c r="Q3943" i="11"/>
  <c r="P3927" i="11"/>
  <c r="Q3927" i="11"/>
  <c r="P3877" i="11"/>
  <c r="Q3877" i="11"/>
  <c r="Q3860" i="11"/>
  <c r="P3860" i="11"/>
  <c r="P3838" i="11"/>
  <c r="Q3838" i="11"/>
  <c r="P3820" i="11"/>
  <c r="Q3820" i="11"/>
  <c r="P4080" i="11"/>
  <c r="Q4080" i="11"/>
  <c r="P4127" i="11"/>
  <c r="Q4127" i="11"/>
  <c r="P3893" i="11"/>
  <c r="Q3893" i="11"/>
  <c r="P3839" i="11"/>
  <c r="Q3839" i="11"/>
  <c r="P4059" i="11"/>
  <c r="Q4059" i="11"/>
  <c r="Q4116" i="11"/>
  <c r="P4116" i="11"/>
  <c r="Q3798" i="11"/>
  <c r="P3798" i="11"/>
  <c r="Q3777" i="11"/>
  <c r="P3777" i="11"/>
  <c r="P3766" i="11"/>
  <c r="Q3766" i="11"/>
  <c r="Q3745" i="11"/>
  <c r="P3745" i="11"/>
  <c r="P3725" i="11"/>
  <c r="Q3725" i="11"/>
  <c r="Q3717" i="11"/>
  <c r="P3717" i="11"/>
  <c r="P3930" i="11"/>
  <c r="Q3930" i="11"/>
  <c r="P3900" i="11"/>
  <c r="Q3900" i="11"/>
  <c r="Q3859" i="11"/>
  <c r="P3859" i="11"/>
  <c r="P3842" i="11"/>
  <c r="Q3842" i="11"/>
  <c r="P4091" i="11"/>
  <c r="Q4091" i="11"/>
  <c r="P4149" i="11"/>
  <c r="Q4149" i="11"/>
  <c r="Q4110" i="11"/>
  <c r="P4110" i="11"/>
  <c r="P3998" i="11"/>
  <c r="Q3998" i="11"/>
  <c r="P3990" i="11"/>
  <c r="Q3990" i="11"/>
  <c r="P3982" i="11"/>
  <c r="Q3982" i="11"/>
  <c r="P3974" i="11"/>
  <c r="Q3974" i="11"/>
  <c r="P3966" i="11"/>
  <c r="Q3966" i="11"/>
  <c r="Q3957" i="11"/>
  <c r="P3957" i="11"/>
  <c r="Q3942" i="11"/>
  <c r="P3942" i="11"/>
  <c r="Q3926" i="11"/>
  <c r="P3926" i="11"/>
  <c r="P3914" i="11"/>
  <c r="Q3914" i="11"/>
  <c r="P3901" i="11"/>
  <c r="Q3901" i="11"/>
  <c r="P3888" i="11"/>
  <c r="Q3888" i="11"/>
  <c r="P3875" i="11"/>
  <c r="Q3875" i="11"/>
  <c r="Q3854" i="11"/>
  <c r="P3854" i="11"/>
  <c r="Q3840" i="11"/>
  <c r="P3840" i="11"/>
  <c r="Q3831" i="11"/>
  <c r="P3831" i="11"/>
  <c r="Q3808" i="11"/>
  <c r="P3808" i="11"/>
  <c r="Q4004" i="11"/>
  <c r="P4004" i="11"/>
  <c r="P4070" i="11"/>
  <c r="Q4070" i="11"/>
  <c r="Q4104" i="11"/>
  <c r="P4104" i="11"/>
  <c r="P4000" i="11"/>
  <c r="Q4000" i="11"/>
  <c r="P3992" i="11"/>
  <c r="Q3992" i="11"/>
  <c r="P3984" i="11"/>
  <c r="Q3984" i="11"/>
  <c r="P3976" i="11"/>
  <c r="Q3976" i="11"/>
  <c r="P3968" i="11"/>
  <c r="Q3968" i="11"/>
  <c r="P3960" i="11"/>
  <c r="Q3960" i="11"/>
  <c r="Q3952" i="11"/>
  <c r="P3952" i="11"/>
  <c r="P3931" i="11"/>
  <c r="Q3931" i="11"/>
  <c r="Q3915" i="11"/>
  <c r="P3915" i="11"/>
  <c r="Q3907" i="11"/>
  <c r="P3907" i="11"/>
  <c r="P3891" i="11"/>
  <c r="Q3891" i="11"/>
  <c r="Q3880" i="11"/>
  <c r="P3880" i="11"/>
  <c r="Q3866" i="11"/>
  <c r="P3866" i="11"/>
  <c r="Q3843" i="11"/>
  <c r="P3843" i="11"/>
  <c r="P4015" i="11"/>
  <c r="Q4015" i="11"/>
  <c r="P4086" i="11"/>
  <c r="Q4086" i="11"/>
  <c r="Q4045" i="11"/>
  <c r="P4045" i="11"/>
  <c r="Q3828" i="11"/>
  <c r="P3828" i="11"/>
  <c r="Q3811" i="11"/>
  <c r="P3811" i="11"/>
  <c r="Q3804" i="11"/>
  <c r="P3804" i="11"/>
  <c r="Q4002" i="11"/>
  <c r="P4002" i="11"/>
  <c r="P4090" i="11"/>
  <c r="Q4090" i="11"/>
  <c r="Q4081" i="11"/>
  <c r="P4081" i="11"/>
  <c r="Q4055" i="11"/>
  <c r="P4055" i="11"/>
  <c r="P4140" i="11"/>
  <c r="Q4140" i="11"/>
  <c r="Q3817" i="11"/>
  <c r="P3817" i="11"/>
  <c r="Q4006" i="11"/>
  <c r="P4006" i="11"/>
  <c r="P4094" i="11"/>
  <c r="Q4094" i="11"/>
  <c r="P4072" i="11"/>
  <c r="Q4072" i="11"/>
  <c r="P4054" i="11"/>
  <c r="Q4054" i="11"/>
  <c r="P4022" i="11"/>
  <c r="Q4022" i="11"/>
  <c r="Q4114" i="11"/>
  <c r="P4114" i="11"/>
  <c r="P4056" i="11"/>
  <c r="Q4056" i="11"/>
  <c r="Q4042" i="11"/>
  <c r="P4042" i="11"/>
  <c r="Q4035" i="11"/>
  <c r="P4035" i="11"/>
  <c r="P4027" i="11"/>
  <c r="Q4027" i="11"/>
  <c r="Q4144" i="11"/>
  <c r="P4144" i="11"/>
  <c r="Q4123" i="11"/>
  <c r="P4123" i="11"/>
  <c r="Q4048" i="11"/>
  <c r="P4048" i="11"/>
  <c r="Q4031" i="11"/>
  <c r="P4031" i="11"/>
  <c r="Q4019" i="11"/>
  <c r="P4019" i="11"/>
  <c r="Q4136" i="11"/>
  <c r="P4136" i="11"/>
  <c r="Q4125" i="11"/>
  <c r="P4125" i="11"/>
  <c r="Q4109" i="11"/>
  <c r="P4109" i="11"/>
  <c r="Q3737" i="11"/>
  <c r="P3737" i="11"/>
  <c r="Q3735" i="11"/>
  <c r="P3735" i="11"/>
  <c r="P3749" i="11"/>
  <c r="Q3749" i="11"/>
  <c r="P3886" i="11"/>
  <c r="Q3886" i="11"/>
  <c r="Q4041" i="11"/>
  <c r="P4041" i="11"/>
  <c r="P3750" i="11"/>
  <c r="Q3750" i="11"/>
  <c r="P3870" i="11"/>
  <c r="Q3870" i="11"/>
  <c r="P4064" i="11"/>
  <c r="Q4064" i="11"/>
  <c r="P3823" i="11"/>
  <c r="Q3823" i="11"/>
  <c r="P3772" i="11"/>
  <c r="Q3772" i="11"/>
  <c r="Q3724" i="11"/>
  <c r="P3724" i="11"/>
  <c r="Q3855" i="11"/>
  <c r="P3855" i="11"/>
  <c r="P4077" i="11"/>
  <c r="Q4077" i="11"/>
  <c r="Q3987" i="11"/>
  <c r="P3987" i="11"/>
  <c r="Q3963" i="11"/>
  <c r="P3963" i="11"/>
  <c r="P3898" i="11"/>
  <c r="Q3898" i="11"/>
  <c r="P3837" i="11"/>
  <c r="Q3837" i="11"/>
  <c r="P4098" i="11"/>
  <c r="Q4098" i="11"/>
  <c r="Q3989" i="11"/>
  <c r="P3989" i="11"/>
  <c r="Q3965" i="11"/>
  <c r="P3965" i="11"/>
  <c r="Q3928" i="11"/>
  <c r="P3928" i="11"/>
  <c r="Q3889" i="11"/>
  <c r="P3889" i="11"/>
  <c r="Q3832" i="11"/>
  <c r="P3832" i="11"/>
  <c r="Q3824" i="11"/>
  <c r="P3824" i="11"/>
  <c r="P4088" i="11"/>
  <c r="Q4088" i="11"/>
  <c r="Q4134" i="11"/>
  <c r="P4134" i="11"/>
  <c r="P4069" i="11"/>
  <c r="Q4069" i="11"/>
  <c r="Q4106" i="11"/>
  <c r="P4106" i="11"/>
  <c r="Q4026" i="11"/>
  <c r="P4026" i="11"/>
  <c r="Q4047" i="11"/>
  <c r="P4047" i="11"/>
  <c r="Q4131" i="11"/>
  <c r="P4131" i="11"/>
  <c r="P3784" i="11"/>
  <c r="Q3784" i="11"/>
  <c r="P3791" i="11"/>
  <c r="Q3791" i="11"/>
  <c r="P3758" i="11"/>
  <c r="Q3758" i="11"/>
  <c r="Q3949" i="11"/>
  <c r="P3949" i="11"/>
  <c r="P3794" i="11"/>
  <c r="Q3794" i="11"/>
  <c r="P3800" i="11"/>
  <c r="Q3800" i="11"/>
  <c r="P3778" i="11"/>
  <c r="Q3778" i="11"/>
  <c r="P3768" i="11"/>
  <c r="Q3768" i="11"/>
  <c r="Q3747" i="11"/>
  <c r="P3747" i="11"/>
  <c r="Q3739" i="11"/>
  <c r="P3739" i="11"/>
  <c r="Q3723" i="11"/>
  <c r="P3723" i="11"/>
  <c r="P3908" i="11"/>
  <c r="Q3908" i="11"/>
  <c r="P3878" i="11"/>
  <c r="Q3878" i="11"/>
  <c r="P3841" i="11"/>
  <c r="Q3841" i="11"/>
  <c r="P4092" i="11"/>
  <c r="Q4092" i="11"/>
  <c r="P4119" i="11"/>
  <c r="Q4119" i="11"/>
  <c r="P3788" i="11"/>
  <c r="Q3788" i="11"/>
  <c r="Q3779" i="11"/>
  <c r="P3779" i="11"/>
  <c r="P3756" i="11"/>
  <c r="Q3756" i="11"/>
  <c r="Q3748" i="11"/>
  <c r="P3748" i="11"/>
  <c r="P3722" i="11"/>
  <c r="Q3722" i="11"/>
  <c r="P3938" i="11"/>
  <c r="Q3938" i="11"/>
  <c r="P3906" i="11"/>
  <c r="Q3906" i="11"/>
  <c r="P3867" i="11"/>
  <c r="Q3867" i="11"/>
  <c r="Q3851" i="11"/>
  <c r="P3851" i="11"/>
  <c r="P3827" i="11"/>
  <c r="Q3827" i="11"/>
  <c r="P3801" i="11"/>
  <c r="Q3801" i="11"/>
  <c r="P4150" i="11"/>
  <c r="Q4150" i="11"/>
  <c r="Q4108" i="11"/>
  <c r="P4108" i="11"/>
  <c r="P3879" i="11"/>
  <c r="Q3879" i="11"/>
  <c r="Q3819" i="11"/>
  <c r="P3819" i="11"/>
  <c r="P4044" i="11"/>
  <c r="Q4044" i="11"/>
  <c r="P4102" i="11"/>
  <c r="Q4102" i="11"/>
  <c r="P3792" i="11"/>
  <c r="Q3792" i="11"/>
  <c r="P3770" i="11"/>
  <c r="Q3770" i="11"/>
  <c r="P3760" i="11"/>
  <c r="Q3760" i="11"/>
  <c r="Q3730" i="11"/>
  <c r="P3730" i="11"/>
  <c r="Q3721" i="11"/>
  <c r="P3721" i="11"/>
  <c r="P3935" i="11"/>
  <c r="Q3935" i="11"/>
  <c r="Q3921" i="11"/>
  <c r="P3921" i="11"/>
  <c r="Q3868" i="11"/>
  <c r="P3868" i="11"/>
  <c r="Q3852" i="11"/>
  <c r="P3852" i="11"/>
  <c r="P3821" i="11"/>
  <c r="Q3821" i="11"/>
  <c r="P4075" i="11"/>
  <c r="Q4075" i="11"/>
  <c r="Q4124" i="11"/>
  <c r="P4124" i="11"/>
  <c r="Q3727" i="11"/>
  <c r="P3727" i="11"/>
  <c r="P3994" i="11"/>
  <c r="Q3994" i="11"/>
  <c r="P3986" i="11"/>
  <c r="Q3986" i="11"/>
  <c r="P3978" i="11"/>
  <c r="Q3978" i="11"/>
  <c r="P3970" i="11"/>
  <c r="Q3970" i="11"/>
  <c r="P3962" i="11"/>
  <c r="Q3962" i="11"/>
  <c r="Q3950" i="11"/>
  <c r="P3950" i="11"/>
  <c r="Q3936" i="11"/>
  <c r="P3936" i="11"/>
  <c r="P3922" i="11"/>
  <c r="Q3922" i="11"/>
  <c r="Q3905" i="11"/>
  <c r="P3905" i="11"/>
  <c r="P3894" i="11"/>
  <c r="Q3894" i="11"/>
  <c r="Q3885" i="11"/>
  <c r="P3885" i="11"/>
  <c r="P3861" i="11"/>
  <c r="Q3861" i="11"/>
  <c r="Q3847" i="11"/>
  <c r="P3847" i="11"/>
  <c r="Q3834" i="11"/>
  <c r="P3834" i="11"/>
  <c r="Q3822" i="11"/>
  <c r="P3822" i="11"/>
  <c r="Q4012" i="11"/>
  <c r="P4012" i="11"/>
  <c r="P4089" i="11"/>
  <c r="Q4089" i="11"/>
  <c r="P4060" i="11"/>
  <c r="Q4060" i="11"/>
  <c r="Q3719" i="11"/>
  <c r="P3719" i="11"/>
  <c r="P3996" i="11"/>
  <c r="Q3996" i="11"/>
  <c r="P3988" i="11"/>
  <c r="Q3988" i="11"/>
  <c r="P3980" i="11"/>
  <c r="Q3980" i="11"/>
  <c r="P3972" i="11"/>
  <c r="Q3972" i="11"/>
  <c r="P3964" i="11"/>
  <c r="Q3964" i="11"/>
  <c r="Q3954" i="11"/>
  <c r="P3954" i="11"/>
  <c r="P3941" i="11"/>
  <c r="Q3941" i="11"/>
  <c r="P3919" i="11"/>
  <c r="Q3919" i="11"/>
  <c r="P3912" i="11"/>
  <c r="Q3912" i="11"/>
  <c r="Q3897" i="11"/>
  <c r="P3897" i="11"/>
  <c r="P3884" i="11"/>
  <c r="Q3884" i="11"/>
  <c r="Q3872" i="11"/>
  <c r="P3872" i="11"/>
  <c r="Q3856" i="11"/>
  <c r="P3856" i="11"/>
  <c r="Q3830" i="11"/>
  <c r="P3830" i="11"/>
  <c r="P4007" i="11"/>
  <c r="Q4007" i="11"/>
  <c r="P4073" i="11"/>
  <c r="Q4073" i="11"/>
  <c r="Q4128" i="11"/>
  <c r="P4128" i="11"/>
  <c r="Q3816" i="11"/>
  <c r="P3816" i="11"/>
  <c r="Q3809" i="11"/>
  <c r="P3809" i="11"/>
  <c r="Q4010" i="11"/>
  <c r="P4010" i="11"/>
  <c r="Q4099" i="11"/>
  <c r="P4099" i="11"/>
  <c r="P4085" i="11"/>
  <c r="Q4085" i="11"/>
  <c r="Q4067" i="11"/>
  <c r="P4067" i="11"/>
  <c r="P4018" i="11"/>
  <c r="Q4018" i="11"/>
  <c r="Q4132" i="11"/>
  <c r="P4132" i="11"/>
  <c r="Q4014" i="11"/>
  <c r="P4014" i="11"/>
  <c r="Q4100" i="11"/>
  <c r="P4100" i="11"/>
  <c r="Q4079" i="11"/>
  <c r="P4079" i="11"/>
  <c r="P4068" i="11"/>
  <c r="Q4068" i="11"/>
  <c r="Q4033" i="11"/>
  <c r="P4033" i="11"/>
  <c r="P4135" i="11"/>
  <c r="Q4135" i="11"/>
  <c r="Q4063" i="11"/>
  <c r="P4063" i="11"/>
  <c r="P4052" i="11"/>
  <c r="Q4052" i="11"/>
  <c r="Q4037" i="11"/>
  <c r="P4037" i="11"/>
  <c r="Q4032" i="11"/>
  <c r="P4032" i="11"/>
  <c r="Q4024" i="11"/>
  <c r="P4024" i="11"/>
  <c r="Q4138" i="11"/>
  <c r="P4138" i="11"/>
  <c r="Q4107" i="11"/>
  <c r="P4107" i="11"/>
  <c r="Q4046" i="11"/>
  <c r="P4046" i="11"/>
  <c r="Q4023" i="11"/>
  <c r="P4023" i="11"/>
  <c r="Q4146" i="11"/>
  <c r="P4146" i="11"/>
  <c r="Q4130" i="11"/>
  <c r="P4130" i="11"/>
  <c r="Q4117" i="11"/>
  <c r="P4117" i="11"/>
  <c r="Q4101" i="11"/>
  <c r="P4101" i="11"/>
  <c r="X251" i="11"/>
  <c r="X400" i="11"/>
  <c r="X387" i="11"/>
  <c r="X404" i="11"/>
  <c r="X403" i="11"/>
  <c r="X395" i="11"/>
  <c r="X692" i="11"/>
  <c r="X828" i="11"/>
  <c r="X498" i="11"/>
  <c r="X499" i="11"/>
  <c r="X360" i="11"/>
  <c r="X363" i="11"/>
  <c r="X371" i="11"/>
  <c r="X307" i="11"/>
  <c r="X312" i="11"/>
  <c r="X315" i="11"/>
  <c r="X299" i="11"/>
  <c r="X291" i="11"/>
  <c r="X304" i="11"/>
  <c r="X288" i="11"/>
  <c r="X211" i="11"/>
  <c r="X203" i="11"/>
  <c r="X200" i="11"/>
  <c r="X72" i="11"/>
  <c r="X53" i="11"/>
  <c r="X36" i="11"/>
  <c r="X37" i="11"/>
  <c r="X2733" i="11"/>
  <c r="W2733" i="11"/>
  <c r="X2117" i="11"/>
  <c r="W2117" i="11"/>
  <c r="X3677" i="11"/>
  <c r="W3677" i="11"/>
  <c r="X3634" i="11"/>
  <c r="W3634" i="11"/>
  <c r="X3592" i="11"/>
  <c r="W3592" i="11"/>
  <c r="X3549" i="11"/>
  <c r="W3549" i="11"/>
  <c r="X3528" i="11"/>
  <c r="W3528" i="11"/>
  <c r="X3485" i="11"/>
  <c r="W3485" i="11"/>
  <c r="X3442" i="11"/>
  <c r="W3442" i="11"/>
  <c r="X3400" i="11"/>
  <c r="W3400" i="11"/>
  <c r="X3357" i="11"/>
  <c r="W3357" i="11"/>
  <c r="X3293" i="11"/>
  <c r="W3293" i="11"/>
  <c r="X3250" i="11"/>
  <c r="W3250" i="11"/>
  <c r="X3229" i="11"/>
  <c r="W3229" i="11"/>
  <c r="X3186" i="11"/>
  <c r="W3186" i="11"/>
  <c r="X3144" i="11"/>
  <c r="W3144" i="11"/>
  <c r="X3101" i="11"/>
  <c r="W3101" i="11"/>
  <c r="X3058" i="11"/>
  <c r="W3058" i="11"/>
  <c r="X3016" i="11"/>
  <c r="W3016" i="11"/>
  <c r="X2973" i="11"/>
  <c r="W2973" i="11"/>
  <c r="X2909" i="11"/>
  <c r="W2909" i="11"/>
  <c r="X2888" i="11"/>
  <c r="W2888" i="11"/>
  <c r="X2845" i="11"/>
  <c r="W2845" i="11"/>
  <c r="X2802" i="11"/>
  <c r="W2802" i="11"/>
  <c r="X2760" i="11"/>
  <c r="W2760" i="11"/>
  <c r="X2738" i="11"/>
  <c r="W2738" i="11"/>
  <c r="X2696" i="11"/>
  <c r="W2696" i="11"/>
  <c r="X2653" i="11"/>
  <c r="W2653" i="11"/>
  <c r="X2610" i="11"/>
  <c r="W2610" i="11"/>
  <c r="X2568" i="11"/>
  <c r="W2568" i="11"/>
  <c r="X2546" i="11"/>
  <c r="W2546" i="11"/>
  <c r="X2504" i="11"/>
  <c r="W2504" i="11"/>
  <c r="X2461" i="11"/>
  <c r="W2461" i="11"/>
  <c r="X2418" i="11"/>
  <c r="W2418" i="11"/>
  <c r="X2376" i="11"/>
  <c r="W2376" i="11"/>
  <c r="X2333" i="11"/>
  <c r="W2333" i="11"/>
  <c r="X2269" i="11"/>
  <c r="W2269" i="11"/>
  <c r="W2226" i="11"/>
  <c r="X2226" i="11"/>
  <c r="X2184" i="11"/>
  <c r="W2184" i="11"/>
  <c r="X2162" i="11"/>
  <c r="W2162" i="11"/>
  <c r="X2106" i="11"/>
  <c r="W2106" i="11"/>
  <c r="X3686" i="11"/>
  <c r="W3686" i="11"/>
  <c r="X3644" i="11"/>
  <c r="W3644" i="11"/>
  <c r="X3601" i="11"/>
  <c r="W3601" i="11"/>
  <c r="X3558" i="11"/>
  <c r="W3558" i="11"/>
  <c r="X3494" i="11"/>
  <c r="W3494" i="11"/>
  <c r="X3452" i="11"/>
  <c r="W3452" i="11"/>
  <c r="X3409" i="11"/>
  <c r="W3409" i="11"/>
  <c r="X3388" i="11"/>
  <c r="W3388" i="11"/>
  <c r="X3345" i="11"/>
  <c r="W3345" i="11"/>
  <c r="X3302" i="11"/>
  <c r="W3302" i="11"/>
  <c r="X3260" i="11"/>
  <c r="W3260" i="11"/>
  <c r="X3217" i="11"/>
  <c r="W3217" i="11"/>
  <c r="X3174" i="11"/>
  <c r="W3174" i="11"/>
  <c r="X3132" i="11"/>
  <c r="W3132" i="11"/>
  <c r="X3089" i="11"/>
  <c r="W3089" i="11"/>
  <c r="X3046" i="11"/>
  <c r="W3046" i="11"/>
  <c r="X3004" i="11"/>
  <c r="W3004" i="11"/>
  <c r="X2961" i="11"/>
  <c r="W2961" i="11"/>
  <c r="X2897" i="11"/>
  <c r="W2897" i="11"/>
  <c r="X2854" i="11"/>
  <c r="W2854" i="11"/>
  <c r="X2812" i="11"/>
  <c r="W2812" i="11"/>
  <c r="X2790" i="11"/>
  <c r="W2790" i="11"/>
  <c r="X2748" i="11"/>
  <c r="W2748" i="11"/>
  <c r="X2705" i="11"/>
  <c r="W2705" i="11"/>
  <c r="X2641" i="11"/>
  <c r="W2641" i="11"/>
  <c r="X2620" i="11"/>
  <c r="W2620" i="11"/>
  <c r="X2577" i="11"/>
  <c r="W2577" i="11"/>
  <c r="X2534" i="11"/>
  <c r="W2534" i="11"/>
  <c r="X2492" i="11"/>
  <c r="W2492" i="11"/>
  <c r="X2449" i="11"/>
  <c r="W2449" i="11"/>
  <c r="W2406" i="11"/>
  <c r="X2406" i="11"/>
  <c r="X2364" i="11"/>
  <c r="W2364" i="11"/>
  <c r="X2321" i="11"/>
  <c r="W2321" i="11"/>
  <c r="X2257" i="11"/>
  <c r="W2257" i="11"/>
  <c r="X2214" i="11"/>
  <c r="W2214" i="11"/>
  <c r="X2172" i="11"/>
  <c r="W2172" i="11"/>
  <c r="X2118" i="11"/>
  <c r="W2118" i="11"/>
  <c r="X2090" i="11"/>
  <c r="W2090" i="11"/>
  <c r="X3674" i="11"/>
  <c r="W3674" i="11"/>
  <c r="X3632" i="11"/>
  <c r="W3632" i="11"/>
  <c r="X3589" i="11"/>
  <c r="W3589" i="11"/>
  <c r="X3525" i="11"/>
  <c r="W3525" i="11"/>
  <c r="X3482" i="11"/>
  <c r="W3482" i="11"/>
  <c r="X3440" i="11"/>
  <c r="W3440" i="11"/>
  <c r="X3397" i="11"/>
  <c r="W3397" i="11"/>
  <c r="X3354" i="11"/>
  <c r="W3354" i="11"/>
  <c r="X3312" i="11"/>
  <c r="W3312" i="11"/>
  <c r="X3269" i="11"/>
  <c r="W3269" i="11"/>
  <c r="X3226" i="11"/>
  <c r="W3226" i="11"/>
  <c r="X3205" i="11"/>
  <c r="W3205" i="11"/>
  <c r="X3162" i="11"/>
  <c r="W3162" i="11"/>
  <c r="X3120" i="11"/>
  <c r="W3120" i="11"/>
  <c r="X3077" i="11"/>
  <c r="W3077" i="11"/>
  <c r="X3034" i="11"/>
  <c r="W3034" i="11"/>
  <c r="X2992" i="11"/>
  <c r="W2992" i="11"/>
  <c r="X2949" i="11"/>
  <c r="W2949" i="11"/>
  <c r="X2906" i="11"/>
  <c r="W2906" i="11"/>
  <c r="X2864" i="11"/>
  <c r="W2864" i="11"/>
  <c r="X2821" i="11"/>
  <c r="W2821" i="11"/>
  <c r="X2778" i="11"/>
  <c r="W2778" i="11"/>
  <c r="X2757" i="11"/>
  <c r="W2757" i="11"/>
  <c r="X2714" i="11"/>
  <c r="W2714" i="11"/>
  <c r="W2672" i="11"/>
  <c r="X2672" i="11"/>
  <c r="X2629" i="11"/>
  <c r="W2629" i="11"/>
  <c r="X2586" i="11"/>
  <c r="W2586" i="11"/>
  <c r="X2544" i="11"/>
  <c r="W2544" i="11"/>
  <c r="W2501" i="11"/>
  <c r="X2501" i="11"/>
  <c r="X2458" i="11"/>
  <c r="W2458" i="11"/>
  <c r="X2416" i="11"/>
  <c r="W2416" i="11"/>
  <c r="X2373" i="11"/>
  <c r="W2373" i="11"/>
  <c r="X2330" i="11"/>
  <c r="W2330" i="11"/>
  <c r="X2288" i="11"/>
  <c r="W2288" i="11"/>
  <c r="X2245" i="11"/>
  <c r="W2245" i="11"/>
  <c r="X2202" i="11"/>
  <c r="W2202" i="11"/>
  <c r="X2159" i="11"/>
  <c r="W2159" i="11"/>
  <c r="X2102" i="11"/>
  <c r="W2102" i="11"/>
  <c r="X3678" i="11"/>
  <c r="W3678" i="11"/>
  <c r="W3657" i="11"/>
  <c r="X3657" i="11"/>
  <c r="X3593" i="11"/>
  <c r="W3593" i="11"/>
  <c r="X3550" i="11"/>
  <c r="W3550" i="11"/>
  <c r="W3529" i="11"/>
  <c r="X3529" i="11"/>
  <c r="W3486" i="11"/>
  <c r="X3486" i="11"/>
  <c r="X3444" i="11"/>
  <c r="W3444" i="11"/>
  <c r="X3380" i="11"/>
  <c r="W3380" i="11"/>
  <c r="W3337" i="11"/>
  <c r="X3337" i="11"/>
  <c r="W3294" i="11"/>
  <c r="X3294" i="11"/>
  <c r="W3273" i="11"/>
  <c r="X3273" i="11"/>
  <c r="W3230" i="11"/>
  <c r="X3230" i="11"/>
  <c r="X3188" i="11"/>
  <c r="W3188" i="11"/>
  <c r="W3145" i="11"/>
  <c r="X3145" i="11"/>
  <c r="W3102" i="11"/>
  <c r="X3102" i="11"/>
  <c r="X3060" i="11"/>
  <c r="W3060" i="11"/>
  <c r="W3017" i="11"/>
  <c r="X3017" i="11"/>
  <c r="W2974" i="11"/>
  <c r="X2974" i="11"/>
  <c r="X2932" i="11"/>
  <c r="W2932" i="11"/>
  <c r="W2889" i="11"/>
  <c r="X2889" i="11"/>
  <c r="X2846" i="11"/>
  <c r="W2846" i="11"/>
  <c r="W2804" i="11"/>
  <c r="X2804" i="11"/>
  <c r="X2782" i="11"/>
  <c r="W2782" i="11"/>
  <c r="X2740" i="11"/>
  <c r="W2740" i="11"/>
  <c r="W2697" i="11"/>
  <c r="X2697" i="11"/>
  <c r="X2654" i="11"/>
  <c r="W2654" i="11"/>
  <c r="X2590" i="11"/>
  <c r="W2590" i="11"/>
  <c r="W2548" i="11"/>
  <c r="X2548" i="11"/>
  <c r="X2505" i="11"/>
  <c r="W2505" i="11"/>
  <c r="X2462" i="11"/>
  <c r="W2462" i="11"/>
  <c r="W2420" i="11"/>
  <c r="X2420" i="11"/>
  <c r="X2398" i="11"/>
  <c r="W2398" i="11"/>
  <c r="W2356" i="11"/>
  <c r="X2356" i="11"/>
  <c r="X2313" i="11"/>
  <c r="W2313" i="11"/>
  <c r="X2270" i="11"/>
  <c r="W2270" i="11"/>
  <c r="X2206" i="11"/>
  <c r="W2206" i="11"/>
  <c r="X2185" i="11"/>
  <c r="W2185" i="11"/>
  <c r="W2135" i="11"/>
  <c r="X2135" i="11"/>
  <c r="W3711" i="11"/>
  <c r="X3711" i="11"/>
  <c r="W3663" i="11"/>
  <c r="X3663" i="11"/>
  <c r="W3631" i="11"/>
  <c r="X3631" i="11"/>
  <c r="W3615" i="11"/>
  <c r="X3615" i="11"/>
  <c r="W3583" i="11"/>
  <c r="X3583" i="11"/>
  <c r="W3551" i="11"/>
  <c r="X3551" i="11"/>
  <c r="W3519" i="11"/>
  <c r="X3519" i="11"/>
  <c r="W3487" i="11"/>
  <c r="X3487" i="11"/>
  <c r="W3455" i="11"/>
  <c r="X3455" i="11"/>
  <c r="W3407" i="11"/>
  <c r="X3407" i="11"/>
  <c r="W3375" i="11"/>
  <c r="X3375" i="11"/>
  <c r="W3343" i="11"/>
  <c r="X3343" i="11"/>
  <c r="W3311" i="11"/>
  <c r="X3311" i="11"/>
  <c r="W3279" i="11"/>
  <c r="X3279" i="11"/>
  <c r="W3247" i="11"/>
  <c r="X3247" i="11"/>
  <c r="W3231" i="11"/>
  <c r="X3231" i="11"/>
  <c r="W3199" i="11"/>
  <c r="X3199" i="11"/>
  <c r="W3167" i="11"/>
  <c r="X3167" i="11"/>
  <c r="W3119" i="11"/>
  <c r="X3119" i="11"/>
  <c r="W3087" i="11"/>
  <c r="X3087" i="11"/>
  <c r="W3055" i="11"/>
  <c r="X3055" i="11"/>
  <c r="W3023" i="11"/>
  <c r="X3023" i="11"/>
  <c r="W2991" i="11"/>
  <c r="X2991" i="11"/>
  <c r="W2975" i="11"/>
  <c r="X2975" i="11"/>
  <c r="W2927" i="11"/>
  <c r="X2927" i="11"/>
  <c r="W2895" i="11"/>
  <c r="X2895" i="11"/>
  <c r="W2863" i="11"/>
  <c r="X2863" i="11"/>
  <c r="W2831" i="11"/>
  <c r="X2831" i="11"/>
  <c r="X2799" i="11"/>
  <c r="W2799" i="11"/>
  <c r="W2767" i="11"/>
  <c r="X2767" i="11"/>
  <c r="X2735" i="11"/>
  <c r="W2735" i="11"/>
  <c r="W2703" i="11"/>
  <c r="X2703" i="11"/>
  <c r="X2671" i="11"/>
  <c r="W2671" i="11"/>
  <c r="W2639" i="11"/>
  <c r="X2639" i="11"/>
  <c r="X2607" i="11"/>
  <c r="W2607" i="11"/>
  <c r="W2575" i="11"/>
  <c r="X2575" i="11"/>
  <c r="W2559" i="11"/>
  <c r="X2559" i="11"/>
  <c r="W2527" i="11"/>
  <c r="X2527" i="11"/>
  <c r="W2495" i="11"/>
  <c r="X2495" i="11"/>
  <c r="W2463" i="11"/>
  <c r="X2463" i="11"/>
  <c r="W2431" i="11"/>
  <c r="X2431" i="11"/>
  <c r="W2383" i="11"/>
  <c r="X2383" i="11"/>
  <c r="W2367" i="11"/>
  <c r="X2367" i="11"/>
  <c r="W2335" i="11"/>
  <c r="X2335" i="11"/>
  <c r="W2303" i="11"/>
  <c r="X2303" i="11"/>
  <c r="W2271" i="11"/>
  <c r="X2271" i="11"/>
  <c r="X2239" i="11"/>
  <c r="W2239" i="11"/>
  <c r="W2207" i="11"/>
  <c r="X2207" i="11"/>
  <c r="W2175" i="11"/>
  <c r="X2175" i="11"/>
  <c r="X2149" i="11"/>
  <c r="W2149" i="11"/>
  <c r="X3714" i="11"/>
  <c r="W3714" i="11"/>
  <c r="X3693" i="11"/>
  <c r="W3693" i="11"/>
  <c r="X3650" i="11"/>
  <c r="W3650" i="11"/>
  <c r="X3608" i="11"/>
  <c r="W3608" i="11"/>
  <c r="X3565" i="11"/>
  <c r="W3565" i="11"/>
  <c r="X3522" i="11"/>
  <c r="W3522" i="11"/>
  <c r="X3480" i="11"/>
  <c r="W3480" i="11"/>
  <c r="X3437" i="11"/>
  <c r="W3437" i="11"/>
  <c r="X3394" i="11"/>
  <c r="W3394" i="11"/>
  <c r="X3352" i="11"/>
  <c r="W3352" i="11"/>
  <c r="X3330" i="11"/>
  <c r="W3330" i="11"/>
  <c r="X3266" i="11"/>
  <c r="W3266" i="11"/>
  <c r="X3224" i="11"/>
  <c r="W3224" i="11"/>
  <c r="X3181" i="11"/>
  <c r="W3181" i="11"/>
  <c r="X3138" i="11"/>
  <c r="W3138" i="11"/>
  <c r="X3096" i="11"/>
  <c r="W3096" i="11"/>
  <c r="X3053" i="11"/>
  <c r="W3053" i="11"/>
  <c r="X3010" i="11"/>
  <c r="W3010" i="11"/>
  <c r="X2968" i="11"/>
  <c r="W2968" i="11"/>
  <c r="X2946" i="11"/>
  <c r="W2946" i="11"/>
  <c r="X2904" i="11"/>
  <c r="W2904" i="11"/>
  <c r="X2861" i="11"/>
  <c r="W2861" i="11"/>
  <c r="X2818" i="11"/>
  <c r="W2818" i="11"/>
  <c r="X2712" i="11"/>
  <c r="W2712" i="11"/>
  <c r="X3698" i="11"/>
  <c r="W3698" i="11"/>
  <c r="X3656" i="11"/>
  <c r="W3656" i="11"/>
  <c r="X3613" i="11"/>
  <c r="W3613" i="11"/>
  <c r="X3570" i="11"/>
  <c r="W3570" i="11"/>
  <c r="X3506" i="11"/>
  <c r="W3506" i="11"/>
  <c r="X3464" i="11"/>
  <c r="W3464" i="11"/>
  <c r="X3421" i="11"/>
  <c r="W3421" i="11"/>
  <c r="X3378" i="11"/>
  <c r="W3378" i="11"/>
  <c r="X3336" i="11"/>
  <c r="W3336" i="11"/>
  <c r="X3314" i="11"/>
  <c r="W3314" i="11"/>
  <c r="X3272" i="11"/>
  <c r="W3272" i="11"/>
  <c r="X3208" i="11"/>
  <c r="W3208" i="11"/>
  <c r="X3165" i="11"/>
  <c r="W3165" i="11"/>
  <c r="X3122" i="11"/>
  <c r="W3122" i="11"/>
  <c r="X3080" i="11"/>
  <c r="W3080" i="11"/>
  <c r="X3037" i="11"/>
  <c r="W3037" i="11"/>
  <c r="X2994" i="11"/>
  <c r="W2994" i="11"/>
  <c r="X2952" i="11"/>
  <c r="W2952" i="11"/>
  <c r="X2930" i="11"/>
  <c r="W2930" i="11"/>
  <c r="X2866" i="11"/>
  <c r="W2866" i="11"/>
  <c r="X2824" i="11"/>
  <c r="W2824" i="11"/>
  <c r="X2781" i="11"/>
  <c r="W2781" i="11"/>
  <c r="X2717" i="11"/>
  <c r="W2717" i="11"/>
  <c r="X2674" i="11"/>
  <c r="W2674" i="11"/>
  <c r="X2632" i="11"/>
  <c r="W2632" i="11"/>
  <c r="X2589" i="11"/>
  <c r="W2589" i="11"/>
  <c r="X2525" i="11"/>
  <c r="W2525" i="11"/>
  <c r="X2482" i="11"/>
  <c r="W2482" i="11"/>
  <c r="X2440" i="11"/>
  <c r="W2440" i="11"/>
  <c r="X2397" i="11"/>
  <c r="W2397" i="11"/>
  <c r="W2354" i="11"/>
  <c r="X2354" i="11"/>
  <c r="X2312" i="11"/>
  <c r="W2312" i="11"/>
  <c r="W2290" i="11"/>
  <c r="X2290" i="11"/>
  <c r="X2248" i="11"/>
  <c r="W2248" i="11"/>
  <c r="X2205" i="11"/>
  <c r="W2205" i="11"/>
  <c r="X2134" i="11"/>
  <c r="W2134" i="11"/>
  <c r="X3708" i="11"/>
  <c r="W3708" i="11"/>
  <c r="X3665" i="11"/>
  <c r="W3665" i="11"/>
  <c r="X3622" i="11"/>
  <c r="W3622" i="11"/>
  <c r="X3580" i="11"/>
  <c r="W3580" i="11"/>
  <c r="X3537" i="11"/>
  <c r="W3537" i="11"/>
  <c r="X3516" i="11"/>
  <c r="W3516" i="11"/>
  <c r="X3473" i="11"/>
  <c r="W3473" i="11"/>
  <c r="X3430" i="11"/>
  <c r="W3430" i="11"/>
  <c r="X3366" i="11"/>
  <c r="W3366" i="11"/>
  <c r="X3324" i="11"/>
  <c r="W3324" i="11"/>
  <c r="X3281" i="11"/>
  <c r="W3281" i="11"/>
  <c r="X3238" i="11"/>
  <c r="W3238" i="11"/>
  <c r="X3196" i="11"/>
  <c r="W3196" i="11"/>
  <c r="X3153" i="11"/>
  <c r="W3153" i="11"/>
  <c r="X3110" i="11"/>
  <c r="W3110" i="11"/>
  <c r="X3068" i="11"/>
  <c r="W3068" i="11"/>
  <c r="X3025" i="11"/>
  <c r="W3025" i="11"/>
  <c r="X2982" i="11"/>
  <c r="W2982" i="11"/>
  <c r="X2940" i="11"/>
  <c r="W2940" i="11"/>
  <c r="X2918" i="11"/>
  <c r="W2918" i="11"/>
  <c r="X2876" i="11"/>
  <c r="W2876" i="11"/>
  <c r="X2833" i="11"/>
  <c r="W2833" i="11"/>
  <c r="X2769" i="11"/>
  <c r="W2769" i="11"/>
  <c r="X2726" i="11"/>
  <c r="W2726" i="11"/>
  <c r="X2684" i="11"/>
  <c r="W2684" i="11"/>
  <c r="X2662" i="11"/>
  <c r="W2662" i="11"/>
  <c r="X2598" i="11"/>
  <c r="W2598" i="11"/>
  <c r="X2556" i="11"/>
  <c r="W2556" i="11"/>
  <c r="X2513" i="11"/>
  <c r="W2513" i="11"/>
  <c r="X2470" i="11"/>
  <c r="W2470" i="11"/>
  <c r="X2428" i="11"/>
  <c r="W2428" i="11"/>
  <c r="X2385" i="11"/>
  <c r="W2385" i="11"/>
  <c r="X2342" i="11"/>
  <c r="W2342" i="11"/>
  <c r="X2300" i="11"/>
  <c r="W2300" i="11"/>
  <c r="X2278" i="11"/>
  <c r="W2278" i="11"/>
  <c r="X2236" i="11"/>
  <c r="W2236" i="11"/>
  <c r="X2193" i="11"/>
  <c r="W2193" i="11"/>
  <c r="W2146" i="11"/>
  <c r="X2146" i="11"/>
  <c r="X3696" i="11"/>
  <c r="W3696" i="11"/>
  <c r="X3653" i="11"/>
  <c r="W3653" i="11"/>
  <c r="X3610" i="11"/>
  <c r="W3610" i="11"/>
  <c r="X3568" i="11"/>
  <c r="W3568" i="11"/>
  <c r="X3546" i="11"/>
  <c r="W3546" i="11"/>
  <c r="X3504" i="11"/>
  <c r="W3504" i="11"/>
  <c r="X3461" i="11"/>
  <c r="W3461" i="11"/>
  <c r="X3418" i="11"/>
  <c r="W3418" i="11"/>
  <c r="X3376" i="11"/>
  <c r="W3376" i="11"/>
  <c r="X3333" i="11"/>
  <c r="W3333" i="11"/>
  <c r="X3290" i="11"/>
  <c r="W3290" i="11"/>
  <c r="X3248" i="11"/>
  <c r="W3248" i="11"/>
  <c r="X3184" i="11"/>
  <c r="W3184" i="11"/>
  <c r="X3141" i="11"/>
  <c r="W3141" i="11"/>
  <c r="X3098" i="11"/>
  <c r="W3098" i="11"/>
  <c r="X3056" i="11"/>
  <c r="W3056" i="11"/>
  <c r="X3013" i="11"/>
  <c r="W3013" i="11"/>
  <c r="X2970" i="11"/>
  <c r="W2970" i="11"/>
  <c r="X2928" i="11"/>
  <c r="W2928" i="11"/>
  <c r="X2885" i="11"/>
  <c r="W2885" i="11"/>
  <c r="X2842" i="11"/>
  <c r="W2842" i="11"/>
  <c r="X2800" i="11"/>
  <c r="W2800" i="11"/>
  <c r="W2736" i="11"/>
  <c r="X2736" i="11"/>
  <c r="X2693" i="11"/>
  <c r="W2693" i="11"/>
  <c r="X2650" i="11"/>
  <c r="W2650" i="11"/>
  <c r="X2608" i="11"/>
  <c r="W2608" i="11"/>
  <c r="W2565" i="11"/>
  <c r="X2565" i="11"/>
  <c r="X2522" i="11"/>
  <c r="W2522" i="11"/>
  <c r="X2480" i="11"/>
  <c r="W2480" i="11"/>
  <c r="X2437" i="11"/>
  <c r="W2437" i="11"/>
  <c r="X2394" i="11"/>
  <c r="W2394" i="11"/>
  <c r="X2352" i="11"/>
  <c r="W2352" i="11"/>
  <c r="X2309" i="11"/>
  <c r="W2309" i="11"/>
  <c r="X2266" i="11"/>
  <c r="W2266" i="11"/>
  <c r="X2224" i="11"/>
  <c r="W2224" i="11"/>
  <c r="X2181" i="11"/>
  <c r="W2181" i="11"/>
  <c r="X2130" i="11"/>
  <c r="W2130" i="11"/>
  <c r="X3700" i="11"/>
  <c r="W3700" i="11"/>
  <c r="X3636" i="11"/>
  <c r="W3636" i="11"/>
  <c r="W3614" i="11"/>
  <c r="X3614" i="11"/>
  <c r="X3572" i="11"/>
  <c r="W3572" i="11"/>
  <c r="X3508" i="11"/>
  <c r="W3508" i="11"/>
  <c r="W3465" i="11"/>
  <c r="X3465" i="11"/>
  <c r="W3422" i="11"/>
  <c r="X3422" i="11"/>
  <c r="W3401" i="11"/>
  <c r="X3401" i="11"/>
  <c r="W3358" i="11"/>
  <c r="X3358" i="11"/>
  <c r="X3316" i="11"/>
  <c r="W3316" i="11"/>
  <c r="X3252" i="11"/>
  <c r="W3252" i="11"/>
  <c r="W3209" i="11"/>
  <c r="X3209" i="11"/>
  <c r="W3166" i="11"/>
  <c r="X3166" i="11"/>
  <c r="X3124" i="11"/>
  <c r="W3124" i="11"/>
  <c r="W3081" i="11"/>
  <c r="X3081" i="11"/>
  <c r="W3038" i="11"/>
  <c r="X3038" i="11"/>
  <c r="X2996" i="11"/>
  <c r="W2996" i="11"/>
  <c r="W2953" i="11"/>
  <c r="X2953" i="11"/>
  <c r="W2910" i="11"/>
  <c r="X2910" i="11"/>
  <c r="X2868" i="11"/>
  <c r="W2868" i="11"/>
  <c r="X2825" i="11"/>
  <c r="W2825" i="11"/>
  <c r="X2761" i="11"/>
  <c r="W2761" i="11"/>
  <c r="X2718" i="11"/>
  <c r="W2718" i="11"/>
  <c r="X2676" i="11"/>
  <c r="W2676" i="11"/>
  <c r="W2633" i="11"/>
  <c r="X2633" i="11"/>
  <c r="W2612" i="11"/>
  <c r="X2612" i="11"/>
  <c r="X2569" i="11"/>
  <c r="W2569" i="11"/>
  <c r="X2526" i="11"/>
  <c r="W2526" i="11"/>
  <c r="X2484" i="11"/>
  <c r="W2484" i="11"/>
  <c r="W2441" i="11"/>
  <c r="X2441" i="11"/>
  <c r="X2377" i="11"/>
  <c r="W2377" i="11"/>
  <c r="X2334" i="11"/>
  <c r="W2334" i="11"/>
  <c r="W2292" i="11"/>
  <c r="X2292" i="11"/>
  <c r="X2249" i="11"/>
  <c r="W2249" i="11"/>
  <c r="X2228" i="11"/>
  <c r="W2228" i="11"/>
  <c r="X2164" i="11"/>
  <c r="W2164" i="11"/>
  <c r="W2107" i="11"/>
  <c r="X2107" i="11"/>
  <c r="W3695" i="11"/>
  <c r="X3695" i="11"/>
  <c r="W3679" i="11"/>
  <c r="X3679" i="11"/>
  <c r="W3647" i="11"/>
  <c r="X3647" i="11"/>
  <c r="W3599" i="11"/>
  <c r="X3599" i="11"/>
  <c r="W3567" i="11"/>
  <c r="X3567" i="11"/>
  <c r="W3535" i="11"/>
  <c r="X3535" i="11"/>
  <c r="W3503" i="11"/>
  <c r="X3503" i="11"/>
  <c r="W3471" i="11"/>
  <c r="X3471" i="11"/>
  <c r="W3439" i="11"/>
  <c r="X3439" i="11"/>
  <c r="W3423" i="11"/>
  <c r="X3423" i="11"/>
  <c r="W3391" i="11"/>
  <c r="X3391" i="11"/>
  <c r="W3359" i="11"/>
  <c r="X3359" i="11"/>
  <c r="W3327" i="11"/>
  <c r="X3327" i="11"/>
  <c r="W3295" i="11"/>
  <c r="X3295" i="11"/>
  <c r="W3263" i="11"/>
  <c r="X3263" i="11"/>
  <c r="W3215" i="11"/>
  <c r="X3215" i="11"/>
  <c r="W3183" i="11"/>
  <c r="X3183" i="11"/>
  <c r="W3151" i="11"/>
  <c r="X3151" i="11"/>
  <c r="W3135" i="11"/>
  <c r="X3135" i="11"/>
  <c r="W3103" i="11"/>
  <c r="X3103" i="11"/>
  <c r="W3071" i="11"/>
  <c r="X3071" i="11"/>
  <c r="W3039" i="11"/>
  <c r="X3039" i="11"/>
  <c r="W3007" i="11"/>
  <c r="X3007" i="11"/>
  <c r="W2959" i="11"/>
  <c r="X2959" i="11"/>
  <c r="W2943" i="11"/>
  <c r="X2943" i="11"/>
  <c r="W2911" i="11"/>
  <c r="X2911" i="11"/>
  <c r="W2879" i="11"/>
  <c r="X2879" i="11"/>
  <c r="W2847" i="11"/>
  <c r="X2847" i="11"/>
  <c r="W2815" i="11"/>
  <c r="X2815" i="11"/>
  <c r="W2783" i="11"/>
  <c r="X2783" i="11"/>
  <c r="W2751" i="11"/>
  <c r="X2751" i="11"/>
  <c r="W2719" i="11"/>
  <c r="X2719" i="11"/>
  <c r="W2687" i="11"/>
  <c r="X2687" i="11"/>
  <c r="W2655" i="11"/>
  <c r="X2655" i="11"/>
  <c r="W2623" i="11"/>
  <c r="X2623" i="11"/>
  <c r="W2591" i="11"/>
  <c r="X2591" i="11"/>
  <c r="X2543" i="11"/>
  <c r="W2543" i="11"/>
  <c r="W2511" i="11"/>
  <c r="X2511" i="11"/>
  <c r="X2479" i="11"/>
  <c r="W2479" i="11"/>
  <c r="W2447" i="11"/>
  <c r="X2447" i="11"/>
  <c r="X2415" i="11"/>
  <c r="W2415" i="11"/>
  <c r="X2399" i="11"/>
  <c r="W2399" i="11"/>
  <c r="X2351" i="11"/>
  <c r="W2351" i="11"/>
  <c r="W2319" i="11"/>
  <c r="X2319" i="11"/>
  <c r="X2287" i="11"/>
  <c r="W2287" i="11"/>
  <c r="W2255" i="11"/>
  <c r="X2255" i="11"/>
  <c r="X2223" i="11"/>
  <c r="W2223" i="11"/>
  <c r="X2191" i="11"/>
  <c r="W2191" i="11"/>
  <c r="X2158" i="11"/>
  <c r="W2158" i="11"/>
  <c r="X2136" i="11"/>
  <c r="W2136" i="11"/>
  <c r="X2115" i="11"/>
  <c r="W2115" i="11"/>
  <c r="X2094" i="11"/>
  <c r="W2094" i="11"/>
  <c r="X2133" i="11"/>
  <c r="W2133" i="11"/>
  <c r="X3672" i="11"/>
  <c r="W3672" i="11"/>
  <c r="X3629" i="11"/>
  <c r="W3629" i="11"/>
  <c r="X3586" i="11"/>
  <c r="W3586" i="11"/>
  <c r="X3544" i="11"/>
  <c r="W3544" i="11"/>
  <c r="X3501" i="11"/>
  <c r="W3501" i="11"/>
  <c r="X3458" i="11"/>
  <c r="W3458" i="11"/>
  <c r="X3416" i="11"/>
  <c r="W3416" i="11"/>
  <c r="X3373" i="11"/>
  <c r="W3373" i="11"/>
  <c r="X3309" i="11"/>
  <c r="W3309" i="11"/>
  <c r="X3288" i="11"/>
  <c r="W3288" i="11"/>
  <c r="X3245" i="11"/>
  <c r="W3245" i="11"/>
  <c r="X3202" i="11"/>
  <c r="W3202" i="11"/>
  <c r="X3160" i="11"/>
  <c r="W3160" i="11"/>
  <c r="X3117" i="11"/>
  <c r="W3117" i="11"/>
  <c r="X3074" i="11"/>
  <c r="W3074" i="11"/>
  <c r="X3032" i="11"/>
  <c r="W3032" i="11"/>
  <c r="X2989" i="11"/>
  <c r="W2989" i="11"/>
  <c r="X2925" i="11"/>
  <c r="W2925" i="11"/>
  <c r="X2882" i="11"/>
  <c r="W2882" i="11"/>
  <c r="X2840" i="11"/>
  <c r="W2840" i="11"/>
  <c r="X2797" i="11"/>
  <c r="W2797" i="11"/>
  <c r="X2776" i="11"/>
  <c r="W2776" i="11"/>
  <c r="X2754" i="11"/>
  <c r="W2754" i="11"/>
  <c r="X2690" i="11"/>
  <c r="W2690" i="11"/>
  <c r="X2101" i="11"/>
  <c r="W2101" i="11"/>
  <c r="X2097" i="11"/>
  <c r="W2097" i="11"/>
  <c r="X2669" i="11"/>
  <c r="W2669" i="11"/>
  <c r="X2648" i="11"/>
  <c r="W2648" i="11"/>
  <c r="X2626" i="11"/>
  <c r="W2626" i="11"/>
  <c r="X2605" i="11"/>
  <c r="W2605" i="11"/>
  <c r="X2584" i="11"/>
  <c r="W2584" i="11"/>
  <c r="X2562" i="11"/>
  <c r="W2562" i="11"/>
  <c r="X2541" i="11"/>
  <c r="W2541" i="11"/>
  <c r="X2520" i="11"/>
  <c r="W2520" i="11"/>
  <c r="X2498" i="11"/>
  <c r="W2498" i="11"/>
  <c r="X2477" i="11"/>
  <c r="W2477" i="11"/>
  <c r="X2456" i="11"/>
  <c r="W2456" i="11"/>
  <c r="X2434" i="11"/>
  <c r="W2434" i="11"/>
  <c r="X2413" i="11"/>
  <c r="W2413" i="11"/>
  <c r="X2392" i="11"/>
  <c r="W2392" i="11"/>
  <c r="X2370" i="11"/>
  <c r="W2370" i="11"/>
  <c r="X2349" i="11"/>
  <c r="W2349" i="11"/>
  <c r="X2328" i="11"/>
  <c r="W2328" i="11"/>
  <c r="W2306" i="11"/>
  <c r="X2306" i="11"/>
  <c r="X2285" i="11"/>
  <c r="W2285" i="11"/>
  <c r="X2264" i="11"/>
  <c r="W2264" i="11"/>
  <c r="W2242" i="11"/>
  <c r="X2242" i="11"/>
  <c r="X2221" i="11"/>
  <c r="W2221" i="11"/>
  <c r="X2200" i="11"/>
  <c r="W2200" i="11"/>
  <c r="W2178" i="11"/>
  <c r="X2178" i="11"/>
  <c r="W2155" i="11"/>
  <c r="X2155" i="11"/>
  <c r="W2127" i="11"/>
  <c r="X2127" i="11"/>
  <c r="X2098" i="11"/>
  <c r="W2098" i="11"/>
  <c r="X3702" i="11"/>
  <c r="W3702" i="11"/>
  <c r="X3681" i="11"/>
  <c r="W3681" i="11"/>
  <c r="X3660" i="11"/>
  <c r="W3660" i="11"/>
  <c r="X3638" i="11"/>
  <c r="W3638" i="11"/>
  <c r="X3617" i="11"/>
  <c r="W3617" i="11"/>
  <c r="X3596" i="11"/>
  <c r="W3596" i="11"/>
  <c r="X3574" i="11"/>
  <c r="W3574" i="11"/>
  <c r="X3553" i="11"/>
  <c r="W3553" i="11"/>
  <c r="X3532" i="11"/>
  <c r="W3532" i="11"/>
  <c r="X3510" i="11"/>
  <c r="W3510" i="11"/>
  <c r="X3489" i="11"/>
  <c r="W3489" i="11"/>
  <c r="X3468" i="11"/>
  <c r="W3468" i="11"/>
  <c r="X3446" i="11"/>
  <c r="W3446" i="11"/>
  <c r="X3425" i="11"/>
  <c r="W3425" i="11"/>
  <c r="X3404" i="11"/>
  <c r="W3404" i="11"/>
  <c r="X3382" i="11"/>
  <c r="W3382" i="11"/>
  <c r="X3361" i="11"/>
  <c r="W3361" i="11"/>
  <c r="X3340" i="11"/>
  <c r="W3340" i="11"/>
  <c r="X3318" i="11"/>
  <c r="W3318" i="11"/>
  <c r="X3297" i="11"/>
  <c r="W3297" i="11"/>
  <c r="X3276" i="11"/>
  <c r="W3276" i="11"/>
  <c r="X3254" i="11"/>
  <c r="W3254" i="11"/>
  <c r="X3233" i="11"/>
  <c r="W3233" i="11"/>
  <c r="X3212" i="11"/>
  <c r="W3212" i="11"/>
  <c r="X3190" i="11"/>
  <c r="W3190" i="11"/>
  <c r="X3169" i="11"/>
  <c r="W3169" i="11"/>
  <c r="X3148" i="11"/>
  <c r="W3148" i="11"/>
  <c r="X3126" i="11"/>
  <c r="W3126" i="11"/>
  <c r="X3105" i="11"/>
  <c r="W3105" i="11"/>
  <c r="X3084" i="11"/>
  <c r="W3084" i="11"/>
  <c r="X3062" i="11"/>
  <c r="W3062" i="11"/>
  <c r="X3041" i="11"/>
  <c r="W3041" i="11"/>
  <c r="X3020" i="11"/>
  <c r="W3020" i="11"/>
  <c r="X2998" i="11"/>
  <c r="W2998" i="11"/>
  <c r="X2977" i="11"/>
  <c r="W2977" i="11"/>
  <c r="X2956" i="11"/>
  <c r="W2956" i="11"/>
  <c r="X2934" i="11"/>
  <c r="W2934" i="11"/>
  <c r="X2913" i="11"/>
  <c r="W2913" i="11"/>
  <c r="X2892" i="11"/>
  <c r="W2892" i="11"/>
  <c r="X2870" i="11"/>
  <c r="W2870" i="11"/>
  <c r="W2849" i="11"/>
  <c r="X2849" i="11"/>
  <c r="X2828" i="11"/>
  <c r="W2828" i="11"/>
  <c r="X2806" i="11"/>
  <c r="W2806" i="11"/>
  <c r="W2785" i="11"/>
  <c r="X2785" i="11"/>
  <c r="W2764" i="11"/>
  <c r="X2764" i="11"/>
  <c r="X2742" i="11"/>
  <c r="W2742" i="11"/>
  <c r="X2721" i="11"/>
  <c r="W2721" i="11"/>
  <c r="X2700" i="11"/>
  <c r="W2700" i="11"/>
  <c r="X2678" i="11"/>
  <c r="W2678" i="11"/>
  <c r="X2657" i="11"/>
  <c r="W2657" i="11"/>
  <c r="X2636" i="11"/>
  <c r="W2636" i="11"/>
  <c r="X2614" i="11"/>
  <c r="W2614" i="11"/>
  <c r="W2593" i="11"/>
  <c r="X2593" i="11"/>
  <c r="X2572" i="11"/>
  <c r="W2572" i="11"/>
  <c r="X2550" i="11"/>
  <c r="W2550" i="11"/>
  <c r="X2529" i="11"/>
  <c r="W2529" i="11"/>
  <c r="W2508" i="11"/>
  <c r="X2508" i="11"/>
  <c r="X2486" i="11"/>
  <c r="W2486" i="11"/>
  <c r="X2465" i="11"/>
  <c r="W2465" i="11"/>
  <c r="W2444" i="11"/>
  <c r="X2444" i="11"/>
  <c r="X2422" i="11"/>
  <c r="W2422" i="11"/>
  <c r="X2401" i="11"/>
  <c r="W2401" i="11"/>
  <c r="X2380" i="11"/>
  <c r="W2380" i="11"/>
  <c r="X2358" i="11"/>
  <c r="W2358" i="11"/>
  <c r="X2337" i="11"/>
  <c r="W2337" i="11"/>
  <c r="X2316" i="11"/>
  <c r="W2316" i="11"/>
  <c r="X2294" i="11"/>
  <c r="W2294" i="11"/>
  <c r="X2273" i="11"/>
  <c r="W2273" i="11"/>
  <c r="X2252" i="11"/>
  <c r="W2252" i="11"/>
  <c r="X2230" i="11"/>
  <c r="W2230" i="11"/>
  <c r="X2209" i="11"/>
  <c r="W2209" i="11"/>
  <c r="X2188" i="11"/>
  <c r="W2188" i="11"/>
  <c r="X2166" i="11"/>
  <c r="W2166" i="11"/>
  <c r="W2139" i="11"/>
  <c r="X2139" i="11"/>
  <c r="W2111" i="11"/>
  <c r="X2111" i="11"/>
  <c r="W3712" i="11"/>
  <c r="X3712" i="11"/>
  <c r="W3690" i="11"/>
  <c r="X3690" i="11"/>
  <c r="W3669" i="11"/>
  <c r="X3669" i="11"/>
  <c r="X3648" i="11"/>
  <c r="W3648" i="11"/>
  <c r="W3626" i="11"/>
  <c r="X3626" i="11"/>
  <c r="W3605" i="11"/>
  <c r="X3605" i="11"/>
  <c r="X3584" i="11"/>
  <c r="W3584" i="11"/>
  <c r="W3562" i="11"/>
  <c r="X3562" i="11"/>
  <c r="W3541" i="11"/>
  <c r="X3541" i="11"/>
  <c r="X3520" i="11"/>
  <c r="W3520" i="11"/>
  <c r="X3498" i="11"/>
  <c r="W3498" i="11"/>
  <c r="X3477" i="11"/>
  <c r="W3477" i="11"/>
  <c r="X3456" i="11"/>
  <c r="W3456" i="11"/>
  <c r="X3434" i="11"/>
  <c r="W3434" i="11"/>
  <c r="X3413" i="11"/>
  <c r="W3413" i="11"/>
  <c r="X3392" i="11"/>
  <c r="W3392" i="11"/>
  <c r="X3370" i="11"/>
  <c r="W3370" i="11"/>
  <c r="X3349" i="11"/>
  <c r="W3349" i="11"/>
  <c r="X3328" i="11"/>
  <c r="W3328" i="11"/>
  <c r="X3306" i="11"/>
  <c r="W3306" i="11"/>
  <c r="X3285" i="11"/>
  <c r="W3285" i="11"/>
  <c r="X3264" i="11"/>
  <c r="W3264" i="11"/>
  <c r="X3242" i="11"/>
  <c r="W3242" i="11"/>
  <c r="X3221" i="11"/>
  <c r="W3221" i="11"/>
  <c r="X3200" i="11"/>
  <c r="W3200" i="11"/>
  <c r="X3178" i="11"/>
  <c r="W3178" i="11"/>
  <c r="X3157" i="11"/>
  <c r="W3157" i="11"/>
  <c r="X3136" i="11"/>
  <c r="W3136" i="11"/>
  <c r="X3114" i="11"/>
  <c r="W3114" i="11"/>
  <c r="X3093" i="11"/>
  <c r="W3093" i="11"/>
  <c r="X3072" i="11"/>
  <c r="W3072" i="11"/>
  <c r="X3050" i="11"/>
  <c r="W3050" i="11"/>
  <c r="X3029" i="11"/>
  <c r="W3029" i="11"/>
  <c r="X3008" i="11"/>
  <c r="W3008" i="11"/>
  <c r="X2986" i="11"/>
  <c r="W2986" i="11"/>
  <c r="X2965" i="11"/>
  <c r="W2965" i="11"/>
  <c r="X2944" i="11"/>
  <c r="W2944" i="11"/>
  <c r="X2922" i="11"/>
  <c r="W2922" i="11"/>
  <c r="X2901" i="11"/>
  <c r="W2901" i="11"/>
  <c r="X2880" i="11"/>
  <c r="W2880" i="11"/>
  <c r="X2858" i="11"/>
  <c r="W2858" i="11"/>
  <c r="X2837" i="11"/>
  <c r="W2837" i="11"/>
  <c r="X2816" i="11"/>
  <c r="W2816" i="11"/>
  <c r="X2794" i="11"/>
  <c r="W2794" i="11"/>
  <c r="X2773" i="11"/>
  <c r="W2773" i="11"/>
  <c r="X2752" i="11"/>
  <c r="W2752" i="11"/>
  <c r="X2730" i="11"/>
  <c r="W2730" i="11"/>
  <c r="X2709" i="11"/>
  <c r="W2709" i="11"/>
  <c r="X2688" i="11"/>
  <c r="W2688" i="11"/>
  <c r="X2666" i="11"/>
  <c r="W2666" i="11"/>
  <c r="X2645" i="11"/>
  <c r="W2645" i="11"/>
  <c r="X2624" i="11"/>
  <c r="W2624" i="11"/>
  <c r="X2602" i="11"/>
  <c r="W2602" i="11"/>
  <c r="X2581" i="11"/>
  <c r="W2581" i="11"/>
  <c r="X2560" i="11"/>
  <c r="W2560" i="11"/>
  <c r="X2538" i="11"/>
  <c r="W2538" i="11"/>
  <c r="X2517" i="11"/>
  <c r="W2517" i="11"/>
  <c r="X2496" i="11"/>
  <c r="W2496" i="11"/>
  <c r="X2474" i="11"/>
  <c r="W2474" i="11"/>
  <c r="X2453" i="11"/>
  <c r="W2453" i="11"/>
  <c r="X2432" i="11"/>
  <c r="W2432" i="11"/>
  <c r="X2410" i="11"/>
  <c r="W2410" i="11"/>
  <c r="X2389" i="11"/>
  <c r="W2389" i="11"/>
  <c r="X2368" i="11"/>
  <c r="W2368" i="11"/>
  <c r="X2346" i="11"/>
  <c r="W2346" i="11"/>
  <c r="X2325" i="11"/>
  <c r="W2325" i="11"/>
  <c r="X2304" i="11"/>
  <c r="W2304" i="11"/>
  <c r="X2282" i="11"/>
  <c r="W2282" i="11"/>
  <c r="X2261" i="11"/>
  <c r="W2261" i="11"/>
  <c r="X2240" i="11"/>
  <c r="W2240" i="11"/>
  <c r="X2218" i="11"/>
  <c r="W2218" i="11"/>
  <c r="X2197" i="11"/>
  <c r="W2197" i="11"/>
  <c r="X2176" i="11"/>
  <c r="W2176" i="11"/>
  <c r="X2151" i="11"/>
  <c r="W2151" i="11"/>
  <c r="X2123" i="11"/>
  <c r="W2123" i="11"/>
  <c r="X2095" i="11"/>
  <c r="W2095" i="11"/>
  <c r="X3694" i="11"/>
  <c r="W3694" i="11"/>
  <c r="X3673" i="11"/>
  <c r="W3673" i="11"/>
  <c r="X3652" i="11"/>
  <c r="W3652" i="11"/>
  <c r="X3630" i="11"/>
  <c r="W3630" i="11"/>
  <c r="X3609" i="11"/>
  <c r="W3609" i="11"/>
  <c r="X3588" i="11"/>
  <c r="W3588" i="11"/>
  <c r="X3566" i="11"/>
  <c r="W3566" i="11"/>
  <c r="X3545" i="11"/>
  <c r="W3545" i="11"/>
  <c r="X3524" i="11"/>
  <c r="W3524" i="11"/>
  <c r="X3502" i="11"/>
  <c r="W3502" i="11"/>
  <c r="X3481" i="11"/>
  <c r="W3481" i="11"/>
  <c r="X3460" i="11"/>
  <c r="W3460" i="11"/>
  <c r="X3438" i="11"/>
  <c r="W3438" i="11"/>
  <c r="X3417" i="11"/>
  <c r="W3417" i="11"/>
  <c r="X3396" i="11"/>
  <c r="W3396" i="11"/>
  <c r="X3374" i="11"/>
  <c r="W3374" i="11"/>
  <c r="X3353" i="11"/>
  <c r="W3353" i="11"/>
  <c r="X3332" i="11"/>
  <c r="W3332" i="11"/>
  <c r="X3310" i="11"/>
  <c r="W3310" i="11"/>
  <c r="X3289" i="11"/>
  <c r="W3289" i="11"/>
  <c r="X3268" i="11"/>
  <c r="W3268" i="11"/>
  <c r="X3246" i="11"/>
  <c r="W3246" i="11"/>
  <c r="X3225" i="11"/>
  <c r="W3225" i="11"/>
  <c r="X3204" i="11"/>
  <c r="W3204" i="11"/>
  <c r="X3182" i="11"/>
  <c r="W3182" i="11"/>
  <c r="X3161" i="11"/>
  <c r="W3161" i="11"/>
  <c r="X3140" i="11"/>
  <c r="W3140" i="11"/>
  <c r="X3118" i="11"/>
  <c r="W3118" i="11"/>
  <c r="X3097" i="11"/>
  <c r="W3097" i="11"/>
  <c r="X3076" i="11"/>
  <c r="W3076" i="11"/>
  <c r="X3054" i="11"/>
  <c r="W3054" i="11"/>
  <c r="X3033" i="11"/>
  <c r="W3033" i="11"/>
  <c r="X3012" i="11"/>
  <c r="W3012" i="11"/>
  <c r="X2990" i="11"/>
  <c r="W2990" i="11"/>
  <c r="X2969" i="11"/>
  <c r="W2969" i="11"/>
  <c r="X2948" i="11"/>
  <c r="W2948" i="11"/>
  <c r="X2926" i="11"/>
  <c r="W2926" i="11"/>
  <c r="X2905" i="11"/>
  <c r="W2905" i="11"/>
  <c r="X2884" i="11"/>
  <c r="W2884" i="11"/>
  <c r="X2862" i="11"/>
  <c r="W2862" i="11"/>
  <c r="X2841" i="11"/>
  <c r="W2841" i="11"/>
  <c r="X2820" i="11"/>
  <c r="W2820" i="11"/>
  <c r="X2798" i="11"/>
  <c r="W2798" i="11"/>
  <c r="X2777" i="11"/>
  <c r="W2777" i="11"/>
  <c r="X2756" i="11"/>
  <c r="W2756" i="11"/>
  <c r="X2734" i="11"/>
  <c r="W2734" i="11"/>
  <c r="X2713" i="11"/>
  <c r="W2713" i="11"/>
  <c r="X2692" i="11"/>
  <c r="W2692" i="11"/>
  <c r="X2670" i="11"/>
  <c r="W2670" i="11"/>
  <c r="X2649" i="11"/>
  <c r="W2649" i="11"/>
  <c r="X2628" i="11"/>
  <c r="W2628" i="11"/>
  <c r="X2606" i="11"/>
  <c r="W2606" i="11"/>
  <c r="X2585" i="11"/>
  <c r="W2585" i="11"/>
  <c r="X2564" i="11"/>
  <c r="W2564" i="11"/>
  <c r="X2542" i="11"/>
  <c r="W2542" i="11"/>
  <c r="X2521" i="11"/>
  <c r="W2521" i="11"/>
  <c r="X2500" i="11"/>
  <c r="W2500" i="11"/>
  <c r="X2478" i="11"/>
  <c r="W2478" i="11"/>
  <c r="X2457" i="11"/>
  <c r="W2457" i="11"/>
  <c r="X2436" i="11"/>
  <c r="W2436" i="11"/>
  <c r="X2414" i="11"/>
  <c r="W2414" i="11"/>
  <c r="X2393" i="11"/>
  <c r="W2393" i="11"/>
  <c r="X2372" i="11"/>
  <c r="W2372" i="11"/>
  <c r="X2350" i="11"/>
  <c r="W2350" i="11"/>
  <c r="X2329" i="11"/>
  <c r="W2329" i="11"/>
  <c r="X2308" i="11"/>
  <c r="W2308" i="11"/>
  <c r="X2286" i="11"/>
  <c r="W2286" i="11"/>
  <c r="X2265" i="11"/>
  <c r="W2265" i="11"/>
  <c r="X2244" i="11"/>
  <c r="W2244" i="11"/>
  <c r="X2222" i="11"/>
  <c r="W2222" i="11"/>
  <c r="X2201" i="11"/>
  <c r="W2201" i="11"/>
  <c r="X2180" i="11"/>
  <c r="W2180" i="11"/>
  <c r="X2156" i="11"/>
  <c r="W2156" i="11"/>
  <c r="W2128" i="11"/>
  <c r="X2128" i="11"/>
  <c r="X2100" i="11"/>
  <c r="W2100" i="11"/>
  <c r="W3707" i="11"/>
  <c r="X3707" i="11"/>
  <c r="W3691" i="11"/>
  <c r="X3691" i="11"/>
  <c r="W3675" i="11"/>
  <c r="X3675" i="11"/>
  <c r="W3659" i="11"/>
  <c r="X3659" i="11"/>
  <c r="W3643" i="11"/>
  <c r="X3643" i="11"/>
  <c r="W3627" i="11"/>
  <c r="X3627" i="11"/>
  <c r="W3611" i="11"/>
  <c r="X3611" i="11"/>
  <c r="W3595" i="11"/>
  <c r="X3595" i="11"/>
  <c r="W3579" i="11"/>
  <c r="X3579" i="11"/>
  <c r="W3563" i="11"/>
  <c r="X3563" i="11"/>
  <c r="W3547" i="11"/>
  <c r="X3547" i="11"/>
  <c r="W3531" i="11"/>
  <c r="X3531" i="11"/>
  <c r="W3515" i="11"/>
  <c r="X3515" i="11"/>
  <c r="W3499" i="11"/>
  <c r="X3499" i="11"/>
  <c r="W3483" i="11"/>
  <c r="X3483" i="11"/>
  <c r="W3467" i="11"/>
  <c r="X3467" i="11"/>
  <c r="W3451" i="11"/>
  <c r="X3451" i="11"/>
  <c r="W3435" i="11"/>
  <c r="X3435" i="11"/>
  <c r="W3419" i="11"/>
  <c r="X3419" i="11"/>
  <c r="W3403" i="11"/>
  <c r="X3403" i="11"/>
  <c r="W3387" i="11"/>
  <c r="X3387" i="11"/>
  <c r="W3371" i="11"/>
  <c r="X3371" i="11"/>
  <c r="W3355" i="11"/>
  <c r="X3355" i="11"/>
  <c r="W3339" i="11"/>
  <c r="X3339" i="11"/>
  <c r="W3323" i="11"/>
  <c r="X3323" i="11"/>
  <c r="W3307" i="11"/>
  <c r="X3307" i="11"/>
  <c r="W3291" i="11"/>
  <c r="X3291" i="11"/>
  <c r="W3275" i="11"/>
  <c r="X3275" i="11"/>
  <c r="W3259" i="11"/>
  <c r="X3259" i="11"/>
  <c r="W3243" i="11"/>
  <c r="X3243" i="11"/>
  <c r="W3227" i="11"/>
  <c r="X3227" i="11"/>
  <c r="W3211" i="11"/>
  <c r="X3211" i="11"/>
  <c r="W3195" i="11"/>
  <c r="X3195" i="11"/>
  <c r="W3179" i="11"/>
  <c r="X3179" i="11"/>
  <c r="W3163" i="11"/>
  <c r="X3163" i="11"/>
  <c r="W3147" i="11"/>
  <c r="X3147" i="11"/>
  <c r="W3131" i="11"/>
  <c r="X3131" i="11"/>
  <c r="W3115" i="11"/>
  <c r="X3115" i="11"/>
  <c r="W3099" i="11"/>
  <c r="X3099" i="11"/>
  <c r="W3083" i="11"/>
  <c r="X3083" i="11"/>
  <c r="W3067" i="11"/>
  <c r="X3067" i="11"/>
  <c r="W3051" i="11"/>
  <c r="X3051" i="11"/>
  <c r="W3035" i="11"/>
  <c r="X3035" i="11"/>
  <c r="W3019" i="11"/>
  <c r="X3019" i="11"/>
  <c r="W3003" i="11"/>
  <c r="X3003" i="11"/>
  <c r="W2987" i="11"/>
  <c r="X2987" i="11"/>
  <c r="W2971" i="11"/>
  <c r="X2971" i="11"/>
  <c r="W2955" i="11"/>
  <c r="X2955" i="11"/>
  <c r="W2939" i="11"/>
  <c r="X2939" i="11"/>
  <c r="W2923" i="11"/>
  <c r="X2923" i="11"/>
  <c r="W2907" i="11"/>
  <c r="X2907" i="11"/>
  <c r="W2891" i="11"/>
  <c r="X2891" i="11"/>
  <c r="W2875" i="11"/>
  <c r="X2875" i="11"/>
  <c r="W2859" i="11"/>
  <c r="X2859" i="11"/>
  <c r="W2843" i="11"/>
  <c r="X2843" i="11"/>
  <c r="X2827" i="11"/>
  <c r="W2827" i="11"/>
  <c r="W2811" i="11"/>
  <c r="X2811" i="11"/>
  <c r="W2795" i="11"/>
  <c r="X2795" i="11"/>
  <c r="W2779" i="11"/>
  <c r="X2779" i="11"/>
  <c r="X2763" i="11"/>
  <c r="W2763" i="11"/>
  <c r="W2747" i="11"/>
  <c r="X2747" i="11"/>
  <c r="W2731" i="11"/>
  <c r="X2731" i="11"/>
  <c r="W2715" i="11"/>
  <c r="X2715" i="11"/>
  <c r="X2699" i="11"/>
  <c r="W2699" i="11"/>
  <c r="W2683" i="11"/>
  <c r="X2683" i="11"/>
  <c r="W2667" i="11"/>
  <c r="X2667" i="11"/>
  <c r="W2651" i="11"/>
  <c r="X2651" i="11"/>
  <c r="X2635" i="11"/>
  <c r="W2635" i="11"/>
  <c r="W2619" i="11"/>
  <c r="X2619" i="11"/>
  <c r="W2603" i="11"/>
  <c r="X2603" i="11"/>
  <c r="W2587" i="11"/>
  <c r="X2587" i="11"/>
  <c r="X2571" i="11"/>
  <c r="W2571" i="11"/>
  <c r="W2555" i="11"/>
  <c r="X2555" i="11"/>
  <c r="W2539" i="11"/>
  <c r="X2539" i="11"/>
  <c r="W2523" i="11"/>
  <c r="X2523" i="11"/>
  <c r="X2507" i="11"/>
  <c r="W2507" i="11"/>
  <c r="W2491" i="11"/>
  <c r="X2491" i="11"/>
  <c r="W2475" i="11"/>
  <c r="X2475" i="11"/>
  <c r="W2459" i="11"/>
  <c r="X2459" i="11"/>
  <c r="X2443" i="11"/>
  <c r="W2443" i="11"/>
  <c r="X2427" i="11"/>
  <c r="W2427" i="11"/>
  <c r="W2411" i="11"/>
  <c r="X2411" i="11"/>
  <c r="W2395" i="11"/>
  <c r="X2395" i="11"/>
  <c r="X2379" i="11"/>
  <c r="W2379" i="11"/>
  <c r="W2363" i="11"/>
  <c r="X2363" i="11"/>
  <c r="W2347" i="11"/>
  <c r="X2347" i="11"/>
  <c r="W2331" i="11"/>
  <c r="X2331" i="11"/>
  <c r="X2315" i="11"/>
  <c r="W2315" i="11"/>
  <c r="W2299" i="11"/>
  <c r="X2299" i="11"/>
  <c r="W2283" i="11"/>
  <c r="X2283" i="11"/>
  <c r="X2267" i="11"/>
  <c r="W2267" i="11"/>
  <c r="X2251" i="11"/>
  <c r="W2251" i="11"/>
  <c r="W2235" i="11"/>
  <c r="X2235" i="11"/>
  <c r="X2219" i="11"/>
  <c r="W2219" i="11"/>
  <c r="W2203" i="11"/>
  <c r="X2203" i="11"/>
  <c r="X2187" i="11"/>
  <c r="W2187" i="11"/>
  <c r="X2171" i="11"/>
  <c r="W2171" i="11"/>
  <c r="X2152" i="11"/>
  <c r="W2152" i="11"/>
  <c r="X2131" i="11"/>
  <c r="W2131" i="11"/>
  <c r="X2110" i="11"/>
  <c r="W2110" i="11"/>
  <c r="X2161" i="11"/>
  <c r="W2161" i="11"/>
  <c r="X2145" i="11"/>
  <c r="W2145" i="11"/>
  <c r="X2129" i="11"/>
  <c r="W2129" i="11"/>
  <c r="X2113" i="11"/>
  <c r="W2113" i="11"/>
  <c r="X3709" i="11"/>
  <c r="W3709" i="11"/>
  <c r="X3688" i="11"/>
  <c r="W3688" i="11"/>
  <c r="X3666" i="11"/>
  <c r="W3666" i="11"/>
  <c r="X3645" i="11"/>
  <c r="W3645" i="11"/>
  <c r="X3624" i="11"/>
  <c r="W3624" i="11"/>
  <c r="X3602" i="11"/>
  <c r="W3602" i="11"/>
  <c r="X3581" i="11"/>
  <c r="W3581" i="11"/>
  <c r="X3560" i="11"/>
  <c r="W3560" i="11"/>
  <c r="X3538" i="11"/>
  <c r="W3538" i="11"/>
  <c r="X3517" i="11"/>
  <c r="W3517" i="11"/>
  <c r="X3496" i="11"/>
  <c r="W3496" i="11"/>
  <c r="X3474" i="11"/>
  <c r="W3474" i="11"/>
  <c r="X3453" i="11"/>
  <c r="W3453" i="11"/>
  <c r="X3432" i="11"/>
  <c r="W3432" i="11"/>
  <c r="X3410" i="11"/>
  <c r="W3410" i="11"/>
  <c r="X3389" i="11"/>
  <c r="W3389" i="11"/>
  <c r="X3368" i="11"/>
  <c r="W3368" i="11"/>
  <c r="X3346" i="11"/>
  <c r="W3346" i="11"/>
  <c r="X3325" i="11"/>
  <c r="W3325" i="11"/>
  <c r="X3304" i="11"/>
  <c r="W3304" i="11"/>
  <c r="X3282" i="11"/>
  <c r="W3282" i="11"/>
  <c r="X3261" i="11"/>
  <c r="W3261" i="11"/>
  <c r="X3240" i="11"/>
  <c r="W3240" i="11"/>
  <c r="X3218" i="11"/>
  <c r="W3218" i="11"/>
  <c r="X3197" i="11"/>
  <c r="W3197" i="11"/>
  <c r="X3176" i="11"/>
  <c r="W3176" i="11"/>
  <c r="X3154" i="11"/>
  <c r="W3154" i="11"/>
  <c r="X3133" i="11"/>
  <c r="W3133" i="11"/>
  <c r="X3112" i="11"/>
  <c r="W3112" i="11"/>
  <c r="X3090" i="11"/>
  <c r="W3090" i="11"/>
  <c r="X3069" i="11"/>
  <c r="W3069" i="11"/>
  <c r="X3048" i="11"/>
  <c r="W3048" i="11"/>
  <c r="X3026" i="11"/>
  <c r="W3026" i="11"/>
  <c r="X3005" i="11"/>
  <c r="W3005" i="11"/>
  <c r="X2984" i="11"/>
  <c r="W2984" i="11"/>
  <c r="X2962" i="11"/>
  <c r="W2962" i="11"/>
  <c r="X2941" i="11"/>
  <c r="W2941" i="11"/>
  <c r="X2920" i="11"/>
  <c r="W2920" i="11"/>
  <c r="X2898" i="11"/>
  <c r="W2898" i="11"/>
  <c r="X2877" i="11"/>
  <c r="W2877" i="11"/>
  <c r="X2856" i="11"/>
  <c r="W2856" i="11"/>
  <c r="X2834" i="11"/>
  <c r="W2834" i="11"/>
  <c r="X2813" i="11"/>
  <c r="W2813" i="11"/>
  <c r="X2792" i="11"/>
  <c r="W2792" i="11"/>
  <c r="X2770" i="11"/>
  <c r="W2770" i="11"/>
  <c r="X2749" i="11"/>
  <c r="W2749" i="11"/>
  <c r="X2728" i="11"/>
  <c r="W2728" i="11"/>
  <c r="X2706" i="11"/>
  <c r="W2706" i="11"/>
  <c r="X2685" i="11"/>
  <c r="W2685" i="11"/>
  <c r="X2664" i="11"/>
  <c r="W2664" i="11"/>
  <c r="X2642" i="11"/>
  <c r="W2642" i="11"/>
  <c r="X2621" i="11"/>
  <c r="W2621" i="11"/>
  <c r="X2600" i="11"/>
  <c r="W2600" i="11"/>
  <c r="X2578" i="11"/>
  <c r="W2578" i="11"/>
  <c r="X2557" i="11"/>
  <c r="W2557" i="11"/>
  <c r="X2536" i="11"/>
  <c r="W2536" i="11"/>
  <c r="X2514" i="11"/>
  <c r="W2514" i="11"/>
  <c r="X2493" i="11"/>
  <c r="W2493" i="11"/>
  <c r="X2472" i="11"/>
  <c r="W2472" i="11"/>
  <c r="X2450" i="11"/>
  <c r="W2450" i="11"/>
  <c r="X2429" i="11"/>
  <c r="W2429" i="11"/>
  <c r="X2408" i="11"/>
  <c r="W2408" i="11"/>
  <c r="X2386" i="11"/>
  <c r="W2386" i="11"/>
  <c r="X2365" i="11"/>
  <c r="W2365" i="11"/>
  <c r="X2344" i="11"/>
  <c r="W2344" i="11"/>
  <c r="X2322" i="11"/>
  <c r="W2322" i="11"/>
  <c r="X2301" i="11"/>
  <c r="W2301" i="11"/>
  <c r="X2280" i="11"/>
  <c r="W2280" i="11"/>
  <c r="X2258" i="11"/>
  <c r="W2258" i="11"/>
  <c r="X2237" i="11"/>
  <c r="W2237" i="11"/>
  <c r="X2216" i="11"/>
  <c r="W2216" i="11"/>
  <c r="X2194" i="11"/>
  <c r="W2194" i="11"/>
  <c r="X2173" i="11"/>
  <c r="W2173" i="11"/>
  <c r="X2148" i="11"/>
  <c r="W2148" i="11"/>
  <c r="W2119" i="11"/>
  <c r="X2119" i="11"/>
  <c r="W2091" i="11"/>
  <c r="X2091" i="11"/>
  <c r="W3697" i="11"/>
  <c r="X3697" i="11"/>
  <c r="X3676" i="11"/>
  <c r="W3676" i="11"/>
  <c r="W3654" i="11"/>
  <c r="X3654" i="11"/>
  <c r="W3633" i="11"/>
  <c r="X3633" i="11"/>
  <c r="X3612" i="11"/>
  <c r="W3612" i="11"/>
  <c r="W3590" i="11"/>
  <c r="X3590" i="11"/>
  <c r="W3569" i="11"/>
  <c r="X3569" i="11"/>
  <c r="X3548" i="11"/>
  <c r="W3548" i="11"/>
  <c r="X3526" i="11"/>
  <c r="W3526" i="11"/>
  <c r="W3505" i="11"/>
  <c r="X3505" i="11"/>
  <c r="X3484" i="11"/>
  <c r="W3484" i="11"/>
  <c r="W3462" i="11"/>
  <c r="X3462" i="11"/>
  <c r="X3441" i="11"/>
  <c r="W3441" i="11"/>
  <c r="X3420" i="11"/>
  <c r="W3420" i="11"/>
  <c r="X3398" i="11"/>
  <c r="W3398" i="11"/>
  <c r="W3377" i="11"/>
  <c r="X3377" i="11"/>
  <c r="X3356" i="11"/>
  <c r="W3356" i="11"/>
  <c r="W3334" i="11"/>
  <c r="X3334" i="11"/>
  <c r="X3313" i="11"/>
  <c r="W3313" i="11"/>
  <c r="X3292" i="11"/>
  <c r="W3292" i="11"/>
  <c r="X3270" i="11"/>
  <c r="W3270" i="11"/>
  <c r="W3249" i="11"/>
  <c r="X3249" i="11"/>
  <c r="X3228" i="11"/>
  <c r="W3228" i="11"/>
  <c r="W3206" i="11"/>
  <c r="X3206" i="11"/>
  <c r="X3185" i="11"/>
  <c r="W3185" i="11"/>
  <c r="X3164" i="11"/>
  <c r="W3164" i="11"/>
  <c r="X3142" i="11"/>
  <c r="W3142" i="11"/>
  <c r="W3121" i="11"/>
  <c r="X3121" i="11"/>
  <c r="X3100" i="11"/>
  <c r="W3100" i="11"/>
  <c r="W3078" i="11"/>
  <c r="X3078" i="11"/>
  <c r="X3057" i="11"/>
  <c r="W3057" i="11"/>
  <c r="X3036" i="11"/>
  <c r="W3036" i="11"/>
  <c r="X3014" i="11"/>
  <c r="W3014" i="11"/>
  <c r="W2993" i="11"/>
  <c r="X2993" i="11"/>
  <c r="X2972" i="11"/>
  <c r="W2972" i="11"/>
  <c r="W2950" i="11"/>
  <c r="X2950" i="11"/>
  <c r="X2929" i="11"/>
  <c r="W2929" i="11"/>
  <c r="X2908" i="11"/>
  <c r="W2908" i="11"/>
  <c r="X2886" i="11"/>
  <c r="W2886" i="11"/>
  <c r="W2865" i="11"/>
  <c r="X2865" i="11"/>
  <c r="X2844" i="11"/>
  <c r="W2844" i="11"/>
  <c r="X2822" i="11"/>
  <c r="W2822" i="11"/>
  <c r="X2801" i="11"/>
  <c r="W2801" i="11"/>
  <c r="X2780" i="11"/>
  <c r="W2780" i="11"/>
  <c r="X2758" i="11"/>
  <c r="W2758" i="11"/>
  <c r="X2737" i="11"/>
  <c r="W2737" i="11"/>
  <c r="W2716" i="11"/>
  <c r="X2716" i="11"/>
  <c r="X2694" i="11"/>
  <c r="W2694" i="11"/>
  <c r="X2673" i="11"/>
  <c r="W2673" i="11"/>
  <c r="X2652" i="11"/>
  <c r="W2652" i="11"/>
  <c r="X2630" i="11"/>
  <c r="W2630" i="11"/>
  <c r="X2609" i="11"/>
  <c r="W2609" i="11"/>
  <c r="X2588" i="11"/>
  <c r="W2588" i="11"/>
  <c r="X2566" i="11"/>
  <c r="W2566" i="11"/>
  <c r="W2545" i="11"/>
  <c r="X2545" i="11"/>
  <c r="X2524" i="11"/>
  <c r="W2524" i="11"/>
  <c r="X2502" i="11"/>
  <c r="W2502" i="11"/>
  <c r="X2481" i="11"/>
  <c r="W2481" i="11"/>
  <c r="X2460" i="11"/>
  <c r="W2460" i="11"/>
  <c r="X2438" i="11"/>
  <c r="W2438" i="11"/>
  <c r="X2417" i="11"/>
  <c r="W2417" i="11"/>
  <c r="X2396" i="11"/>
  <c r="W2396" i="11"/>
  <c r="X2374" i="11"/>
  <c r="W2374" i="11"/>
  <c r="X2353" i="11"/>
  <c r="W2353" i="11"/>
  <c r="X2332" i="11"/>
  <c r="W2332" i="11"/>
  <c r="X2310" i="11"/>
  <c r="W2310" i="11"/>
  <c r="X2289" i="11"/>
  <c r="W2289" i="11"/>
  <c r="X2268" i="11"/>
  <c r="W2268" i="11"/>
  <c r="X2246" i="11"/>
  <c r="W2246" i="11"/>
  <c r="X2225" i="11"/>
  <c r="W2225" i="11"/>
  <c r="W2204" i="11"/>
  <c r="X2204" i="11"/>
  <c r="X2182" i="11"/>
  <c r="W2182" i="11"/>
  <c r="X2160" i="11"/>
  <c r="W2160" i="11"/>
  <c r="W2132" i="11"/>
  <c r="X2132" i="11"/>
  <c r="W2103" i="11"/>
  <c r="X2103" i="11"/>
  <c r="X3706" i="11"/>
  <c r="W3706" i="11"/>
  <c r="W3685" i="11"/>
  <c r="X3685" i="11"/>
  <c r="X3704" i="11"/>
  <c r="W3704" i="11"/>
  <c r="X3682" i="11"/>
  <c r="W3682" i="11"/>
  <c r="X3661" i="11"/>
  <c r="W3661" i="11"/>
  <c r="X3640" i="11"/>
  <c r="W3640" i="11"/>
  <c r="X3618" i="11"/>
  <c r="W3618" i="11"/>
  <c r="X3597" i="11"/>
  <c r="W3597" i="11"/>
  <c r="X3576" i="11"/>
  <c r="W3576" i="11"/>
  <c r="X3554" i="11"/>
  <c r="W3554" i="11"/>
  <c r="X3533" i="11"/>
  <c r="W3533" i="11"/>
  <c r="X3512" i="11"/>
  <c r="W3512" i="11"/>
  <c r="X3490" i="11"/>
  <c r="W3490" i="11"/>
  <c r="X3469" i="11"/>
  <c r="W3469" i="11"/>
  <c r="X3448" i="11"/>
  <c r="W3448" i="11"/>
  <c r="X3426" i="11"/>
  <c r="W3426" i="11"/>
  <c r="X3405" i="11"/>
  <c r="W3405" i="11"/>
  <c r="X3384" i="11"/>
  <c r="W3384" i="11"/>
  <c r="X3362" i="11"/>
  <c r="W3362" i="11"/>
  <c r="X3341" i="11"/>
  <c r="W3341" i="11"/>
  <c r="X3320" i="11"/>
  <c r="W3320" i="11"/>
  <c r="X3298" i="11"/>
  <c r="W3298" i="11"/>
  <c r="X3277" i="11"/>
  <c r="W3277" i="11"/>
  <c r="X3256" i="11"/>
  <c r="W3256" i="11"/>
  <c r="X3234" i="11"/>
  <c r="W3234" i="11"/>
  <c r="X3213" i="11"/>
  <c r="W3213" i="11"/>
  <c r="X3192" i="11"/>
  <c r="W3192" i="11"/>
  <c r="X3170" i="11"/>
  <c r="W3170" i="11"/>
  <c r="X3149" i="11"/>
  <c r="W3149" i="11"/>
  <c r="X3128" i="11"/>
  <c r="W3128" i="11"/>
  <c r="X3106" i="11"/>
  <c r="W3106" i="11"/>
  <c r="X3085" i="11"/>
  <c r="W3085" i="11"/>
  <c r="X3064" i="11"/>
  <c r="W3064" i="11"/>
  <c r="X3042" i="11"/>
  <c r="W3042" i="11"/>
  <c r="X3021" i="11"/>
  <c r="W3021" i="11"/>
  <c r="X3000" i="11"/>
  <c r="W3000" i="11"/>
  <c r="X2978" i="11"/>
  <c r="W2978" i="11"/>
  <c r="X2957" i="11"/>
  <c r="W2957" i="11"/>
  <c r="X2936" i="11"/>
  <c r="W2936" i="11"/>
  <c r="X2914" i="11"/>
  <c r="W2914" i="11"/>
  <c r="X2893" i="11"/>
  <c r="W2893" i="11"/>
  <c r="X2872" i="11"/>
  <c r="W2872" i="11"/>
  <c r="X2850" i="11"/>
  <c r="W2850" i="11"/>
  <c r="X2829" i="11"/>
  <c r="W2829" i="11"/>
  <c r="X2808" i="11"/>
  <c r="W2808" i="11"/>
  <c r="X2786" i="11"/>
  <c r="W2786" i="11"/>
  <c r="X2765" i="11"/>
  <c r="W2765" i="11"/>
  <c r="X2744" i="11"/>
  <c r="W2744" i="11"/>
  <c r="X2722" i="11"/>
  <c r="W2722" i="11"/>
  <c r="X2701" i="11"/>
  <c r="W2701" i="11"/>
  <c r="X2680" i="11"/>
  <c r="W2680" i="11"/>
  <c r="X2658" i="11"/>
  <c r="W2658" i="11"/>
  <c r="X2637" i="11"/>
  <c r="W2637" i="11"/>
  <c r="X2616" i="11"/>
  <c r="W2616" i="11"/>
  <c r="X2594" i="11"/>
  <c r="W2594" i="11"/>
  <c r="X2573" i="11"/>
  <c r="W2573" i="11"/>
  <c r="X2552" i="11"/>
  <c r="W2552" i="11"/>
  <c r="X2530" i="11"/>
  <c r="W2530" i="11"/>
  <c r="X2509" i="11"/>
  <c r="W2509" i="11"/>
  <c r="X2488" i="11"/>
  <c r="W2488" i="11"/>
  <c r="X2466" i="11"/>
  <c r="W2466" i="11"/>
  <c r="X2445" i="11"/>
  <c r="W2445" i="11"/>
  <c r="X2424" i="11"/>
  <c r="W2424" i="11"/>
  <c r="X2402" i="11"/>
  <c r="W2402" i="11"/>
  <c r="X2381" i="11"/>
  <c r="W2381" i="11"/>
  <c r="X2360" i="11"/>
  <c r="W2360" i="11"/>
  <c r="X2338" i="11"/>
  <c r="W2338" i="11"/>
  <c r="X2317" i="11"/>
  <c r="W2317" i="11"/>
  <c r="X2296" i="11"/>
  <c r="W2296" i="11"/>
  <c r="X2274" i="11"/>
  <c r="W2274" i="11"/>
  <c r="X2253" i="11"/>
  <c r="W2253" i="11"/>
  <c r="X2232" i="11"/>
  <c r="W2232" i="11"/>
  <c r="X2210" i="11"/>
  <c r="W2210" i="11"/>
  <c r="X2189" i="11"/>
  <c r="W2189" i="11"/>
  <c r="X2168" i="11"/>
  <c r="W2168" i="11"/>
  <c r="X2140" i="11"/>
  <c r="W2140" i="11"/>
  <c r="X2112" i="11"/>
  <c r="W2112" i="11"/>
  <c r="X3713" i="11"/>
  <c r="W3713" i="11"/>
  <c r="X3692" i="11"/>
  <c r="W3692" i="11"/>
  <c r="W3670" i="11"/>
  <c r="X3670" i="11"/>
  <c r="X3649" i="11"/>
  <c r="W3649" i="11"/>
  <c r="X3628" i="11"/>
  <c r="W3628" i="11"/>
  <c r="X3606" i="11"/>
  <c r="W3606" i="11"/>
  <c r="W3585" i="11"/>
  <c r="X3585" i="11"/>
  <c r="X3564" i="11"/>
  <c r="W3564" i="11"/>
  <c r="W3542" i="11"/>
  <c r="X3542" i="11"/>
  <c r="X3521" i="11"/>
  <c r="W3521" i="11"/>
  <c r="X3500" i="11"/>
  <c r="W3500" i="11"/>
  <c r="X3478" i="11"/>
  <c r="W3478" i="11"/>
  <c r="W3457" i="11"/>
  <c r="X3457" i="11"/>
  <c r="X3436" i="11"/>
  <c r="W3436" i="11"/>
  <c r="W3414" i="11"/>
  <c r="X3414" i="11"/>
  <c r="X3393" i="11"/>
  <c r="W3393" i="11"/>
  <c r="X3372" i="11"/>
  <c r="W3372" i="11"/>
  <c r="X3350" i="11"/>
  <c r="W3350" i="11"/>
  <c r="W3329" i="11"/>
  <c r="X3329" i="11"/>
  <c r="X3308" i="11"/>
  <c r="W3308" i="11"/>
  <c r="W3286" i="11"/>
  <c r="X3286" i="11"/>
  <c r="X3265" i="11"/>
  <c r="W3265" i="11"/>
  <c r="X3244" i="11"/>
  <c r="W3244" i="11"/>
  <c r="X3222" i="11"/>
  <c r="W3222" i="11"/>
  <c r="W3201" i="11"/>
  <c r="X3201" i="11"/>
  <c r="X3180" i="11"/>
  <c r="W3180" i="11"/>
  <c r="W3158" i="11"/>
  <c r="X3158" i="11"/>
  <c r="X3137" i="11"/>
  <c r="W3137" i="11"/>
  <c r="X3116" i="11"/>
  <c r="W3116" i="11"/>
  <c r="X3094" i="11"/>
  <c r="W3094" i="11"/>
  <c r="W3073" i="11"/>
  <c r="X3073" i="11"/>
  <c r="X3052" i="11"/>
  <c r="W3052" i="11"/>
  <c r="W3030" i="11"/>
  <c r="X3030" i="11"/>
  <c r="X3009" i="11"/>
  <c r="W3009" i="11"/>
  <c r="X2988" i="11"/>
  <c r="W2988" i="11"/>
  <c r="X2966" i="11"/>
  <c r="W2966" i="11"/>
  <c r="W2945" i="11"/>
  <c r="X2945" i="11"/>
  <c r="X2924" i="11"/>
  <c r="W2924" i="11"/>
  <c r="W2902" i="11"/>
  <c r="X2902" i="11"/>
  <c r="X2881" i="11"/>
  <c r="W2881" i="11"/>
  <c r="X2860" i="11"/>
  <c r="W2860" i="11"/>
  <c r="X2838" i="11"/>
  <c r="W2838" i="11"/>
  <c r="X2817" i="11"/>
  <c r="W2817" i="11"/>
  <c r="X2796" i="11"/>
  <c r="W2796" i="11"/>
  <c r="X2774" i="11"/>
  <c r="W2774" i="11"/>
  <c r="W2753" i="11"/>
  <c r="X2753" i="11"/>
  <c r="X2732" i="11"/>
  <c r="W2732" i="11"/>
  <c r="X2710" i="11"/>
  <c r="W2710" i="11"/>
  <c r="W2689" i="11"/>
  <c r="X2689" i="11"/>
  <c r="W2668" i="11"/>
  <c r="X2668" i="11"/>
  <c r="X2646" i="11"/>
  <c r="W2646" i="11"/>
  <c r="X2625" i="11"/>
  <c r="W2625" i="11"/>
  <c r="X2604" i="11"/>
  <c r="W2604" i="11"/>
  <c r="X2582" i="11"/>
  <c r="W2582" i="11"/>
  <c r="X2561" i="11"/>
  <c r="W2561" i="11"/>
  <c r="X2540" i="11"/>
  <c r="W2540" i="11"/>
  <c r="X2518" i="11"/>
  <c r="W2518" i="11"/>
  <c r="W2497" i="11"/>
  <c r="X2497" i="11"/>
  <c r="X2476" i="11"/>
  <c r="W2476" i="11"/>
  <c r="X2454" i="11"/>
  <c r="W2454" i="11"/>
  <c r="X2433" i="11"/>
  <c r="W2433" i="11"/>
  <c r="X2412" i="11"/>
  <c r="W2412" i="11"/>
  <c r="X2390" i="11"/>
  <c r="W2390" i="11"/>
  <c r="X2369" i="11"/>
  <c r="W2369" i="11"/>
  <c r="X2348" i="11"/>
  <c r="W2348" i="11"/>
  <c r="X2326" i="11"/>
  <c r="W2326" i="11"/>
  <c r="X2305" i="11"/>
  <c r="W2305" i="11"/>
  <c r="X2284" i="11"/>
  <c r="W2284" i="11"/>
  <c r="X2262" i="11"/>
  <c r="W2262" i="11"/>
  <c r="X2241" i="11"/>
  <c r="W2241" i="11"/>
  <c r="W2220" i="11"/>
  <c r="X2220" i="11"/>
  <c r="X2198" i="11"/>
  <c r="W2198" i="11"/>
  <c r="X2177" i="11"/>
  <c r="W2177" i="11"/>
  <c r="X2154" i="11"/>
  <c r="W2154" i="11"/>
  <c r="X2124" i="11"/>
  <c r="W2124" i="11"/>
  <c r="X2096" i="11"/>
  <c r="W2096" i="11"/>
  <c r="X3701" i="11"/>
  <c r="W3701" i="11"/>
  <c r="X3680" i="11"/>
  <c r="W3680" i="11"/>
  <c r="X3658" i="11"/>
  <c r="W3658" i="11"/>
  <c r="X3637" i="11"/>
  <c r="W3637" i="11"/>
  <c r="X3616" i="11"/>
  <c r="W3616" i="11"/>
  <c r="X3594" i="11"/>
  <c r="W3594" i="11"/>
  <c r="X3573" i="11"/>
  <c r="W3573" i="11"/>
  <c r="X3552" i="11"/>
  <c r="W3552" i="11"/>
  <c r="X3530" i="11"/>
  <c r="W3530" i="11"/>
  <c r="X3509" i="11"/>
  <c r="W3509" i="11"/>
  <c r="X3488" i="11"/>
  <c r="W3488" i="11"/>
  <c r="X3466" i="11"/>
  <c r="W3466" i="11"/>
  <c r="X3445" i="11"/>
  <c r="W3445" i="11"/>
  <c r="X3424" i="11"/>
  <c r="W3424" i="11"/>
  <c r="X3402" i="11"/>
  <c r="W3402" i="11"/>
  <c r="X3381" i="11"/>
  <c r="W3381" i="11"/>
  <c r="X3360" i="11"/>
  <c r="W3360" i="11"/>
  <c r="X3338" i="11"/>
  <c r="W3338" i="11"/>
  <c r="X3317" i="11"/>
  <c r="W3317" i="11"/>
  <c r="X3296" i="11"/>
  <c r="W3296" i="11"/>
  <c r="X3274" i="11"/>
  <c r="W3274" i="11"/>
  <c r="X3253" i="11"/>
  <c r="W3253" i="11"/>
  <c r="X3232" i="11"/>
  <c r="W3232" i="11"/>
  <c r="X3210" i="11"/>
  <c r="W3210" i="11"/>
  <c r="X3189" i="11"/>
  <c r="W3189" i="11"/>
  <c r="X3168" i="11"/>
  <c r="W3168" i="11"/>
  <c r="X3146" i="11"/>
  <c r="W3146" i="11"/>
  <c r="X3125" i="11"/>
  <c r="W3125" i="11"/>
  <c r="X3104" i="11"/>
  <c r="W3104" i="11"/>
  <c r="X3082" i="11"/>
  <c r="W3082" i="11"/>
  <c r="X3061" i="11"/>
  <c r="W3061" i="11"/>
  <c r="X3040" i="11"/>
  <c r="W3040" i="11"/>
  <c r="X3018" i="11"/>
  <c r="W3018" i="11"/>
  <c r="X2997" i="11"/>
  <c r="W2997" i="11"/>
  <c r="X2976" i="11"/>
  <c r="W2976" i="11"/>
  <c r="X2954" i="11"/>
  <c r="W2954" i="11"/>
  <c r="X2933" i="11"/>
  <c r="W2933" i="11"/>
  <c r="X2912" i="11"/>
  <c r="W2912" i="11"/>
  <c r="X2890" i="11"/>
  <c r="W2890" i="11"/>
  <c r="X2869" i="11"/>
  <c r="W2869" i="11"/>
  <c r="X2848" i="11"/>
  <c r="W2848" i="11"/>
  <c r="X2826" i="11"/>
  <c r="W2826" i="11"/>
  <c r="X2805" i="11"/>
  <c r="W2805" i="11"/>
  <c r="X2784" i="11"/>
  <c r="W2784" i="11"/>
  <c r="X2762" i="11"/>
  <c r="W2762" i="11"/>
  <c r="X2741" i="11"/>
  <c r="W2741" i="11"/>
  <c r="X2720" i="11"/>
  <c r="W2720" i="11"/>
  <c r="X2698" i="11"/>
  <c r="W2698" i="11"/>
  <c r="X2677" i="11"/>
  <c r="W2677" i="11"/>
  <c r="X2656" i="11"/>
  <c r="W2656" i="11"/>
  <c r="X2634" i="11"/>
  <c r="W2634" i="11"/>
  <c r="X2613" i="11"/>
  <c r="W2613" i="11"/>
  <c r="X2592" i="11"/>
  <c r="W2592" i="11"/>
  <c r="X2570" i="11"/>
  <c r="W2570" i="11"/>
  <c r="X2549" i="11"/>
  <c r="W2549" i="11"/>
  <c r="X2528" i="11"/>
  <c r="W2528" i="11"/>
  <c r="X2506" i="11"/>
  <c r="W2506" i="11"/>
  <c r="X2485" i="11"/>
  <c r="W2485" i="11"/>
  <c r="X2464" i="11"/>
  <c r="W2464" i="11"/>
  <c r="X2442" i="11"/>
  <c r="W2442" i="11"/>
  <c r="X2421" i="11"/>
  <c r="W2421" i="11"/>
  <c r="X2400" i="11"/>
  <c r="W2400" i="11"/>
  <c r="X2378" i="11"/>
  <c r="W2378" i="11"/>
  <c r="X2357" i="11"/>
  <c r="W2357" i="11"/>
  <c r="X2336" i="11"/>
  <c r="W2336" i="11"/>
  <c r="X2314" i="11"/>
  <c r="W2314" i="11"/>
  <c r="X2293" i="11"/>
  <c r="W2293" i="11"/>
  <c r="X2272" i="11"/>
  <c r="W2272" i="11"/>
  <c r="X2250" i="11"/>
  <c r="W2250" i="11"/>
  <c r="X2229" i="11"/>
  <c r="W2229" i="11"/>
  <c r="X2208" i="11"/>
  <c r="W2208" i="11"/>
  <c r="X2186" i="11"/>
  <c r="W2186" i="11"/>
  <c r="X2165" i="11"/>
  <c r="W2165" i="11"/>
  <c r="X2138" i="11"/>
  <c r="W2138" i="11"/>
  <c r="X2108" i="11"/>
  <c r="W2108" i="11"/>
  <c r="W3705" i="11"/>
  <c r="X3705" i="11"/>
  <c r="X3684" i="11"/>
  <c r="W3684" i="11"/>
  <c r="W3662" i="11"/>
  <c r="X3662" i="11"/>
  <c r="W3641" i="11"/>
  <c r="X3641" i="11"/>
  <c r="X3620" i="11"/>
  <c r="W3620" i="11"/>
  <c r="W3598" i="11"/>
  <c r="X3598" i="11"/>
  <c r="W3577" i="11"/>
  <c r="X3577" i="11"/>
  <c r="X3556" i="11"/>
  <c r="W3556" i="11"/>
  <c r="W3534" i="11"/>
  <c r="X3534" i="11"/>
  <c r="W3513" i="11"/>
  <c r="X3513" i="11"/>
  <c r="X3492" i="11"/>
  <c r="W3492" i="11"/>
  <c r="W3470" i="11"/>
  <c r="X3470" i="11"/>
  <c r="W3449" i="11"/>
  <c r="X3449" i="11"/>
  <c r="X3428" i="11"/>
  <c r="W3428" i="11"/>
  <c r="W3406" i="11"/>
  <c r="X3406" i="11"/>
  <c r="W3385" i="11"/>
  <c r="X3385" i="11"/>
  <c r="X3364" i="11"/>
  <c r="W3364" i="11"/>
  <c r="W3342" i="11"/>
  <c r="X3342" i="11"/>
  <c r="W3321" i="11"/>
  <c r="X3321" i="11"/>
  <c r="X3300" i="11"/>
  <c r="W3300" i="11"/>
  <c r="W3278" i="11"/>
  <c r="X3278" i="11"/>
  <c r="W3257" i="11"/>
  <c r="X3257" i="11"/>
  <c r="X3236" i="11"/>
  <c r="W3236" i="11"/>
  <c r="W3214" i="11"/>
  <c r="X3214" i="11"/>
  <c r="W3193" i="11"/>
  <c r="X3193" i="11"/>
  <c r="X3172" i="11"/>
  <c r="W3172" i="11"/>
  <c r="W3150" i="11"/>
  <c r="X3150" i="11"/>
  <c r="W3129" i="11"/>
  <c r="X3129" i="11"/>
  <c r="X3108" i="11"/>
  <c r="W3108" i="11"/>
  <c r="W3086" i="11"/>
  <c r="X3086" i="11"/>
  <c r="W3065" i="11"/>
  <c r="X3065" i="11"/>
  <c r="X3044" i="11"/>
  <c r="W3044" i="11"/>
  <c r="W3022" i="11"/>
  <c r="X3022" i="11"/>
  <c r="W3001" i="11"/>
  <c r="X3001" i="11"/>
  <c r="X2980" i="11"/>
  <c r="W2980" i="11"/>
  <c r="W2958" i="11"/>
  <c r="X2958" i="11"/>
  <c r="W2937" i="11"/>
  <c r="X2937" i="11"/>
  <c r="X2916" i="11"/>
  <c r="W2916" i="11"/>
  <c r="W2894" i="11"/>
  <c r="X2894" i="11"/>
  <c r="W2873" i="11"/>
  <c r="X2873" i="11"/>
  <c r="W2852" i="11"/>
  <c r="X2852" i="11"/>
  <c r="X2830" i="11"/>
  <c r="W2830" i="11"/>
  <c r="X2809" i="11"/>
  <c r="W2809" i="11"/>
  <c r="X2788" i="11"/>
  <c r="W2788" i="11"/>
  <c r="X2766" i="11"/>
  <c r="W2766" i="11"/>
  <c r="W2745" i="11"/>
  <c r="X2745" i="11"/>
  <c r="X2724" i="11"/>
  <c r="W2724" i="11"/>
  <c r="X2702" i="11"/>
  <c r="W2702" i="11"/>
  <c r="W2681" i="11"/>
  <c r="X2681" i="11"/>
  <c r="W2660" i="11"/>
  <c r="X2660" i="11"/>
  <c r="X2638" i="11"/>
  <c r="W2638" i="11"/>
  <c r="X2617" i="11"/>
  <c r="W2617" i="11"/>
  <c r="W2596" i="11"/>
  <c r="X2596" i="11"/>
  <c r="X2574" i="11"/>
  <c r="W2574" i="11"/>
  <c r="X2553" i="11"/>
  <c r="W2553" i="11"/>
  <c r="X2532" i="11"/>
  <c r="W2532" i="11"/>
  <c r="X2510" i="11"/>
  <c r="W2510" i="11"/>
  <c r="W2489" i="11"/>
  <c r="X2489" i="11"/>
  <c r="X2468" i="11"/>
  <c r="W2468" i="11"/>
  <c r="X2446" i="11"/>
  <c r="W2446" i="11"/>
  <c r="X2425" i="11"/>
  <c r="W2425" i="11"/>
  <c r="X2404" i="11"/>
  <c r="W2404" i="11"/>
  <c r="X2382" i="11"/>
  <c r="W2382" i="11"/>
  <c r="X2361" i="11"/>
  <c r="W2361" i="11"/>
  <c r="X2340" i="11"/>
  <c r="W2340" i="11"/>
  <c r="X2318" i="11"/>
  <c r="W2318" i="11"/>
  <c r="X2297" i="11"/>
  <c r="W2297" i="11"/>
  <c r="X2276" i="11"/>
  <c r="W2276" i="11"/>
  <c r="X2254" i="11"/>
  <c r="W2254" i="11"/>
  <c r="X2233" i="11"/>
  <c r="W2233" i="11"/>
  <c r="X2212" i="11"/>
  <c r="W2212" i="11"/>
  <c r="X2190" i="11"/>
  <c r="W2190" i="11"/>
  <c r="X2169" i="11"/>
  <c r="W2169" i="11"/>
  <c r="X2143" i="11"/>
  <c r="W2143" i="11"/>
  <c r="X2114" i="11"/>
  <c r="W2114" i="11"/>
  <c r="W3715" i="11"/>
  <c r="X3715" i="11"/>
  <c r="W3699" i="11"/>
  <c r="X3699" i="11"/>
  <c r="W3683" i="11"/>
  <c r="X3683" i="11"/>
  <c r="W3667" i="11"/>
  <c r="X3667" i="11"/>
  <c r="W3651" i="11"/>
  <c r="X3651" i="11"/>
  <c r="W3635" i="11"/>
  <c r="X3635" i="11"/>
  <c r="W3619" i="11"/>
  <c r="X3619" i="11"/>
  <c r="W3603" i="11"/>
  <c r="X3603" i="11"/>
  <c r="W3587" i="11"/>
  <c r="X3587" i="11"/>
  <c r="W3571" i="11"/>
  <c r="X3571" i="11"/>
  <c r="W3555" i="11"/>
  <c r="X3555" i="11"/>
  <c r="W3539" i="11"/>
  <c r="X3539" i="11"/>
  <c r="W3523" i="11"/>
  <c r="X3523" i="11"/>
  <c r="W3507" i="11"/>
  <c r="X3507" i="11"/>
  <c r="W3491" i="11"/>
  <c r="X3491" i="11"/>
  <c r="W3475" i="11"/>
  <c r="X3475" i="11"/>
  <c r="W3459" i="11"/>
  <c r="X3459" i="11"/>
  <c r="W3443" i="11"/>
  <c r="X3443" i="11"/>
  <c r="W3427" i="11"/>
  <c r="X3427" i="11"/>
  <c r="W3411" i="11"/>
  <c r="X3411" i="11"/>
  <c r="W3395" i="11"/>
  <c r="X3395" i="11"/>
  <c r="W3379" i="11"/>
  <c r="X3379" i="11"/>
  <c r="W3363" i="11"/>
  <c r="X3363" i="11"/>
  <c r="W3347" i="11"/>
  <c r="X3347" i="11"/>
  <c r="W3331" i="11"/>
  <c r="X3331" i="11"/>
  <c r="W3315" i="11"/>
  <c r="X3315" i="11"/>
  <c r="W3299" i="11"/>
  <c r="X3299" i="11"/>
  <c r="W3283" i="11"/>
  <c r="X3283" i="11"/>
  <c r="W3267" i="11"/>
  <c r="X3267" i="11"/>
  <c r="W3251" i="11"/>
  <c r="X3251" i="11"/>
  <c r="W3235" i="11"/>
  <c r="X3235" i="11"/>
  <c r="W3219" i="11"/>
  <c r="X3219" i="11"/>
  <c r="W3203" i="11"/>
  <c r="X3203" i="11"/>
  <c r="W3187" i="11"/>
  <c r="X3187" i="11"/>
  <c r="W3171" i="11"/>
  <c r="X3171" i="11"/>
  <c r="W3155" i="11"/>
  <c r="X3155" i="11"/>
  <c r="W3139" i="11"/>
  <c r="X3139" i="11"/>
  <c r="W3123" i="11"/>
  <c r="X3123" i="11"/>
  <c r="W3107" i="11"/>
  <c r="X3107" i="11"/>
  <c r="W3091" i="11"/>
  <c r="X3091" i="11"/>
  <c r="W3075" i="11"/>
  <c r="X3075" i="11"/>
  <c r="W3059" i="11"/>
  <c r="X3059" i="11"/>
  <c r="W3043" i="11"/>
  <c r="X3043" i="11"/>
  <c r="W3027" i="11"/>
  <c r="X3027" i="11"/>
  <c r="W3011" i="11"/>
  <c r="X3011" i="11"/>
  <c r="W2995" i="11"/>
  <c r="X2995" i="11"/>
  <c r="W2979" i="11"/>
  <c r="X2979" i="11"/>
  <c r="W2963" i="11"/>
  <c r="X2963" i="11"/>
  <c r="W2947" i="11"/>
  <c r="X2947" i="11"/>
  <c r="W2931" i="11"/>
  <c r="X2931" i="11"/>
  <c r="W2915" i="11"/>
  <c r="X2915" i="11"/>
  <c r="W2899" i="11"/>
  <c r="X2899" i="11"/>
  <c r="W2883" i="11"/>
  <c r="X2883" i="11"/>
  <c r="W2867" i="11"/>
  <c r="X2867" i="11"/>
  <c r="X2851" i="11"/>
  <c r="W2851" i="11"/>
  <c r="X2835" i="11"/>
  <c r="W2835" i="11"/>
  <c r="X2819" i="11"/>
  <c r="W2819" i="11"/>
  <c r="X2803" i="11"/>
  <c r="W2803" i="11"/>
  <c r="X2787" i="11"/>
  <c r="W2787" i="11"/>
  <c r="X2771" i="11"/>
  <c r="W2771" i="11"/>
  <c r="X2755" i="11"/>
  <c r="W2755" i="11"/>
  <c r="X2739" i="11"/>
  <c r="W2739" i="11"/>
  <c r="X2723" i="11"/>
  <c r="W2723" i="11"/>
  <c r="X2707" i="11"/>
  <c r="W2707" i="11"/>
  <c r="X2691" i="11"/>
  <c r="W2691" i="11"/>
  <c r="X2675" i="11"/>
  <c r="W2675" i="11"/>
  <c r="X2659" i="11"/>
  <c r="W2659" i="11"/>
  <c r="X2643" i="11"/>
  <c r="W2643" i="11"/>
  <c r="X2627" i="11"/>
  <c r="W2627" i="11"/>
  <c r="X2611" i="11"/>
  <c r="W2611" i="11"/>
  <c r="X2595" i="11"/>
  <c r="W2595" i="11"/>
  <c r="X2579" i="11"/>
  <c r="W2579" i="11"/>
  <c r="X2563" i="11"/>
  <c r="W2563" i="11"/>
  <c r="X2547" i="11"/>
  <c r="W2547" i="11"/>
  <c r="X2531" i="11"/>
  <c r="W2531" i="11"/>
  <c r="X2515" i="11"/>
  <c r="W2515" i="11"/>
  <c r="X2499" i="11"/>
  <c r="W2499" i="11"/>
  <c r="X2483" i="11"/>
  <c r="W2483" i="11"/>
  <c r="X2467" i="11"/>
  <c r="W2467" i="11"/>
  <c r="X2451" i="11"/>
  <c r="W2451" i="11"/>
  <c r="X2435" i="11"/>
  <c r="W2435" i="11"/>
  <c r="X2419" i="11"/>
  <c r="W2419" i="11"/>
  <c r="X2403" i="11"/>
  <c r="W2403" i="11"/>
  <c r="X2387" i="11"/>
  <c r="W2387" i="11"/>
  <c r="X2371" i="11"/>
  <c r="W2371" i="11"/>
  <c r="X2355" i="11"/>
  <c r="W2355" i="11"/>
  <c r="X2339" i="11"/>
  <c r="W2339" i="11"/>
  <c r="X2323" i="11"/>
  <c r="W2323" i="11"/>
  <c r="X2307" i="11"/>
  <c r="W2307" i="11"/>
  <c r="X2291" i="11"/>
  <c r="W2291" i="11"/>
  <c r="X2275" i="11"/>
  <c r="W2275" i="11"/>
  <c r="X2259" i="11"/>
  <c r="W2259" i="11"/>
  <c r="X2243" i="11"/>
  <c r="W2243" i="11"/>
  <c r="X2227" i="11"/>
  <c r="W2227" i="11"/>
  <c r="X2211" i="11"/>
  <c r="W2211" i="11"/>
  <c r="X2195" i="11"/>
  <c r="W2195" i="11"/>
  <c r="X2179" i="11"/>
  <c r="W2179" i="11"/>
  <c r="X2163" i="11"/>
  <c r="W2163" i="11"/>
  <c r="X2142" i="11"/>
  <c r="W2142" i="11"/>
  <c r="X2120" i="11"/>
  <c r="W2120" i="11"/>
  <c r="X2099" i="11"/>
  <c r="W2099" i="11"/>
  <c r="X2153" i="11"/>
  <c r="W2153" i="11"/>
  <c r="X2137" i="11"/>
  <c r="W2137" i="11"/>
  <c r="X2121" i="11"/>
  <c r="W2121" i="11"/>
  <c r="X2105" i="11"/>
  <c r="W2105" i="11"/>
  <c r="X3664" i="11"/>
  <c r="W3664" i="11"/>
  <c r="W3642" i="11"/>
  <c r="X3642" i="11"/>
  <c r="X3621" i="11"/>
  <c r="W3621" i="11"/>
  <c r="X3600" i="11"/>
  <c r="W3600" i="11"/>
  <c r="X3578" i="11"/>
  <c r="W3578" i="11"/>
  <c r="W3557" i="11"/>
  <c r="X3557" i="11"/>
  <c r="X3536" i="11"/>
  <c r="W3536" i="11"/>
  <c r="W3514" i="11"/>
  <c r="X3514" i="11"/>
  <c r="X3493" i="11"/>
  <c r="W3493" i="11"/>
  <c r="X3472" i="11"/>
  <c r="W3472" i="11"/>
  <c r="X3450" i="11"/>
  <c r="W3450" i="11"/>
  <c r="W3429" i="11"/>
  <c r="X3429" i="11"/>
  <c r="X3408" i="11"/>
  <c r="W3408" i="11"/>
  <c r="W3386" i="11"/>
  <c r="X3386" i="11"/>
  <c r="X3365" i="11"/>
  <c r="W3365" i="11"/>
  <c r="X3344" i="11"/>
  <c r="W3344" i="11"/>
  <c r="X3322" i="11"/>
  <c r="W3322" i="11"/>
  <c r="W3301" i="11"/>
  <c r="X3301" i="11"/>
  <c r="X3280" i="11"/>
  <c r="W3280" i="11"/>
  <c r="W3258" i="11"/>
  <c r="X3258" i="11"/>
  <c r="X3237" i="11"/>
  <c r="W3237" i="11"/>
  <c r="X3216" i="11"/>
  <c r="W3216" i="11"/>
  <c r="X3194" i="11"/>
  <c r="W3194" i="11"/>
  <c r="W3173" i="11"/>
  <c r="X3173" i="11"/>
  <c r="X3152" i="11"/>
  <c r="W3152" i="11"/>
  <c r="W3130" i="11"/>
  <c r="X3130" i="11"/>
  <c r="X3109" i="11"/>
  <c r="W3109" i="11"/>
  <c r="X3088" i="11"/>
  <c r="W3088" i="11"/>
  <c r="X3066" i="11"/>
  <c r="W3066" i="11"/>
  <c r="W3045" i="11"/>
  <c r="X3045" i="11"/>
  <c r="X3024" i="11"/>
  <c r="W3024" i="11"/>
  <c r="W3002" i="11"/>
  <c r="X3002" i="11"/>
  <c r="X2981" i="11"/>
  <c r="W2981" i="11"/>
  <c r="X2960" i="11"/>
  <c r="W2960" i="11"/>
  <c r="X2938" i="11"/>
  <c r="W2938" i="11"/>
  <c r="W2917" i="11"/>
  <c r="X2917" i="11"/>
  <c r="X2896" i="11"/>
  <c r="W2896" i="11"/>
  <c r="W2874" i="11"/>
  <c r="X2874" i="11"/>
  <c r="X2853" i="11"/>
  <c r="W2853" i="11"/>
  <c r="X2832" i="11"/>
  <c r="W2832" i="11"/>
  <c r="X2810" i="11"/>
  <c r="W2810" i="11"/>
  <c r="X2789" i="11"/>
  <c r="W2789" i="11"/>
  <c r="X2768" i="11"/>
  <c r="W2768" i="11"/>
  <c r="X2746" i="11"/>
  <c r="W2746" i="11"/>
  <c r="X2725" i="11"/>
  <c r="W2725" i="11"/>
  <c r="X2704" i="11"/>
  <c r="W2704" i="11"/>
  <c r="X2682" i="11"/>
  <c r="W2682" i="11"/>
  <c r="X2661" i="11"/>
  <c r="W2661" i="11"/>
  <c r="W2640" i="11"/>
  <c r="X2640" i="11"/>
  <c r="X2618" i="11"/>
  <c r="W2618" i="11"/>
  <c r="X2597" i="11"/>
  <c r="W2597" i="11"/>
  <c r="W2576" i="11"/>
  <c r="X2576" i="11"/>
  <c r="X2554" i="11"/>
  <c r="W2554" i="11"/>
  <c r="X2533" i="11"/>
  <c r="W2533" i="11"/>
  <c r="X2512" i="11"/>
  <c r="W2512" i="11"/>
  <c r="X2490" i="11"/>
  <c r="W2490" i="11"/>
  <c r="W2469" i="11"/>
  <c r="X2469" i="11"/>
  <c r="X2448" i="11"/>
  <c r="W2448" i="11"/>
  <c r="X2426" i="11"/>
  <c r="W2426" i="11"/>
  <c r="X2405" i="11"/>
  <c r="W2405" i="11"/>
  <c r="X2384" i="11"/>
  <c r="W2384" i="11"/>
  <c r="X2362" i="11"/>
  <c r="W2362" i="11"/>
  <c r="X2341" i="11"/>
  <c r="W2341" i="11"/>
  <c r="W2320" i="11"/>
  <c r="X2320" i="11"/>
  <c r="W2298" i="11"/>
  <c r="X2298" i="11"/>
  <c r="X2277" i="11"/>
  <c r="W2277" i="11"/>
  <c r="X2256" i="11"/>
  <c r="W2256" i="11"/>
  <c r="X2234" i="11"/>
  <c r="W2234" i="11"/>
  <c r="X2213" i="11"/>
  <c r="W2213" i="11"/>
  <c r="X2192" i="11"/>
  <c r="W2192" i="11"/>
  <c r="W2170" i="11"/>
  <c r="X2170" i="11"/>
  <c r="X2144" i="11"/>
  <c r="W2144" i="11"/>
  <c r="X2116" i="11"/>
  <c r="W2116" i="11"/>
  <c r="X3710" i="11"/>
  <c r="W3710" i="11"/>
  <c r="X3689" i="11"/>
  <c r="W3689" i="11"/>
  <c r="X3668" i="11"/>
  <c r="W3668" i="11"/>
  <c r="X3646" i="11"/>
  <c r="W3646" i="11"/>
  <c r="X3625" i="11"/>
  <c r="W3625" i="11"/>
  <c r="X3604" i="11"/>
  <c r="W3604" i="11"/>
  <c r="X3582" i="11"/>
  <c r="W3582" i="11"/>
  <c r="X3561" i="11"/>
  <c r="W3561" i="11"/>
  <c r="X3540" i="11"/>
  <c r="W3540" i="11"/>
  <c r="X3518" i="11"/>
  <c r="W3518" i="11"/>
  <c r="X3497" i="11"/>
  <c r="W3497" i="11"/>
  <c r="X3476" i="11"/>
  <c r="W3476" i="11"/>
  <c r="X3454" i="11"/>
  <c r="W3454" i="11"/>
  <c r="X3433" i="11"/>
  <c r="W3433" i="11"/>
  <c r="X3412" i="11"/>
  <c r="W3412" i="11"/>
  <c r="X3390" i="11"/>
  <c r="W3390" i="11"/>
  <c r="X3369" i="11"/>
  <c r="W3369" i="11"/>
  <c r="X3348" i="11"/>
  <c r="W3348" i="11"/>
  <c r="X3326" i="11"/>
  <c r="W3326" i="11"/>
  <c r="X3305" i="11"/>
  <c r="W3305" i="11"/>
  <c r="X3284" i="11"/>
  <c r="W3284" i="11"/>
  <c r="X3262" i="11"/>
  <c r="W3262" i="11"/>
  <c r="X3241" i="11"/>
  <c r="W3241" i="11"/>
  <c r="X3220" i="11"/>
  <c r="W3220" i="11"/>
  <c r="X3198" i="11"/>
  <c r="W3198" i="11"/>
  <c r="X3177" i="11"/>
  <c r="W3177" i="11"/>
  <c r="X3156" i="11"/>
  <c r="W3156" i="11"/>
  <c r="X3134" i="11"/>
  <c r="W3134" i="11"/>
  <c r="X3113" i="11"/>
  <c r="W3113" i="11"/>
  <c r="X3092" i="11"/>
  <c r="W3092" i="11"/>
  <c r="X3070" i="11"/>
  <c r="W3070" i="11"/>
  <c r="X3049" i="11"/>
  <c r="W3049" i="11"/>
  <c r="X3028" i="11"/>
  <c r="W3028" i="11"/>
  <c r="X3006" i="11"/>
  <c r="W3006" i="11"/>
  <c r="X2985" i="11"/>
  <c r="W2985" i="11"/>
  <c r="X2964" i="11"/>
  <c r="W2964" i="11"/>
  <c r="X2942" i="11"/>
  <c r="W2942" i="11"/>
  <c r="X2921" i="11"/>
  <c r="W2921" i="11"/>
  <c r="X2900" i="11"/>
  <c r="W2900" i="11"/>
  <c r="X2878" i="11"/>
  <c r="W2878" i="11"/>
  <c r="X2857" i="11"/>
  <c r="W2857" i="11"/>
  <c r="X2836" i="11"/>
  <c r="W2836" i="11"/>
  <c r="X2814" i="11"/>
  <c r="W2814" i="11"/>
  <c r="W2793" i="11"/>
  <c r="X2793" i="11"/>
  <c r="X2772" i="11"/>
  <c r="W2772" i="11"/>
  <c r="X2750" i="11"/>
  <c r="W2750" i="11"/>
  <c r="W2729" i="11"/>
  <c r="X2729" i="11"/>
  <c r="W2708" i="11"/>
  <c r="X2708" i="11"/>
  <c r="X2686" i="11"/>
  <c r="W2686" i="11"/>
  <c r="X2665" i="11"/>
  <c r="W2665" i="11"/>
  <c r="W2644" i="11"/>
  <c r="X2644" i="11"/>
  <c r="X2622" i="11"/>
  <c r="W2622" i="11"/>
  <c r="X2601" i="11"/>
  <c r="W2601" i="11"/>
  <c r="X2580" i="11"/>
  <c r="W2580" i="11"/>
  <c r="X2558" i="11"/>
  <c r="W2558" i="11"/>
  <c r="W2537" i="11"/>
  <c r="X2537" i="11"/>
  <c r="X2516" i="11"/>
  <c r="W2516" i="11"/>
  <c r="X2494" i="11"/>
  <c r="W2494" i="11"/>
  <c r="W2473" i="11"/>
  <c r="X2473" i="11"/>
  <c r="W2452" i="11"/>
  <c r="X2452" i="11"/>
  <c r="X2430" i="11"/>
  <c r="W2430" i="11"/>
  <c r="X2409" i="11"/>
  <c r="W2409" i="11"/>
  <c r="X2388" i="11"/>
  <c r="W2388" i="11"/>
  <c r="X2366" i="11"/>
  <c r="W2366" i="11"/>
  <c r="X2345" i="11"/>
  <c r="W2345" i="11"/>
  <c r="X2324" i="11"/>
  <c r="W2324" i="11"/>
  <c r="X2302" i="11"/>
  <c r="W2302" i="11"/>
  <c r="X2281" i="11"/>
  <c r="W2281" i="11"/>
  <c r="W2260" i="11"/>
  <c r="X2260" i="11"/>
  <c r="X2238" i="11"/>
  <c r="W2238" i="11"/>
  <c r="X2217" i="11"/>
  <c r="W2217" i="11"/>
  <c r="W2196" i="11"/>
  <c r="X2196" i="11"/>
  <c r="X2174" i="11"/>
  <c r="W2174" i="11"/>
  <c r="X2150" i="11"/>
  <c r="W2150" i="11"/>
  <c r="X2122" i="11"/>
  <c r="W2122" i="11"/>
  <c r="W2092" i="11"/>
  <c r="X2092" i="11"/>
  <c r="X3703" i="11"/>
  <c r="W3703" i="11"/>
  <c r="X3687" i="11"/>
  <c r="W3687" i="11"/>
  <c r="X3671" i="11"/>
  <c r="W3671" i="11"/>
  <c r="X3655" i="11"/>
  <c r="W3655" i="11"/>
  <c r="X3639" i="11"/>
  <c r="W3639" i="11"/>
  <c r="X3623" i="11"/>
  <c r="W3623" i="11"/>
  <c r="X3607" i="11"/>
  <c r="W3607" i="11"/>
  <c r="X3591" i="11"/>
  <c r="W3591" i="11"/>
  <c r="X3575" i="11"/>
  <c r="W3575" i="11"/>
  <c r="X3559" i="11"/>
  <c r="W3559" i="11"/>
  <c r="X3543" i="11"/>
  <c r="W3543" i="11"/>
  <c r="X3527" i="11"/>
  <c r="W3527" i="11"/>
  <c r="X3511" i="11"/>
  <c r="W3511" i="11"/>
  <c r="X3495" i="11"/>
  <c r="W3495" i="11"/>
  <c r="X3479" i="11"/>
  <c r="W3479" i="11"/>
  <c r="X3463" i="11"/>
  <c r="W3463" i="11"/>
  <c r="X3447" i="11"/>
  <c r="W3447" i="11"/>
  <c r="X3431" i="11"/>
  <c r="W3431" i="11"/>
  <c r="X3415" i="11"/>
  <c r="W3415" i="11"/>
  <c r="X3399" i="11"/>
  <c r="W3399" i="11"/>
  <c r="X3383" i="11"/>
  <c r="W3383" i="11"/>
  <c r="X3367" i="11"/>
  <c r="W3367" i="11"/>
  <c r="X3351" i="11"/>
  <c r="W3351" i="11"/>
  <c r="X3335" i="11"/>
  <c r="W3335" i="11"/>
  <c r="X3319" i="11"/>
  <c r="W3319" i="11"/>
  <c r="X3303" i="11"/>
  <c r="W3303" i="11"/>
  <c r="X3287" i="11"/>
  <c r="W3287" i="11"/>
  <c r="X3271" i="11"/>
  <c r="W3271" i="11"/>
  <c r="X3255" i="11"/>
  <c r="W3255" i="11"/>
  <c r="X3239" i="11"/>
  <c r="W3239" i="11"/>
  <c r="X3223" i="11"/>
  <c r="W3223" i="11"/>
  <c r="X3207" i="11"/>
  <c r="W3207" i="11"/>
  <c r="X3191" i="11"/>
  <c r="W3191" i="11"/>
  <c r="X3175" i="11"/>
  <c r="W3175" i="11"/>
  <c r="X3159" i="11"/>
  <c r="W3159" i="11"/>
  <c r="X3143" i="11"/>
  <c r="W3143" i="11"/>
  <c r="X3127" i="11"/>
  <c r="W3127" i="11"/>
  <c r="X3111" i="11"/>
  <c r="W3111" i="11"/>
  <c r="X3095" i="11"/>
  <c r="W3095" i="11"/>
  <c r="X3079" i="11"/>
  <c r="W3079" i="11"/>
  <c r="X3063" i="11"/>
  <c r="W3063" i="11"/>
  <c r="X3047" i="11"/>
  <c r="W3047" i="11"/>
  <c r="X3031" i="11"/>
  <c r="W3031" i="11"/>
  <c r="X3015" i="11"/>
  <c r="W3015" i="11"/>
  <c r="X2999" i="11"/>
  <c r="W2999" i="11"/>
  <c r="X2983" i="11"/>
  <c r="W2983" i="11"/>
  <c r="X2967" i="11"/>
  <c r="W2967" i="11"/>
  <c r="X2951" i="11"/>
  <c r="W2951" i="11"/>
  <c r="X2935" i="11"/>
  <c r="W2935" i="11"/>
  <c r="X2919" i="11"/>
  <c r="W2919" i="11"/>
  <c r="X2903" i="11"/>
  <c r="W2903" i="11"/>
  <c r="X2887" i="11"/>
  <c r="W2887" i="11"/>
  <c r="X2871" i="11"/>
  <c r="W2871" i="11"/>
  <c r="X2855" i="11"/>
  <c r="W2855" i="11"/>
  <c r="W2839" i="11"/>
  <c r="X2839" i="11"/>
  <c r="W2823" i="11"/>
  <c r="X2823" i="11"/>
  <c r="W2807" i="11"/>
  <c r="X2807" i="11"/>
  <c r="X2791" i="11"/>
  <c r="W2791" i="11"/>
  <c r="W2775" i="11"/>
  <c r="X2775" i="11"/>
  <c r="W2759" i="11"/>
  <c r="X2759" i="11"/>
  <c r="W2743" i="11"/>
  <c r="X2743" i="11"/>
  <c r="X2727" i="11"/>
  <c r="W2727" i="11"/>
  <c r="W2711" i="11"/>
  <c r="X2711" i="11"/>
  <c r="W2695" i="11"/>
  <c r="X2695" i="11"/>
  <c r="W2679" i="11"/>
  <c r="X2679" i="11"/>
  <c r="X2663" i="11"/>
  <c r="W2663" i="11"/>
  <c r="W2647" i="11"/>
  <c r="X2647" i="11"/>
  <c r="W2631" i="11"/>
  <c r="X2631" i="11"/>
  <c r="W2615" i="11"/>
  <c r="X2615" i="11"/>
  <c r="X2599" i="11"/>
  <c r="W2599" i="11"/>
  <c r="W2583" i="11"/>
  <c r="X2583" i="11"/>
  <c r="W2567" i="11"/>
  <c r="X2567" i="11"/>
  <c r="W2551" i="11"/>
  <c r="X2551" i="11"/>
  <c r="X2535" i="11"/>
  <c r="W2535" i="11"/>
  <c r="W2519" i="11"/>
  <c r="X2519" i="11"/>
  <c r="W2503" i="11"/>
  <c r="X2503" i="11"/>
  <c r="W2487" i="11"/>
  <c r="X2487" i="11"/>
  <c r="X2471" i="11"/>
  <c r="W2471" i="11"/>
  <c r="W2455" i="11"/>
  <c r="X2455" i="11"/>
  <c r="W2439" i="11"/>
  <c r="X2439" i="11"/>
  <c r="W2423" i="11"/>
  <c r="X2423" i="11"/>
  <c r="X2407" i="11"/>
  <c r="W2407" i="11"/>
  <c r="W2391" i="11"/>
  <c r="X2391" i="11"/>
  <c r="W2375" i="11"/>
  <c r="X2375" i="11"/>
  <c r="W2359" i="11"/>
  <c r="X2359" i="11"/>
  <c r="X2343" i="11"/>
  <c r="W2343" i="11"/>
  <c r="W2327" i="11"/>
  <c r="X2327" i="11"/>
  <c r="W2311" i="11"/>
  <c r="X2311" i="11"/>
  <c r="X2295" i="11"/>
  <c r="W2295" i="11"/>
  <c r="X2279" i="11"/>
  <c r="W2279" i="11"/>
  <c r="W2263" i="11"/>
  <c r="X2263" i="11"/>
  <c r="X2247" i="11"/>
  <c r="W2247" i="11"/>
  <c r="W2231" i="11"/>
  <c r="X2231" i="11"/>
  <c r="X2215" i="11"/>
  <c r="W2215" i="11"/>
  <c r="X2199" i="11"/>
  <c r="W2199" i="11"/>
  <c r="W2183" i="11"/>
  <c r="X2183" i="11"/>
  <c r="W2167" i="11"/>
  <c r="X2167" i="11"/>
  <c r="X2147" i="11"/>
  <c r="W2147" i="11"/>
  <c r="X2126" i="11"/>
  <c r="W2126" i="11"/>
  <c r="X2104" i="11"/>
  <c r="W2104" i="11"/>
  <c r="X2157" i="11"/>
  <c r="W2157" i="11"/>
  <c r="X2141" i="11"/>
  <c r="W2141" i="11"/>
  <c r="X2125" i="11"/>
  <c r="W2125" i="11"/>
  <c r="X2109" i="11"/>
  <c r="W2109" i="11"/>
  <c r="X2093" i="11"/>
  <c r="W2093" i="11"/>
  <c r="Q3685" i="11"/>
  <c r="P3685" i="11"/>
  <c r="P3578" i="11"/>
  <c r="Q3578" i="11"/>
  <c r="P3471" i="11"/>
  <c r="Q3471" i="11"/>
  <c r="Q3371" i="11"/>
  <c r="P3371" i="11"/>
  <c r="P3258" i="11"/>
  <c r="Q3258" i="11"/>
  <c r="Q3151" i="11"/>
  <c r="P3151" i="11"/>
  <c r="P3037" i="11"/>
  <c r="Q3037" i="11"/>
  <c r="P2930" i="11"/>
  <c r="Q2930" i="11"/>
  <c r="Q2823" i="11"/>
  <c r="P2823" i="11"/>
  <c r="P2717" i="11"/>
  <c r="Q2717" i="11"/>
  <c r="Q2603" i="11"/>
  <c r="P2603" i="11"/>
  <c r="P2490" i="11"/>
  <c r="Q2490" i="11"/>
  <c r="Q2383" i="11"/>
  <c r="P2383" i="11"/>
  <c r="Q2269" i="11"/>
  <c r="P2269" i="11"/>
  <c r="Q2149" i="11"/>
  <c r="P2149" i="11"/>
  <c r="P3682" i="11"/>
  <c r="Q3682" i="11"/>
  <c r="P3626" i="11"/>
  <c r="Q3626" i="11"/>
  <c r="Q3541" i="11"/>
  <c r="P3541" i="11"/>
  <c r="Q3483" i="11"/>
  <c r="P3483" i="11"/>
  <c r="P3426" i="11"/>
  <c r="Q3426" i="11"/>
  <c r="P3370" i="11"/>
  <c r="Q3370" i="11"/>
  <c r="Q3313" i="11"/>
  <c r="P3313" i="11"/>
  <c r="Q3255" i="11"/>
  <c r="P3255" i="11"/>
  <c r="Q3199" i="11"/>
  <c r="P3199" i="11"/>
  <c r="P3142" i="11"/>
  <c r="Q3142" i="11"/>
  <c r="P3085" i="11"/>
  <c r="Q3085" i="11"/>
  <c r="Q3029" i="11"/>
  <c r="P3029" i="11"/>
  <c r="Q2999" i="11"/>
  <c r="P2999" i="11"/>
  <c r="P2943" i="11"/>
  <c r="Q2943" i="11"/>
  <c r="P2886" i="11"/>
  <c r="Q2886" i="11"/>
  <c r="P2829" i="11"/>
  <c r="Q2829" i="11"/>
  <c r="P2773" i="11"/>
  <c r="Q2773" i="11"/>
  <c r="Q2715" i="11"/>
  <c r="P2715" i="11"/>
  <c r="P2658" i="11"/>
  <c r="Q2658" i="11"/>
  <c r="P2602" i="11"/>
  <c r="Q2602" i="11"/>
  <c r="Q2545" i="11"/>
  <c r="P2545" i="11"/>
  <c r="P2487" i="11"/>
  <c r="Q2487" i="11"/>
  <c r="Q2431" i="11"/>
  <c r="P2431" i="11"/>
  <c r="P2374" i="11"/>
  <c r="Q2374" i="11"/>
  <c r="Q2317" i="11"/>
  <c r="P2317" i="11"/>
  <c r="Q2261" i="11"/>
  <c r="P2261" i="11"/>
  <c r="Q2203" i="11"/>
  <c r="P2203" i="11"/>
  <c r="Q2146" i="11"/>
  <c r="P2146" i="11"/>
  <c r="P2090" i="11"/>
  <c r="Q2090" i="11"/>
  <c r="P3659" i="11"/>
  <c r="Q3659" i="11"/>
  <c r="P3602" i="11"/>
  <c r="Q3602" i="11"/>
  <c r="Q3517" i="11"/>
  <c r="P3517" i="11"/>
  <c r="Q3461" i="11"/>
  <c r="P3461" i="11"/>
  <c r="Q3403" i="11"/>
  <c r="P3403" i="11"/>
  <c r="P3346" i="11"/>
  <c r="Q3346" i="11"/>
  <c r="P3290" i="11"/>
  <c r="Q3290" i="11"/>
  <c r="Q3233" i="11"/>
  <c r="P3233" i="11"/>
  <c r="Q3175" i="11"/>
  <c r="P3175" i="11"/>
  <c r="P3119" i="11"/>
  <c r="Q3119" i="11"/>
  <c r="P3090" i="11"/>
  <c r="Q3090" i="11"/>
  <c r="P3034" i="11"/>
  <c r="Q3034" i="11"/>
  <c r="Q2977" i="11"/>
  <c r="P2977" i="11"/>
  <c r="Q2919" i="11"/>
  <c r="P2919" i="11"/>
  <c r="P2834" i="11"/>
  <c r="Q2834" i="11"/>
  <c r="P2778" i="11"/>
  <c r="Q2778" i="11"/>
  <c r="Q2721" i="11"/>
  <c r="P2721" i="11"/>
  <c r="Q2663" i="11"/>
  <c r="P2663" i="11"/>
  <c r="Q2635" i="11"/>
  <c r="P2635" i="11"/>
  <c r="P2578" i="11"/>
  <c r="Q2578" i="11"/>
  <c r="P2522" i="11"/>
  <c r="Q2522" i="11"/>
  <c r="Q2465" i="11"/>
  <c r="P2465" i="11"/>
  <c r="Q2407" i="11"/>
  <c r="P2407" i="11"/>
  <c r="Q2351" i="11"/>
  <c r="P2351" i="11"/>
  <c r="P2294" i="11"/>
  <c r="Q2294" i="11"/>
  <c r="Q2237" i="11"/>
  <c r="P2237" i="11"/>
  <c r="Q2181" i="11"/>
  <c r="P2181" i="11"/>
  <c r="Q2095" i="11"/>
  <c r="P2095" i="11"/>
  <c r="Q3663" i="11"/>
  <c r="P3663" i="11"/>
  <c r="P3542" i="11"/>
  <c r="Q3542" i="11"/>
  <c r="Q3407" i="11"/>
  <c r="P3407" i="11"/>
  <c r="P3293" i="11"/>
  <c r="Q3293" i="11"/>
  <c r="Q3173" i="11"/>
  <c r="P3173" i="11"/>
  <c r="P3058" i="11"/>
  <c r="Q3058" i="11"/>
  <c r="P2938" i="11"/>
  <c r="Q2938" i="11"/>
  <c r="Q2817" i="11"/>
  <c r="P2817" i="11"/>
  <c r="Q2695" i="11"/>
  <c r="P2695" i="11"/>
  <c r="P2582" i="11"/>
  <c r="Q2582" i="11"/>
  <c r="Q2469" i="11"/>
  <c r="P2469" i="11"/>
  <c r="Q2347" i="11"/>
  <c r="P2347" i="11"/>
  <c r="P2234" i="11"/>
  <c r="Q2234" i="11"/>
  <c r="P2134" i="11"/>
  <c r="Q2134" i="11"/>
  <c r="P3686" i="11"/>
  <c r="Q3686" i="11"/>
  <c r="Q3629" i="11"/>
  <c r="P3629" i="11"/>
  <c r="Q3573" i="11"/>
  <c r="P3573" i="11"/>
  <c r="Q3515" i="11"/>
  <c r="P3515" i="11"/>
  <c r="P3458" i="11"/>
  <c r="Q3458" i="11"/>
  <c r="P3402" i="11"/>
  <c r="Q3402" i="11"/>
  <c r="Q3345" i="11"/>
  <c r="P3345" i="11"/>
  <c r="Q3287" i="11"/>
  <c r="P3287" i="11"/>
  <c r="Q3231" i="11"/>
  <c r="P3231" i="11"/>
  <c r="P3174" i="11"/>
  <c r="Q3174" i="11"/>
  <c r="Q3117" i="11"/>
  <c r="P3117" i="11"/>
  <c r="Q3061" i="11"/>
  <c r="P3061" i="11"/>
  <c r="Q3003" i="11"/>
  <c r="P3003" i="11"/>
  <c r="P2946" i="11"/>
  <c r="Q2946" i="11"/>
  <c r="P2890" i="11"/>
  <c r="Q2890" i="11"/>
  <c r="Q2861" i="11"/>
  <c r="P2861" i="11"/>
  <c r="Q2805" i="11"/>
  <c r="P2805" i="11"/>
  <c r="Q2747" i="11"/>
  <c r="P2747" i="11"/>
  <c r="P2690" i="11"/>
  <c r="Q2690" i="11"/>
  <c r="P2634" i="11"/>
  <c r="Q2634" i="11"/>
  <c r="Q2577" i="11"/>
  <c r="P2577" i="11"/>
  <c r="Q2519" i="11"/>
  <c r="P2519" i="11"/>
  <c r="Q2463" i="11"/>
  <c r="P2463" i="11"/>
  <c r="P2406" i="11"/>
  <c r="Q2406" i="11"/>
  <c r="Q2349" i="11"/>
  <c r="P2349" i="11"/>
  <c r="Q2263" i="11"/>
  <c r="P2263" i="11"/>
  <c r="Q2207" i="11"/>
  <c r="P2207" i="11"/>
  <c r="P2150" i="11"/>
  <c r="Q2150" i="11"/>
  <c r="P2122" i="11"/>
  <c r="Q2122" i="11"/>
  <c r="P3699" i="11"/>
  <c r="Q3699" i="11"/>
  <c r="Q3657" i="11"/>
  <c r="P3657" i="11"/>
  <c r="P3614" i="11"/>
  <c r="Q3614" i="11"/>
  <c r="P3571" i="11"/>
  <c r="Q3571" i="11"/>
  <c r="Q3529" i="11"/>
  <c r="P3529" i="11"/>
  <c r="P3486" i="11"/>
  <c r="Q3486" i="11"/>
  <c r="P3443" i="11"/>
  <c r="Q3443" i="11"/>
  <c r="Q3401" i="11"/>
  <c r="P3401" i="11"/>
  <c r="P3358" i="11"/>
  <c r="Q3358" i="11"/>
  <c r="P3294" i="11"/>
  <c r="Q3294" i="11"/>
  <c r="Q3251" i="11"/>
  <c r="P3251" i="11"/>
  <c r="Q3209" i="11"/>
  <c r="P3209" i="11"/>
  <c r="P3166" i="11"/>
  <c r="Q3166" i="11"/>
  <c r="Q3123" i="11"/>
  <c r="P3123" i="11"/>
  <c r="Q3081" i="11"/>
  <c r="P3081" i="11"/>
  <c r="P3038" i="11"/>
  <c r="Q3038" i="11"/>
  <c r="Q2995" i="11"/>
  <c r="P2995" i="11"/>
  <c r="P2974" i="11"/>
  <c r="Q2974" i="11"/>
  <c r="Q2931" i="11"/>
  <c r="P2931" i="11"/>
  <c r="Q2889" i="11"/>
  <c r="P2889" i="11"/>
  <c r="P2846" i="11"/>
  <c r="Q2846" i="11"/>
  <c r="Q2803" i="11"/>
  <c r="P2803" i="11"/>
  <c r="Q2761" i="11"/>
  <c r="P2761" i="11"/>
  <c r="Q2697" i="11"/>
  <c r="P2697" i="11"/>
  <c r="P2654" i="11"/>
  <c r="Q2654" i="11"/>
  <c r="Q2611" i="11"/>
  <c r="P2611" i="11"/>
  <c r="Q2569" i="11"/>
  <c r="P2569" i="11"/>
  <c r="P2526" i="11"/>
  <c r="Q2526" i="11"/>
  <c r="Q2483" i="11"/>
  <c r="P2483" i="11"/>
  <c r="Q2441" i="11"/>
  <c r="P2441" i="11"/>
  <c r="P2398" i="11"/>
  <c r="Q2398" i="11"/>
  <c r="Q2355" i="11"/>
  <c r="P2355" i="11"/>
  <c r="Q2313" i="11"/>
  <c r="P2313" i="11"/>
  <c r="P2270" i="11"/>
  <c r="Q2270" i="11"/>
  <c r="Q2227" i="11"/>
  <c r="P2227" i="11"/>
  <c r="Q2185" i="11"/>
  <c r="P2185" i="11"/>
  <c r="P2142" i="11"/>
  <c r="Q2142" i="11"/>
  <c r="Q2099" i="11"/>
  <c r="P2099" i="11"/>
  <c r="Q3688" i="11"/>
  <c r="P3688" i="11"/>
  <c r="Q3656" i="11"/>
  <c r="P3656" i="11"/>
  <c r="Q3640" i="11"/>
  <c r="P3640" i="11"/>
  <c r="Q3608" i="11"/>
  <c r="P3608" i="11"/>
  <c r="Q3576" i="11"/>
  <c r="P3576" i="11"/>
  <c r="Q3544" i="11"/>
  <c r="P3544" i="11"/>
  <c r="Q3512" i="11"/>
  <c r="P3512" i="11"/>
  <c r="Q3480" i="11"/>
  <c r="P3480" i="11"/>
  <c r="Q3448" i="11"/>
  <c r="P3448" i="11"/>
  <c r="Q3416" i="11"/>
  <c r="P3416" i="11"/>
  <c r="Q3384" i="11"/>
  <c r="P3384" i="11"/>
  <c r="Q3352" i="11"/>
  <c r="P3352" i="11"/>
  <c r="Q3320" i="11"/>
  <c r="P3320" i="11"/>
  <c r="Q3288" i="11"/>
  <c r="P3288" i="11"/>
  <c r="Q3240" i="11"/>
  <c r="P3240" i="11"/>
  <c r="Q3208" i="11"/>
  <c r="P3208" i="11"/>
  <c r="Q3176" i="11"/>
  <c r="P3176" i="11"/>
  <c r="Q3144" i="11"/>
  <c r="P3144" i="11"/>
  <c r="Q3112" i="11"/>
  <c r="P3112" i="11"/>
  <c r="Q3096" i="11"/>
  <c r="P3096" i="11"/>
  <c r="Q3064" i="11"/>
  <c r="P3064" i="11"/>
  <c r="Q3032" i="11"/>
  <c r="P3032" i="11"/>
  <c r="Q3000" i="11"/>
  <c r="P3000" i="11"/>
  <c r="Q2968" i="11"/>
  <c r="P2968" i="11"/>
  <c r="Q2936" i="11"/>
  <c r="P2936" i="11"/>
  <c r="Q2904" i="11"/>
  <c r="P2904" i="11"/>
  <c r="Q2872" i="11"/>
  <c r="P2872" i="11"/>
  <c r="Q2840" i="11"/>
  <c r="P2840" i="11"/>
  <c r="Q2808" i="11"/>
  <c r="P2808" i="11"/>
  <c r="Q2776" i="11"/>
  <c r="P2776" i="11"/>
  <c r="Q2744" i="11"/>
  <c r="P2744" i="11"/>
  <c r="Q2712" i="11"/>
  <c r="P2712" i="11"/>
  <c r="Q2680" i="11"/>
  <c r="P2680" i="11"/>
  <c r="Q2648" i="11"/>
  <c r="P2648" i="11"/>
  <c r="Q2616" i="11"/>
  <c r="P2616" i="11"/>
  <c r="Q2584" i="11"/>
  <c r="P2584" i="11"/>
  <c r="Q2552" i="11"/>
  <c r="P2552" i="11"/>
  <c r="Q2520" i="11"/>
  <c r="P2520" i="11"/>
  <c r="Q2488" i="11"/>
  <c r="P2488" i="11"/>
  <c r="Q2456" i="11"/>
  <c r="P2456" i="11"/>
  <c r="Q2408" i="11"/>
  <c r="P2408" i="11"/>
  <c r="Q2376" i="11"/>
  <c r="P2376" i="11"/>
  <c r="Q2344" i="11"/>
  <c r="P2344" i="11"/>
  <c r="Q2312" i="11"/>
  <c r="P2312" i="11"/>
  <c r="Q2280" i="11"/>
  <c r="P2280" i="11"/>
  <c r="Q2248" i="11"/>
  <c r="P2248" i="11"/>
  <c r="Q2120" i="11"/>
  <c r="P2120" i="11"/>
  <c r="Q3621" i="11"/>
  <c r="P3621" i="11"/>
  <c r="P3514" i="11"/>
  <c r="Q3514" i="11"/>
  <c r="P3414" i="11"/>
  <c r="Q3414" i="11"/>
  <c r="Q3301" i="11"/>
  <c r="P3301" i="11"/>
  <c r="P3250" i="11"/>
  <c r="Q3250" i="11"/>
  <c r="Q3137" i="11"/>
  <c r="P3137" i="11"/>
  <c r="Q3023" i="11"/>
  <c r="P3023" i="11"/>
  <c r="Q2917" i="11"/>
  <c r="P2917" i="11"/>
  <c r="P2810" i="11"/>
  <c r="Q2810" i="11"/>
  <c r="P2646" i="11"/>
  <c r="Q2646" i="11"/>
  <c r="Q2533" i="11"/>
  <c r="P2533" i="11"/>
  <c r="P2418" i="11"/>
  <c r="Q2418" i="11"/>
  <c r="Q2369" i="11"/>
  <c r="P2369" i="11"/>
  <c r="Q2255" i="11"/>
  <c r="P2255" i="11"/>
  <c r="Q2127" i="11"/>
  <c r="P2127" i="11"/>
  <c r="Q3675" i="11"/>
  <c r="P3675" i="11"/>
  <c r="P3647" i="11"/>
  <c r="Q3647" i="11"/>
  <c r="P3618" i="11"/>
  <c r="Q3618" i="11"/>
  <c r="P3562" i="11"/>
  <c r="Q3562" i="11"/>
  <c r="Q3533" i="11"/>
  <c r="P3533" i="11"/>
  <c r="Q3505" i="11"/>
  <c r="P3505" i="11"/>
  <c r="P3477" i="11"/>
  <c r="Q3477" i="11"/>
  <c r="Q3447" i="11"/>
  <c r="P3447" i="11"/>
  <c r="Q3419" i="11"/>
  <c r="P3419" i="11"/>
  <c r="Q3391" i="11"/>
  <c r="P3391" i="11"/>
  <c r="P3362" i="11"/>
  <c r="Q3362" i="11"/>
  <c r="P3334" i="11"/>
  <c r="Q3334" i="11"/>
  <c r="P3306" i="11"/>
  <c r="Q3306" i="11"/>
  <c r="P3277" i="11"/>
  <c r="Q3277" i="11"/>
  <c r="Q3221" i="11"/>
  <c r="P3221" i="11"/>
  <c r="Q3163" i="11"/>
  <c r="P3163" i="11"/>
  <c r="Q3135" i="11"/>
  <c r="P3135" i="11"/>
  <c r="P3078" i="11"/>
  <c r="Q3078" i="11"/>
  <c r="P3021" i="11"/>
  <c r="Q3021" i="11"/>
  <c r="Q2965" i="11"/>
  <c r="P2965" i="11"/>
  <c r="Q2907" i="11"/>
  <c r="P2907" i="11"/>
  <c r="P2822" i="11"/>
  <c r="Q2822" i="11"/>
  <c r="P2765" i="11"/>
  <c r="Q2765" i="11"/>
  <c r="Q2709" i="11"/>
  <c r="P2709" i="11"/>
  <c r="Q2651" i="11"/>
  <c r="P2651" i="11"/>
  <c r="P2594" i="11"/>
  <c r="Q2594" i="11"/>
  <c r="P2538" i="11"/>
  <c r="Q2538" i="11"/>
  <c r="P2509" i="11"/>
  <c r="Q2509" i="11"/>
  <c r="Q2453" i="11"/>
  <c r="P2453" i="11"/>
  <c r="Q2395" i="11"/>
  <c r="P2395" i="11"/>
  <c r="Q2338" i="11"/>
  <c r="P2338" i="11"/>
  <c r="P2282" i="11"/>
  <c r="Q2282" i="11"/>
  <c r="Q2225" i="11"/>
  <c r="P2225" i="11"/>
  <c r="Q2197" i="11"/>
  <c r="P2197" i="11"/>
  <c r="Q2139" i="11"/>
  <c r="P2139" i="11"/>
  <c r="Q3709" i="11"/>
  <c r="P3709" i="11"/>
  <c r="Q3623" i="11"/>
  <c r="P3623" i="11"/>
  <c r="Q3567" i="11"/>
  <c r="P3567" i="11"/>
  <c r="P3510" i="11"/>
  <c r="Q3510" i="11"/>
  <c r="P3482" i="11"/>
  <c r="Q3482" i="11"/>
  <c r="Q3425" i="11"/>
  <c r="P3425" i="11"/>
  <c r="Q3339" i="11"/>
  <c r="P3339" i="11"/>
  <c r="P3282" i="11"/>
  <c r="Q3282" i="11"/>
  <c r="P3226" i="11"/>
  <c r="Q3226" i="11"/>
  <c r="Q3169" i="11"/>
  <c r="P3169" i="11"/>
  <c r="Q3141" i="11"/>
  <c r="P3141" i="11"/>
  <c r="Q3083" i="11"/>
  <c r="P3083" i="11"/>
  <c r="P3026" i="11"/>
  <c r="Q3026" i="11"/>
  <c r="P2970" i="11"/>
  <c r="Q2970" i="11"/>
  <c r="Q2913" i="11"/>
  <c r="P2913" i="11"/>
  <c r="Q2855" i="11"/>
  <c r="P2855" i="11"/>
  <c r="P2799" i="11"/>
  <c r="Q2799" i="11"/>
  <c r="P2742" i="11"/>
  <c r="Q2742" i="11"/>
  <c r="P2685" i="11"/>
  <c r="Q2685" i="11"/>
  <c r="P2629" i="11"/>
  <c r="Q2629" i="11"/>
  <c r="Q2571" i="11"/>
  <c r="P2571" i="11"/>
  <c r="P2514" i="11"/>
  <c r="Q2514" i="11"/>
  <c r="P2458" i="11"/>
  <c r="Q2458" i="11"/>
  <c r="Q2401" i="11"/>
  <c r="P2401" i="11"/>
  <c r="Q2343" i="11"/>
  <c r="P2343" i="11"/>
  <c r="Q2287" i="11"/>
  <c r="P2287" i="11"/>
  <c r="P2230" i="11"/>
  <c r="Q2230" i="11"/>
  <c r="Q2173" i="11"/>
  <c r="P2173" i="11"/>
  <c r="Q2117" i="11"/>
  <c r="P2117" i="11"/>
  <c r="P3649" i="11"/>
  <c r="Q3649" i="11"/>
  <c r="P3521" i="11"/>
  <c r="Q3521" i="11"/>
  <c r="Q3393" i="11"/>
  <c r="P3393" i="11"/>
  <c r="Q3279" i="11"/>
  <c r="P3279" i="11"/>
  <c r="P3158" i="11"/>
  <c r="Q3158" i="11"/>
  <c r="Q3045" i="11"/>
  <c r="P3045" i="11"/>
  <c r="Q2923" i="11"/>
  <c r="P2923" i="11"/>
  <c r="P2802" i="11"/>
  <c r="Q2802" i="11"/>
  <c r="P2682" i="11"/>
  <c r="Q2682" i="11"/>
  <c r="Q2567" i="11"/>
  <c r="P2567" i="11"/>
  <c r="P2390" i="11"/>
  <c r="Q2390" i="11"/>
  <c r="Q2277" i="11"/>
  <c r="P2277" i="11"/>
  <c r="P2170" i="11"/>
  <c r="Q2170" i="11"/>
  <c r="Q3707" i="11"/>
  <c r="P3707" i="11"/>
  <c r="P3679" i="11"/>
  <c r="Q3679" i="11"/>
  <c r="P3622" i="11"/>
  <c r="Q3622" i="11"/>
  <c r="Q3565" i="11"/>
  <c r="P3565" i="11"/>
  <c r="P3509" i="11"/>
  <c r="Q3509" i="11"/>
  <c r="Q3451" i="11"/>
  <c r="P3451" i="11"/>
  <c r="P3394" i="11"/>
  <c r="Q3394" i="11"/>
  <c r="P3338" i="11"/>
  <c r="Q3338" i="11"/>
  <c r="Q3281" i="11"/>
  <c r="P3281" i="11"/>
  <c r="Q3223" i="11"/>
  <c r="P3223" i="11"/>
  <c r="P3138" i="11"/>
  <c r="Q3138" i="11"/>
  <c r="P3082" i="11"/>
  <c r="Q3082" i="11"/>
  <c r="Q3025" i="11"/>
  <c r="P3025" i="11"/>
  <c r="Q2967" i="11"/>
  <c r="P2967" i="11"/>
  <c r="Q2911" i="11"/>
  <c r="P2911" i="11"/>
  <c r="P2854" i="11"/>
  <c r="Q2854" i="11"/>
  <c r="Q2797" i="11"/>
  <c r="P2797" i="11"/>
  <c r="Q2711" i="11"/>
  <c r="P2711" i="11"/>
  <c r="Q2655" i="11"/>
  <c r="P2655" i="11"/>
  <c r="P2598" i="11"/>
  <c r="Q2598" i="11"/>
  <c r="Q2541" i="11"/>
  <c r="P2541" i="11"/>
  <c r="Q2485" i="11"/>
  <c r="P2485" i="11"/>
  <c r="Q2399" i="11"/>
  <c r="P2399" i="11"/>
  <c r="P2342" i="11"/>
  <c r="Q2342" i="11"/>
  <c r="Q2285" i="11"/>
  <c r="P2285" i="11"/>
  <c r="Q2229" i="11"/>
  <c r="P2229" i="11"/>
  <c r="Q2171" i="11"/>
  <c r="P2171" i="11"/>
  <c r="Q2114" i="11"/>
  <c r="P2114" i="11"/>
  <c r="P3694" i="11"/>
  <c r="Q3694" i="11"/>
  <c r="P3651" i="11"/>
  <c r="Q3651" i="11"/>
  <c r="Q3609" i="11"/>
  <c r="P3609" i="11"/>
  <c r="P3566" i="11"/>
  <c r="Q3566" i="11"/>
  <c r="P3523" i="11"/>
  <c r="Q3523" i="11"/>
  <c r="Q3481" i="11"/>
  <c r="P3481" i="11"/>
  <c r="P3438" i="11"/>
  <c r="Q3438" i="11"/>
  <c r="P3395" i="11"/>
  <c r="Q3395" i="11"/>
  <c r="Q3353" i="11"/>
  <c r="P3353" i="11"/>
  <c r="P3331" i="11"/>
  <c r="Q3331" i="11"/>
  <c r="Q3289" i="11"/>
  <c r="P3289" i="11"/>
  <c r="Q3225" i="11"/>
  <c r="P3225" i="11"/>
  <c r="P3182" i="11"/>
  <c r="Q3182" i="11"/>
  <c r="P3139" i="11"/>
  <c r="Q3139" i="11"/>
  <c r="P3118" i="11"/>
  <c r="Q3118" i="11"/>
  <c r="P3075" i="11"/>
  <c r="Q3075" i="11"/>
  <c r="Q3033" i="11"/>
  <c r="P3033" i="11"/>
  <c r="P2990" i="11"/>
  <c r="Q2990" i="11"/>
  <c r="P2947" i="11"/>
  <c r="Q2947" i="11"/>
  <c r="Q2905" i="11"/>
  <c r="P2905" i="11"/>
  <c r="Q2841" i="11"/>
  <c r="P2841" i="11"/>
  <c r="P2819" i="11"/>
  <c r="Q2819" i="11"/>
  <c r="Q2777" i="11"/>
  <c r="P2777" i="11"/>
  <c r="P2734" i="11"/>
  <c r="Q2734" i="11"/>
  <c r="P2691" i="11"/>
  <c r="Q2691" i="11"/>
  <c r="Q2649" i="11"/>
  <c r="P2649" i="11"/>
  <c r="P2606" i="11"/>
  <c r="Q2606" i="11"/>
  <c r="P2542" i="11"/>
  <c r="Q2542" i="11"/>
  <c r="P2499" i="11"/>
  <c r="Q2499" i="11"/>
  <c r="P2478" i="11"/>
  <c r="Q2478" i="11"/>
  <c r="P2435" i="11"/>
  <c r="Q2435" i="11"/>
  <c r="Q2371" i="11"/>
  <c r="P2371" i="11"/>
  <c r="Q2329" i="11"/>
  <c r="P2329" i="11"/>
  <c r="P2286" i="11"/>
  <c r="Q2286" i="11"/>
  <c r="Q2243" i="11"/>
  <c r="P2243" i="11"/>
  <c r="P2201" i="11"/>
  <c r="Q2201" i="11"/>
  <c r="Q2179" i="11"/>
  <c r="P2179" i="11"/>
  <c r="Q2137" i="11"/>
  <c r="P2137" i="11"/>
  <c r="P2094" i="11"/>
  <c r="Q2094" i="11"/>
  <c r="Q3684" i="11"/>
  <c r="P3684" i="11"/>
  <c r="Q3636" i="11"/>
  <c r="P3636" i="11"/>
  <c r="Q3620" i="11"/>
  <c r="P3620" i="11"/>
  <c r="Q3572" i="11"/>
  <c r="P3572" i="11"/>
  <c r="Q3540" i="11"/>
  <c r="P3540" i="11"/>
  <c r="Q3508" i="11"/>
  <c r="P3508" i="11"/>
  <c r="Q3476" i="11"/>
  <c r="P3476" i="11"/>
  <c r="Q3444" i="11"/>
  <c r="P3444" i="11"/>
  <c r="Q3428" i="11"/>
  <c r="P3428" i="11"/>
  <c r="Q3396" i="11"/>
  <c r="P3396" i="11"/>
  <c r="Q3364" i="11"/>
  <c r="P3364" i="11"/>
  <c r="Q3332" i="11"/>
  <c r="P3332" i="11"/>
  <c r="Q3300" i="11"/>
  <c r="P3300" i="11"/>
  <c r="Q3268" i="11"/>
  <c r="P3268" i="11"/>
  <c r="Q3236" i="11"/>
  <c r="P3236" i="11"/>
  <c r="Q3204" i="11"/>
  <c r="P3204" i="11"/>
  <c r="Q3172" i="11"/>
  <c r="P3172" i="11"/>
  <c r="Q3140" i="11"/>
  <c r="P3140" i="11"/>
  <c r="Q3108" i="11"/>
  <c r="P3108" i="11"/>
  <c r="Q3076" i="11"/>
  <c r="P3076" i="11"/>
  <c r="Q3044" i="11"/>
  <c r="P3044" i="11"/>
  <c r="Q3028" i="11"/>
  <c r="P3028" i="11"/>
  <c r="Q2996" i="11"/>
  <c r="P2996" i="11"/>
  <c r="Q2948" i="11"/>
  <c r="P2948" i="11"/>
  <c r="Q2916" i="11"/>
  <c r="P2916" i="11"/>
  <c r="Q2884" i="11"/>
  <c r="P2884" i="11"/>
  <c r="Q2868" i="11"/>
  <c r="P2868" i="11"/>
  <c r="Q2836" i="11"/>
  <c r="P2836" i="11"/>
  <c r="Q2804" i="11"/>
  <c r="P2804" i="11"/>
  <c r="Q2772" i="11"/>
  <c r="P2772" i="11"/>
  <c r="Q2740" i="11"/>
  <c r="P2740" i="11"/>
  <c r="Q2708" i="11"/>
  <c r="P2708" i="11"/>
  <c r="Q2676" i="11"/>
  <c r="P2676" i="11"/>
  <c r="Q2660" i="11"/>
  <c r="P2660" i="11"/>
  <c r="Q2628" i="11"/>
  <c r="P2628" i="11"/>
  <c r="Q2596" i="11"/>
  <c r="P2596" i="11"/>
  <c r="Q2548" i="11"/>
  <c r="P2548" i="11"/>
  <c r="Q2516" i="11"/>
  <c r="P2516" i="11"/>
  <c r="Q2484" i="11"/>
  <c r="P2484" i="11"/>
  <c r="Q2452" i="11"/>
  <c r="P2452" i="11"/>
  <c r="Q2436" i="11"/>
  <c r="P2436" i="11"/>
  <c r="Q2388" i="11"/>
  <c r="P2388" i="11"/>
  <c r="Q2356" i="11"/>
  <c r="P2356" i="11"/>
  <c r="Q2340" i="11"/>
  <c r="P2340" i="11"/>
  <c r="Q2308" i="11"/>
  <c r="P2308" i="11"/>
  <c r="Q2100" i="11"/>
  <c r="P2100" i="11"/>
  <c r="P3713" i="11"/>
  <c r="Q3713" i="11"/>
  <c r="Q3655" i="11"/>
  <c r="P3655" i="11"/>
  <c r="P3606" i="11"/>
  <c r="Q3606" i="11"/>
  <c r="Q3549" i="11"/>
  <c r="P3549" i="11"/>
  <c r="P3499" i="11"/>
  <c r="Q3499" i="11"/>
  <c r="P3450" i="11"/>
  <c r="Q3450" i="11"/>
  <c r="P3399" i="11"/>
  <c r="Q3399" i="11"/>
  <c r="Q3343" i="11"/>
  <c r="P3343" i="11"/>
  <c r="P3286" i="11"/>
  <c r="Q3286" i="11"/>
  <c r="Q3237" i="11"/>
  <c r="P3237" i="11"/>
  <c r="Q3179" i="11"/>
  <c r="P3179" i="11"/>
  <c r="P3122" i="11"/>
  <c r="Q3122" i="11"/>
  <c r="P3066" i="11"/>
  <c r="Q3066" i="11"/>
  <c r="Q3009" i="11"/>
  <c r="P3009" i="11"/>
  <c r="Q2959" i="11"/>
  <c r="P2959" i="11"/>
  <c r="P2902" i="11"/>
  <c r="Q2902" i="11"/>
  <c r="Q2853" i="11"/>
  <c r="P2853" i="11"/>
  <c r="Q2795" i="11"/>
  <c r="P2795" i="11"/>
  <c r="P2738" i="11"/>
  <c r="Q2738" i="11"/>
  <c r="Q2689" i="11"/>
  <c r="P2689" i="11"/>
  <c r="Q2631" i="11"/>
  <c r="P2631" i="11"/>
  <c r="Q2575" i="11"/>
  <c r="P2575" i="11"/>
  <c r="P2518" i="11"/>
  <c r="Q2518" i="11"/>
  <c r="Q2461" i="11"/>
  <c r="P2461" i="11"/>
  <c r="Q2411" i="11"/>
  <c r="P2411" i="11"/>
  <c r="Q2354" i="11"/>
  <c r="P2354" i="11"/>
  <c r="P2298" i="11"/>
  <c r="Q2298" i="11"/>
  <c r="Q2241" i="11"/>
  <c r="P2241" i="11"/>
  <c r="Q2177" i="11"/>
  <c r="P2177" i="11"/>
  <c r="P2106" i="11"/>
  <c r="Q2106" i="11"/>
  <c r="P3697" i="11"/>
  <c r="Q3697" i="11"/>
  <c r="P3669" i="11"/>
  <c r="Q3669" i="11"/>
  <c r="Q3639" i="11"/>
  <c r="P3639" i="11"/>
  <c r="Q3611" i="11"/>
  <c r="P3611" i="11"/>
  <c r="Q3583" i="11"/>
  <c r="P3583" i="11"/>
  <c r="P3554" i="11"/>
  <c r="Q3554" i="11"/>
  <c r="P3526" i="11"/>
  <c r="Q3526" i="11"/>
  <c r="P3498" i="11"/>
  <c r="Q3498" i="11"/>
  <c r="Q3469" i="11"/>
  <c r="P3469" i="11"/>
  <c r="Q3441" i="11"/>
  <c r="P3441" i="11"/>
  <c r="P3413" i="11"/>
  <c r="Q3413" i="11"/>
  <c r="Q3383" i="11"/>
  <c r="P3383" i="11"/>
  <c r="Q3355" i="11"/>
  <c r="P3355" i="11"/>
  <c r="Q3327" i="11"/>
  <c r="P3327" i="11"/>
  <c r="P3298" i="11"/>
  <c r="Q3298" i="11"/>
  <c r="P3270" i="11"/>
  <c r="Q3270" i="11"/>
  <c r="P3242" i="11"/>
  <c r="Q3242" i="11"/>
  <c r="P3213" i="11"/>
  <c r="Q3213" i="11"/>
  <c r="Q3185" i="11"/>
  <c r="P3185" i="11"/>
  <c r="P3157" i="11"/>
  <c r="Q3157" i="11"/>
  <c r="Q3127" i="11"/>
  <c r="P3127" i="11"/>
  <c r="Q3099" i="11"/>
  <c r="P3099" i="11"/>
  <c r="Q3071" i="11"/>
  <c r="P3071" i="11"/>
  <c r="P3042" i="11"/>
  <c r="Q3042" i="11"/>
  <c r="P3014" i="11"/>
  <c r="Q3014" i="11"/>
  <c r="P2986" i="11"/>
  <c r="Q2986" i="11"/>
  <c r="P2957" i="11"/>
  <c r="Q2957" i="11"/>
  <c r="Q2929" i="11"/>
  <c r="P2929" i="11"/>
  <c r="P2901" i="11"/>
  <c r="Q2901" i="11"/>
  <c r="P2871" i="11"/>
  <c r="Q2871" i="11"/>
  <c r="Q2843" i="11"/>
  <c r="P2843" i="11"/>
  <c r="P2815" i="11"/>
  <c r="Q2815" i="11"/>
  <c r="P2786" i="11"/>
  <c r="Q2786" i="11"/>
  <c r="P2758" i="11"/>
  <c r="Q2758" i="11"/>
  <c r="P2730" i="11"/>
  <c r="Q2730" i="11"/>
  <c r="P2701" i="11"/>
  <c r="Q2701" i="11"/>
  <c r="Q2673" i="11"/>
  <c r="P2673" i="11"/>
  <c r="P2645" i="11"/>
  <c r="Q2645" i="11"/>
  <c r="Q2615" i="11"/>
  <c r="P2615" i="11"/>
  <c r="Q2587" i="11"/>
  <c r="P2587" i="11"/>
  <c r="Q2559" i="11"/>
  <c r="P2559" i="11"/>
  <c r="P2530" i="11"/>
  <c r="Q2530" i="11"/>
  <c r="P2502" i="11"/>
  <c r="Q2502" i="11"/>
  <c r="P2474" i="11"/>
  <c r="Q2474" i="11"/>
  <c r="P2445" i="11"/>
  <c r="Q2445" i="11"/>
  <c r="Q2417" i="11"/>
  <c r="P2417" i="11"/>
  <c r="P2389" i="11"/>
  <c r="Q2389" i="11"/>
  <c r="Q2359" i="11"/>
  <c r="P2359" i="11"/>
  <c r="Q2331" i="11"/>
  <c r="P2331" i="11"/>
  <c r="Q2303" i="11"/>
  <c r="P2303" i="11"/>
  <c r="Q2274" i="11"/>
  <c r="P2274" i="11"/>
  <c r="P2246" i="11"/>
  <c r="Q2246" i="11"/>
  <c r="P2218" i="11"/>
  <c r="Q2218" i="11"/>
  <c r="Q2189" i="11"/>
  <c r="P2189" i="11"/>
  <c r="Q2161" i="11"/>
  <c r="P2161" i="11"/>
  <c r="P2133" i="11"/>
  <c r="Q2133" i="11"/>
  <c r="Q2103" i="11"/>
  <c r="P2103" i="11"/>
  <c r="P3702" i="11"/>
  <c r="Q3702" i="11"/>
  <c r="P3674" i="11"/>
  <c r="Q3674" i="11"/>
  <c r="Q3645" i="11"/>
  <c r="P3645" i="11"/>
  <c r="P3617" i="11"/>
  <c r="Q3617" i="11"/>
  <c r="Q3589" i="11"/>
  <c r="P3589" i="11"/>
  <c r="Q3559" i="11"/>
  <c r="P3559" i="11"/>
  <c r="Q3531" i="11"/>
  <c r="P3531" i="11"/>
  <c r="Q3503" i="11"/>
  <c r="P3503" i="11"/>
  <c r="P3474" i="11"/>
  <c r="Q3474" i="11"/>
  <c r="P3446" i="11"/>
  <c r="Q3446" i="11"/>
  <c r="P3418" i="11"/>
  <c r="Q3418" i="11"/>
  <c r="P3389" i="11"/>
  <c r="Q3389" i="11"/>
  <c r="Q3361" i="11"/>
  <c r="P3361" i="11"/>
  <c r="Q3333" i="11"/>
  <c r="P3333" i="11"/>
  <c r="Q3303" i="11"/>
  <c r="P3303" i="11"/>
  <c r="Q3275" i="11"/>
  <c r="P3275" i="11"/>
  <c r="Q3247" i="11"/>
  <c r="P3247" i="11"/>
  <c r="P3218" i="11"/>
  <c r="Q3218" i="11"/>
  <c r="P3190" i="11"/>
  <c r="Q3190" i="11"/>
  <c r="P3162" i="11"/>
  <c r="Q3162" i="11"/>
  <c r="P3133" i="11"/>
  <c r="Q3133" i="11"/>
  <c r="Q3105" i="11"/>
  <c r="P3105" i="11"/>
  <c r="Q3077" i="11"/>
  <c r="P3077" i="11"/>
  <c r="Q3047" i="11"/>
  <c r="P3047" i="11"/>
  <c r="Q3019" i="11"/>
  <c r="P3019" i="11"/>
  <c r="P2991" i="11"/>
  <c r="Q2991" i="11"/>
  <c r="P2962" i="11"/>
  <c r="Q2962" i="11"/>
  <c r="P2934" i="11"/>
  <c r="Q2934" i="11"/>
  <c r="P2906" i="11"/>
  <c r="Q2906" i="11"/>
  <c r="P2877" i="11"/>
  <c r="Q2877" i="11"/>
  <c r="Q2849" i="11"/>
  <c r="P2849" i="11"/>
  <c r="Q2821" i="11"/>
  <c r="P2821" i="11"/>
  <c r="Q2791" i="11"/>
  <c r="P2791" i="11"/>
  <c r="Q2763" i="11"/>
  <c r="P2763" i="11"/>
  <c r="P2735" i="11"/>
  <c r="Q2735" i="11"/>
  <c r="P2706" i="11"/>
  <c r="Q2706" i="11"/>
  <c r="P2678" i="11"/>
  <c r="Q2678" i="11"/>
  <c r="P2650" i="11"/>
  <c r="Q2650" i="11"/>
  <c r="P2621" i="11"/>
  <c r="Q2621" i="11"/>
  <c r="Q2593" i="11"/>
  <c r="P2593" i="11"/>
  <c r="P2565" i="11"/>
  <c r="Q2565" i="11"/>
  <c r="Q2535" i="11"/>
  <c r="P2535" i="11"/>
  <c r="Q2507" i="11"/>
  <c r="P2507" i="11"/>
  <c r="P2479" i="11"/>
  <c r="Q2479" i="11"/>
  <c r="P2450" i="11"/>
  <c r="Q2450" i="11"/>
  <c r="P2422" i="11"/>
  <c r="Q2422" i="11"/>
  <c r="P2394" i="11"/>
  <c r="Q2394" i="11"/>
  <c r="Q2365" i="11"/>
  <c r="P2365" i="11"/>
  <c r="Q2337" i="11"/>
  <c r="P2337" i="11"/>
  <c r="Q2309" i="11"/>
  <c r="P2309" i="11"/>
  <c r="Q2279" i="11"/>
  <c r="P2279" i="11"/>
  <c r="Q2251" i="11"/>
  <c r="P2251" i="11"/>
  <c r="Q2223" i="11"/>
  <c r="P2223" i="11"/>
  <c r="Q2194" i="11"/>
  <c r="P2194" i="11"/>
  <c r="P2166" i="11"/>
  <c r="Q2166" i="11"/>
  <c r="P2138" i="11"/>
  <c r="Q2138" i="11"/>
  <c r="Q2109" i="11"/>
  <c r="P2109" i="11"/>
  <c r="P3691" i="11"/>
  <c r="Q3691" i="11"/>
  <c r="P3627" i="11"/>
  <c r="Q3627" i="11"/>
  <c r="P3570" i="11"/>
  <c r="Q3570" i="11"/>
  <c r="P3506" i="11"/>
  <c r="Q3506" i="11"/>
  <c r="P3435" i="11"/>
  <c r="Q3435" i="11"/>
  <c r="P3378" i="11"/>
  <c r="Q3378" i="11"/>
  <c r="P3322" i="11"/>
  <c r="Q3322" i="11"/>
  <c r="Q3265" i="11"/>
  <c r="P3265" i="11"/>
  <c r="Q3201" i="11"/>
  <c r="P3201" i="11"/>
  <c r="Q3143" i="11"/>
  <c r="P3143" i="11"/>
  <c r="Q3087" i="11"/>
  <c r="P3087" i="11"/>
  <c r="P3030" i="11"/>
  <c r="Q3030" i="11"/>
  <c r="P2966" i="11"/>
  <c r="Q2966" i="11"/>
  <c r="P2909" i="11"/>
  <c r="Q2909" i="11"/>
  <c r="P2845" i="11"/>
  <c r="Q2845" i="11"/>
  <c r="Q2789" i="11"/>
  <c r="P2789" i="11"/>
  <c r="Q2725" i="11"/>
  <c r="P2725" i="11"/>
  <c r="Q2667" i="11"/>
  <c r="P2667" i="11"/>
  <c r="P2610" i="11"/>
  <c r="Q2610" i="11"/>
  <c r="P2554" i="11"/>
  <c r="Q2554" i="11"/>
  <c r="Q2497" i="11"/>
  <c r="P2497" i="11"/>
  <c r="Q2439" i="11"/>
  <c r="P2439" i="11"/>
  <c r="Q2375" i="11"/>
  <c r="P2375" i="11"/>
  <c r="Q2319" i="11"/>
  <c r="P2319" i="11"/>
  <c r="P2262" i="11"/>
  <c r="Q2262" i="11"/>
  <c r="Q2205" i="11"/>
  <c r="P2205" i="11"/>
  <c r="Q2155" i="11"/>
  <c r="P2155" i="11"/>
  <c r="Q2113" i="11"/>
  <c r="P2113" i="11"/>
  <c r="Q3701" i="11"/>
  <c r="P3701" i="11"/>
  <c r="Q3671" i="11"/>
  <c r="P3671" i="11"/>
  <c r="Q3643" i="11"/>
  <c r="P3643" i="11"/>
  <c r="P3615" i="11"/>
  <c r="Q3615" i="11"/>
  <c r="P3586" i="11"/>
  <c r="Q3586" i="11"/>
  <c r="P3558" i="11"/>
  <c r="Q3558" i="11"/>
  <c r="P3530" i="11"/>
  <c r="Q3530" i="11"/>
  <c r="Q3501" i="11"/>
  <c r="P3501" i="11"/>
  <c r="Q3473" i="11"/>
  <c r="P3473" i="11"/>
  <c r="Q3445" i="11"/>
  <c r="P3445" i="11"/>
  <c r="Q3415" i="11"/>
  <c r="P3415" i="11"/>
  <c r="Q3387" i="11"/>
  <c r="P3387" i="11"/>
  <c r="Q3359" i="11"/>
  <c r="P3359" i="11"/>
  <c r="P3330" i="11"/>
  <c r="Q3330" i="11"/>
  <c r="P3302" i="11"/>
  <c r="Q3302" i="11"/>
  <c r="P3274" i="11"/>
  <c r="Q3274" i="11"/>
  <c r="Q3245" i="11"/>
  <c r="P3245" i="11"/>
  <c r="Q3217" i="11"/>
  <c r="P3217" i="11"/>
  <c r="Q3189" i="11"/>
  <c r="P3189" i="11"/>
  <c r="Q3159" i="11"/>
  <c r="P3159" i="11"/>
  <c r="Q3131" i="11"/>
  <c r="P3131" i="11"/>
  <c r="Q3103" i="11"/>
  <c r="P3103" i="11"/>
  <c r="P3074" i="11"/>
  <c r="Q3074" i="11"/>
  <c r="P3046" i="11"/>
  <c r="Q3046" i="11"/>
  <c r="P3018" i="11"/>
  <c r="Q3018" i="11"/>
  <c r="Q2989" i="11"/>
  <c r="P2989" i="11"/>
  <c r="Q2961" i="11"/>
  <c r="P2961" i="11"/>
  <c r="Q2933" i="11"/>
  <c r="P2933" i="11"/>
  <c r="Q2903" i="11"/>
  <c r="P2903" i="11"/>
  <c r="Q2875" i="11"/>
  <c r="P2875" i="11"/>
  <c r="Q2847" i="11"/>
  <c r="P2847" i="11"/>
  <c r="P2818" i="11"/>
  <c r="Q2818" i="11"/>
  <c r="P2790" i="11"/>
  <c r="Q2790" i="11"/>
  <c r="P2762" i="11"/>
  <c r="Q2762" i="11"/>
  <c r="Q2733" i="11"/>
  <c r="P2733" i="11"/>
  <c r="Q2705" i="11"/>
  <c r="P2705" i="11"/>
  <c r="Q2677" i="11"/>
  <c r="P2677" i="11"/>
  <c r="Q2647" i="11"/>
  <c r="P2647" i="11"/>
  <c r="Q2619" i="11"/>
  <c r="P2619" i="11"/>
  <c r="Q2591" i="11"/>
  <c r="P2591" i="11"/>
  <c r="P2562" i="11"/>
  <c r="Q2562" i="11"/>
  <c r="P2534" i="11"/>
  <c r="Q2534" i="11"/>
  <c r="P2506" i="11"/>
  <c r="Q2506" i="11"/>
  <c r="Q2477" i="11"/>
  <c r="P2477" i="11"/>
  <c r="Q2449" i="11"/>
  <c r="P2449" i="11"/>
  <c r="Q2421" i="11"/>
  <c r="P2421" i="11"/>
  <c r="Q2391" i="11"/>
  <c r="P2391" i="11"/>
  <c r="Q2363" i="11"/>
  <c r="P2363" i="11"/>
  <c r="Q2335" i="11"/>
  <c r="P2335" i="11"/>
  <c r="Q2306" i="11"/>
  <c r="P2306" i="11"/>
  <c r="P2278" i="11"/>
  <c r="Q2278" i="11"/>
  <c r="P2250" i="11"/>
  <c r="Q2250" i="11"/>
  <c r="Q2221" i="11"/>
  <c r="P2221" i="11"/>
  <c r="Q2193" i="11"/>
  <c r="P2193" i="11"/>
  <c r="Q2165" i="11"/>
  <c r="P2165" i="11"/>
  <c r="Q2135" i="11"/>
  <c r="P2135" i="11"/>
  <c r="Q2107" i="11"/>
  <c r="P2107" i="11"/>
  <c r="P3710" i="11"/>
  <c r="Q3710" i="11"/>
  <c r="Q3689" i="11"/>
  <c r="P3689" i="11"/>
  <c r="P3667" i="11"/>
  <c r="Q3667" i="11"/>
  <c r="P3646" i="11"/>
  <c r="Q3646" i="11"/>
  <c r="Q3625" i="11"/>
  <c r="P3625" i="11"/>
  <c r="P3603" i="11"/>
  <c r="Q3603" i="11"/>
  <c r="P3582" i="11"/>
  <c r="Q3582" i="11"/>
  <c r="Q3561" i="11"/>
  <c r="P3561" i="11"/>
  <c r="P3539" i="11"/>
  <c r="Q3539" i="11"/>
  <c r="P3518" i="11"/>
  <c r="Q3518" i="11"/>
  <c r="Q3497" i="11"/>
  <c r="P3497" i="11"/>
  <c r="P3475" i="11"/>
  <c r="Q3475" i="11"/>
  <c r="P3454" i="11"/>
  <c r="Q3454" i="11"/>
  <c r="Q3433" i="11"/>
  <c r="P3433" i="11"/>
  <c r="P3411" i="11"/>
  <c r="Q3411" i="11"/>
  <c r="P3390" i="11"/>
  <c r="Q3390" i="11"/>
  <c r="Q3369" i="11"/>
  <c r="P3369" i="11"/>
  <c r="P3347" i="11"/>
  <c r="Q3347" i="11"/>
  <c r="P3326" i="11"/>
  <c r="Q3326" i="11"/>
  <c r="Q3305" i="11"/>
  <c r="P3305" i="11"/>
  <c r="P3283" i="11"/>
  <c r="Q3283" i="11"/>
  <c r="P3262" i="11"/>
  <c r="Q3262" i="11"/>
  <c r="Q3241" i="11"/>
  <c r="P3241" i="11"/>
  <c r="P3219" i="11"/>
  <c r="Q3219" i="11"/>
  <c r="P3198" i="11"/>
  <c r="Q3198" i="11"/>
  <c r="Q3177" i="11"/>
  <c r="P3177" i="11"/>
  <c r="P3155" i="11"/>
  <c r="Q3155" i="11"/>
  <c r="P3134" i="11"/>
  <c r="Q3134" i="11"/>
  <c r="Q3113" i="11"/>
  <c r="P3113" i="11"/>
  <c r="P3091" i="11"/>
  <c r="Q3091" i="11"/>
  <c r="P3070" i="11"/>
  <c r="Q3070" i="11"/>
  <c r="Q3049" i="11"/>
  <c r="P3049" i="11"/>
  <c r="P3027" i="11"/>
  <c r="Q3027" i="11"/>
  <c r="P3006" i="11"/>
  <c r="Q3006" i="11"/>
  <c r="P2985" i="11"/>
  <c r="Q2985" i="11"/>
  <c r="P2963" i="11"/>
  <c r="Q2963" i="11"/>
  <c r="P2942" i="11"/>
  <c r="Q2942" i="11"/>
  <c r="P2921" i="11"/>
  <c r="Q2921" i="11"/>
  <c r="P2899" i="11"/>
  <c r="Q2899" i="11"/>
  <c r="P2878" i="11"/>
  <c r="Q2878" i="11"/>
  <c r="P2857" i="11"/>
  <c r="Q2857" i="11"/>
  <c r="P2835" i="11"/>
  <c r="Q2835" i="11"/>
  <c r="P2814" i="11"/>
  <c r="Q2814" i="11"/>
  <c r="P2793" i="11"/>
  <c r="Q2793" i="11"/>
  <c r="P2771" i="11"/>
  <c r="Q2771" i="11"/>
  <c r="P2750" i="11"/>
  <c r="Q2750" i="11"/>
  <c r="P2729" i="11"/>
  <c r="Q2729" i="11"/>
  <c r="P2707" i="11"/>
  <c r="Q2707" i="11"/>
  <c r="P2686" i="11"/>
  <c r="Q2686" i="11"/>
  <c r="P2665" i="11"/>
  <c r="Q2665" i="11"/>
  <c r="P2643" i="11"/>
  <c r="Q2643" i="11"/>
  <c r="P2622" i="11"/>
  <c r="Q2622" i="11"/>
  <c r="P2601" i="11"/>
  <c r="Q2601" i="11"/>
  <c r="P2579" i="11"/>
  <c r="Q2579" i="11"/>
  <c r="P2558" i="11"/>
  <c r="Q2558" i="11"/>
  <c r="P2537" i="11"/>
  <c r="Q2537" i="11"/>
  <c r="P2515" i="11"/>
  <c r="Q2515" i="11"/>
  <c r="P2494" i="11"/>
  <c r="Q2494" i="11"/>
  <c r="P2473" i="11"/>
  <c r="Q2473" i="11"/>
  <c r="P2451" i="11"/>
  <c r="Q2451" i="11"/>
  <c r="P2430" i="11"/>
  <c r="Q2430" i="11"/>
  <c r="P2409" i="11"/>
  <c r="Q2409" i="11"/>
  <c r="Q2387" i="11"/>
  <c r="P2387" i="11"/>
  <c r="P2366" i="11"/>
  <c r="Q2366" i="11"/>
  <c r="Q2345" i="11"/>
  <c r="P2345" i="11"/>
  <c r="Q2323" i="11"/>
  <c r="P2323" i="11"/>
  <c r="P2302" i="11"/>
  <c r="Q2302" i="11"/>
  <c r="Q2281" i="11"/>
  <c r="P2281" i="11"/>
  <c r="Q2259" i="11"/>
  <c r="P2259" i="11"/>
  <c r="P2238" i="11"/>
  <c r="Q2238" i="11"/>
  <c r="Q2217" i="11"/>
  <c r="P2217" i="11"/>
  <c r="Q2195" i="11"/>
  <c r="P2195" i="11"/>
  <c r="P2174" i="11"/>
  <c r="Q2174" i="11"/>
  <c r="P2153" i="11"/>
  <c r="Q2153" i="11"/>
  <c r="Q2131" i="11"/>
  <c r="P2131" i="11"/>
  <c r="P2110" i="11"/>
  <c r="Q2110" i="11"/>
  <c r="Q3712" i="11"/>
  <c r="P3712" i="11"/>
  <c r="Q3696" i="11"/>
  <c r="P3696" i="11"/>
  <c r="Q3680" i="11"/>
  <c r="P3680" i="11"/>
  <c r="Q3664" i="11"/>
  <c r="P3664" i="11"/>
  <c r="Q3648" i="11"/>
  <c r="P3648" i="11"/>
  <c r="Q3632" i="11"/>
  <c r="P3632" i="11"/>
  <c r="Q3616" i="11"/>
  <c r="P3616" i="11"/>
  <c r="Q3600" i="11"/>
  <c r="P3600" i="11"/>
  <c r="Q3584" i="11"/>
  <c r="P3584" i="11"/>
  <c r="Q3568" i="11"/>
  <c r="P3568" i="11"/>
  <c r="Q3552" i="11"/>
  <c r="P3552" i="11"/>
  <c r="Q3536" i="11"/>
  <c r="P3536" i="11"/>
  <c r="Q3520" i="11"/>
  <c r="P3520" i="11"/>
  <c r="Q3504" i="11"/>
  <c r="P3504" i="11"/>
  <c r="Q3488" i="11"/>
  <c r="P3488" i="11"/>
  <c r="Q3472" i="11"/>
  <c r="P3472" i="11"/>
  <c r="Q3456" i="11"/>
  <c r="P3456" i="11"/>
  <c r="Q3440" i="11"/>
  <c r="P3440" i="11"/>
  <c r="Q3424" i="11"/>
  <c r="P3424" i="11"/>
  <c r="Q3408" i="11"/>
  <c r="P3408" i="11"/>
  <c r="Q3392" i="11"/>
  <c r="P3392" i="11"/>
  <c r="Q3376" i="11"/>
  <c r="P3376" i="11"/>
  <c r="Q3360" i="11"/>
  <c r="P3360" i="11"/>
  <c r="Q3344" i="11"/>
  <c r="P3344" i="11"/>
  <c r="Q3328" i="11"/>
  <c r="P3328" i="11"/>
  <c r="Q3312" i="11"/>
  <c r="P3312" i="11"/>
  <c r="Q3296" i="11"/>
  <c r="P3296" i="11"/>
  <c r="Q3280" i="11"/>
  <c r="P3280" i="11"/>
  <c r="Q3264" i="11"/>
  <c r="P3264" i="11"/>
  <c r="Q3248" i="11"/>
  <c r="P3248" i="11"/>
  <c r="Q3232" i="11"/>
  <c r="P3232" i="11"/>
  <c r="Q3216" i="11"/>
  <c r="P3216" i="11"/>
  <c r="Q3200" i="11"/>
  <c r="P3200" i="11"/>
  <c r="Q3184" i="11"/>
  <c r="P3184" i="11"/>
  <c r="Q3168" i="11"/>
  <c r="P3168" i="11"/>
  <c r="Q3152" i="11"/>
  <c r="P3152" i="11"/>
  <c r="Q3136" i="11"/>
  <c r="P3136" i="11"/>
  <c r="Q3120" i="11"/>
  <c r="P3120" i="11"/>
  <c r="Q3104" i="11"/>
  <c r="P3104" i="11"/>
  <c r="Q3088" i="11"/>
  <c r="P3088" i="11"/>
  <c r="Q3072" i="11"/>
  <c r="P3072" i="11"/>
  <c r="Q3056" i="11"/>
  <c r="P3056" i="11"/>
  <c r="Q3040" i="11"/>
  <c r="P3040" i="11"/>
  <c r="Q3024" i="11"/>
  <c r="P3024" i="11"/>
  <c r="Q3008" i="11"/>
  <c r="P3008" i="11"/>
  <c r="Q2992" i="11"/>
  <c r="P2992" i="11"/>
  <c r="Q2976" i="11"/>
  <c r="P2976" i="11"/>
  <c r="Q2960" i="11"/>
  <c r="P2960" i="11"/>
  <c r="Q2944" i="11"/>
  <c r="P2944" i="11"/>
  <c r="Q2928" i="11"/>
  <c r="P2928" i="11"/>
  <c r="Q2912" i="11"/>
  <c r="P2912" i="11"/>
  <c r="Q2896" i="11"/>
  <c r="P2896" i="11"/>
  <c r="Q2880" i="11"/>
  <c r="P2880" i="11"/>
  <c r="Q2864" i="11"/>
  <c r="P2864" i="11"/>
  <c r="Q2848" i="11"/>
  <c r="P2848" i="11"/>
  <c r="Q2832" i="11"/>
  <c r="P2832" i="11"/>
  <c r="Q2816" i="11"/>
  <c r="P2816" i="11"/>
  <c r="Q2800" i="11"/>
  <c r="P2800" i="11"/>
  <c r="Q2784" i="11"/>
  <c r="P2784" i="11"/>
  <c r="Q2768" i="11"/>
  <c r="P2768" i="11"/>
  <c r="Q2752" i="11"/>
  <c r="P2752" i="11"/>
  <c r="Q2736" i="11"/>
  <c r="P2736" i="11"/>
  <c r="Q2720" i="11"/>
  <c r="P2720" i="11"/>
  <c r="Q2704" i="11"/>
  <c r="P2704" i="11"/>
  <c r="Q2688" i="11"/>
  <c r="P2688" i="11"/>
  <c r="Q2672" i="11"/>
  <c r="P2672" i="11"/>
  <c r="Q2656" i="11"/>
  <c r="P2656" i="11"/>
  <c r="Q2640" i="11"/>
  <c r="P2640" i="11"/>
  <c r="Q2624" i="11"/>
  <c r="P2624" i="11"/>
  <c r="Q2608" i="11"/>
  <c r="P2608" i="11"/>
  <c r="Q2592" i="11"/>
  <c r="P2592" i="11"/>
  <c r="Q2576" i="11"/>
  <c r="P2576" i="11"/>
  <c r="Q2560" i="11"/>
  <c r="P2560" i="11"/>
  <c r="Q2544" i="11"/>
  <c r="P2544" i="11"/>
  <c r="Q2528" i="11"/>
  <c r="P2528" i="11"/>
  <c r="Q2512" i="11"/>
  <c r="P2512" i="11"/>
  <c r="Q2496" i="11"/>
  <c r="P2496" i="11"/>
  <c r="Q2480" i="11"/>
  <c r="P2480" i="11"/>
  <c r="Q2464" i="11"/>
  <c r="P2464" i="11"/>
  <c r="Q2448" i="11"/>
  <c r="P2448" i="11"/>
  <c r="Q2432" i="11"/>
  <c r="P2432" i="11"/>
  <c r="Q2416" i="11"/>
  <c r="P2416" i="11"/>
  <c r="Q2400" i="11"/>
  <c r="P2400" i="11"/>
  <c r="Q2384" i="11"/>
  <c r="P2384" i="11"/>
  <c r="Q2368" i="11"/>
  <c r="P2368" i="11"/>
  <c r="Q2352" i="11"/>
  <c r="P2352" i="11"/>
  <c r="Q2336" i="11"/>
  <c r="P2336" i="11"/>
  <c r="Q2320" i="11"/>
  <c r="P2320" i="11"/>
  <c r="Q2304" i="11"/>
  <c r="P2304" i="11"/>
  <c r="Q2288" i="11"/>
  <c r="P2288" i="11"/>
  <c r="Q2272" i="11"/>
  <c r="P2272" i="11"/>
  <c r="Q2256" i="11"/>
  <c r="P2256" i="11"/>
  <c r="Q2240" i="11"/>
  <c r="P2240" i="11"/>
  <c r="Q2224" i="11"/>
  <c r="P2224" i="11"/>
  <c r="Q2208" i="11"/>
  <c r="P2208" i="11"/>
  <c r="Q2192" i="11"/>
  <c r="P2192" i="11"/>
  <c r="Q2176" i="11"/>
  <c r="P2176" i="11"/>
  <c r="Q2160" i="11"/>
  <c r="P2160" i="11"/>
  <c r="Q2144" i="11"/>
  <c r="P2144" i="11"/>
  <c r="Q2128" i="11"/>
  <c r="P2128" i="11"/>
  <c r="Q2112" i="11"/>
  <c r="P2112" i="11"/>
  <c r="Q2096" i="11"/>
  <c r="P2096" i="11"/>
  <c r="P3634" i="11"/>
  <c r="Q3634" i="11"/>
  <c r="Q3527" i="11"/>
  <c r="P3527" i="11"/>
  <c r="Q3429" i="11"/>
  <c r="P3429" i="11"/>
  <c r="P3314" i="11"/>
  <c r="Q3314" i="11"/>
  <c r="Q3207" i="11"/>
  <c r="P3207" i="11"/>
  <c r="P3094" i="11"/>
  <c r="Q3094" i="11"/>
  <c r="Q2981" i="11"/>
  <c r="P2981" i="11"/>
  <c r="Q2881" i="11"/>
  <c r="P2881" i="11"/>
  <c r="Q2767" i="11"/>
  <c r="P2767" i="11"/>
  <c r="Q2661" i="11"/>
  <c r="P2661" i="11"/>
  <c r="P2546" i="11"/>
  <c r="Q2546" i="11"/>
  <c r="Q2433" i="11"/>
  <c r="P2433" i="11"/>
  <c r="P2326" i="11"/>
  <c r="Q2326" i="11"/>
  <c r="Q2213" i="11"/>
  <c r="P2213" i="11"/>
  <c r="P3711" i="11"/>
  <c r="Q3711" i="11"/>
  <c r="P3654" i="11"/>
  <c r="Q3654" i="11"/>
  <c r="Q3597" i="11"/>
  <c r="P3597" i="11"/>
  <c r="P3569" i="11"/>
  <c r="Q3569" i="11"/>
  <c r="Q3511" i="11"/>
  <c r="P3511" i="11"/>
  <c r="Q3455" i="11"/>
  <c r="P3455" i="11"/>
  <c r="P3398" i="11"/>
  <c r="Q3398" i="11"/>
  <c r="P3341" i="11"/>
  <c r="Q3341" i="11"/>
  <c r="P3285" i="11"/>
  <c r="Q3285" i="11"/>
  <c r="Q3227" i="11"/>
  <c r="P3227" i="11"/>
  <c r="P3170" i="11"/>
  <c r="Q3170" i="11"/>
  <c r="P3114" i="11"/>
  <c r="Q3114" i="11"/>
  <c r="Q3057" i="11"/>
  <c r="P3057" i="11"/>
  <c r="Q2971" i="11"/>
  <c r="P2971" i="11"/>
  <c r="P2914" i="11"/>
  <c r="Q2914" i="11"/>
  <c r="P2858" i="11"/>
  <c r="Q2858" i="11"/>
  <c r="Q2801" i="11"/>
  <c r="P2801" i="11"/>
  <c r="P2743" i="11"/>
  <c r="Q2743" i="11"/>
  <c r="P2687" i="11"/>
  <c r="Q2687" i="11"/>
  <c r="P2630" i="11"/>
  <c r="Q2630" i="11"/>
  <c r="P2573" i="11"/>
  <c r="Q2573" i="11"/>
  <c r="Q2517" i="11"/>
  <c r="P2517" i="11"/>
  <c r="Q2459" i="11"/>
  <c r="P2459" i="11"/>
  <c r="Q2402" i="11"/>
  <c r="P2402" i="11"/>
  <c r="P2346" i="11"/>
  <c r="Q2346" i="11"/>
  <c r="Q2289" i="11"/>
  <c r="P2289" i="11"/>
  <c r="Q2231" i="11"/>
  <c r="P2231" i="11"/>
  <c r="Q2175" i="11"/>
  <c r="P2175" i="11"/>
  <c r="P2118" i="11"/>
  <c r="Q2118" i="11"/>
  <c r="Q3687" i="11"/>
  <c r="P3687" i="11"/>
  <c r="Q3631" i="11"/>
  <c r="P3631" i="11"/>
  <c r="P3574" i="11"/>
  <c r="Q3574" i="11"/>
  <c r="P3546" i="11"/>
  <c r="Q3546" i="11"/>
  <c r="Q3489" i="11"/>
  <c r="P3489" i="11"/>
  <c r="Q3431" i="11"/>
  <c r="P3431" i="11"/>
  <c r="Q3375" i="11"/>
  <c r="P3375" i="11"/>
  <c r="P3318" i="11"/>
  <c r="Q3318" i="11"/>
  <c r="P3261" i="11"/>
  <c r="Q3261" i="11"/>
  <c r="Q3205" i="11"/>
  <c r="P3205" i="11"/>
  <c r="Q3147" i="11"/>
  <c r="P3147" i="11"/>
  <c r="P3062" i="11"/>
  <c r="Q3062" i="11"/>
  <c r="P3005" i="11"/>
  <c r="Q3005" i="11"/>
  <c r="P2949" i="11"/>
  <c r="Q2949" i="11"/>
  <c r="Q2891" i="11"/>
  <c r="P2891" i="11"/>
  <c r="P2863" i="11"/>
  <c r="Q2863" i="11"/>
  <c r="P2806" i="11"/>
  <c r="Q2806" i="11"/>
  <c r="P2749" i="11"/>
  <c r="Q2749" i="11"/>
  <c r="Q2693" i="11"/>
  <c r="P2693" i="11"/>
  <c r="P2607" i="11"/>
  <c r="Q2607" i="11"/>
  <c r="P2550" i="11"/>
  <c r="Q2550" i="11"/>
  <c r="P2493" i="11"/>
  <c r="Q2493" i="11"/>
  <c r="Q2437" i="11"/>
  <c r="P2437" i="11"/>
  <c r="Q2379" i="11"/>
  <c r="P2379" i="11"/>
  <c r="Q2322" i="11"/>
  <c r="P2322" i="11"/>
  <c r="P2266" i="11"/>
  <c r="Q2266" i="11"/>
  <c r="P2209" i="11"/>
  <c r="Q2209" i="11"/>
  <c r="Q2151" i="11"/>
  <c r="P2151" i="11"/>
  <c r="Q2123" i="11"/>
  <c r="P2123" i="11"/>
  <c r="Q3599" i="11"/>
  <c r="P3599" i="11"/>
  <c r="P3478" i="11"/>
  <c r="Q3478" i="11"/>
  <c r="P3350" i="11"/>
  <c r="Q3350" i="11"/>
  <c r="P3229" i="11"/>
  <c r="Q3229" i="11"/>
  <c r="Q3115" i="11"/>
  <c r="P3115" i="11"/>
  <c r="P3002" i="11"/>
  <c r="Q3002" i="11"/>
  <c r="P2874" i="11"/>
  <c r="Q2874" i="11"/>
  <c r="Q2759" i="11"/>
  <c r="P2759" i="11"/>
  <c r="Q2639" i="11"/>
  <c r="P2639" i="11"/>
  <c r="Q2525" i="11"/>
  <c r="P2525" i="11"/>
  <c r="Q2405" i="11"/>
  <c r="P2405" i="11"/>
  <c r="Q2290" i="11"/>
  <c r="P2290" i="11"/>
  <c r="Q2183" i="11"/>
  <c r="P2183" i="11"/>
  <c r="P3714" i="11"/>
  <c r="Q3714" i="11"/>
  <c r="P3658" i="11"/>
  <c r="Q3658" i="11"/>
  <c r="Q3601" i="11"/>
  <c r="P3601" i="11"/>
  <c r="Q3543" i="11"/>
  <c r="P3543" i="11"/>
  <c r="Q3487" i="11"/>
  <c r="P3487" i="11"/>
  <c r="P3430" i="11"/>
  <c r="Q3430" i="11"/>
  <c r="Q3373" i="11"/>
  <c r="P3373" i="11"/>
  <c r="Q3317" i="11"/>
  <c r="P3317" i="11"/>
  <c r="Q3259" i="11"/>
  <c r="P3259" i="11"/>
  <c r="P3202" i="11"/>
  <c r="Q3202" i="11"/>
  <c r="P3146" i="11"/>
  <c r="Q3146" i="11"/>
  <c r="Q3089" i="11"/>
  <c r="P3089" i="11"/>
  <c r="Q3031" i="11"/>
  <c r="P3031" i="11"/>
  <c r="Q2975" i="11"/>
  <c r="P2975" i="11"/>
  <c r="P2918" i="11"/>
  <c r="Q2918" i="11"/>
  <c r="Q2833" i="11"/>
  <c r="P2833" i="11"/>
  <c r="Q2775" i="11"/>
  <c r="P2775" i="11"/>
  <c r="Q2719" i="11"/>
  <c r="P2719" i="11"/>
  <c r="P2662" i="11"/>
  <c r="Q2662" i="11"/>
  <c r="Q2605" i="11"/>
  <c r="P2605" i="11"/>
  <c r="Q2549" i="11"/>
  <c r="P2549" i="11"/>
  <c r="Q2491" i="11"/>
  <c r="P2491" i="11"/>
  <c r="P2434" i="11"/>
  <c r="Q2434" i="11"/>
  <c r="P2378" i="11"/>
  <c r="Q2378" i="11"/>
  <c r="Q2321" i="11"/>
  <c r="P2321" i="11"/>
  <c r="Q2293" i="11"/>
  <c r="P2293" i="11"/>
  <c r="Q2235" i="11"/>
  <c r="P2235" i="11"/>
  <c r="Q2178" i="11"/>
  <c r="P2178" i="11"/>
  <c r="Q2093" i="11"/>
  <c r="P2093" i="11"/>
  <c r="P3678" i="11"/>
  <c r="Q3678" i="11"/>
  <c r="P3635" i="11"/>
  <c r="Q3635" i="11"/>
  <c r="Q3593" i="11"/>
  <c r="P3593" i="11"/>
  <c r="P3550" i="11"/>
  <c r="Q3550" i="11"/>
  <c r="P3507" i="11"/>
  <c r="Q3507" i="11"/>
  <c r="Q3465" i="11"/>
  <c r="P3465" i="11"/>
  <c r="P3422" i="11"/>
  <c r="Q3422" i="11"/>
  <c r="Q3379" i="11"/>
  <c r="P3379" i="11"/>
  <c r="Q3337" i="11"/>
  <c r="P3337" i="11"/>
  <c r="Q3315" i="11"/>
  <c r="P3315" i="11"/>
  <c r="Q3273" i="11"/>
  <c r="P3273" i="11"/>
  <c r="P3230" i="11"/>
  <c r="Q3230" i="11"/>
  <c r="Q3187" i="11"/>
  <c r="P3187" i="11"/>
  <c r="Q3145" i="11"/>
  <c r="P3145" i="11"/>
  <c r="P3102" i="11"/>
  <c r="Q3102" i="11"/>
  <c r="Q3059" i="11"/>
  <c r="P3059" i="11"/>
  <c r="Q3017" i="11"/>
  <c r="P3017" i="11"/>
  <c r="Q2953" i="11"/>
  <c r="P2953" i="11"/>
  <c r="P2910" i="11"/>
  <c r="Q2910" i="11"/>
  <c r="Q2867" i="11"/>
  <c r="P2867" i="11"/>
  <c r="Q2825" i="11"/>
  <c r="P2825" i="11"/>
  <c r="P2782" i="11"/>
  <c r="Q2782" i="11"/>
  <c r="Q2739" i="11"/>
  <c r="P2739" i="11"/>
  <c r="P2718" i="11"/>
  <c r="Q2718" i="11"/>
  <c r="Q2675" i="11"/>
  <c r="P2675" i="11"/>
  <c r="Q2633" i="11"/>
  <c r="P2633" i="11"/>
  <c r="P2590" i="11"/>
  <c r="Q2590" i="11"/>
  <c r="Q2547" i="11"/>
  <c r="P2547" i="11"/>
  <c r="Q2505" i="11"/>
  <c r="P2505" i="11"/>
  <c r="P2462" i="11"/>
  <c r="Q2462" i="11"/>
  <c r="Q2419" i="11"/>
  <c r="P2419" i="11"/>
  <c r="Q2377" i="11"/>
  <c r="P2377" i="11"/>
  <c r="P2334" i="11"/>
  <c r="Q2334" i="11"/>
  <c r="Q2291" i="11"/>
  <c r="P2291" i="11"/>
  <c r="Q2249" i="11"/>
  <c r="P2249" i="11"/>
  <c r="P2206" i="11"/>
  <c r="Q2206" i="11"/>
  <c r="Q2163" i="11"/>
  <c r="P2163" i="11"/>
  <c r="Q2121" i="11"/>
  <c r="P2121" i="11"/>
  <c r="Q3704" i="11"/>
  <c r="P3704" i="11"/>
  <c r="Q3672" i="11"/>
  <c r="P3672" i="11"/>
  <c r="Q3624" i="11"/>
  <c r="P3624" i="11"/>
  <c r="Q3592" i="11"/>
  <c r="P3592" i="11"/>
  <c r="Q3560" i="11"/>
  <c r="P3560" i="11"/>
  <c r="Q3528" i="11"/>
  <c r="P3528" i="11"/>
  <c r="Q3496" i="11"/>
  <c r="P3496" i="11"/>
  <c r="Q3464" i="11"/>
  <c r="P3464" i="11"/>
  <c r="Q3432" i="11"/>
  <c r="P3432" i="11"/>
  <c r="Q3400" i="11"/>
  <c r="P3400" i="11"/>
  <c r="Q3368" i="11"/>
  <c r="P3368" i="11"/>
  <c r="Q3336" i="11"/>
  <c r="P3336" i="11"/>
  <c r="Q3304" i="11"/>
  <c r="P3304" i="11"/>
  <c r="Q3272" i="11"/>
  <c r="P3272" i="11"/>
  <c r="Q3256" i="11"/>
  <c r="P3256" i="11"/>
  <c r="Q3224" i="11"/>
  <c r="P3224" i="11"/>
  <c r="Q3192" i="11"/>
  <c r="P3192" i="11"/>
  <c r="Q3160" i="11"/>
  <c r="P3160" i="11"/>
  <c r="Q3128" i="11"/>
  <c r="P3128" i="11"/>
  <c r="Q3080" i="11"/>
  <c r="P3080" i="11"/>
  <c r="Q3048" i="11"/>
  <c r="P3048" i="11"/>
  <c r="Q3016" i="11"/>
  <c r="P3016" i="11"/>
  <c r="Q2984" i="11"/>
  <c r="P2984" i="11"/>
  <c r="Q2952" i="11"/>
  <c r="P2952" i="11"/>
  <c r="Q2920" i="11"/>
  <c r="P2920" i="11"/>
  <c r="Q2888" i="11"/>
  <c r="P2888" i="11"/>
  <c r="Q2856" i="11"/>
  <c r="P2856" i="11"/>
  <c r="Q2824" i="11"/>
  <c r="P2824" i="11"/>
  <c r="Q2792" i="11"/>
  <c r="P2792" i="11"/>
  <c r="Q2760" i="11"/>
  <c r="P2760" i="11"/>
  <c r="Q2728" i="11"/>
  <c r="P2728" i="11"/>
  <c r="Q2696" i="11"/>
  <c r="P2696" i="11"/>
  <c r="Q2664" i="11"/>
  <c r="P2664" i="11"/>
  <c r="Q2632" i="11"/>
  <c r="P2632" i="11"/>
  <c r="Q2600" i="11"/>
  <c r="P2600" i="11"/>
  <c r="Q2568" i="11"/>
  <c r="P2568" i="11"/>
  <c r="Q2536" i="11"/>
  <c r="P2536" i="11"/>
  <c r="Q2504" i="11"/>
  <c r="P2504" i="11"/>
  <c r="Q2472" i="11"/>
  <c r="P2472" i="11"/>
  <c r="Q2440" i="11"/>
  <c r="P2440" i="11"/>
  <c r="Q2424" i="11"/>
  <c r="P2424" i="11"/>
  <c r="Q2392" i="11"/>
  <c r="P2392" i="11"/>
  <c r="Q2360" i="11"/>
  <c r="P2360" i="11"/>
  <c r="Q2328" i="11"/>
  <c r="P2328" i="11"/>
  <c r="Q2296" i="11"/>
  <c r="P2296" i="11"/>
  <c r="Q2264" i="11"/>
  <c r="P2264" i="11"/>
  <c r="Q2232" i="11"/>
  <c r="P2232" i="11"/>
  <c r="Q2216" i="11"/>
  <c r="P2216" i="11"/>
  <c r="Q2200" i="11"/>
  <c r="P2200" i="11"/>
  <c r="Q2184" i="11"/>
  <c r="P2184" i="11"/>
  <c r="Q2168" i="11"/>
  <c r="P2168" i="11"/>
  <c r="Q2152" i="11"/>
  <c r="P2152" i="11"/>
  <c r="Q2136" i="11"/>
  <c r="P2136" i="11"/>
  <c r="Q2104" i="11"/>
  <c r="P2104" i="11"/>
  <c r="P3670" i="11"/>
  <c r="Q3670" i="11"/>
  <c r="P3563" i="11"/>
  <c r="Q3563" i="11"/>
  <c r="Q3463" i="11"/>
  <c r="P3463" i="11"/>
  <c r="P3357" i="11"/>
  <c r="Q3357" i="11"/>
  <c r="P3194" i="11"/>
  <c r="Q3194" i="11"/>
  <c r="Q3079" i="11"/>
  <c r="P3079" i="11"/>
  <c r="P2973" i="11"/>
  <c r="Q2973" i="11"/>
  <c r="P2866" i="11"/>
  <c r="Q2866" i="11"/>
  <c r="Q2753" i="11"/>
  <c r="P2753" i="11"/>
  <c r="Q2703" i="11"/>
  <c r="P2703" i="11"/>
  <c r="P2589" i="11"/>
  <c r="Q2589" i="11"/>
  <c r="Q2475" i="11"/>
  <c r="P2475" i="11"/>
  <c r="Q2311" i="11"/>
  <c r="P2311" i="11"/>
  <c r="Q2191" i="11"/>
  <c r="P2191" i="11"/>
  <c r="Q3703" i="11"/>
  <c r="P3703" i="11"/>
  <c r="P3590" i="11"/>
  <c r="Q3590" i="11"/>
  <c r="Q3249" i="11"/>
  <c r="P3249" i="11"/>
  <c r="Q3191" i="11"/>
  <c r="P3191" i="11"/>
  <c r="P3106" i="11"/>
  <c r="Q3106" i="11"/>
  <c r="P3050" i="11"/>
  <c r="Q3050" i="11"/>
  <c r="Q2993" i="11"/>
  <c r="P2993" i="11"/>
  <c r="Q2935" i="11"/>
  <c r="P2935" i="11"/>
  <c r="P2879" i="11"/>
  <c r="Q2879" i="11"/>
  <c r="P2850" i="11"/>
  <c r="Q2850" i="11"/>
  <c r="P2794" i="11"/>
  <c r="Q2794" i="11"/>
  <c r="Q2737" i="11"/>
  <c r="P2737" i="11"/>
  <c r="P2679" i="11"/>
  <c r="Q2679" i="11"/>
  <c r="P2623" i="11"/>
  <c r="Q2623" i="11"/>
  <c r="P2566" i="11"/>
  <c r="Q2566" i="11"/>
  <c r="Q2481" i="11"/>
  <c r="P2481" i="11"/>
  <c r="Q2423" i="11"/>
  <c r="P2423" i="11"/>
  <c r="Q2367" i="11"/>
  <c r="P2367" i="11"/>
  <c r="P2310" i="11"/>
  <c r="Q2310" i="11"/>
  <c r="Q2253" i="11"/>
  <c r="P2253" i="11"/>
  <c r="Q2167" i="11"/>
  <c r="P2167" i="11"/>
  <c r="Q2111" i="11"/>
  <c r="P2111" i="11"/>
  <c r="P3681" i="11"/>
  <c r="Q3681" i="11"/>
  <c r="Q3653" i="11"/>
  <c r="P3653" i="11"/>
  <c r="P3595" i="11"/>
  <c r="Q3595" i="11"/>
  <c r="P3538" i="11"/>
  <c r="Q3538" i="11"/>
  <c r="Q3453" i="11"/>
  <c r="P3453" i="11"/>
  <c r="Q3397" i="11"/>
  <c r="P3397" i="11"/>
  <c r="Q3367" i="11"/>
  <c r="P3367" i="11"/>
  <c r="P3311" i="11"/>
  <c r="Q3311" i="11"/>
  <c r="P3254" i="11"/>
  <c r="Q3254" i="11"/>
  <c r="P3197" i="11"/>
  <c r="Q3197" i="11"/>
  <c r="Q3111" i="11"/>
  <c r="P3111" i="11"/>
  <c r="Q3055" i="11"/>
  <c r="P3055" i="11"/>
  <c r="P2998" i="11"/>
  <c r="Q2998" i="11"/>
  <c r="P2941" i="11"/>
  <c r="Q2941" i="11"/>
  <c r="Q2885" i="11"/>
  <c r="P2885" i="11"/>
  <c r="Q2827" i="11"/>
  <c r="P2827" i="11"/>
  <c r="P2770" i="11"/>
  <c r="Q2770" i="11"/>
  <c r="P2714" i="11"/>
  <c r="Q2714" i="11"/>
  <c r="Q2657" i="11"/>
  <c r="P2657" i="11"/>
  <c r="Q2599" i="11"/>
  <c r="P2599" i="11"/>
  <c r="P2543" i="11"/>
  <c r="Q2543" i="11"/>
  <c r="P2486" i="11"/>
  <c r="Q2486" i="11"/>
  <c r="P2429" i="11"/>
  <c r="Q2429" i="11"/>
  <c r="Q2373" i="11"/>
  <c r="P2373" i="11"/>
  <c r="Q2315" i="11"/>
  <c r="P2315" i="11"/>
  <c r="Q2258" i="11"/>
  <c r="P2258" i="11"/>
  <c r="P2202" i="11"/>
  <c r="Q2202" i="11"/>
  <c r="Q2145" i="11"/>
  <c r="P2145" i="11"/>
  <c r="P3706" i="11"/>
  <c r="Q3706" i="11"/>
  <c r="P3585" i="11"/>
  <c r="Q3585" i="11"/>
  <c r="Q3457" i="11"/>
  <c r="P3457" i="11"/>
  <c r="Q3335" i="11"/>
  <c r="P3335" i="11"/>
  <c r="Q3215" i="11"/>
  <c r="P3215" i="11"/>
  <c r="P3101" i="11"/>
  <c r="Q3101" i="11"/>
  <c r="Q2987" i="11"/>
  <c r="P2987" i="11"/>
  <c r="Q2859" i="11"/>
  <c r="P2859" i="11"/>
  <c r="P2746" i="11"/>
  <c r="Q2746" i="11"/>
  <c r="Q2625" i="11"/>
  <c r="P2625" i="11"/>
  <c r="Q2511" i="11"/>
  <c r="P2511" i="11"/>
  <c r="P2454" i="11"/>
  <c r="Q2454" i="11"/>
  <c r="Q2333" i="11"/>
  <c r="P2333" i="11"/>
  <c r="Q2219" i="11"/>
  <c r="P2219" i="11"/>
  <c r="Q2119" i="11"/>
  <c r="P2119" i="11"/>
  <c r="P3650" i="11"/>
  <c r="Q3650" i="11"/>
  <c r="P3594" i="11"/>
  <c r="Q3594" i="11"/>
  <c r="Q3537" i="11"/>
  <c r="P3537" i="11"/>
  <c r="Q3479" i="11"/>
  <c r="P3479" i="11"/>
  <c r="P3423" i="11"/>
  <c r="Q3423" i="11"/>
  <c r="P3366" i="11"/>
  <c r="Q3366" i="11"/>
  <c r="Q3309" i="11"/>
  <c r="P3309" i="11"/>
  <c r="Q3253" i="11"/>
  <c r="P3253" i="11"/>
  <c r="Q3195" i="11"/>
  <c r="P3195" i="11"/>
  <c r="Q3167" i="11"/>
  <c r="P3167" i="11"/>
  <c r="P3110" i="11"/>
  <c r="Q3110" i="11"/>
  <c r="Q3053" i="11"/>
  <c r="P3053" i="11"/>
  <c r="Q2997" i="11"/>
  <c r="P2997" i="11"/>
  <c r="Q2939" i="11"/>
  <c r="P2939" i="11"/>
  <c r="P2882" i="11"/>
  <c r="Q2882" i="11"/>
  <c r="P2826" i="11"/>
  <c r="Q2826" i="11"/>
  <c r="Q2769" i="11"/>
  <c r="P2769" i="11"/>
  <c r="Q2741" i="11"/>
  <c r="P2741" i="11"/>
  <c r="Q2683" i="11"/>
  <c r="P2683" i="11"/>
  <c r="P2626" i="11"/>
  <c r="Q2626" i="11"/>
  <c r="P2570" i="11"/>
  <c r="Q2570" i="11"/>
  <c r="Q2513" i="11"/>
  <c r="P2513" i="11"/>
  <c r="Q2455" i="11"/>
  <c r="P2455" i="11"/>
  <c r="Q2427" i="11"/>
  <c r="P2427" i="11"/>
  <c r="Q2370" i="11"/>
  <c r="P2370" i="11"/>
  <c r="P2314" i="11"/>
  <c r="Q2314" i="11"/>
  <c r="Q2257" i="11"/>
  <c r="P2257" i="11"/>
  <c r="Q2199" i="11"/>
  <c r="P2199" i="11"/>
  <c r="Q2143" i="11"/>
  <c r="P2143" i="11"/>
  <c r="P3715" i="11"/>
  <c r="Q3715" i="11"/>
  <c r="Q3673" i="11"/>
  <c r="P3673" i="11"/>
  <c r="P3630" i="11"/>
  <c r="Q3630" i="11"/>
  <c r="P3587" i="11"/>
  <c r="Q3587" i="11"/>
  <c r="Q3545" i="11"/>
  <c r="P3545" i="11"/>
  <c r="P3502" i="11"/>
  <c r="Q3502" i="11"/>
  <c r="P3459" i="11"/>
  <c r="Q3459" i="11"/>
  <c r="Q3417" i="11"/>
  <c r="P3417" i="11"/>
  <c r="P3374" i="11"/>
  <c r="Q3374" i="11"/>
  <c r="P3310" i="11"/>
  <c r="Q3310" i="11"/>
  <c r="P3267" i="11"/>
  <c r="Q3267" i="11"/>
  <c r="P3246" i="11"/>
  <c r="Q3246" i="11"/>
  <c r="P3203" i="11"/>
  <c r="Q3203" i="11"/>
  <c r="Q3161" i="11"/>
  <c r="P3161" i="11"/>
  <c r="Q3097" i="11"/>
  <c r="P3097" i="11"/>
  <c r="P3054" i="11"/>
  <c r="Q3054" i="11"/>
  <c r="P3011" i="11"/>
  <c r="Q3011" i="11"/>
  <c r="Q2969" i="11"/>
  <c r="P2969" i="11"/>
  <c r="P2926" i="11"/>
  <c r="Q2926" i="11"/>
  <c r="P2883" i="11"/>
  <c r="Q2883" i="11"/>
  <c r="P2862" i="11"/>
  <c r="Q2862" i="11"/>
  <c r="P2798" i="11"/>
  <c r="Q2798" i="11"/>
  <c r="P2755" i="11"/>
  <c r="Q2755" i="11"/>
  <c r="Q2713" i="11"/>
  <c r="P2713" i="11"/>
  <c r="P2670" i="11"/>
  <c r="Q2670" i="11"/>
  <c r="P2627" i="11"/>
  <c r="Q2627" i="11"/>
  <c r="Q2585" i="11"/>
  <c r="P2585" i="11"/>
  <c r="P2563" i="11"/>
  <c r="Q2563" i="11"/>
  <c r="Q2521" i="11"/>
  <c r="P2521" i="11"/>
  <c r="Q2457" i="11"/>
  <c r="P2457" i="11"/>
  <c r="P2414" i="11"/>
  <c r="Q2414" i="11"/>
  <c r="Q2393" i="11"/>
  <c r="P2393" i="11"/>
  <c r="P2350" i="11"/>
  <c r="Q2350" i="11"/>
  <c r="Q2307" i="11"/>
  <c r="P2307" i="11"/>
  <c r="Q2265" i="11"/>
  <c r="P2265" i="11"/>
  <c r="P2222" i="11"/>
  <c r="Q2222" i="11"/>
  <c r="P2158" i="11"/>
  <c r="Q2158" i="11"/>
  <c r="Q2115" i="11"/>
  <c r="P2115" i="11"/>
  <c r="Q3700" i="11"/>
  <c r="P3700" i="11"/>
  <c r="Q3668" i="11"/>
  <c r="P3668" i="11"/>
  <c r="Q3652" i="11"/>
  <c r="P3652" i="11"/>
  <c r="Q3604" i="11"/>
  <c r="P3604" i="11"/>
  <c r="Q3588" i="11"/>
  <c r="P3588" i="11"/>
  <c r="Q3556" i="11"/>
  <c r="P3556" i="11"/>
  <c r="Q3524" i="11"/>
  <c r="P3524" i="11"/>
  <c r="Q3492" i="11"/>
  <c r="P3492" i="11"/>
  <c r="Q3460" i="11"/>
  <c r="P3460" i="11"/>
  <c r="Q3412" i="11"/>
  <c r="P3412" i="11"/>
  <c r="Q3380" i="11"/>
  <c r="P3380" i="11"/>
  <c r="Q3348" i="11"/>
  <c r="P3348" i="11"/>
  <c r="Q3316" i="11"/>
  <c r="P3316" i="11"/>
  <c r="Q3284" i="11"/>
  <c r="P3284" i="11"/>
  <c r="Q3252" i="11"/>
  <c r="P3252" i="11"/>
  <c r="Q3220" i="11"/>
  <c r="P3220" i="11"/>
  <c r="Q3188" i="11"/>
  <c r="P3188" i="11"/>
  <c r="Q3156" i="11"/>
  <c r="P3156" i="11"/>
  <c r="Q3124" i="11"/>
  <c r="P3124" i="11"/>
  <c r="Q3092" i="11"/>
  <c r="P3092" i="11"/>
  <c r="Q3060" i="11"/>
  <c r="P3060" i="11"/>
  <c r="Q3012" i="11"/>
  <c r="P3012" i="11"/>
  <c r="Q2980" i="11"/>
  <c r="P2980" i="11"/>
  <c r="Q2964" i="11"/>
  <c r="P2964" i="11"/>
  <c r="Q2932" i="11"/>
  <c r="P2932" i="11"/>
  <c r="Q2900" i="11"/>
  <c r="P2900" i="11"/>
  <c r="Q2852" i="11"/>
  <c r="P2852" i="11"/>
  <c r="Q2820" i="11"/>
  <c r="P2820" i="11"/>
  <c r="Q2788" i="11"/>
  <c r="P2788" i="11"/>
  <c r="Q2756" i="11"/>
  <c r="P2756" i="11"/>
  <c r="Q2724" i="11"/>
  <c r="P2724" i="11"/>
  <c r="Q2692" i="11"/>
  <c r="P2692" i="11"/>
  <c r="Q2644" i="11"/>
  <c r="P2644" i="11"/>
  <c r="Q2612" i="11"/>
  <c r="P2612" i="11"/>
  <c r="Q2580" i="11"/>
  <c r="P2580" i="11"/>
  <c r="Q2564" i="11"/>
  <c r="P2564" i="11"/>
  <c r="Q2532" i="11"/>
  <c r="P2532" i="11"/>
  <c r="Q2500" i="11"/>
  <c r="P2500" i="11"/>
  <c r="Q2468" i="11"/>
  <c r="P2468" i="11"/>
  <c r="Q2420" i="11"/>
  <c r="P2420" i="11"/>
  <c r="Q2404" i="11"/>
  <c r="P2404" i="11"/>
  <c r="P2372" i="11"/>
  <c r="Q2372" i="11"/>
  <c r="P2324" i="11"/>
  <c r="Q2324" i="11"/>
  <c r="Q2292" i="11"/>
  <c r="P2292" i="11"/>
  <c r="P2276" i="11"/>
  <c r="Q2276" i="11"/>
  <c r="Q2260" i="11"/>
  <c r="P2260" i="11"/>
  <c r="Q2244" i="11"/>
  <c r="P2244" i="11"/>
  <c r="Q2228" i="11"/>
  <c r="P2228" i="11"/>
  <c r="Q2212" i="11"/>
  <c r="P2212" i="11"/>
  <c r="Q2196" i="11"/>
  <c r="P2196" i="11"/>
  <c r="Q2180" i="11"/>
  <c r="P2180" i="11"/>
  <c r="Q2164" i="11"/>
  <c r="P2164" i="11"/>
  <c r="Q2148" i="11"/>
  <c r="P2148" i="11"/>
  <c r="Q2132" i="11"/>
  <c r="P2132" i="11"/>
  <c r="P2116" i="11"/>
  <c r="Q2116" i="11"/>
  <c r="P3698" i="11"/>
  <c r="Q3698" i="11"/>
  <c r="P3642" i="11"/>
  <c r="Q3642" i="11"/>
  <c r="Q3591" i="11"/>
  <c r="P3591" i="11"/>
  <c r="P3535" i="11"/>
  <c r="Q3535" i="11"/>
  <c r="Q3485" i="11"/>
  <c r="P3485" i="11"/>
  <c r="P3442" i="11"/>
  <c r="Q3442" i="11"/>
  <c r="P3386" i="11"/>
  <c r="Q3386" i="11"/>
  <c r="Q3329" i="11"/>
  <c r="P3329" i="11"/>
  <c r="P3271" i="11"/>
  <c r="Q3271" i="11"/>
  <c r="P3222" i="11"/>
  <c r="Q3222" i="11"/>
  <c r="P3165" i="11"/>
  <c r="Q3165" i="11"/>
  <c r="Q3109" i="11"/>
  <c r="P3109" i="11"/>
  <c r="Q3051" i="11"/>
  <c r="P3051" i="11"/>
  <c r="P2994" i="11"/>
  <c r="Q2994" i="11"/>
  <c r="Q2945" i="11"/>
  <c r="P2945" i="11"/>
  <c r="Q2887" i="11"/>
  <c r="P2887" i="11"/>
  <c r="P2838" i="11"/>
  <c r="Q2838" i="11"/>
  <c r="P2781" i="11"/>
  <c r="Q2781" i="11"/>
  <c r="Q2731" i="11"/>
  <c r="P2731" i="11"/>
  <c r="P2674" i="11"/>
  <c r="Q2674" i="11"/>
  <c r="P2618" i="11"/>
  <c r="Q2618" i="11"/>
  <c r="Q2561" i="11"/>
  <c r="P2561" i="11"/>
  <c r="Q2503" i="11"/>
  <c r="P2503" i="11"/>
  <c r="Q2447" i="11"/>
  <c r="P2447" i="11"/>
  <c r="Q2397" i="11"/>
  <c r="P2397" i="11"/>
  <c r="Q2341" i="11"/>
  <c r="P2341" i="11"/>
  <c r="Q2283" i="11"/>
  <c r="P2283" i="11"/>
  <c r="Q2226" i="11"/>
  <c r="P2226" i="11"/>
  <c r="Q2162" i="11"/>
  <c r="P2162" i="11"/>
  <c r="Q2091" i="11"/>
  <c r="P2091" i="11"/>
  <c r="P3690" i="11"/>
  <c r="Q3690" i="11"/>
  <c r="Q3661" i="11"/>
  <c r="P3661" i="11"/>
  <c r="P3633" i="11"/>
  <c r="Q3633" i="11"/>
  <c r="P3605" i="11"/>
  <c r="Q3605" i="11"/>
  <c r="Q3575" i="11"/>
  <c r="P3575" i="11"/>
  <c r="Q3547" i="11"/>
  <c r="P3547" i="11"/>
  <c r="Q3519" i="11"/>
  <c r="P3519" i="11"/>
  <c r="P3490" i="11"/>
  <c r="Q3490" i="11"/>
  <c r="P3462" i="11"/>
  <c r="Q3462" i="11"/>
  <c r="P3434" i="11"/>
  <c r="Q3434" i="11"/>
  <c r="P3405" i="11"/>
  <c r="Q3405" i="11"/>
  <c r="Q3377" i="11"/>
  <c r="P3377" i="11"/>
  <c r="Q3349" i="11"/>
  <c r="P3349" i="11"/>
  <c r="Q3319" i="11"/>
  <c r="P3319" i="11"/>
  <c r="Q3291" i="11"/>
  <c r="P3291" i="11"/>
  <c r="Q3263" i="11"/>
  <c r="P3263" i="11"/>
  <c r="P3234" i="11"/>
  <c r="Q3234" i="11"/>
  <c r="P3206" i="11"/>
  <c r="Q3206" i="11"/>
  <c r="P3178" i="11"/>
  <c r="Q3178" i="11"/>
  <c r="P3149" i="11"/>
  <c r="Q3149" i="11"/>
  <c r="Q3121" i="11"/>
  <c r="P3121" i="11"/>
  <c r="Q3093" i="11"/>
  <c r="P3093" i="11"/>
  <c r="Q3063" i="11"/>
  <c r="P3063" i="11"/>
  <c r="Q3035" i="11"/>
  <c r="P3035" i="11"/>
  <c r="P3007" i="11"/>
  <c r="Q3007" i="11"/>
  <c r="P2978" i="11"/>
  <c r="Q2978" i="11"/>
  <c r="P2950" i="11"/>
  <c r="Q2950" i="11"/>
  <c r="P2922" i="11"/>
  <c r="Q2922" i="11"/>
  <c r="P2893" i="11"/>
  <c r="Q2893" i="11"/>
  <c r="Q2865" i="11"/>
  <c r="P2865" i="11"/>
  <c r="Q2837" i="11"/>
  <c r="P2837" i="11"/>
  <c r="Q2807" i="11"/>
  <c r="P2807" i="11"/>
  <c r="Q2779" i="11"/>
  <c r="P2779" i="11"/>
  <c r="P2751" i="11"/>
  <c r="Q2751" i="11"/>
  <c r="P2722" i="11"/>
  <c r="Q2722" i="11"/>
  <c r="P2694" i="11"/>
  <c r="Q2694" i="11"/>
  <c r="P2666" i="11"/>
  <c r="Q2666" i="11"/>
  <c r="P2637" i="11"/>
  <c r="Q2637" i="11"/>
  <c r="Q2609" i="11"/>
  <c r="P2609" i="11"/>
  <c r="Q2581" i="11"/>
  <c r="P2581" i="11"/>
  <c r="Q2551" i="11"/>
  <c r="P2551" i="11"/>
  <c r="Q2523" i="11"/>
  <c r="P2523" i="11"/>
  <c r="Q2495" i="11"/>
  <c r="P2495" i="11"/>
  <c r="P2466" i="11"/>
  <c r="Q2466" i="11"/>
  <c r="P2438" i="11"/>
  <c r="Q2438" i="11"/>
  <c r="P2410" i="11"/>
  <c r="Q2410" i="11"/>
  <c r="Q2381" i="11"/>
  <c r="P2381" i="11"/>
  <c r="Q2353" i="11"/>
  <c r="P2353" i="11"/>
  <c r="Q2325" i="11"/>
  <c r="P2325" i="11"/>
  <c r="Q2295" i="11"/>
  <c r="P2295" i="11"/>
  <c r="Q2267" i="11"/>
  <c r="P2267" i="11"/>
  <c r="Q2239" i="11"/>
  <c r="P2239" i="11"/>
  <c r="Q2210" i="11"/>
  <c r="P2210" i="11"/>
  <c r="P2182" i="11"/>
  <c r="Q2182" i="11"/>
  <c r="P2154" i="11"/>
  <c r="Q2154" i="11"/>
  <c r="Q2125" i="11"/>
  <c r="P2125" i="11"/>
  <c r="Q2097" i="11"/>
  <c r="P2097" i="11"/>
  <c r="Q3695" i="11"/>
  <c r="P3695" i="11"/>
  <c r="P3666" i="11"/>
  <c r="Q3666" i="11"/>
  <c r="P3638" i="11"/>
  <c r="Q3638" i="11"/>
  <c r="P3610" i="11"/>
  <c r="Q3610" i="11"/>
  <c r="Q3581" i="11"/>
  <c r="P3581" i="11"/>
  <c r="Q3553" i="11"/>
  <c r="P3553" i="11"/>
  <c r="Q3525" i="11"/>
  <c r="P3525" i="11"/>
  <c r="Q3495" i="11"/>
  <c r="P3495" i="11"/>
  <c r="Q3467" i="11"/>
  <c r="P3467" i="11"/>
  <c r="Q3439" i="11"/>
  <c r="P3439" i="11"/>
  <c r="P3410" i="11"/>
  <c r="Q3410" i="11"/>
  <c r="P3382" i="11"/>
  <c r="Q3382" i="11"/>
  <c r="P3354" i="11"/>
  <c r="Q3354" i="11"/>
  <c r="P3325" i="11"/>
  <c r="Q3325" i="11"/>
  <c r="Q3297" i="11"/>
  <c r="P3297" i="11"/>
  <c r="Q3269" i="11"/>
  <c r="P3269" i="11"/>
  <c r="Q3239" i="11"/>
  <c r="P3239" i="11"/>
  <c r="Q3211" i="11"/>
  <c r="P3211" i="11"/>
  <c r="Q3183" i="11"/>
  <c r="P3183" i="11"/>
  <c r="P3154" i="11"/>
  <c r="Q3154" i="11"/>
  <c r="P3126" i="11"/>
  <c r="Q3126" i="11"/>
  <c r="P3098" i="11"/>
  <c r="Q3098" i="11"/>
  <c r="P3069" i="11"/>
  <c r="Q3069" i="11"/>
  <c r="Q3041" i="11"/>
  <c r="P3041" i="11"/>
  <c r="Q3013" i="11"/>
  <c r="P3013" i="11"/>
  <c r="Q2983" i="11"/>
  <c r="P2983" i="11"/>
  <c r="Q2955" i="11"/>
  <c r="P2955" i="11"/>
  <c r="P2927" i="11"/>
  <c r="Q2927" i="11"/>
  <c r="P2898" i="11"/>
  <c r="Q2898" i="11"/>
  <c r="P2870" i="11"/>
  <c r="Q2870" i="11"/>
  <c r="P2842" i="11"/>
  <c r="Q2842" i="11"/>
  <c r="P2813" i="11"/>
  <c r="Q2813" i="11"/>
  <c r="Q2785" i="11"/>
  <c r="P2785" i="11"/>
  <c r="Q2757" i="11"/>
  <c r="P2757" i="11"/>
  <c r="Q2727" i="11"/>
  <c r="P2727" i="11"/>
  <c r="Q2699" i="11"/>
  <c r="P2699" i="11"/>
  <c r="P2671" i="11"/>
  <c r="Q2671" i="11"/>
  <c r="P2642" i="11"/>
  <c r="Q2642" i="11"/>
  <c r="P2614" i="11"/>
  <c r="Q2614" i="11"/>
  <c r="P2586" i="11"/>
  <c r="Q2586" i="11"/>
  <c r="P2557" i="11"/>
  <c r="Q2557" i="11"/>
  <c r="Q2529" i="11"/>
  <c r="P2529" i="11"/>
  <c r="Q2501" i="11"/>
  <c r="P2501" i="11"/>
  <c r="Q2471" i="11"/>
  <c r="P2471" i="11"/>
  <c r="Q2443" i="11"/>
  <c r="P2443" i="11"/>
  <c r="P2415" i="11"/>
  <c r="Q2415" i="11"/>
  <c r="Q2386" i="11"/>
  <c r="P2386" i="11"/>
  <c r="P2358" i="11"/>
  <c r="Q2358" i="11"/>
  <c r="P2330" i="11"/>
  <c r="Q2330" i="11"/>
  <c r="Q2301" i="11"/>
  <c r="P2301" i="11"/>
  <c r="Q2273" i="11"/>
  <c r="P2273" i="11"/>
  <c r="Q2245" i="11"/>
  <c r="P2245" i="11"/>
  <c r="Q2215" i="11"/>
  <c r="P2215" i="11"/>
  <c r="Q2187" i="11"/>
  <c r="P2187" i="11"/>
  <c r="Q2159" i="11"/>
  <c r="P2159" i="11"/>
  <c r="Q2130" i="11"/>
  <c r="P2130" i="11"/>
  <c r="P2102" i="11"/>
  <c r="Q2102" i="11"/>
  <c r="Q3677" i="11"/>
  <c r="P3677" i="11"/>
  <c r="Q3613" i="11"/>
  <c r="P3613" i="11"/>
  <c r="Q3557" i="11"/>
  <c r="P3557" i="11"/>
  <c r="P3493" i="11"/>
  <c r="Q3493" i="11"/>
  <c r="Q3421" i="11"/>
  <c r="P3421" i="11"/>
  <c r="Q3365" i="11"/>
  <c r="P3365" i="11"/>
  <c r="Q3307" i="11"/>
  <c r="P3307" i="11"/>
  <c r="Q3243" i="11"/>
  <c r="P3243" i="11"/>
  <c r="P3186" i="11"/>
  <c r="Q3186" i="11"/>
  <c r="P3130" i="11"/>
  <c r="Q3130" i="11"/>
  <c r="Q3073" i="11"/>
  <c r="P3073" i="11"/>
  <c r="P3015" i="11"/>
  <c r="Q3015" i="11"/>
  <c r="Q2951" i="11"/>
  <c r="P2951" i="11"/>
  <c r="Q2895" i="11"/>
  <c r="P2895" i="11"/>
  <c r="Q2831" i="11"/>
  <c r="P2831" i="11"/>
  <c r="P2774" i="11"/>
  <c r="Q2774" i="11"/>
  <c r="P2710" i="11"/>
  <c r="Q2710" i="11"/>
  <c r="P2653" i="11"/>
  <c r="Q2653" i="11"/>
  <c r="Q2597" i="11"/>
  <c r="P2597" i="11"/>
  <c r="Q2539" i="11"/>
  <c r="P2539" i="11"/>
  <c r="P2482" i="11"/>
  <c r="Q2482" i="11"/>
  <c r="P2426" i="11"/>
  <c r="Q2426" i="11"/>
  <c r="P2362" i="11"/>
  <c r="Q2362" i="11"/>
  <c r="Q2305" i="11"/>
  <c r="P2305" i="11"/>
  <c r="Q2247" i="11"/>
  <c r="P2247" i="11"/>
  <c r="P2198" i="11"/>
  <c r="Q2198" i="11"/>
  <c r="Q2141" i="11"/>
  <c r="P2141" i="11"/>
  <c r="Q2098" i="11"/>
  <c r="P2098" i="11"/>
  <c r="Q3693" i="11"/>
  <c r="P3693" i="11"/>
  <c r="Q3665" i="11"/>
  <c r="P3665" i="11"/>
  <c r="Q3637" i="11"/>
  <c r="P3637" i="11"/>
  <c r="Q3607" i="11"/>
  <c r="P3607" i="11"/>
  <c r="Q3579" i="11"/>
  <c r="P3579" i="11"/>
  <c r="P3551" i="11"/>
  <c r="Q3551" i="11"/>
  <c r="P3522" i="11"/>
  <c r="Q3522" i="11"/>
  <c r="P3494" i="11"/>
  <c r="Q3494" i="11"/>
  <c r="P3466" i="11"/>
  <c r="Q3466" i="11"/>
  <c r="Q3437" i="11"/>
  <c r="P3437" i="11"/>
  <c r="Q3409" i="11"/>
  <c r="P3409" i="11"/>
  <c r="Q3381" i="11"/>
  <c r="P3381" i="11"/>
  <c r="Q3351" i="11"/>
  <c r="P3351" i="11"/>
  <c r="Q3323" i="11"/>
  <c r="P3323" i="11"/>
  <c r="Q3295" i="11"/>
  <c r="P3295" i="11"/>
  <c r="P3266" i="11"/>
  <c r="Q3266" i="11"/>
  <c r="P3238" i="11"/>
  <c r="Q3238" i="11"/>
  <c r="P3210" i="11"/>
  <c r="Q3210" i="11"/>
  <c r="Q3181" i="11"/>
  <c r="P3181" i="11"/>
  <c r="Q3153" i="11"/>
  <c r="P3153" i="11"/>
  <c r="Q3125" i="11"/>
  <c r="P3125" i="11"/>
  <c r="Q3095" i="11"/>
  <c r="P3095" i="11"/>
  <c r="Q3067" i="11"/>
  <c r="P3067" i="11"/>
  <c r="Q3039" i="11"/>
  <c r="P3039" i="11"/>
  <c r="P3010" i="11"/>
  <c r="Q3010" i="11"/>
  <c r="P2982" i="11"/>
  <c r="Q2982" i="11"/>
  <c r="P2954" i="11"/>
  <c r="Q2954" i="11"/>
  <c r="Q2925" i="11"/>
  <c r="P2925" i="11"/>
  <c r="Q2897" i="11"/>
  <c r="P2897" i="11"/>
  <c r="Q2869" i="11"/>
  <c r="P2869" i="11"/>
  <c r="Q2839" i="11"/>
  <c r="P2839" i="11"/>
  <c r="Q2811" i="11"/>
  <c r="P2811" i="11"/>
  <c r="Q2783" i="11"/>
  <c r="P2783" i="11"/>
  <c r="P2754" i="11"/>
  <c r="Q2754" i="11"/>
  <c r="P2726" i="11"/>
  <c r="Q2726" i="11"/>
  <c r="P2698" i="11"/>
  <c r="Q2698" i="11"/>
  <c r="Q2669" i="11"/>
  <c r="P2669" i="11"/>
  <c r="Q2641" i="11"/>
  <c r="P2641" i="11"/>
  <c r="Q2613" i="11"/>
  <c r="P2613" i="11"/>
  <c r="Q2583" i="11"/>
  <c r="P2583" i="11"/>
  <c r="Q2555" i="11"/>
  <c r="P2555" i="11"/>
  <c r="Q2527" i="11"/>
  <c r="P2527" i="11"/>
  <c r="P2498" i="11"/>
  <c r="Q2498" i="11"/>
  <c r="P2470" i="11"/>
  <c r="Q2470" i="11"/>
  <c r="P2442" i="11"/>
  <c r="Q2442" i="11"/>
  <c r="Q2413" i="11"/>
  <c r="P2413" i="11"/>
  <c r="Q2385" i="11"/>
  <c r="P2385" i="11"/>
  <c r="Q2357" i="11"/>
  <c r="P2357" i="11"/>
  <c r="Q2327" i="11"/>
  <c r="P2327" i="11"/>
  <c r="Q2299" i="11"/>
  <c r="P2299" i="11"/>
  <c r="Q2271" i="11"/>
  <c r="P2271" i="11"/>
  <c r="Q2242" i="11"/>
  <c r="P2242" i="11"/>
  <c r="P2214" i="11"/>
  <c r="Q2214" i="11"/>
  <c r="P2186" i="11"/>
  <c r="Q2186" i="11"/>
  <c r="Q2157" i="11"/>
  <c r="P2157" i="11"/>
  <c r="Q2129" i="11"/>
  <c r="P2129" i="11"/>
  <c r="Q2101" i="11"/>
  <c r="P2101" i="11"/>
  <c r="Q3705" i="11"/>
  <c r="P3705" i="11"/>
  <c r="P3683" i="11"/>
  <c r="Q3683" i="11"/>
  <c r="P3662" i="11"/>
  <c r="Q3662" i="11"/>
  <c r="Q3641" i="11"/>
  <c r="P3641" i="11"/>
  <c r="P3619" i="11"/>
  <c r="Q3619" i="11"/>
  <c r="P3598" i="11"/>
  <c r="Q3598" i="11"/>
  <c r="Q3577" i="11"/>
  <c r="P3577" i="11"/>
  <c r="P3555" i="11"/>
  <c r="Q3555" i="11"/>
  <c r="P3534" i="11"/>
  <c r="Q3534" i="11"/>
  <c r="Q3513" i="11"/>
  <c r="P3513" i="11"/>
  <c r="P3491" i="11"/>
  <c r="Q3491" i="11"/>
  <c r="P3470" i="11"/>
  <c r="Q3470" i="11"/>
  <c r="Q3449" i="11"/>
  <c r="P3449" i="11"/>
  <c r="P3427" i="11"/>
  <c r="Q3427" i="11"/>
  <c r="P3406" i="11"/>
  <c r="Q3406" i="11"/>
  <c r="P3385" i="11"/>
  <c r="Q3385" i="11"/>
  <c r="P3363" i="11"/>
  <c r="Q3363" i="11"/>
  <c r="P3342" i="11"/>
  <c r="Q3342" i="11"/>
  <c r="Q3321" i="11"/>
  <c r="P3321" i="11"/>
  <c r="P3299" i="11"/>
  <c r="Q3299" i="11"/>
  <c r="P3278" i="11"/>
  <c r="Q3278" i="11"/>
  <c r="Q3257" i="11"/>
  <c r="P3257" i="11"/>
  <c r="P3235" i="11"/>
  <c r="Q3235" i="11"/>
  <c r="P3214" i="11"/>
  <c r="Q3214" i="11"/>
  <c r="Q3193" i="11"/>
  <c r="P3193" i="11"/>
  <c r="P3171" i="11"/>
  <c r="Q3171" i="11"/>
  <c r="P3150" i="11"/>
  <c r="Q3150" i="11"/>
  <c r="P3129" i="11"/>
  <c r="Q3129" i="11"/>
  <c r="P3107" i="11"/>
  <c r="Q3107" i="11"/>
  <c r="P3086" i="11"/>
  <c r="Q3086" i="11"/>
  <c r="Q3065" i="11"/>
  <c r="P3065" i="11"/>
  <c r="P3043" i="11"/>
  <c r="Q3043" i="11"/>
  <c r="P3022" i="11"/>
  <c r="Q3022" i="11"/>
  <c r="P3001" i="11"/>
  <c r="Q3001" i="11"/>
  <c r="P2979" i="11"/>
  <c r="Q2979" i="11"/>
  <c r="P2958" i="11"/>
  <c r="Q2958" i="11"/>
  <c r="P2937" i="11"/>
  <c r="Q2937" i="11"/>
  <c r="P2915" i="11"/>
  <c r="Q2915" i="11"/>
  <c r="P2894" i="11"/>
  <c r="Q2894" i="11"/>
  <c r="P2873" i="11"/>
  <c r="Q2873" i="11"/>
  <c r="P2851" i="11"/>
  <c r="Q2851" i="11"/>
  <c r="P2830" i="11"/>
  <c r="Q2830" i="11"/>
  <c r="P2809" i="11"/>
  <c r="Q2809" i="11"/>
  <c r="P2787" i="11"/>
  <c r="Q2787" i="11"/>
  <c r="P2766" i="11"/>
  <c r="Q2766" i="11"/>
  <c r="P2745" i="11"/>
  <c r="Q2745" i="11"/>
  <c r="P2723" i="11"/>
  <c r="Q2723" i="11"/>
  <c r="P2702" i="11"/>
  <c r="Q2702" i="11"/>
  <c r="P2681" i="11"/>
  <c r="Q2681" i="11"/>
  <c r="P2659" i="11"/>
  <c r="Q2659" i="11"/>
  <c r="P2638" i="11"/>
  <c r="Q2638" i="11"/>
  <c r="P2617" i="11"/>
  <c r="Q2617" i="11"/>
  <c r="P2595" i="11"/>
  <c r="Q2595" i="11"/>
  <c r="P2574" i="11"/>
  <c r="Q2574" i="11"/>
  <c r="Q2553" i="11"/>
  <c r="P2553" i="11"/>
  <c r="Q2531" i="11"/>
  <c r="P2531" i="11"/>
  <c r="P2510" i="11"/>
  <c r="Q2510" i="11"/>
  <c r="Q2489" i="11"/>
  <c r="P2489" i="11"/>
  <c r="Q2467" i="11"/>
  <c r="P2467" i="11"/>
  <c r="P2446" i="11"/>
  <c r="Q2446" i="11"/>
  <c r="Q2425" i="11"/>
  <c r="P2425" i="11"/>
  <c r="Q2403" i="11"/>
  <c r="P2403" i="11"/>
  <c r="P2382" i="11"/>
  <c r="Q2382" i="11"/>
  <c r="P2361" i="11"/>
  <c r="Q2361" i="11"/>
  <c r="Q2339" i="11"/>
  <c r="P2339" i="11"/>
  <c r="P2318" i="11"/>
  <c r="Q2318" i="11"/>
  <c r="Q2297" i="11"/>
  <c r="P2297" i="11"/>
  <c r="Q2275" i="11"/>
  <c r="P2275" i="11"/>
  <c r="P2254" i="11"/>
  <c r="Q2254" i="11"/>
  <c r="Q2233" i="11"/>
  <c r="P2233" i="11"/>
  <c r="Q2211" i="11"/>
  <c r="P2211" i="11"/>
  <c r="P2190" i="11"/>
  <c r="Q2190" i="11"/>
  <c r="Q2169" i="11"/>
  <c r="P2169" i="11"/>
  <c r="Q2147" i="11"/>
  <c r="P2147" i="11"/>
  <c r="P2126" i="11"/>
  <c r="Q2126" i="11"/>
  <c r="P2105" i="11"/>
  <c r="Q2105" i="11"/>
  <c r="Q3708" i="11"/>
  <c r="P3708" i="11"/>
  <c r="Q3692" i="11"/>
  <c r="P3692" i="11"/>
  <c r="Q3676" i="11"/>
  <c r="P3676" i="11"/>
  <c r="Q3660" i="11"/>
  <c r="P3660" i="11"/>
  <c r="Q3644" i="11"/>
  <c r="P3644" i="11"/>
  <c r="Q3628" i="11"/>
  <c r="P3628" i="11"/>
  <c r="Q3612" i="11"/>
  <c r="P3612" i="11"/>
  <c r="Q3596" i="11"/>
  <c r="P3596" i="11"/>
  <c r="Q3580" i="11"/>
  <c r="P3580" i="11"/>
  <c r="Q3564" i="11"/>
  <c r="P3564" i="11"/>
  <c r="Q3548" i="11"/>
  <c r="P3548" i="11"/>
  <c r="Q3532" i="11"/>
  <c r="P3532" i="11"/>
  <c r="Q3516" i="11"/>
  <c r="P3516" i="11"/>
  <c r="Q3500" i="11"/>
  <c r="P3500" i="11"/>
  <c r="Q3484" i="11"/>
  <c r="P3484" i="11"/>
  <c r="Q3468" i="11"/>
  <c r="P3468" i="11"/>
  <c r="Q3452" i="11"/>
  <c r="P3452" i="11"/>
  <c r="Q3436" i="11"/>
  <c r="P3436" i="11"/>
  <c r="Q3420" i="11"/>
  <c r="P3420" i="11"/>
  <c r="Q3404" i="11"/>
  <c r="P3404" i="11"/>
  <c r="Q3388" i="11"/>
  <c r="P3388" i="11"/>
  <c r="Q3372" i="11"/>
  <c r="P3372" i="11"/>
  <c r="Q3356" i="11"/>
  <c r="P3356" i="11"/>
  <c r="Q3340" i="11"/>
  <c r="P3340" i="11"/>
  <c r="Q3324" i="11"/>
  <c r="P3324" i="11"/>
  <c r="Q3308" i="11"/>
  <c r="P3308" i="11"/>
  <c r="Q3292" i="11"/>
  <c r="P3292" i="11"/>
  <c r="Q3276" i="11"/>
  <c r="P3276" i="11"/>
  <c r="Q3260" i="11"/>
  <c r="P3260" i="11"/>
  <c r="Q3244" i="11"/>
  <c r="P3244" i="11"/>
  <c r="Q3228" i="11"/>
  <c r="P3228" i="11"/>
  <c r="Q3212" i="11"/>
  <c r="P3212" i="11"/>
  <c r="Q3196" i="11"/>
  <c r="P3196" i="11"/>
  <c r="Q3180" i="11"/>
  <c r="P3180" i="11"/>
  <c r="Q3164" i="11"/>
  <c r="P3164" i="11"/>
  <c r="Q3148" i="11"/>
  <c r="P3148" i="11"/>
  <c r="Q3132" i="11"/>
  <c r="P3132" i="11"/>
  <c r="Q3116" i="11"/>
  <c r="P3116" i="11"/>
  <c r="Q3100" i="11"/>
  <c r="P3100" i="11"/>
  <c r="Q3084" i="11"/>
  <c r="P3084" i="11"/>
  <c r="Q3068" i="11"/>
  <c r="P3068" i="11"/>
  <c r="Q3052" i="11"/>
  <c r="P3052" i="11"/>
  <c r="Q3036" i="11"/>
  <c r="P3036" i="11"/>
  <c r="Q3020" i="11"/>
  <c r="P3020" i="11"/>
  <c r="Q3004" i="11"/>
  <c r="P3004" i="11"/>
  <c r="Q2988" i="11"/>
  <c r="P2988" i="11"/>
  <c r="Q2972" i="11"/>
  <c r="P2972" i="11"/>
  <c r="Q2956" i="11"/>
  <c r="P2956" i="11"/>
  <c r="Q2940" i="11"/>
  <c r="P2940" i="11"/>
  <c r="Q2924" i="11"/>
  <c r="P2924" i="11"/>
  <c r="Q2908" i="11"/>
  <c r="P2908" i="11"/>
  <c r="Q2892" i="11"/>
  <c r="P2892" i="11"/>
  <c r="Q2876" i="11"/>
  <c r="P2876" i="11"/>
  <c r="Q2860" i="11"/>
  <c r="P2860" i="11"/>
  <c r="Q2844" i="11"/>
  <c r="P2844" i="11"/>
  <c r="Q2828" i="11"/>
  <c r="P2828" i="11"/>
  <c r="Q2812" i="11"/>
  <c r="P2812" i="11"/>
  <c r="Q2796" i="11"/>
  <c r="P2796" i="11"/>
  <c r="Q2780" i="11"/>
  <c r="P2780" i="11"/>
  <c r="Q2764" i="11"/>
  <c r="P2764" i="11"/>
  <c r="Q2748" i="11"/>
  <c r="P2748" i="11"/>
  <c r="Q2732" i="11"/>
  <c r="P2732" i="11"/>
  <c r="Q2716" i="11"/>
  <c r="P2716" i="11"/>
  <c r="Q2700" i="11"/>
  <c r="P2700" i="11"/>
  <c r="Q2684" i="11"/>
  <c r="P2684" i="11"/>
  <c r="Q2668" i="11"/>
  <c r="P2668" i="11"/>
  <c r="Q2652" i="11"/>
  <c r="P2652" i="11"/>
  <c r="Q2636" i="11"/>
  <c r="P2636" i="11"/>
  <c r="Q2620" i="11"/>
  <c r="P2620" i="11"/>
  <c r="Q2604" i="11"/>
  <c r="P2604" i="11"/>
  <c r="Q2588" i="11"/>
  <c r="P2588" i="11"/>
  <c r="Q2572" i="11"/>
  <c r="P2572" i="11"/>
  <c r="Q2556" i="11"/>
  <c r="P2556" i="11"/>
  <c r="Q2540" i="11"/>
  <c r="P2540" i="11"/>
  <c r="Q2524" i="11"/>
  <c r="P2524" i="11"/>
  <c r="Q2508" i="11"/>
  <c r="P2508" i="11"/>
  <c r="Q2492" i="11"/>
  <c r="P2492" i="11"/>
  <c r="Q2476" i="11"/>
  <c r="P2476" i="11"/>
  <c r="Q2460" i="11"/>
  <c r="P2460" i="11"/>
  <c r="Q2444" i="11"/>
  <c r="P2444" i="11"/>
  <c r="Q2428" i="11"/>
  <c r="P2428" i="11"/>
  <c r="Q2412" i="11"/>
  <c r="P2412" i="11"/>
  <c r="Q2396" i="11"/>
  <c r="P2396" i="11"/>
  <c r="Q2380" i="11"/>
  <c r="P2380" i="11"/>
  <c r="Q2364" i="11"/>
  <c r="P2364" i="11"/>
  <c r="Q2348" i="11"/>
  <c r="P2348" i="11"/>
  <c r="Q2332" i="11"/>
  <c r="P2332" i="11"/>
  <c r="Q2316" i="11"/>
  <c r="P2316" i="11"/>
  <c r="Q2300" i="11"/>
  <c r="P2300" i="11"/>
  <c r="Q2284" i="11"/>
  <c r="P2284" i="11"/>
  <c r="Q2268" i="11"/>
  <c r="P2268" i="11"/>
  <c r="Q2252" i="11"/>
  <c r="P2252" i="11"/>
  <c r="Q2236" i="11"/>
  <c r="P2236" i="11"/>
  <c r="Q2220" i="11"/>
  <c r="P2220" i="11"/>
  <c r="Q2204" i="11"/>
  <c r="P2204" i="11"/>
  <c r="Q2188" i="11"/>
  <c r="P2188" i="11"/>
  <c r="Q2172" i="11"/>
  <c r="P2172" i="11"/>
  <c r="Q2156" i="11"/>
  <c r="P2156" i="11"/>
  <c r="Q2140" i="11"/>
  <c r="P2140" i="11"/>
  <c r="Q2124" i="11"/>
  <c r="P2124" i="11"/>
  <c r="Q2108" i="11"/>
  <c r="P2108" i="11"/>
  <c r="Q2092" i="11"/>
  <c r="P2092" i="11"/>
  <c r="X652" i="11"/>
  <c r="X643" i="11"/>
  <c r="X671" i="11"/>
  <c r="X679" i="11"/>
  <c r="X703" i="11"/>
  <c r="X735" i="11"/>
  <c r="X743" i="11"/>
  <c r="X767" i="11"/>
  <c r="X756" i="11"/>
  <c r="X780" i="11"/>
  <c r="X775" i="11"/>
  <c r="X626" i="11"/>
  <c r="X630" i="11"/>
  <c r="X639" i="11"/>
  <c r="X1436" i="11"/>
  <c r="Q1364" i="11"/>
  <c r="R1364" i="11" s="1"/>
  <c r="W2087" i="11"/>
  <c r="X2087" i="11"/>
  <c r="W2082" i="11"/>
  <c r="X2082" i="11"/>
  <c r="X2081" i="11"/>
  <c r="W2081" i="11"/>
  <c r="W2080" i="11"/>
  <c r="X2080" i="11"/>
  <c r="W2079" i="11"/>
  <c r="X2079" i="11"/>
  <c r="X2089" i="11"/>
  <c r="W2089" i="11"/>
  <c r="W2088" i="11"/>
  <c r="X2088" i="11"/>
  <c r="W2086" i="11"/>
  <c r="X2086" i="11"/>
  <c r="X2085" i="11"/>
  <c r="W2085" i="11"/>
  <c r="W2084" i="11"/>
  <c r="X2084" i="11"/>
  <c r="W2083" i="11"/>
  <c r="X2083" i="11"/>
  <c r="W2078" i="11"/>
  <c r="X2078" i="11"/>
  <c r="X2077" i="11"/>
  <c r="W2077" i="11"/>
  <c r="W2076" i="11"/>
  <c r="X2076" i="11"/>
  <c r="W2075" i="11"/>
  <c r="X2075" i="11"/>
  <c r="Q2085" i="11"/>
  <c r="P2085" i="11"/>
  <c r="Q2081" i="11"/>
  <c r="P2081" i="11"/>
  <c r="P2084" i="11"/>
  <c r="Q2084" i="11"/>
  <c r="P2083" i="11"/>
  <c r="Q2083" i="11"/>
  <c r="Q2077" i="11"/>
  <c r="P2077" i="11"/>
  <c r="P2086" i="11"/>
  <c r="Q2086" i="11"/>
  <c r="P2080" i="11"/>
  <c r="Q2080" i="11"/>
  <c r="P2079" i="11"/>
  <c r="Q2079" i="11"/>
  <c r="P2082" i="11"/>
  <c r="Q2082" i="11"/>
  <c r="P2078" i="11"/>
  <c r="Q2078" i="11"/>
  <c r="P2076" i="11"/>
  <c r="Q2076" i="11"/>
  <c r="P2075" i="11"/>
  <c r="Q2075" i="11"/>
  <c r="Q2089" i="11"/>
  <c r="P2089" i="11"/>
  <c r="Q2088" i="11"/>
  <c r="P2088" i="11"/>
  <c r="P2087" i="11"/>
  <c r="Q2087" i="11"/>
  <c r="X435" i="11"/>
  <c r="X438" i="11"/>
  <c r="X434" i="11"/>
  <c r="X352" i="11"/>
  <c r="X347" i="11"/>
  <c r="X344" i="11"/>
  <c r="X240" i="11"/>
  <c r="X227" i="11"/>
  <c r="X235" i="11"/>
  <c r="X216" i="11"/>
  <c r="X219" i="11"/>
  <c r="X184" i="11"/>
  <c r="X143" i="11"/>
  <c r="X91" i="11"/>
  <c r="X73" i="11"/>
  <c r="X64" i="11"/>
  <c r="X61" i="11"/>
  <c r="X57" i="11"/>
  <c r="X65" i="11"/>
  <c r="X68" i="11"/>
  <c r="X69" i="11"/>
  <c r="X49" i="11"/>
  <c r="X45" i="11"/>
  <c r="X48" i="11"/>
  <c r="X41" i="11"/>
  <c r="X80" i="11"/>
  <c r="X77" i="11"/>
  <c r="X81" i="11"/>
  <c r="X87" i="11"/>
  <c r="X1706" i="11"/>
  <c r="X1123" i="11"/>
  <c r="X1089" i="11"/>
  <c r="X1045" i="11"/>
  <c r="X1047" i="11"/>
  <c r="X470" i="11"/>
  <c r="X466" i="11"/>
  <c r="X799" i="11"/>
  <c r="Q474" i="11"/>
  <c r="R474" i="11" s="1"/>
  <c r="X32" i="11"/>
  <c r="X21" i="11"/>
  <c r="X25" i="11"/>
  <c r="X33" i="11"/>
  <c r="X29" i="11"/>
  <c r="X20" i="11"/>
  <c r="P15" i="11"/>
  <c r="Q335" i="11"/>
  <c r="R335" i="11" s="1"/>
  <c r="S106" i="11"/>
  <c r="P618" i="11"/>
  <c r="X17" i="11"/>
  <c r="X279" i="11"/>
  <c r="X272" i="11"/>
  <c r="X275" i="11"/>
  <c r="X119" i="11"/>
  <c r="X107" i="11"/>
  <c r="X104" i="11"/>
  <c r="X115" i="11"/>
  <c r="X112" i="11"/>
  <c r="X103" i="11"/>
  <c r="X127" i="11"/>
  <c r="X135" i="11"/>
  <c r="X12" i="11"/>
  <c r="X13" i="11"/>
  <c r="X16" i="11"/>
  <c r="X610" i="11"/>
  <c r="X611" i="11"/>
  <c r="X614" i="11"/>
  <c r="P533" i="11"/>
  <c r="P968" i="11"/>
  <c r="R67" i="11"/>
  <c r="P662" i="11"/>
  <c r="P549" i="11"/>
  <c r="Q506" i="11"/>
  <c r="S506" i="11" s="1"/>
  <c r="Q367" i="11"/>
  <c r="S367" i="11" s="1"/>
  <c r="Q123" i="11"/>
  <c r="S123" i="11" s="1"/>
  <c r="S218" i="11"/>
  <c r="T218" i="11" s="1"/>
  <c r="X188" i="11"/>
  <c r="W498" i="11"/>
  <c r="W347" i="11"/>
  <c r="X260" i="11"/>
  <c r="W152" i="11"/>
  <c r="W57" i="11"/>
  <c r="W25" i="11"/>
  <c r="X559" i="11"/>
  <c r="Q743" i="11"/>
  <c r="S743" i="11" s="1"/>
  <c r="S662" i="11"/>
  <c r="T662" i="11" s="1"/>
  <c r="W515" i="11"/>
  <c r="W530" i="11"/>
  <c r="X1776" i="11"/>
  <c r="W756" i="11"/>
  <c r="W187" i="11"/>
  <c r="W652" i="11"/>
  <c r="W775" i="11"/>
  <c r="W107" i="11"/>
  <c r="W352" i="11"/>
  <c r="W594" i="11"/>
  <c r="W61" i="11"/>
  <c r="W563" i="11"/>
  <c r="P442" i="11"/>
  <c r="P351" i="11"/>
  <c r="P218" i="11"/>
  <c r="Q679" i="11"/>
  <c r="R679" i="11" s="1"/>
  <c r="S15" i="11"/>
  <c r="T15" i="11" s="1"/>
  <c r="P469" i="11"/>
  <c r="P278" i="11"/>
  <c r="P106" i="11"/>
  <c r="P90" i="11"/>
  <c r="P19" i="11"/>
  <c r="R822" i="11"/>
  <c r="S533" i="11"/>
  <c r="T533" i="11" s="1"/>
  <c r="S469" i="11"/>
  <c r="S453" i="11"/>
  <c r="U453" i="11" s="1"/>
  <c r="S202" i="11"/>
  <c r="U202" i="11" s="1"/>
  <c r="P67" i="11"/>
  <c r="Q1226" i="11"/>
  <c r="R1226" i="11" s="1"/>
  <c r="S19" i="11"/>
  <c r="U19" i="11" s="1"/>
  <c r="P359" i="11"/>
  <c r="X623" i="11"/>
  <c r="X463" i="11"/>
  <c r="X232" i="11"/>
  <c r="W115" i="11"/>
  <c r="W37" i="11"/>
  <c r="W582" i="11"/>
  <c r="X724" i="11"/>
  <c r="W630" i="11"/>
  <c r="X607" i="11"/>
  <c r="X124" i="11"/>
  <c r="X748" i="11"/>
  <c r="W200" i="11"/>
  <c r="P485" i="11"/>
  <c r="S629" i="11"/>
  <c r="T629" i="11" s="1"/>
  <c r="R790" i="11"/>
  <c r="P267" i="11"/>
  <c r="Q1000" i="11"/>
  <c r="R1000" i="11" s="1"/>
  <c r="S35" i="11"/>
  <c r="T35" i="11" s="1"/>
  <c r="S23" i="11"/>
  <c r="Q383" i="11"/>
  <c r="R383" i="11" s="1"/>
  <c r="P303" i="11"/>
  <c r="P202" i="11"/>
  <c r="W29" i="11"/>
  <c r="X1445" i="11"/>
  <c r="W1089" i="11"/>
  <c r="X933" i="11"/>
  <c r="X660" i="11"/>
  <c r="X527" i="11"/>
  <c r="W499" i="11"/>
  <c r="W240" i="11"/>
  <c r="X116" i="11"/>
  <c r="W679" i="11"/>
  <c r="W419" i="11"/>
  <c r="W371" i="11"/>
  <c r="W68" i="11"/>
  <c r="W780" i="11"/>
  <c r="W216" i="11"/>
  <c r="W703" i="11"/>
  <c r="W323" i="11"/>
  <c r="W315" i="11"/>
  <c r="W155" i="11"/>
  <c r="X76" i="11"/>
  <c r="W502" i="11"/>
  <c r="W431" i="11"/>
  <c r="X416" i="11"/>
  <c r="W407" i="11"/>
  <c r="X296" i="11"/>
  <c r="W91" i="11"/>
  <c r="W72" i="11"/>
  <c r="W8" i="11"/>
  <c r="X172" i="11"/>
  <c r="X869" i="11"/>
  <c r="W578" i="11"/>
  <c r="W355" i="11"/>
  <c r="W275" i="11"/>
  <c r="X44" i="11"/>
  <c r="X40" i="11"/>
  <c r="W735" i="11"/>
  <c r="P758" i="11"/>
  <c r="P522" i="11"/>
  <c r="P295" i="11"/>
  <c r="Q179" i="11"/>
  <c r="R179" i="11" s="1"/>
  <c r="Q399" i="11"/>
  <c r="R399" i="11" s="1"/>
  <c r="S190" i="11"/>
  <c r="U190" i="11" s="1"/>
  <c r="Q51" i="11"/>
  <c r="R51" i="11" s="1"/>
  <c r="P822" i="11"/>
  <c r="P1254" i="11"/>
  <c r="P711" i="11"/>
  <c r="P411" i="11"/>
  <c r="Q131" i="11"/>
  <c r="S131" i="11" s="1"/>
  <c r="P726" i="11"/>
  <c r="P453" i="11"/>
  <c r="S758" i="11"/>
  <c r="T758" i="11" s="1"/>
  <c r="R694" i="11"/>
  <c r="Q538" i="11"/>
  <c r="R538" i="11" s="1"/>
  <c r="Q391" i="11"/>
  <c r="R391" i="11" s="1"/>
  <c r="Q255" i="11"/>
  <c r="R255" i="11" s="1"/>
  <c r="P195" i="11"/>
  <c r="Q163" i="11"/>
  <c r="R163" i="11" s="1"/>
  <c r="R27" i="11"/>
  <c r="P501" i="11"/>
  <c r="P406" i="11"/>
  <c r="Q375" i="11"/>
  <c r="S375" i="11" s="1"/>
  <c r="P147" i="11"/>
  <c r="Q1022" i="11"/>
  <c r="S1022" i="11" s="1"/>
  <c r="P283" i="11"/>
  <c r="Q95" i="11"/>
  <c r="S95" i="11" s="1"/>
  <c r="S71" i="11"/>
  <c r="T71" i="11" s="1"/>
  <c r="S31" i="11"/>
  <c r="U31" i="11" s="1"/>
  <c r="P694" i="11"/>
  <c r="P174" i="11"/>
  <c r="P27" i="11"/>
  <c r="Q984" i="11"/>
  <c r="R984" i="11" s="1"/>
  <c r="P570" i="11"/>
  <c r="P319" i="11"/>
  <c r="S59" i="11"/>
  <c r="S501" i="11"/>
  <c r="U501" i="11" s="1"/>
  <c r="S422" i="11"/>
  <c r="T422" i="11" s="1"/>
  <c r="S406" i="11"/>
  <c r="S118" i="11"/>
  <c r="T118" i="11" s="1"/>
  <c r="Q554" i="11"/>
  <c r="S554" i="11" s="1"/>
  <c r="Q426" i="11"/>
  <c r="S426" i="11" s="1"/>
  <c r="S250" i="11"/>
  <c r="T250" i="11" s="1"/>
  <c r="P586" i="11"/>
  <c r="S174" i="11"/>
  <c r="P71" i="11"/>
  <c r="P59" i="11"/>
  <c r="P31" i="11"/>
  <c r="P490" i="11"/>
  <c r="P139" i="11"/>
  <c r="W482" i="11"/>
  <c r="W1123" i="11"/>
  <c r="W112" i="11"/>
  <c r="X1153" i="11"/>
  <c r="W611" i="11"/>
  <c r="W466" i="11"/>
  <c r="W171" i="11"/>
  <c r="X495" i="11"/>
  <c r="X392" i="11"/>
  <c r="W360" i="11"/>
  <c r="W320" i="11"/>
  <c r="W279" i="11"/>
  <c r="W227" i="11"/>
  <c r="W404" i="11"/>
  <c r="W1706" i="11"/>
  <c r="X847" i="11"/>
  <c r="W447" i="11"/>
  <c r="W1047" i="11"/>
  <c r="W639" i="11"/>
  <c r="X547" i="11"/>
  <c r="W403" i="11"/>
  <c r="W395" i="11"/>
  <c r="W127" i="11"/>
  <c r="W65" i="11"/>
  <c r="W1436" i="11"/>
  <c r="W248" i="11"/>
  <c r="X591" i="11"/>
  <c r="W486" i="11"/>
  <c r="W479" i="11"/>
  <c r="X100" i="11"/>
  <c r="W743" i="11"/>
  <c r="W32" i="11"/>
  <c r="W1045" i="11"/>
  <c r="W626" i="11"/>
  <c r="W562" i="11"/>
  <c r="W546" i="11"/>
  <c r="W379" i="11"/>
  <c r="W159" i="11"/>
  <c r="X531" i="11"/>
  <c r="W104" i="11"/>
  <c r="X88" i="11"/>
  <c r="W211" i="11"/>
  <c r="W483" i="11"/>
  <c r="W451" i="11"/>
  <c r="X208" i="11"/>
  <c r="W387" i="11"/>
  <c r="W291" i="11"/>
  <c r="W103" i="11"/>
  <c r="W53" i="11"/>
  <c r="X28" i="11"/>
  <c r="W33" i="11"/>
  <c r="X384" i="11"/>
  <c r="W87" i="11"/>
  <c r="X917" i="11"/>
  <c r="W799" i="11"/>
  <c r="W767" i="11"/>
  <c r="W12" i="11"/>
  <c r="X627" i="11"/>
  <c r="X224" i="11"/>
  <c r="P613" i="11"/>
  <c r="P517" i="11"/>
  <c r="P250" i="11"/>
  <c r="P458" i="11"/>
  <c r="S613" i="11"/>
  <c r="U613" i="11" s="1"/>
  <c r="Q83" i="11"/>
  <c r="S83" i="11" s="1"/>
  <c r="Q47" i="11"/>
  <c r="S47" i="11" s="1"/>
  <c r="P422" i="11"/>
  <c r="P242" i="11"/>
  <c r="P23" i="11"/>
  <c r="P775" i="11"/>
  <c r="P327" i="11"/>
  <c r="S565" i="11"/>
  <c r="T565" i="11" s="1"/>
  <c r="S485" i="11"/>
  <c r="U485" i="11" s="1"/>
  <c r="S234" i="11"/>
  <c r="U234" i="11" s="1"/>
  <c r="Q79" i="11"/>
  <c r="R79" i="11" s="1"/>
  <c r="Q55" i="11"/>
  <c r="R55" i="11" s="1"/>
  <c r="P581" i="11"/>
  <c r="P565" i="11"/>
  <c r="P234" i="11"/>
  <c r="P210" i="11"/>
  <c r="Q1160" i="11"/>
  <c r="S1160" i="11" s="1"/>
  <c r="R726" i="11"/>
  <c r="Q643" i="11"/>
  <c r="S643" i="11" s="1"/>
  <c r="P602" i="11"/>
  <c r="P343" i="11"/>
  <c r="P311" i="11"/>
  <c r="R11" i="11"/>
  <c r="P118" i="11"/>
  <c r="S517" i="11"/>
  <c r="S242" i="11"/>
  <c r="P629" i="11"/>
  <c r="P190" i="11"/>
  <c r="P35" i="11"/>
  <c r="S226" i="11"/>
  <c r="U226" i="11" s="1"/>
  <c r="Q75" i="11"/>
  <c r="S75" i="11" s="1"/>
  <c r="Q43" i="11"/>
  <c r="S43" i="11" s="1"/>
  <c r="P226" i="11"/>
  <c r="P11" i="11"/>
  <c r="W45" i="11"/>
  <c r="X788" i="11"/>
  <c r="W671" i="11"/>
  <c r="W595" i="11"/>
  <c r="X949" i="11"/>
  <c r="X140" i="11"/>
  <c r="X420" i="11"/>
  <c r="X885" i="11"/>
  <c r="X336" i="11"/>
  <c r="W610" i="11"/>
  <c r="W363" i="11"/>
  <c r="W339" i="11"/>
  <c r="W331" i="11"/>
  <c r="W307" i="11"/>
  <c r="W263" i="11"/>
  <c r="W49" i="11"/>
  <c r="W400" i="11"/>
  <c r="W243" i="11"/>
  <c r="W175" i="11"/>
  <c r="X716" i="11"/>
  <c r="W1249" i="11"/>
  <c r="X368" i="11"/>
  <c r="X803" i="11"/>
  <c r="W299" i="11"/>
  <c r="X56" i="11"/>
  <c r="W518" i="11"/>
  <c r="W272" i="11"/>
  <c r="W191" i="11"/>
  <c r="W119" i="11"/>
  <c r="W64" i="11"/>
  <c r="W36" i="11"/>
  <c r="W579" i="11"/>
  <c r="W454" i="11"/>
  <c r="W684" i="11"/>
  <c r="W376" i="11"/>
  <c r="W219" i="11"/>
  <c r="W48" i="11"/>
  <c r="W9" i="11"/>
  <c r="X965" i="11"/>
  <c r="W575" i="11"/>
  <c r="W543" i="11"/>
  <c r="W328" i="11"/>
  <c r="W184" i="11"/>
  <c r="W168" i="11"/>
  <c r="X132" i="11"/>
  <c r="W435" i="11"/>
  <c r="W711" i="11"/>
  <c r="W643" i="11"/>
  <c r="W514" i="11"/>
  <c r="W450" i="11"/>
  <c r="W434" i="11"/>
  <c r="W143" i="11"/>
  <c r="W135" i="11"/>
  <c r="W81" i="11"/>
  <c r="W73" i="11"/>
  <c r="W69" i="11"/>
  <c r="X60" i="11"/>
  <c r="X24" i="11"/>
  <c r="W692" i="11"/>
  <c r="W566" i="11"/>
  <c r="W550" i="11"/>
  <c r="W511" i="11"/>
  <c r="W344" i="11"/>
  <c r="W312" i="11"/>
  <c r="W304" i="11"/>
  <c r="W288" i="11"/>
  <c r="W251" i="11"/>
  <c r="W80" i="11"/>
  <c r="W20" i="11"/>
  <c r="X1328" i="11"/>
  <c r="X467" i="11"/>
  <c r="X276" i="11"/>
  <c r="W156" i="11"/>
  <c r="W41" i="11"/>
  <c r="W13" i="11"/>
  <c r="W828" i="11"/>
  <c r="W614" i="11"/>
  <c r="W534" i="11"/>
  <c r="W21" i="11"/>
  <c r="W17" i="11"/>
  <c r="W423" i="11"/>
  <c r="X1141" i="11"/>
  <c r="W77" i="11"/>
  <c r="X52" i="11"/>
  <c r="X598" i="11"/>
  <c r="X901" i="11"/>
  <c r="W470" i="11"/>
  <c r="W438" i="11"/>
  <c r="W235" i="11"/>
  <c r="W203" i="11"/>
  <c r="W16" i="11"/>
  <c r="P158" i="11"/>
  <c r="S597" i="11"/>
  <c r="U597" i="11" s="1"/>
  <c r="S549" i="11"/>
  <c r="T549" i="11" s="1"/>
  <c r="S437" i="11"/>
  <c r="U437" i="11" s="1"/>
  <c r="S278" i="11"/>
  <c r="U278" i="11" s="1"/>
  <c r="S158" i="11"/>
  <c r="U158" i="11" s="1"/>
  <c r="P597" i="11"/>
  <c r="S39" i="11"/>
  <c r="U39" i="11" s="1"/>
  <c r="P790" i="11"/>
  <c r="S581" i="11"/>
  <c r="S210" i="11"/>
  <c r="T210" i="11" s="1"/>
  <c r="S90" i="11"/>
  <c r="U90" i="11" s="1"/>
  <c r="Q63" i="11"/>
  <c r="R63" i="11" s="1"/>
  <c r="P437" i="11"/>
  <c r="P39" i="11"/>
  <c r="W981" i="11"/>
  <c r="X981" i="11"/>
  <c r="X772" i="11"/>
  <c r="W772" i="11"/>
  <c r="Q686" i="11"/>
  <c r="P686" i="11"/>
  <c r="X640" i="11"/>
  <c r="W640" i="11"/>
  <c r="Q574" i="11"/>
  <c r="P574" i="11"/>
  <c r="Q553" i="11"/>
  <c r="P553" i="11"/>
  <c r="X538" i="11"/>
  <c r="W538" i="11"/>
  <c r="X519" i="11"/>
  <c r="W519" i="11"/>
  <c r="Q510" i="11"/>
  <c r="P510" i="11"/>
  <c r="Q489" i="11"/>
  <c r="P489" i="11"/>
  <c r="X474" i="11"/>
  <c r="W474" i="11"/>
  <c r="X442" i="11"/>
  <c r="W442" i="11"/>
  <c r="X408" i="11"/>
  <c r="W408" i="11"/>
  <c r="X399" i="11"/>
  <c r="W399" i="11"/>
  <c r="X388" i="11"/>
  <c r="W388" i="11"/>
  <c r="X367" i="11"/>
  <c r="W367" i="11"/>
  <c r="X356" i="11"/>
  <c r="W356" i="11"/>
  <c r="X303" i="11"/>
  <c r="W303" i="11"/>
  <c r="X292" i="11"/>
  <c r="W292" i="11"/>
  <c r="X283" i="11"/>
  <c r="W283" i="11"/>
  <c r="P41" i="11"/>
  <c r="Q41" i="11"/>
  <c r="P1182" i="11"/>
  <c r="Q1182" i="11"/>
  <c r="P1070" i="11"/>
  <c r="Q1070" i="11"/>
  <c r="P862" i="11"/>
  <c r="Q862" i="11"/>
  <c r="Q798" i="11"/>
  <c r="P798" i="11"/>
  <c r="Q687" i="11"/>
  <c r="P687" i="11"/>
  <c r="Q655" i="11"/>
  <c r="P655" i="11"/>
  <c r="Q630" i="11"/>
  <c r="P630" i="11"/>
  <c r="Q614" i="11"/>
  <c r="P614" i="11"/>
  <c r="Q211" i="11"/>
  <c r="P211" i="11"/>
  <c r="Q159" i="11"/>
  <c r="P159" i="11"/>
  <c r="Q134" i="11"/>
  <c r="P134" i="11"/>
  <c r="Q84" i="11"/>
  <c r="P84" i="11"/>
  <c r="Q56" i="11"/>
  <c r="P56" i="11"/>
  <c r="Q16" i="11"/>
  <c r="P16" i="11"/>
  <c r="U662" i="11"/>
  <c r="Q1380" i="11"/>
  <c r="P1380" i="11"/>
  <c r="P956" i="11"/>
  <c r="Q956" i="11"/>
  <c r="W845" i="11"/>
  <c r="X845" i="11"/>
  <c r="X796" i="11"/>
  <c r="W796" i="11"/>
  <c r="X751" i="11"/>
  <c r="W751" i="11"/>
  <c r="Q638" i="11"/>
  <c r="P638" i="11"/>
  <c r="Q594" i="11"/>
  <c r="P594" i="11"/>
  <c r="X542" i="11"/>
  <c r="W542" i="11"/>
  <c r="X526" i="11"/>
  <c r="W526" i="11"/>
  <c r="X462" i="11"/>
  <c r="W462" i="11"/>
  <c r="Q429" i="11"/>
  <c r="P429" i="11"/>
  <c r="Q387" i="11"/>
  <c r="P387" i="11"/>
  <c r="Q275" i="11"/>
  <c r="P275" i="11"/>
  <c r="X231" i="11"/>
  <c r="W231" i="11"/>
  <c r="X199" i="11"/>
  <c r="W199" i="11"/>
  <c r="Q182" i="11"/>
  <c r="P182" i="11"/>
  <c r="Q171" i="11"/>
  <c r="P171" i="11"/>
  <c r="P53" i="11"/>
  <c r="Q53" i="11"/>
  <c r="P49" i="11"/>
  <c r="Q49" i="11"/>
  <c r="P25" i="11"/>
  <c r="Q25" i="11"/>
  <c r="W109" i="11"/>
  <c r="X109" i="11"/>
  <c r="W141" i="11"/>
  <c r="X141" i="11"/>
  <c r="W173" i="11"/>
  <c r="X173" i="11"/>
  <c r="W189" i="11"/>
  <c r="X189" i="11"/>
  <c r="W221" i="11"/>
  <c r="X221" i="11"/>
  <c r="W253" i="11"/>
  <c r="X253" i="11"/>
  <c r="W285" i="11"/>
  <c r="X285" i="11"/>
  <c r="W317" i="11"/>
  <c r="X317" i="11"/>
  <c r="W349" i="11"/>
  <c r="X349" i="11"/>
  <c r="W381" i="11"/>
  <c r="X381" i="11"/>
  <c r="W413" i="11"/>
  <c r="X413" i="11"/>
  <c r="W448" i="11"/>
  <c r="X448" i="11"/>
  <c r="W480" i="11"/>
  <c r="X480" i="11"/>
  <c r="W512" i="11"/>
  <c r="X512" i="11"/>
  <c r="W544" i="11"/>
  <c r="X544" i="11"/>
  <c r="W576" i="11"/>
  <c r="X576" i="11"/>
  <c r="W608" i="11"/>
  <c r="X608" i="11"/>
  <c r="X648" i="11"/>
  <c r="W648" i="11"/>
  <c r="X680" i="11"/>
  <c r="W680" i="11"/>
  <c r="X712" i="11"/>
  <c r="W712" i="11"/>
  <c r="X744" i="11"/>
  <c r="W744" i="11"/>
  <c r="X792" i="11"/>
  <c r="W792" i="11"/>
  <c r="W911" i="11"/>
  <c r="X911" i="11"/>
  <c r="W1091" i="11"/>
  <c r="X1091" i="11"/>
  <c r="W1197" i="11"/>
  <c r="X1197" i="11"/>
  <c r="W90" i="11"/>
  <c r="X90" i="11"/>
  <c r="W122" i="11"/>
  <c r="X122" i="11"/>
  <c r="X154" i="11"/>
  <c r="W154" i="11"/>
  <c r="W186" i="11"/>
  <c r="X186" i="11"/>
  <c r="W218" i="11"/>
  <c r="X218" i="11"/>
  <c r="W250" i="11"/>
  <c r="X250" i="11"/>
  <c r="W282" i="11"/>
  <c r="X282" i="11"/>
  <c r="W314" i="11"/>
  <c r="X314" i="11"/>
  <c r="X346" i="11"/>
  <c r="W346" i="11"/>
  <c r="W378" i="11"/>
  <c r="X378" i="11"/>
  <c r="W394" i="11"/>
  <c r="X394" i="11"/>
  <c r="W425" i="11"/>
  <c r="X425" i="11"/>
  <c r="W473" i="11"/>
  <c r="X473" i="11"/>
  <c r="W505" i="11"/>
  <c r="X505" i="11"/>
  <c r="W537" i="11"/>
  <c r="X537" i="11"/>
  <c r="W569" i="11"/>
  <c r="X569" i="11"/>
  <c r="W601" i="11"/>
  <c r="X601" i="11"/>
  <c r="X644" i="11"/>
  <c r="W644" i="11"/>
  <c r="W865" i="11"/>
  <c r="X865" i="11"/>
  <c r="W929" i="11"/>
  <c r="X929" i="11"/>
  <c r="W993" i="11"/>
  <c r="X993" i="11"/>
  <c r="W1217" i="11"/>
  <c r="X1217" i="11"/>
  <c r="W641" i="11"/>
  <c r="X641" i="11"/>
  <c r="W673" i="11"/>
  <c r="X673" i="11"/>
  <c r="W705" i="11"/>
  <c r="X705" i="11"/>
  <c r="W737" i="11"/>
  <c r="X737" i="11"/>
  <c r="W769" i="11"/>
  <c r="X769" i="11"/>
  <c r="W785" i="11"/>
  <c r="X785" i="11"/>
  <c r="W853" i="11"/>
  <c r="X853" i="11"/>
  <c r="W909" i="11"/>
  <c r="X909" i="11"/>
  <c r="W973" i="11"/>
  <c r="X973" i="11"/>
  <c r="W1049" i="11"/>
  <c r="X1049" i="11"/>
  <c r="W1201" i="11"/>
  <c r="X1201" i="11"/>
  <c r="W1376" i="11"/>
  <c r="X1376" i="11"/>
  <c r="X638" i="11"/>
  <c r="W638" i="11"/>
  <c r="W670" i="11"/>
  <c r="X670" i="11"/>
  <c r="X718" i="11"/>
  <c r="W718" i="11"/>
  <c r="W750" i="11"/>
  <c r="X750" i="11"/>
  <c r="X782" i="11"/>
  <c r="W782" i="11"/>
  <c r="X824" i="11"/>
  <c r="W824" i="11"/>
  <c r="W873" i="11"/>
  <c r="X873" i="11"/>
  <c r="W905" i="11"/>
  <c r="X905" i="11"/>
  <c r="W969" i="11"/>
  <c r="X969" i="11"/>
  <c r="W1063" i="11"/>
  <c r="X1063" i="11"/>
  <c r="W1215" i="11"/>
  <c r="X1215" i="11"/>
  <c r="W1023" i="11"/>
  <c r="X1023" i="11"/>
  <c r="W1083" i="11"/>
  <c r="X1083" i="11"/>
  <c r="W1147" i="11"/>
  <c r="X1147" i="11"/>
  <c r="W1207" i="11"/>
  <c r="X1207" i="11"/>
  <c r="W1262" i="11"/>
  <c r="X1262" i="11"/>
  <c r="W1312" i="11"/>
  <c r="X1312" i="11"/>
  <c r="W1473" i="11"/>
  <c r="X1473" i="11"/>
  <c r="W1053" i="11"/>
  <c r="X1053" i="11"/>
  <c r="W1113" i="11"/>
  <c r="X1113" i="11"/>
  <c r="W1177" i="11"/>
  <c r="X1177" i="11"/>
  <c r="W1237" i="11"/>
  <c r="X1237" i="11"/>
  <c r="W1350" i="11"/>
  <c r="X1350" i="11"/>
  <c r="X1689" i="11"/>
  <c r="W1689" i="11"/>
  <c r="X1365" i="11"/>
  <c r="W1365" i="11"/>
  <c r="W1485" i="11"/>
  <c r="X1485" i="11"/>
  <c r="W1569" i="11"/>
  <c r="X1569" i="11"/>
  <c r="W1344" i="11"/>
  <c r="X1344" i="11"/>
  <c r="X1413" i="11"/>
  <c r="W1413" i="11"/>
  <c r="W1477" i="11"/>
  <c r="X1477" i="11"/>
  <c r="W1567" i="11"/>
  <c r="X1567" i="11"/>
  <c r="W1690" i="11"/>
  <c r="X1690" i="11"/>
  <c r="W1623" i="11"/>
  <c r="X1623" i="11"/>
  <c r="X836" i="11"/>
  <c r="W836" i="11"/>
  <c r="X868" i="11"/>
  <c r="W868" i="11"/>
  <c r="X884" i="11"/>
  <c r="W884" i="11"/>
  <c r="X916" i="11"/>
  <c r="W916" i="11"/>
  <c r="X948" i="11"/>
  <c r="W948" i="11"/>
  <c r="X980" i="11"/>
  <c r="W980" i="11"/>
  <c r="X1012" i="11"/>
  <c r="W1012" i="11"/>
  <c r="X1060" i="11"/>
  <c r="W1060" i="11"/>
  <c r="X1092" i="11"/>
  <c r="W1092" i="11"/>
  <c r="X1124" i="11"/>
  <c r="W1124" i="11"/>
  <c r="X1156" i="11"/>
  <c r="W1156" i="11"/>
  <c r="X1188" i="11"/>
  <c r="W1188" i="11"/>
  <c r="X1220" i="11"/>
  <c r="W1220" i="11"/>
  <c r="X1252" i="11"/>
  <c r="W1252" i="11"/>
  <c r="W1290" i="11"/>
  <c r="X1290" i="11"/>
  <c r="X1332" i="11"/>
  <c r="W1332" i="11"/>
  <c r="X1377" i="11"/>
  <c r="W1377" i="11"/>
  <c r="W1418" i="11"/>
  <c r="X1418" i="11"/>
  <c r="W1469" i="11"/>
  <c r="X1469" i="11"/>
  <c r="W1525" i="11"/>
  <c r="X1525" i="11"/>
  <c r="W1595" i="11"/>
  <c r="X1595" i="11"/>
  <c r="W1659" i="11"/>
  <c r="X1659" i="11"/>
  <c r="W1730" i="11"/>
  <c r="X1730" i="11"/>
  <c r="W810" i="11"/>
  <c r="X810" i="11"/>
  <c r="X842" i="11"/>
  <c r="W842" i="11"/>
  <c r="X874" i="11"/>
  <c r="W874" i="11"/>
  <c r="X906" i="11"/>
  <c r="W906" i="11"/>
  <c r="X938" i="11"/>
  <c r="W938" i="11"/>
  <c r="X970" i="11"/>
  <c r="W970" i="11"/>
  <c r="X1018" i="11"/>
  <c r="W1018" i="11"/>
  <c r="X1050" i="11"/>
  <c r="W1050" i="11"/>
  <c r="X1082" i="11"/>
  <c r="W1082" i="11"/>
  <c r="X1098" i="11"/>
  <c r="W1098" i="11"/>
  <c r="X1130" i="11"/>
  <c r="W1130" i="11"/>
  <c r="X1162" i="11"/>
  <c r="W1162" i="11"/>
  <c r="X1194" i="11"/>
  <c r="W1194" i="11"/>
  <c r="X1226" i="11"/>
  <c r="W1226" i="11"/>
  <c r="W1282" i="11"/>
  <c r="X1282" i="11"/>
  <c r="X1324" i="11"/>
  <c r="W1324" i="11"/>
  <c r="X1369" i="11"/>
  <c r="W1369" i="11"/>
  <c r="W1410" i="11"/>
  <c r="X1410" i="11"/>
  <c r="X1464" i="11"/>
  <c r="W1464" i="11"/>
  <c r="W1493" i="11"/>
  <c r="X1493" i="11"/>
  <c r="X1556" i="11"/>
  <c r="W1556" i="11"/>
  <c r="W1769" i="11"/>
  <c r="X1769" i="11"/>
  <c r="W1291" i="11"/>
  <c r="X1291" i="11"/>
  <c r="W1323" i="11"/>
  <c r="X1323" i="11"/>
  <c r="W1355" i="11"/>
  <c r="X1355" i="11"/>
  <c r="W1403" i="11"/>
  <c r="X1403" i="11"/>
  <c r="W1433" i="11"/>
  <c r="X1433" i="11"/>
  <c r="W1475" i="11"/>
  <c r="X1475" i="11"/>
  <c r="X1520" i="11"/>
  <c r="W1520" i="11"/>
  <c r="W1561" i="11"/>
  <c r="X1561" i="11"/>
  <c r="W1615" i="11"/>
  <c r="X1615" i="11"/>
  <c r="W1679" i="11"/>
  <c r="X1679" i="11"/>
  <c r="X1745" i="11"/>
  <c r="W1745" i="11"/>
  <c r="X1950" i="11"/>
  <c r="W1950" i="11"/>
  <c r="W1791" i="11"/>
  <c r="X1791" i="11"/>
  <c r="X1446" i="11"/>
  <c r="W1446" i="11"/>
  <c r="X1478" i="11"/>
  <c r="W1478" i="11"/>
  <c r="W1494" i="11"/>
  <c r="X1494" i="11"/>
  <c r="W1526" i="11"/>
  <c r="X1526" i="11"/>
  <c r="W1558" i="11"/>
  <c r="X1558" i="11"/>
  <c r="X1590" i="11"/>
  <c r="W1590" i="11"/>
  <c r="X1622" i="11"/>
  <c r="W1622" i="11"/>
  <c r="X1654" i="11"/>
  <c r="W1654" i="11"/>
  <c r="X1709" i="11"/>
  <c r="W1709" i="11"/>
  <c r="W1750" i="11"/>
  <c r="X1750" i="11"/>
  <c r="W1799" i="11"/>
  <c r="X1799" i="11"/>
  <c r="W1839" i="11"/>
  <c r="X1839" i="11"/>
  <c r="W1939" i="11"/>
  <c r="X1939" i="11"/>
  <c r="X1612" i="11"/>
  <c r="W1612" i="11"/>
  <c r="X1644" i="11"/>
  <c r="W1644" i="11"/>
  <c r="X1676" i="11"/>
  <c r="W1676" i="11"/>
  <c r="X1717" i="11"/>
  <c r="W1717" i="11"/>
  <c r="W1758" i="11"/>
  <c r="X1758" i="11"/>
  <c r="W1829" i="11"/>
  <c r="X1829" i="11"/>
  <c r="W1909" i="11"/>
  <c r="X1909" i="11"/>
  <c r="W1719" i="11"/>
  <c r="X1719" i="11"/>
  <c r="W1751" i="11"/>
  <c r="X1751" i="11"/>
  <c r="W1793" i="11"/>
  <c r="X1793" i="11"/>
  <c r="X1835" i="11"/>
  <c r="W1835" i="11"/>
  <c r="W1925" i="11"/>
  <c r="X1925" i="11"/>
  <c r="X1824" i="11"/>
  <c r="W1824" i="11"/>
  <c r="W1867" i="11"/>
  <c r="X1867" i="11"/>
  <c r="X1854" i="11"/>
  <c r="W1854" i="11"/>
  <c r="W1895" i="11"/>
  <c r="X1895" i="11"/>
  <c r="X1918" i="11"/>
  <c r="W1918" i="11"/>
  <c r="W1963" i="11"/>
  <c r="X1963" i="11"/>
  <c r="W1985" i="11"/>
  <c r="X1985" i="11"/>
  <c r="X1766" i="11"/>
  <c r="W1766" i="11"/>
  <c r="X1782" i="11"/>
  <c r="W1782" i="11"/>
  <c r="X1814" i="11"/>
  <c r="W1814" i="11"/>
  <c r="X1846" i="11"/>
  <c r="W1846" i="11"/>
  <c r="W1887" i="11"/>
  <c r="X1887" i="11"/>
  <c r="X1929" i="11"/>
  <c r="W1929" i="11"/>
  <c r="X1946" i="11"/>
  <c r="W1946" i="11"/>
  <c r="X2006" i="11"/>
  <c r="W2006" i="11"/>
  <c r="W1967" i="11"/>
  <c r="X1967" i="11"/>
  <c r="W2029" i="11"/>
  <c r="X2029" i="11"/>
  <c r="W1983" i="11"/>
  <c r="X1983" i="11"/>
  <c r="W2060" i="11"/>
  <c r="X2060" i="11"/>
  <c r="W1864" i="11"/>
  <c r="X1864" i="11"/>
  <c r="W1896" i="11"/>
  <c r="X1896" i="11"/>
  <c r="W1928" i="11"/>
  <c r="X1928" i="11"/>
  <c r="W1960" i="11"/>
  <c r="X1960" i="11"/>
  <c r="X2002" i="11"/>
  <c r="W2002" i="11"/>
  <c r="X2057" i="11"/>
  <c r="W2057" i="11"/>
  <c r="X1992" i="11"/>
  <c r="W1992" i="11"/>
  <c r="W2025" i="11"/>
  <c r="X2025" i="11"/>
  <c r="W2062" i="11"/>
  <c r="X2062" i="11"/>
  <c r="W2034" i="11"/>
  <c r="X2034" i="11"/>
  <c r="W2070" i="11"/>
  <c r="X2070" i="11"/>
  <c r="P1814" i="11"/>
  <c r="Q1814" i="11"/>
  <c r="Q402" i="11"/>
  <c r="P402" i="11"/>
  <c r="Q354" i="11"/>
  <c r="P354" i="11"/>
  <c r="P92" i="11"/>
  <c r="Q92" i="11"/>
  <c r="P124" i="11"/>
  <c r="Q124" i="11"/>
  <c r="P156" i="11"/>
  <c r="Q156" i="11"/>
  <c r="P188" i="11"/>
  <c r="Q188" i="11"/>
  <c r="P220" i="11"/>
  <c r="Q220" i="11"/>
  <c r="P252" i="11"/>
  <c r="Q252" i="11"/>
  <c r="P284" i="11"/>
  <c r="Q284" i="11"/>
  <c r="P316" i="11"/>
  <c r="Q316" i="11"/>
  <c r="P348" i="11"/>
  <c r="Q348" i="11"/>
  <c r="P380" i="11"/>
  <c r="Q380" i="11"/>
  <c r="P412" i="11"/>
  <c r="Q412" i="11"/>
  <c r="P443" i="11"/>
  <c r="Q443" i="11"/>
  <c r="P475" i="11"/>
  <c r="Q475" i="11"/>
  <c r="P507" i="11"/>
  <c r="Q507" i="11"/>
  <c r="P539" i="11"/>
  <c r="Q539" i="11"/>
  <c r="P571" i="11"/>
  <c r="Q571" i="11"/>
  <c r="P603" i="11"/>
  <c r="Q603" i="11"/>
  <c r="Q634" i="11"/>
  <c r="P634" i="11"/>
  <c r="Q698" i="11"/>
  <c r="P698" i="11"/>
  <c r="Q762" i="11"/>
  <c r="P762" i="11"/>
  <c r="Q794" i="11"/>
  <c r="P794" i="11"/>
  <c r="P854" i="11"/>
  <c r="Q854" i="11"/>
  <c r="P926" i="11"/>
  <c r="Q926" i="11"/>
  <c r="P990" i="11"/>
  <c r="Q990" i="11"/>
  <c r="P1204" i="11"/>
  <c r="Q1204" i="11"/>
  <c r="Q101" i="11"/>
  <c r="P101" i="11"/>
  <c r="Q133" i="11"/>
  <c r="P133" i="11"/>
  <c r="Q165" i="11"/>
  <c r="P165" i="11"/>
  <c r="P197" i="11"/>
  <c r="Q197" i="11"/>
  <c r="Q229" i="11"/>
  <c r="P229" i="11"/>
  <c r="Q261" i="11"/>
  <c r="P261" i="11"/>
  <c r="Q293" i="11"/>
  <c r="P293" i="11"/>
  <c r="Q325" i="11"/>
  <c r="P325" i="11"/>
  <c r="Q357" i="11"/>
  <c r="P357" i="11"/>
  <c r="Q389" i="11"/>
  <c r="P389" i="11"/>
  <c r="P421" i="11"/>
  <c r="Q421" i="11"/>
  <c r="Q456" i="11"/>
  <c r="P456" i="11"/>
  <c r="Q488" i="11"/>
  <c r="P488" i="11"/>
  <c r="Q520" i="11"/>
  <c r="P520" i="11"/>
  <c r="Q552" i="11"/>
  <c r="P552" i="11"/>
  <c r="Q584" i="11"/>
  <c r="P584" i="11"/>
  <c r="Q616" i="11"/>
  <c r="P616" i="11"/>
  <c r="Q659" i="11"/>
  <c r="P659" i="11"/>
  <c r="Q723" i="11"/>
  <c r="P723" i="11"/>
  <c r="Q787" i="11"/>
  <c r="P787" i="11"/>
  <c r="P864" i="11"/>
  <c r="Q864" i="11"/>
  <c r="P1128" i="11"/>
  <c r="Q1128" i="11"/>
  <c r="P640" i="11"/>
  <c r="Q640" i="11"/>
  <c r="P672" i="11"/>
  <c r="Q672" i="11"/>
  <c r="P720" i="11"/>
  <c r="Q720" i="11"/>
  <c r="P752" i="11"/>
  <c r="Q752" i="11"/>
  <c r="P784" i="11"/>
  <c r="Q784" i="11"/>
  <c r="P824" i="11"/>
  <c r="Q824" i="11"/>
  <c r="P870" i="11"/>
  <c r="Q870" i="11"/>
  <c r="P934" i="11"/>
  <c r="Q934" i="11"/>
  <c r="P998" i="11"/>
  <c r="Q998" i="11"/>
  <c r="P1102" i="11"/>
  <c r="Q1102" i="11"/>
  <c r="P1188" i="11"/>
  <c r="Q1188" i="11"/>
  <c r="P1238" i="11"/>
  <c r="Q1238" i="11"/>
  <c r="P1409" i="11"/>
  <c r="Q1409" i="11"/>
  <c r="P637" i="11"/>
  <c r="Q637" i="11"/>
  <c r="P669" i="11"/>
  <c r="Q669" i="11"/>
  <c r="P701" i="11"/>
  <c r="Q701" i="11"/>
  <c r="P733" i="11"/>
  <c r="Q733" i="11"/>
  <c r="P765" i="11"/>
  <c r="Q765" i="11"/>
  <c r="P797" i="11"/>
  <c r="Q797" i="11"/>
  <c r="P844" i="11"/>
  <c r="Q844" i="11"/>
  <c r="P914" i="11"/>
  <c r="Q914" i="11"/>
  <c r="P978" i="11"/>
  <c r="Q978" i="11"/>
  <c r="P1084" i="11"/>
  <c r="Q1084" i="11"/>
  <c r="P1295" i="11"/>
  <c r="Q1295" i="11"/>
  <c r="P1468" i="11"/>
  <c r="Q1468" i="11"/>
  <c r="P1032" i="11"/>
  <c r="Q1032" i="11"/>
  <c r="P1094" i="11"/>
  <c r="Q1094" i="11"/>
  <c r="P1126" i="11"/>
  <c r="Q1126" i="11"/>
  <c r="P1200" i="11"/>
  <c r="Q1200" i="11"/>
  <c r="P1265" i="11"/>
  <c r="Q1265" i="11"/>
  <c r="P1415" i="11"/>
  <c r="Q1415" i="11"/>
  <c r="P1044" i="11"/>
  <c r="Q1044" i="11"/>
  <c r="P1106" i="11"/>
  <c r="Q1106" i="11"/>
  <c r="P1170" i="11"/>
  <c r="Q1170" i="11"/>
  <c r="P1244" i="11"/>
  <c r="Q1244" i="11"/>
  <c r="Q1300" i="11"/>
  <c r="P1300" i="11"/>
  <c r="P1329" i="11"/>
  <c r="Q1329" i="11"/>
  <c r="Q1474" i="11"/>
  <c r="P1474" i="11"/>
  <c r="P1620" i="11"/>
  <c r="Q1620" i="11"/>
  <c r="P1361" i="11"/>
  <c r="Q1361" i="11"/>
  <c r="Q1439" i="11"/>
  <c r="P1439" i="11"/>
  <c r="P1470" i="11"/>
  <c r="Q1470" i="11"/>
  <c r="P1552" i="11"/>
  <c r="Q1552" i="11"/>
  <c r="P1741" i="11"/>
  <c r="Q1741" i="11"/>
  <c r="P1693" i="11"/>
  <c r="Q1693" i="11"/>
  <c r="Q847" i="11"/>
  <c r="P847" i="11"/>
  <c r="Q879" i="11"/>
  <c r="P879" i="11"/>
  <c r="Q911" i="11"/>
  <c r="P911" i="11"/>
  <c r="Q943" i="11"/>
  <c r="P943" i="11"/>
  <c r="Q975" i="11"/>
  <c r="P975" i="11"/>
  <c r="Q1007" i="11"/>
  <c r="P1007" i="11"/>
  <c r="Q1039" i="11"/>
  <c r="P1039" i="11"/>
  <c r="Q1071" i="11"/>
  <c r="P1071" i="11"/>
  <c r="Q1103" i="11"/>
  <c r="P1103" i="11"/>
  <c r="Q1135" i="11"/>
  <c r="P1135" i="11"/>
  <c r="Q1167" i="11"/>
  <c r="P1167" i="11"/>
  <c r="Q1199" i="11"/>
  <c r="P1199" i="11"/>
  <c r="Q1231" i="11"/>
  <c r="P1231" i="11"/>
  <c r="P1269" i="11"/>
  <c r="Q1269" i="11"/>
  <c r="Q1307" i="11"/>
  <c r="P1307" i="11"/>
  <c r="Q1352" i="11"/>
  <c r="P1352" i="11"/>
  <c r="P1397" i="11"/>
  <c r="Q1397" i="11"/>
  <c r="P1452" i="11"/>
  <c r="Q1452" i="11"/>
  <c r="P1496" i="11"/>
  <c r="Q1496" i="11"/>
  <c r="P1558" i="11"/>
  <c r="Q1558" i="11"/>
  <c r="Q1720" i="11"/>
  <c r="P1720" i="11"/>
  <c r="P821" i="11"/>
  <c r="Q821" i="11"/>
  <c r="Q853" i="11"/>
  <c r="P853" i="11"/>
  <c r="Q885" i="11"/>
  <c r="P885" i="11"/>
  <c r="Q917" i="11"/>
  <c r="P917" i="11"/>
  <c r="Q949" i="11"/>
  <c r="P949" i="11"/>
  <c r="Q965" i="11"/>
  <c r="P965" i="11"/>
  <c r="Q997" i="11"/>
  <c r="P997" i="11"/>
  <c r="Q1045" i="11"/>
  <c r="P1045" i="11"/>
  <c r="Q1077" i="11"/>
  <c r="P1077" i="11"/>
  <c r="Q1109" i="11"/>
  <c r="P1109" i="11"/>
  <c r="Q1141" i="11"/>
  <c r="P1141" i="11"/>
  <c r="Q1189" i="11"/>
  <c r="P1189" i="11"/>
  <c r="Q1221" i="11"/>
  <c r="P1221" i="11"/>
  <c r="Q1237" i="11"/>
  <c r="P1237" i="11"/>
  <c r="Q1267" i="11"/>
  <c r="P1267" i="11"/>
  <c r="Q1312" i="11"/>
  <c r="P1312" i="11"/>
  <c r="P1357" i="11"/>
  <c r="Q1357" i="11"/>
  <c r="Q1395" i="11"/>
  <c r="P1395" i="11"/>
  <c r="Q1443" i="11"/>
  <c r="P1443" i="11"/>
  <c r="P1504" i="11"/>
  <c r="Q1504" i="11"/>
  <c r="Q1554" i="11"/>
  <c r="P1554" i="11"/>
  <c r="P1602" i="11"/>
  <c r="Q1602" i="11"/>
  <c r="P1634" i="11"/>
  <c r="Q1634" i="11"/>
  <c r="P1682" i="11"/>
  <c r="Q1682" i="11"/>
  <c r="Q1736" i="11"/>
  <c r="P1736" i="11"/>
  <c r="P1278" i="11"/>
  <c r="Q1278" i="11"/>
  <c r="P1310" i="11"/>
  <c r="Q1310" i="11"/>
  <c r="P1342" i="11"/>
  <c r="Q1342" i="11"/>
  <c r="P1374" i="11"/>
  <c r="Q1374" i="11"/>
  <c r="P1406" i="11"/>
  <c r="Q1406" i="11"/>
  <c r="P1444" i="11"/>
  <c r="Q1444" i="11"/>
  <c r="P1482" i="11"/>
  <c r="Q1482" i="11"/>
  <c r="Q1527" i="11"/>
  <c r="P1527" i="11"/>
  <c r="P1572" i="11"/>
  <c r="Q1572" i="11"/>
  <c r="P1624" i="11"/>
  <c r="Q1624" i="11"/>
  <c r="Q1688" i="11"/>
  <c r="P1688" i="11"/>
  <c r="P1784" i="11"/>
  <c r="Q1784" i="11"/>
  <c r="P1749" i="11"/>
  <c r="Q1749" i="11"/>
  <c r="Q1441" i="11"/>
  <c r="P1441" i="11"/>
  <c r="P1457" i="11"/>
  <c r="Q1457" i="11"/>
  <c r="P1489" i="11"/>
  <c r="Q1489" i="11"/>
  <c r="P1521" i="11"/>
  <c r="Q1521" i="11"/>
  <c r="P1553" i="11"/>
  <c r="Q1553" i="11"/>
  <c r="P1585" i="11"/>
  <c r="Q1585" i="11"/>
  <c r="Q1617" i="11"/>
  <c r="P1617" i="11"/>
  <c r="Q1665" i="11"/>
  <c r="P1665" i="11"/>
  <c r="Q1703" i="11"/>
  <c r="P1703" i="11"/>
  <c r="Q1748" i="11"/>
  <c r="P1748" i="11"/>
  <c r="P1792" i="11"/>
  <c r="Q1792" i="11"/>
  <c r="Q1881" i="11"/>
  <c r="P1881" i="11"/>
  <c r="Q1599" i="11"/>
  <c r="P1599" i="11"/>
  <c r="Q1631" i="11"/>
  <c r="P1631" i="11"/>
  <c r="Q1663" i="11"/>
  <c r="P1663" i="11"/>
  <c r="Q1695" i="11"/>
  <c r="P1695" i="11"/>
  <c r="P1721" i="11"/>
  <c r="Q1721" i="11"/>
  <c r="Q1759" i="11"/>
  <c r="P1759" i="11"/>
  <c r="P1800" i="11"/>
  <c r="Q1800" i="11"/>
  <c r="Q1905" i="11"/>
  <c r="P1905" i="11"/>
  <c r="P1714" i="11"/>
  <c r="Q1714" i="11"/>
  <c r="P1746" i="11"/>
  <c r="Q1746" i="11"/>
  <c r="P1788" i="11"/>
  <c r="Q1788" i="11"/>
  <c r="Q1826" i="11"/>
  <c r="P1826" i="11"/>
  <c r="Q1873" i="11"/>
  <c r="P1873" i="11"/>
  <c r="P1796" i="11"/>
  <c r="Q1796" i="11"/>
  <c r="Q1834" i="11"/>
  <c r="P1834" i="11"/>
  <c r="P1926" i="11"/>
  <c r="Q1926" i="11"/>
  <c r="Q1877" i="11"/>
  <c r="P1877" i="11"/>
  <c r="P1922" i="11"/>
  <c r="Q1922" i="11"/>
  <c r="Q1968" i="11"/>
  <c r="P1968" i="11"/>
  <c r="P2032" i="11"/>
  <c r="Q2032" i="11"/>
  <c r="Q1793" i="11"/>
  <c r="P1793" i="11"/>
  <c r="Q1825" i="11"/>
  <c r="P1825" i="11"/>
  <c r="Q1856" i="11"/>
  <c r="P1856" i="11"/>
  <c r="Q1901" i="11"/>
  <c r="P1901" i="11"/>
  <c r="P1950" i="11"/>
  <c r="Q1950" i="11"/>
  <c r="P1992" i="11"/>
  <c r="Q1992" i="11"/>
  <c r="P2053" i="11"/>
  <c r="Q2053" i="11"/>
  <c r="Q1981" i="11"/>
  <c r="P1981" i="11"/>
  <c r="Q2021" i="11"/>
  <c r="P2021" i="11"/>
  <c r="P1966" i="11"/>
  <c r="Q1966" i="11"/>
  <c r="P2010" i="11"/>
  <c r="Q2010" i="11"/>
  <c r="Q2063" i="11"/>
  <c r="P2063" i="11"/>
  <c r="Q1871" i="11"/>
  <c r="P1871" i="11"/>
  <c r="Q1903" i="11"/>
  <c r="P1903" i="11"/>
  <c r="Q1935" i="11"/>
  <c r="P1935" i="11"/>
  <c r="P1974" i="11"/>
  <c r="Q1974" i="11"/>
  <c r="Q2012" i="11"/>
  <c r="P2012" i="11"/>
  <c r="Q1971" i="11"/>
  <c r="P1971" i="11"/>
  <c r="P2003" i="11"/>
  <c r="Q2003" i="11"/>
  <c r="Q2039" i="11"/>
  <c r="P2039" i="11"/>
  <c r="P2029" i="11"/>
  <c r="Q2029" i="11"/>
  <c r="Q2068" i="11"/>
  <c r="P2068" i="11"/>
  <c r="R968" i="11"/>
  <c r="S968" i="11"/>
  <c r="S570" i="11"/>
  <c r="R570" i="11"/>
  <c r="S442" i="11"/>
  <c r="R442" i="11"/>
  <c r="Q703" i="11"/>
  <c r="P703" i="11"/>
  <c r="X391" i="11"/>
  <c r="W391" i="11"/>
  <c r="X380" i="11"/>
  <c r="W380" i="11"/>
  <c r="Q366" i="11"/>
  <c r="P366" i="11"/>
  <c r="X359" i="11"/>
  <c r="W359" i="11"/>
  <c r="X348" i="11"/>
  <c r="W348" i="11"/>
  <c r="X327" i="11"/>
  <c r="W327" i="11"/>
  <c r="X316" i="11"/>
  <c r="W316" i="11"/>
  <c r="Q302" i="11"/>
  <c r="P302" i="11"/>
  <c r="X295" i="11"/>
  <c r="W295" i="11"/>
  <c r="Q282" i="11"/>
  <c r="P282" i="11"/>
  <c r="X267" i="11"/>
  <c r="W267" i="11"/>
  <c r="Q254" i="11"/>
  <c r="P254" i="11"/>
  <c r="Q194" i="11"/>
  <c r="P194" i="11"/>
  <c r="X179" i="11"/>
  <c r="W179" i="11"/>
  <c r="X160" i="11"/>
  <c r="W160" i="11"/>
  <c r="Q151" i="11"/>
  <c r="P151" i="11"/>
  <c r="Q138" i="11"/>
  <c r="P138" i="11"/>
  <c r="X131" i="11"/>
  <c r="W131" i="11"/>
  <c r="X120" i="11"/>
  <c r="W120" i="11"/>
  <c r="Q111" i="11"/>
  <c r="P111" i="11"/>
  <c r="Q94" i="11"/>
  <c r="P94" i="11"/>
  <c r="X83" i="11"/>
  <c r="W83" i="11"/>
  <c r="Q78" i="11"/>
  <c r="P78" i="11"/>
  <c r="X67" i="11"/>
  <c r="W67" i="11"/>
  <c r="Q62" i="11"/>
  <c r="P62" i="11"/>
  <c r="X51" i="11"/>
  <c r="W51" i="11"/>
  <c r="Q46" i="11"/>
  <c r="P46" i="11"/>
  <c r="X35" i="11"/>
  <c r="W35" i="11"/>
  <c r="Q30" i="11"/>
  <c r="P30" i="11"/>
  <c r="X19" i="11"/>
  <c r="W19" i="11"/>
  <c r="Q14" i="11"/>
  <c r="P14" i="11"/>
  <c r="W30" i="11"/>
  <c r="X30" i="11"/>
  <c r="P1042" i="11"/>
  <c r="Q1042" i="11"/>
  <c r="P820" i="11"/>
  <c r="Q820" i="11"/>
  <c r="Q534" i="11"/>
  <c r="P534" i="11"/>
  <c r="Q513" i="11"/>
  <c r="P513" i="11"/>
  <c r="Q438" i="11"/>
  <c r="P438" i="11"/>
  <c r="Q407" i="11"/>
  <c r="P407" i="11"/>
  <c r="Q186" i="11"/>
  <c r="P186" i="11"/>
  <c r="Q24" i="11"/>
  <c r="P24" i="11"/>
  <c r="S411" i="11"/>
  <c r="R411" i="11"/>
  <c r="P1359" i="11"/>
  <c r="Q1359" i="11"/>
  <c r="P1208" i="11"/>
  <c r="Q1208" i="11"/>
  <c r="X571" i="11"/>
  <c r="W571" i="11"/>
  <c r="X558" i="11"/>
  <c r="W558" i="11"/>
  <c r="Q541" i="11"/>
  <c r="P541" i="11"/>
  <c r="Q530" i="11"/>
  <c r="P530" i="11"/>
  <c r="Q525" i="11"/>
  <c r="P525" i="11"/>
  <c r="Q514" i="11"/>
  <c r="P514" i="11"/>
  <c r="X491" i="11"/>
  <c r="W491" i="11"/>
  <c r="X478" i="11"/>
  <c r="W478" i="11"/>
  <c r="Q461" i="11"/>
  <c r="P461" i="11"/>
  <c r="Q450" i="11"/>
  <c r="P450" i="11"/>
  <c r="Q347" i="11"/>
  <c r="P347" i="11"/>
  <c r="Q291" i="11"/>
  <c r="P291" i="11"/>
  <c r="X268" i="11"/>
  <c r="W268" i="11"/>
  <c r="Q258" i="11"/>
  <c r="P258" i="11"/>
  <c r="Q246" i="11"/>
  <c r="P246" i="11"/>
  <c r="X236" i="11"/>
  <c r="W236" i="11"/>
  <c r="Q214" i="11"/>
  <c r="P214" i="11"/>
  <c r="Q198" i="11"/>
  <c r="P198" i="11"/>
  <c r="Q187" i="11"/>
  <c r="P187" i="11"/>
  <c r="X164" i="11"/>
  <c r="W164" i="11"/>
  <c r="Q115" i="11"/>
  <c r="P115" i="11"/>
  <c r="P81" i="11"/>
  <c r="Q81" i="11"/>
  <c r="P61" i="11"/>
  <c r="Q61" i="11"/>
  <c r="W46" i="11"/>
  <c r="X46" i="11"/>
  <c r="W97" i="11"/>
  <c r="X97" i="11"/>
  <c r="W129" i="11"/>
  <c r="X129" i="11"/>
  <c r="W161" i="11"/>
  <c r="X161" i="11"/>
  <c r="W193" i="11"/>
  <c r="X193" i="11"/>
  <c r="W225" i="11"/>
  <c r="X225" i="11"/>
  <c r="W257" i="11"/>
  <c r="X257" i="11"/>
  <c r="W289" i="11"/>
  <c r="X289" i="11"/>
  <c r="W305" i="11"/>
  <c r="X305" i="11"/>
  <c r="W337" i="11"/>
  <c r="X337" i="11"/>
  <c r="W369" i="11"/>
  <c r="X369" i="11"/>
  <c r="W401" i="11"/>
  <c r="X401" i="11"/>
  <c r="W436" i="11"/>
  <c r="X436" i="11"/>
  <c r="W468" i="11"/>
  <c r="X468" i="11"/>
  <c r="W500" i="11"/>
  <c r="X500" i="11"/>
  <c r="W532" i="11"/>
  <c r="X532" i="11"/>
  <c r="W564" i="11"/>
  <c r="X564" i="11"/>
  <c r="W596" i="11"/>
  <c r="X596" i="11"/>
  <c r="X651" i="11"/>
  <c r="W651" i="11"/>
  <c r="X683" i="11"/>
  <c r="W683" i="11"/>
  <c r="X699" i="11"/>
  <c r="W699" i="11"/>
  <c r="X731" i="11"/>
  <c r="W731" i="11"/>
  <c r="X779" i="11"/>
  <c r="W779" i="11"/>
  <c r="X816" i="11"/>
  <c r="W816" i="11"/>
  <c r="W991" i="11"/>
  <c r="X991" i="11"/>
  <c r="W1227" i="11"/>
  <c r="X1227" i="11"/>
  <c r="W94" i="11"/>
  <c r="X94" i="11"/>
  <c r="W126" i="11"/>
  <c r="X126" i="11"/>
  <c r="X158" i="11"/>
  <c r="W158" i="11"/>
  <c r="W190" i="11"/>
  <c r="X190" i="11"/>
  <c r="X222" i="11"/>
  <c r="W222" i="11"/>
  <c r="W254" i="11"/>
  <c r="X254" i="11"/>
  <c r="X286" i="11"/>
  <c r="W286" i="11"/>
  <c r="W318" i="11"/>
  <c r="X318" i="11"/>
  <c r="W350" i="11"/>
  <c r="X350" i="11"/>
  <c r="W382" i="11"/>
  <c r="X382" i="11"/>
  <c r="X414" i="11"/>
  <c r="W414" i="11"/>
  <c r="X445" i="11"/>
  <c r="W445" i="11"/>
  <c r="X461" i="11"/>
  <c r="W461" i="11"/>
  <c r="X493" i="11"/>
  <c r="W493" i="11"/>
  <c r="X525" i="11"/>
  <c r="W525" i="11"/>
  <c r="X557" i="11"/>
  <c r="W557" i="11"/>
  <c r="X589" i="11"/>
  <c r="W589" i="11"/>
  <c r="X621" i="11"/>
  <c r="W621" i="11"/>
  <c r="W841" i="11"/>
  <c r="X841" i="11"/>
  <c r="W899" i="11"/>
  <c r="X899" i="11"/>
  <c r="W963" i="11"/>
  <c r="X963" i="11"/>
  <c r="W1121" i="11"/>
  <c r="X1121" i="11"/>
  <c r="W1537" i="11"/>
  <c r="X1537" i="11"/>
  <c r="W661" i="11"/>
  <c r="X661" i="11"/>
  <c r="W693" i="11"/>
  <c r="X693" i="11"/>
  <c r="W725" i="11"/>
  <c r="X725" i="11"/>
  <c r="W757" i="11"/>
  <c r="X757" i="11"/>
  <c r="W773" i="11"/>
  <c r="X773" i="11"/>
  <c r="X804" i="11"/>
  <c r="W804" i="11"/>
  <c r="W855" i="11"/>
  <c r="X855" i="11"/>
  <c r="W891" i="11"/>
  <c r="X891" i="11"/>
  <c r="W955" i="11"/>
  <c r="X955" i="11"/>
  <c r="W1019" i="11"/>
  <c r="X1019" i="11"/>
  <c r="W1135" i="11"/>
  <c r="X1135" i="11"/>
  <c r="X1277" i="11"/>
  <c r="W1277" i="11"/>
  <c r="W1527" i="11"/>
  <c r="X1527" i="11"/>
  <c r="X658" i="11"/>
  <c r="W658" i="11"/>
  <c r="X690" i="11"/>
  <c r="W690" i="11"/>
  <c r="X722" i="11"/>
  <c r="W722" i="11"/>
  <c r="X754" i="11"/>
  <c r="W754" i="11"/>
  <c r="X786" i="11"/>
  <c r="W786" i="11"/>
  <c r="X827" i="11"/>
  <c r="W827" i="11"/>
  <c r="W919" i="11"/>
  <c r="X919" i="11"/>
  <c r="W983" i="11"/>
  <c r="X983" i="11"/>
  <c r="W1031" i="11"/>
  <c r="X1031" i="11"/>
  <c r="W1105" i="11"/>
  <c r="X1105" i="11"/>
  <c r="W1453" i="11"/>
  <c r="X1453" i="11"/>
  <c r="W1057" i="11"/>
  <c r="X1057" i="11"/>
  <c r="W1117" i="11"/>
  <c r="X1117" i="11"/>
  <c r="W1181" i="11"/>
  <c r="X1181" i="11"/>
  <c r="W1241" i="11"/>
  <c r="X1241" i="11"/>
  <c r="X1333" i="11"/>
  <c r="W1333" i="11"/>
  <c r="W1424" i="11"/>
  <c r="X1424" i="11"/>
  <c r="W1740" i="11"/>
  <c r="X1740" i="11"/>
  <c r="W1095" i="11"/>
  <c r="X1095" i="11"/>
  <c r="W1187" i="11"/>
  <c r="X1187" i="11"/>
  <c r="W1251" i="11"/>
  <c r="X1251" i="11"/>
  <c r="W1368" i="11"/>
  <c r="X1368" i="11"/>
  <c r="X1753" i="11"/>
  <c r="W1753" i="11"/>
  <c r="W1374" i="11"/>
  <c r="X1374" i="11"/>
  <c r="X1421" i="11"/>
  <c r="W1421" i="11"/>
  <c r="W1535" i="11"/>
  <c r="X1535" i="11"/>
  <c r="W1669" i="11"/>
  <c r="X1669" i="11"/>
  <c r="W1392" i="11"/>
  <c r="X1392" i="11"/>
  <c r="X1468" i="11"/>
  <c r="W1468" i="11"/>
  <c r="W1677" i="11"/>
  <c r="X1677" i="11"/>
  <c r="W1641" i="11"/>
  <c r="X1641" i="11"/>
  <c r="W1589" i="11"/>
  <c r="X1589" i="11"/>
  <c r="X1737" i="11"/>
  <c r="W1737" i="11"/>
  <c r="X856" i="11"/>
  <c r="W856" i="11"/>
  <c r="X888" i="11"/>
  <c r="W888" i="11"/>
  <c r="X920" i="11"/>
  <c r="W920" i="11"/>
  <c r="X952" i="11"/>
  <c r="W952" i="11"/>
  <c r="X984" i="11"/>
  <c r="W984" i="11"/>
  <c r="X1016" i="11"/>
  <c r="W1016" i="11"/>
  <c r="X1032" i="11"/>
  <c r="W1032" i="11"/>
  <c r="X1064" i="11"/>
  <c r="W1064" i="11"/>
  <c r="X1096" i="11"/>
  <c r="W1096" i="11"/>
  <c r="X1128" i="11"/>
  <c r="W1128" i="11"/>
  <c r="X1160" i="11"/>
  <c r="W1160" i="11"/>
  <c r="X1192" i="11"/>
  <c r="W1192" i="11"/>
  <c r="X1240" i="11"/>
  <c r="W1240" i="11"/>
  <c r="W1274" i="11"/>
  <c r="X1274" i="11"/>
  <c r="X1316" i="11"/>
  <c r="W1316" i="11"/>
  <c r="X1361" i="11"/>
  <c r="W1361" i="11"/>
  <c r="W1402" i="11"/>
  <c r="X1402" i="11"/>
  <c r="W1455" i="11"/>
  <c r="X1455" i="11"/>
  <c r="X1516" i="11"/>
  <c r="W1516" i="11"/>
  <c r="X1560" i="11"/>
  <c r="W1560" i="11"/>
  <c r="W1635" i="11"/>
  <c r="X1635" i="11"/>
  <c r="W1700" i="11"/>
  <c r="X1700" i="11"/>
  <c r="X1898" i="11"/>
  <c r="W1898" i="11"/>
  <c r="X830" i="11"/>
  <c r="W830" i="11"/>
  <c r="X862" i="11"/>
  <c r="W862" i="11"/>
  <c r="X894" i="11"/>
  <c r="W894" i="11"/>
  <c r="X926" i="11"/>
  <c r="W926" i="11"/>
  <c r="X958" i="11"/>
  <c r="W958" i="11"/>
  <c r="X990" i="11"/>
  <c r="W990" i="11"/>
  <c r="X1022" i="11"/>
  <c r="W1022" i="11"/>
  <c r="X1054" i="11"/>
  <c r="W1054" i="11"/>
  <c r="X1086" i="11"/>
  <c r="W1086" i="11"/>
  <c r="X1118" i="11"/>
  <c r="W1118" i="11"/>
  <c r="X1150" i="11"/>
  <c r="W1150" i="11"/>
  <c r="X1182" i="11"/>
  <c r="W1182" i="11"/>
  <c r="X1214" i="11"/>
  <c r="W1214" i="11"/>
  <c r="X1246" i="11"/>
  <c r="W1246" i="11"/>
  <c r="X1289" i="11"/>
  <c r="W1289" i="11"/>
  <c r="X1308" i="11"/>
  <c r="W1308" i="11"/>
  <c r="X1353" i="11"/>
  <c r="W1353" i="11"/>
  <c r="W1394" i="11"/>
  <c r="X1394" i="11"/>
  <c r="X1484" i="11"/>
  <c r="W1484" i="11"/>
  <c r="W1501" i="11"/>
  <c r="X1501" i="11"/>
  <c r="W1557" i="11"/>
  <c r="X1557" i="11"/>
  <c r="X1263" i="11"/>
  <c r="W1263" i="11"/>
  <c r="X1295" i="11"/>
  <c r="W1295" i="11"/>
  <c r="X1327" i="11"/>
  <c r="W1327" i="11"/>
  <c r="X1359" i="11"/>
  <c r="W1359" i="11"/>
  <c r="X1391" i="11"/>
  <c r="W1391" i="11"/>
  <c r="X1423" i="11"/>
  <c r="W1423" i="11"/>
  <c r="X1459" i="11"/>
  <c r="W1459" i="11"/>
  <c r="X1504" i="11"/>
  <c r="W1504" i="11"/>
  <c r="W1545" i="11"/>
  <c r="X1545" i="11"/>
  <c r="X1587" i="11"/>
  <c r="W1587" i="11"/>
  <c r="W1649" i="11"/>
  <c r="X1649" i="11"/>
  <c r="X1705" i="11"/>
  <c r="W1705" i="11"/>
  <c r="W1987" i="11"/>
  <c r="X1987" i="11"/>
  <c r="W1767" i="11"/>
  <c r="X1767" i="11"/>
  <c r="X1434" i="11"/>
  <c r="W1434" i="11"/>
  <c r="X1466" i="11"/>
  <c r="W1466" i="11"/>
  <c r="X1498" i="11"/>
  <c r="W1498" i="11"/>
  <c r="X1530" i="11"/>
  <c r="W1530" i="11"/>
  <c r="X1562" i="11"/>
  <c r="W1562" i="11"/>
  <c r="X1594" i="11"/>
  <c r="W1594" i="11"/>
  <c r="X1626" i="11"/>
  <c r="W1626" i="11"/>
  <c r="X1658" i="11"/>
  <c r="W1658" i="11"/>
  <c r="X1693" i="11"/>
  <c r="W1693" i="11"/>
  <c r="W1734" i="11"/>
  <c r="X1734" i="11"/>
  <c r="X1779" i="11"/>
  <c r="W1779" i="11"/>
  <c r="X1844" i="11"/>
  <c r="W1844" i="11"/>
  <c r="X2040" i="11"/>
  <c r="W2040" i="11"/>
  <c r="X1600" i="11"/>
  <c r="W1600" i="11"/>
  <c r="X1632" i="11"/>
  <c r="W1632" i="11"/>
  <c r="X1664" i="11"/>
  <c r="W1664" i="11"/>
  <c r="X1701" i="11"/>
  <c r="W1701" i="11"/>
  <c r="W1742" i="11"/>
  <c r="X1742" i="11"/>
  <c r="W1797" i="11"/>
  <c r="X1797" i="11"/>
  <c r="X1998" i="11"/>
  <c r="W1998" i="11"/>
  <c r="X1707" i="11"/>
  <c r="W1707" i="11"/>
  <c r="X1739" i="11"/>
  <c r="W1739" i="11"/>
  <c r="W1777" i="11"/>
  <c r="X1777" i="11"/>
  <c r="X1800" i="11"/>
  <c r="W1800" i="11"/>
  <c r="W1841" i="11"/>
  <c r="X1841" i="11"/>
  <c r="X1930" i="11"/>
  <c r="W1930" i="11"/>
  <c r="X1827" i="11"/>
  <c r="W1827" i="11"/>
  <c r="W1875" i="11"/>
  <c r="X1875" i="11"/>
  <c r="X1857" i="11"/>
  <c r="W1857" i="11"/>
  <c r="X1902" i="11"/>
  <c r="W1902" i="11"/>
  <c r="X1941" i="11"/>
  <c r="W1941" i="11"/>
  <c r="W2023" i="11"/>
  <c r="X2023" i="11"/>
  <c r="W1802" i="11"/>
  <c r="X1802" i="11"/>
  <c r="W1818" i="11"/>
  <c r="X1818" i="11"/>
  <c r="X1849" i="11"/>
  <c r="W1849" i="11"/>
  <c r="X1894" i="11"/>
  <c r="W1894" i="11"/>
  <c r="W1935" i="11"/>
  <c r="X1935" i="11"/>
  <c r="X1949" i="11"/>
  <c r="W1949" i="11"/>
  <c r="X2009" i="11"/>
  <c r="W2009" i="11"/>
  <c r="W1991" i="11"/>
  <c r="X1991" i="11"/>
  <c r="X2022" i="11"/>
  <c r="W2022" i="11"/>
  <c r="W1969" i="11"/>
  <c r="X1969" i="11"/>
  <c r="X2065" i="11"/>
  <c r="W2065" i="11"/>
  <c r="X1868" i="11"/>
  <c r="W1868" i="11"/>
  <c r="X1900" i="11"/>
  <c r="W1900" i="11"/>
  <c r="X1932" i="11"/>
  <c r="W1932" i="11"/>
  <c r="X1964" i="11"/>
  <c r="W1964" i="11"/>
  <c r="W2005" i="11"/>
  <c r="X2005" i="11"/>
  <c r="W2066" i="11"/>
  <c r="X2066" i="11"/>
  <c r="X1996" i="11"/>
  <c r="W1996" i="11"/>
  <c r="X2032" i="11"/>
  <c r="W2032" i="11"/>
  <c r="X2051" i="11"/>
  <c r="W2051" i="11"/>
  <c r="W2038" i="11"/>
  <c r="X2038" i="11"/>
  <c r="W2055" i="11"/>
  <c r="X2055" i="11"/>
  <c r="P1164" i="11"/>
  <c r="Q1164" i="11"/>
  <c r="P920" i="11"/>
  <c r="Q920" i="11"/>
  <c r="Q766" i="11"/>
  <c r="P766" i="11"/>
  <c r="Q734" i="11"/>
  <c r="P734" i="11"/>
  <c r="Q670" i="11"/>
  <c r="P670" i="11"/>
  <c r="Q582" i="11"/>
  <c r="P582" i="11"/>
  <c r="Q529" i="11"/>
  <c r="P529" i="11"/>
  <c r="Q497" i="11"/>
  <c r="P497" i="11"/>
  <c r="Q423" i="11"/>
  <c r="P423" i="11"/>
  <c r="Q298" i="11"/>
  <c r="P298" i="11"/>
  <c r="Q274" i="11"/>
  <c r="P274" i="11"/>
  <c r="Q262" i="11"/>
  <c r="P262" i="11"/>
  <c r="Q40" i="11"/>
  <c r="P40" i="11"/>
  <c r="P96" i="11"/>
  <c r="Q96" i="11"/>
  <c r="P128" i="11"/>
  <c r="Q128" i="11"/>
  <c r="P160" i="11"/>
  <c r="Q160" i="11"/>
  <c r="P192" i="11"/>
  <c r="Q192" i="11"/>
  <c r="P224" i="11"/>
  <c r="Q224" i="11"/>
  <c r="P256" i="11"/>
  <c r="Q256" i="11"/>
  <c r="P288" i="11"/>
  <c r="Q288" i="11"/>
  <c r="P320" i="11"/>
  <c r="Q320" i="11"/>
  <c r="P352" i="11"/>
  <c r="Q352" i="11"/>
  <c r="P384" i="11"/>
  <c r="Q384" i="11"/>
  <c r="P416" i="11"/>
  <c r="Q416" i="11"/>
  <c r="P447" i="11"/>
  <c r="Q447" i="11"/>
  <c r="P479" i="11"/>
  <c r="Q479" i="11"/>
  <c r="P511" i="11"/>
  <c r="Q511" i="11"/>
  <c r="P543" i="11"/>
  <c r="Q543" i="11"/>
  <c r="P575" i="11"/>
  <c r="Q575" i="11"/>
  <c r="P607" i="11"/>
  <c r="Q607" i="11"/>
  <c r="Q639" i="11"/>
  <c r="P639" i="11"/>
  <c r="Q706" i="11"/>
  <c r="P706" i="11"/>
  <c r="Q770" i="11"/>
  <c r="P770" i="11"/>
  <c r="P834" i="11"/>
  <c r="Q834" i="11"/>
  <c r="P906" i="11"/>
  <c r="Q906" i="11"/>
  <c r="P970" i="11"/>
  <c r="Q970" i="11"/>
  <c r="P1132" i="11"/>
  <c r="Q1132" i="11"/>
  <c r="P89" i="11"/>
  <c r="Q89" i="11"/>
  <c r="Q121" i="11"/>
  <c r="P121" i="11"/>
  <c r="Q153" i="11"/>
  <c r="P153" i="11"/>
  <c r="P201" i="11"/>
  <c r="Q201" i="11"/>
  <c r="P233" i="11"/>
  <c r="Q233" i="11"/>
  <c r="Q265" i="11"/>
  <c r="P265" i="11"/>
  <c r="Q297" i="11"/>
  <c r="P297" i="11"/>
  <c r="Q329" i="11"/>
  <c r="P329" i="11"/>
  <c r="P361" i="11"/>
  <c r="Q361" i="11"/>
  <c r="Q393" i="11"/>
  <c r="P393" i="11"/>
  <c r="Q409" i="11"/>
  <c r="P409" i="11"/>
  <c r="Q444" i="11"/>
  <c r="P444" i="11"/>
  <c r="P476" i="11"/>
  <c r="Q476" i="11"/>
  <c r="P508" i="11"/>
  <c r="Q508" i="11"/>
  <c r="Q540" i="11"/>
  <c r="P540" i="11"/>
  <c r="Q572" i="11"/>
  <c r="P572" i="11"/>
  <c r="Q604" i="11"/>
  <c r="P604" i="11"/>
  <c r="Q635" i="11"/>
  <c r="P635" i="11"/>
  <c r="Q699" i="11"/>
  <c r="P699" i="11"/>
  <c r="Q763" i="11"/>
  <c r="P763" i="11"/>
  <c r="P840" i="11"/>
  <c r="Q840" i="11"/>
  <c r="P1038" i="11"/>
  <c r="Q1038" i="11"/>
  <c r="P1319" i="11"/>
  <c r="Q1319" i="11"/>
  <c r="P660" i="11"/>
  <c r="Q660" i="11"/>
  <c r="P692" i="11"/>
  <c r="Q692" i="11"/>
  <c r="P724" i="11"/>
  <c r="Q724" i="11"/>
  <c r="P756" i="11"/>
  <c r="Q756" i="11"/>
  <c r="P808" i="11"/>
  <c r="Q808" i="11"/>
  <c r="P848" i="11"/>
  <c r="Q848" i="11"/>
  <c r="P916" i="11"/>
  <c r="Q916" i="11"/>
  <c r="P948" i="11"/>
  <c r="Q948" i="11"/>
  <c r="P1012" i="11"/>
  <c r="Q1012" i="11"/>
  <c r="P1112" i="11"/>
  <c r="Q1112" i="11"/>
  <c r="P1206" i="11"/>
  <c r="Q1206" i="11"/>
  <c r="Q1308" i="11"/>
  <c r="P1308" i="11"/>
  <c r="Q1538" i="11"/>
  <c r="P1538" i="11"/>
  <c r="Q657" i="11"/>
  <c r="P657" i="11"/>
  <c r="Q689" i="11"/>
  <c r="P689" i="11"/>
  <c r="Q721" i="11"/>
  <c r="P721" i="11"/>
  <c r="Q753" i="11"/>
  <c r="P753" i="11"/>
  <c r="Q785" i="11"/>
  <c r="P785" i="11"/>
  <c r="Q818" i="11"/>
  <c r="P818" i="11"/>
  <c r="P896" i="11"/>
  <c r="Q896" i="11"/>
  <c r="P960" i="11"/>
  <c r="Q960" i="11"/>
  <c r="P1028" i="11"/>
  <c r="Q1028" i="11"/>
  <c r="P1224" i="11"/>
  <c r="Q1224" i="11"/>
  <c r="P1407" i="11"/>
  <c r="Q1407" i="11"/>
  <c r="P1678" i="11"/>
  <c r="Q1678" i="11"/>
  <c r="P1066" i="11"/>
  <c r="Q1066" i="11"/>
  <c r="P1140" i="11"/>
  <c r="Q1140" i="11"/>
  <c r="P1202" i="11"/>
  <c r="Q1202" i="11"/>
  <c r="P1273" i="11"/>
  <c r="Q1273" i="11"/>
  <c r="P1303" i="11"/>
  <c r="Q1303" i="11"/>
  <c r="P1576" i="11"/>
  <c r="Q1576" i="11"/>
  <c r="P1088" i="11"/>
  <c r="Q1088" i="11"/>
  <c r="P1152" i="11"/>
  <c r="Q1152" i="11"/>
  <c r="P1214" i="11"/>
  <c r="Q1214" i="11"/>
  <c r="P1271" i="11"/>
  <c r="Q1271" i="11"/>
  <c r="P1337" i="11"/>
  <c r="Q1337" i="11"/>
  <c r="Q1404" i="11"/>
  <c r="P1404" i="11"/>
  <c r="Q1523" i="11"/>
  <c r="P1523" i="11"/>
  <c r="P1684" i="11"/>
  <c r="Q1684" i="11"/>
  <c r="P1369" i="11"/>
  <c r="Q1369" i="11"/>
  <c r="P1456" i="11"/>
  <c r="Q1456" i="11"/>
  <c r="Q1587" i="11"/>
  <c r="P1587" i="11"/>
  <c r="P1636" i="11"/>
  <c r="Q1636" i="11"/>
  <c r="P1646" i="11"/>
  <c r="Q1646" i="11"/>
  <c r="Q835" i="11"/>
  <c r="P835" i="11"/>
  <c r="Q867" i="11"/>
  <c r="P867" i="11"/>
  <c r="Q899" i="11"/>
  <c r="P899" i="11"/>
  <c r="Q931" i="11"/>
  <c r="P931" i="11"/>
  <c r="Q963" i="11"/>
  <c r="P963" i="11"/>
  <c r="Q995" i="11"/>
  <c r="P995" i="11"/>
  <c r="Q1027" i="11"/>
  <c r="P1027" i="11"/>
  <c r="Q1059" i="11"/>
  <c r="P1059" i="11"/>
  <c r="Q1091" i="11"/>
  <c r="P1091" i="11"/>
  <c r="Q1123" i="11"/>
  <c r="P1123" i="11"/>
  <c r="Q1155" i="11"/>
  <c r="P1155" i="11"/>
  <c r="Q1187" i="11"/>
  <c r="P1187" i="11"/>
  <c r="Q1219" i="11"/>
  <c r="P1219" i="11"/>
  <c r="Q1251" i="11"/>
  <c r="P1251" i="11"/>
  <c r="Q1291" i="11"/>
  <c r="P1291" i="11"/>
  <c r="Q1336" i="11"/>
  <c r="P1336" i="11"/>
  <c r="P1381" i="11"/>
  <c r="Q1381" i="11"/>
  <c r="Q1419" i="11"/>
  <c r="P1419" i="11"/>
  <c r="Q1483" i="11"/>
  <c r="P1483" i="11"/>
  <c r="Q1539" i="11"/>
  <c r="P1539" i="11"/>
  <c r="P1699" i="11"/>
  <c r="Q1699" i="11"/>
  <c r="Q809" i="11"/>
  <c r="P809" i="11"/>
  <c r="Q825" i="11"/>
  <c r="P825" i="11"/>
  <c r="Q857" i="11"/>
  <c r="P857" i="11"/>
  <c r="Q889" i="11"/>
  <c r="P889" i="11"/>
  <c r="Q921" i="11"/>
  <c r="P921" i="11"/>
  <c r="Q953" i="11"/>
  <c r="P953" i="11"/>
  <c r="Q985" i="11"/>
  <c r="P985" i="11"/>
  <c r="Q1017" i="11"/>
  <c r="P1017" i="11"/>
  <c r="Q1049" i="11"/>
  <c r="P1049" i="11"/>
  <c r="Q1065" i="11"/>
  <c r="P1065" i="11"/>
  <c r="Q1097" i="11"/>
  <c r="P1097" i="11"/>
  <c r="Q1129" i="11"/>
  <c r="P1129" i="11"/>
  <c r="Q1161" i="11"/>
  <c r="P1161" i="11"/>
  <c r="Q1193" i="11"/>
  <c r="P1193" i="11"/>
  <c r="Q1225" i="11"/>
  <c r="P1225" i="11"/>
  <c r="Q1257" i="11"/>
  <c r="P1257" i="11"/>
  <c r="Q1296" i="11"/>
  <c r="P1296" i="11"/>
  <c r="P1341" i="11"/>
  <c r="Q1341" i="11"/>
  <c r="Q1379" i="11"/>
  <c r="P1379" i="11"/>
  <c r="Q1424" i="11"/>
  <c r="P1424" i="11"/>
  <c r="Q1451" i="11"/>
  <c r="P1451" i="11"/>
  <c r="Q1507" i="11"/>
  <c r="P1507" i="11"/>
  <c r="P1568" i="11"/>
  <c r="Q1568" i="11"/>
  <c r="P1606" i="11"/>
  <c r="Q1606" i="11"/>
  <c r="P1638" i="11"/>
  <c r="Q1638" i="11"/>
  <c r="P1670" i="11"/>
  <c r="Q1670" i="11"/>
  <c r="P1776" i="11"/>
  <c r="Q1776" i="11"/>
  <c r="Q1282" i="11"/>
  <c r="P1282" i="11"/>
  <c r="Q1314" i="11"/>
  <c r="P1314" i="11"/>
  <c r="Q1330" i="11"/>
  <c r="P1330" i="11"/>
  <c r="Q1362" i="11"/>
  <c r="P1362" i="11"/>
  <c r="Q1394" i="11"/>
  <c r="P1394" i="11"/>
  <c r="Q1426" i="11"/>
  <c r="P1426" i="11"/>
  <c r="Q1466" i="11"/>
  <c r="P1466" i="11"/>
  <c r="Q1530" i="11"/>
  <c r="P1530" i="11"/>
  <c r="Q1575" i="11"/>
  <c r="P1575" i="11"/>
  <c r="P1626" i="11"/>
  <c r="Q1626" i="11"/>
  <c r="P1717" i="11"/>
  <c r="Q1717" i="11"/>
  <c r="P1798" i="11"/>
  <c r="Q1798" i="11"/>
  <c r="P1757" i="11"/>
  <c r="Q1757" i="11"/>
  <c r="Q1445" i="11"/>
  <c r="P1445" i="11"/>
  <c r="Q1477" i="11"/>
  <c r="P1477" i="11"/>
  <c r="P1525" i="11"/>
  <c r="Q1525" i="11"/>
  <c r="P1557" i="11"/>
  <c r="Q1557" i="11"/>
  <c r="Q1589" i="11"/>
  <c r="P1589" i="11"/>
  <c r="Q1621" i="11"/>
  <c r="P1621" i="11"/>
  <c r="Q1637" i="11"/>
  <c r="P1637" i="11"/>
  <c r="Q1669" i="11"/>
  <c r="P1669" i="11"/>
  <c r="P1713" i="11"/>
  <c r="Q1713" i="11"/>
  <c r="Q1751" i="11"/>
  <c r="P1751" i="11"/>
  <c r="Q1795" i="11"/>
  <c r="P1795" i="11"/>
  <c r="Q1889" i="11"/>
  <c r="P1889" i="11"/>
  <c r="Q1619" i="11"/>
  <c r="P1619" i="11"/>
  <c r="Q1651" i="11"/>
  <c r="P1651" i="11"/>
  <c r="Q1686" i="11"/>
  <c r="P1686" i="11"/>
  <c r="P1438" i="11"/>
  <c r="Q1438" i="11"/>
  <c r="W1286" i="11"/>
  <c r="X1286" i="11"/>
  <c r="W1231" i="11"/>
  <c r="X1231" i="11"/>
  <c r="W1075" i="11"/>
  <c r="X1075" i="11"/>
  <c r="W1013" i="11"/>
  <c r="X1013" i="11"/>
  <c r="Q819" i="11"/>
  <c r="P819" i="11"/>
  <c r="Q782" i="11"/>
  <c r="P782" i="11"/>
  <c r="X740" i="11"/>
  <c r="W740" i="11"/>
  <c r="Q718" i="11"/>
  <c r="P718" i="11"/>
  <c r="X676" i="11"/>
  <c r="W676" i="11"/>
  <c r="Q654" i="11"/>
  <c r="P654" i="11"/>
  <c r="X615" i="11"/>
  <c r="W615" i="11"/>
  <c r="Q606" i="11"/>
  <c r="P606" i="11"/>
  <c r="Q585" i="11"/>
  <c r="P585" i="11"/>
  <c r="X570" i="11"/>
  <c r="W570" i="11"/>
  <c r="X551" i="11"/>
  <c r="W551" i="11"/>
  <c r="Q542" i="11"/>
  <c r="P542" i="11"/>
  <c r="Q521" i="11"/>
  <c r="P521" i="11"/>
  <c r="X506" i="11"/>
  <c r="W506" i="11"/>
  <c r="X487" i="11"/>
  <c r="W487" i="11"/>
  <c r="Q478" i="11"/>
  <c r="P478" i="11"/>
  <c r="X458" i="11"/>
  <c r="W458" i="11"/>
  <c r="Q425" i="11"/>
  <c r="P425" i="11"/>
  <c r="Q410" i="11"/>
  <c r="P410" i="11"/>
  <c r="Q390" i="11"/>
  <c r="P390" i="11"/>
  <c r="X383" i="11"/>
  <c r="W383" i="11"/>
  <c r="X372" i="11"/>
  <c r="W372" i="11"/>
  <c r="Q358" i="11"/>
  <c r="P358" i="11"/>
  <c r="X351" i="11"/>
  <c r="W351" i="11"/>
  <c r="X340" i="11"/>
  <c r="W340" i="11"/>
  <c r="Q326" i="11"/>
  <c r="P326" i="11"/>
  <c r="X319" i="11"/>
  <c r="W319" i="11"/>
  <c r="X308" i="11"/>
  <c r="W308" i="11"/>
  <c r="Q294" i="11"/>
  <c r="P294" i="11"/>
  <c r="Q287" i="11"/>
  <c r="P287" i="11"/>
  <c r="Q266" i="11"/>
  <c r="P266" i="11"/>
  <c r="Q259" i="11"/>
  <c r="P259" i="11"/>
  <c r="Q247" i="11"/>
  <c r="P247" i="11"/>
  <c r="Q239" i="11"/>
  <c r="P239" i="11"/>
  <c r="Q231" i="11"/>
  <c r="P231" i="11"/>
  <c r="Q223" i="11"/>
  <c r="P223" i="11"/>
  <c r="Q215" i="11"/>
  <c r="P215" i="11"/>
  <c r="Q207" i="11"/>
  <c r="P207" i="11"/>
  <c r="Q199" i="11"/>
  <c r="P199" i="11"/>
  <c r="Q178" i="11"/>
  <c r="P178" i="11"/>
  <c r="X163" i="11"/>
  <c r="W163" i="11"/>
  <c r="X144" i="11"/>
  <c r="W144" i="11"/>
  <c r="Q130" i="11"/>
  <c r="P130" i="11"/>
  <c r="X123" i="11"/>
  <c r="W123" i="11"/>
  <c r="Q99" i="11"/>
  <c r="P99" i="11"/>
  <c r="Q82" i="11"/>
  <c r="P82" i="11"/>
  <c r="X71" i="11"/>
  <c r="W71" i="11"/>
  <c r="Q66" i="11"/>
  <c r="P66" i="11"/>
  <c r="X55" i="11"/>
  <c r="W55" i="11"/>
  <c r="Q50" i="11"/>
  <c r="P50" i="11"/>
  <c r="X39" i="11"/>
  <c r="W39" i="11"/>
  <c r="Q34" i="11"/>
  <c r="P34" i="11"/>
  <c r="X23" i="11"/>
  <c r="W23" i="11"/>
  <c r="Q18" i="11"/>
  <c r="P18" i="11"/>
  <c r="Q7" i="11"/>
  <c r="P7" i="11"/>
  <c r="W22" i="11"/>
  <c r="X22" i="11"/>
  <c r="W18" i="11"/>
  <c r="X18" i="11"/>
  <c r="P988" i="11"/>
  <c r="Q988" i="11"/>
  <c r="P936" i="11"/>
  <c r="Q936" i="11"/>
  <c r="P904" i="11"/>
  <c r="Q904" i="11"/>
  <c r="P872" i="11"/>
  <c r="Q872" i="11"/>
  <c r="Q702" i="11"/>
  <c r="P702" i="11"/>
  <c r="Q593" i="11"/>
  <c r="P593" i="11"/>
  <c r="Q550" i="11"/>
  <c r="P550" i="11"/>
  <c r="Q433" i="11"/>
  <c r="P433" i="11"/>
  <c r="Q378" i="11"/>
  <c r="P378" i="11"/>
  <c r="Q362" i="11"/>
  <c r="P362" i="11"/>
  <c r="Q175" i="11"/>
  <c r="P175" i="11"/>
  <c r="Q142" i="11"/>
  <c r="P142" i="11"/>
  <c r="Q91" i="11"/>
  <c r="P91" i="11"/>
  <c r="Q64" i="11"/>
  <c r="P64" i="11"/>
  <c r="Q52" i="11"/>
  <c r="P52" i="11"/>
  <c r="U822" i="11"/>
  <c r="T822" i="11"/>
  <c r="R147" i="11"/>
  <c r="S147" i="11"/>
  <c r="P1353" i="11"/>
  <c r="Q1353" i="11"/>
  <c r="X1285" i="11"/>
  <c r="W1285" i="11"/>
  <c r="P1236" i="11"/>
  <c r="Q1236" i="11"/>
  <c r="W1185" i="11"/>
  <c r="X1185" i="11"/>
  <c r="W1077" i="11"/>
  <c r="X1077" i="11"/>
  <c r="P940" i="11"/>
  <c r="Q940" i="11"/>
  <c r="P908" i="11"/>
  <c r="Q908" i="11"/>
  <c r="P876" i="11"/>
  <c r="Q876" i="11"/>
  <c r="W805" i="11"/>
  <c r="X805" i="11"/>
  <c r="X732" i="11"/>
  <c r="W732" i="11"/>
  <c r="Q695" i="11"/>
  <c r="P695" i="11"/>
  <c r="X687" i="11"/>
  <c r="W687" i="11"/>
  <c r="Q678" i="11"/>
  <c r="P678" i="11"/>
  <c r="X636" i="11"/>
  <c r="W636" i="11"/>
  <c r="Q626" i="11"/>
  <c r="P626" i="11"/>
  <c r="X603" i="11"/>
  <c r="W603" i="11"/>
  <c r="X587" i="11"/>
  <c r="W587" i="11"/>
  <c r="X574" i="11"/>
  <c r="W574" i="11"/>
  <c r="Q557" i="11"/>
  <c r="P557" i="11"/>
  <c r="Q546" i="11"/>
  <c r="P546" i="11"/>
  <c r="X507" i="11"/>
  <c r="W507" i="11"/>
  <c r="X494" i="11"/>
  <c r="W494" i="11"/>
  <c r="Q477" i="11"/>
  <c r="P477" i="11"/>
  <c r="Q466" i="11"/>
  <c r="P466" i="11"/>
  <c r="X443" i="11"/>
  <c r="W443" i="11"/>
  <c r="X427" i="11"/>
  <c r="W427" i="11"/>
  <c r="Q414" i="11"/>
  <c r="P414" i="11"/>
  <c r="Q403" i="11"/>
  <c r="P403" i="11"/>
  <c r="Q371" i="11"/>
  <c r="P371" i="11"/>
  <c r="Q339" i="11"/>
  <c r="P339" i="11"/>
  <c r="Q307" i="11"/>
  <c r="P307" i="11"/>
  <c r="X284" i="11"/>
  <c r="W284" i="11"/>
  <c r="X271" i="11"/>
  <c r="W271" i="11"/>
  <c r="X239" i="11"/>
  <c r="W239" i="11"/>
  <c r="X223" i="11"/>
  <c r="W223" i="11"/>
  <c r="X207" i="11"/>
  <c r="W207" i="11"/>
  <c r="X180" i="11"/>
  <c r="W180" i="11"/>
  <c r="X167" i="11"/>
  <c r="W167" i="11"/>
  <c r="Q150" i="11"/>
  <c r="P150" i="11"/>
  <c r="Q127" i="11"/>
  <c r="P127" i="11"/>
  <c r="X108" i="11"/>
  <c r="W108" i="11"/>
  <c r="Q103" i="11"/>
  <c r="P103" i="11"/>
  <c r="Q98" i="11"/>
  <c r="P98" i="11"/>
  <c r="Q87" i="11"/>
  <c r="P87" i="11"/>
  <c r="W70" i="11"/>
  <c r="X70" i="11"/>
  <c r="P65" i="11"/>
  <c r="Q65" i="11"/>
  <c r="W58" i="11"/>
  <c r="X58" i="11"/>
  <c r="W54" i="11"/>
  <c r="X54" i="11"/>
  <c r="W50" i="11"/>
  <c r="X50" i="11"/>
  <c r="P45" i="11"/>
  <c r="Q45" i="11"/>
  <c r="W14" i="11"/>
  <c r="X14" i="11"/>
  <c r="W10" i="11"/>
  <c r="X10" i="11"/>
  <c r="W85" i="11"/>
  <c r="X85" i="11"/>
  <c r="W101" i="11"/>
  <c r="X101" i="11"/>
  <c r="W117" i="11"/>
  <c r="X117" i="11"/>
  <c r="W133" i="11"/>
  <c r="X133" i="11"/>
  <c r="W149" i="11"/>
  <c r="X149" i="11"/>
  <c r="W165" i="11"/>
  <c r="X165" i="11"/>
  <c r="W181" i="11"/>
  <c r="X181" i="11"/>
  <c r="W197" i="11"/>
  <c r="X197" i="11"/>
  <c r="W213" i="11"/>
  <c r="X213" i="11"/>
  <c r="W229" i="11"/>
  <c r="X229" i="11"/>
  <c r="W245" i="11"/>
  <c r="X245" i="11"/>
  <c r="W261" i="11"/>
  <c r="X261" i="11"/>
  <c r="W277" i="11"/>
  <c r="X277" i="11"/>
  <c r="W293" i="11"/>
  <c r="X293" i="11"/>
  <c r="W309" i="11"/>
  <c r="X309" i="11"/>
  <c r="W325" i="11"/>
  <c r="X325" i="11"/>
  <c r="W341" i="11"/>
  <c r="X341" i="11"/>
  <c r="W357" i="11"/>
  <c r="X357" i="11"/>
  <c r="W373" i="11"/>
  <c r="X373" i="11"/>
  <c r="W389" i="11"/>
  <c r="X389" i="11"/>
  <c r="W405" i="11"/>
  <c r="X405" i="11"/>
  <c r="W421" i="11"/>
  <c r="X421" i="11"/>
  <c r="W440" i="11"/>
  <c r="X440" i="11"/>
  <c r="W456" i="11"/>
  <c r="X456" i="11"/>
  <c r="W472" i="11"/>
  <c r="X472" i="11"/>
  <c r="W488" i="11"/>
  <c r="X488" i="11"/>
  <c r="W504" i="11"/>
  <c r="X504" i="11"/>
  <c r="W520" i="11"/>
  <c r="X520" i="11"/>
  <c r="W536" i="11"/>
  <c r="X536" i="11"/>
  <c r="W552" i="11"/>
  <c r="X552" i="11"/>
  <c r="W568" i="11"/>
  <c r="X568" i="11"/>
  <c r="W584" i="11"/>
  <c r="X584" i="11"/>
  <c r="W600" i="11"/>
  <c r="X600" i="11"/>
  <c r="W616" i="11"/>
  <c r="X616" i="11"/>
  <c r="W632" i="11"/>
  <c r="X632" i="11"/>
  <c r="X656" i="11"/>
  <c r="W656" i="11"/>
  <c r="X672" i="11"/>
  <c r="W672" i="11"/>
  <c r="X688" i="11"/>
  <c r="W688" i="11"/>
  <c r="X704" i="11"/>
  <c r="W704" i="11"/>
  <c r="X720" i="11"/>
  <c r="W720" i="11"/>
  <c r="X736" i="11"/>
  <c r="W736" i="11"/>
  <c r="X752" i="11"/>
  <c r="W752" i="11"/>
  <c r="X768" i="11"/>
  <c r="W768" i="11"/>
  <c r="X784" i="11"/>
  <c r="W784" i="11"/>
  <c r="X800" i="11"/>
  <c r="W800" i="11"/>
  <c r="W879" i="11"/>
  <c r="X879" i="11"/>
  <c r="W943" i="11"/>
  <c r="X943" i="11"/>
  <c r="W1007" i="11"/>
  <c r="X1007" i="11"/>
  <c r="W1155" i="11"/>
  <c r="X1155" i="11"/>
  <c r="W1261" i="11"/>
  <c r="X1261" i="11"/>
  <c r="X1563" i="11"/>
  <c r="W1563" i="11"/>
  <c r="X98" i="11"/>
  <c r="W98" i="11"/>
  <c r="X114" i="11"/>
  <c r="W114" i="11"/>
  <c r="W130" i="11"/>
  <c r="X130" i="11"/>
  <c r="W146" i="11"/>
  <c r="X146" i="11"/>
  <c r="W162" i="11"/>
  <c r="X162" i="11"/>
  <c r="W178" i="11"/>
  <c r="X178" i="11"/>
  <c r="W194" i="11"/>
  <c r="X194" i="11"/>
  <c r="X210" i="11"/>
  <c r="W210" i="11"/>
  <c r="X226" i="11"/>
  <c r="W226" i="11"/>
  <c r="X242" i="11"/>
  <c r="W242" i="11"/>
  <c r="X258" i="11"/>
  <c r="W258" i="11"/>
  <c r="X274" i="11"/>
  <c r="W274" i="11"/>
  <c r="X290" i="11"/>
  <c r="W290" i="11"/>
  <c r="X306" i="11"/>
  <c r="W306" i="11"/>
  <c r="W322" i="11"/>
  <c r="X322" i="11"/>
  <c r="X338" i="11"/>
  <c r="W338" i="11"/>
  <c r="X354" i="11"/>
  <c r="W354" i="11"/>
  <c r="X370" i="11"/>
  <c r="W370" i="11"/>
  <c r="X386" i="11"/>
  <c r="W386" i="11"/>
  <c r="X402" i="11"/>
  <c r="W402" i="11"/>
  <c r="X418" i="11"/>
  <c r="W418" i="11"/>
  <c r="W433" i="11"/>
  <c r="X433" i="11"/>
  <c r="W449" i="11"/>
  <c r="X449" i="11"/>
  <c r="X465" i="11"/>
  <c r="W465" i="11"/>
  <c r="W481" i="11"/>
  <c r="X481" i="11"/>
  <c r="X497" i="11"/>
  <c r="W497" i="11"/>
  <c r="W513" i="11"/>
  <c r="X513" i="11"/>
  <c r="X529" i="11"/>
  <c r="W529" i="11"/>
  <c r="X545" i="11"/>
  <c r="W545" i="11"/>
  <c r="X561" i="11"/>
  <c r="W561" i="11"/>
  <c r="X577" i="11"/>
  <c r="W577" i="11"/>
  <c r="W593" i="11"/>
  <c r="X593" i="11"/>
  <c r="X609" i="11"/>
  <c r="W609" i="11"/>
  <c r="W625" i="11"/>
  <c r="X625" i="11"/>
  <c r="X819" i="11"/>
  <c r="W819" i="11"/>
  <c r="W857" i="11"/>
  <c r="X857" i="11"/>
  <c r="W881" i="11"/>
  <c r="X881" i="11"/>
  <c r="W913" i="11"/>
  <c r="X913" i="11"/>
  <c r="W945" i="11"/>
  <c r="X945" i="11"/>
  <c r="W977" i="11"/>
  <c r="X977" i="11"/>
  <c r="W1009" i="11"/>
  <c r="X1009" i="11"/>
  <c r="W1151" i="11"/>
  <c r="X1151" i="11"/>
  <c r="W1278" i="11"/>
  <c r="X1278" i="11"/>
  <c r="W633" i="11"/>
  <c r="X633" i="11"/>
  <c r="W649" i="11"/>
  <c r="X649" i="11"/>
  <c r="W665" i="11"/>
  <c r="X665" i="11"/>
  <c r="W681" i="11"/>
  <c r="X681" i="11"/>
  <c r="W697" i="11"/>
  <c r="X697" i="11"/>
  <c r="W713" i="11"/>
  <c r="X713" i="11"/>
  <c r="W729" i="11"/>
  <c r="X729" i="11"/>
  <c r="W745" i="11"/>
  <c r="X745" i="11"/>
  <c r="W761" i="11"/>
  <c r="X761" i="11"/>
  <c r="W777" i="11"/>
  <c r="X777" i="11"/>
  <c r="W793" i="11"/>
  <c r="X793" i="11"/>
  <c r="W807" i="11"/>
  <c r="X807" i="11"/>
  <c r="W837" i="11"/>
  <c r="X837" i="11"/>
  <c r="W863" i="11"/>
  <c r="X863" i="11"/>
  <c r="W893" i="11"/>
  <c r="X893" i="11"/>
  <c r="W925" i="11"/>
  <c r="X925" i="11"/>
  <c r="W957" i="11"/>
  <c r="X957" i="11"/>
  <c r="W989" i="11"/>
  <c r="X989" i="11"/>
  <c r="W1027" i="11"/>
  <c r="X1027" i="11"/>
  <c r="W1093" i="11"/>
  <c r="X1093" i="11"/>
  <c r="W1157" i="11"/>
  <c r="X1157" i="11"/>
  <c r="W1233" i="11"/>
  <c r="X1233" i="11"/>
  <c r="W1294" i="11"/>
  <c r="X1294" i="11"/>
  <c r="X1397" i="11"/>
  <c r="W1397" i="11"/>
  <c r="W1655" i="11"/>
  <c r="X1655" i="11"/>
  <c r="W646" i="11"/>
  <c r="X646" i="11"/>
  <c r="X662" i="11"/>
  <c r="W662" i="11"/>
  <c r="W678" i="11"/>
  <c r="X678" i="11"/>
  <c r="X694" i="11"/>
  <c r="W694" i="11"/>
  <c r="X710" i="11"/>
  <c r="W710" i="11"/>
  <c r="X726" i="11"/>
  <c r="W726" i="11"/>
  <c r="W742" i="11"/>
  <c r="X742" i="11"/>
  <c r="X758" i="11"/>
  <c r="W758" i="11"/>
  <c r="X774" i="11"/>
  <c r="W774" i="11"/>
  <c r="X790" i="11"/>
  <c r="W790" i="11"/>
  <c r="W811" i="11"/>
  <c r="X811" i="11"/>
  <c r="W833" i="11"/>
  <c r="X833" i="11"/>
  <c r="W861" i="11"/>
  <c r="X861" i="11"/>
  <c r="W889" i="11"/>
  <c r="X889" i="11"/>
  <c r="W921" i="11"/>
  <c r="X921" i="11"/>
  <c r="W953" i="11"/>
  <c r="X953" i="11"/>
  <c r="W985" i="11"/>
  <c r="X985" i="11"/>
  <c r="W1017" i="11"/>
  <c r="X1017" i="11"/>
  <c r="W1033" i="11"/>
  <c r="X1033" i="11"/>
  <c r="W1107" i="11"/>
  <c r="X1107" i="11"/>
  <c r="W1171" i="11"/>
  <c r="X1171" i="11"/>
  <c r="W1247" i="11"/>
  <c r="X1247" i="11"/>
  <c r="W1708" i="11"/>
  <c r="X1708" i="11"/>
  <c r="W1039" i="11"/>
  <c r="X1039" i="11"/>
  <c r="W1071" i="11"/>
  <c r="X1071" i="11"/>
  <c r="W1099" i="11"/>
  <c r="X1099" i="11"/>
  <c r="W1131" i="11"/>
  <c r="X1131" i="11"/>
  <c r="W1163" i="11"/>
  <c r="X1163" i="11"/>
  <c r="W1191" i="11"/>
  <c r="X1191" i="11"/>
  <c r="W1223" i="11"/>
  <c r="X1223" i="11"/>
  <c r="W1255" i="11"/>
  <c r="X1255" i="11"/>
  <c r="W1296" i="11"/>
  <c r="X1296" i="11"/>
  <c r="W1360" i="11"/>
  <c r="X1360" i="11"/>
  <c r="W1439" i="11"/>
  <c r="X1439" i="11"/>
  <c r="W1503" i="11"/>
  <c r="X1503" i="11"/>
  <c r="W1037" i="11"/>
  <c r="X1037" i="11"/>
  <c r="W1069" i="11"/>
  <c r="X1069" i="11"/>
  <c r="W1097" i="11"/>
  <c r="X1097" i="11"/>
  <c r="W1129" i="11"/>
  <c r="X1129" i="11"/>
  <c r="W1161" i="11"/>
  <c r="X1161" i="11"/>
  <c r="W1189" i="11"/>
  <c r="X1189" i="11"/>
  <c r="W1221" i="11"/>
  <c r="X1221" i="11"/>
  <c r="W1253" i="11"/>
  <c r="X1253" i="11"/>
  <c r="W1320" i="11"/>
  <c r="X1320" i="11"/>
  <c r="X1373" i="11"/>
  <c r="W1373" i="11"/>
  <c r="W1591" i="11"/>
  <c r="X1591" i="11"/>
  <c r="W1977" i="11"/>
  <c r="X1977" i="11"/>
  <c r="W1326" i="11"/>
  <c r="X1326" i="11"/>
  <c r="W1382" i="11"/>
  <c r="X1382" i="11"/>
  <c r="X1429" i="11"/>
  <c r="W1429" i="11"/>
  <c r="X1499" i="11"/>
  <c r="W1499" i="11"/>
  <c r="X1540" i="11"/>
  <c r="W1540" i="11"/>
  <c r="W1605" i="11"/>
  <c r="X1605" i="11"/>
  <c r="W1673" i="11"/>
  <c r="X1673" i="11"/>
  <c r="W1310" i="11"/>
  <c r="X1310" i="11"/>
  <c r="X1357" i="11"/>
  <c r="W1357" i="11"/>
  <c r="W1400" i="11"/>
  <c r="X1400" i="11"/>
  <c r="W1430" i="11"/>
  <c r="X1430" i="11"/>
  <c r="W1471" i="11"/>
  <c r="X1471" i="11"/>
  <c r="W1559" i="11"/>
  <c r="X1559" i="11"/>
  <c r="X1544" i="11"/>
  <c r="W1544" i="11"/>
  <c r="W1573" i="11"/>
  <c r="X1573" i="11"/>
  <c r="W1645" i="11"/>
  <c r="X1645" i="11"/>
  <c r="W1823" i="11"/>
  <c r="X1823" i="11"/>
  <c r="W1593" i="11"/>
  <c r="X1593" i="11"/>
  <c r="W1657" i="11"/>
  <c r="X1657" i="11"/>
  <c r="X1761" i="11"/>
  <c r="W1761" i="11"/>
  <c r="X844" i="11"/>
  <c r="W844" i="11"/>
  <c r="X860" i="11"/>
  <c r="W860" i="11"/>
  <c r="X876" i="11"/>
  <c r="W876" i="11"/>
  <c r="X892" i="11"/>
  <c r="W892" i="11"/>
  <c r="X908" i="11"/>
  <c r="W908" i="11"/>
  <c r="X924" i="11"/>
  <c r="W924" i="11"/>
  <c r="X940" i="11"/>
  <c r="W940" i="11"/>
  <c r="X956" i="11"/>
  <c r="W956" i="11"/>
  <c r="X972" i="11"/>
  <c r="W972" i="11"/>
  <c r="X988" i="11"/>
  <c r="W988" i="11"/>
  <c r="X1004" i="11"/>
  <c r="W1004" i="11"/>
  <c r="X1020" i="11"/>
  <c r="W1020" i="11"/>
  <c r="X1036" i="11"/>
  <c r="W1036" i="11"/>
  <c r="X1052" i="11"/>
  <c r="W1052" i="11"/>
  <c r="X1068" i="11"/>
  <c r="W1068" i="11"/>
  <c r="X1084" i="11"/>
  <c r="W1084" i="11"/>
  <c r="X1100" i="11"/>
  <c r="W1100" i="11"/>
  <c r="X1116" i="11"/>
  <c r="W1116" i="11"/>
  <c r="X1132" i="11"/>
  <c r="W1132" i="11"/>
  <c r="X1148" i="11"/>
  <c r="W1148" i="11"/>
  <c r="X1164" i="11"/>
  <c r="W1164" i="11"/>
  <c r="X1180" i="11"/>
  <c r="W1180" i="11"/>
  <c r="X1196" i="11"/>
  <c r="W1196" i="11"/>
  <c r="X1212" i="11"/>
  <c r="W1212" i="11"/>
  <c r="X1228" i="11"/>
  <c r="W1228" i="11"/>
  <c r="X1244" i="11"/>
  <c r="W1244" i="11"/>
  <c r="X1260" i="11"/>
  <c r="W1260" i="11"/>
  <c r="X1281" i="11"/>
  <c r="W1281" i="11"/>
  <c r="X1300" i="11"/>
  <c r="W1300" i="11"/>
  <c r="W1322" i="11"/>
  <c r="X1322" i="11"/>
  <c r="X1345" i="11"/>
  <c r="W1345" i="11"/>
  <c r="X1364" i="11"/>
  <c r="W1364" i="11"/>
  <c r="W1386" i="11"/>
  <c r="X1386" i="11"/>
  <c r="X1409" i="11"/>
  <c r="W1409" i="11"/>
  <c r="X1428" i="11"/>
  <c r="W1428" i="11"/>
  <c r="X1460" i="11"/>
  <c r="W1460" i="11"/>
  <c r="X1483" i="11"/>
  <c r="W1483" i="11"/>
  <c r="W1519" i="11"/>
  <c r="X1519" i="11"/>
  <c r="X1543" i="11"/>
  <c r="W1543" i="11"/>
  <c r="X1580" i="11"/>
  <c r="W1580" i="11"/>
  <c r="W1611" i="11"/>
  <c r="X1611" i="11"/>
  <c r="W1643" i="11"/>
  <c r="X1643" i="11"/>
  <c r="W1675" i="11"/>
  <c r="X1675" i="11"/>
  <c r="X1721" i="11"/>
  <c r="W1721" i="11"/>
  <c r="W1756" i="11"/>
  <c r="X1756" i="11"/>
  <c r="X802" i="11"/>
  <c r="W802" i="11"/>
  <c r="X818" i="11"/>
  <c r="W818" i="11"/>
  <c r="X834" i="11"/>
  <c r="W834" i="11"/>
  <c r="X850" i="11"/>
  <c r="W850" i="11"/>
  <c r="X866" i="11"/>
  <c r="W866" i="11"/>
  <c r="X882" i="11"/>
  <c r="W882" i="11"/>
  <c r="X898" i="11"/>
  <c r="W898" i="11"/>
  <c r="X914" i="11"/>
  <c r="W914" i="11"/>
  <c r="X930" i="11"/>
  <c r="W930" i="11"/>
  <c r="X946" i="11"/>
  <c r="W946" i="11"/>
  <c r="X962" i="11"/>
  <c r="W962" i="11"/>
  <c r="X978" i="11"/>
  <c r="W978" i="11"/>
  <c r="X994" i="11"/>
  <c r="W994" i="11"/>
  <c r="X1010" i="11"/>
  <c r="W1010" i="11"/>
  <c r="X1026" i="11"/>
  <c r="W1026" i="11"/>
  <c r="X1042" i="11"/>
  <c r="W1042" i="11"/>
  <c r="X1058" i="11"/>
  <c r="W1058" i="11"/>
  <c r="X1074" i="11"/>
  <c r="W1074" i="11"/>
  <c r="X1090" i="11"/>
  <c r="W1090" i="11"/>
  <c r="X1106" i="11"/>
  <c r="W1106" i="11"/>
  <c r="X1122" i="11"/>
  <c r="W1122" i="11"/>
  <c r="X1138" i="11"/>
  <c r="W1138" i="11"/>
  <c r="X1154" i="11"/>
  <c r="W1154" i="11"/>
  <c r="X1170" i="11"/>
  <c r="W1170" i="11"/>
  <c r="X1186" i="11"/>
  <c r="W1186" i="11"/>
  <c r="X1202" i="11"/>
  <c r="W1202" i="11"/>
  <c r="X1218" i="11"/>
  <c r="W1218" i="11"/>
  <c r="X1234" i="11"/>
  <c r="W1234" i="11"/>
  <c r="X1250" i="11"/>
  <c r="W1250" i="11"/>
  <c r="X1273" i="11"/>
  <c r="W1273" i="11"/>
  <c r="X1292" i="11"/>
  <c r="W1292" i="11"/>
  <c r="W1314" i="11"/>
  <c r="X1314" i="11"/>
  <c r="X1337" i="11"/>
  <c r="W1337" i="11"/>
  <c r="X1356" i="11"/>
  <c r="W1356" i="11"/>
  <c r="W1378" i="11"/>
  <c r="X1378" i="11"/>
  <c r="X1401" i="11"/>
  <c r="W1401" i="11"/>
  <c r="X1420" i="11"/>
  <c r="W1420" i="11"/>
  <c r="X1451" i="11"/>
  <c r="W1451" i="11"/>
  <c r="W1487" i="11"/>
  <c r="X1487" i="11"/>
  <c r="X1511" i="11"/>
  <c r="W1511" i="11"/>
  <c r="X1548" i="11"/>
  <c r="W1548" i="11"/>
  <c r="W1565" i="11"/>
  <c r="X1565" i="11"/>
  <c r="X1713" i="11"/>
  <c r="W1713" i="11"/>
  <c r="W1267" i="11"/>
  <c r="X1267" i="11"/>
  <c r="W1283" i="11"/>
  <c r="X1283" i="11"/>
  <c r="W1299" i="11"/>
  <c r="X1299" i="11"/>
  <c r="W1315" i="11"/>
  <c r="X1315" i="11"/>
  <c r="W1331" i="11"/>
  <c r="X1331" i="11"/>
  <c r="W1347" i="11"/>
  <c r="X1347" i="11"/>
  <c r="W1363" i="11"/>
  <c r="X1363" i="11"/>
  <c r="W1379" i="11"/>
  <c r="X1379" i="11"/>
  <c r="W1395" i="11"/>
  <c r="X1395" i="11"/>
  <c r="W1411" i="11"/>
  <c r="X1411" i="11"/>
  <c r="W1427" i="11"/>
  <c r="X1427" i="11"/>
  <c r="W1443" i="11"/>
  <c r="X1443" i="11"/>
  <c r="W1465" i="11"/>
  <c r="X1465" i="11"/>
  <c r="X1488" i="11"/>
  <c r="W1488" i="11"/>
  <c r="W1507" i="11"/>
  <c r="X1507" i="11"/>
  <c r="W1529" i="11"/>
  <c r="X1529" i="11"/>
  <c r="X1552" i="11"/>
  <c r="W1552" i="11"/>
  <c r="W1571" i="11"/>
  <c r="X1571" i="11"/>
  <c r="W1599" i="11"/>
  <c r="X1599" i="11"/>
  <c r="W1631" i="11"/>
  <c r="X1631" i="11"/>
  <c r="W1663" i="11"/>
  <c r="X1663" i="11"/>
  <c r="W1684" i="11"/>
  <c r="X1684" i="11"/>
  <c r="W1714" i="11"/>
  <c r="X1714" i="11"/>
  <c r="X1812" i="11"/>
  <c r="W1812" i="11"/>
  <c r="X1874" i="11"/>
  <c r="W1874" i="11"/>
  <c r="W1746" i="11"/>
  <c r="X1746" i="11"/>
  <c r="X1772" i="11"/>
  <c r="W1772" i="11"/>
  <c r="X1828" i="11"/>
  <c r="W1828" i="11"/>
  <c r="X1438" i="11"/>
  <c r="W1438" i="11"/>
  <c r="X1454" i="11"/>
  <c r="W1454" i="11"/>
  <c r="X1470" i="11"/>
  <c r="W1470" i="11"/>
  <c r="X1486" i="11"/>
  <c r="W1486" i="11"/>
  <c r="X1502" i="11"/>
  <c r="W1502" i="11"/>
  <c r="X1518" i="11"/>
  <c r="W1518" i="11"/>
  <c r="X1534" i="11"/>
  <c r="W1534" i="11"/>
  <c r="X1550" i="11"/>
  <c r="W1550" i="11"/>
  <c r="X1566" i="11"/>
  <c r="W1566" i="11"/>
  <c r="X1582" i="11"/>
  <c r="W1582" i="11"/>
  <c r="X1598" i="11"/>
  <c r="W1598" i="11"/>
  <c r="X1614" i="11"/>
  <c r="W1614" i="11"/>
  <c r="X1630" i="11"/>
  <c r="W1630" i="11"/>
  <c r="X1646" i="11"/>
  <c r="W1646" i="11"/>
  <c r="X1662" i="11"/>
  <c r="W1662" i="11"/>
  <c r="X1678" i="11"/>
  <c r="W1678" i="11"/>
  <c r="X1696" i="11"/>
  <c r="W1696" i="11"/>
  <c r="W1718" i="11"/>
  <c r="X1718" i="11"/>
  <c r="X1741" i="11"/>
  <c r="W1741" i="11"/>
  <c r="X1760" i="11"/>
  <c r="W1760" i="11"/>
  <c r="W1785" i="11"/>
  <c r="X1785" i="11"/>
  <c r="W1813" i="11"/>
  <c r="X1813" i="11"/>
  <c r="W1883" i="11"/>
  <c r="X1883" i="11"/>
  <c r="W1931" i="11"/>
  <c r="X1931" i="11"/>
  <c r="X1588" i="11"/>
  <c r="W1588" i="11"/>
  <c r="X1604" i="11"/>
  <c r="W1604" i="11"/>
  <c r="X1620" i="11"/>
  <c r="W1620" i="11"/>
  <c r="X1636" i="11"/>
  <c r="W1636" i="11"/>
  <c r="X1652" i="11"/>
  <c r="W1652" i="11"/>
  <c r="X1668" i="11"/>
  <c r="W1668" i="11"/>
  <c r="X1685" i="11"/>
  <c r="W1685" i="11"/>
  <c r="X1704" i="11"/>
  <c r="W1704" i="11"/>
  <c r="W1726" i="11"/>
  <c r="X1726" i="11"/>
  <c r="X1749" i="11"/>
  <c r="W1749" i="11"/>
  <c r="W1783" i="11"/>
  <c r="X1783" i="11"/>
  <c r="W1815" i="11"/>
  <c r="X1815" i="11"/>
  <c r="W1847" i="11"/>
  <c r="X1847" i="11"/>
  <c r="W1861" i="11"/>
  <c r="X1861" i="11"/>
  <c r="W1999" i="11"/>
  <c r="X1999" i="11"/>
  <c r="W1695" i="11"/>
  <c r="X1695" i="11"/>
  <c r="W1711" i="11"/>
  <c r="X1711" i="11"/>
  <c r="W1727" i="11"/>
  <c r="X1727" i="11"/>
  <c r="W1743" i="11"/>
  <c r="X1743" i="11"/>
  <c r="W1759" i="11"/>
  <c r="X1759" i="11"/>
  <c r="X1784" i="11"/>
  <c r="W1784" i="11"/>
  <c r="X1803" i="11"/>
  <c r="W1803" i="11"/>
  <c r="W1825" i="11"/>
  <c r="X1825" i="11"/>
  <c r="W1869" i="11"/>
  <c r="X1869" i="11"/>
  <c r="W1899" i="11"/>
  <c r="X1899" i="11"/>
  <c r="X1938" i="11"/>
  <c r="W1938" i="11"/>
  <c r="X1811" i="11"/>
  <c r="W1811" i="11"/>
  <c r="W1833" i="11"/>
  <c r="X1833" i="11"/>
  <c r="X1850" i="11"/>
  <c r="W1850" i="11"/>
  <c r="W1901" i="11"/>
  <c r="X1901" i="11"/>
  <c r="W2001" i="11"/>
  <c r="X2001" i="11"/>
  <c r="W1863" i="11"/>
  <c r="X1863" i="11"/>
  <c r="X1886" i="11"/>
  <c r="W1886" i="11"/>
  <c r="X1905" i="11"/>
  <c r="W1905" i="11"/>
  <c r="W1927" i="11"/>
  <c r="X1927" i="11"/>
  <c r="W1943" i="11"/>
  <c r="X1943" i="11"/>
  <c r="X1978" i="11"/>
  <c r="W1978" i="11"/>
  <c r="W2045" i="11"/>
  <c r="X2045" i="11"/>
  <c r="X1774" i="11"/>
  <c r="W1774" i="11"/>
  <c r="W1790" i="11"/>
  <c r="X1790" i="11"/>
  <c r="X1806" i="11"/>
  <c r="W1806" i="11"/>
  <c r="X1822" i="11"/>
  <c r="W1822" i="11"/>
  <c r="X1838" i="11"/>
  <c r="W1838" i="11"/>
  <c r="W1855" i="11"/>
  <c r="X1855" i="11"/>
  <c r="X1878" i="11"/>
  <c r="W1878" i="11"/>
  <c r="X1897" i="11"/>
  <c r="W1897" i="11"/>
  <c r="W1919" i="11"/>
  <c r="X1919" i="11"/>
  <c r="X1942" i="11"/>
  <c r="W1942" i="11"/>
  <c r="X2027" i="11"/>
  <c r="W2027" i="11"/>
  <c r="W1955" i="11"/>
  <c r="X1955" i="11"/>
  <c r="X1990" i="11"/>
  <c r="W1990" i="11"/>
  <c r="X2013" i="11"/>
  <c r="W2013" i="11"/>
  <c r="X1954" i="11"/>
  <c r="W1954" i="11"/>
  <c r="W2007" i="11"/>
  <c r="X2007" i="11"/>
  <c r="X2028" i="11"/>
  <c r="W2028" i="11"/>
  <c r="X2072" i="11"/>
  <c r="W2072" i="11"/>
  <c r="X1974" i="11"/>
  <c r="W1974" i="11"/>
  <c r="X1997" i="11"/>
  <c r="W1997" i="11"/>
  <c r="X2039" i="11"/>
  <c r="W2039" i="11"/>
  <c r="X2068" i="11"/>
  <c r="W2068" i="11"/>
  <c r="W1856" i="11"/>
  <c r="X1856" i="11"/>
  <c r="W1872" i="11"/>
  <c r="X1872" i="11"/>
  <c r="W1888" i="11"/>
  <c r="X1888" i="11"/>
  <c r="W1904" i="11"/>
  <c r="X1904" i="11"/>
  <c r="W1920" i="11"/>
  <c r="X1920" i="11"/>
  <c r="W1936" i="11"/>
  <c r="X1936" i="11"/>
  <c r="X1952" i="11"/>
  <c r="W1952" i="11"/>
  <c r="X1970" i="11"/>
  <c r="W1970" i="11"/>
  <c r="W1989" i="11"/>
  <c r="X1989" i="11"/>
  <c r="W2011" i="11"/>
  <c r="X2011" i="11"/>
  <c r="X2044" i="11"/>
  <c r="W2044" i="11"/>
  <c r="X1968" i="11"/>
  <c r="W1968" i="11"/>
  <c r="X1984" i="11"/>
  <c r="W1984" i="11"/>
  <c r="X2000" i="11"/>
  <c r="W2000" i="11"/>
  <c r="X2016" i="11"/>
  <c r="W2016" i="11"/>
  <c r="X2035" i="11"/>
  <c r="W2035" i="11"/>
  <c r="W2052" i="11"/>
  <c r="X2052" i="11"/>
  <c r="X2026" i="11"/>
  <c r="W2026" i="11"/>
  <c r="W2042" i="11"/>
  <c r="X2042" i="11"/>
  <c r="X2061" i="11"/>
  <c r="W2061" i="11"/>
  <c r="X2059" i="11"/>
  <c r="W2059" i="11"/>
  <c r="P888" i="11"/>
  <c r="Q888" i="11"/>
  <c r="Q719" i="11"/>
  <c r="P719" i="11"/>
  <c r="Q609" i="11"/>
  <c r="P609" i="11"/>
  <c r="Q561" i="11"/>
  <c r="P561" i="11"/>
  <c r="Q465" i="11"/>
  <c r="P465" i="11"/>
  <c r="Q386" i="11"/>
  <c r="P386" i="11"/>
  <c r="Q290" i="11"/>
  <c r="P290" i="11"/>
  <c r="Q243" i="11"/>
  <c r="P243" i="11"/>
  <c r="Q227" i="11"/>
  <c r="P227" i="11"/>
  <c r="Q72" i="11"/>
  <c r="P72" i="11"/>
  <c r="Q28" i="11"/>
  <c r="P28" i="11"/>
  <c r="Q12" i="11"/>
  <c r="P12" i="11"/>
  <c r="Q8" i="11"/>
  <c r="P8" i="11"/>
  <c r="P100" i="11"/>
  <c r="Q100" i="11"/>
  <c r="P116" i="11"/>
  <c r="Q116" i="11"/>
  <c r="P132" i="11"/>
  <c r="Q132" i="11"/>
  <c r="P148" i="11"/>
  <c r="Q148" i="11"/>
  <c r="P164" i="11"/>
  <c r="Q164" i="11"/>
  <c r="P180" i="11"/>
  <c r="Q180" i="11"/>
  <c r="P196" i="11"/>
  <c r="Q196" i="11"/>
  <c r="P212" i="11"/>
  <c r="Q212" i="11"/>
  <c r="P228" i="11"/>
  <c r="Q228" i="11"/>
  <c r="P244" i="11"/>
  <c r="Q244" i="11"/>
  <c r="P260" i="11"/>
  <c r="Q260" i="11"/>
  <c r="P276" i="11"/>
  <c r="Q276" i="11"/>
  <c r="P292" i="11"/>
  <c r="Q292" i="11"/>
  <c r="P308" i="11"/>
  <c r="Q308" i="11"/>
  <c r="P324" i="11"/>
  <c r="Q324" i="11"/>
  <c r="P340" i="11"/>
  <c r="Q340" i="11"/>
  <c r="P356" i="11"/>
  <c r="Q356" i="11"/>
  <c r="P372" i="11"/>
  <c r="Q372" i="11"/>
  <c r="P388" i="11"/>
  <c r="Q388" i="11"/>
  <c r="P404" i="11"/>
  <c r="Q404" i="11"/>
  <c r="P420" i="11"/>
  <c r="Q420" i="11"/>
  <c r="P435" i="11"/>
  <c r="Q435" i="11"/>
  <c r="P451" i="11"/>
  <c r="Q451" i="11"/>
  <c r="P467" i="11"/>
  <c r="Q467" i="11"/>
  <c r="P483" i="11"/>
  <c r="Q483" i="11"/>
  <c r="P499" i="11"/>
  <c r="Q499" i="11"/>
  <c r="P515" i="11"/>
  <c r="Q515" i="11"/>
  <c r="P531" i="11"/>
  <c r="Q531" i="11"/>
  <c r="P547" i="11"/>
  <c r="Q547" i="11"/>
  <c r="P563" i="11"/>
  <c r="Q563" i="11"/>
  <c r="P579" i="11"/>
  <c r="Q579" i="11"/>
  <c r="P595" i="11"/>
  <c r="Q595" i="11"/>
  <c r="P611" i="11"/>
  <c r="Q611" i="11"/>
  <c r="P627" i="11"/>
  <c r="Q627" i="11"/>
  <c r="Q650" i="11"/>
  <c r="P650" i="11"/>
  <c r="Q682" i="11"/>
  <c r="P682" i="11"/>
  <c r="Q714" i="11"/>
  <c r="P714" i="11"/>
  <c r="Q746" i="11"/>
  <c r="P746" i="11"/>
  <c r="Q778" i="11"/>
  <c r="P778" i="11"/>
  <c r="P804" i="11"/>
  <c r="Q804" i="11"/>
  <c r="P838" i="11"/>
  <c r="Q838" i="11"/>
  <c r="P878" i="11"/>
  <c r="Q878" i="11"/>
  <c r="P910" i="11"/>
  <c r="Q910" i="11"/>
  <c r="P942" i="11"/>
  <c r="Q942" i="11"/>
  <c r="P974" i="11"/>
  <c r="Q974" i="11"/>
  <c r="P1006" i="11"/>
  <c r="Q1006" i="11"/>
  <c r="P1150" i="11"/>
  <c r="Q1150" i="11"/>
  <c r="Q1324" i="11"/>
  <c r="P1324" i="11"/>
  <c r="Q93" i="11"/>
  <c r="P93" i="11"/>
  <c r="Q109" i="11"/>
  <c r="P109" i="11"/>
  <c r="Q125" i="11"/>
  <c r="P125" i="11"/>
  <c r="Q141" i="11"/>
  <c r="P141" i="11"/>
  <c r="P157" i="11"/>
  <c r="Q157" i="11"/>
  <c r="P173" i="11"/>
  <c r="Q173" i="11"/>
  <c r="P189" i="11"/>
  <c r="Q189" i="11"/>
  <c r="Q205" i="11"/>
  <c r="P205" i="11"/>
  <c r="P221" i="11"/>
  <c r="Q221" i="11"/>
  <c r="Q237" i="11"/>
  <c r="P237" i="11"/>
  <c r="Q253" i="11"/>
  <c r="P253" i="11"/>
  <c r="Q269" i="11"/>
  <c r="P269" i="11"/>
  <c r="P285" i="11"/>
  <c r="Q285" i="11"/>
  <c r="Q301" i="11"/>
  <c r="P301" i="11"/>
  <c r="Q317" i="11"/>
  <c r="P317" i="11"/>
  <c r="Q333" i="11"/>
  <c r="P333" i="11"/>
  <c r="Q349" i="11"/>
  <c r="P349" i="11"/>
  <c r="Q365" i="11"/>
  <c r="P365" i="11"/>
  <c r="Q381" i="11"/>
  <c r="P381" i="11"/>
  <c r="Q397" i="11"/>
  <c r="P397" i="11"/>
  <c r="Q413" i="11"/>
  <c r="P413" i="11"/>
  <c r="Q432" i="11"/>
  <c r="P432" i="11"/>
  <c r="Q448" i="11"/>
  <c r="P448" i="11"/>
  <c r="Q464" i="11"/>
  <c r="P464" i="11"/>
  <c r="Q480" i="11"/>
  <c r="P480" i="11"/>
  <c r="P496" i="11"/>
  <c r="Q496" i="11"/>
  <c r="Q512" i="11"/>
  <c r="P512" i="11"/>
  <c r="P528" i="11"/>
  <c r="Q528" i="11"/>
  <c r="P544" i="11"/>
  <c r="Q544" i="11"/>
  <c r="Q560" i="11"/>
  <c r="P560" i="11"/>
  <c r="Q576" i="11"/>
  <c r="P576" i="11"/>
  <c r="Q592" i="11"/>
  <c r="P592" i="11"/>
  <c r="Q608" i="11"/>
  <c r="P608" i="11"/>
  <c r="Q624" i="11"/>
  <c r="P624" i="11"/>
  <c r="Q646" i="11"/>
  <c r="P646" i="11"/>
  <c r="Q675" i="11"/>
  <c r="P675" i="11"/>
  <c r="Q707" i="11"/>
  <c r="P707" i="11"/>
  <c r="Q739" i="11"/>
  <c r="P739" i="11"/>
  <c r="Q771" i="11"/>
  <c r="P771" i="11"/>
  <c r="P816" i="11"/>
  <c r="Q816" i="11"/>
  <c r="P852" i="11"/>
  <c r="Q852" i="11"/>
  <c r="P1024" i="11"/>
  <c r="Q1024" i="11"/>
  <c r="P1056" i="11"/>
  <c r="Q1056" i="11"/>
  <c r="P1222" i="11"/>
  <c r="Q1222" i="11"/>
  <c r="Q1535" i="11"/>
  <c r="P1535" i="11"/>
  <c r="P648" i="11"/>
  <c r="Q648" i="11"/>
  <c r="P664" i="11"/>
  <c r="Q664" i="11"/>
  <c r="P680" i="11"/>
  <c r="Q680" i="11"/>
  <c r="P696" i="11"/>
  <c r="Q696" i="11"/>
  <c r="P712" i="11"/>
  <c r="Q712" i="11"/>
  <c r="P728" i="11"/>
  <c r="Q728" i="11"/>
  <c r="P744" i="11"/>
  <c r="Q744" i="11"/>
  <c r="P760" i="11"/>
  <c r="Q760" i="11"/>
  <c r="P776" i="11"/>
  <c r="Q776" i="11"/>
  <c r="P792" i="11"/>
  <c r="Q792" i="11"/>
  <c r="Q811" i="11"/>
  <c r="P811" i="11"/>
  <c r="P830" i="11"/>
  <c r="Q830" i="11"/>
  <c r="P860" i="11"/>
  <c r="Q860" i="11"/>
  <c r="P886" i="11"/>
  <c r="Q886" i="11"/>
  <c r="P918" i="11"/>
  <c r="Q918" i="11"/>
  <c r="P950" i="11"/>
  <c r="Q950" i="11"/>
  <c r="P982" i="11"/>
  <c r="Q982" i="11"/>
  <c r="P1014" i="11"/>
  <c r="Q1014" i="11"/>
  <c r="P1080" i="11"/>
  <c r="Q1080" i="11"/>
  <c r="P1130" i="11"/>
  <c r="Q1130" i="11"/>
  <c r="P1166" i="11"/>
  <c r="Q1166" i="11"/>
  <c r="P1210" i="11"/>
  <c r="Q1210" i="11"/>
  <c r="P1252" i="11"/>
  <c r="Q1252" i="11"/>
  <c r="Q1316" i="11"/>
  <c r="P1316" i="11"/>
  <c r="Q1428" i="11"/>
  <c r="P1428" i="11"/>
  <c r="P1604" i="11"/>
  <c r="Q1604" i="11"/>
  <c r="Q645" i="11"/>
  <c r="P645" i="11"/>
  <c r="P661" i="11"/>
  <c r="Q661" i="11"/>
  <c r="P677" i="11"/>
  <c r="Q677" i="11"/>
  <c r="P693" i="11"/>
  <c r="Q693" i="11"/>
  <c r="P709" i="11"/>
  <c r="Q709" i="11"/>
  <c r="P725" i="11"/>
  <c r="Q725" i="11"/>
  <c r="P741" i="11"/>
  <c r="Q741" i="11"/>
  <c r="P757" i="11"/>
  <c r="Q757" i="11"/>
  <c r="P773" i="11"/>
  <c r="Q773" i="11"/>
  <c r="P789" i="11"/>
  <c r="Q789" i="11"/>
  <c r="P802" i="11"/>
  <c r="Q802" i="11"/>
  <c r="P828" i="11"/>
  <c r="Q828" i="11"/>
  <c r="P866" i="11"/>
  <c r="Q866" i="11"/>
  <c r="P898" i="11"/>
  <c r="Q898" i="11"/>
  <c r="P930" i="11"/>
  <c r="Q930" i="11"/>
  <c r="P962" i="11"/>
  <c r="Q962" i="11"/>
  <c r="P994" i="11"/>
  <c r="Q994" i="11"/>
  <c r="P1040" i="11"/>
  <c r="Q1040" i="11"/>
  <c r="P1148" i="11"/>
  <c r="Q1148" i="11"/>
  <c r="P1256" i="11"/>
  <c r="Q1256" i="11"/>
  <c r="P1367" i="11"/>
  <c r="Q1367" i="11"/>
  <c r="P1423" i="11"/>
  <c r="Q1423" i="11"/>
  <c r="Q1499" i="11"/>
  <c r="P1499" i="11"/>
  <c r="P1016" i="11"/>
  <c r="Q1016" i="11"/>
  <c r="P1048" i="11"/>
  <c r="Q1048" i="11"/>
  <c r="P1078" i="11"/>
  <c r="Q1078" i="11"/>
  <c r="P1110" i="11"/>
  <c r="Q1110" i="11"/>
  <c r="P1142" i="11"/>
  <c r="Q1142" i="11"/>
  <c r="P1174" i="11"/>
  <c r="Q1174" i="11"/>
  <c r="P1216" i="11"/>
  <c r="Q1216" i="11"/>
  <c r="P1248" i="11"/>
  <c r="Q1248" i="11"/>
  <c r="P1279" i="11"/>
  <c r="Q1279" i="11"/>
  <c r="P1345" i="11"/>
  <c r="Q1345" i="11"/>
  <c r="Q1471" i="11"/>
  <c r="P1471" i="11"/>
  <c r="P1614" i="11"/>
  <c r="Q1614" i="11"/>
  <c r="P1060" i="11"/>
  <c r="Q1060" i="11"/>
  <c r="P1090" i="11"/>
  <c r="Q1090" i="11"/>
  <c r="P1122" i="11"/>
  <c r="Q1122" i="11"/>
  <c r="P1154" i="11"/>
  <c r="Q1154" i="11"/>
  <c r="P1196" i="11"/>
  <c r="Q1196" i="11"/>
  <c r="P1228" i="11"/>
  <c r="Q1228" i="11"/>
  <c r="P1260" i="11"/>
  <c r="Q1260" i="11"/>
  <c r="Q1276" i="11"/>
  <c r="P1276" i="11"/>
  <c r="Q1491" i="11"/>
  <c r="P1491" i="11"/>
  <c r="P1707" i="11"/>
  <c r="Q1707" i="11"/>
  <c r="P1343" i="11"/>
  <c r="Q1343" i="11"/>
  <c r="P1385" i="11"/>
  <c r="Q1385" i="11"/>
  <c r="Q1412" i="11"/>
  <c r="P1412" i="11"/>
  <c r="P1500" i="11"/>
  <c r="Q1500" i="11"/>
  <c r="Q1531" i="11"/>
  <c r="P1531" i="11"/>
  <c r="P1313" i="11"/>
  <c r="Q1313" i="11"/>
  <c r="Q1340" i="11"/>
  <c r="P1340" i="11"/>
  <c r="P1375" i="11"/>
  <c r="Q1375" i="11"/>
  <c r="P1425" i="11"/>
  <c r="Q1425" i="11"/>
  <c r="Q1459" i="11"/>
  <c r="P1459" i="11"/>
  <c r="P1512" i="11"/>
  <c r="Q1512" i="11"/>
  <c r="P1994" i="11"/>
  <c r="Q1994" i="11"/>
  <c r="Q1563" i="11"/>
  <c r="P1563" i="11"/>
  <c r="P1701" i="11"/>
  <c r="Q1701" i="11"/>
  <c r="Q1787" i="11"/>
  <c r="P1787" i="11"/>
  <c r="P1652" i="11"/>
  <c r="Q1652" i="11"/>
  <c r="Q1760" i="11"/>
  <c r="P1760" i="11"/>
  <c r="Q839" i="11"/>
  <c r="P839" i="11"/>
  <c r="Q855" i="11"/>
  <c r="P855" i="11"/>
  <c r="Q871" i="11"/>
  <c r="P871" i="11"/>
  <c r="Q887" i="11"/>
  <c r="P887" i="11"/>
  <c r="Q903" i="11"/>
  <c r="P903" i="11"/>
  <c r="Q919" i="11"/>
  <c r="P919" i="11"/>
  <c r="Q935" i="11"/>
  <c r="P935" i="11"/>
  <c r="Q951" i="11"/>
  <c r="P951" i="11"/>
  <c r="Q967" i="11"/>
  <c r="P967" i="11"/>
  <c r="Q983" i="11"/>
  <c r="P983" i="11"/>
  <c r="Q999" i="11"/>
  <c r="P999" i="11"/>
  <c r="Q1015" i="11"/>
  <c r="P1015" i="11"/>
  <c r="Q1031" i="11"/>
  <c r="P1031" i="11"/>
  <c r="Q1047" i="11"/>
  <c r="P1047" i="11"/>
  <c r="Q1063" i="11"/>
  <c r="P1063" i="11"/>
  <c r="Q1079" i="11"/>
  <c r="P1079" i="11"/>
  <c r="Q1095" i="11"/>
  <c r="P1095" i="11"/>
  <c r="Q1111" i="11"/>
  <c r="P1111" i="11"/>
  <c r="Q1127" i="11"/>
  <c r="P1127" i="11"/>
  <c r="Q1143" i="11"/>
  <c r="P1143" i="11"/>
  <c r="Q1159" i="11"/>
  <c r="P1159" i="11"/>
  <c r="Q1175" i="11"/>
  <c r="P1175" i="11"/>
  <c r="Q1191" i="11"/>
  <c r="P1191" i="11"/>
  <c r="Q1207" i="11"/>
  <c r="P1207" i="11"/>
  <c r="Q1223" i="11"/>
  <c r="P1223" i="11"/>
  <c r="Q1239" i="11"/>
  <c r="P1239" i="11"/>
  <c r="Q1255" i="11"/>
  <c r="P1255" i="11"/>
  <c r="Q1275" i="11"/>
  <c r="P1275" i="11"/>
  <c r="P1301" i="11"/>
  <c r="Q1301" i="11"/>
  <c r="Q1320" i="11"/>
  <c r="P1320" i="11"/>
  <c r="Q1339" i="11"/>
  <c r="P1339" i="11"/>
  <c r="P1365" i="11"/>
  <c r="Q1365" i="11"/>
  <c r="Q1384" i="11"/>
  <c r="P1384" i="11"/>
  <c r="Q1403" i="11"/>
  <c r="P1403" i="11"/>
  <c r="P1429" i="11"/>
  <c r="Q1429" i="11"/>
  <c r="Q1458" i="11"/>
  <c r="P1458" i="11"/>
  <c r="Q1486" i="11"/>
  <c r="P1486" i="11"/>
  <c r="Q1519" i="11"/>
  <c r="P1519" i="11"/>
  <c r="Q1547" i="11"/>
  <c r="P1547" i="11"/>
  <c r="P1580" i="11"/>
  <c r="Q1580" i="11"/>
  <c r="Q1704" i="11"/>
  <c r="P1704" i="11"/>
  <c r="P1733" i="11"/>
  <c r="Q1733" i="11"/>
  <c r="Q813" i="11"/>
  <c r="P813" i="11"/>
  <c r="Q829" i="11"/>
  <c r="P829" i="11"/>
  <c r="Q845" i="11"/>
  <c r="P845" i="11"/>
  <c r="Q861" i="11"/>
  <c r="P861" i="11"/>
  <c r="Q877" i="11"/>
  <c r="P877" i="11"/>
  <c r="Q893" i="11"/>
  <c r="P893" i="11"/>
  <c r="Q909" i="11"/>
  <c r="P909" i="11"/>
  <c r="Q925" i="11"/>
  <c r="P925" i="11"/>
  <c r="Q941" i="11"/>
  <c r="P941" i="11"/>
  <c r="Q957" i="11"/>
  <c r="P957" i="11"/>
  <c r="Q973" i="11"/>
  <c r="P973" i="11"/>
  <c r="Q989" i="11"/>
  <c r="P989" i="11"/>
  <c r="Q1005" i="11"/>
  <c r="P1005" i="11"/>
  <c r="Q1021" i="11"/>
  <c r="P1021" i="11"/>
  <c r="Q1037" i="11"/>
  <c r="P1037" i="11"/>
  <c r="Q1053" i="11"/>
  <c r="P1053" i="11"/>
  <c r="Q1069" i="11"/>
  <c r="P1069" i="11"/>
  <c r="Q1085" i="11"/>
  <c r="P1085" i="11"/>
  <c r="Q1101" i="11"/>
  <c r="P1101" i="11"/>
  <c r="Q1117" i="11"/>
  <c r="P1117" i="11"/>
  <c r="Q1133" i="11"/>
  <c r="P1133" i="11"/>
  <c r="Q1149" i="11"/>
  <c r="P1149" i="11"/>
  <c r="Q1165" i="11"/>
  <c r="P1165" i="11"/>
  <c r="Q1181" i="11"/>
  <c r="P1181" i="11"/>
  <c r="Q1197" i="11"/>
  <c r="P1197" i="11"/>
  <c r="Q1213" i="11"/>
  <c r="P1213" i="11"/>
  <c r="Q1229" i="11"/>
  <c r="P1229" i="11"/>
  <c r="Q1245" i="11"/>
  <c r="P1245" i="11"/>
  <c r="Q1261" i="11"/>
  <c r="P1261" i="11"/>
  <c r="Q1280" i="11"/>
  <c r="P1280" i="11"/>
  <c r="Q1299" i="11"/>
  <c r="P1299" i="11"/>
  <c r="P1325" i="11"/>
  <c r="Q1325" i="11"/>
  <c r="Q1344" i="11"/>
  <c r="P1344" i="11"/>
  <c r="Q1363" i="11"/>
  <c r="P1363" i="11"/>
  <c r="P1389" i="11"/>
  <c r="Q1389" i="11"/>
  <c r="Q1408" i="11"/>
  <c r="P1408" i="11"/>
  <c r="Q1427" i="11"/>
  <c r="P1427" i="11"/>
  <c r="Q1454" i="11"/>
  <c r="P1454" i="11"/>
  <c r="Q1487" i="11"/>
  <c r="P1487" i="11"/>
  <c r="Q1515" i="11"/>
  <c r="P1515" i="11"/>
  <c r="P1548" i="11"/>
  <c r="Q1548" i="11"/>
  <c r="Q1571" i="11"/>
  <c r="P1571" i="11"/>
  <c r="P1596" i="11"/>
  <c r="Q1596" i="11"/>
  <c r="P1612" i="11"/>
  <c r="Q1612" i="11"/>
  <c r="P1628" i="11"/>
  <c r="Q1628" i="11"/>
  <c r="P1644" i="11"/>
  <c r="Q1644" i="11"/>
  <c r="P1660" i="11"/>
  <c r="Q1660" i="11"/>
  <c r="P1676" i="11"/>
  <c r="Q1676" i="11"/>
  <c r="Q1712" i="11"/>
  <c r="P1712" i="11"/>
  <c r="Q1819" i="11"/>
  <c r="P1819" i="11"/>
  <c r="P1270" i="11"/>
  <c r="Q1270" i="11"/>
  <c r="P1286" i="11"/>
  <c r="Q1286" i="11"/>
  <c r="P1302" i="11"/>
  <c r="Q1302" i="11"/>
  <c r="P1318" i="11"/>
  <c r="Q1318" i="11"/>
  <c r="P1334" i="11"/>
  <c r="Q1334" i="11"/>
  <c r="P1350" i="11"/>
  <c r="Q1350" i="11"/>
  <c r="P1366" i="11"/>
  <c r="Q1366" i="11"/>
  <c r="P1382" i="11"/>
  <c r="Q1382" i="11"/>
  <c r="P1398" i="11"/>
  <c r="Q1398" i="11"/>
  <c r="P1414" i="11"/>
  <c r="Q1414" i="11"/>
  <c r="P1430" i="11"/>
  <c r="Q1430" i="11"/>
  <c r="P1450" i="11"/>
  <c r="Q1450" i="11"/>
  <c r="P1476" i="11"/>
  <c r="Q1476" i="11"/>
  <c r="Q1495" i="11"/>
  <c r="P1495" i="11"/>
  <c r="P1514" i="11"/>
  <c r="Q1514" i="11"/>
  <c r="P1540" i="11"/>
  <c r="Q1540" i="11"/>
  <c r="Q1559" i="11"/>
  <c r="P1559" i="11"/>
  <c r="P1578" i="11"/>
  <c r="Q1578" i="11"/>
  <c r="P1608" i="11"/>
  <c r="Q1608" i="11"/>
  <c r="P1640" i="11"/>
  <c r="Q1640" i="11"/>
  <c r="P1672" i="11"/>
  <c r="Q1672" i="11"/>
  <c r="P1725" i="11"/>
  <c r="Q1725" i="11"/>
  <c r="P1747" i="11"/>
  <c r="Q1747" i="11"/>
  <c r="Q1803" i="11"/>
  <c r="P1803" i="11"/>
  <c r="P1848" i="11"/>
  <c r="Q1848" i="11"/>
  <c r="Q1763" i="11"/>
  <c r="P1763" i="11"/>
  <c r="Q1433" i="11"/>
  <c r="P1433" i="11"/>
  <c r="Q1449" i="11"/>
  <c r="P1449" i="11"/>
  <c r="Q1465" i="11"/>
  <c r="P1465" i="11"/>
  <c r="Q1481" i="11"/>
  <c r="P1481" i="11"/>
  <c r="Q1497" i="11"/>
  <c r="P1497" i="11"/>
  <c r="Q1513" i="11"/>
  <c r="P1513" i="11"/>
  <c r="Q1529" i="11"/>
  <c r="P1529" i="11"/>
  <c r="Q1545" i="11"/>
  <c r="P1545" i="11"/>
  <c r="Q1561" i="11"/>
  <c r="P1561" i="11"/>
  <c r="Q1577" i="11"/>
  <c r="P1577" i="11"/>
  <c r="Q1593" i="11"/>
  <c r="P1593" i="11"/>
  <c r="Q1609" i="11"/>
  <c r="P1609" i="11"/>
  <c r="Q1625" i="11"/>
  <c r="P1625" i="11"/>
  <c r="Q1641" i="11"/>
  <c r="P1641" i="11"/>
  <c r="Q1657" i="11"/>
  <c r="P1657" i="11"/>
  <c r="Q1673" i="11"/>
  <c r="P1673" i="11"/>
  <c r="P1697" i="11"/>
  <c r="Q1697" i="11"/>
  <c r="Q1716" i="11"/>
  <c r="P1716" i="11"/>
  <c r="Q1735" i="11"/>
  <c r="P1735" i="11"/>
  <c r="P1761" i="11"/>
  <c r="Q1761" i="11"/>
  <c r="Q1782" i="11"/>
  <c r="P1782" i="11"/>
  <c r="P1816" i="11"/>
  <c r="Q1816" i="11"/>
  <c r="P1868" i="11"/>
  <c r="Q1868" i="11"/>
  <c r="P1916" i="11"/>
  <c r="Q1916" i="11"/>
  <c r="Q1591" i="11"/>
  <c r="P1591" i="11"/>
  <c r="Q1607" i="11"/>
  <c r="P1607" i="11"/>
  <c r="Q1623" i="11"/>
  <c r="P1623" i="11"/>
  <c r="Q1639" i="11"/>
  <c r="P1639" i="11"/>
  <c r="Q1655" i="11"/>
  <c r="P1655" i="11"/>
  <c r="Q1671" i="11"/>
  <c r="P1671" i="11"/>
  <c r="P1689" i="11"/>
  <c r="Q1689" i="11"/>
  <c r="Q1708" i="11"/>
  <c r="P1708" i="11"/>
  <c r="Q1727" i="11"/>
  <c r="P1727" i="11"/>
  <c r="P1753" i="11"/>
  <c r="Q1753" i="11"/>
  <c r="Q1783" i="11"/>
  <c r="P1783" i="11"/>
  <c r="Q1811" i="11"/>
  <c r="P1811" i="11"/>
  <c r="Q1857" i="11"/>
  <c r="P1857" i="11"/>
  <c r="P1690" i="11"/>
  <c r="Q1690" i="11"/>
  <c r="P1706" i="11"/>
  <c r="Q1706" i="11"/>
  <c r="P1722" i="11"/>
  <c r="Q1722" i="11"/>
  <c r="P1738" i="11"/>
  <c r="Q1738" i="11"/>
  <c r="P1754" i="11"/>
  <c r="Q1754" i="11"/>
  <c r="Q1775" i="11"/>
  <c r="P1775" i="11"/>
  <c r="Q1794" i="11"/>
  <c r="P1794" i="11"/>
  <c r="P1820" i="11"/>
  <c r="Q1820" i="11"/>
  <c r="Q1839" i="11"/>
  <c r="P1839" i="11"/>
  <c r="P1860" i="11"/>
  <c r="Q1860" i="11"/>
  <c r="P1908" i="11"/>
  <c r="Q1908" i="11"/>
  <c r="P1952" i="11"/>
  <c r="Q1952" i="11"/>
  <c r="Q1802" i="11"/>
  <c r="P1802" i="11"/>
  <c r="P1828" i="11"/>
  <c r="Q1828" i="11"/>
  <c r="P1870" i="11"/>
  <c r="Q1870" i="11"/>
  <c r="Q1897" i="11"/>
  <c r="P1897" i="11"/>
  <c r="P1940" i="11"/>
  <c r="Q1940" i="11"/>
  <c r="Q1864" i="11"/>
  <c r="P1864" i="11"/>
  <c r="P1890" i="11"/>
  <c r="Q1890" i="11"/>
  <c r="Q1909" i="11"/>
  <c r="P1909" i="11"/>
  <c r="Q1928" i="11"/>
  <c r="P1928" i="11"/>
  <c r="P1954" i="11"/>
  <c r="Q1954" i="11"/>
  <c r="P2002" i="11"/>
  <c r="Q2002" i="11"/>
  <c r="Q1769" i="11"/>
  <c r="P1769" i="11"/>
  <c r="P1785" i="11"/>
  <c r="Q1785" i="11"/>
  <c r="Q1801" i="11"/>
  <c r="P1801" i="11"/>
  <c r="Q1817" i="11"/>
  <c r="P1817" i="11"/>
  <c r="Q1833" i="11"/>
  <c r="P1833" i="11"/>
  <c r="P1850" i="11"/>
  <c r="Q1850" i="11"/>
  <c r="Q1869" i="11"/>
  <c r="P1869" i="11"/>
  <c r="Q1888" i="11"/>
  <c r="P1888" i="11"/>
  <c r="P1914" i="11"/>
  <c r="Q1914" i="11"/>
  <c r="Q1933" i="11"/>
  <c r="P1933" i="11"/>
  <c r="Q2005" i="11"/>
  <c r="P2005" i="11"/>
  <c r="Q1956" i="11"/>
  <c r="P1956" i="11"/>
  <c r="P1984" i="11"/>
  <c r="Q1984" i="11"/>
  <c r="Q2004" i="11"/>
  <c r="P2004" i="11"/>
  <c r="Q2043" i="11"/>
  <c r="P2043" i="11"/>
  <c r="Q1945" i="11"/>
  <c r="P1945" i="11"/>
  <c r="Q1973" i="11"/>
  <c r="P1973" i="11"/>
  <c r="Q1988" i="11"/>
  <c r="P1988" i="11"/>
  <c r="P2061" i="11"/>
  <c r="Q2061" i="11"/>
  <c r="P2028" i="11"/>
  <c r="Q2028" i="11"/>
  <c r="Q1957" i="11"/>
  <c r="P1957" i="11"/>
  <c r="Q1972" i="11"/>
  <c r="P1972" i="11"/>
  <c r="P2000" i="11"/>
  <c r="Q2000" i="11"/>
  <c r="Q2031" i="11"/>
  <c r="P2031" i="11"/>
  <c r="Q2072" i="11"/>
  <c r="P2072" i="11"/>
  <c r="Q1863" i="11"/>
  <c r="P1863" i="11"/>
  <c r="Q1879" i="11"/>
  <c r="P1879" i="11"/>
  <c r="Q1895" i="11"/>
  <c r="P1895" i="11"/>
  <c r="Q1911" i="11"/>
  <c r="P1911" i="11"/>
  <c r="Q1927" i="11"/>
  <c r="P1927" i="11"/>
  <c r="P1943" i="11"/>
  <c r="Q1943" i="11"/>
  <c r="Q1959" i="11"/>
  <c r="P1959" i="11"/>
  <c r="Q1980" i="11"/>
  <c r="P1980" i="11"/>
  <c r="P2006" i="11"/>
  <c r="Q2006" i="11"/>
  <c r="P2024" i="11"/>
  <c r="Q2024" i="11"/>
  <c r="Q2060" i="11"/>
  <c r="P2060" i="11"/>
  <c r="Q1979" i="11"/>
  <c r="P1979" i="11"/>
  <c r="Q1995" i="11"/>
  <c r="P1995" i="11"/>
  <c r="Q2011" i="11"/>
  <c r="P2011" i="11"/>
  <c r="Q2026" i="11"/>
  <c r="P2026" i="11"/>
  <c r="P2052" i="11"/>
  <c r="Q2052" i="11"/>
  <c r="P2069" i="11"/>
  <c r="Q2069" i="11"/>
  <c r="Q2037" i="11"/>
  <c r="P2037" i="11"/>
  <c r="Q2055" i="11"/>
  <c r="P2055" i="11"/>
  <c r="Q2054" i="11"/>
  <c r="P2054" i="11"/>
  <c r="Q2070" i="11"/>
  <c r="P2070" i="11"/>
  <c r="U694" i="11"/>
  <c r="T694" i="11"/>
  <c r="U27" i="11"/>
  <c r="T27" i="11"/>
  <c r="U11" i="11"/>
  <c r="T11" i="11"/>
  <c r="T67" i="11"/>
  <c r="P1544" i="11"/>
  <c r="Q1544" i="11"/>
  <c r="Q750" i="11"/>
  <c r="P750" i="11"/>
  <c r="X708" i="11"/>
  <c r="W708" i="11"/>
  <c r="Q617" i="11"/>
  <c r="P617" i="11"/>
  <c r="X602" i="11"/>
  <c r="W602" i="11"/>
  <c r="X583" i="11"/>
  <c r="W583" i="11"/>
  <c r="Q374" i="11"/>
  <c r="P374" i="11"/>
  <c r="Q342" i="11"/>
  <c r="P342" i="11"/>
  <c r="X335" i="11"/>
  <c r="W335" i="11"/>
  <c r="X324" i="11"/>
  <c r="W324" i="11"/>
  <c r="Q310" i="11"/>
  <c r="P310" i="11"/>
  <c r="X264" i="11"/>
  <c r="W264" i="11"/>
  <c r="X255" i="11"/>
  <c r="W255" i="11"/>
  <c r="X195" i="11"/>
  <c r="W195" i="11"/>
  <c r="X176" i="11"/>
  <c r="W176" i="11"/>
  <c r="Q167" i="11"/>
  <c r="P167" i="11"/>
  <c r="Q146" i="11"/>
  <c r="P146" i="11"/>
  <c r="X139" i="11"/>
  <c r="W139" i="11"/>
  <c r="X128" i="11"/>
  <c r="W128" i="11"/>
  <c r="X95" i="11"/>
  <c r="W95" i="11"/>
  <c r="W84" i="11"/>
  <c r="X84" i="11"/>
  <c r="X79" i="11"/>
  <c r="W79" i="11"/>
  <c r="Q74" i="11"/>
  <c r="P74" i="11"/>
  <c r="X63" i="11"/>
  <c r="W63" i="11"/>
  <c r="Q58" i="11"/>
  <c r="P58" i="11"/>
  <c r="X47" i="11"/>
  <c r="W47" i="11"/>
  <c r="Q42" i="11"/>
  <c r="P42" i="11"/>
  <c r="X31" i="11"/>
  <c r="W31" i="11"/>
  <c r="Q26" i="11"/>
  <c r="P26" i="11"/>
  <c r="X15" i="11"/>
  <c r="W15" i="11"/>
  <c r="Q10" i="11"/>
  <c r="P10" i="11"/>
  <c r="P21" i="11"/>
  <c r="Q21" i="11"/>
  <c r="P1004" i="11"/>
  <c r="Q1004" i="11"/>
  <c r="Q486" i="11"/>
  <c r="P486" i="11"/>
  <c r="Q394" i="11"/>
  <c r="P394" i="11"/>
  <c r="Q126" i="11"/>
  <c r="P126" i="11"/>
  <c r="Q44" i="11"/>
  <c r="P44" i="11"/>
  <c r="Q20" i="11"/>
  <c r="P20" i="11"/>
  <c r="R1254" i="11"/>
  <c r="S1254" i="11"/>
  <c r="P924" i="11"/>
  <c r="Q924" i="11"/>
  <c r="P892" i="11"/>
  <c r="Q892" i="11"/>
  <c r="Q759" i="11"/>
  <c r="P759" i="11"/>
  <c r="Q742" i="11"/>
  <c r="P742" i="11"/>
  <c r="X668" i="11"/>
  <c r="W668" i="11"/>
  <c r="Q647" i="11"/>
  <c r="P647" i="11"/>
  <c r="X622" i="11"/>
  <c r="W622" i="11"/>
  <c r="Q605" i="11"/>
  <c r="P605" i="11"/>
  <c r="Q589" i="11"/>
  <c r="P589" i="11"/>
  <c r="Q578" i="11"/>
  <c r="P578" i="11"/>
  <c r="X555" i="11"/>
  <c r="W555" i="11"/>
  <c r="Q509" i="11"/>
  <c r="P509" i="11"/>
  <c r="Q498" i="11"/>
  <c r="P498" i="11"/>
  <c r="X475" i="11"/>
  <c r="W475" i="11"/>
  <c r="Q445" i="11"/>
  <c r="P445" i="11"/>
  <c r="Q434" i="11"/>
  <c r="P434" i="11"/>
  <c r="X412" i="11"/>
  <c r="W412" i="11"/>
  <c r="Q355" i="11"/>
  <c r="P355" i="11"/>
  <c r="Q323" i="11"/>
  <c r="P323" i="11"/>
  <c r="Q299" i="11"/>
  <c r="P299" i="11"/>
  <c r="Q286" i="11"/>
  <c r="P286" i="11"/>
  <c r="X259" i="11"/>
  <c r="W259" i="11"/>
  <c r="X247" i="11"/>
  <c r="W247" i="11"/>
  <c r="X215" i="11"/>
  <c r="W215" i="11"/>
  <c r="X148" i="11"/>
  <c r="W148" i="11"/>
  <c r="Q143" i="11"/>
  <c r="P143" i="11"/>
  <c r="Q110" i="11"/>
  <c r="P110" i="11"/>
  <c r="X96" i="11"/>
  <c r="W96" i="11"/>
  <c r="P69" i="11"/>
  <c r="Q69" i="11"/>
  <c r="W66" i="11"/>
  <c r="X66" i="11"/>
  <c r="P57" i="11"/>
  <c r="Q57" i="11"/>
  <c r="W42" i="11"/>
  <c r="X42" i="11"/>
  <c r="P17" i="11"/>
  <c r="Q17" i="11"/>
  <c r="W93" i="11"/>
  <c r="X93" i="11"/>
  <c r="W125" i="11"/>
  <c r="X125" i="11"/>
  <c r="W157" i="11"/>
  <c r="X157" i="11"/>
  <c r="W205" i="11"/>
  <c r="X205" i="11"/>
  <c r="W237" i="11"/>
  <c r="X237" i="11"/>
  <c r="W269" i="11"/>
  <c r="X269" i="11"/>
  <c r="W301" i="11"/>
  <c r="X301" i="11"/>
  <c r="W333" i="11"/>
  <c r="X333" i="11"/>
  <c r="W365" i="11"/>
  <c r="X365" i="11"/>
  <c r="W397" i="11"/>
  <c r="X397" i="11"/>
  <c r="W432" i="11"/>
  <c r="X432" i="11"/>
  <c r="W464" i="11"/>
  <c r="X464" i="11"/>
  <c r="W496" i="11"/>
  <c r="X496" i="11"/>
  <c r="W528" i="11"/>
  <c r="X528" i="11"/>
  <c r="W560" i="11"/>
  <c r="X560" i="11"/>
  <c r="W592" i="11"/>
  <c r="X592" i="11"/>
  <c r="W624" i="11"/>
  <c r="X624" i="11"/>
  <c r="X664" i="11"/>
  <c r="W664" i="11"/>
  <c r="X696" i="11"/>
  <c r="W696" i="11"/>
  <c r="X728" i="11"/>
  <c r="W728" i="11"/>
  <c r="X760" i="11"/>
  <c r="W760" i="11"/>
  <c r="X776" i="11"/>
  <c r="W776" i="11"/>
  <c r="X815" i="11"/>
  <c r="W815" i="11"/>
  <c r="W975" i="11"/>
  <c r="X975" i="11"/>
  <c r="X1467" i="11"/>
  <c r="W1467" i="11"/>
  <c r="W106" i="11"/>
  <c r="X106" i="11"/>
  <c r="W138" i="11"/>
  <c r="X138" i="11"/>
  <c r="X170" i="11"/>
  <c r="W170" i="11"/>
  <c r="W202" i="11"/>
  <c r="X202" i="11"/>
  <c r="W234" i="11"/>
  <c r="X234" i="11"/>
  <c r="W266" i="11"/>
  <c r="X266" i="11"/>
  <c r="X298" i="11"/>
  <c r="W298" i="11"/>
  <c r="W330" i="11"/>
  <c r="X330" i="11"/>
  <c r="W362" i="11"/>
  <c r="X362" i="11"/>
  <c r="W410" i="11"/>
  <c r="X410" i="11"/>
  <c r="W441" i="11"/>
  <c r="X441" i="11"/>
  <c r="W457" i="11"/>
  <c r="X457" i="11"/>
  <c r="W489" i="11"/>
  <c r="X489" i="11"/>
  <c r="W521" i="11"/>
  <c r="X521" i="11"/>
  <c r="W553" i="11"/>
  <c r="X553" i="11"/>
  <c r="W585" i="11"/>
  <c r="X585" i="11"/>
  <c r="W617" i="11"/>
  <c r="X617" i="11"/>
  <c r="W825" i="11"/>
  <c r="X825" i="11"/>
  <c r="W897" i="11"/>
  <c r="X897" i="11"/>
  <c r="W961" i="11"/>
  <c r="X961" i="11"/>
  <c r="W1087" i="11"/>
  <c r="X1087" i="11"/>
  <c r="X1349" i="11"/>
  <c r="W1349" i="11"/>
  <c r="W657" i="11"/>
  <c r="X657" i="11"/>
  <c r="W689" i="11"/>
  <c r="X689" i="11"/>
  <c r="W721" i="11"/>
  <c r="X721" i="11"/>
  <c r="W753" i="11"/>
  <c r="X753" i="11"/>
  <c r="W801" i="11"/>
  <c r="X801" i="11"/>
  <c r="X820" i="11"/>
  <c r="W820" i="11"/>
  <c r="W877" i="11"/>
  <c r="X877" i="11"/>
  <c r="W941" i="11"/>
  <c r="X941" i="11"/>
  <c r="W1005" i="11"/>
  <c r="X1005" i="11"/>
  <c r="W1125" i="11"/>
  <c r="X1125" i="11"/>
  <c r="W1264" i="11"/>
  <c r="X1264" i="11"/>
  <c r="X1500" i="11"/>
  <c r="W1500" i="11"/>
  <c r="W654" i="11"/>
  <c r="X654" i="11"/>
  <c r="W686" i="11"/>
  <c r="X686" i="11"/>
  <c r="W702" i="11"/>
  <c r="X702" i="11"/>
  <c r="W734" i="11"/>
  <c r="X734" i="11"/>
  <c r="W766" i="11"/>
  <c r="X766" i="11"/>
  <c r="W798" i="11"/>
  <c r="X798" i="11"/>
  <c r="W849" i="11"/>
  <c r="X849" i="11"/>
  <c r="W937" i="11"/>
  <c r="X937" i="11"/>
  <c r="W1001" i="11"/>
  <c r="X1001" i="11"/>
  <c r="W1029" i="11"/>
  <c r="X1029" i="11"/>
  <c r="W1139" i="11"/>
  <c r="X1139" i="11"/>
  <c r="W1390" i="11"/>
  <c r="X1390" i="11"/>
  <c r="W1055" i="11"/>
  <c r="X1055" i="11"/>
  <c r="W1115" i="11"/>
  <c r="X1115" i="11"/>
  <c r="W1179" i="11"/>
  <c r="X1179" i="11"/>
  <c r="W1239" i="11"/>
  <c r="X1239" i="11"/>
  <c r="W1414" i="11"/>
  <c r="X1414" i="11"/>
  <c r="W1621" i="11"/>
  <c r="X1621" i="11"/>
  <c r="W1081" i="11"/>
  <c r="X1081" i="11"/>
  <c r="W1145" i="11"/>
  <c r="X1145" i="11"/>
  <c r="W1205" i="11"/>
  <c r="X1205" i="11"/>
  <c r="W1288" i="11"/>
  <c r="X1288" i="11"/>
  <c r="W1509" i="11"/>
  <c r="X1509" i="11"/>
  <c r="X1309" i="11"/>
  <c r="W1309" i="11"/>
  <c r="W1416" i="11"/>
  <c r="X1416" i="11"/>
  <c r="X1532" i="11"/>
  <c r="W1532" i="11"/>
  <c r="W1639" i="11"/>
  <c r="X1639" i="11"/>
  <c r="W1821" i="11"/>
  <c r="X1821" i="11"/>
  <c r="W1366" i="11"/>
  <c r="X1366" i="11"/>
  <c r="W1441" i="11"/>
  <c r="X1441" i="11"/>
  <c r="W1625" i="11"/>
  <c r="X1625" i="11"/>
  <c r="W1637" i="11"/>
  <c r="X1637" i="11"/>
  <c r="X1576" i="11"/>
  <c r="W1576" i="11"/>
  <c r="W1724" i="11"/>
  <c r="X1724" i="11"/>
  <c r="X852" i="11"/>
  <c r="W852" i="11"/>
  <c r="X900" i="11"/>
  <c r="W900" i="11"/>
  <c r="X932" i="11"/>
  <c r="W932" i="11"/>
  <c r="X964" i="11"/>
  <c r="W964" i="11"/>
  <c r="X996" i="11"/>
  <c r="W996" i="11"/>
  <c r="X1028" i="11"/>
  <c r="W1028" i="11"/>
  <c r="X1044" i="11"/>
  <c r="W1044" i="11"/>
  <c r="X1076" i="11"/>
  <c r="W1076" i="11"/>
  <c r="X1108" i="11"/>
  <c r="W1108" i="11"/>
  <c r="X1140" i="11"/>
  <c r="W1140" i="11"/>
  <c r="X1172" i="11"/>
  <c r="W1172" i="11"/>
  <c r="X1204" i="11"/>
  <c r="W1204" i="11"/>
  <c r="X1236" i="11"/>
  <c r="W1236" i="11"/>
  <c r="X1268" i="11"/>
  <c r="W1268" i="11"/>
  <c r="X1313" i="11"/>
  <c r="W1313" i="11"/>
  <c r="W1354" i="11"/>
  <c r="X1354" i="11"/>
  <c r="X1396" i="11"/>
  <c r="W1396" i="11"/>
  <c r="X1452" i="11"/>
  <c r="W1452" i="11"/>
  <c r="X1496" i="11"/>
  <c r="W1496" i="11"/>
  <c r="W1553" i="11"/>
  <c r="X1553" i="11"/>
  <c r="W1627" i="11"/>
  <c r="X1627" i="11"/>
  <c r="W1698" i="11"/>
  <c r="X1698" i="11"/>
  <c r="X1763" i="11"/>
  <c r="W1763" i="11"/>
  <c r="W826" i="11"/>
  <c r="X826" i="11"/>
  <c r="X858" i="11"/>
  <c r="W858" i="11"/>
  <c r="X890" i="11"/>
  <c r="W890" i="11"/>
  <c r="X922" i="11"/>
  <c r="W922" i="11"/>
  <c r="X954" i="11"/>
  <c r="W954" i="11"/>
  <c r="X986" i="11"/>
  <c r="W986" i="11"/>
  <c r="X1002" i="11"/>
  <c r="W1002" i="11"/>
  <c r="X1034" i="11"/>
  <c r="W1034" i="11"/>
  <c r="X1066" i="11"/>
  <c r="W1066" i="11"/>
  <c r="X1114" i="11"/>
  <c r="W1114" i="11"/>
  <c r="X1146" i="11"/>
  <c r="W1146" i="11"/>
  <c r="X1178" i="11"/>
  <c r="W1178" i="11"/>
  <c r="X1210" i="11"/>
  <c r="W1210" i="11"/>
  <c r="X1242" i="11"/>
  <c r="W1242" i="11"/>
  <c r="X1258" i="11"/>
  <c r="W1258" i="11"/>
  <c r="X1305" i="11"/>
  <c r="W1305" i="11"/>
  <c r="W1346" i="11"/>
  <c r="X1346" i="11"/>
  <c r="X1388" i="11"/>
  <c r="W1388" i="11"/>
  <c r="W1437" i="11"/>
  <c r="X1437" i="11"/>
  <c r="W1521" i="11"/>
  <c r="X1521" i="11"/>
  <c r="X1579" i="11"/>
  <c r="W1579" i="11"/>
  <c r="W1275" i="11"/>
  <c r="X1275" i="11"/>
  <c r="W1307" i="11"/>
  <c r="X1307" i="11"/>
  <c r="W1339" i="11"/>
  <c r="X1339" i="11"/>
  <c r="W1371" i="11"/>
  <c r="X1371" i="11"/>
  <c r="W1387" i="11"/>
  <c r="X1387" i="11"/>
  <c r="W1419" i="11"/>
  <c r="X1419" i="11"/>
  <c r="X1456" i="11"/>
  <c r="W1456" i="11"/>
  <c r="W1497" i="11"/>
  <c r="X1497" i="11"/>
  <c r="W1539" i="11"/>
  <c r="X1539" i="11"/>
  <c r="X1584" i="11"/>
  <c r="W1584" i="11"/>
  <c r="W1647" i="11"/>
  <c r="X1647" i="11"/>
  <c r="X1697" i="11"/>
  <c r="W1697" i="11"/>
  <c r="W1805" i="11"/>
  <c r="X1805" i="11"/>
  <c r="X1764" i="11"/>
  <c r="W1764" i="11"/>
  <c r="X1981" i="11"/>
  <c r="W1981" i="11"/>
  <c r="W1462" i="11"/>
  <c r="X1462" i="11"/>
  <c r="X1510" i="11"/>
  <c r="W1510" i="11"/>
  <c r="X1542" i="11"/>
  <c r="W1542" i="11"/>
  <c r="X1574" i="11"/>
  <c r="W1574" i="11"/>
  <c r="X1606" i="11"/>
  <c r="W1606" i="11"/>
  <c r="X1638" i="11"/>
  <c r="W1638" i="11"/>
  <c r="X1670" i="11"/>
  <c r="W1670" i="11"/>
  <c r="W1686" i="11"/>
  <c r="X1686" i="11"/>
  <c r="X1728" i="11"/>
  <c r="W1728" i="11"/>
  <c r="X1775" i="11"/>
  <c r="W1775" i="11"/>
  <c r="W1891" i="11"/>
  <c r="X1891" i="11"/>
  <c r="X1596" i="11"/>
  <c r="W1596" i="11"/>
  <c r="X1628" i="11"/>
  <c r="W1628" i="11"/>
  <c r="X1660" i="11"/>
  <c r="W1660" i="11"/>
  <c r="W1694" i="11"/>
  <c r="X1694" i="11"/>
  <c r="X1736" i="11"/>
  <c r="W1736" i="11"/>
  <c r="W1789" i="11"/>
  <c r="X1789" i="11"/>
  <c r="W1853" i="11"/>
  <c r="X1853" i="11"/>
  <c r="W1687" i="11"/>
  <c r="X1687" i="11"/>
  <c r="W1703" i="11"/>
  <c r="X1703" i="11"/>
  <c r="W1735" i="11"/>
  <c r="X1735" i="11"/>
  <c r="W1771" i="11"/>
  <c r="X1771" i="11"/>
  <c r="X1816" i="11"/>
  <c r="W1816" i="11"/>
  <c r="X1882" i="11"/>
  <c r="W1882" i="11"/>
  <c r="W1801" i="11"/>
  <c r="X1801" i="11"/>
  <c r="X1843" i="11"/>
  <c r="W1843" i="11"/>
  <c r="W1915" i="11"/>
  <c r="X1915" i="11"/>
  <c r="X1873" i="11"/>
  <c r="W1873" i="11"/>
  <c r="X1937" i="11"/>
  <c r="W1937" i="11"/>
  <c r="X1798" i="11"/>
  <c r="W1798" i="11"/>
  <c r="X1830" i="11"/>
  <c r="W1830" i="11"/>
  <c r="X1865" i="11"/>
  <c r="W1865" i="11"/>
  <c r="X1910" i="11"/>
  <c r="W1910" i="11"/>
  <c r="W1953" i="11"/>
  <c r="X1953" i="11"/>
  <c r="X1961" i="11"/>
  <c r="W1961" i="11"/>
  <c r="W2031" i="11"/>
  <c r="X2031" i="11"/>
  <c r="W2017" i="11"/>
  <c r="X2017" i="11"/>
  <c r="X1966" i="11"/>
  <c r="W1966" i="11"/>
  <c r="X2010" i="11"/>
  <c r="W2010" i="11"/>
  <c r="W2074" i="11"/>
  <c r="X2074" i="11"/>
  <c r="W1880" i="11"/>
  <c r="X1880" i="11"/>
  <c r="W1912" i="11"/>
  <c r="X1912" i="11"/>
  <c r="X1944" i="11"/>
  <c r="W1944" i="11"/>
  <c r="W1979" i="11"/>
  <c r="X1979" i="11"/>
  <c r="W2021" i="11"/>
  <c r="X2021" i="11"/>
  <c r="W1976" i="11"/>
  <c r="X1976" i="11"/>
  <c r="W2008" i="11"/>
  <c r="X2008" i="11"/>
  <c r="X2048" i="11"/>
  <c r="W2048" i="11"/>
  <c r="W2050" i="11"/>
  <c r="X2050" i="11"/>
  <c r="W2067" i="11"/>
  <c r="X2067" i="11"/>
  <c r="P972" i="11"/>
  <c r="Q972" i="11"/>
  <c r="Q370" i="11"/>
  <c r="P370" i="11"/>
  <c r="Q306" i="11"/>
  <c r="P306" i="11"/>
  <c r="Q235" i="11"/>
  <c r="P235" i="11"/>
  <c r="Q219" i="11"/>
  <c r="P219" i="11"/>
  <c r="Q203" i="11"/>
  <c r="P203" i="11"/>
  <c r="Q154" i="11"/>
  <c r="P154" i="11"/>
  <c r="Q107" i="11"/>
  <c r="P107" i="11"/>
  <c r="P108" i="11"/>
  <c r="Q108" i="11"/>
  <c r="P140" i="11"/>
  <c r="Q140" i="11"/>
  <c r="P172" i="11"/>
  <c r="Q172" i="11"/>
  <c r="P204" i="11"/>
  <c r="Q204" i="11"/>
  <c r="P236" i="11"/>
  <c r="Q236" i="11"/>
  <c r="P268" i="11"/>
  <c r="Q268" i="11"/>
  <c r="P300" i="11"/>
  <c r="Q300" i="11"/>
  <c r="P332" i="11"/>
  <c r="Q332" i="11"/>
  <c r="P364" i="11"/>
  <c r="Q364" i="11"/>
  <c r="P396" i="11"/>
  <c r="Q396" i="11"/>
  <c r="P427" i="11"/>
  <c r="Q427" i="11"/>
  <c r="P459" i="11"/>
  <c r="Q459" i="11"/>
  <c r="P491" i="11"/>
  <c r="Q491" i="11"/>
  <c r="P523" i="11"/>
  <c r="Q523" i="11"/>
  <c r="P555" i="11"/>
  <c r="Q555" i="11"/>
  <c r="P587" i="11"/>
  <c r="Q587" i="11"/>
  <c r="P619" i="11"/>
  <c r="Q619" i="11"/>
  <c r="Q666" i="11"/>
  <c r="P666" i="11"/>
  <c r="Q730" i="11"/>
  <c r="P730" i="11"/>
  <c r="Q807" i="11"/>
  <c r="P807" i="11"/>
  <c r="P894" i="11"/>
  <c r="Q894" i="11"/>
  <c r="P958" i="11"/>
  <c r="Q958" i="11"/>
  <c r="P1114" i="11"/>
  <c r="Q1114" i="11"/>
  <c r="Q1752" i="11"/>
  <c r="P1752" i="11"/>
  <c r="P117" i="11"/>
  <c r="Q117" i="11"/>
  <c r="P149" i="11"/>
  <c r="Q149" i="11"/>
  <c r="P181" i="11"/>
  <c r="Q181" i="11"/>
  <c r="P213" i="11"/>
  <c r="Q213" i="11"/>
  <c r="Q245" i="11"/>
  <c r="P245" i="11"/>
  <c r="P277" i="11"/>
  <c r="Q277" i="11"/>
  <c r="Q309" i="11"/>
  <c r="P309" i="11"/>
  <c r="Q341" i="11"/>
  <c r="P341" i="11"/>
  <c r="Q373" i="11"/>
  <c r="P373" i="11"/>
  <c r="P405" i="11"/>
  <c r="Q405" i="11"/>
  <c r="Q440" i="11"/>
  <c r="P440" i="11"/>
  <c r="Q472" i="11"/>
  <c r="P472" i="11"/>
  <c r="Q504" i="11"/>
  <c r="P504" i="11"/>
  <c r="Q536" i="11"/>
  <c r="P536" i="11"/>
  <c r="Q568" i="11"/>
  <c r="P568" i="11"/>
  <c r="Q600" i="11"/>
  <c r="P600" i="11"/>
  <c r="Q632" i="11"/>
  <c r="P632" i="11"/>
  <c r="Q691" i="11"/>
  <c r="P691" i="11"/>
  <c r="Q755" i="11"/>
  <c r="P755" i="11"/>
  <c r="P836" i="11"/>
  <c r="Q836" i="11"/>
  <c r="P1036" i="11"/>
  <c r="Q1036" i="11"/>
  <c r="P1258" i="11"/>
  <c r="Q1258" i="11"/>
  <c r="P656" i="11"/>
  <c r="Q656" i="11"/>
  <c r="P688" i="11"/>
  <c r="Q688" i="11"/>
  <c r="P704" i="11"/>
  <c r="Q704" i="11"/>
  <c r="P736" i="11"/>
  <c r="Q736" i="11"/>
  <c r="P768" i="11"/>
  <c r="Q768" i="11"/>
  <c r="P800" i="11"/>
  <c r="Q800" i="11"/>
  <c r="P846" i="11"/>
  <c r="Q846" i="11"/>
  <c r="P902" i="11"/>
  <c r="Q902" i="11"/>
  <c r="P966" i="11"/>
  <c r="Q966" i="11"/>
  <c r="P1058" i="11"/>
  <c r="Q1058" i="11"/>
  <c r="P1144" i="11"/>
  <c r="Q1144" i="11"/>
  <c r="P1297" i="11"/>
  <c r="Q1297" i="11"/>
  <c r="P1510" i="11"/>
  <c r="Q1510" i="11"/>
  <c r="P653" i="11"/>
  <c r="Q653" i="11"/>
  <c r="P685" i="11"/>
  <c r="Q685" i="11"/>
  <c r="P717" i="11"/>
  <c r="Q717" i="11"/>
  <c r="P749" i="11"/>
  <c r="Q749" i="11"/>
  <c r="P781" i="11"/>
  <c r="Q781" i="11"/>
  <c r="Q815" i="11"/>
  <c r="P815" i="11"/>
  <c r="P882" i="11"/>
  <c r="Q882" i="11"/>
  <c r="P946" i="11"/>
  <c r="Q946" i="11"/>
  <c r="P1010" i="11"/>
  <c r="Q1010" i="11"/>
  <c r="P1192" i="11"/>
  <c r="Q1192" i="11"/>
  <c r="P1401" i="11"/>
  <c r="Q1401" i="11"/>
  <c r="P1598" i="11"/>
  <c r="Q1598" i="11"/>
  <c r="P1064" i="11"/>
  <c r="Q1064" i="11"/>
  <c r="P1158" i="11"/>
  <c r="Q1158" i="11"/>
  <c r="P1232" i="11"/>
  <c r="Q1232" i="11"/>
  <c r="Q1292" i="11"/>
  <c r="P1292" i="11"/>
  <c r="P1532" i="11"/>
  <c r="Q1532" i="11"/>
  <c r="P1076" i="11"/>
  <c r="Q1076" i="11"/>
  <c r="P1138" i="11"/>
  <c r="Q1138" i="11"/>
  <c r="P1212" i="11"/>
  <c r="Q1212" i="11"/>
  <c r="P1263" i="11"/>
  <c r="Q1263" i="11"/>
  <c r="P1662" i="11"/>
  <c r="Q1662" i="11"/>
  <c r="Q1356" i="11"/>
  <c r="P1356" i="11"/>
  <c r="P1399" i="11"/>
  <c r="Q1399" i="11"/>
  <c r="P1520" i="11"/>
  <c r="Q1520" i="11"/>
  <c r="P1327" i="11"/>
  <c r="Q1327" i="11"/>
  <c r="Q1388" i="11"/>
  <c r="P1388" i="11"/>
  <c r="Q1570" i="11"/>
  <c r="P1570" i="11"/>
  <c r="P1630" i="11"/>
  <c r="Q1630" i="11"/>
  <c r="P1574" i="11"/>
  <c r="Q1574" i="11"/>
  <c r="Q831" i="11"/>
  <c r="P831" i="11"/>
  <c r="Q863" i="11"/>
  <c r="P863" i="11"/>
  <c r="Q895" i="11"/>
  <c r="P895" i="11"/>
  <c r="Q927" i="11"/>
  <c r="P927" i="11"/>
  <c r="Q959" i="11"/>
  <c r="P959" i="11"/>
  <c r="Q991" i="11"/>
  <c r="P991" i="11"/>
  <c r="Q1023" i="11"/>
  <c r="P1023" i="11"/>
  <c r="Q1055" i="11"/>
  <c r="P1055" i="11"/>
  <c r="Q1087" i="11"/>
  <c r="P1087" i="11"/>
  <c r="Q1119" i="11"/>
  <c r="P1119" i="11"/>
  <c r="Q1151" i="11"/>
  <c r="P1151" i="11"/>
  <c r="Q1183" i="11"/>
  <c r="P1183" i="11"/>
  <c r="Q1215" i="11"/>
  <c r="P1215" i="11"/>
  <c r="Q1247" i="11"/>
  <c r="P1247" i="11"/>
  <c r="Q1288" i="11"/>
  <c r="P1288" i="11"/>
  <c r="P1333" i="11"/>
  <c r="Q1333" i="11"/>
  <c r="Q1371" i="11"/>
  <c r="P1371" i="11"/>
  <c r="Q1416" i="11"/>
  <c r="P1416" i="11"/>
  <c r="Q1475" i="11"/>
  <c r="P1475" i="11"/>
  <c r="P1536" i="11"/>
  <c r="Q1536" i="11"/>
  <c r="Q1586" i="11"/>
  <c r="P1586" i="11"/>
  <c r="P805" i="11"/>
  <c r="Q805" i="11"/>
  <c r="Q837" i="11"/>
  <c r="P837" i="11"/>
  <c r="Q869" i="11"/>
  <c r="P869" i="11"/>
  <c r="Q901" i="11"/>
  <c r="P901" i="11"/>
  <c r="Q933" i="11"/>
  <c r="P933" i="11"/>
  <c r="Q981" i="11"/>
  <c r="P981" i="11"/>
  <c r="Q1013" i="11"/>
  <c r="P1013" i="11"/>
  <c r="Q1029" i="11"/>
  <c r="P1029" i="11"/>
  <c r="Q1061" i="11"/>
  <c r="P1061" i="11"/>
  <c r="Q1093" i="11"/>
  <c r="P1093" i="11"/>
  <c r="Q1125" i="11"/>
  <c r="P1125" i="11"/>
  <c r="Q1157" i="11"/>
  <c r="P1157" i="11"/>
  <c r="Q1173" i="11"/>
  <c r="P1173" i="11"/>
  <c r="Q1205" i="11"/>
  <c r="P1205" i="11"/>
  <c r="Q1253" i="11"/>
  <c r="P1253" i="11"/>
  <c r="P1293" i="11"/>
  <c r="Q1293" i="11"/>
  <c r="Q1331" i="11"/>
  <c r="P1331" i="11"/>
  <c r="Q1376" i="11"/>
  <c r="P1376" i="11"/>
  <c r="P1421" i="11"/>
  <c r="Q1421" i="11"/>
  <c r="P1464" i="11"/>
  <c r="Q1464" i="11"/>
  <c r="P1526" i="11"/>
  <c r="Q1526" i="11"/>
  <c r="Q1582" i="11"/>
  <c r="P1582" i="11"/>
  <c r="P1618" i="11"/>
  <c r="Q1618" i="11"/>
  <c r="P1650" i="11"/>
  <c r="Q1650" i="11"/>
  <c r="P1666" i="11"/>
  <c r="Q1666" i="11"/>
  <c r="P1934" i="11"/>
  <c r="Q1934" i="11"/>
  <c r="P1294" i="11"/>
  <c r="Q1294" i="11"/>
  <c r="P1326" i="11"/>
  <c r="Q1326" i="11"/>
  <c r="P1358" i="11"/>
  <c r="Q1358" i="11"/>
  <c r="P1390" i="11"/>
  <c r="Q1390" i="11"/>
  <c r="P1422" i="11"/>
  <c r="Q1422" i="11"/>
  <c r="Q1463" i="11"/>
  <c r="P1463" i="11"/>
  <c r="P1508" i="11"/>
  <c r="Q1508" i="11"/>
  <c r="P1546" i="11"/>
  <c r="Q1546" i="11"/>
  <c r="P1592" i="11"/>
  <c r="Q1592" i="11"/>
  <c r="P1656" i="11"/>
  <c r="Q1656" i="11"/>
  <c r="P1739" i="11"/>
  <c r="Q1739" i="11"/>
  <c r="P1838" i="11"/>
  <c r="Q1838" i="11"/>
  <c r="P1808" i="11"/>
  <c r="Q1808" i="11"/>
  <c r="Q1473" i="11"/>
  <c r="P1473" i="11"/>
  <c r="Q1505" i="11"/>
  <c r="P1505" i="11"/>
  <c r="Q1537" i="11"/>
  <c r="P1537" i="11"/>
  <c r="Q1569" i="11"/>
  <c r="P1569" i="11"/>
  <c r="Q1601" i="11"/>
  <c r="P1601" i="11"/>
  <c r="Q1633" i="11"/>
  <c r="P1633" i="11"/>
  <c r="Q1649" i="11"/>
  <c r="P1649" i="11"/>
  <c r="Q1681" i="11"/>
  <c r="P1681" i="11"/>
  <c r="P1729" i="11"/>
  <c r="Q1729" i="11"/>
  <c r="Q1771" i="11"/>
  <c r="P1771" i="11"/>
  <c r="Q1827" i="11"/>
  <c r="P1827" i="11"/>
  <c r="Q1929" i="11"/>
  <c r="P1929" i="11"/>
  <c r="Q1615" i="11"/>
  <c r="P1615" i="11"/>
  <c r="Q1647" i="11"/>
  <c r="P1647" i="11"/>
  <c r="Q1679" i="11"/>
  <c r="P1679" i="11"/>
  <c r="Q1740" i="11"/>
  <c r="P1740" i="11"/>
  <c r="P1840" i="11"/>
  <c r="Q1840" i="11"/>
  <c r="P1698" i="11"/>
  <c r="Q1698" i="11"/>
  <c r="P1730" i="11"/>
  <c r="Q1730" i="11"/>
  <c r="P1762" i="11"/>
  <c r="Q1762" i="11"/>
  <c r="Q1807" i="11"/>
  <c r="P1807" i="11"/>
  <c r="P1846" i="11"/>
  <c r="Q1846" i="11"/>
  <c r="Q1921" i="11"/>
  <c r="P1921" i="11"/>
  <c r="Q1815" i="11"/>
  <c r="P1815" i="11"/>
  <c r="P1884" i="11"/>
  <c r="Q1884" i="11"/>
  <c r="P1858" i="11"/>
  <c r="Q1858" i="11"/>
  <c r="Q1896" i="11"/>
  <c r="P1896" i="11"/>
  <c r="Q1941" i="11"/>
  <c r="P1941" i="11"/>
  <c r="Q1777" i="11"/>
  <c r="P1777" i="11"/>
  <c r="Q1809" i="11"/>
  <c r="P1809" i="11"/>
  <c r="Q1841" i="11"/>
  <c r="P1841" i="11"/>
  <c r="P1882" i="11"/>
  <c r="Q1882" i="11"/>
  <c r="Q1920" i="11"/>
  <c r="P1920" i="11"/>
  <c r="P1942" i="11"/>
  <c r="Q1942" i="11"/>
  <c r="Q1964" i="11"/>
  <c r="P1964" i="11"/>
  <c r="Q2017" i="11"/>
  <c r="P2017" i="11"/>
  <c r="P1962" i="11"/>
  <c r="Q1962" i="11"/>
  <c r="P2016" i="11"/>
  <c r="Q2016" i="11"/>
  <c r="Q2046" i="11"/>
  <c r="P2046" i="11"/>
  <c r="Q1989" i="11"/>
  <c r="P1989" i="11"/>
  <c r="Q1855" i="11"/>
  <c r="P1855" i="11"/>
  <c r="Q1887" i="11"/>
  <c r="P1887" i="11"/>
  <c r="Q1919" i="11"/>
  <c r="P1919" i="11"/>
  <c r="P1951" i="11"/>
  <c r="Q1951" i="11"/>
  <c r="Q1993" i="11"/>
  <c r="P1993" i="11"/>
  <c r="Q2047" i="11"/>
  <c r="P2047" i="11"/>
  <c r="Q1987" i="11"/>
  <c r="P1987" i="11"/>
  <c r="Q2019" i="11"/>
  <c r="P2019" i="11"/>
  <c r="P2059" i="11"/>
  <c r="Q2059" i="11"/>
  <c r="P2045" i="11"/>
  <c r="Q2045" i="11"/>
  <c r="P2062" i="11"/>
  <c r="Q2062" i="11"/>
  <c r="U790" i="11"/>
  <c r="T790" i="11"/>
  <c r="U726" i="11"/>
  <c r="T726" i="11"/>
  <c r="S586" i="11"/>
  <c r="R586" i="11"/>
  <c r="R490" i="11"/>
  <c r="S490" i="11"/>
  <c r="W1541" i="11"/>
  <c r="X1541" i="11"/>
  <c r="W1342" i="11"/>
  <c r="X1342" i="11"/>
  <c r="P1082" i="11"/>
  <c r="Q1082" i="11"/>
  <c r="P1052" i="11"/>
  <c r="Q1052" i="11"/>
  <c r="W997" i="11"/>
  <c r="X997" i="11"/>
  <c r="W829" i="11"/>
  <c r="X829" i="11"/>
  <c r="Q767" i="11"/>
  <c r="P767" i="11"/>
  <c r="X759" i="11"/>
  <c r="W759" i="11"/>
  <c r="X695" i="11"/>
  <c r="W695" i="11"/>
  <c r="X631" i="11"/>
  <c r="W631" i="11"/>
  <c r="Q622" i="11"/>
  <c r="P622" i="11"/>
  <c r="Q601" i="11"/>
  <c r="P601" i="11"/>
  <c r="X586" i="11"/>
  <c r="W586" i="11"/>
  <c r="X567" i="11"/>
  <c r="W567" i="11"/>
  <c r="Q558" i="11"/>
  <c r="P558" i="11"/>
  <c r="Q537" i="11"/>
  <c r="P537" i="11"/>
  <c r="X522" i="11"/>
  <c r="W522" i="11"/>
  <c r="X503" i="11"/>
  <c r="W503" i="11"/>
  <c r="Q494" i="11"/>
  <c r="P494" i="11"/>
  <c r="Q473" i="11"/>
  <c r="P473" i="11"/>
  <c r="X455" i="11"/>
  <c r="W455" i="11"/>
  <c r="Q446" i="11"/>
  <c r="P446" i="11"/>
  <c r="Q441" i="11"/>
  <c r="P441" i="11"/>
  <c r="X426" i="11"/>
  <c r="W426" i="11"/>
  <c r="X411" i="11"/>
  <c r="W411" i="11"/>
  <c r="Q398" i="11"/>
  <c r="P398" i="11"/>
  <c r="Q334" i="11"/>
  <c r="P334" i="11"/>
  <c r="W38" i="11"/>
  <c r="X38" i="11"/>
  <c r="P1096" i="11"/>
  <c r="Q1096" i="11"/>
  <c r="Q470" i="11"/>
  <c r="P470" i="11"/>
  <c r="Q314" i="11"/>
  <c r="P314" i="11"/>
  <c r="Q119" i="11"/>
  <c r="P119" i="11"/>
  <c r="Q86" i="11"/>
  <c r="P86" i="11"/>
  <c r="Q68" i="11"/>
  <c r="P68" i="11"/>
  <c r="Q36" i="11"/>
  <c r="P36" i="11"/>
  <c r="S303" i="11"/>
  <c r="R303" i="11"/>
  <c r="P1146" i="11"/>
  <c r="Q1146" i="11"/>
  <c r="P1118" i="11"/>
  <c r="Q1118" i="11"/>
  <c r="W843" i="11"/>
  <c r="X843" i="11"/>
  <c r="W831" i="11"/>
  <c r="X831" i="11"/>
  <c r="W809" i="11"/>
  <c r="X809" i="11"/>
  <c r="Q791" i="11"/>
  <c r="P791" i="11"/>
  <c r="X783" i="11"/>
  <c r="W783" i="11"/>
  <c r="Q774" i="11"/>
  <c r="P774" i="11"/>
  <c r="X700" i="11"/>
  <c r="W700" i="11"/>
  <c r="Q663" i="11"/>
  <c r="P663" i="11"/>
  <c r="X655" i="11"/>
  <c r="W655" i="11"/>
  <c r="Q621" i="11"/>
  <c r="P621" i="11"/>
  <c r="Q610" i="11"/>
  <c r="P610" i="11"/>
  <c r="X415" i="11"/>
  <c r="W415" i="11"/>
  <c r="Q379" i="11"/>
  <c r="P379" i="11"/>
  <c r="Q315" i="11"/>
  <c r="P315" i="11"/>
  <c r="Q263" i="11"/>
  <c r="P263" i="11"/>
  <c r="Q230" i="11"/>
  <c r="P230" i="11"/>
  <c r="X220" i="11"/>
  <c r="W220" i="11"/>
  <c r="X204" i="11"/>
  <c r="W204" i="11"/>
  <c r="X151" i="11"/>
  <c r="W151" i="11"/>
  <c r="Q135" i="11"/>
  <c r="P135" i="11"/>
  <c r="X99" i="11"/>
  <c r="W99" i="11"/>
  <c r="W78" i="11"/>
  <c r="X78" i="11"/>
  <c r="W74" i="11"/>
  <c r="X74" i="11"/>
  <c r="W34" i="11"/>
  <c r="X34" i="11"/>
  <c r="W7" i="11"/>
  <c r="X7" i="11"/>
  <c r="W113" i="11"/>
  <c r="X113" i="11"/>
  <c r="W145" i="11"/>
  <c r="X145" i="11"/>
  <c r="W177" i="11"/>
  <c r="X177" i="11"/>
  <c r="W209" i="11"/>
  <c r="X209" i="11"/>
  <c r="W241" i="11"/>
  <c r="X241" i="11"/>
  <c r="W273" i="11"/>
  <c r="X273" i="11"/>
  <c r="W321" i="11"/>
  <c r="X321" i="11"/>
  <c r="W353" i="11"/>
  <c r="X353" i="11"/>
  <c r="W385" i="11"/>
  <c r="X385" i="11"/>
  <c r="W417" i="11"/>
  <c r="X417" i="11"/>
  <c r="W452" i="11"/>
  <c r="X452" i="11"/>
  <c r="W484" i="11"/>
  <c r="X484" i="11"/>
  <c r="W516" i="11"/>
  <c r="X516" i="11"/>
  <c r="W548" i="11"/>
  <c r="X548" i="11"/>
  <c r="W580" i="11"/>
  <c r="X580" i="11"/>
  <c r="W612" i="11"/>
  <c r="X612" i="11"/>
  <c r="W628" i="11"/>
  <c r="X628" i="11"/>
  <c r="X667" i="11"/>
  <c r="W667" i="11"/>
  <c r="X715" i="11"/>
  <c r="W715" i="11"/>
  <c r="X747" i="11"/>
  <c r="W747" i="11"/>
  <c r="X763" i="11"/>
  <c r="W763" i="11"/>
  <c r="X795" i="11"/>
  <c r="W795" i="11"/>
  <c r="W927" i="11"/>
  <c r="X927" i="11"/>
  <c r="W1109" i="11"/>
  <c r="X1109" i="11"/>
  <c r="X1508" i="11"/>
  <c r="W1508" i="11"/>
  <c r="X110" i="11"/>
  <c r="W110" i="11"/>
  <c r="W142" i="11"/>
  <c r="X142" i="11"/>
  <c r="X174" i="11"/>
  <c r="W174" i="11"/>
  <c r="X206" i="11"/>
  <c r="W206" i="11"/>
  <c r="X238" i="11"/>
  <c r="W238" i="11"/>
  <c r="X270" i="11"/>
  <c r="W270" i="11"/>
  <c r="W302" i="11"/>
  <c r="X302" i="11"/>
  <c r="W334" i="11"/>
  <c r="X334" i="11"/>
  <c r="W366" i="11"/>
  <c r="X366" i="11"/>
  <c r="W398" i="11"/>
  <c r="X398" i="11"/>
  <c r="X429" i="11"/>
  <c r="W429" i="11"/>
  <c r="X477" i="11"/>
  <c r="W477" i="11"/>
  <c r="X509" i="11"/>
  <c r="W509" i="11"/>
  <c r="X541" i="11"/>
  <c r="W541" i="11"/>
  <c r="X573" i="11"/>
  <c r="W573" i="11"/>
  <c r="X605" i="11"/>
  <c r="W605" i="11"/>
  <c r="X647" i="11"/>
  <c r="W647" i="11"/>
  <c r="W867" i="11"/>
  <c r="X867" i="11"/>
  <c r="W931" i="11"/>
  <c r="X931" i="11"/>
  <c r="W995" i="11"/>
  <c r="X995" i="11"/>
  <c r="W1272" i="11"/>
  <c r="X1272" i="11"/>
  <c r="W645" i="11"/>
  <c r="X645" i="11"/>
  <c r="W677" i="11"/>
  <c r="X677" i="11"/>
  <c r="W709" i="11"/>
  <c r="X709" i="11"/>
  <c r="W741" i="11"/>
  <c r="X741" i="11"/>
  <c r="W789" i="11"/>
  <c r="X789" i="11"/>
  <c r="W823" i="11"/>
  <c r="X823" i="11"/>
  <c r="W923" i="11"/>
  <c r="X923" i="11"/>
  <c r="W987" i="11"/>
  <c r="X987" i="11"/>
  <c r="W1059" i="11"/>
  <c r="X1059" i="11"/>
  <c r="W1211" i="11"/>
  <c r="X1211" i="11"/>
  <c r="X1389" i="11"/>
  <c r="W1389" i="11"/>
  <c r="X642" i="11"/>
  <c r="W642" i="11"/>
  <c r="X674" i="11"/>
  <c r="W674" i="11"/>
  <c r="X706" i="11"/>
  <c r="W706" i="11"/>
  <c r="X738" i="11"/>
  <c r="W738" i="11"/>
  <c r="X770" i="11"/>
  <c r="W770" i="11"/>
  <c r="X808" i="11"/>
  <c r="W808" i="11"/>
  <c r="W851" i="11"/>
  <c r="X851" i="11"/>
  <c r="W887" i="11"/>
  <c r="X887" i="11"/>
  <c r="W951" i="11"/>
  <c r="X951" i="11"/>
  <c r="W1015" i="11"/>
  <c r="X1015" i="11"/>
  <c r="W1169" i="11"/>
  <c r="X1169" i="11"/>
  <c r="W1245" i="11"/>
  <c r="X1245" i="11"/>
  <c r="W1025" i="11"/>
  <c r="X1025" i="11"/>
  <c r="W1085" i="11"/>
  <c r="X1085" i="11"/>
  <c r="W1149" i="11"/>
  <c r="X1149" i="11"/>
  <c r="W1209" i="11"/>
  <c r="X1209" i="11"/>
  <c r="W1270" i="11"/>
  <c r="X1270" i="11"/>
  <c r="X1480" i="11"/>
  <c r="W1480" i="11"/>
  <c r="W1067" i="11"/>
  <c r="X1067" i="11"/>
  <c r="W1127" i="11"/>
  <c r="X1127" i="11"/>
  <c r="W1159" i="11"/>
  <c r="X1159" i="11"/>
  <c r="W1219" i="11"/>
  <c r="X1219" i="11"/>
  <c r="X1293" i="11"/>
  <c r="W1293" i="11"/>
  <c r="X1512" i="11"/>
  <c r="W1512" i="11"/>
  <c r="X1317" i="11"/>
  <c r="W1317" i="11"/>
  <c r="W1495" i="11"/>
  <c r="X1495" i="11"/>
  <c r="W1581" i="11"/>
  <c r="X1581" i="11"/>
  <c r="X1301" i="11"/>
  <c r="W1301" i="11"/>
  <c r="W1352" i="11"/>
  <c r="X1352" i="11"/>
  <c r="W1422" i="11"/>
  <c r="X1422" i="11"/>
  <c r="W1517" i="11"/>
  <c r="X1517" i="11"/>
  <c r="X1572" i="11"/>
  <c r="W1572" i="11"/>
  <c r="W1716" i="11"/>
  <c r="X1716" i="11"/>
  <c r="W1653" i="11"/>
  <c r="X1653" i="11"/>
  <c r="X840" i="11"/>
  <c r="W840" i="11"/>
  <c r="X872" i="11"/>
  <c r="W872" i="11"/>
  <c r="X904" i="11"/>
  <c r="W904" i="11"/>
  <c r="X936" i="11"/>
  <c r="W936" i="11"/>
  <c r="X968" i="11"/>
  <c r="W968" i="11"/>
  <c r="X1000" i="11"/>
  <c r="W1000" i="11"/>
  <c r="X1048" i="11"/>
  <c r="W1048" i="11"/>
  <c r="X1080" i="11"/>
  <c r="W1080" i="11"/>
  <c r="X1112" i="11"/>
  <c r="W1112" i="11"/>
  <c r="X1144" i="11"/>
  <c r="W1144" i="11"/>
  <c r="X1176" i="11"/>
  <c r="W1176" i="11"/>
  <c r="X1208" i="11"/>
  <c r="W1208" i="11"/>
  <c r="X1224" i="11"/>
  <c r="W1224" i="11"/>
  <c r="X1256" i="11"/>
  <c r="W1256" i="11"/>
  <c r="X1297" i="11"/>
  <c r="W1297" i="11"/>
  <c r="W1338" i="11"/>
  <c r="X1338" i="11"/>
  <c r="X1380" i="11"/>
  <c r="W1380" i="11"/>
  <c r="X1425" i="11"/>
  <c r="W1425" i="11"/>
  <c r="X1479" i="11"/>
  <c r="W1479" i="11"/>
  <c r="W1533" i="11"/>
  <c r="X1533" i="11"/>
  <c r="W1603" i="11"/>
  <c r="X1603" i="11"/>
  <c r="W1667" i="11"/>
  <c r="X1667" i="11"/>
  <c r="W1748" i="11"/>
  <c r="X1748" i="11"/>
  <c r="W814" i="11"/>
  <c r="X814" i="11"/>
  <c r="X846" i="11"/>
  <c r="W846" i="11"/>
  <c r="X878" i="11"/>
  <c r="W878" i="11"/>
  <c r="X910" i="11"/>
  <c r="W910" i="11"/>
  <c r="X942" i="11"/>
  <c r="W942" i="11"/>
  <c r="X974" i="11"/>
  <c r="W974" i="11"/>
  <c r="X1006" i="11"/>
  <c r="W1006" i="11"/>
  <c r="X1038" i="11"/>
  <c r="W1038" i="11"/>
  <c r="X1070" i="11"/>
  <c r="W1070" i="11"/>
  <c r="X1102" i="11"/>
  <c r="W1102" i="11"/>
  <c r="X1134" i="11"/>
  <c r="W1134" i="11"/>
  <c r="X1166" i="11"/>
  <c r="W1166" i="11"/>
  <c r="X1198" i="11"/>
  <c r="W1198" i="11"/>
  <c r="X1230" i="11"/>
  <c r="W1230" i="11"/>
  <c r="W1266" i="11"/>
  <c r="X1266" i="11"/>
  <c r="W1330" i="11"/>
  <c r="X1330" i="11"/>
  <c r="X1372" i="11"/>
  <c r="W1372" i="11"/>
  <c r="X1417" i="11"/>
  <c r="W1417" i="11"/>
  <c r="X1447" i="11"/>
  <c r="W1447" i="11"/>
  <c r="X1528" i="11"/>
  <c r="W1528" i="11"/>
  <c r="W1585" i="11"/>
  <c r="X1585" i="11"/>
  <c r="X1279" i="11"/>
  <c r="W1279" i="11"/>
  <c r="X1311" i="11"/>
  <c r="W1311" i="11"/>
  <c r="X1343" i="11"/>
  <c r="W1343" i="11"/>
  <c r="X1375" i="11"/>
  <c r="W1375" i="11"/>
  <c r="X1407" i="11"/>
  <c r="W1407" i="11"/>
  <c r="X1440" i="11"/>
  <c r="W1440" i="11"/>
  <c r="W1481" i="11"/>
  <c r="X1481" i="11"/>
  <c r="X1523" i="11"/>
  <c r="W1523" i="11"/>
  <c r="X1568" i="11"/>
  <c r="W1568" i="11"/>
  <c r="W1617" i="11"/>
  <c r="X1617" i="11"/>
  <c r="W1681" i="11"/>
  <c r="X1681" i="11"/>
  <c r="W1781" i="11"/>
  <c r="X1781" i="11"/>
  <c r="W1807" i="11"/>
  <c r="X1807" i="11"/>
  <c r="X1796" i="11"/>
  <c r="W1796" i="11"/>
  <c r="W1450" i="11"/>
  <c r="X1450" i="11"/>
  <c r="W1482" i="11"/>
  <c r="X1482" i="11"/>
  <c r="W1514" i="11"/>
  <c r="X1514" i="11"/>
  <c r="W1546" i="11"/>
  <c r="X1546" i="11"/>
  <c r="W1578" i="11"/>
  <c r="X1578" i="11"/>
  <c r="X1610" i="11"/>
  <c r="W1610" i="11"/>
  <c r="X1642" i="11"/>
  <c r="W1642" i="11"/>
  <c r="X1674" i="11"/>
  <c r="W1674" i="11"/>
  <c r="X1712" i="11"/>
  <c r="W1712" i="11"/>
  <c r="X1757" i="11"/>
  <c r="W1757" i="11"/>
  <c r="X1804" i="11"/>
  <c r="W1804" i="11"/>
  <c r="W1893" i="11"/>
  <c r="X1893" i="11"/>
  <c r="X1616" i="11"/>
  <c r="W1616" i="11"/>
  <c r="X1648" i="11"/>
  <c r="W1648" i="11"/>
  <c r="X1680" i="11"/>
  <c r="W1680" i="11"/>
  <c r="X1720" i="11"/>
  <c r="W1720" i="11"/>
  <c r="X1780" i="11"/>
  <c r="W1780" i="11"/>
  <c r="W1837" i="11"/>
  <c r="X1837" i="11"/>
  <c r="W1859" i="11"/>
  <c r="X1859" i="11"/>
  <c r="X1691" i="11"/>
  <c r="W1691" i="11"/>
  <c r="X1723" i="11"/>
  <c r="W1723" i="11"/>
  <c r="X1755" i="11"/>
  <c r="W1755" i="11"/>
  <c r="X1819" i="11"/>
  <c r="W1819" i="11"/>
  <c r="X1890" i="11"/>
  <c r="W1890" i="11"/>
  <c r="X1808" i="11"/>
  <c r="W1808" i="11"/>
  <c r="W1845" i="11"/>
  <c r="X1845" i="11"/>
  <c r="W1923" i="11"/>
  <c r="X1923" i="11"/>
  <c r="W1879" i="11"/>
  <c r="X1879" i="11"/>
  <c r="X1921" i="11"/>
  <c r="W1921" i="11"/>
  <c r="X1965" i="11"/>
  <c r="W1965" i="11"/>
  <c r="W1770" i="11"/>
  <c r="X1770" i="11"/>
  <c r="W1786" i="11"/>
  <c r="X1786" i="11"/>
  <c r="W1834" i="11"/>
  <c r="X1834" i="11"/>
  <c r="W1871" i="11"/>
  <c r="X1871" i="11"/>
  <c r="X1913" i="11"/>
  <c r="W1913" i="11"/>
  <c r="X1958" i="11"/>
  <c r="W1958" i="11"/>
  <c r="W1971" i="11"/>
  <c r="X1971" i="11"/>
  <c r="W1947" i="11"/>
  <c r="X1947" i="11"/>
  <c r="X2036" i="11"/>
  <c r="W2036" i="11"/>
  <c r="X1993" i="11"/>
  <c r="W1993" i="11"/>
  <c r="W2037" i="11"/>
  <c r="X2037" i="11"/>
  <c r="X1852" i="11"/>
  <c r="W1852" i="11"/>
  <c r="X1884" i="11"/>
  <c r="W1884" i="11"/>
  <c r="X1916" i="11"/>
  <c r="W1916" i="11"/>
  <c r="W1948" i="11"/>
  <c r="X1948" i="11"/>
  <c r="X1986" i="11"/>
  <c r="W1986" i="11"/>
  <c r="X2024" i="11"/>
  <c r="W2024" i="11"/>
  <c r="W1980" i="11"/>
  <c r="X1980" i="11"/>
  <c r="X2012" i="11"/>
  <c r="W2012" i="11"/>
  <c r="X2069" i="11"/>
  <c r="W2069" i="11"/>
  <c r="W2054" i="11"/>
  <c r="X2054" i="11"/>
  <c r="X2071" i="11"/>
  <c r="W2071" i="11"/>
  <c r="P952" i="11"/>
  <c r="Q952" i="11"/>
  <c r="Q783" i="11"/>
  <c r="P783" i="11"/>
  <c r="Q751" i="11"/>
  <c r="P751" i="11"/>
  <c r="Q545" i="11"/>
  <c r="P545" i="11"/>
  <c r="Q170" i="11"/>
  <c r="P170" i="11"/>
  <c r="Q114" i="11"/>
  <c r="P114" i="11"/>
  <c r="Q102" i="11"/>
  <c r="P102" i="11"/>
  <c r="P112" i="11"/>
  <c r="Q112" i="11"/>
  <c r="P144" i="11"/>
  <c r="Q144" i="11"/>
  <c r="P176" i="11"/>
  <c r="Q176" i="11"/>
  <c r="P208" i="11"/>
  <c r="Q208" i="11"/>
  <c r="P240" i="11"/>
  <c r="Q240" i="11"/>
  <c r="P272" i="11"/>
  <c r="Q272" i="11"/>
  <c r="P304" i="11"/>
  <c r="Q304" i="11"/>
  <c r="P336" i="11"/>
  <c r="Q336" i="11"/>
  <c r="P368" i="11"/>
  <c r="Q368" i="11"/>
  <c r="P400" i="11"/>
  <c r="Q400" i="11"/>
  <c r="P431" i="11"/>
  <c r="Q431" i="11"/>
  <c r="P463" i="11"/>
  <c r="Q463" i="11"/>
  <c r="P495" i="11"/>
  <c r="Q495" i="11"/>
  <c r="P527" i="11"/>
  <c r="Q527" i="11"/>
  <c r="P559" i="11"/>
  <c r="Q559" i="11"/>
  <c r="P591" i="11"/>
  <c r="Q591" i="11"/>
  <c r="P623" i="11"/>
  <c r="Q623" i="11"/>
  <c r="Q674" i="11"/>
  <c r="P674" i="11"/>
  <c r="Q738" i="11"/>
  <c r="P738" i="11"/>
  <c r="Q803" i="11"/>
  <c r="P803" i="11"/>
  <c r="P874" i="11"/>
  <c r="Q874" i="11"/>
  <c r="P938" i="11"/>
  <c r="Q938" i="11"/>
  <c r="P1002" i="11"/>
  <c r="Q1002" i="11"/>
  <c r="P1305" i="11"/>
  <c r="Q1305" i="11"/>
  <c r="P105" i="11"/>
  <c r="Q105" i="11"/>
  <c r="Q137" i="11"/>
  <c r="P137" i="11"/>
  <c r="P169" i="11"/>
  <c r="Q169" i="11"/>
  <c r="Q185" i="11"/>
  <c r="P185" i="11"/>
  <c r="P217" i="11"/>
  <c r="Q217" i="11"/>
  <c r="P249" i="11"/>
  <c r="Q249" i="11"/>
  <c r="Q281" i="11"/>
  <c r="P281" i="11"/>
  <c r="P313" i="11"/>
  <c r="Q313" i="11"/>
  <c r="Q345" i="11"/>
  <c r="P345" i="11"/>
  <c r="Q377" i="11"/>
  <c r="P377" i="11"/>
  <c r="Q428" i="11"/>
  <c r="P428" i="11"/>
  <c r="P460" i="11"/>
  <c r="Q460" i="11"/>
  <c r="P492" i="11"/>
  <c r="Q492" i="11"/>
  <c r="P524" i="11"/>
  <c r="Q524" i="11"/>
  <c r="Q556" i="11"/>
  <c r="P556" i="11"/>
  <c r="P588" i="11"/>
  <c r="Q588" i="11"/>
  <c r="P620" i="11"/>
  <c r="Q620" i="11"/>
  <c r="Q667" i="11"/>
  <c r="P667" i="11"/>
  <c r="Q731" i="11"/>
  <c r="P731" i="11"/>
  <c r="Q795" i="11"/>
  <c r="P795" i="11"/>
  <c r="P1020" i="11"/>
  <c r="Q1020" i="11"/>
  <c r="P1194" i="11"/>
  <c r="Q1194" i="11"/>
  <c r="P644" i="11"/>
  <c r="Q644" i="11"/>
  <c r="P676" i="11"/>
  <c r="Q676" i="11"/>
  <c r="P708" i="11"/>
  <c r="Q708" i="11"/>
  <c r="P740" i="11"/>
  <c r="Q740" i="11"/>
  <c r="P772" i="11"/>
  <c r="Q772" i="11"/>
  <c r="P788" i="11"/>
  <c r="Q788" i="11"/>
  <c r="Q827" i="11"/>
  <c r="P827" i="11"/>
  <c r="P884" i="11"/>
  <c r="Q884" i="11"/>
  <c r="P980" i="11"/>
  <c r="Q980" i="11"/>
  <c r="P1068" i="11"/>
  <c r="Q1068" i="11"/>
  <c r="P1162" i="11"/>
  <c r="Q1162" i="11"/>
  <c r="P1242" i="11"/>
  <c r="Q1242" i="11"/>
  <c r="Q1420" i="11"/>
  <c r="P1420" i="11"/>
  <c r="P641" i="11"/>
  <c r="Q641" i="11"/>
  <c r="Q673" i="11"/>
  <c r="P673" i="11"/>
  <c r="Q705" i="11"/>
  <c r="P705" i="11"/>
  <c r="Q737" i="11"/>
  <c r="P737" i="11"/>
  <c r="Q769" i="11"/>
  <c r="P769" i="11"/>
  <c r="Q801" i="11"/>
  <c r="P801" i="11"/>
  <c r="P858" i="11"/>
  <c r="Q858" i="11"/>
  <c r="P928" i="11"/>
  <c r="Q928" i="11"/>
  <c r="P992" i="11"/>
  <c r="Q992" i="11"/>
  <c r="P1116" i="11"/>
  <c r="Q1116" i="11"/>
  <c r="P1311" i="11"/>
  <c r="Q1311" i="11"/>
  <c r="P1478" i="11"/>
  <c r="Q1478" i="11"/>
  <c r="P1034" i="11"/>
  <c r="Q1034" i="11"/>
  <c r="P1108" i="11"/>
  <c r="Q1108" i="11"/>
  <c r="P1172" i="11"/>
  <c r="Q1172" i="11"/>
  <c r="P1234" i="11"/>
  <c r="Q1234" i="11"/>
  <c r="P1448" i="11"/>
  <c r="Q1448" i="11"/>
  <c r="P1046" i="11"/>
  <c r="Q1046" i="11"/>
  <c r="P1120" i="11"/>
  <c r="Q1120" i="11"/>
  <c r="P1184" i="11"/>
  <c r="Q1184" i="11"/>
  <c r="P1246" i="11"/>
  <c r="Q1246" i="11"/>
  <c r="Q1435" i="11"/>
  <c r="P1435" i="11"/>
  <c r="P1668" i="11"/>
  <c r="Q1668" i="11"/>
  <c r="P1377" i="11"/>
  <c r="Q1377" i="11"/>
  <c r="P1480" i="11"/>
  <c r="Q1480" i="11"/>
  <c r="P1335" i="11"/>
  <c r="Q1335" i="11"/>
  <c r="Q1396" i="11"/>
  <c r="P1396" i="11"/>
  <c r="Q1506" i="11"/>
  <c r="P1506" i="11"/>
  <c r="Q1555" i="11"/>
  <c r="P1555" i="11"/>
  <c r="P1764" i="11"/>
  <c r="Q1764" i="11"/>
  <c r="Q1696" i="11"/>
  <c r="P1696" i="11"/>
  <c r="Q851" i="11"/>
  <c r="P851" i="11"/>
  <c r="Q883" i="11"/>
  <c r="P883" i="11"/>
  <c r="Q915" i="11"/>
  <c r="P915" i="11"/>
  <c r="Q947" i="11"/>
  <c r="P947" i="11"/>
  <c r="Q979" i="11"/>
  <c r="P979" i="11"/>
  <c r="Q1011" i="11"/>
  <c r="P1011" i="11"/>
  <c r="Q1043" i="11"/>
  <c r="P1043" i="11"/>
  <c r="Q1075" i="11"/>
  <c r="P1075" i="11"/>
  <c r="Q1107" i="11"/>
  <c r="P1107" i="11"/>
  <c r="Q1139" i="11"/>
  <c r="P1139" i="11"/>
  <c r="Q1171" i="11"/>
  <c r="P1171" i="11"/>
  <c r="Q1203" i="11"/>
  <c r="P1203" i="11"/>
  <c r="Q1235" i="11"/>
  <c r="P1235" i="11"/>
  <c r="Q1272" i="11"/>
  <c r="P1272" i="11"/>
  <c r="P1317" i="11"/>
  <c r="Q1317" i="11"/>
  <c r="Q1355" i="11"/>
  <c r="P1355" i="11"/>
  <c r="Q1400" i="11"/>
  <c r="P1400" i="11"/>
  <c r="Q1455" i="11"/>
  <c r="P1455" i="11"/>
  <c r="P1516" i="11"/>
  <c r="Q1516" i="11"/>
  <c r="P1560" i="11"/>
  <c r="Q1560" i="11"/>
  <c r="P1723" i="11"/>
  <c r="Q1723" i="11"/>
  <c r="Q841" i="11"/>
  <c r="P841" i="11"/>
  <c r="Q873" i="11"/>
  <c r="P873" i="11"/>
  <c r="Q905" i="11"/>
  <c r="P905" i="11"/>
  <c r="Q937" i="11"/>
  <c r="P937" i="11"/>
  <c r="Q969" i="11"/>
  <c r="P969" i="11"/>
  <c r="Q1001" i="11"/>
  <c r="P1001" i="11"/>
  <c r="Q1033" i="11"/>
  <c r="P1033" i="11"/>
  <c r="Q1081" i="11"/>
  <c r="P1081" i="11"/>
  <c r="Q1113" i="11"/>
  <c r="P1113" i="11"/>
  <c r="Q1145" i="11"/>
  <c r="P1145" i="11"/>
  <c r="Q1177" i="11"/>
  <c r="P1177" i="11"/>
  <c r="Q1209" i="11"/>
  <c r="P1209" i="11"/>
  <c r="Q1241" i="11"/>
  <c r="P1241" i="11"/>
  <c r="P1277" i="11"/>
  <c r="Q1277" i="11"/>
  <c r="Q1315" i="11"/>
  <c r="P1315" i="11"/>
  <c r="Q1360" i="11"/>
  <c r="P1360" i="11"/>
  <c r="P1405" i="11"/>
  <c r="Q1405" i="11"/>
  <c r="P1484" i="11"/>
  <c r="Q1484" i="11"/>
  <c r="P1528" i="11"/>
  <c r="Q1528" i="11"/>
  <c r="P1590" i="11"/>
  <c r="Q1590" i="11"/>
  <c r="P1622" i="11"/>
  <c r="Q1622" i="11"/>
  <c r="P1654" i="11"/>
  <c r="Q1654" i="11"/>
  <c r="P1691" i="11"/>
  <c r="Q1691" i="11"/>
  <c r="Q1266" i="11"/>
  <c r="P1266" i="11"/>
  <c r="Q1298" i="11"/>
  <c r="P1298" i="11"/>
  <c r="Q1346" i="11"/>
  <c r="P1346" i="11"/>
  <c r="Q1378" i="11"/>
  <c r="P1378" i="11"/>
  <c r="Q1410" i="11"/>
  <c r="P1410" i="11"/>
  <c r="Q1447" i="11"/>
  <c r="P1447" i="11"/>
  <c r="P1492" i="11"/>
  <c r="Q1492" i="11"/>
  <c r="Q1511" i="11"/>
  <c r="P1511" i="11"/>
  <c r="P1556" i="11"/>
  <c r="Q1556" i="11"/>
  <c r="P1594" i="11"/>
  <c r="Q1594" i="11"/>
  <c r="P1658" i="11"/>
  <c r="Q1658" i="11"/>
  <c r="Q1744" i="11"/>
  <c r="P1744" i="11"/>
  <c r="Q1843" i="11"/>
  <c r="P1843" i="11"/>
  <c r="P1894" i="11"/>
  <c r="Q1894" i="11"/>
  <c r="P1461" i="11"/>
  <c r="Q1461" i="11"/>
  <c r="P1493" i="11"/>
  <c r="Q1493" i="11"/>
  <c r="Q1509" i="11"/>
  <c r="P1509" i="11"/>
  <c r="Q1541" i="11"/>
  <c r="P1541" i="11"/>
  <c r="Q1573" i="11"/>
  <c r="P1573" i="11"/>
  <c r="Q1605" i="11"/>
  <c r="P1605" i="11"/>
  <c r="Q1653" i="11"/>
  <c r="P1653" i="11"/>
  <c r="Q1687" i="11"/>
  <c r="P1687" i="11"/>
  <c r="Q1732" i="11"/>
  <c r="P1732" i="11"/>
  <c r="Q1779" i="11"/>
  <c r="P1779" i="11"/>
  <c r="Q1835" i="11"/>
  <c r="P1835" i="11"/>
  <c r="Q1937" i="11"/>
  <c r="P1937" i="11"/>
  <c r="Q1603" i="11"/>
  <c r="P1603" i="11"/>
  <c r="Q1635" i="11"/>
  <c r="P1635" i="11"/>
  <c r="Q1667" i="11"/>
  <c r="P1667" i="11"/>
  <c r="Q1683" i="11"/>
  <c r="P1683" i="11"/>
  <c r="P1705" i="11"/>
  <c r="Q1705" i="11"/>
  <c r="Q1724" i="11"/>
  <c r="P1724" i="11"/>
  <c r="Q1743" i="11"/>
  <c r="P1743" i="11"/>
  <c r="P1780" i="11"/>
  <c r="Q1780" i="11"/>
  <c r="P1806" i="11"/>
  <c r="Q1806" i="11"/>
  <c r="Q1849" i="11"/>
  <c r="P1849" i="11"/>
  <c r="Q1702" i="11"/>
  <c r="P1702" i="11"/>
  <c r="Q1718" i="11"/>
  <c r="P1718" i="11"/>
  <c r="Q1734" i="11"/>
  <c r="P1734" i="11"/>
  <c r="Q1750" i="11"/>
  <c r="P1750" i="11"/>
  <c r="P1772" i="11"/>
  <c r="Q1772" i="11"/>
  <c r="Q1791" i="11"/>
  <c r="P1791" i="11"/>
  <c r="Q1810" i="11"/>
  <c r="P1810" i="11"/>
  <c r="P1836" i="11"/>
  <c r="Q1836" i="11"/>
  <c r="P1852" i="11"/>
  <c r="Q1852" i="11"/>
  <c r="P1902" i="11"/>
  <c r="Q1902" i="11"/>
  <c r="P1944" i="11"/>
  <c r="Q1944" i="11"/>
  <c r="Q1799" i="11"/>
  <c r="P1799" i="11"/>
  <c r="Q1818" i="11"/>
  <c r="P1818" i="11"/>
  <c r="P1844" i="11"/>
  <c r="Q1844" i="11"/>
  <c r="P1892" i="11"/>
  <c r="Q1892" i="11"/>
  <c r="P1932" i="11"/>
  <c r="Q1932" i="11"/>
  <c r="Q1861" i="11"/>
  <c r="P1861" i="11"/>
  <c r="Q1880" i="11"/>
  <c r="P1880" i="11"/>
  <c r="P1906" i="11"/>
  <c r="Q1906" i="11"/>
  <c r="Q1925" i="11"/>
  <c r="P1925" i="11"/>
  <c r="P1946" i="11"/>
  <c r="Q1946" i="11"/>
  <c r="P1976" i="11"/>
  <c r="Q1976" i="11"/>
  <c r="P1765" i="11"/>
  <c r="Q1765" i="11"/>
  <c r="P1781" i="11"/>
  <c r="Q1781" i="11"/>
  <c r="P1797" i="11"/>
  <c r="Q1797" i="11"/>
  <c r="P1813" i="11"/>
  <c r="Q1813" i="11"/>
  <c r="P1829" i="11"/>
  <c r="Q1829" i="11"/>
  <c r="Q1845" i="11"/>
  <c r="P1845" i="11"/>
  <c r="P1866" i="11"/>
  <c r="Q1866" i="11"/>
  <c r="Q1885" i="11"/>
  <c r="P1885" i="11"/>
  <c r="Q1904" i="11"/>
  <c r="P1904" i="11"/>
  <c r="P1930" i="11"/>
  <c r="Q1930" i="11"/>
  <c r="Q1949" i="11"/>
  <c r="P1949" i="11"/>
  <c r="Q1953" i="11"/>
  <c r="P1953" i="11"/>
  <c r="P1970" i="11"/>
  <c r="Q1970" i="11"/>
  <c r="P1998" i="11"/>
  <c r="Q1998" i="11"/>
  <c r="P2038" i="11"/>
  <c r="Q2038" i="11"/>
  <c r="P2057" i="11"/>
  <c r="Q2057" i="11"/>
  <c r="Q1965" i="11"/>
  <c r="P1965" i="11"/>
  <c r="P1982" i="11"/>
  <c r="Q1982" i="11"/>
  <c r="Q2034" i="11"/>
  <c r="P2034" i="11"/>
  <c r="Q2027" i="11"/>
  <c r="P2027" i="11"/>
  <c r="P2073" i="11"/>
  <c r="Q2073" i="11"/>
  <c r="Q1969" i="11"/>
  <c r="P1969" i="11"/>
  <c r="Q1997" i="11"/>
  <c r="P1997" i="11"/>
  <c r="Q2030" i="11"/>
  <c r="P2030" i="11"/>
  <c r="Q2064" i="11"/>
  <c r="P2064" i="11"/>
  <c r="P1859" i="11"/>
  <c r="Q1859" i="11"/>
  <c r="P1875" i="11"/>
  <c r="Q1875" i="11"/>
  <c r="P1891" i="11"/>
  <c r="Q1891" i="11"/>
  <c r="P1907" i="11"/>
  <c r="Q1907" i="11"/>
  <c r="P1923" i="11"/>
  <c r="Q1923" i="11"/>
  <c r="P1939" i="11"/>
  <c r="Q1939" i="11"/>
  <c r="Q1955" i="11"/>
  <c r="P1955" i="11"/>
  <c r="Q1977" i="11"/>
  <c r="P1977" i="11"/>
  <c r="P1996" i="11"/>
  <c r="Q1996" i="11"/>
  <c r="P2022" i="11"/>
  <c r="Q2022" i="11"/>
  <c r="Q2050" i="11"/>
  <c r="P2050" i="11"/>
  <c r="P1975" i="11"/>
  <c r="Q1975" i="11"/>
  <c r="Q1991" i="11"/>
  <c r="P1991" i="11"/>
  <c r="Q2007" i="11"/>
  <c r="P2007" i="11"/>
  <c r="Q2023" i="11"/>
  <c r="P2023" i="11"/>
  <c r="P2042" i="11"/>
  <c r="Q2042" i="11"/>
  <c r="P2067" i="11"/>
  <c r="Q2067" i="11"/>
  <c r="P2033" i="11"/>
  <c r="Q2033" i="11"/>
  <c r="P2049" i="11"/>
  <c r="Q2049" i="11"/>
  <c r="Q2071" i="11"/>
  <c r="P2071" i="11"/>
  <c r="P2066" i="11"/>
  <c r="Q2066" i="11"/>
  <c r="S602" i="11"/>
  <c r="R602" i="11"/>
  <c r="R359" i="11"/>
  <c r="S359" i="11"/>
  <c r="S319" i="11"/>
  <c r="R319" i="11"/>
  <c r="S283" i="11"/>
  <c r="R283" i="11"/>
  <c r="R195" i="11"/>
  <c r="S195" i="11"/>
  <c r="P1417" i="11"/>
  <c r="Q1417" i="11"/>
  <c r="Q1268" i="11"/>
  <c r="P1268" i="11"/>
  <c r="W1229" i="11"/>
  <c r="X1229" i="11"/>
  <c r="W1195" i="11"/>
  <c r="X1195" i="11"/>
  <c r="W1119" i="11"/>
  <c r="X1119" i="11"/>
  <c r="Q799" i="11"/>
  <c r="P799" i="11"/>
  <c r="X791" i="11"/>
  <c r="W791" i="11"/>
  <c r="Q735" i="11"/>
  <c r="P735" i="11"/>
  <c r="X727" i="11"/>
  <c r="W727" i="11"/>
  <c r="Q671" i="11"/>
  <c r="P671" i="11"/>
  <c r="X663" i="11"/>
  <c r="W663" i="11"/>
  <c r="Q633" i="11"/>
  <c r="P633" i="11"/>
  <c r="X618" i="11"/>
  <c r="W618" i="11"/>
  <c r="X599" i="11"/>
  <c r="W599" i="11"/>
  <c r="Q590" i="11"/>
  <c r="P590" i="11"/>
  <c r="Q569" i="11"/>
  <c r="P569" i="11"/>
  <c r="X554" i="11"/>
  <c r="W554" i="11"/>
  <c r="X535" i="11"/>
  <c r="W535" i="11"/>
  <c r="Q526" i="11"/>
  <c r="P526" i="11"/>
  <c r="Q505" i="11"/>
  <c r="P505" i="11"/>
  <c r="X490" i="11"/>
  <c r="W490" i="11"/>
  <c r="X471" i="11"/>
  <c r="W471" i="11"/>
  <c r="Q462" i="11"/>
  <c r="P462" i="11"/>
  <c r="Q457" i="11"/>
  <c r="P457" i="11"/>
  <c r="X439" i="11"/>
  <c r="W439" i="11"/>
  <c r="Q430" i="11"/>
  <c r="P430" i="11"/>
  <c r="X424" i="11"/>
  <c r="W424" i="11"/>
  <c r="Q415" i="11"/>
  <c r="P415" i="11"/>
  <c r="X396" i="11"/>
  <c r="W396" i="11"/>
  <c r="Q382" i="11"/>
  <c r="P382" i="11"/>
  <c r="X375" i="11"/>
  <c r="W375" i="11"/>
  <c r="X364" i="11"/>
  <c r="W364" i="11"/>
  <c r="Q350" i="11"/>
  <c r="P350" i="11"/>
  <c r="X343" i="11"/>
  <c r="W343" i="11"/>
  <c r="X332" i="11"/>
  <c r="W332" i="11"/>
  <c r="Q318" i="11"/>
  <c r="P318" i="11"/>
  <c r="X311" i="11"/>
  <c r="W311" i="11"/>
  <c r="X300" i="11"/>
  <c r="W300" i="11"/>
  <c r="X280" i="11"/>
  <c r="W280" i="11"/>
  <c r="Q271" i="11"/>
  <c r="P271" i="11"/>
  <c r="X252" i="11"/>
  <c r="W252" i="11"/>
  <c r="X192" i="11"/>
  <c r="W192" i="11"/>
  <c r="Q183" i="11"/>
  <c r="P183" i="11"/>
  <c r="Q162" i="11"/>
  <c r="P162" i="11"/>
  <c r="X147" i="11"/>
  <c r="W147" i="11"/>
  <c r="X136" i="11"/>
  <c r="W136" i="11"/>
  <c r="Q122" i="11"/>
  <c r="P122" i="11"/>
  <c r="X92" i="11"/>
  <c r="W92" i="11"/>
  <c r="Q85" i="11"/>
  <c r="P85" i="11"/>
  <c r="X75" i="11"/>
  <c r="W75" i="11"/>
  <c r="Q70" i="11"/>
  <c r="P70" i="11"/>
  <c r="X59" i="11"/>
  <c r="W59" i="11"/>
  <c r="P54" i="11"/>
  <c r="Q54" i="11"/>
  <c r="X43" i="11"/>
  <c r="W43" i="11"/>
  <c r="Q38" i="11"/>
  <c r="P38" i="11"/>
  <c r="W27" i="11"/>
  <c r="X27" i="11"/>
  <c r="Q22" i="11"/>
  <c r="P22" i="11"/>
  <c r="W11" i="11"/>
  <c r="X11" i="11"/>
  <c r="P37" i="11"/>
  <c r="Q37" i="11"/>
  <c r="P33" i="11"/>
  <c r="Q33" i="11"/>
  <c r="P1190" i="11"/>
  <c r="Q1190" i="11"/>
  <c r="Q810" i="11"/>
  <c r="P810" i="11"/>
  <c r="Q625" i="11"/>
  <c r="P625" i="11"/>
  <c r="Q518" i="11"/>
  <c r="P518" i="11"/>
  <c r="Q502" i="11"/>
  <c r="P502" i="11"/>
  <c r="Q481" i="11"/>
  <c r="P481" i="11"/>
  <c r="Q449" i="11"/>
  <c r="P449" i="11"/>
  <c r="Q330" i="11"/>
  <c r="P330" i="11"/>
  <c r="Q322" i="11"/>
  <c r="P322" i="11"/>
  <c r="Q279" i="11"/>
  <c r="P279" i="11"/>
  <c r="Q251" i="11"/>
  <c r="P251" i="11"/>
  <c r="Q191" i="11"/>
  <c r="P191" i="11"/>
  <c r="Q76" i="11"/>
  <c r="P76" i="11"/>
  <c r="Q60" i="11"/>
  <c r="P60" i="11"/>
  <c r="Q48" i="11"/>
  <c r="P48" i="11"/>
  <c r="S775" i="11"/>
  <c r="R775" i="11"/>
  <c r="S711" i="11"/>
  <c r="R711" i="11"/>
  <c r="R522" i="11"/>
  <c r="S522" i="11"/>
  <c r="R458" i="11"/>
  <c r="S458" i="11"/>
  <c r="R351" i="11"/>
  <c r="S351" i="11"/>
  <c r="S327" i="11"/>
  <c r="R327" i="11"/>
  <c r="R295" i="11"/>
  <c r="S295" i="11"/>
  <c r="W1384" i="11"/>
  <c r="X1384" i="11"/>
  <c r="W1259" i="11"/>
  <c r="X1259" i="11"/>
  <c r="W1183" i="11"/>
  <c r="X1183" i="11"/>
  <c r="P1100" i="11"/>
  <c r="Q1100" i="11"/>
  <c r="W1065" i="11"/>
  <c r="X1065" i="11"/>
  <c r="P1030" i="11"/>
  <c r="Q1030" i="11"/>
  <c r="Q823" i="11"/>
  <c r="P823" i="11"/>
  <c r="X764" i="11"/>
  <c r="W764" i="11"/>
  <c r="Q727" i="11"/>
  <c r="P727" i="11"/>
  <c r="X719" i="11"/>
  <c r="W719" i="11"/>
  <c r="Q710" i="11"/>
  <c r="P710" i="11"/>
  <c r="Q642" i="11"/>
  <c r="P642" i="11"/>
  <c r="X619" i="11"/>
  <c r="W619" i="11"/>
  <c r="X606" i="11"/>
  <c r="W606" i="11"/>
  <c r="X590" i="11"/>
  <c r="W590" i="11"/>
  <c r="Q573" i="11"/>
  <c r="P573" i="11"/>
  <c r="Q562" i="11"/>
  <c r="P562" i="11"/>
  <c r="X539" i="11"/>
  <c r="W539" i="11"/>
  <c r="X523" i="11"/>
  <c r="W523" i="11"/>
  <c r="X510" i="11"/>
  <c r="W510" i="11"/>
  <c r="Q493" i="11"/>
  <c r="P493" i="11"/>
  <c r="Q482" i="11"/>
  <c r="P482" i="11"/>
  <c r="X459" i="11"/>
  <c r="W459" i="11"/>
  <c r="X446" i="11"/>
  <c r="W446" i="11"/>
  <c r="X430" i="11"/>
  <c r="W430" i="11"/>
  <c r="Q419" i="11"/>
  <c r="P419" i="11"/>
  <c r="Q395" i="11"/>
  <c r="P395" i="11"/>
  <c r="Q363" i="11"/>
  <c r="P363" i="11"/>
  <c r="Q331" i="11"/>
  <c r="P331" i="11"/>
  <c r="X287" i="11"/>
  <c r="W287" i="11"/>
  <c r="Q270" i="11"/>
  <c r="P270" i="11"/>
  <c r="X256" i="11"/>
  <c r="W256" i="11"/>
  <c r="X244" i="11"/>
  <c r="W244" i="11"/>
  <c r="Q238" i="11"/>
  <c r="P238" i="11"/>
  <c r="X228" i="11"/>
  <c r="W228" i="11"/>
  <c r="Q222" i="11"/>
  <c r="P222" i="11"/>
  <c r="X212" i="11"/>
  <c r="W212" i="11"/>
  <c r="Q206" i="11"/>
  <c r="P206" i="11"/>
  <c r="X196" i="11"/>
  <c r="W196" i="11"/>
  <c r="X183" i="11"/>
  <c r="W183" i="11"/>
  <c r="Q166" i="11"/>
  <c r="P166" i="11"/>
  <c r="Q155" i="11"/>
  <c r="P155" i="11"/>
  <c r="X111" i="11"/>
  <c r="W111" i="11"/>
  <c r="W82" i="11"/>
  <c r="X82" i="11"/>
  <c r="P77" i="11"/>
  <c r="Q77" i="11"/>
  <c r="P73" i="11"/>
  <c r="Q73" i="11"/>
  <c r="W62" i="11"/>
  <c r="X62" i="11"/>
  <c r="P29" i="11"/>
  <c r="Q29" i="11"/>
  <c r="W26" i="11"/>
  <c r="X26" i="11"/>
  <c r="P13" i="11"/>
  <c r="Q13" i="11"/>
  <c r="P9" i="11"/>
  <c r="Q9" i="11"/>
  <c r="W89" i="11"/>
  <c r="X89" i="11"/>
  <c r="W105" i="11"/>
  <c r="X105" i="11"/>
  <c r="W121" i="11"/>
  <c r="X121" i="11"/>
  <c r="W137" i="11"/>
  <c r="X137" i="11"/>
  <c r="W153" i="11"/>
  <c r="X153" i="11"/>
  <c r="W169" i="11"/>
  <c r="X169" i="11"/>
  <c r="W185" i="11"/>
  <c r="X185" i="11"/>
  <c r="W201" i="11"/>
  <c r="X201" i="11"/>
  <c r="W217" i="11"/>
  <c r="X217" i="11"/>
  <c r="W233" i="11"/>
  <c r="X233" i="11"/>
  <c r="W249" i="11"/>
  <c r="X249" i="11"/>
  <c r="W265" i="11"/>
  <c r="X265" i="11"/>
  <c r="W281" i="11"/>
  <c r="X281" i="11"/>
  <c r="W297" i="11"/>
  <c r="X297" i="11"/>
  <c r="W313" i="11"/>
  <c r="X313" i="11"/>
  <c r="W329" i="11"/>
  <c r="X329" i="11"/>
  <c r="W345" i="11"/>
  <c r="X345" i="11"/>
  <c r="W361" i="11"/>
  <c r="X361" i="11"/>
  <c r="W377" i="11"/>
  <c r="X377" i="11"/>
  <c r="W393" i="11"/>
  <c r="X393" i="11"/>
  <c r="W409" i="11"/>
  <c r="X409" i="11"/>
  <c r="W428" i="11"/>
  <c r="X428" i="11"/>
  <c r="W444" i="11"/>
  <c r="X444" i="11"/>
  <c r="W460" i="11"/>
  <c r="X460" i="11"/>
  <c r="W476" i="11"/>
  <c r="X476" i="11"/>
  <c r="W492" i="11"/>
  <c r="X492" i="11"/>
  <c r="W508" i="11"/>
  <c r="X508" i="11"/>
  <c r="W524" i="11"/>
  <c r="X524" i="11"/>
  <c r="W540" i="11"/>
  <c r="X540" i="11"/>
  <c r="W556" i="11"/>
  <c r="X556" i="11"/>
  <c r="W572" i="11"/>
  <c r="X572" i="11"/>
  <c r="W588" i="11"/>
  <c r="X588" i="11"/>
  <c r="W604" i="11"/>
  <c r="X604" i="11"/>
  <c r="W620" i="11"/>
  <c r="X620" i="11"/>
  <c r="X635" i="11"/>
  <c r="W635" i="11"/>
  <c r="X659" i="11"/>
  <c r="W659" i="11"/>
  <c r="X675" i="11"/>
  <c r="W675" i="11"/>
  <c r="X691" i="11"/>
  <c r="W691" i="11"/>
  <c r="X707" i="11"/>
  <c r="W707" i="11"/>
  <c r="X723" i="11"/>
  <c r="W723" i="11"/>
  <c r="X739" i="11"/>
  <c r="W739" i="11"/>
  <c r="X755" i="11"/>
  <c r="W755" i="11"/>
  <c r="X771" i="11"/>
  <c r="W771" i="11"/>
  <c r="X787" i="11"/>
  <c r="W787" i="11"/>
  <c r="X812" i="11"/>
  <c r="W812" i="11"/>
  <c r="W895" i="11"/>
  <c r="X895" i="11"/>
  <c r="W959" i="11"/>
  <c r="X959" i="11"/>
  <c r="W1043" i="11"/>
  <c r="X1043" i="11"/>
  <c r="W1173" i="11"/>
  <c r="X1173" i="11"/>
  <c r="W1406" i="11"/>
  <c r="X1406" i="11"/>
  <c r="W86" i="11"/>
  <c r="X86" i="11"/>
  <c r="X102" i="11"/>
  <c r="W102" i="11"/>
  <c r="X118" i="11"/>
  <c r="W118" i="11"/>
  <c r="W134" i="11"/>
  <c r="X134" i="11"/>
  <c r="X150" i="11"/>
  <c r="W150" i="11"/>
  <c r="X166" i="11"/>
  <c r="W166" i="11"/>
  <c r="X182" i="11"/>
  <c r="W182" i="11"/>
  <c r="X198" i="11"/>
  <c r="W198" i="11"/>
  <c r="X214" i="11"/>
  <c r="W214" i="11"/>
  <c r="X230" i="11"/>
  <c r="W230" i="11"/>
  <c r="X246" i="11"/>
  <c r="W246" i="11"/>
  <c r="X262" i="11"/>
  <c r="W262" i="11"/>
  <c r="X278" i="11"/>
  <c r="W278" i="11"/>
  <c r="W294" i="11"/>
  <c r="X294" i="11"/>
  <c r="W310" i="11"/>
  <c r="X310" i="11"/>
  <c r="W326" i="11"/>
  <c r="X326" i="11"/>
  <c r="W342" i="11"/>
  <c r="X342" i="11"/>
  <c r="W358" i="11"/>
  <c r="X358" i="11"/>
  <c r="W374" i="11"/>
  <c r="X374" i="11"/>
  <c r="W390" i="11"/>
  <c r="X390" i="11"/>
  <c r="X406" i="11"/>
  <c r="W406" i="11"/>
  <c r="X422" i="11"/>
  <c r="W422" i="11"/>
  <c r="W437" i="11"/>
  <c r="X437" i="11"/>
  <c r="X453" i="11"/>
  <c r="W453" i="11"/>
  <c r="X469" i="11"/>
  <c r="W469" i="11"/>
  <c r="X485" i="11"/>
  <c r="W485" i="11"/>
  <c r="X501" i="11"/>
  <c r="W501" i="11"/>
  <c r="X517" i="11"/>
  <c r="W517" i="11"/>
  <c r="X533" i="11"/>
  <c r="W533" i="11"/>
  <c r="W549" i="11"/>
  <c r="X549" i="11"/>
  <c r="X565" i="11"/>
  <c r="W565" i="11"/>
  <c r="X581" i="11"/>
  <c r="W581" i="11"/>
  <c r="X597" i="11"/>
  <c r="W597" i="11"/>
  <c r="X613" i="11"/>
  <c r="W613" i="11"/>
  <c r="W629" i="11"/>
  <c r="X629" i="11"/>
  <c r="W821" i="11"/>
  <c r="X821" i="11"/>
  <c r="W859" i="11"/>
  <c r="X859" i="11"/>
  <c r="W883" i="11"/>
  <c r="X883" i="11"/>
  <c r="W915" i="11"/>
  <c r="X915" i="11"/>
  <c r="W947" i="11"/>
  <c r="X947" i="11"/>
  <c r="W979" i="11"/>
  <c r="X979" i="11"/>
  <c r="W1011" i="11"/>
  <c r="X1011" i="11"/>
  <c r="W1199" i="11"/>
  <c r="X1199" i="11"/>
  <c r="X1341" i="11"/>
  <c r="W1341" i="11"/>
  <c r="W637" i="11"/>
  <c r="X637" i="11"/>
  <c r="W653" i="11"/>
  <c r="X653" i="11"/>
  <c r="W669" i="11"/>
  <c r="X669" i="11"/>
  <c r="W685" i="11"/>
  <c r="X685" i="11"/>
  <c r="W701" i="11"/>
  <c r="X701" i="11"/>
  <c r="W717" i="11"/>
  <c r="X717" i="11"/>
  <c r="W733" i="11"/>
  <c r="X733" i="11"/>
  <c r="W749" i="11"/>
  <c r="X749" i="11"/>
  <c r="W765" i="11"/>
  <c r="X765" i="11"/>
  <c r="W781" i="11"/>
  <c r="X781" i="11"/>
  <c r="W797" i="11"/>
  <c r="X797" i="11"/>
  <c r="W813" i="11"/>
  <c r="X813" i="11"/>
  <c r="W839" i="11"/>
  <c r="X839" i="11"/>
  <c r="W875" i="11"/>
  <c r="X875" i="11"/>
  <c r="W907" i="11"/>
  <c r="X907" i="11"/>
  <c r="W939" i="11"/>
  <c r="X939" i="11"/>
  <c r="W971" i="11"/>
  <c r="X971" i="11"/>
  <c r="W1003" i="11"/>
  <c r="X1003" i="11"/>
  <c r="W1035" i="11"/>
  <c r="X1035" i="11"/>
  <c r="W1103" i="11"/>
  <c r="X1103" i="11"/>
  <c r="W1167" i="11"/>
  <c r="X1167" i="11"/>
  <c r="W1243" i="11"/>
  <c r="X1243" i="11"/>
  <c r="W1336" i="11"/>
  <c r="X1336" i="11"/>
  <c r="W1463" i="11"/>
  <c r="X1463" i="11"/>
  <c r="X634" i="11"/>
  <c r="W634" i="11"/>
  <c r="X650" i="11"/>
  <c r="W650" i="11"/>
  <c r="X666" i="11"/>
  <c r="W666" i="11"/>
  <c r="X682" i="11"/>
  <c r="W682" i="11"/>
  <c r="X698" i="11"/>
  <c r="W698" i="11"/>
  <c r="X714" i="11"/>
  <c r="W714" i="11"/>
  <c r="X730" i="11"/>
  <c r="W730" i="11"/>
  <c r="X746" i="11"/>
  <c r="W746" i="11"/>
  <c r="X762" i="11"/>
  <c r="W762" i="11"/>
  <c r="X778" i="11"/>
  <c r="W778" i="11"/>
  <c r="X794" i="11"/>
  <c r="W794" i="11"/>
  <c r="W817" i="11"/>
  <c r="X817" i="11"/>
  <c r="W835" i="11"/>
  <c r="X835" i="11"/>
  <c r="W871" i="11"/>
  <c r="X871" i="11"/>
  <c r="W903" i="11"/>
  <c r="X903" i="11"/>
  <c r="W935" i="11"/>
  <c r="X935" i="11"/>
  <c r="W967" i="11"/>
  <c r="X967" i="11"/>
  <c r="W999" i="11"/>
  <c r="X999" i="11"/>
  <c r="W1021" i="11"/>
  <c r="X1021" i="11"/>
  <c r="W1061" i="11"/>
  <c r="X1061" i="11"/>
  <c r="W1137" i="11"/>
  <c r="X1137" i="11"/>
  <c r="W1213" i="11"/>
  <c r="X1213" i="11"/>
  <c r="X1269" i="11"/>
  <c r="W1269" i="11"/>
  <c r="X1914" i="11"/>
  <c r="W1914" i="11"/>
  <c r="W1041" i="11"/>
  <c r="X1041" i="11"/>
  <c r="W1073" i="11"/>
  <c r="X1073" i="11"/>
  <c r="W1101" i="11"/>
  <c r="X1101" i="11"/>
  <c r="W1133" i="11"/>
  <c r="X1133" i="11"/>
  <c r="W1165" i="11"/>
  <c r="X1165" i="11"/>
  <c r="W1193" i="11"/>
  <c r="X1193" i="11"/>
  <c r="W1225" i="11"/>
  <c r="X1225" i="11"/>
  <c r="W1257" i="11"/>
  <c r="X1257" i="11"/>
  <c r="W1302" i="11"/>
  <c r="X1302" i="11"/>
  <c r="X1381" i="11"/>
  <c r="W1381" i="11"/>
  <c r="X1444" i="11"/>
  <c r="W1444" i="11"/>
  <c r="X1531" i="11"/>
  <c r="W1531" i="11"/>
  <c r="W1051" i="11"/>
  <c r="X1051" i="11"/>
  <c r="W1079" i="11"/>
  <c r="X1079" i="11"/>
  <c r="W1111" i="11"/>
  <c r="X1111" i="11"/>
  <c r="W1143" i="11"/>
  <c r="X1143" i="11"/>
  <c r="W1175" i="11"/>
  <c r="X1175" i="11"/>
  <c r="W1203" i="11"/>
  <c r="X1203" i="11"/>
  <c r="W1235" i="11"/>
  <c r="X1235" i="11"/>
  <c r="W1280" i="11"/>
  <c r="X1280" i="11"/>
  <c r="X1325" i="11"/>
  <c r="W1325" i="11"/>
  <c r="W1398" i="11"/>
  <c r="X1398" i="11"/>
  <c r="W1629" i="11"/>
  <c r="X1629" i="11"/>
  <c r="W1304" i="11"/>
  <c r="X1304" i="11"/>
  <c r="W1334" i="11"/>
  <c r="X1334" i="11"/>
  <c r="W1408" i="11"/>
  <c r="X1408" i="11"/>
  <c r="X1448" i="11"/>
  <c r="W1448" i="11"/>
  <c r="W1505" i="11"/>
  <c r="X1505" i="11"/>
  <c r="W1549" i="11"/>
  <c r="X1549" i="11"/>
  <c r="W1609" i="11"/>
  <c r="X1609" i="11"/>
  <c r="W1738" i="11"/>
  <c r="X1738" i="11"/>
  <c r="W1318" i="11"/>
  <c r="X1318" i="11"/>
  <c r="W1358" i="11"/>
  <c r="X1358" i="11"/>
  <c r="X1405" i="11"/>
  <c r="W1405" i="11"/>
  <c r="X1435" i="11"/>
  <c r="W1435" i="11"/>
  <c r="X1476" i="11"/>
  <c r="W1476" i="11"/>
  <c r="W1613" i="11"/>
  <c r="X1613" i="11"/>
  <c r="X1564" i="11"/>
  <c r="W1564" i="11"/>
  <c r="W1607" i="11"/>
  <c r="X1607" i="11"/>
  <c r="W1671" i="11"/>
  <c r="X1671" i="11"/>
  <c r="W2058" i="11"/>
  <c r="X2058" i="11"/>
  <c r="W1597" i="11"/>
  <c r="X1597" i="11"/>
  <c r="W1661" i="11"/>
  <c r="X1661" i="11"/>
  <c r="X832" i="11"/>
  <c r="W832" i="11"/>
  <c r="X848" i="11"/>
  <c r="W848" i="11"/>
  <c r="X864" i="11"/>
  <c r="W864" i="11"/>
  <c r="X880" i="11"/>
  <c r="W880" i="11"/>
  <c r="X896" i="11"/>
  <c r="W896" i="11"/>
  <c r="X912" i="11"/>
  <c r="W912" i="11"/>
  <c r="X928" i="11"/>
  <c r="W928" i="11"/>
  <c r="X944" i="11"/>
  <c r="W944" i="11"/>
  <c r="X960" i="11"/>
  <c r="W960" i="11"/>
  <c r="X976" i="11"/>
  <c r="W976" i="11"/>
  <c r="X992" i="11"/>
  <c r="W992" i="11"/>
  <c r="X1008" i="11"/>
  <c r="W1008" i="11"/>
  <c r="X1024" i="11"/>
  <c r="W1024" i="11"/>
  <c r="X1040" i="11"/>
  <c r="W1040" i="11"/>
  <c r="X1056" i="11"/>
  <c r="W1056" i="11"/>
  <c r="X1072" i="11"/>
  <c r="W1072" i="11"/>
  <c r="X1088" i="11"/>
  <c r="W1088" i="11"/>
  <c r="X1104" i="11"/>
  <c r="W1104" i="11"/>
  <c r="X1120" i="11"/>
  <c r="W1120" i="11"/>
  <c r="X1136" i="11"/>
  <c r="W1136" i="11"/>
  <c r="X1152" i="11"/>
  <c r="W1152" i="11"/>
  <c r="X1168" i="11"/>
  <c r="W1168" i="11"/>
  <c r="X1184" i="11"/>
  <c r="W1184" i="11"/>
  <c r="X1200" i="11"/>
  <c r="W1200" i="11"/>
  <c r="X1216" i="11"/>
  <c r="W1216" i="11"/>
  <c r="X1232" i="11"/>
  <c r="W1232" i="11"/>
  <c r="X1248" i="11"/>
  <c r="W1248" i="11"/>
  <c r="X1265" i="11"/>
  <c r="W1265" i="11"/>
  <c r="X1284" i="11"/>
  <c r="W1284" i="11"/>
  <c r="W1306" i="11"/>
  <c r="X1306" i="11"/>
  <c r="X1329" i="11"/>
  <c r="W1329" i="11"/>
  <c r="X1348" i="11"/>
  <c r="W1348" i="11"/>
  <c r="W1370" i="11"/>
  <c r="X1370" i="11"/>
  <c r="X1393" i="11"/>
  <c r="W1393" i="11"/>
  <c r="X1412" i="11"/>
  <c r="W1412" i="11"/>
  <c r="X1432" i="11"/>
  <c r="W1432" i="11"/>
  <c r="W1461" i="11"/>
  <c r="X1461" i="11"/>
  <c r="W1489" i="11"/>
  <c r="X1489" i="11"/>
  <c r="X1524" i="11"/>
  <c r="W1524" i="11"/>
  <c r="X1547" i="11"/>
  <c r="W1547" i="11"/>
  <c r="W1583" i="11"/>
  <c r="X1583" i="11"/>
  <c r="W1619" i="11"/>
  <c r="X1619" i="11"/>
  <c r="W1651" i="11"/>
  <c r="X1651" i="11"/>
  <c r="W1683" i="11"/>
  <c r="X1683" i="11"/>
  <c r="X1729" i="11"/>
  <c r="W1729" i="11"/>
  <c r="W1762" i="11"/>
  <c r="X1762" i="11"/>
  <c r="X806" i="11"/>
  <c r="W806" i="11"/>
  <c r="X822" i="11"/>
  <c r="W822" i="11"/>
  <c r="X838" i="11"/>
  <c r="W838" i="11"/>
  <c r="X854" i="11"/>
  <c r="W854" i="11"/>
  <c r="X870" i="11"/>
  <c r="W870" i="11"/>
  <c r="X886" i="11"/>
  <c r="W886" i="11"/>
  <c r="X902" i="11"/>
  <c r="W902" i="11"/>
  <c r="X918" i="11"/>
  <c r="W918" i="11"/>
  <c r="X934" i="11"/>
  <c r="W934" i="11"/>
  <c r="X950" i="11"/>
  <c r="W950" i="11"/>
  <c r="X966" i="11"/>
  <c r="W966" i="11"/>
  <c r="X982" i="11"/>
  <c r="W982" i="11"/>
  <c r="X998" i="11"/>
  <c r="W998" i="11"/>
  <c r="X1014" i="11"/>
  <c r="W1014" i="11"/>
  <c r="X1030" i="11"/>
  <c r="W1030" i="11"/>
  <c r="X1046" i="11"/>
  <c r="W1046" i="11"/>
  <c r="X1062" i="11"/>
  <c r="W1062" i="11"/>
  <c r="X1078" i="11"/>
  <c r="W1078" i="11"/>
  <c r="X1094" i="11"/>
  <c r="W1094" i="11"/>
  <c r="X1110" i="11"/>
  <c r="W1110" i="11"/>
  <c r="X1126" i="11"/>
  <c r="W1126" i="11"/>
  <c r="X1142" i="11"/>
  <c r="W1142" i="11"/>
  <c r="X1158" i="11"/>
  <c r="W1158" i="11"/>
  <c r="X1174" i="11"/>
  <c r="W1174" i="11"/>
  <c r="X1190" i="11"/>
  <c r="W1190" i="11"/>
  <c r="X1206" i="11"/>
  <c r="W1206" i="11"/>
  <c r="X1222" i="11"/>
  <c r="W1222" i="11"/>
  <c r="X1238" i="11"/>
  <c r="W1238" i="11"/>
  <c r="X1254" i="11"/>
  <c r="W1254" i="11"/>
  <c r="X1276" i="11"/>
  <c r="W1276" i="11"/>
  <c r="W1298" i="11"/>
  <c r="X1298" i="11"/>
  <c r="X1321" i="11"/>
  <c r="W1321" i="11"/>
  <c r="X1340" i="11"/>
  <c r="W1340" i="11"/>
  <c r="W1362" i="11"/>
  <c r="X1362" i="11"/>
  <c r="X1385" i="11"/>
  <c r="W1385" i="11"/>
  <c r="X1404" i="11"/>
  <c r="W1404" i="11"/>
  <c r="W1426" i="11"/>
  <c r="X1426" i="11"/>
  <c r="W1457" i="11"/>
  <c r="X1457" i="11"/>
  <c r="X1492" i="11"/>
  <c r="W1492" i="11"/>
  <c r="X1515" i="11"/>
  <c r="W1515" i="11"/>
  <c r="W1551" i="11"/>
  <c r="X1551" i="11"/>
  <c r="X1575" i="11"/>
  <c r="W1575" i="11"/>
  <c r="W1732" i="11"/>
  <c r="X1732" i="11"/>
  <c r="X1271" i="11"/>
  <c r="W1271" i="11"/>
  <c r="X1287" i="11"/>
  <c r="W1287" i="11"/>
  <c r="X1303" i="11"/>
  <c r="W1303" i="11"/>
  <c r="X1319" i="11"/>
  <c r="W1319" i="11"/>
  <c r="X1335" i="11"/>
  <c r="W1335" i="11"/>
  <c r="X1351" i="11"/>
  <c r="W1351" i="11"/>
  <c r="X1367" i="11"/>
  <c r="W1367" i="11"/>
  <c r="X1383" i="11"/>
  <c r="W1383" i="11"/>
  <c r="X1399" i="11"/>
  <c r="W1399" i="11"/>
  <c r="X1415" i="11"/>
  <c r="W1415" i="11"/>
  <c r="X1431" i="11"/>
  <c r="W1431" i="11"/>
  <c r="W1449" i="11"/>
  <c r="X1449" i="11"/>
  <c r="X1472" i="11"/>
  <c r="W1472" i="11"/>
  <c r="X1491" i="11"/>
  <c r="W1491" i="11"/>
  <c r="W1513" i="11"/>
  <c r="X1513" i="11"/>
  <c r="X1536" i="11"/>
  <c r="W1536" i="11"/>
  <c r="X1555" i="11"/>
  <c r="W1555" i="11"/>
  <c r="W1577" i="11"/>
  <c r="X1577" i="11"/>
  <c r="W1601" i="11"/>
  <c r="X1601" i="11"/>
  <c r="W1633" i="11"/>
  <c r="X1633" i="11"/>
  <c r="W1665" i="11"/>
  <c r="X1665" i="11"/>
  <c r="W1692" i="11"/>
  <c r="X1692" i="11"/>
  <c r="W1722" i="11"/>
  <c r="X1722" i="11"/>
  <c r="X1866" i="11"/>
  <c r="W1866" i="11"/>
  <c r="X1922" i="11"/>
  <c r="W1922" i="11"/>
  <c r="W1754" i="11"/>
  <c r="X1754" i="11"/>
  <c r="W1773" i="11"/>
  <c r="X1773" i="11"/>
  <c r="X1836" i="11"/>
  <c r="W1836" i="11"/>
  <c r="W1442" i="11"/>
  <c r="X1442" i="11"/>
  <c r="W1458" i="11"/>
  <c r="X1458" i="11"/>
  <c r="W1474" i="11"/>
  <c r="X1474" i="11"/>
  <c r="W1490" i="11"/>
  <c r="X1490" i="11"/>
  <c r="W1506" i="11"/>
  <c r="X1506" i="11"/>
  <c r="W1522" i="11"/>
  <c r="X1522" i="11"/>
  <c r="W1538" i="11"/>
  <c r="X1538" i="11"/>
  <c r="W1554" i="11"/>
  <c r="X1554" i="11"/>
  <c r="W1570" i="11"/>
  <c r="X1570" i="11"/>
  <c r="W1586" i="11"/>
  <c r="X1586" i="11"/>
  <c r="X1602" i="11"/>
  <c r="W1602" i="11"/>
  <c r="X1618" i="11"/>
  <c r="W1618" i="11"/>
  <c r="X1634" i="11"/>
  <c r="W1634" i="11"/>
  <c r="X1650" i="11"/>
  <c r="W1650" i="11"/>
  <c r="X1666" i="11"/>
  <c r="W1666" i="11"/>
  <c r="X1682" i="11"/>
  <c r="W1682" i="11"/>
  <c r="W1702" i="11"/>
  <c r="X1702" i="11"/>
  <c r="X1725" i="11"/>
  <c r="W1725" i="11"/>
  <c r="X1744" i="11"/>
  <c r="W1744" i="11"/>
  <c r="W1765" i="11"/>
  <c r="X1765" i="11"/>
  <c r="X1792" i="11"/>
  <c r="W1792" i="11"/>
  <c r="W1831" i="11"/>
  <c r="X1831" i="11"/>
  <c r="W1885" i="11"/>
  <c r="X1885" i="11"/>
  <c r="W1933" i="11"/>
  <c r="X1933" i="11"/>
  <c r="X1592" i="11"/>
  <c r="W1592" i="11"/>
  <c r="X1608" i="11"/>
  <c r="W1608" i="11"/>
  <c r="X1624" i="11"/>
  <c r="W1624" i="11"/>
  <c r="X1640" i="11"/>
  <c r="W1640" i="11"/>
  <c r="X1656" i="11"/>
  <c r="W1656" i="11"/>
  <c r="X1672" i="11"/>
  <c r="W1672" i="11"/>
  <c r="X1688" i="11"/>
  <c r="W1688" i="11"/>
  <c r="W1710" i="11"/>
  <c r="X1710" i="11"/>
  <c r="X1733" i="11"/>
  <c r="W1733" i="11"/>
  <c r="X1752" i="11"/>
  <c r="W1752" i="11"/>
  <c r="X1788" i="11"/>
  <c r="W1788" i="11"/>
  <c r="X1820" i="11"/>
  <c r="W1820" i="11"/>
  <c r="W1851" i="11"/>
  <c r="X1851" i="11"/>
  <c r="W1907" i="11"/>
  <c r="X1907" i="11"/>
  <c r="W2049" i="11"/>
  <c r="X2049" i="11"/>
  <c r="X1699" i="11"/>
  <c r="W1699" i="11"/>
  <c r="X1715" i="11"/>
  <c r="W1715" i="11"/>
  <c r="X1731" i="11"/>
  <c r="W1731" i="11"/>
  <c r="X1747" i="11"/>
  <c r="W1747" i="11"/>
  <c r="X1768" i="11"/>
  <c r="W1768" i="11"/>
  <c r="X1787" i="11"/>
  <c r="W1787" i="11"/>
  <c r="W1809" i="11"/>
  <c r="X1809" i="11"/>
  <c r="X1832" i="11"/>
  <c r="W1832" i="11"/>
  <c r="W1877" i="11"/>
  <c r="X1877" i="11"/>
  <c r="W1917" i="11"/>
  <c r="X1917" i="11"/>
  <c r="X1795" i="11"/>
  <c r="W1795" i="11"/>
  <c r="W1817" i="11"/>
  <c r="X1817" i="11"/>
  <c r="X1840" i="11"/>
  <c r="W1840" i="11"/>
  <c r="X1858" i="11"/>
  <c r="W1858" i="11"/>
  <c r="X1906" i="11"/>
  <c r="W1906" i="11"/>
  <c r="X1848" i="11"/>
  <c r="W1848" i="11"/>
  <c r="X1870" i="11"/>
  <c r="W1870" i="11"/>
  <c r="X1889" i="11"/>
  <c r="W1889" i="11"/>
  <c r="W1911" i="11"/>
  <c r="X1911" i="11"/>
  <c r="X1934" i="11"/>
  <c r="W1934" i="11"/>
  <c r="W1951" i="11"/>
  <c r="X1951" i="11"/>
  <c r="X1982" i="11"/>
  <c r="W1982" i="11"/>
  <c r="X2053" i="11"/>
  <c r="W2053" i="11"/>
  <c r="W1778" i="11"/>
  <c r="X1778" i="11"/>
  <c r="W1794" i="11"/>
  <c r="X1794" i="11"/>
  <c r="W1810" i="11"/>
  <c r="X1810" i="11"/>
  <c r="W1826" i="11"/>
  <c r="X1826" i="11"/>
  <c r="W1842" i="11"/>
  <c r="X1842" i="11"/>
  <c r="X1862" i="11"/>
  <c r="W1862" i="11"/>
  <c r="X1881" i="11"/>
  <c r="W1881" i="11"/>
  <c r="W1903" i="11"/>
  <c r="X1903" i="11"/>
  <c r="X1926" i="11"/>
  <c r="W1926" i="11"/>
  <c r="W1945" i="11"/>
  <c r="X1945" i="11"/>
  <c r="W2033" i="11"/>
  <c r="X2033" i="11"/>
  <c r="X1957" i="11"/>
  <c r="W1957" i="11"/>
  <c r="X1994" i="11"/>
  <c r="W1994" i="11"/>
  <c r="W2019" i="11"/>
  <c r="X2019" i="11"/>
  <c r="X1962" i="11"/>
  <c r="W1962" i="11"/>
  <c r="X2014" i="11"/>
  <c r="W2014" i="11"/>
  <c r="W2015" i="11"/>
  <c r="X2015" i="11"/>
  <c r="W1959" i="11"/>
  <c r="X1959" i="11"/>
  <c r="W1975" i="11"/>
  <c r="X1975" i="11"/>
  <c r="W2003" i="11"/>
  <c r="X2003" i="11"/>
  <c r="X2043" i="11"/>
  <c r="W2043" i="11"/>
  <c r="X2073" i="11"/>
  <c r="W2073" i="11"/>
  <c r="X1860" i="11"/>
  <c r="W1860" i="11"/>
  <c r="X1876" i="11"/>
  <c r="W1876" i="11"/>
  <c r="X1892" i="11"/>
  <c r="W1892" i="11"/>
  <c r="X1908" i="11"/>
  <c r="W1908" i="11"/>
  <c r="X1924" i="11"/>
  <c r="W1924" i="11"/>
  <c r="X1940" i="11"/>
  <c r="W1940" i="11"/>
  <c r="W1956" i="11"/>
  <c r="X1956" i="11"/>
  <c r="X1973" i="11"/>
  <c r="W1973" i="11"/>
  <c r="W1995" i="11"/>
  <c r="X1995" i="11"/>
  <c r="X2018" i="11"/>
  <c r="W2018" i="11"/>
  <c r="W2047" i="11"/>
  <c r="X2047" i="11"/>
  <c r="W1972" i="11"/>
  <c r="X1972" i="11"/>
  <c r="W1988" i="11"/>
  <c r="X1988" i="11"/>
  <c r="W2004" i="11"/>
  <c r="X2004" i="11"/>
  <c r="W2020" i="11"/>
  <c r="X2020" i="11"/>
  <c r="W2041" i="11"/>
  <c r="X2041" i="11"/>
  <c r="X2056" i="11"/>
  <c r="W2056" i="11"/>
  <c r="X2030" i="11"/>
  <c r="W2030" i="11"/>
  <c r="X2046" i="11"/>
  <c r="W2046" i="11"/>
  <c r="W2064" i="11"/>
  <c r="X2064" i="11"/>
  <c r="W2063" i="11"/>
  <c r="X2063" i="11"/>
  <c r="Q598" i="11"/>
  <c r="P598" i="11"/>
  <c r="Q577" i="11"/>
  <c r="P577" i="11"/>
  <c r="Q566" i="11"/>
  <c r="P566" i="11"/>
  <c r="Q454" i="11"/>
  <c r="P454" i="11"/>
  <c r="Q418" i="11"/>
  <c r="P418" i="11"/>
  <c r="Q346" i="11"/>
  <c r="P346" i="11"/>
  <c r="Q338" i="11"/>
  <c r="P338" i="11"/>
  <c r="Q80" i="11"/>
  <c r="P80" i="11"/>
  <c r="Q32" i="11"/>
  <c r="P32" i="11"/>
  <c r="P88" i="11"/>
  <c r="Q88" i="11"/>
  <c r="P104" i="11"/>
  <c r="Q104" i="11"/>
  <c r="P120" i="11"/>
  <c r="Q120" i="11"/>
  <c r="P136" i="11"/>
  <c r="Q136" i="11"/>
  <c r="P152" i="11"/>
  <c r="Q152" i="11"/>
  <c r="P168" i="11"/>
  <c r="Q168" i="11"/>
  <c r="P184" i="11"/>
  <c r="Q184" i="11"/>
  <c r="P200" i="11"/>
  <c r="Q200" i="11"/>
  <c r="P216" i="11"/>
  <c r="Q216" i="11"/>
  <c r="P232" i="11"/>
  <c r="Q232" i="11"/>
  <c r="P248" i="11"/>
  <c r="Q248" i="11"/>
  <c r="P264" i="11"/>
  <c r="Q264" i="11"/>
  <c r="P280" i="11"/>
  <c r="Q280" i="11"/>
  <c r="P296" i="11"/>
  <c r="Q296" i="11"/>
  <c r="P312" i="11"/>
  <c r="Q312" i="11"/>
  <c r="P328" i="11"/>
  <c r="Q328" i="11"/>
  <c r="P344" i="11"/>
  <c r="Q344" i="11"/>
  <c r="P360" i="11"/>
  <c r="Q360" i="11"/>
  <c r="P376" i="11"/>
  <c r="Q376" i="11"/>
  <c r="P392" i="11"/>
  <c r="Q392" i="11"/>
  <c r="P408" i="11"/>
  <c r="Q408" i="11"/>
  <c r="P424" i="11"/>
  <c r="Q424" i="11"/>
  <c r="P439" i="11"/>
  <c r="Q439" i="11"/>
  <c r="P455" i="11"/>
  <c r="Q455" i="11"/>
  <c r="P471" i="11"/>
  <c r="Q471" i="11"/>
  <c r="P487" i="11"/>
  <c r="Q487" i="11"/>
  <c r="P503" i="11"/>
  <c r="Q503" i="11"/>
  <c r="P519" i="11"/>
  <c r="Q519" i="11"/>
  <c r="P535" i="11"/>
  <c r="Q535" i="11"/>
  <c r="P551" i="11"/>
  <c r="Q551" i="11"/>
  <c r="P567" i="11"/>
  <c r="Q567" i="11"/>
  <c r="P583" i="11"/>
  <c r="Q583" i="11"/>
  <c r="P599" i="11"/>
  <c r="Q599" i="11"/>
  <c r="P615" i="11"/>
  <c r="Q615" i="11"/>
  <c r="P631" i="11"/>
  <c r="Q631" i="11"/>
  <c r="Q658" i="11"/>
  <c r="P658" i="11"/>
  <c r="Q690" i="11"/>
  <c r="P690" i="11"/>
  <c r="Q722" i="11"/>
  <c r="P722" i="11"/>
  <c r="Q754" i="11"/>
  <c r="P754" i="11"/>
  <c r="Q786" i="11"/>
  <c r="P786" i="11"/>
  <c r="Q806" i="11"/>
  <c r="P806" i="11"/>
  <c r="P850" i="11"/>
  <c r="Q850" i="11"/>
  <c r="P890" i="11"/>
  <c r="Q890" i="11"/>
  <c r="P922" i="11"/>
  <c r="Q922" i="11"/>
  <c r="P954" i="11"/>
  <c r="Q954" i="11"/>
  <c r="P986" i="11"/>
  <c r="Q986" i="11"/>
  <c r="P1086" i="11"/>
  <c r="Q1086" i="11"/>
  <c r="P1178" i="11"/>
  <c r="Q1178" i="11"/>
  <c r="P1431" i="11"/>
  <c r="Q1431" i="11"/>
  <c r="Q97" i="11"/>
  <c r="P97" i="11"/>
  <c r="Q113" i="11"/>
  <c r="P113" i="11"/>
  <c r="Q129" i="11"/>
  <c r="P129" i="11"/>
  <c r="Q145" i="11"/>
  <c r="P145" i="11"/>
  <c r="Q161" i="11"/>
  <c r="P161" i="11"/>
  <c r="Q177" i="11"/>
  <c r="P177" i="11"/>
  <c r="Q193" i="11"/>
  <c r="P193" i="11"/>
  <c r="P209" i="11"/>
  <c r="Q209" i="11"/>
  <c r="P225" i="11"/>
  <c r="Q225" i="11"/>
  <c r="P241" i="11"/>
  <c r="Q241" i="11"/>
  <c r="P257" i="11"/>
  <c r="Q257" i="11"/>
  <c r="Q273" i="11"/>
  <c r="P273" i="11"/>
  <c r="Q289" i="11"/>
  <c r="P289" i="11"/>
  <c r="P305" i="11"/>
  <c r="Q305" i="11"/>
  <c r="Q321" i="11"/>
  <c r="P321" i="11"/>
  <c r="Q337" i="11"/>
  <c r="P337" i="11"/>
  <c r="Q353" i="11"/>
  <c r="P353" i="11"/>
  <c r="Q369" i="11"/>
  <c r="P369" i="11"/>
  <c r="Q385" i="11"/>
  <c r="P385" i="11"/>
  <c r="P401" i="11"/>
  <c r="Q401" i="11"/>
  <c r="Q417" i="11"/>
  <c r="P417" i="11"/>
  <c r="P436" i="11"/>
  <c r="Q436" i="11"/>
  <c r="P452" i="11"/>
  <c r="Q452" i="11"/>
  <c r="P468" i="11"/>
  <c r="Q468" i="11"/>
  <c r="P484" i="11"/>
  <c r="Q484" i="11"/>
  <c r="P500" i="11"/>
  <c r="Q500" i="11"/>
  <c r="P516" i="11"/>
  <c r="Q516" i="11"/>
  <c r="P532" i="11"/>
  <c r="Q532" i="11"/>
  <c r="P548" i="11"/>
  <c r="Q548" i="11"/>
  <c r="P564" i="11"/>
  <c r="Q564" i="11"/>
  <c r="P580" i="11"/>
  <c r="Q580" i="11"/>
  <c r="P596" i="11"/>
  <c r="Q596" i="11"/>
  <c r="P612" i="11"/>
  <c r="Q612" i="11"/>
  <c r="P628" i="11"/>
  <c r="Q628" i="11"/>
  <c r="Q651" i="11"/>
  <c r="P651" i="11"/>
  <c r="Q683" i="11"/>
  <c r="P683" i="11"/>
  <c r="Q715" i="11"/>
  <c r="P715" i="11"/>
  <c r="Q747" i="11"/>
  <c r="P747" i="11"/>
  <c r="Q779" i="11"/>
  <c r="P779" i="11"/>
  <c r="Q826" i="11"/>
  <c r="P826" i="11"/>
  <c r="P856" i="11"/>
  <c r="Q856" i="11"/>
  <c r="P1026" i="11"/>
  <c r="Q1026" i="11"/>
  <c r="P1074" i="11"/>
  <c r="Q1074" i="11"/>
  <c r="P1240" i="11"/>
  <c r="Q1240" i="11"/>
  <c r="P636" i="11"/>
  <c r="Q636" i="11"/>
  <c r="P652" i="11"/>
  <c r="Q652" i="11"/>
  <c r="P668" i="11"/>
  <c r="Q668" i="11"/>
  <c r="P684" i="11"/>
  <c r="Q684" i="11"/>
  <c r="P700" i="11"/>
  <c r="Q700" i="11"/>
  <c r="P716" i="11"/>
  <c r="Q716" i="11"/>
  <c r="P732" i="11"/>
  <c r="Q732" i="11"/>
  <c r="P748" i="11"/>
  <c r="Q748" i="11"/>
  <c r="P764" i="11"/>
  <c r="Q764" i="11"/>
  <c r="P780" i="11"/>
  <c r="Q780" i="11"/>
  <c r="P796" i="11"/>
  <c r="Q796" i="11"/>
  <c r="P814" i="11"/>
  <c r="Q814" i="11"/>
  <c r="P832" i="11"/>
  <c r="Q832" i="11"/>
  <c r="P868" i="11"/>
  <c r="Q868" i="11"/>
  <c r="P900" i="11"/>
  <c r="Q900" i="11"/>
  <c r="P932" i="11"/>
  <c r="Q932" i="11"/>
  <c r="P964" i="11"/>
  <c r="Q964" i="11"/>
  <c r="P996" i="11"/>
  <c r="Q996" i="11"/>
  <c r="P1054" i="11"/>
  <c r="Q1054" i="11"/>
  <c r="P1098" i="11"/>
  <c r="Q1098" i="11"/>
  <c r="P1134" i="11"/>
  <c r="Q1134" i="11"/>
  <c r="P1176" i="11"/>
  <c r="Q1176" i="11"/>
  <c r="P1220" i="11"/>
  <c r="Q1220" i="11"/>
  <c r="P1289" i="11"/>
  <c r="Q1289" i="11"/>
  <c r="Q1332" i="11"/>
  <c r="P1332" i="11"/>
  <c r="P1488" i="11"/>
  <c r="Q1488" i="11"/>
  <c r="Q1770" i="11"/>
  <c r="P1770" i="11"/>
  <c r="Q649" i="11"/>
  <c r="P649" i="11"/>
  <c r="Q665" i="11"/>
  <c r="P665" i="11"/>
  <c r="Q681" i="11"/>
  <c r="P681" i="11"/>
  <c r="Q697" i="11"/>
  <c r="P697" i="11"/>
  <c r="Q713" i="11"/>
  <c r="P713" i="11"/>
  <c r="Q729" i="11"/>
  <c r="P729" i="11"/>
  <c r="Q745" i="11"/>
  <c r="P745" i="11"/>
  <c r="Q761" i="11"/>
  <c r="P761" i="11"/>
  <c r="Q777" i="11"/>
  <c r="P777" i="11"/>
  <c r="Q793" i="11"/>
  <c r="P793" i="11"/>
  <c r="P812" i="11"/>
  <c r="Q812" i="11"/>
  <c r="P842" i="11"/>
  <c r="Q842" i="11"/>
  <c r="P880" i="11"/>
  <c r="Q880" i="11"/>
  <c r="P912" i="11"/>
  <c r="Q912" i="11"/>
  <c r="P944" i="11"/>
  <c r="Q944" i="11"/>
  <c r="P976" i="11"/>
  <c r="Q976" i="11"/>
  <c r="P1008" i="11"/>
  <c r="Q1008" i="11"/>
  <c r="P1072" i="11"/>
  <c r="Q1072" i="11"/>
  <c r="P1180" i="11"/>
  <c r="Q1180" i="11"/>
  <c r="P1281" i="11"/>
  <c r="Q1281" i="11"/>
  <c r="Q1372" i="11"/>
  <c r="P1372" i="11"/>
  <c r="Q1442" i="11"/>
  <c r="P1442" i="11"/>
  <c r="P1564" i="11"/>
  <c r="Q1564" i="11"/>
  <c r="P1018" i="11"/>
  <c r="Q1018" i="11"/>
  <c r="P1050" i="11"/>
  <c r="Q1050" i="11"/>
  <c r="P1092" i="11"/>
  <c r="Q1092" i="11"/>
  <c r="P1124" i="11"/>
  <c r="Q1124" i="11"/>
  <c r="P1156" i="11"/>
  <c r="Q1156" i="11"/>
  <c r="P1186" i="11"/>
  <c r="Q1186" i="11"/>
  <c r="P1218" i="11"/>
  <c r="Q1218" i="11"/>
  <c r="P1250" i="11"/>
  <c r="Q1250" i="11"/>
  <c r="P1287" i="11"/>
  <c r="Q1287" i="11"/>
  <c r="P1393" i="11"/>
  <c r="Q1393" i="11"/>
  <c r="P1502" i="11"/>
  <c r="Q1502" i="11"/>
  <c r="P1755" i="11"/>
  <c r="Q1755" i="11"/>
  <c r="P1062" i="11"/>
  <c r="Q1062" i="11"/>
  <c r="P1104" i="11"/>
  <c r="Q1104" i="11"/>
  <c r="P1136" i="11"/>
  <c r="Q1136" i="11"/>
  <c r="P1168" i="11"/>
  <c r="Q1168" i="11"/>
  <c r="P1198" i="11"/>
  <c r="Q1198" i="11"/>
  <c r="P1230" i="11"/>
  <c r="Q1230" i="11"/>
  <c r="P1262" i="11"/>
  <c r="Q1262" i="11"/>
  <c r="Q1284" i="11"/>
  <c r="P1284" i="11"/>
  <c r="P1584" i="11"/>
  <c r="Q1584" i="11"/>
  <c r="P1774" i="11"/>
  <c r="Q1774" i="11"/>
  <c r="P1351" i="11"/>
  <c r="Q1351" i="11"/>
  <c r="P1391" i="11"/>
  <c r="Q1391" i="11"/>
  <c r="P1446" i="11"/>
  <c r="Q1446" i="11"/>
  <c r="Q1503" i="11"/>
  <c r="P1503" i="11"/>
  <c r="P1534" i="11"/>
  <c r="Q1534" i="11"/>
  <c r="P1321" i="11"/>
  <c r="Q1321" i="11"/>
  <c r="Q1348" i="11"/>
  <c r="P1348" i="11"/>
  <c r="P1383" i="11"/>
  <c r="Q1383" i="11"/>
  <c r="P1436" i="11"/>
  <c r="Q1436" i="11"/>
  <c r="Q1467" i="11"/>
  <c r="P1467" i="11"/>
  <c r="Q1567" i="11"/>
  <c r="P1567" i="11"/>
  <c r="P1542" i="11"/>
  <c r="Q1542" i="11"/>
  <c r="P1566" i="11"/>
  <c r="Q1566" i="11"/>
  <c r="Q1728" i="11"/>
  <c r="P1728" i="11"/>
  <c r="P1862" i="11"/>
  <c r="Q1862" i="11"/>
  <c r="P1685" i="11"/>
  <c r="Q1685" i="11"/>
  <c r="P1910" i="11"/>
  <c r="Q1910" i="11"/>
  <c r="Q843" i="11"/>
  <c r="P843" i="11"/>
  <c r="Q859" i="11"/>
  <c r="P859" i="11"/>
  <c r="Q875" i="11"/>
  <c r="P875" i="11"/>
  <c r="Q891" i="11"/>
  <c r="P891" i="11"/>
  <c r="Q907" i="11"/>
  <c r="P907" i="11"/>
  <c r="Q923" i="11"/>
  <c r="P923" i="11"/>
  <c r="Q939" i="11"/>
  <c r="P939" i="11"/>
  <c r="Q955" i="11"/>
  <c r="P955" i="11"/>
  <c r="Q971" i="11"/>
  <c r="P971" i="11"/>
  <c r="Q987" i="11"/>
  <c r="P987" i="11"/>
  <c r="Q1003" i="11"/>
  <c r="P1003" i="11"/>
  <c r="Q1019" i="11"/>
  <c r="P1019" i="11"/>
  <c r="Q1035" i="11"/>
  <c r="P1035" i="11"/>
  <c r="Q1051" i="11"/>
  <c r="P1051" i="11"/>
  <c r="Q1067" i="11"/>
  <c r="P1067" i="11"/>
  <c r="Q1083" i="11"/>
  <c r="P1083" i="11"/>
  <c r="Q1099" i="11"/>
  <c r="P1099" i="11"/>
  <c r="Q1115" i="11"/>
  <c r="P1115" i="11"/>
  <c r="Q1131" i="11"/>
  <c r="P1131" i="11"/>
  <c r="Q1147" i="11"/>
  <c r="P1147" i="11"/>
  <c r="Q1163" i="11"/>
  <c r="P1163" i="11"/>
  <c r="Q1179" i="11"/>
  <c r="P1179" i="11"/>
  <c r="Q1195" i="11"/>
  <c r="P1195" i="11"/>
  <c r="Q1211" i="11"/>
  <c r="P1211" i="11"/>
  <c r="Q1227" i="11"/>
  <c r="P1227" i="11"/>
  <c r="Q1243" i="11"/>
  <c r="P1243" i="11"/>
  <c r="Q1259" i="11"/>
  <c r="P1259" i="11"/>
  <c r="P1285" i="11"/>
  <c r="Q1285" i="11"/>
  <c r="Q1304" i="11"/>
  <c r="P1304" i="11"/>
  <c r="Q1323" i="11"/>
  <c r="P1323" i="11"/>
  <c r="P1349" i="11"/>
  <c r="Q1349" i="11"/>
  <c r="Q1368" i="11"/>
  <c r="P1368" i="11"/>
  <c r="Q1387" i="11"/>
  <c r="P1387" i="11"/>
  <c r="P1413" i="11"/>
  <c r="Q1413" i="11"/>
  <c r="P1432" i="11"/>
  <c r="Q1432" i="11"/>
  <c r="P1472" i="11"/>
  <c r="Q1472" i="11"/>
  <c r="P1494" i="11"/>
  <c r="Q1494" i="11"/>
  <c r="Q1522" i="11"/>
  <c r="P1522" i="11"/>
  <c r="Q1550" i="11"/>
  <c r="P1550" i="11"/>
  <c r="Q1583" i="11"/>
  <c r="P1583" i="11"/>
  <c r="P1709" i="11"/>
  <c r="Q1709" i="11"/>
  <c r="P1886" i="11"/>
  <c r="Q1886" i="11"/>
  <c r="Q817" i="11"/>
  <c r="P817" i="11"/>
  <c r="Q833" i="11"/>
  <c r="P833" i="11"/>
  <c r="Q849" i="11"/>
  <c r="P849" i="11"/>
  <c r="Q865" i="11"/>
  <c r="P865" i="11"/>
  <c r="Q881" i="11"/>
  <c r="P881" i="11"/>
  <c r="Q897" i="11"/>
  <c r="P897" i="11"/>
  <c r="Q913" i="11"/>
  <c r="P913" i="11"/>
  <c r="Q929" i="11"/>
  <c r="P929" i="11"/>
  <c r="Q945" i="11"/>
  <c r="P945" i="11"/>
  <c r="Q961" i="11"/>
  <c r="P961" i="11"/>
  <c r="Q977" i="11"/>
  <c r="P977" i="11"/>
  <c r="Q993" i="11"/>
  <c r="P993" i="11"/>
  <c r="Q1009" i="11"/>
  <c r="P1009" i="11"/>
  <c r="Q1025" i="11"/>
  <c r="P1025" i="11"/>
  <c r="Q1041" i="11"/>
  <c r="P1041" i="11"/>
  <c r="Q1057" i="11"/>
  <c r="P1057" i="11"/>
  <c r="Q1073" i="11"/>
  <c r="P1073" i="11"/>
  <c r="Q1089" i="11"/>
  <c r="P1089" i="11"/>
  <c r="Q1105" i="11"/>
  <c r="P1105" i="11"/>
  <c r="Q1121" i="11"/>
  <c r="P1121" i="11"/>
  <c r="Q1137" i="11"/>
  <c r="P1137" i="11"/>
  <c r="Q1153" i="11"/>
  <c r="P1153" i="11"/>
  <c r="Q1169" i="11"/>
  <c r="P1169" i="11"/>
  <c r="Q1185" i="11"/>
  <c r="P1185" i="11"/>
  <c r="Q1201" i="11"/>
  <c r="P1201" i="11"/>
  <c r="Q1217" i="11"/>
  <c r="P1217" i="11"/>
  <c r="Q1233" i="11"/>
  <c r="P1233" i="11"/>
  <c r="Q1249" i="11"/>
  <c r="P1249" i="11"/>
  <c r="Q1264" i="11"/>
  <c r="P1264" i="11"/>
  <c r="Q1283" i="11"/>
  <c r="P1283" i="11"/>
  <c r="P1309" i="11"/>
  <c r="Q1309" i="11"/>
  <c r="Q1328" i="11"/>
  <c r="P1328" i="11"/>
  <c r="Q1347" i="11"/>
  <c r="P1347" i="11"/>
  <c r="P1373" i="11"/>
  <c r="Q1373" i="11"/>
  <c r="Q1392" i="11"/>
  <c r="P1392" i="11"/>
  <c r="Q1411" i="11"/>
  <c r="P1411" i="11"/>
  <c r="P1440" i="11"/>
  <c r="Q1440" i="11"/>
  <c r="P1462" i="11"/>
  <c r="Q1462" i="11"/>
  <c r="Q1490" i="11"/>
  <c r="P1490" i="11"/>
  <c r="Q1518" i="11"/>
  <c r="P1518" i="11"/>
  <c r="Q1551" i="11"/>
  <c r="P1551" i="11"/>
  <c r="Q1579" i="11"/>
  <c r="P1579" i="11"/>
  <c r="P1600" i="11"/>
  <c r="Q1600" i="11"/>
  <c r="P1616" i="11"/>
  <c r="Q1616" i="11"/>
  <c r="P1632" i="11"/>
  <c r="Q1632" i="11"/>
  <c r="P1648" i="11"/>
  <c r="Q1648" i="11"/>
  <c r="P1664" i="11"/>
  <c r="Q1664" i="11"/>
  <c r="P1680" i="11"/>
  <c r="Q1680" i="11"/>
  <c r="P1715" i="11"/>
  <c r="Q1715" i="11"/>
  <c r="P1824" i="11"/>
  <c r="Q1824" i="11"/>
  <c r="Q1274" i="11"/>
  <c r="P1274" i="11"/>
  <c r="Q1290" i="11"/>
  <c r="P1290" i="11"/>
  <c r="Q1306" i="11"/>
  <c r="P1306" i="11"/>
  <c r="Q1322" i="11"/>
  <c r="P1322" i="11"/>
  <c r="Q1338" i="11"/>
  <c r="P1338" i="11"/>
  <c r="Q1354" i="11"/>
  <c r="P1354" i="11"/>
  <c r="Q1370" i="11"/>
  <c r="P1370" i="11"/>
  <c r="Q1386" i="11"/>
  <c r="P1386" i="11"/>
  <c r="Q1402" i="11"/>
  <c r="P1402" i="11"/>
  <c r="Q1418" i="11"/>
  <c r="P1418" i="11"/>
  <c r="Q1434" i="11"/>
  <c r="P1434" i="11"/>
  <c r="P1460" i="11"/>
  <c r="Q1460" i="11"/>
  <c r="Q1479" i="11"/>
  <c r="P1479" i="11"/>
  <c r="Q1498" i="11"/>
  <c r="P1498" i="11"/>
  <c r="P1524" i="11"/>
  <c r="Q1524" i="11"/>
  <c r="Q1543" i="11"/>
  <c r="P1543" i="11"/>
  <c r="Q1562" i="11"/>
  <c r="P1562" i="11"/>
  <c r="P1588" i="11"/>
  <c r="Q1588" i="11"/>
  <c r="P1610" i="11"/>
  <c r="Q1610" i="11"/>
  <c r="P1642" i="11"/>
  <c r="Q1642" i="11"/>
  <c r="P1674" i="11"/>
  <c r="Q1674" i="11"/>
  <c r="P1731" i="11"/>
  <c r="Q1731" i="11"/>
  <c r="Q1767" i="11"/>
  <c r="P1767" i="11"/>
  <c r="P1830" i="11"/>
  <c r="Q1830" i="11"/>
  <c r="P1854" i="11"/>
  <c r="Q1854" i="11"/>
  <c r="P1766" i="11"/>
  <c r="Q1766" i="11"/>
  <c r="P1437" i="11"/>
  <c r="Q1437" i="11"/>
  <c r="P1453" i="11"/>
  <c r="Q1453" i="11"/>
  <c r="P1469" i="11"/>
  <c r="Q1469" i="11"/>
  <c r="P1485" i="11"/>
  <c r="Q1485" i="11"/>
  <c r="P1501" i="11"/>
  <c r="Q1501" i="11"/>
  <c r="P1517" i="11"/>
  <c r="Q1517" i="11"/>
  <c r="P1533" i="11"/>
  <c r="Q1533" i="11"/>
  <c r="P1549" i="11"/>
  <c r="Q1549" i="11"/>
  <c r="P1565" i="11"/>
  <c r="Q1565" i="11"/>
  <c r="P1581" i="11"/>
  <c r="Q1581" i="11"/>
  <c r="Q1597" i="11"/>
  <c r="P1597" i="11"/>
  <c r="Q1613" i="11"/>
  <c r="P1613" i="11"/>
  <c r="Q1629" i="11"/>
  <c r="P1629" i="11"/>
  <c r="Q1645" i="11"/>
  <c r="P1645" i="11"/>
  <c r="Q1661" i="11"/>
  <c r="P1661" i="11"/>
  <c r="Q1677" i="11"/>
  <c r="P1677" i="11"/>
  <c r="Q1700" i="11"/>
  <c r="P1700" i="11"/>
  <c r="Q1719" i="11"/>
  <c r="P1719" i="11"/>
  <c r="P1745" i="11"/>
  <c r="Q1745" i="11"/>
  <c r="P1768" i="11"/>
  <c r="Q1768" i="11"/>
  <c r="P1790" i="11"/>
  <c r="Q1790" i="11"/>
  <c r="P1822" i="11"/>
  <c r="Q1822" i="11"/>
  <c r="P1876" i="11"/>
  <c r="Q1876" i="11"/>
  <c r="P1924" i="11"/>
  <c r="Q1924" i="11"/>
  <c r="Q1595" i="11"/>
  <c r="P1595" i="11"/>
  <c r="Q1611" i="11"/>
  <c r="P1611" i="11"/>
  <c r="Q1627" i="11"/>
  <c r="P1627" i="11"/>
  <c r="Q1643" i="11"/>
  <c r="P1643" i="11"/>
  <c r="Q1659" i="11"/>
  <c r="P1659" i="11"/>
  <c r="Q1675" i="11"/>
  <c r="P1675" i="11"/>
  <c r="Q1692" i="11"/>
  <c r="P1692" i="11"/>
  <c r="Q1711" i="11"/>
  <c r="P1711" i="11"/>
  <c r="P1737" i="11"/>
  <c r="Q1737" i="11"/>
  <c r="Q1756" i="11"/>
  <c r="P1756" i="11"/>
  <c r="Q1786" i="11"/>
  <c r="P1786" i="11"/>
  <c r="P1832" i="11"/>
  <c r="Q1832" i="11"/>
  <c r="P1900" i="11"/>
  <c r="Q1900" i="11"/>
  <c r="Q1694" i="11"/>
  <c r="P1694" i="11"/>
  <c r="Q1710" i="11"/>
  <c r="P1710" i="11"/>
  <c r="Q1726" i="11"/>
  <c r="P1726" i="11"/>
  <c r="Q1742" i="11"/>
  <c r="P1742" i="11"/>
  <c r="Q1758" i="11"/>
  <c r="P1758" i="11"/>
  <c r="P1778" i="11"/>
  <c r="Q1778" i="11"/>
  <c r="P1804" i="11"/>
  <c r="Q1804" i="11"/>
  <c r="Q1823" i="11"/>
  <c r="P1823" i="11"/>
  <c r="Q1842" i="11"/>
  <c r="P1842" i="11"/>
  <c r="Q1865" i="11"/>
  <c r="P1865" i="11"/>
  <c r="Q1913" i="11"/>
  <c r="P1913" i="11"/>
  <c r="P2048" i="11"/>
  <c r="Q2048" i="11"/>
  <c r="P1812" i="11"/>
  <c r="Q1812" i="11"/>
  <c r="Q1831" i="11"/>
  <c r="P1831" i="11"/>
  <c r="P1878" i="11"/>
  <c r="Q1878" i="11"/>
  <c r="P1918" i="11"/>
  <c r="Q1918" i="11"/>
  <c r="Q1847" i="11"/>
  <c r="P1847" i="11"/>
  <c r="P1874" i="11"/>
  <c r="Q1874" i="11"/>
  <c r="Q1893" i="11"/>
  <c r="P1893" i="11"/>
  <c r="Q1912" i="11"/>
  <c r="P1912" i="11"/>
  <c r="P1938" i="11"/>
  <c r="Q1938" i="11"/>
  <c r="P1958" i="11"/>
  <c r="Q1958" i="11"/>
  <c r="Q2013" i="11"/>
  <c r="P2013" i="11"/>
  <c r="Q1773" i="11"/>
  <c r="P1773" i="11"/>
  <c r="P1789" i="11"/>
  <c r="Q1789" i="11"/>
  <c r="P1805" i="11"/>
  <c r="Q1805" i="11"/>
  <c r="P1821" i="11"/>
  <c r="Q1821" i="11"/>
  <c r="P1837" i="11"/>
  <c r="Q1837" i="11"/>
  <c r="Q1853" i="11"/>
  <c r="P1853" i="11"/>
  <c r="Q1872" i="11"/>
  <c r="P1872" i="11"/>
  <c r="P1898" i="11"/>
  <c r="Q1898" i="11"/>
  <c r="Q1917" i="11"/>
  <c r="P1917" i="11"/>
  <c r="Q1936" i="11"/>
  <c r="P1936" i="11"/>
  <c r="Q2020" i="11"/>
  <c r="P2020" i="11"/>
  <c r="Q1961" i="11"/>
  <c r="P1961" i="11"/>
  <c r="Q1985" i="11"/>
  <c r="P1985" i="11"/>
  <c r="P2014" i="11"/>
  <c r="Q2014" i="11"/>
  <c r="Q2051" i="11"/>
  <c r="P2051" i="11"/>
  <c r="Q1948" i="11"/>
  <c r="P1948" i="11"/>
  <c r="P1978" i="11"/>
  <c r="Q1978" i="11"/>
  <c r="Q2001" i="11"/>
  <c r="P2001" i="11"/>
  <c r="P2018" i="11"/>
  <c r="Q2018" i="11"/>
  <c r="P2040" i="11"/>
  <c r="Q2040" i="11"/>
  <c r="P1960" i="11"/>
  <c r="Q1960" i="11"/>
  <c r="P1986" i="11"/>
  <c r="Q1986" i="11"/>
  <c r="P2008" i="11"/>
  <c r="Q2008" i="11"/>
  <c r="Q2035" i="11"/>
  <c r="P2035" i="11"/>
  <c r="P1851" i="11"/>
  <c r="Q1851" i="11"/>
  <c r="P1867" i="11"/>
  <c r="Q1867" i="11"/>
  <c r="P1883" i="11"/>
  <c r="Q1883" i="11"/>
  <c r="P1899" i="11"/>
  <c r="Q1899" i="11"/>
  <c r="P1915" i="11"/>
  <c r="Q1915" i="11"/>
  <c r="P1931" i="11"/>
  <c r="Q1931" i="11"/>
  <c r="Q1947" i="11"/>
  <c r="P1947" i="11"/>
  <c r="P1963" i="11"/>
  <c r="Q1963" i="11"/>
  <c r="P1990" i="11"/>
  <c r="Q1990" i="11"/>
  <c r="Q2009" i="11"/>
  <c r="P2009" i="11"/>
  <c r="P2044" i="11"/>
  <c r="Q2044" i="11"/>
  <c r="P1967" i="11"/>
  <c r="Q1967" i="11"/>
  <c r="P1983" i="11"/>
  <c r="Q1983" i="11"/>
  <c r="P1999" i="11"/>
  <c r="Q1999" i="11"/>
  <c r="P2015" i="11"/>
  <c r="Q2015" i="11"/>
  <c r="P2036" i="11"/>
  <c r="Q2036" i="11"/>
  <c r="Q2056" i="11"/>
  <c r="P2056" i="11"/>
  <c r="Q2025" i="11"/>
  <c r="P2025" i="11"/>
  <c r="Q2041" i="11"/>
  <c r="P2041" i="11"/>
  <c r="P2065" i="11"/>
  <c r="Q2065" i="11"/>
  <c r="P2058" i="11"/>
  <c r="Q2058" i="11"/>
  <c r="P2074" i="11"/>
  <c r="Q2074" i="11"/>
  <c r="R618" i="11"/>
  <c r="S618" i="11"/>
  <c r="R343" i="11"/>
  <c r="S343" i="11"/>
  <c r="R311" i="11"/>
  <c r="S311" i="11"/>
  <c r="S267" i="11"/>
  <c r="R267" i="11"/>
  <c r="R139" i="11"/>
  <c r="S139" i="11"/>
  <c r="S1364" i="11" l="1"/>
  <c r="T1364" i="11" s="1"/>
  <c r="R4240" i="11"/>
  <c r="S4240" i="11"/>
  <c r="R4312" i="11"/>
  <c r="S4312" i="11"/>
  <c r="R4409" i="11"/>
  <c r="S4409" i="11"/>
  <c r="R4473" i="11"/>
  <c r="S4473" i="11"/>
  <c r="R4603" i="11"/>
  <c r="S4603" i="11"/>
  <c r="S4717" i="11"/>
  <c r="R4717" i="11"/>
  <c r="S4749" i="11"/>
  <c r="R4749" i="11"/>
  <c r="R4292" i="11"/>
  <c r="S4292" i="11"/>
  <c r="R4553" i="11"/>
  <c r="S4553" i="11"/>
  <c r="R4683" i="11"/>
  <c r="S4683" i="11"/>
  <c r="R4797" i="11"/>
  <c r="S4797" i="11"/>
  <c r="R4829" i="11"/>
  <c r="S4829" i="11"/>
  <c r="S4861" i="11"/>
  <c r="R4861" i="11"/>
  <c r="R4939" i="11"/>
  <c r="S4939" i="11"/>
  <c r="R5003" i="11"/>
  <c r="S5003" i="11"/>
  <c r="R5067" i="11"/>
  <c r="S5067" i="11"/>
  <c r="R5099" i="11"/>
  <c r="S5099" i="11"/>
  <c r="R5163" i="11"/>
  <c r="S5163" i="11"/>
  <c r="R5259" i="11"/>
  <c r="S5259" i="11"/>
  <c r="R5384" i="11"/>
  <c r="S5384" i="11"/>
  <c r="R4611" i="11"/>
  <c r="S4611" i="11"/>
  <c r="R4705" i="11"/>
  <c r="S4705" i="11"/>
  <c r="S4205" i="11"/>
  <c r="R4205" i="11"/>
  <c r="R4511" i="11"/>
  <c r="S4511" i="11"/>
  <c r="R4458" i="11"/>
  <c r="S4458" i="11"/>
  <c r="S5049" i="11"/>
  <c r="R5049" i="11"/>
  <c r="S5153" i="11"/>
  <c r="R5153" i="11"/>
  <c r="S5305" i="11"/>
  <c r="R5305" i="11"/>
  <c r="S4583" i="11"/>
  <c r="R4583" i="11"/>
  <c r="R4449" i="11"/>
  <c r="S4449" i="11"/>
  <c r="R4927" i="11"/>
  <c r="S4927" i="11"/>
  <c r="S5362" i="11"/>
  <c r="R5362" i="11"/>
  <c r="S5426" i="11"/>
  <c r="R5426" i="11"/>
  <c r="S4981" i="11"/>
  <c r="R4981" i="11"/>
  <c r="S5169" i="11"/>
  <c r="R5169" i="11"/>
  <c r="R5391" i="11"/>
  <c r="S5391" i="11"/>
  <c r="R5425" i="11"/>
  <c r="S5425" i="11"/>
  <c r="R5329" i="11"/>
  <c r="S5329" i="11"/>
  <c r="R5441" i="11"/>
  <c r="S5441" i="11"/>
  <c r="R5464" i="11"/>
  <c r="S5464" i="11"/>
  <c r="R5027" i="11"/>
  <c r="S5027" i="11"/>
  <c r="S5390" i="11"/>
  <c r="R5390" i="11"/>
  <c r="S4613" i="11"/>
  <c r="R4613" i="11"/>
  <c r="S5105" i="11"/>
  <c r="R5105" i="11"/>
  <c r="R5494" i="11"/>
  <c r="S5494" i="11"/>
  <c r="R5490" i="11"/>
  <c r="S5490" i="11"/>
  <c r="R4729" i="11"/>
  <c r="S4729" i="11"/>
  <c r="R5344" i="11"/>
  <c r="S5344" i="11"/>
  <c r="R4273" i="11"/>
  <c r="S4273" i="11"/>
  <c r="S4657" i="11"/>
  <c r="R4657" i="11"/>
  <c r="S4621" i="11"/>
  <c r="R4621" i="11"/>
  <c r="R5075" i="11"/>
  <c r="S5075" i="11"/>
  <c r="R4442" i="11"/>
  <c r="S4442" i="11"/>
  <c r="S4961" i="11"/>
  <c r="R4961" i="11"/>
  <c r="R5159" i="11"/>
  <c r="S5159" i="11"/>
  <c r="S5241" i="11"/>
  <c r="R5241" i="11"/>
  <c r="S4465" i="11"/>
  <c r="R4465" i="11"/>
  <c r="R4411" i="11"/>
  <c r="S4411" i="11"/>
  <c r="S5386" i="11"/>
  <c r="R5386" i="11"/>
  <c r="R5359" i="11"/>
  <c r="S5359" i="11"/>
  <c r="R4801" i="11"/>
  <c r="S4801" i="11"/>
  <c r="R5326" i="11"/>
  <c r="S5326" i="11"/>
  <c r="R5478" i="11"/>
  <c r="S5478" i="11"/>
  <c r="S5474" i="11"/>
  <c r="R5474" i="11"/>
  <c r="R4581" i="11"/>
  <c r="S4581" i="11"/>
  <c r="R4707" i="11"/>
  <c r="S4707" i="11"/>
  <c r="R4739" i="11"/>
  <c r="S4739" i="11"/>
  <c r="R4779" i="11"/>
  <c r="S4779" i="11"/>
  <c r="R4883" i="11"/>
  <c r="S4883" i="11"/>
  <c r="R5380" i="11"/>
  <c r="S5380" i="11"/>
  <c r="S4413" i="11"/>
  <c r="R4413" i="11"/>
  <c r="R4692" i="11"/>
  <c r="S4692" i="11"/>
  <c r="S4903" i="11"/>
  <c r="R4903" i="11"/>
  <c r="R4556" i="11"/>
  <c r="S4556" i="11"/>
  <c r="S4965" i="11"/>
  <c r="R4965" i="11"/>
  <c r="S5145" i="11"/>
  <c r="R5145" i="11"/>
  <c r="R4361" i="11"/>
  <c r="S4361" i="11"/>
  <c r="R4552" i="11"/>
  <c r="S4552" i="11"/>
  <c r="R5405" i="11"/>
  <c r="S5405" i="11"/>
  <c r="S5382" i="11"/>
  <c r="R5382" i="11"/>
  <c r="R4963" i="11"/>
  <c r="S4963" i="11"/>
  <c r="R5374" i="11"/>
  <c r="S5374" i="11"/>
  <c r="R5155" i="11"/>
  <c r="S5155" i="11"/>
  <c r="S4907" i="11"/>
  <c r="R4907" i="11"/>
  <c r="S5137" i="11"/>
  <c r="R5137" i="11"/>
  <c r="S4194" i="11"/>
  <c r="R4194" i="11"/>
  <c r="S4201" i="11"/>
  <c r="R4201" i="11"/>
  <c r="R4256" i="11"/>
  <c r="S4256" i="11"/>
  <c r="R4249" i="11"/>
  <c r="S4249" i="11"/>
  <c r="R4325" i="11"/>
  <c r="S4325" i="11"/>
  <c r="R4151" i="11"/>
  <c r="S4151" i="11"/>
  <c r="R4308" i="11"/>
  <c r="S4308" i="11"/>
  <c r="S4617" i="11"/>
  <c r="R4617" i="11"/>
  <c r="R4727" i="11"/>
  <c r="S4727" i="11"/>
  <c r="R4759" i="11"/>
  <c r="S4759" i="11"/>
  <c r="R4775" i="11"/>
  <c r="S4775" i="11"/>
  <c r="R4807" i="11"/>
  <c r="S4807" i="11"/>
  <c r="R4839" i="11"/>
  <c r="S4839" i="11"/>
  <c r="R4871" i="11"/>
  <c r="S4871" i="11"/>
  <c r="S4925" i="11"/>
  <c r="R4925" i="11"/>
  <c r="S5021" i="11"/>
  <c r="R5021" i="11"/>
  <c r="S5085" i="11"/>
  <c r="R5085" i="11"/>
  <c r="S5149" i="11"/>
  <c r="R5149" i="11"/>
  <c r="S5213" i="11"/>
  <c r="R5213" i="11"/>
  <c r="S5277" i="11"/>
  <c r="R5277" i="11"/>
  <c r="R5341" i="11"/>
  <c r="S5341" i="11"/>
  <c r="R5404" i="11"/>
  <c r="S5404" i="11"/>
  <c r="S4405" i="11"/>
  <c r="R4405" i="11"/>
  <c r="S4597" i="11"/>
  <c r="R4597" i="11"/>
  <c r="S4691" i="11"/>
  <c r="R4691" i="11"/>
  <c r="R4248" i="11"/>
  <c r="S4248" i="11"/>
  <c r="R4538" i="11"/>
  <c r="S4538" i="11"/>
  <c r="R4619" i="11"/>
  <c r="S4619" i="11"/>
  <c r="S4681" i="11"/>
  <c r="R4681" i="11"/>
  <c r="R5295" i="11"/>
  <c r="S5295" i="11"/>
  <c r="S4929" i="11"/>
  <c r="R4929" i="11"/>
  <c r="S5081" i="11"/>
  <c r="R5081" i="11"/>
  <c r="S5185" i="11"/>
  <c r="R5185" i="11"/>
  <c r="S5285" i="11"/>
  <c r="R5285" i="11"/>
  <c r="S4578" i="11"/>
  <c r="R4578" i="11"/>
  <c r="R4900" i="11"/>
  <c r="S4900" i="11"/>
  <c r="R5381" i="11"/>
  <c r="S5381" i="11"/>
  <c r="R4959" i="11"/>
  <c r="S4959" i="11"/>
  <c r="R5472" i="11"/>
  <c r="S5472" i="11"/>
  <c r="S5257" i="11"/>
  <c r="R5257" i="11"/>
  <c r="R5411" i="11"/>
  <c r="S5411" i="11"/>
  <c r="S5444" i="11"/>
  <c r="R5444" i="11"/>
  <c r="S5077" i="11"/>
  <c r="R5077" i="11"/>
  <c r="S5470" i="11"/>
  <c r="R5470" i="11"/>
  <c r="R5466" i="11"/>
  <c r="S5466" i="11"/>
  <c r="S4184" i="11"/>
  <c r="R4184" i="11"/>
  <c r="R4213" i="11"/>
  <c r="S4213" i="11"/>
  <c r="R4242" i="11"/>
  <c r="S4242" i="11"/>
  <c r="S4367" i="11"/>
  <c r="R4367" i="11"/>
  <c r="R4575" i="11"/>
  <c r="S4575" i="11"/>
  <c r="R4761" i="11"/>
  <c r="S4761" i="11"/>
  <c r="R5360" i="11"/>
  <c r="S5360" i="11"/>
  <c r="R4700" i="11"/>
  <c r="S4700" i="11"/>
  <c r="R4407" i="11"/>
  <c r="S4407" i="11"/>
  <c r="R4677" i="11"/>
  <c r="S4677" i="11"/>
  <c r="R5318" i="11"/>
  <c r="S5318" i="11"/>
  <c r="R5031" i="11"/>
  <c r="S5031" i="11"/>
  <c r="R4276" i="11"/>
  <c r="S4276" i="11"/>
  <c r="S5331" i="11"/>
  <c r="R5331" i="11"/>
  <c r="R4558" i="11"/>
  <c r="S4558" i="11"/>
  <c r="S5201" i="11"/>
  <c r="R5201" i="11"/>
  <c r="S5269" i="11"/>
  <c r="R5269" i="11"/>
  <c r="R5481" i="11"/>
  <c r="S5481" i="11"/>
  <c r="S4817" i="11"/>
  <c r="R4817" i="11"/>
  <c r="R5363" i="11"/>
  <c r="S5363" i="11"/>
  <c r="R4334" i="11"/>
  <c r="S4334" i="11"/>
  <c r="R4471" i="11"/>
  <c r="S4471" i="11"/>
  <c r="R4747" i="11"/>
  <c r="S4747" i="11"/>
  <c r="R4599" i="11"/>
  <c r="S4599" i="11"/>
  <c r="R4674" i="11"/>
  <c r="S4674" i="11"/>
  <c r="R4803" i="11"/>
  <c r="S4803" i="11"/>
  <c r="R4859" i="11"/>
  <c r="S4859" i="11"/>
  <c r="R5364" i="11"/>
  <c r="S5364" i="11"/>
  <c r="R4368" i="11"/>
  <c r="S4368" i="11"/>
  <c r="R4554" i="11"/>
  <c r="S4554" i="11"/>
  <c r="S4653" i="11"/>
  <c r="R4653" i="11"/>
  <c r="S4889" i="11"/>
  <c r="R4889" i="11"/>
  <c r="R4975" i="11"/>
  <c r="S4975" i="11"/>
  <c r="R5043" i="11"/>
  <c r="S5043" i="11"/>
  <c r="R4280" i="11"/>
  <c r="S4280" i="11"/>
  <c r="S4993" i="11"/>
  <c r="R4993" i="11"/>
  <c r="S5121" i="11"/>
  <c r="R5121" i="11"/>
  <c r="S5221" i="11"/>
  <c r="R5221" i="11"/>
  <c r="R5321" i="11"/>
  <c r="S5321" i="11"/>
  <c r="R4698" i="11"/>
  <c r="S4698" i="11"/>
  <c r="S4917" i="11"/>
  <c r="R4917" i="11"/>
  <c r="S4645" i="11"/>
  <c r="R4645" i="11"/>
  <c r="R5357" i="11"/>
  <c r="S5357" i="11"/>
  <c r="R5421" i="11"/>
  <c r="S5421" i="11"/>
  <c r="R5350" i="11"/>
  <c r="S5350" i="11"/>
  <c r="R5334" i="11"/>
  <c r="S5334" i="11"/>
  <c r="R4507" i="11"/>
  <c r="S4507" i="11"/>
  <c r="S5097" i="11"/>
  <c r="R5097" i="11"/>
  <c r="S5339" i="11"/>
  <c r="R5339" i="11"/>
  <c r="R5453" i="11"/>
  <c r="S5453" i="11"/>
  <c r="S5319" i="11"/>
  <c r="R5319" i="11"/>
  <c r="R5484" i="11"/>
  <c r="S5484" i="11"/>
  <c r="R5059" i="11"/>
  <c r="S5059" i="11"/>
  <c r="S4977" i="11"/>
  <c r="R4977" i="11"/>
  <c r="R5403" i="11"/>
  <c r="S5403" i="11"/>
  <c r="S5265" i="11"/>
  <c r="R5265" i="11"/>
  <c r="S4156" i="11"/>
  <c r="R4156" i="11"/>
  <c r="R4210" i="11"/>
  <c r="S4210" i="11"/>
  <c r="R4228" i="11"/>
  <c r="S4228" i="11"/>
  <c r="S4373" i="11"/>
  <c r="R4373" i="11"/>
  <c r="R4323" i="11"/>
  <c r="S4323" i="11"/>
  <c r="S4533" i="11"/>
  <c r="R4533" i="11"/>
  <c r="S4664" i="11"/>
  <c r="R4664" i="11"/>
  <c r="S4517" i="11"/>
  <c r="R4517" i="11"/>
  <c r="R4582" i="11"/>
  <c r="S4582" i="11"/>
  <c r="R4756" i="11"/>
  <c r="S4756" i="11"/>
  <c r="R4669" i="11"/>
  <c r="S4669" i="11"/>
  <c r="S4806" i="11"/>
  <c r="R4806" i="11"/>
  <c r="S4421" i="11"/>
  <c r="R4421" i="11"/>
  <c r="S4508" i="11"/>
  <c r="R4508" i="11"/>
  <c r="S4590" i="11"/>
  <c r="R4590" i="11"/>
  <c r="R4816" i="11"/>
  <c r="S4816" i="11"/>
  <c r="S4904" i="11"/>
  <c r="R4904" i="11"/>
  <c r="R4978" i="11"/>
  <c r="S4978" i="11"/>
  <c r="R5046" i="11"/>
  <c r="S5046" i="11"/>
  <c r="R5132" i="11"/>
  <c r="S5132" i="11"/>
  <c r="R4299" i="11"/>
  <c r="S4299" i="11"/>
  <c r="R4952" i="11"/>
  <c r="S4952" i="11"/>
  <c r="R4384" i="11"/>
  <c r="S4384" i="11"/>
  <c r="S4364" i="11"/>
  <c r="R4364" i="11"/>
  <c r="R5158" i="11"/>
  <c r="S5158" i="11"/>
  <c r="R4890" i="11"/>
  <c r="S4890" i="11"/>
  <c r="R5086" i="11"/>
  <c r="S5086" i="11"/>
  <c r="R5186" i="11"/>
  <c r="S5186" i="11"/>
  <c r="R5499" i="11"/>
  <c r="S5499" i="11"/>
  <c r="R5479" i="11"/>
  <c r="S5479" i="11"/>
  <c r="R5278" i="11"/>
  <c r="S5278" i="11"/>
  <c r="R4354" i="11"/>
  <c r="S4354" i="11"/>
  <c r="R4483" i="11"/>
  <c r="S4483" i="11"/>
  <c r="S4722" i="11"/>
  <c r="R4722" i="11"/>
  <c r="R4243" i="11"/>
  <c r="S4243" i="11"/>
  <c r="R4521" i="11"/>
  <c r="S4521" i="11"/>
  <c r="R4826" i="11"/>
  <c r="S4826" i="11"/>
  <c r="S4882" i="11"/>
  <c r="R4882" i="11"/>
  <c r="R5008" i="11"/>
  <c r="S5008" i="11"/>
  <c r="R5136" i="11"/>
  <c r="S5136" i="11"/>
  <c r="R5280" i="11"/>
  <c r="S5280" i="11"/>
  <c r="R4289" i="11"/>
  <c r="S4289" i="11"/>
  <c r="R4543" i="11"/>
  <c r="S4543" i="11"/>
  <c r="R4808" i="11"/>
  <c r="S4808" i="11"/>
  <c r="R4638" i="11"/>
  <c r="S4638" i="11"/>
  <c r="R5156" i="11"/>
  <c r="S5156" i="11"/>
  <c r="R5298" i="11"/>
  <c r="S5298" i="11"/>
  <c r="R4687" i="11"/>
  <c r="S4687" i="11"/>
  <c r="R4968" i="11"/>
  <c r="S4968" i="11"/>
  <c r="R4798" i="11"/>
  <c r="S4798" i="11"/>
  <c r="R5338" i="11"/>
  <c r="S5338" i="11"/>
  <c r="R5058" i="11"/>
  <c r="S5058" i="11"/>
  <c r="R4896" i="11"/>
  <c r="S4896" i="11"/>
  <c r="R5044" i="11"/>
  <c r="S5044" i="11"/>
  <c r="R4179" i="11"/>
  <c r="S4179" i="11"/>
  <c r="R4642" i="11"/>
  <c r="S4642" i="11"/>
  <c r="R4163" i="11"/>
  <c r="S4163" i="11"/>
  <c r="R4472" i="11"/>
  <c r="S4472" i="11"/>
  <c r="R4624" i="11"/>
  <c r="S4624" i="11"/>
  <c r="R4954" i="11"/>
  <c r="S4954" i="11"/>
  <c r="R5066" i="11"/>
  <c r="S5066" i="11"/>
  <c r="R5194" i="11"/>
  <c r="S5194" i="11"/>
  <c r="R4275" i="11"/>
  <c r="S4275" i="11"/>
  <c r="S4587" i="11"/>
  <c r="R4587" i="11"/>
  <c r="R4408" i="11"/>
  <c r="S4408" i="11"/>
  <c r="R5036" i="11"/>
  <c r="S5036" i="11"/>
  <c r="R4830" i="11"/>
  <c r="S4830" i="11"/>
  <c r="S4478" i="11"/>
  <c r="R4478" i="11"/>
  <c r="R4988" i="11"/>
  <c r="S4988" i="11"/>
  <c r="R4704" i="11"/>
  <c r="S4704" i="11"/>
  <c r="R5140" i="11"/>
  <c r="S5140" i="11"/>
  <c r="R4616" i="11"/>
  <c r="S4616" i="11"/>
  <c r="R5471" i="11"/>
  <c r="S5471" i="11"/>
  <c r="R5190" i="11"/>
  <c r="S5190" i="11"/>
  <c r="R5154" i="11"/>
  <c r="S5154" i="11"/>
  <c r="R4176" i="11"/>
  <c r="S4176" i="11"/>
  <c r="S4383" i="11"/>
  <c r="R4383" i="11"/>
  <c r="R4377" i="11"/>
  <c r="S4377" i="11"/>
  <c r="R4432" i="11"/>
  <c r="S4432" i="11"/>
  <c r="R4504" i="11"/>
  <c r="S4504" i="11"/>
  <c r="R4686" i="11"/>
  <c r="S4686" i="11"/>
  <c r="S4278" i="11"/>
  <c r="R4278" i="11"/>
  <c r="R4410" i="11"/>
  <c r="S4410" i="11"/>
  <c r="R4541" i="11"/>
  <c r="S4541" i="11"/>
  <c r="S4612" i="11"/>
  <c r="R4612" i="11"/>
  <c r="R4726" i="11"/>
  <c r="S4726" i="11"/>
  <c r="S4164" i="11"/>
  <c r="R4164" i="11"/>
  <c r="S4453" i="11"/>
  <c r="R4453" i="11"/>
  <c r="R4159" i="11"/>
  <c r="S4159" i="11"/>
  <c r="R4450" i="11"/>
  <c r="S4450" i="11"/>
  <c r="R4584" i="11"/>
  <c r="S4584" i="11"/>
  <c r="R4852" i="11"/>
  <c r="S4852" i="11"/>
  <c r="R4932" i="11"/>
  <c r="S4932" i="11"/>
  <c r="R4972" i="11"/>
  <c r="S4972" i="11"/>
  <c r="R5006" i="11"/>
  <c r="S5006" i="11"/>
  <c r="R5074" i="11"/>
  <c r="S5074" i="11"/>
  <c r="R5142" i="11"/>
  <c r="S5142" i="11"/>
  <c r="R5228" i="11"/>
  <c r="S5228" i="11"/>
  <c r="S4423" i="11"/>
  <c r="R4423" i="11"/>
  <c r="R4499" i="11"/>
  <c r="S4499" i="11"/>
  <c r="R4824" i="11"/>
  <c r="S4824" i="11"/>
  <c r="R4984" i="11"/>
  <c r="S4984" i="11"/>
  <c r="S4482" i="11"/>
  <c r="R4482" i="11"/>
  <c r="S4492" i="11"/>
  <c r="R4492" i="11"/>
  <c r="R4878" i="11"/>
  <c r="S4878" i="11"/>
  <c r="R4614" i="11"/>
  <c r="S4614" i="11"/>
  <c r="R5310" i="11"/>
  <c r="S5310" i="11"/>
  <c r="S4494" i="11"/>
  <c r="R4494" i="11"/>
  <c r="R4740" i="11"/>
  <c r="S4740" i="11"/>
  <c r="R5493" i="11"/>
  <c r="S5493" i="11"/>
  <c r="R4934" i="11"/>
  <c r="S4934" i="11"/>
  <c r="R5459" i="11"/>
  <c r="S5459" i="11"/>
  <c r="R4924" i="11"/>
  <c r="S4924" i="11"/>
  <c r="R5026" i="11"/>
  <c r="S5026" i="11"/>
  <c r="R5064" i="11"/>
  <c r="S5064" i="11"/>
  <c r="R4230" i="11"/>
  <c r="S4230" i="11"/>
  <c r="R4198" i="11"/>
  <c r="S4198" i="11"/>
  <c r="R4468" i="11"/>
  <c r="S4468" i="11"/>
  <c r="R4579" i="11"/>
  <c r="S4579" i="11"/>
  <c r="R4706" i="11"/>
  <c r="S4706" i="11"/>
  <c r="S4224" i="11"/>
  <c r="R4224" i="11"/>
  <c r="R4834" i="11"/>
  <c r="S4834" i="11"/>
  <c r="R4928" i="11"/>
  <c r="S4928" i="11"/>
  <c r="R5056" i="11"/>
  <c r="S5056" i="11"/>
  <c r="R5184" i="11"/>
  <c r="S5184" i="11"/>
  <c r="R5296" i="11"/>
  <c r="S5296" i="11"/>
  <c r="R4178" i="11"/>
  <c r="S4178" i="11"/>
  <c r="R4268" i="11"/>
  <c r="S4268" i="11"/>
  <c r="R4480" i="11"/>
  <c r="S4480" i="11"/>
  <c r="S4886" i="11"/>
  <c r="R4886" i="11"/>
  <c r="R5028" i="11"/>
  <c r="S5028" i="11"/>
  <c r="R5238" i="11"/>
  <c r="S5238" i="11"/>
  <c r="R4479" i="11"/>
  <c r="S4479" i="11"/>
  <c r="R5144" i="11"/>
  <c r="S5144" i="11"/>
  <c r="R4836" i="11"/>
  <c r="S4836" i="11"/>
  <c r="S4505" i="11"/>
  <c r="R4505" i="11"/>
  <c r="R5180" i="11"/>
  <c r="S5180" i="11"/>
  <c r="R5000" i="11"/>
  <c r="S5000" i="11"/>
  <c r="R5415" i="11"/>
  <c r="S5415" i="11"/>
  <c r="R5062" i="11"/>
  <c r="S5062" i="11"/>
  <c r="S4165" i="11"/>
  <c r="R4165" i="11"/>
  <c r="R4160" i="11"/>
  <c r="S4160" i="11"/>
  <c r="R4237" i="11"/>
  <c r="S4237" i="11"/>
  <c r="R4166" i="11"/>
  <c r="S4166" i="11"/>
  <c r="S4397" i="11"/>
  <c r="R4397" i="11"/>
  <c r="S4406" i="11"/>
  <c r="R4406" i="11"/>
  <c r="R4523" i="11"/>
  <c r="S4523" i="11"/>
  <c r="R4531" i="11"/>
  <c r="S4531" i="11"/>
  <c r="R4986" i="11"/>
  <c r="S4986" i="11"/>
  <c r="R5114" i="11"/>
  <c r="S5114" i="11"/>
  <c r="R5242" i="11"/>
  <c r="S5242" i="11"/>
  <c r="R4376" i="11"/>
  <c r="S4376" i="11"/>
  <c r="R4812" i="11"/>
  <c r="S4812" i="11"/>
  <c r="S4694" i="11"/>
  <c r="R4694" i="11"/>
  <c r="R5124" i="11"/>
  <c r="S5124" i="11"/>
  <c r="R5266" i="11"/>
  <c r="S5266" i="11"/>
  <c r="S4485" i="11"/>
  <c r="R4485" i="11"/>
  <c r="R4894" i="11"/>
  <c r="S4894" i="11"/>
  <c r="R4295" i="11"/>
  <c r="S4295" i="11"/>
  <c r="R5244" i="11"/>
  <c r="S5244" i="11"/>
  <c r="R5108" i="11"/>
  <c r="S5108" i="11"/>
  <c r="S4193" i="11"/>
  <c r="R4193" i="11"/>
  <c r="R4152" i="11"/>
  <c r="S4152" i="11"/>
  <c r="R4221" i="11"/>
  <c r="S4221" i="11"/>
  <c r="R4202" i="11"/>
  <c r="S4202" i="11"/>
  <c r="S4239" i="11"/>
  <c r="R4239" i="11"/>
  <c r="R4324" i="11"/>
  <c r="S4324" i="11"/>
  <c r="R4382" i="11"/>
  <c r="S4382" i="11"/>
  <c r="R4207" i="11"/>
  <c r="S4207" i="11"/>
  <c r="R4457" i="11"/>
  <c r="S4457" i="11"/>
  <c r="S4524" i="11"/>
  <c r="R4524" i="11"/>
  <c r="S4560" i="11"/>
  <c r="R4560" i="11"/>
  <c r="R4615" i="11"/>
  <c r="S4615" i="11"/>
  <c r="R4647" i="11"/>
  <c r="S4647" i="11"/>
  <c r="R4709" i="11"/>
  <c r="S4709" i="11"/>
  <c r="S4725" i="11"/>
  <c r="R4725" i="11"/>
  <c r="R4741" i="11"/>
  <c r="S4741" i="11"/>
  <c r="S4757" i="11"/>
  <c r="R4757" i="11"/>
  <c r="S4272" i="11"/>
  <c r="R4272" i="11"/>
  <c r="S4568" i="11"/>
  <c r="R4568" i="11"/>
  <c r="S4601" i="11"/>
  <c r="R4601" i="11"/>
  <c r="R4675" i="11"/>
  <c r="S4675" i="11"/>
  <c r="R4773" i="11"/>
  <c r="S4773" i="11"/>
  <c r="S4789" i="11"/>
  <c r="R4789" i="11"/>
  <c r="R4805" i="11"/>
  <c r="S4805" i="11"/>
  <c r="S4821" i="11"/>
  <c r="R4821" i="11"/>
  <c r="R4837" i="11"/>
  <c r="S4837" i="11"/>
  <c r="S4853" i="11"/>
  <c r="R4853" i="11"/>
  <c r="S4869" i="11"/>
  <c r="R4869" i="11"/>
  <c r="R4885" i="11"/>
  <c r="S4885" i="11"/>
  <c r="R4923" i="11"/>
  <c r="S4923" i="11"/>
  <c r="R4955" i="11"/>
  <c r="S4955" i="11"/>
  <c r="R4987" i="11"/>
  <c r="S4987" i="11"/>
  <c r="R5019" i="11"/>
  <c r="S5019" i="11"/>
  <c r="R5051" i="11"/>
  <c r="S5051" i="11"/>
  <c r="R5083" i="11"/>
  <c r="S5083" i="11"/>
  <c r="R5115" i="11"/>
  <c r="S5115" i="11"/>
  <c r="R5147" i="11"/>
  <c r="S5147" i="11"/>
  <c r="R5179" i="11"/>
  <c r="S5179" i="11"/>
  <c r="R5211" i="11"/>
  <c r="S5211" i="11"/>
  <c r="R5243" i="11"/>
  <c r="S5243" i="11"/>
  <c r="R5275" i="11"/>
  <c r="S5275" i="11"/>
  <c r="R5307" i="11"/>
  <c r="S5307" i="11"/>
  <c r="S5368" i="11"/>
  <c r="R5368" i="11"/>
  <c r="R5400" i="11"/>
  <c r="S5400" i="11"/>
  <c r="S5432" i="11"/>
  <c r="R5432" i="11"/>
  <c r="R4284" i="11"/>
  <c r="S4284" i="11"/>
  <c r="S4564" i="11"/>
  <c r="R4564" i="11"/>
  <c r="R4636" i="11"/>
  <c r="S4636" i="11"/>
  <c r="R4690" i="11"/>
  <c r="S4690" i="11"/>
  <c r="R4309" i="11"/>
  <c r="S4309" i="11"/>
  <c r="R4569" i="11"/>
  <c r="S4569" i="11"/>
  <c r="S4609" i="11"/>
  <c r="R4609" i="11"/>
  <c r="S4293" i="11"/>
  <c r="R4293" i="11"/>
  <c r="S4566" i="11"/>
  <c r="R4566" i="11"/>
  <c r="R4737" i="11"/>
  <c r="S4737" i="11"/>
  <c r="R4892" i="11"/>
  <c r="S4892" i="11"/>
  <c r="R5071" i="11"/>
  <c r="S5071" i="11"/>
  <c r="R5139" i="11"/>
  <c r="S5139" i="11"/>
  <c r="R4497" i="11"/>
  <c r="S4497" i="11"/>
  <c r="R4865" i="11"/>
  <c r="S4865" i="11"/>
  <c r="S4921" i="11"/>
  <c r="R4921" i="11"/>
  <c r="R4967" i="11"/>
  <c r="S4967" i="11"/>
  <c r="S5025" i="11"/>
  <c r="R5025" i="11"/>
  <c r="S5125" i="11"/>
  <c r="R5125" i="11"/>
  <c r="S5177" i="11"/>
  <c r="R5177" i="11"/>
  <c r="R5223" i="11"/>
  <c r="S5223" i="11"/>
  <c r="S5281" i="11"/>
  <c r="R5281" i="11"/>
  <c r="R4258" i="11"/>
  <c r="S4258" i="11"/>
  <c r="R4347" i="11"/>
  <c r="S4347" i="11"/>
  <c r="R5183" i="11"/>
  <c r="S5183" i="11"/>
  <c r="R5346" i="11"/>
  <c r="S5346" i="11"/>
  <c r="S5378" i="11"/>
  <c r="R5378" i="11"/>
  <c r="R5410" i="11"/>
  <c r="S5410" i="11"/>
  <c r="S5041" i="11"/>
  <c r="R5041" i="11"/>
  <c r="S5109" i="11"/>
  <c r="R5109" i="11"/>
  <c r="R5353" i="11"/>
  <c r="S5353" i="11"/>
  <c r="R5456" i="11"/>
  <c r="S5456" i="11"/>
  <c r="R5361" i="11"/>
  <c r="S5361" i="11"/>
  <c r="R4513" i="11"/>
  <c r="S4513" i="11"/>
  <c r="S4969" i="11"/>
  <c r="R4969" i="11"/>
  <c r="R5251" i="11"/>
  <c r="S5251" i="11"/>
  <c r="R5345" i="11"/>
  <c r="S5345" i="11"/>
  <c r="R5409" i="11"/>
  <c r="S5409" i="11"/>
  <c r="R5489" i="11"/>
  <c r="S5489" i="11"/>
  <c r="S5436" i="11"/>
  <c r="R5436" i="11"/>
  <c r="R5488" i="11"/>
  <c r="S5488" i="11"/>
  <c r="S5065" i="11"/>
  <c r="R5065" i="11"/>
  <c r="R5283" i="11"/>
  <c r="S5283" i="11"/>
  <c r="S4910" i="11"/>
  <c r="R4910" i="11"/>
  <c r="R5023" i="11"/>
  <c r="S5023" i="11"/>
  <c r="R5462" i="11"/>
  <c r="S5462" i="11"/>
  <c r="S5233" i="11"/>
  <c r="R5233" i="11"/>
  <c r="R5458" i="11"/>
  <c r="S5458" i="11"/>
  <c r="S5173" i="11"/>
  <c r="R5173" i="11"/>
  <c r="S5398" i="11"/>
  <c r="R5398" i="11"/>
  <c r="R5401" i="11"/>
  <c r="S5401" i="11"/>
  <c r="R4591" i="11"/>
  <c r="S4591" i="11"/>
  <c r="R4305" i="11"/>
  <c r="S4305" i="11"/>
  <c r="R4631" i="11"/>
  <c r="S4631" i="11"/>
  <c r="S4697" i="11"/>
  <c r="R4697" i="11"/>
  <c r="R5376" i="11"/>
  <c r="S5376" i="11"/>
  <c r="R5424" i="11"/>
  <c r="S5424" i="11"/>
  <c r="S4362" i="11"/>
  <c r="R4362" i="11"/>
  <c r="R4218" i="11"/>
  <c r="S4218" i="11"/>
  <c r="R4580" i="11"/>
  <c r="S4580" i="11"/>
  <c r="R4255" i="11"/>
  <c r="S4255" i="11"/>
  <c r="R4474" i="11"/>
  <c r="S4474" i="11"/>
  <c r="R4793" i="11"/>
  <c r="S4793" i="11"/>
  <c r="R4898" i="11"/>
  <c r="S4898" i="11"/>
  <c r="R5263" i="11"/>
  <c r="S5263" i="11"/>
  <c r="S4536" i="11"/>
  <c r="R4536" i="11"/>
  <c r="S5113" i="11"/>
  <c r="R5113" i="11"/>
  <c r="S5189" i="11"/>
  <c r="R5189" i="11"/>
  <c r="R5287" i="11"/>
  <c r="S5287" i="11"/>
  <c r="R4540" i="11"/>
  <c r="S4540" i="11"/>
  <c r="S4937" i="11"/>
  <c r="R4937" i="11"/>
  <c r="S4841" i="11"/>
  <c r="R4841" i="11"/>
  <c r="R5055" i="11"/>
  <c r="S5055" i="11"/>
  <c r="R5354" i="11"/>
  <c r="S5354" i="11"/>
  <c r="R5434" i="11"/>
  <c r="S5434" i="11"/>
  <c r="S4945" i="11"/>
  <c r="R4945" i="11"/>
  <c r="S5073" i="11"/>
  <c r="R5073" i="11"/>
  <c r="S5476" i="11"/>
  <c r="R5476" i="11"/>
  <c r="R4951" i="11"/>
  <c r="S4951" i="11"/>
  <c r="S5225" i="11"/>
  <c r="R5225" i="11"/>
  <c r="R5383" i="11"/>
  <c r="S5383" i="11"/>
  <c r="R5497" i="11"/>
  <c r="S5497" i="11"/>
  <c r="R5448" i="11"/>
  <c r="S5448" i="11"/>
  <c r="S4949" i="11"/>
  <c r="R4949" i="11"/>
  <c r="S5193" i="11"/>
  <c r="R5193" i="11"/>
  <c r="R5369" i="11"/>
  <c r="S5369" i="11"/>
  <c r="R5239" i="11"/>
  <c r="S5239" i="11"/>
  <c r="S5301" i="11"/>
  <c r="R5301" i="11"/>
  <c r="S4244" i="11"/>
  <c r="R4244" i="11"/>
  <c r="S4429" i="11"/>
  <c r="R4429" i="11"/>
  <c r="R4572" i="11"/>
  <c r="S4572" i="11"/>
  <c r="R4679" i="11"/>
  <c r="S4679" i="11"/>
  <c r="R4723" i="11"/>
  <c r="S4723" i="11"/>
  <c r="R4755" i="11"/>
  <c r="S4755" i="11"/>
  <c r="R4576" i="11"/>
  <c r="S4576" i="11"/>
  <c r="R4795" i="11"/>
  <c r="S4795" i="11"/>
  <c r="R4827" i="11"/>
  <c r="S4827" i="11"/>
  <c r="R4867" i="11"/>
  <c r="S4867" i="11"/>
  <c r="R5348" i="11"/>
  <c r="S5348" i="11"/>
  <c r="R5412" i="11"/>
  <c r="S5412" i="11"/>
  <c r="S4326" i="11"/>
  <c r="R4326" i="11"/>
  <c r="R4226" i="11"/>
  <c r="S4226" i="11"/>
  <c r="R4544" i="11"/>
  <c r="S4544" i="11"/>
  <c r="S4310" i="11"/>
  <c r="R4310" i="11"/>
  <c r="R4857" i="11"/>
  <c r="S4857" i="11"/>
  <c r="S4455" i="11"/>
  <c r="R4455" i="11"/>
  <c r="S5017" i="11"/>
  <c r="R5017" i="11"/>
  <c r="S5093" i="11"/>
  <c r="R5093" i="11"/>
  <c r="R5191" i="11"/>
  <c r="S5191" i="11"/>
  <c r="R4623" i="11"/>
  <c r="S4623" i="11"/>
  <c r="R4548" i="11"/>
  <c r="S4548" i="11"/>
  <c r="R5373" i="11"/>
  <c r="S5373" i="11"/>
  <c r="R4211" i="11"/>
  <c r="S4211" i="11"/>
  <c r="S4881" i="11"/>
  <c r="R4881" i="11"/>
  <c r="R5496" i="11"/>
  <c r="S5496" i="11"/>
  <c r="S5001" i="11"/>
  <c r="R5001" i="11"/>
  <c r="R5313" i="11"/>
  <c r="S5313" i="11"/>
  <c r="R5437" i="11"/>
  <c r="S5437" i="11"/>
  <c r="R5460" i="11"/>
  <c r="S5460" i="11"/>
  <c r="R5015" i="11"/>
  <c r="S5015" i="11"/>
  <c r="S5454" i="11"/>
  <c r="R5454" i="11"/>
  <c r="S5450" i="11"/>
  <c r="R5450" i="11"/>
  <c r="R5371" i="11"/>
  <c r="S5371" i="11"/>
  <c r="S4209" i="11"/>
  <c r="R4209" i="11"/>
  <c r="R4212" i="11"/>
  <c r="S4212" i="11"/>
  <c r="S4241" i="11"/>
  <c r="R4241" i="11"/>
  <c r="R4229" i="11"/>
  <c r="S4229" i="11"/>
  <c r="R4264" i="11"/>
  <c r="S4264" i="11"/>
  <c r="R4313" i="11"/>
  <c r="S4313" i="11"/>
  <c r="R4374" i="11"/>
  <c r="S4374" i="11"/>
  <c r="R4402" i="11"/>
  <c r="S4402" i="11"/>
  <c r="R4197" i="11"/>
  <c r="S4197" i="11"/>
  <c r="S4366" i="11"/>
  <c r="R4366" i="11"/>
  <c r="S4477" i="11"/>
  <c r="R4477" i="11"/>
  <c r="R4516" i="11"/>
  <c r="S4516" i="11"/>
  <c r="R4534" i="11"/>
  <c r="S4534" i="11"/>
  <c r="R4577" i="11"/>
  <c r="S4577" i="11"/>
  <c r="S4605" i="11"/>
  <c r="R4605" i="11"/>
  <c r="S4637" i="11"/>
  <c r="R4637" i="11"/>
  <c r="S4665" i="11"/>
  <c r="R4665" i="11"/>
  <c r="R4703" i="11"/>
  <c r="S4703" i="11"/>
  <c r="R4719" i="11"/>
  <c r="S4719" i="11"/>
  <c r="R4735" i="11"/>
  <c r="S4735" i="11"/>
  <c r="R4751" i="11"/>
  <c r="S4751" i="11"/>
  <c r="R4767" i="11"/>
  <c r="S4767" i="11"/>
  <c r="S4301" i="11"/>
  <c r="R4301" i="11"/>
  <c r="R4518" i="11"/>
  <c r="S4518" i="11"/>
  <c r="R4561" i="11"/>
  <c r="S4561" i="11"/>
  <c r="R4627" i="11"/>
  <c r="S4627" i="11"/>
  <c r="S4663" i="11"/>
  <c r="R4663" i="11"/>
  <c r="R4783" i="11"/>
  <c r="S4783" i="11"/>
  <c r="R4799" i="11"/>
  <c r="S4799" i="11"/>
  <c r="R4815" i="11"/>
  <c r="S4815" i="11"/>
  <c r="R4831" i="11"/>
  <c r="S4831" i="11"/>
  <c r="R4847" i="11"/>
  <c r="S4847" i="11"/>
  <c r="R4863" i="11"/>
  <c r="S4863" i="11"/>
  <c r="R4879" i="11"/>
  <c r="S4879" i="11"/>
  <c r="S4901" i="11"/>
  <c r="R4901" i="11"/>
  <c r="S4941" i="11"/>
  <c r="R4941" i="11"/>
  <c r="S4973" i="11"/>
  <c r="R4973" i="11"/>
  <c r="S5005" i="11"/>
  <c r="R5005" i="11"/>
  <c r="S5037" i="11"/>
  <c r="R5037" i="11"/>
  <c r="S5069" i="11"/>
  <c r="R5069" i="11"/>
  <c r="S5101" i="11"/>
  <c r="R5101" i="11"/>
  <c r="S5133" i="11"/>
  <c r="R5133" i="11"/>
  <c r="S5165" i="11"/>
  <c r="R5165" i="11"/>
  <c r="S5197" i="11"/>
  <c r="R5197" i="11"/>
  <c r="S5229" i="11"/>
  <c r="R5229" i="11"/>
  <c r="S5261" i="11"/>
  <c r="R5261" i="11"/>
  <c r="S5293" i="11"/>
  <c r="R5293" i="11"/>
  <c r="R5325" i="11"/>
  <c r="S5325" i="11"/>
  <c r="R5356" i="11"/>
  <c r="S5356" i="11"/>
  <c r="R5388" i="11"/>
  <c r="S5388" i="11"/>
  <c r="R5420" i="11"/>
  <c r="S5420" i="11"/>
  <c r="R4254" i="11"/>
  <c r="S4254" i="11"/>
  <c r="S4444" i="11"/>
  <c r="R4444" i="11"/>
  <c r="S4532" i="11"/>
  <c r="R4532" i="11"/>
  <c r="S4625" i="11"/>
  <c r="R4625" i="11"/>
  <c r="R4425" i="11"/>
  <c r="S4425" i="11"/>
  <c r="R4509" i="11"/>
  <c r="S4509" i="11"/>
  <c r="S4641" i="11"/>
  <c r="R4641" i="11"/>
  <c r="S4785" i="11"/>
  <c r="R4785" i="11"/>
  <c r="R4666" i="11"/>
  <c r="S4666" i="11"/>
  <c r="R4906" i="11"/>
  <c r="S4906" i="11"/>
  <c r="R4979" i="11"/>
  <c r="S4979" i="11"/>
  <c r="R5167" i="11"/>
  <c r="S5167" i="11"/>
  <c r="R5235" i="11"/>
  <c r="S5235" i="11"/>
  <c r="R5316" i="11"/>
  <c r="S5316" i="11"/>
  <c r="R4320" i="11"/>
  <c r="S4320" i="11"/>
  <c r="R4592" i="11"/>
  <c r="S4592" i="11"/>
  <c r="R4909" i="11"/>
  <c r="S4909" i="11"/>
  <c r="S4953" i="11"/>
  <c r="R4953" i="11"/>
  <c r="R4999" i="11"/>
  <c r="S4999" i="11"/>
  <c r="S5057" i="11"/>
  <c r="R5057" i="11"/>
  <c r="S5157" i="11"/>
  <c r="R5157" i="11"/>
  <c r="S5209" i="11"/>
  <c r="R5209" i="11"/>
  <c r="R5255" i="11"/>
  <c r="S5255" i="11"/>
  <c r="R4931" i="11"/>
  <c r="S4931" i="11"/>
  <c r="S4261" i="11"/>
  <c r="R4261" i="11"/>
  <c r="S4501" i="11"/>
  <c r="R4501" i="11"/>
  <c r="S4745" i="11"/>
  <c r="R4745" i="11"/>
  <c r="R5247" i="11"/>
  <c r="S5247" i="11"/>
  <c r="R5365" i="11"/>
  <c r="S5365" i="11"/>
  <c r="R5397" i="11"/>
  <c r="S5397" i="11"/>
  <c r="R5429" i="11"/>
  <c r="S5429" i="11"/>
  <c r="R5087" i="11"/>
  <c r="S5087" i="11"/>
  <c r="R5175" i="11"/>
  <c r="S5175" i="11"/>
  <c r="R5414" i="11"/>
  <c r="S5414" i="11"/>
  <c r="R5271" i="11"/>
  <c r="S5271" i="11"/>
  <c r="R5427" i="11"/>
  <c r="S5427" i="11"/>
  <c r="R4905" i="11"/>
  <c r="S4905" i="11"/>
  <c r="R5079" i="11"/>
  <c r="S5079" i="11"/>
  <c r="R5219" i="11"/>
  <c r="S5219" i="11"/>
  <c r="S5335" i="11"/>
  <c r="R5335" i="11"/>
  <c r="R5379" i="11"/>
  <c r="S5379" i="11"/>
  <c r="R5445" i="11"/>
  <c r="S5445" i="11"/>
  <c r="S5297" i="11"/>
  <c r="R5297" i="11"/>
  <c r="R5417" i="11"/>
  <c r="S5417" i="11"/>
  <c r="R5468" i="11"/>
  <c r="S5468" i="11"/>
  <c r="S4667" i="11"/>
  <c r="R4667" i="11"/>
  <c r="S5033" i="11"/>
  <c r="R5033" i="11"/>
  <c r="R5187" i="11"/>
  <c r="S5187" i="11"/>
  <c r="R5393" i="11"/>
  <c r="S5393" i="11"/>
  <c r="R4661" i="11"/>
  <c r="S4661" i="11"/>
  <c r="S5009" i="11"/>
  <c r="R5009" i="11"/>
  <c r="R5151" i="11"/>
  <c r="S5151" i="11"/>
  <c r="R5438" i="11"/>
  <c r="S5438" i="11"/>
  <c r="R5433" i="11"/>
  <c r="S5433" i="11"/>
  <c r="R5498" i="11"/>
  <c r="S5498" i="11"/>
  <c r="R5332" i="11"/>
  <c r="S5332" i="11"/>
  <c r="R4162" i="11"/>
  <c r="S4162" i="11"/>
  <c r="R4195" i="11"/>
  <c r="S4195" i="11"/>
  <c r="R4234" i="11"/>
  <c r="S4234" i="11"/>
  <c r="R4260" i="11"/>
  <c r="S4260" i="11"/>
  <c r="S4250" i="11"/>
  <c r="R4250" i="11"/>
  <c r="S4296" i="11"/>
  <c r="R4296" i="11"/>
  <c r="S4333" i="11"/>
  <c r="R4333" i="11"/>
  <c r="S4365" i="11"/>
  <c r="R4365" i="11"/>
  <c r="R4386" i="11"/>
  <c r="S4386" i="11"/>
  <c r="R4155" i="11"/>
  <c r="S4155" i="11"/>
  <c r="R4379" i="11"/>
  <c r="S4379" i="11"/>
  <c r="R4537" i="11"/>
  <c r="S4537" i="11"/>
  <c r="R4608" i="11"/>
  <c r="S4608" i="11"/>
  <c r="R4671" i="11"/>
  <c r="S4671" i="11"/>
  <c r="R4680" i="11"/>
  <c r="S4680" i="11"/>
  <c r="R4895" i="11"/>
  <c r="S4895" i="11"/>
  <c r="R5408" i="11"/>
  <c r="S5408" i="11"/>
  <c r="S4629" i="11"/>
  <c r="R4629" i="11"/>
  <c r="R4337" i="11"/>
  <c r="S4337" i="11"/>
  <c r="R4435" i="11"/>
  <c r="S4435" i="11"/>
  <c r="R4514" i="11"/>
  <c r="S4514" i="11"/>
  <c r="R4168" i="11"/>
  <c r="S4168" i="11"/>
  <c r="R5135" i="11"/>
  <c r="S5135" i="11"/>
  <c r="R5203" i="11"/>
  <c r="S5203" i="11"/>
  <c r="S4891" i="11"/>
  <c r="R4891" i="11"/>
  <c r="S4985" i="11"/>
  <c r="R4985" i="11"/>
  <c r="S5089" i="11"/>
  <c r="R5089" i="11"/>
  <c r="S5217" i="11"/>
  <c r="R5217" i="11"/>
  <c r="S5315" i="11"/>
  <c r="R5315" i="11"/>
  <c r="R4655" i="11"/>
  <c r="S4655" i="11"/>
  <c r="R4319" i="11"/>
  <c r="S4319" i="11"/>
  <c r="R4639" i="11"/>
  <c r="S4639" i="11"/>
  <c r="S5370" i="11"/>
  <c r="R5370" i="11"/>
  <c r="R5418" i="11"/>
  <c r="S5418" i="11"/>
  <c r="R5343" i="11"/>
  <c r="S5343" i="11"/>
  <c r="S5289" i="11"/>
  <c r="R5289" i="11"/>
  <c r="S5129" i="11"/>
  <c r="R5129" i="11"/>
  <c r="R5351" i="11"/>
  <c r="S5351" i="11"/>
  <c r="R5303" i="11"/>
  <c r="S5303" i="11"/>
  <c r="R5480" i="11"/>
  <c r="S5480" i="11"/>
  <c r="R5143" i="11"/>
  <c r="S5143" i="11"/>
  <c r="R5446" i="11"/>
  <c r="S5446" i="11"/>
  <c r="S5442" i="11"/>
  <c r="R5442" i="11"/>
  <c r="R5111" i="11"/>
  <c r="S5111" i="11"/>
  <c r="S4185" i="11"/>
  <c r="R4185" i="11"/>
  <c r="R4247" i="11"/>
  <c r="S4247" i="11"/>
  <c r="R4236" i="11"/>
  <c r="S4236" i="11"/>
  <c r="R4283" i="11"/>
  <c r="S4283" i="11"/>
  <c r="S4318" i="11"/>
  <c r="R4318" i="11"/>
  <c r="R4339" i="11"/>
  <c r="S4339" i="11"/>
  <c r="R4200" i="11"/>
  <c r="S4200" i="11"/>
  <c r="S4512" i="11"/>
  <c r="R4512" i="11"/>
  <c r="R4559" i="11"/>
  <c r="S4559" i="11"/>
  <c r="R4628" i="11"/>
  <c r="S4628" i="11"/>
  <c r="S4689" i="11"/>
  <c r="R4689" i="11"/>
  <c r="R4731" i="11"/>
  <c r="S4731" i="11"/>
  <c r="R4763" i="11"/>
  <c r="S4763" i="11"/>
  <c r="S4565" i="11"/>
  <c r="R4565" i="11"/>
  <c r="S4633" i="11"/>
  <c r="R4633" i="11"/>
  <c r="R4787" i="11"/>
  <c r="S4787" i="11"/>
  <c r="R4819" i="11"/>
  <c r="S4819" i="11"/>
  <c r="R4851" i="11"/>
  <c r="S4851" i="11"/>
  <c r="R4875" i="11"/>
  <c r="S4875" i="11"/>
  <c r="S5333" i="11"/>
  <c r="R5333" i="11"/>
  <c r="R5396" i="11"/>
  <c r="S5396" i="11"/>
  <c r="R4274" i="11"/>
  <c r="S4274" i="11"/>
  <c r="S4721" i="11"/>
  <c r="R4721" i="11"/>
  <c r="R4300" i="11"/>
  <c r="S4300" i="11"/>
  <c r="R4520" i="11"/>
  <c r="S4520" i="11"/>
  <c r="R4600" i="11"/>
  <c r="S4600" i="11"/>
  <c r="S4713" i="11"/>
  <c r="R4713" i="11"/>
  <c r="R4825" i="11"/>
  <c r="S4825" i="11"/>
  <c r="R4913" i="11"/>
  <c r="S4913" i="11"/>
  <c r="R5231" i="11"/>
  <c r="S5231" i="11"/>
  <c r="R5299" i="11"/>
  <c r="S5299" i="11"/>
  <c r="R4345" i="11"/>
  <c r="S4345" i="11"/>
  <c r="R4699" i="11"/>
  <c r="S4699" i="11"/>
  <c r="R4935" i="11"/>
  <c r="S4935" i="11"/>
  <c r="S5273" i="11"/>
  <c r="R5273" i="11"/>
  <c r="S4481" i="11"/>
  <c r="R4481" i="11"/>
  <c r="S4277" i="11"/>
  <c r="R4277" i="11"/>
  <c r="R4426" i="11"/>
  <c r="S4426" i="11"/>
  <c r="S4915" i="11"/>
  <c r="R4915" i="11"/>
  <c r="R5119" i="11"/>
  <c r="S5119" i="11"/>
  <c r="R5337" i="11"/>
  <c r="S5337" i="11"/>
  <c r="R5389" i="11"/>
  <c r="S5389" i="11"/>
  <c r="R5452" i="11"/>
  <c r="S5452" i="11"/>
  <c r="S4849" i="11"/>
  <c r="R4849" i="11"/>
  <c r="S5406" i="11"/>
  <c r="R5406" i="11"/>
  <c r="R5485" i="11"/>
  <c r="S5485" i="11"/>
  <c r="R5423" i="11"/>
  <c r="S5423" i="11"/>
  <c r="R4919" i="11"/>
  <c r="S4919" i="11"/>
  <c r="S5205" i="11"/>
  <c r="R5205" i="11"/>
  <c r="R4607" i="11"/>
  <c r="S4607" i="11"/>
  <c r="S5045" i="11"/>
  <c r="R5045" i="11"/>
  <c r="S5486" i="11"/>
  <c r="R5486" i="11"/>
  <c r="R5482" i="11"/>
  <c r="S5482" i="11"/>
  <c r="R5375" i="11"/>
  <c r="S5375" i="11"/>
  <c r="S4180" i="11"/>
  <c r="R4180" i="11"/>
  <c r="R4204" i="11"/>
  <c r="S4204" i="11"/>
  <c r="S4262" i="11"/>
  <c r="R4262" i="11"/>
  <c r="R4335" i="11"/>
  <c r="S4335" i="11"/>
  <c r="R4189" i="11"/>
  <c r="S4189" i="11"/>
  <c r="R4387" i="11"/>
  <c r="S4387" i="11"/>
  <c r="R4441" i="11"/>
  <c r="S4441" i="11"/>
  <c r="S4573" i="11"/>
  <c r="R4573" i="11"/>
  <c r="R4635" i="11"/>
  <c r="S4635" i="11"/>
  <c r="S4695" i="11"/>
  <c r="R4695" i="11"/>
  <c r="R4733" i="11"/>
  <c r="S4733" i="11"/>
  <c r="R4765" i="11"/>
  <c r="S4765" i="11"/>
  <c r="R4659" i="11"/>
  <c r="S4659" i="11"/>
  <c r="S4781" i="11"/>
  <c r="R4781" i="11"/>
  <c r="S4813" i="11"/>
  <c r="R4813" i="11"/>
  <c r="S4845" i="11"/>
  <c r="R4845" i="11"/>
  <c r="R4877" i="11"/>
  <c r="S4877" i="11"/>
  <c r="S4899" i="11"/>
  <c r="R4899" i="11"/>
  <c r="R4971" i="11"/>
  <c r="S4971" i="11"/>
  <c r="R5035" i="11"/>
  <c r="S5035" i="11"/>
  <c r="R5131" i="11"/>
  <c r="S5131" i="11"/>
  <c r="R5195" i="11"/>
  <c r="S5195" i="11"/>
  <c r="R5227" i="11"/>
  <c r="S5227" i="11"/>
  <c r="R5291" i="11"/>
  <c r="S5291" i="11"/>
  <c r="R5352" i="11"/>
  <c r="S5352" i="11"/>
  <c r="R5416" i="11"/>
  <c r="S5416" i="11"/>
  <c r="R4327" i="11"/>
  <c r="S4327" i="11"/>
  <c r="R4526" i="11"/>
  <c r="S4526" i="11"/>
  <c r="S4286" i="11"/>
  <c r="R4286" i="11"/>
  <c r="R4546" i="11"/>
  <c r="S4546" i="11"/>
  <c r="R4632" i="11"/>
  <c r="S4632" i="11"/>
  <c r="R4943" i="11"/>
  <c r="S4943" i="11"/>
  <c r="R5011" i="11"/>
  <c r="S5011" i="11"/>
  <c r="R5199" i="11"/>
  <c r="S5199" i="11"/>
  <c r="R5267" i="11"/>
  <c r="S5267" i="11"/>
  <c r="S4589" i="11"/>
  <c r="R4589" i="11"/>
  <c r="R4833" i="11"/>
  <c r="S4833" i="11"/>
  <c r="R4908" i="11"/>
  <c r="S4908" i="11"/>
  <c r="S4997" i="11"/>
  <c r="R4997" i="11"/>
  <c r="R5095" i="11"/>
  <c r="S5095" i="11"/>
  <c r="S5253" i="11"/>
  <c r="R5253" i="11"/>
  <c r="S4809" i="11"/>
  <c r="R4809" i="11"/>
  <c r="S4304" i="11"/>
  <c r="R4304" i="11"/>
  <c r="S4873" i="11"/>
  <c r="R4873" i="11"/>
  <c r="R4696" i="11"/>
  <c r="S4696" i="11"/>
  <c r="S5327" i="11"/>
  <c r="R5327" i="11"/>
  <c r="S5394" i="11"/>
  <c r="R5394" i="11"/>
  <c r="S5237" i="11"/>
  <c r="R5237" i="11"/>
  <c r="S5013" i="11"/>
  <c r="R5013" i="11"/>
  <c r="R5207" i="11"/>
  <c r="S5207" i="11"/>
  <c r="R5377" i="11"/>
  <c r="S5377" i="11"/>
  <c r="R5473" i="11"/>
  <c r="S5473" i="11"/>
  <c r="R5387" i="11"/>
  <c r="S5387" i="11"/>
  <c r="R4620" i="11"/>
  <c r="S4620" i="11"/>
  <c r="S5161" i="11"/>
  <c r="R5161" i="11"/>
  <c r="R4983" i="11"/>
  <c r="S4983" i="11"/>
  <c r="S5430" i="11"/>
  <c r="R5430" i="11"/>
  <c r="R5407" i="11"/>
  <c r="S5407" i="11"/>
  <c r="R4177" i="11"/>
  <c r="S4177" i="11"/>
  <c r="S4688" i="11"/>
  <c r="R4688" i="11"/>
  <c r="S4389" i="11"/>
  <c r="R4389" i="11"/>
  <c r="R4595" i="11"/>
  <c r="S4595" i="11"/>
  <c r="R4668" i="11"/>
  <c r="S4668" i="11"/>
  <c r="R5392" i="11"/>
  <c r="S5392" i="11"/>
  <c r="R4510" i="11"/>
  <c r="S4510" i="11"/>
  <c r="R5007" i="11"/>
  <c r="S5007" i="11"/>
  <c r="S5061" i="11"/>
  <c r="R5061" i="11"/>
  <c r="S4281" i="11"/>
  <c r="R4281" i="11"/>
  <c r="S4461" i="11"/>
  <c r="R4461" i="11"/>
  <c r="R5311" i="11"/>
  <c r="S5311" i="11"/>
  <c r="R5091" i="11"/>
  <c r="S5091" i="11"/>
  <c r="R5465" i="11"/>
  <c r="S5465" i="11"/>
  <c r="R5500" i="11"/>
  <c r="S5500" i="11"/>
  <c r="S5342" i="11"/>
  <c r="R5342" i="11"/>
  <c r="R4393" i="11"/>
  <c r="S4393" i="11"/>
  <c r="R4530" i="11"/>
  <c r="S4530" i="11"/>
  <c r="R4550" i="11"/>
  <c r="S4550" i="11"/>
  <c r="R4682" i="11"/>
  <c r="S4682" i="11"/>
  <c r="R4811" i="11"/>
  <c r="S4811" i="11"/>
  <c r="R4843" i="11"/>
  <c r="S4843" i="11"/>
  <c r="S5317" i="11"/>
  <c r="R5317" i="11"/>
  <c r="R4219" i="11"/>
  <c r="S4219" i="11"/>
  <c r="R4604" i="11"/>
  <c r="S4604" i="11"/>
  <c r="R4503" i="11"/>
  <c r="S4503" i="11"/>
  <c r="R4169" i="11"/>
  <c r="S4169" i="11"/>
  <c r="R5103" i="11"/>
  <c r="S5103" i="11"/>
  <c r="R5171" i="11"/>
  <c r="S5171" i="11"/>
  <c r="R4154" i="11"/>
  <c r="S4154" i="11"/>
  <c r="R5063" i="11"/>
  <c r="S5063" i="11"/>
  <c r="S5249" i="11"/>
  <c r="R5249" i="11"/>
  <c r="R4353" i="11"/>
  <c r="S4353" i="11"/>
  <c r="S5323" i="11"/>
  <c r="R5323" i="11"/>
  <c r="S5422" i="11"/>
  <c r="R5422" i="11"/>
  <c r="S5141" i="11"/>
  <c r="R5141" i="11"/>
  <c r="R5469" i="11"/>
  <c r="S5469" i="11"/>
  <c r="R5385" i="11"/>
  <c r="S5385" i="11"/>
  <c r="R4153" i="11"/>
  <c r="S4153" i="11"/>
  <c r="S4231" i="11"/>
  <c r="R4231" i="11"/>
  <c r="S4294" i="11"/>
  <c r="R4294" i="11"/>
  <c r="S4215" i="11"/>
  <c r="R4215" i="11"/>
  <c r="S4567" i="11"/>
  <c r="R4567" i="11"/>
  <c r="S4649" i="11"/>
  <c r="R4649" i="11"/>
  <c r="R4711" i="11"/>
  <c r="S4711" i="11"/>
  <c r="R4743" i="11"/>
  <c r="S4743" i="11"/>
  <c r="R4791" i="11"/>
  <c r="S4791" i="11"/>
  <c r="R4823" i="11"/>
  <c r="S4823" i="11"/>
  <c r="R4855" i="11"/>
  <c r="S4855" i="11"/>
  <c r="R4887" i="11"/>
  <c r="S4887" i="11"/>
  <c r="S4957" i="11"/>
  <c r="R4957" i="11"/>
  <c r="S4989" i="11"/>
  <c r="R4989" i="11"/>
  <c r="S5053" i="11"/>
  <c r="R5053" i="11"/>
  <c r="S5117" i="11"/>
  <c r="R5117" i="11"/>
  <c r="S5181" i="11"/>
  <c r="R5181" i="11"/>
  <c r="S5245" i="11"/>
  <c r="R5245" i="11"/>
  <c r="S5309" i="11"/>
  <c r="R5309" i="11"/>
  <c r="R5372" i="11"/>
  <c r="S5372" i="11"/>
  <c r="S4288" i="11"/>
  <c r="R4288" i="11"/>
  <c r="R4498" i="11"/>
  <c r="S4498" i="11"/>
  <c r="R4643" i="11"/>
  <c r="S4643" i="11"/>
  <c r="S4777" i="11"/>
  <c r="R4777" i="11"/>
  <c r="R4311" i="11"/>
  <c r="S4311" i="11"/>
  <c r="R4395" i="11"/>
  <c r="S4395" i="11"/>
  <c r="R4574" i="11"/>
  <c r="S4574" i="11"/>
  <c r="S4753" i="11"/>
  <c r="R4753" i="11"/>
  <c r="S4297" i="11"/>
  <c r="R4297" i="11"/>
  <c r="R4769" i="11"/>
  <c r="S4769" i="11"/>
  <c r="R4893" i="11"/>
  <c r="S4893" i="11"/>
  <c r="R5039" i="11"/>
  <c r="S5039" i="11"/>
  <c r="R5107" i="11"/>
  <c r="S5107" i="11"/>
  <c r="S4192" i="11"/>
  <c r="R4192" i="11"/>
  <c r="S5029" i="11"/>
  <c r="R5029" i="11"/>
  <c r="R5127" i="11"/>
  <c r="S5127" i="11"/>
  <c r="S4265" i="11"/>
  <c r="R4265" i="11"/>
  <c r="R4342" i="11"/>
  <c r="S4342" i="11"/>
  <c r="R4991" i="11"/>
  <c r="S4991" i="11"/>
  <c r="R5349" i="11"/>
  <c r="S5349" i="11"/>
  <c r="R5413" i="11"/>
  <c r="S5413" i="11"/>
  <c r="R5047" i="11"/>
  <c r="S5047" i="11"/>
  <c r="R5215" i="11"/>
  <c r="S5215" i="11"/>
  <c r="R5355" i="11"/>
  <c r="S5355" i="11"/>
  <c r="R5395" i="11"/>
  <c r="S5395" i="11"/>
  <c r="R5123" i="11"/>
  <c r="S5123" i="11"/>
  <c r="R5347" i="11"/>
  <c r="S5347" i="11"/>
  <c r="R5324" i="11"/>
  <c r="S5324" i="11"/>
  <c r="S5492" i="11"/>
  <c r="R5492" i="11"/>
  <c r="R5358" i="11"/>
  <c r="S5358" i="11"/>
  <c r="R5340" i="11"/>
  <c r="S5340" i="11"/>
  <c r="R5279" i="11"/>
  <c r="S5279" i="11"/>
  <c r="R5435" i="11"/>
  <c r="S5435" i="11"/>
  <c r="S4173" i="11"/>
  <c r="R4173" i="11"/>
  <c r="R4217" i="11"/>
  <c r="S4217" i="11"/>
  <c r="R4315" i="11"/>
  <c r="S4315" i="11"/>
  <c r="R4375" i="11"/>
  <c r="S4375" i="11"/>
  <c r="R4316" i="11"/>
  <c r="S4316" i="11"/>
  <c r="R4403" i="11"/>
  <c r="S4403" i="11"/>
  <c r="R4528" i="11"/>
  <c r="S4528" i="11"/>
  <c r="S4640" i="11"/>
  <c r="R4640" i="11"/>
  <c r="S4487" i="11"/>
  <c r="R4487" i="11"/>
  <c r="R4542" i="11"/>
  <c r="S4542" i="11"/>
  <c r="R4651" i="11"/>
  <c r="S4651" i="11"/>
  <c r="R4298" i="11"/>
  <c r="S4298" i="11"/>
  <c r="R4947" i="11"/>
  <c r="S4947" i="11"/>
  <c r="S4933" i="11"/>
  <c r="R4933" i="11"/>
  <c r="R4419" i="11"/>
  <c r="S4419" i="11"/>
  <c r="R5402" i="11"/>
  <c r="S5402" i="11"/>
  <c r="R5440" i="11"/>
  <c r="S5440" i="11"/>
  <c r="R4995" i="11"/>
  <c r="S4995" i="11"/>
  <c r="R5419" i="11"/>
  <c r="S5419" i="11"/>
  <c r="R4522" i="11"/>
  <c r="S4522" i="11"/>
  <c r="S4252" i="11"/>
  <c r="R4252" i="11"/>
  <c r="R4369" i="11"/>
  <c r="S4369" i="11"/>
  <c r="S4302" i="11"/>
  <c r="R4302" i="11"/>
  <c r="R4596" i="11"/>
  <c r="S4596" i="11"/>
  <c r="R4715" i="11"/>
  <c r="S4715" i="11"/>
  <c r="R4225" i="11"/>
  <c r="S4225" i="11"/>
  <c r="R4771" i="11"/>
  <c r="S4771" i="11"/>
  <c r="R4835" i="11"/>
  <c r="S4835" i="11"/>
  <c r="R4897" i="11"/>
  <c r="S4897" i="11"/>
  <c r="R5428" i="11"/>
  <c r="S5428" i="11"/>
  <c r="S4673" i="11"/>
  <c r="R4673" i="11"/>
  <c r="R4562" i="11"/>
  <c r="S4562" i="11"/>
  <c r="R5366" i="11"/>
  <c r="S5366" i="11"/>
  <c r="R4161" i="11"/>
  <c r="S4161" i="11"/>
  <c r="R4181" i="11"/>
  <c r="S4181" i="11"/>
  <c r="R4398" i="11"/>
  <c r="S4398" i="11"/>
  <c r="R4263" i="11"/>
  <c r="S4263" i="11"/>
  <c r="R4363" i="11"/>
  <c r="S4363" i="11"/>
  <c r="R4515" i="11"/>
  <c r="S4515" i="11"/>
  <c r="R4233" i="11"/>
  <c r="S4233" i="11"/>
  <c r="R4348" i="11"/>
  <c r="S4348" i="11"/>
  <c r="R4448" i="11"/>
  <c r="S4448" i="11"/>
  <c r="R4626" i="11"/>
  <c r="S4626" i="11"/>
  <c r="S5320" i="11"/>
  <c r="R5320" i="11"/>
  <c r="S4232" i="11"/>
  <c r="R4232" i="11"/>
  <c r="R4438" i="11"/>
  <c r="S4438" i="11"/>
  <c r="R4764" i="11"/>
  <c r="S4764" i="11"/>
  <c r="S4346" i="11"/>
  <c r="R4346" i="11"/>
  <c r="S4469" i="11"/>
  <c r="R4469" i="11"/>
  <c r="S4782" i="11"/>
  <c r="R4782" i="11"/>
  <c r="S4358" i="11"/>
  <c r="R4358" i="11"/>
  <c r="R4652" i="11"/>
  <c r="S4652" i="11"/>
  <c r="R4880" i="11"/>
  <c r="S4880" i="11"/>
  <c r="R5092" i="11"/>
  <c r="S5092" i="11"/>
  <c r="R5166" i="11"/>
  <c r="S5166" i="11"/>
  <c r="R5234" i="11"/>
  <c r="S5234" i="11"/>
  <c r="R5302" i="11"/>
  <c r="S5302" i="11"/>
  <c r="R4760" i="11"/>
  <c r="S4760" i="11"/>
  <c r="R5208" i="11"/>
  <c r="S5208" i="11"/>
  <c r="S4257" i="11"/>
  <c r="R4257" i="11"/>
  <c r="R4930" i="11"/>
  <c r="S4930" i="11"/>
  <c r="R5052" i="11"/>
  <c r="S5052" i="11"/>
  <c r="R5246" i="11"/>
  <c r="S5246" i="11"/>
  <c r="R4712" i="11"/>
  <c r="S4712" i="11"/>
  <c r="R4872" i="11"/>
  <c r="S4872" i="11"/>
  <c r="R5256" i="11"/>
  <c r="S5256" i="11"/>
  <c r="R5150" i="11"/>
  <c r="S5150" i="11"/>
  <c r="R4420" i="11"/>
  <c r="S4420" i="11"/>
  <c r="R4571" i="11"/>
  <c r="S4571" i="11"/>
  <c r="R4622" i="11"/>
  <c r="S4622" i="11"/>
  <c r="S4754" i="11"/>
  <c r="R4754" i="11"/>
  <c r="R4794" i="11"/>
  <c r="S4794" i="11"/>
  <c r="R4858" i="11"/>
  <c r="S4858" i="11"/>
  <c r="R4944" i="11"/>
  <c r="S4944" i="11"/>
  <c r="R5072" i="11"/>
  <c r="S5072" i="11"/>
  <c r="R5200" i="11"/>
  <c r="S5200" i="11"/>
  <c r="R4768" i="11"/>
  <c r="S4768" i="11"/>
  <c r="S4456" i="11"/>
  <c r="R4456" i="11"/>
  <c r="R4399" i="11"/>
  <c r="S4399" i="11"/>
  <c r="R4854" i="11"/>
  <c r="S4854" i="11"/>
  <c r="R4940" i="11"/>
  <c r="S4940" i="11"/>
  <c r="R5230" i="11"/>
  <c r="S5230" i="11"/>
  <c r="R4860" i="11"/>
  <c r="S4860" i="11"/>
  <c r="R4732" i="11"/>
  <c r="S4732" i="11"/>
  <c r="R5118" i="11"/>
  <c r="S5118" i="11"/>
  <c r="R4962" i="11"/>
  <c r="S4962" i="11"/>
  <c r="R5128" i="11"/>
  <c r="S5128" i="11"/>
  <c r="R5399" i="11"/>
  <c r="S5399" i="11"/>
  <c r="R5447" i="11"/>
  <c r="S5447" i="11"/>
  <c r="S4341" i="11"/>
  <c r="R4341" i="11"/>
  <c r="S4452" i="11"/>
  <c r="R4452" i="11"/>
  <c r="S4306" i="11"/>
  <c r="R4306" i="11"/>
  <c r="R5002" i="11"/>
  <c r="S5002" i="11"/>
  <c r="R5130" i="11"/>
  <c r="S5130" i="11"/>
  <c r="R5258" i="11"/>
  <c r="S5258" i="11"/>
  <c r="R4428" i="11"/>
  <c r="S4428" i="11"/>
  <c r="R4772" i="11"/>
  <c r="S4772" i="11"/>
  <c r="R4796" i="11"/>
  <c r="S4796" i="11"/>
  <c r="R4950" i="11"/>
  <c r="S4950" i="11"/>
  <c r="R5252" i="11"/>
  <c r="S5252" i="11"/>
  <c r="R4748" i="11"/>
  <c r="S4748" i="11"/>
  <c r="R5182" i="11"/>
  <c r="S5182" i="11"/>
  <c r="R4980" i="11"/>
  <c r="S4980" i="11"/>
  <c r="R5148" i="11"/>
  <c r="S5148" i="11"/>
  <c r="R4216" i="11"/>
  <c r="S4216" i="11"/>
  <c r="S4360" i="11"/>
  <c r="R4360" i="11"/>
  <c r="R4351" i="11"/>
  <c r="S4351" i="11"/>
  <c r="R4400" i="11"/>
  <c r="S4400" i="11"/>
  <c r="R4467" i="11"/>
  <c r="S4467" i="11"/>
  <c r="R4527" i="11"/>
  <c r="S4527" i="11"/>
  <c r="R4586" i="11"/>
  <c r="S4586" i="11"/>
  <c r="S4174" i="11"/>
  <c r="R4174" i="11"/>
  <c r="S4317" i="11"/>
  <c r="R4317" i="11"/>
  <c r="R4486" i="11"/>
  <c r="S4486" i="11"/>
  <c r="R4570" i="11"/>
  <c r="S4570" i="11"/>
  <c r="R4650" i="11"/>
  <c r="S4650" i="11"/>
  <c r="R4678" i="11"/>
  <c r="S4678" i="11"/>
  <c r="S4500" i="11"/>
  <c r="R4500" i="11"/>
  <c r="R5188" i="11"/>
  <c r="S5188" i="11"/>
  <c r="R5262" i="11"/>
  <c r="S5262" i="11"/>
  <c r="R4734" i="11"/>
  <c r="S4734" i="11"/>
  <c r="R4888" i="11"/>
  <c r="S4888" i="11"/>
  <c r="R5240" i="11"/>
  <c r="S5240" i="11"/>
  <c r="R4702" i="11"/>
  <c r="S4702" i="11"/>
  <c r="S4270" i="11"/>
  <c r="R4270" i="11"/>
  <c r="R4404" i="11"/>
  <c r="S4404" i="11"/>
  <c r="R5116" i="11"/>
  <c r="S5116" i="11"/>
  <c r="R5222" i="11"/>
  <c r="S5222" i="11"/>
  <c r="R4868" i="11"/>
  <c r="S4868" i="11"/>
  <c r="R5126" i="11"/>
  <c r="S5126" i="11"/>
  <c r="R5467" i="11"/>
  <c r="S5467" i="11"/>
  <c r="R4994" i="11"/>
  <c r="S4994" i="11"/>
  <c r="R5461" i="11"/>
  <c r="S5461" i="11"/>
  <c r="R4447" i="11"/>
  <c r="S4447" i="11"/>
  <c r="R5192" i="11"/>
  <c r="S5192" i="11"/>
  <c r="R4188" i="11"/>
  <c r="S4188" i="11"/>
  <c r="S4271" i="11"/>
  <c r="R4271" i="11"/>
  <c r="S4338" i="11"/>
  <c r="R4338" i="11"/>
  <c r="S4414" i="11"/>
  <c r="R4414" i="11"/>
  <c r="S4746" i="11"/>
  <c r="R4746" i="11"/>
  <c r="S4328" i="11"/>
  <c r="R4328" i="11"/>
  <c r="R4656" i="11"/>
  <c r="S4656" i="11"/>
  <c r="R4802" i="11"/>
  <c r="S4802" i="11"/>
  <c r="R4866" i="11"/>
  <c r="S4866" i="11"/>
  <c r="R4992" i="11"/>
  <c r="S4992" i="11"/>
  <c r="R5120" i="11"/>
  <c r="S5120" i="11"/>
  <c r="R5232" i="11"/>
  <c r="S5232" i="11"/>
  <c r="R4424" i="11"/>
  <c r="S4424" i="11"/>
  <c r="R4557" i="11"/>
  <c r="S4557" i="11"/>
  <c r="R4776" i="11"/>
  <c r="S4776" i="11"/>
  <c r="R5102" i="11"/>
  <c r="S5102" i="11"/>
  <c r="R5170" i="11"/>
  <c r="S5170" i="11"/>
  <c r="R4828" i="11"/>
  <c r="S4828" i="11"/>
  <c r="R5272" i="11"/>
  <c r="S5272" i="11"/>
  <c r="R4343" i="11"/>
  <c r="S4343" i="11"/>
  <c r="R4902" i="11"/>
  <c r="S4902" i="11"/>
  <c r="R5431" i="11"/>
  <c r="S5431" i="11"/>
  <c r="R5172" i="11"/>
  <c r="S5172" i="11"/>
  <c r="R5076" i="11"/>
  <c r="S5076" i="11"/>
  <c r="R4199" i="11"/>
  <c r="S4199" i="11"/>
  <c r="S4206" i="11"/>
  <c r="R4206" i="11"/>
  <c r="S4223" i="11"/>
  <c r="R4223" i="11"/>
  <c r="S4303" i="11"/>
  <c r="R4303" i="11"/>
  <c r="S4172" i="11"/>
  <c r="R4172" i="11"/>
  <c r="S4356" i="11"/>
  <c r="R4356" i="11"/>
  <c r="R4660" i="11"/>
  <c r="S4660" i="11"/>
  <c r="S4330" i="11"/>
  <c r="R4330" i="11"/>
  <c r="R5050" i="11"/>
  <c r="S5050" i="11"/>
  <c r="R5162" i="11"/>
  <c r="S5162" i="11"/>
  <c r="R5306" i="11"/>
  <c r="S5306" i="11"/>
  <c r="R4804" i="11"/>
  <c r="S4804" i="11"/>
  <c r="S4493" i="11"/>
  <c r="R4493" i="11"/>
  <c r="S4495" i="11"/>
  <c r="R4495" i="11"/>
  <c r="R5198" i="11"/>
  <c r="S5198" i="11"/>
  <c r="R4790" i="11"/>
  <c r="S4790" i="11"/>
  <c r="R4744" i="11"/>
  <c r="S4744" i="11"/>
  <c r="R5032" i="11"/>
  <c r="S5032" i="11"/>
  <c r="R4956" i="11"/>
  <c r="S4956" i="11"/>
  <c r="R5451" i="11"/>
  <c r="S5451" i="11"/>
  <c r="R4175" i="11"/>
  <c r="S4175" i="11"/>
  <c r="R4196" i="11"/>
  <c r="S4196" i="11"/>
  <c r="S4253" i="11"/>
  <c r="R4253" i="11"/>
  <c r="R4290" i="11"/>
  <c r="S4290" i="11"/>
  <c r="R4357" i="11"/>
  <c r="S4357" i="11"/>
  <c r="R4418" i="11"/>
  <c r="S4418" i="11"/>
  <c r="R4307" i="11"/>
  <c r="S4307" i="11"/>
  <c r="R4350" i="11"/>
  <c r="S4350" i="11"/>
  <c r="R4371" i="11"/>
  <c r="S4371" i="11"/>
  <c r="R4396" i="11"/>
  <c r="S4396" i="11"/>
  <c r="S4430" i="11"/>
  <c r="R4430" i="11"/>
  <c r="R4489" i="11"/>
  <c r="S4489" i="11"/>
  <c r="R4585" i="11"/>
  <c r="S4585" i="11"/>
  <c r="R4685" i="11"/>
  <c r="S4685" i="11"/>
  <c r="R4167" i="11"/>
  <c r="S4167" i="11"/>
  <c r="S4314" i="11"/>
  <c r="R4314" i="11"/>
  <c r="S4401" i="11"/>
  <c r="R4401" i="11"/>
  <c r="S4476" i="11"/>
  <c r="R4476" i="11"/>
  <c r="R4535" i="11"/>
  <c r="S4535" i="11"/>
  <c r="R4644" i="11"/>
  <c r="S4644" i="11"/>
  <c r="R4724" i="11"/>
  <c r="S4724" i="11"/>
  <c r="S5336" i="11"/>
  <c r="R5336" i="11"/>
  <c r="S4378" i="11"/>
  <c r="R4378" i="11"/>
  <c r="S4488" i="11"/>
  <c r="R4488" i="11"/>
  <c r="S4774" i="11"/>
  <c r="R4774" i="11"/>
  <c r="S4238" i="11"/>
  <c r="R4238" i="11"/>
  <c r="R4380" i="11"/>
  <c r="S4380" i="11"/>
  <c r="R4440" i="11"/>
  <c r="S4440" i="11"/>
  <c r="R4496" i="11"/>
  <c r="S4496" i="11"/>
  <c r="S4529" i="11"/>
  <c r="R4529" i="11"/>
  <c r="R4676" i="11"/>
  <c r="S4676" i="11"/>
  <c r="S4718" i="11"/>
  <c r="R4718" i="11"/>
  <c r="S4814" i="11"/>
  <c r="R4814" i="11"/>
  <c r="R4443" i="11"/>
  <c r="S4443" i="11"/>
  <c r="R4848" i="11"/>
  <c r="S4848" i="11"/>
  <c r="R4918" i="11"/>
  <c r="S4918" i="11"/>
  <c r="R4964" i="11"/>
  <c r="S4964" i="11"/>
  <c r="R5004" i="11"/>
  <c r="S5004" i="11"/>
  <c r="R5038" i="11"/>
  <c r="S5038" i="11"/>
  <c r="R5106" i="11"/>
  <c r="S5106" i="11"/>
  <c r="R5174" i="11"/>
  <c r="S5174" i="11"/>
  <c r="R5220" i="11"/>
  <c r="S5220" i="11"/>
  <c r="R5260" i="11"/>
  <c r="S5260" i="11"/>
  <c r="R5294" i="11"/>
  <c r="S5294" i="11"/>
  <c r="R4187" i="11"/>
  <c r="S4187" i="11"/>
  <c r="R4415" i="11"/>
  <c r="S4415" i="11"/>
  <c r="R4728" i="11"/>
  <c r="S4728" i="11"/>
  <c r="R4792" i="11"/>
  <c r="S4792" i="11"/>
  <c r="R5080" i="11"/>
  <c r="S5080" i="11"/>
  <c r="R4171" i="11"/>
  <c r="S4171" i="11"/>
  <c r="S4466" i="11"/>
  <c r="R4466" i="11"/>
  <c r="S4340" i="11"/>
  <c r="R4340" i="11"/>
  <c r="R4490" i="11"/>
  <c r="S4490" i="11"/>
  <c r="R4701" i="11"/>
  <c r="S4701" i="11"/>
  <c r="R4840" i="11"/>
  <c r="S4840" i="11"/>
  <c r="R4551" i="11"/>
  <c r="S4551" i="11"/>
  <c r="R4606" i="11"/>
  <c r="S4606" i="11"/>
  <c r="R4876" i="11"/>
  <c r="S4876" i="11"/>
  <c r="R4990" i="11"/>
  <c r="S4990" i="11"/>
  <c r="R5096" i="11"/>
  <c r="S5096" i="11"/>
  <c r="R5308" i="11"/>
  <c r="S5308" i="11"/>
  <c r="R4427" i="11"/>
  <c r="S4427" i="11"/>
  <c r="R4864" i="11"/>
  <c r="S4864" i="11"/>
  <c r="R4958" i="11"/>
  <c r="S4958" i="11"/>
  <c r="R5214" i="11"/>
  <c r="S5214" i="11"/>
  <c r="R5443" i="11"/>
  <c r="S5443" i="11"/>
  <c r="R5122" i="11"/>
  <c r="S5122" i="11"/>
  <c r="R5457" i="11"/>
  <c r="S5457" i="11"/>
  <c r="R5322" i="11"/>
  <c r="S5322" i="11"/>
  <c r="R4926" i="11"/>
  <c r="S4926" i="11"/>
  <c r="R5455" i="11"/>
  <c r="S5455" i="11"/>
  <c r="S4433" i="11"/>
  <c r="R4433" i="11"/>
  <c r="R5276" i="11"/>
  <c r="S5276" i="11"/>
  <c r="R4279" i="11"/>
  <c r="S4279" i="11"/>
  <c r="S4391" i="11"/>
  <c r="R4391" i="11"/>
  <c r="R4451" i="11"/>
  <c r="S4451" i="11"/>
  <c r="R4519" i="11"/>
  <c r="S4519" i="11"/>
  <c r="R4654" i="11"/>
  <c r="S4654" i="11"/>
  <c r="S4714" i="11"/>
  <c r="R4714" i="11"/>
  <c r="R4738" i="11"/>
  <c r="S4738" i="11"/>
  <c r="R4770" i="11"/>
  <c r="S4770" i="11"/>
  <c r="R4464" i="11"/>
  <c r="S4464" i="11"/>
  <c r="R4563" i="11"/>
  <c r="S4563" i="11"/>
  <c r="S4778" i="11"/>
  <c r="R4778" i="11"/>
  <c r="S4810" i="11"/>
  <c r="R4810" i="11"/>
  <c r="S4842" i="11"/>
  <c r="R4842" i="11"/>
  <c r="S4874" i="11"/>
  <c r="R4874" i="11"/>
  <c r="S4914" i="11"/>
  <c r="R4914" i="11"/>
  <c r="R4976" i="11"/>
  <c r="S4976" i="11"/>
  <c r="R5040" i="11"/>
  <c r="S5040" i="11"/>
  <c r="R5104" i="11"/>
  <c r="S5104" i="11"/>
  <c r="R5168" i="11"/>
  <c r="S5168" i="11"/>
  <c r="R5248" i="11"/>
  <c r="S5248" i="11"/>
  <c r="S5312" i="11"/>
  <c r="R5312" i="11"/>
  <c r="R4602" i="11"/>
  <c r="S4602" i="11"/>
  <c r="S4672" i="11"/>
  <c r="R4672" i="11"/>
  <c r="S4355" i="11"/>
  <c r="R4355" i="11"/>
  <c r="S4502" i="11"/>
  <c r="R4502" i="11"/>
  <c r="R4684" i="11"/>
  <c r="S4684" i="11"/>
  <c r="R4974" i="11"/>
  <c r="S4974" i="11"/>
  <c r="R5042" i="11"/>
  <c r="S5042" i="11"/>
  <c r="R5110" i="11"/>
  <c r="S5110" i="11"/>
  <c r="R5196" i="11"/>
  <c r="S5196" i="11"/>
  <c r="R4245" i="11"/>
  <c r="S4245" i="11"/>
  <c r="R4788" i="11"/>
  <c r="S4788" i="11"/>
  <c r="R4912" i="11"/>
  <c r="S4912" i="11"/>
  <c r="R5016" i="11"/>
  <c r="S5016" i="11"/>
  <c r="R4266" i="11"/>
  <c r="S4266" i="11"/>
  <c r="R4742" i="11"/>
  <c r="S4742" i="11"/>
  <c r="R5224" i="11"/>
  <c r="S5224" i="11"/>
  <c r="R5218" i="11"/>
  <c r="S5218" i="11"/>
  <c r="R5475" i="11"/>
  <c r="S5475" i="11"/>
  <c r="R5491" i="11"/>
  <c r="S5491" i="11"/>
  <c r="R4948" i="11"/>
  <c r="S4948" i="11"/>
  <c r="R5300" i="11"/>
  <c r="S5300" i="11"/>
  <c r="S4370" i="11"/>
  <c r="R4370" i="11"/>
  <c r="R4484" i="11"/>
  <c r="S4484" i="11"/>
  <c r="R4610" i="11"/>
  <c r="S4610" i="11"/>
  <c r="S4246" i="11"/>
  <c r="R4246" i="11"/>
  <c r="R4394" i="11"/>
  <c r="S4394" i="11"/>
  <c r="R4491" i="11"/>
  <c r="S4491" i="11"/>
  <c r="R4658" i="11"/>
  <c r="S4658" i="11"/>
  <c r="R4752" i="11"/>
  <c r="S4752" i="11"/>
  <c r="R4922" i="11"/>
  <c r="S4922" i="11"/>
  <c r="R4970" i="11"/>
  <c r="S4970" i="11"/>
  <c r="R5034" i="11"/>
  <c r="S5034" i="11"/>
  <c r="R5098" i="11"/>
  <c r="S5098" i="11"/>
  <c r="R5178" i="11"/>
  <c r="S5178" i="11"/>
  <c r="R5226" i="11"/>
  <c r="S5226" i="11"/>
  <c r="R5290" i="11"/>
  <c r="S5290" i="11"/>
  <c r="S4525" i="11"/>
  <c r="R4525" i="11"/>
  <c r="S4662" i="11"/>
  <c r="R4662" i="11"/>
  <c r="R4344" i="11"/>
  <c r="S4344" i="11"/>
  <c r="R4459" i="11"/>
  <c r="S4459" i="11"/>
  <c r="R4630" i="11"/>
  <c r="S4630" i="11"/>
  <c r="R4780" i="11"/>
  <c r="S4780" i="11"/>
  <c r="R4646" i="11"/>
  <c r="S4646" i="11"/>
  <c r="R4942" i="11"/>
  <c r="S4942" i="11"/>
  <c r="R4996" i="11"/>
  <c r="S4996" i="11"/>
  <c r="R5070" i="11"/>
  <c r="S5070" i="11"/>
  <c r="R5138" i="11"/>
  <c r="S5138" i="11"/>
  <c r="R5206" i="11"/>
  <c r="S5206" i="11"/>
  <c r="R5292" i="11"/>
  <c r="S5292" i="11"/>
  <c r="S4750" i="11"/>
  <c r="R4750" i="11"/>
  <c r="R4920" i="11"/>
  <c r="S4920" i="11"/>
  <c r="R5304" i="11"/>
  <c r="S5304" i="11"/>
  <c r="S4182" i="11"/>
  <c r="R4182" i="11"/>
  <c r="R4331" i="11"/>
  <c r="S4331" i="11"/>
  <c r="R4844" i="11"/>
  <c r="S4844" i="11"/>
  <c r="R5094" i="11"/>
  <c r="S5094" i="11"/>
  <c r="R5288" i="11"/>
  <c r="S5288" i="11"/>
  <c r="R5084" i="11"/>
  <c r="S5084" i="11"/>
  <c r="R5236" i="11"/>
  <c r="S5236" i="11"/>
  <c r="R5483" i="11"/>
  <c r="S5483" i="11"/>
  <c r="R5254" i="11"/>
  <c r="S5254" i="11"/>
  <c r="R5367" i="11"/>
  <c r="S5367" i="11"/>
  <c r="R5495" i="11"/>
  <c r="S5495" i="11"/>
  <c r="R5022" i="11"/>
  <c r="S5022" i="11"/>
  <c r="R4158" i="11"/>
  <c r="S4158" i="11"/>
  <c r="R4183" i="11"/>
  <c r="S4183" i="11"/>
  <c r="R4170" i="11"/>
  <c r="S4170" i="11"/>
  <c r="S4186" i="11"/>
  <c r="R4186" i="11"/>
  <c r="R4336" i="11"/>
  <c r="S4336" i="11"/>
  <c r="S4269" i="11"/>
  <c r="R4269" i="11"/>
  <c r="R4329" i="11"/>
  <c r="S4329" i="11"/>
  <c r="S4390" i="11"/>
  <c r="R4390" i="11"/>
  <c r="S4412" i="11"/>
  <c r="R4412" i="11"/>
  <c r="S4445" i="11"/>
  <c r="R4445" i="11"/>
  <c r="R4235" i="11"/>
  <c r="S4235" i="11"/>
  <c r="S4372" i="11"/>
  <c r="R4372" i="11"/>
  <c r="R4460" i="11"/>
  <c r="S4460" i="11"/>
  <c r="R4594" i="11"/>
  <c r="S4594" i="11"/>
  <c r="R4693" i="11"/>
  <c r="S4693" i="11"/>
  <c r="R4758" i="11"/>
  <c r="S4758" i="11"/>
  <c r="S4352" i="11"/>
  <c r="R4352" i="11"/>
  <c r="R4670" i="11"/>
  <c r="S4670" i="11"/>
  <c r="R4766" i="11"/>
  <c r="S4766" i="11"/>
  <c r="R4208" i="11"/>
  <c r="S4208" i="11"/>
  <c r="R4287" i="11"/>
  <c r="S4287" i="11"/>
  <c r="R4349" i="11"/>
  <c r="S4349" i="11"/>
  <c r="R4475" i="11"/>
  <c r="S4475" i="11"/>
  <c r="S4555" i="11"/>
  <c r="R4555" i="11"/>
  <c r="R4593" i="11"/>
  <c r="S4593" i="11"/>
  <c r="R4708" i="11"/>
  <c r="S4708" i="11"/>
  <c r="R4251" i="11"/>
  <c r="S4251" i="11"/>
  <c r="R4359" i="11"/>
  <c r="S4359" i="11"/>
  <c r="R4539" i="11"/>
  <c r="S4539" i="11"/>
  <c r="R4820" i="11"/>
  <c r="S4820" i="11"/>
  <c r="R4884" i="11"/>
  <c r="S4884" i="11"/>
  <c r="R4946" i="11"/>
  <c r="S4946" i="11"/>
  <c r="R5014" i="11"/>
  <c r="S5014" i="11"/>
  <c r="R5060" i="11"/>
  <c r="S5060" i="11"/>
  <c r="R5100" i="11"/>
  <c r="S5100" i="11"/>
  <c r="R5134" i="11"/>
  <c r="S5134" i="11"/>
  <c r="R5202" i="11"/>
  <c r="S5202" i="11"/>
  <c r="R5270" i="11"/>
  <c r="S5270" i="11"/>
  <c r="R4463" i="11"/>
  <c r="S4463" i="11"/>
  <c r="R4784" i="11"/>
  <c r="S4784" i="11"/>
  <c r="R4856" i="11"/>
  <c r="S4856" i="11"/>
  <c r="R5112" i="11"/>
  <c r="S5112" i="11"/>
  <c r="R5314" i="11"/>
  <c r="S5314" i="11"/>
  <c r="S4392" i="11"/>
  <c r="R4392" i="11"/>
  <c r="R4259" i="11"/>
  <c r="S4259" i="11"/>
  <c r="R4454" i="11"/>
  <c r="S4454" i="11"/>
  <c r="R4648" i="11"/>
  <c r="S4648" i="11"/>
  <c r="R4832" i="11"/>
  <c r="S4832" i="11"/>
  <c r="S4422" i="11"/>
  <c r="R4422" i="11"/>
  <c r="R4966" i="11"/>
  <c r="S4966" i="11"/>
  <c r="R5054" i="11"/>
  <c r="S5054" i="11"/>
  <c r="R5160" i="11"/>
  <c r="S5160" i="11"/>
  <c r="R5330" i="11"/>
  <c r="S5330" i="11"/>
  <c r="R4716" i="11"/>
  <c r="S4716" i="11"/>
  <c r="R4936" i="11"/>
  <c r="S4936" i="11"/>
  <c r="R4998" i="11"/>
  <c r="S4998" i="11"/>
  <c r="R5268" i="11"/>
  <c r="S5268" i="11"/>
  <c r="R4388" i="11"/>
  <c r="S4388" i="11"/>
  <c r="R5477" i="11"/>
  <c r="S5477" i="11"/>
  <c r="R5487" i="11"/>
  <c r="S5487" i="11"/>
  <c r="R5282" i="11"/>
  <c r="S5282" i="11"/>
  <c r="R5204" i="11"/>
  <c r="S5204" i="11"/>
  <c r="S4157" i="11"/>
  <c r="R4157" i="11"/>
  <c r="S4203" i="11"/>
  <c r="R4203" i="11"/>
  <c r="S4222" i="11"/>
  <c r="R4222" i="11"/>
  <c r="R4227" i="11"/>
  <c r="S4227" i="11"/>
  <c r="S4332" i="11"/>
  <c r="R4332" i="11"/>
  <c r="R4434" i="11"/>
  <c r="S4434" i="11"/>
  <c r="R4506" i="11"/>
  <c r="S4506" i="11"/>
  <c r="R4730" i="11"/>
  <c r="S4730" i="11"/>
  <c r="R4762" i="11"/>
  <c r="S4762" i="11"/>
  <c r="S4282" i="11"/>
  <c r="R4282" i="11"/>
  <c r="S4417" i="11"/>
  <c r="R4417" i="11"/>
  <c r="S4549" i="11"/>
  <c r="R4549" i="11"/>
  <c r="R4618" i="11"/>
  <c r="S4618" i="11"/>
  <c r="S4786" i="11"/>
  <c r="R4786" i="11"/>
  <c r="S4818" i="11"/>
  <c r="R4818" i="11"/>
  <c r="S4850" i="11"/>
  <c r="R4850" i="11"/>
  <c r="R4960" i="11"/>
  <c r="S4960" i="11"/>
  <c r="R5024" i="11"/>
  <c r="S5024" i="11"/>
  <c r="R5088" i="11"/>
  <c r="S5088" i="11"/>
  <c r="R5152" i="11"/>
  <c r="S5152" i="11"/>
  <c r="R5216" i="11"/>
  <c r="S5216" i="11"/>
  <c r="R5264" i="11"/>
  <c r="S5264" i="11"/>
  <c r="S5328" i="11"/>
  <c r="R5328" i="11"/>
  <c r="S4291" i="11"/>
  <c r="R4291" i="11"/>
  <c r="S4446" i="11"/>
  <c r="R4446" i="11"/>
  <c r="R4800" i="11"/>
  <c r="S4800" i="11"/>
  <c r="R4598" i="11"/>
  <c r="S4598" i="11"/>
  <c r="S4710" i="11"/>
  <c r="R4710" i="11"/>
  <c r="R4545" i="11"/>
  <c r="S4545" i="11"/>
  <c r="R4822" i="11"/>
  <c r="S4822" i="11"/>
  <c r="S4911" i="11"/>
  <c r="R4911" i="11"/>
  <c r="R4982" i="11"/>
  <c r="S4982" i="11"/>
  <c r="R5068" i="11"/>
  <c r="S5068" i="11"/>
  <c r="R5284" i="11"/>
  <c r="S5284" i="11"/>
  <c r="S4322" i="11"/>
  <c r="R4322" i="11"/>
  <c r="R4736" i="11"/>
  <c r="S4736" i="11"/>
  <c r="R4588" i="11"/>
  <c r="S4588" i="11"/>
  <c r="R4916" i="11"/>
  <c r="S4916" i="11"/>
  <c r="R5030" i="11"/>
  <c r="S5030" i="11"/>
  <c r="R5286" i="11"/>
  <c r="S5286" i="11"/>
  <c r="R4870" i="11"/>
  <c r="S4870" i="11"/>
  <c r="R5090" i="11"/>
  <c r="S5090" i="11"/>
  <c r="R4470" i="11"/>
  <c r="S4470" i="11"/>
  <c r="R5449" i="11"/>
  <c r="S5449" i="11"/>
  <c r="R5463" i="11"/>
  <c r="S5463" i="11"/>
  <c r="R5020" i="11"/>
  <c r="S5020" i="11"/>
  <c r="R4190" i="11"/>
  <c r="S4190" i="11"/>
  <c r="R4214" i="11"/>
  <c r="S4214" i="11"/>
  <c r="R4220" i="11"/>
  <c r="S4220" i="11"/>
  <c r="S4191" i="11"/>
  <c r="R4191" i="11"/>
  <c r="R4381" i="11"/>
  <c r="S4381" i="11"/>
  <c r="S4416" i="11"/>
  <c r="R4416" i="11"/>
  <c r="R4321" i="11"/>
  <c r="S4321" i="11"/>
  <c r="R4385" i="11"/>
  <c r="S4385" i="11"/>
  <c r="R4439" i="11"/>
  <c r="S4439" i="11"/>
  <c r="S4285" i="11"/>
  <c r="R4285" i="11"/>
  <c r="R4436" i="11"/>
  <c r="S4436" i="11"/>
  <c r="R4720" i="11"/>
  <c r="S4720" i="11"/>
  <c r="R4938" i="11"/>
  <c r="S4938" i="11"/>
  <c r="R5018" i="11"/>
  <c r="S5018" i="11"/>
  <c r="R5082" i="11"/>
  <c r="S5082" i="11"/>
  <c r="R5146" i="11"/>
  <c r="S5146" i="11"/>
  <c r="R5210" i="11"/>
  <c r="S5210" i="11"/>
  <c r="R5274" i="11"/>
  <c r="S5274" i="11"/>
  <c r="S4462" i="11"/>
  <c r="R4462" i="11"/>
  <c r="R4634" i="11"/>
  <c r="S4634" i="11"/>
  <c r="S4437" i="11"/>
  <c r="R4437" i="11"/>
  <c r="R4267" i="11"/>
  <c r="S4267" i="11"/>
  <c r="R4547" i="11"/>
  <c r="S4547" i="11"/>
  <c r="R5010" i="11"/>
  <c r="S5010" i="11"/>
  <c r="R5078" i="11"/>
  <c r="S5078" i="11"/>
  <c r="R5164" i="11"/>
  <c r="S5164" i="11"/>
  <c r="S4862" i="11"/>
  <c r="R4862" i="11"/>
  <c r="R5048" i="11"/>
  <c r="S5048" i="11"/>
  <c r="R5176" i="11"/>
  <c r="S5176" i="11"/>
  <c r="R4431" i="11"/>
  <c r="S4431" i="11"/>
  <c r="S4838" i="11"/>
  <c r="R4838" i="11"/>
  <c r="S4846" i="11"/>
  <c r="R4846" i="11"/>
  <c r="R5012" i="11"/>
  <c r="S5012" i="11"/>
  <c r="R5212" i="11"/>
  <c r="S5212" i="11"/>
  <c r="R5439" i="11"/>
  <c r="S5439" i="11"/>
  <c r="R5250" i="11"/>
  <c r="S5250" i="11"/>
  <c r="R4073" i="11"/>
  <c r="S4073" i="11"/>
  <c r="R3988" i="11"/>
  <c r="S3988" i="11"/>
  <c r="R3978" i="11"/>
  <c r="S3978" i="11"/>
  <c r="R3821" i="11"/>
  <c r="S3821" i="11"/>
  <c r="R3801" i="11"/>
  <c r="S3801" i="11"/>
  <c r="R3722" i="11"/>
  <c r="S3722" i="11"/>
  <c r="R3878" i="11"/>
  <c r="S3878" i="11"/>
  <c r="R3794" i="11"/>
  <c r="S3794" i="11"/>
  <c r="R3898" i="11"/>
  <c r="S3898" i="11"/>
  <c r="R4064" i="11"/>
  <c r="S4064" i="11"/>
  <c r="R3931" i="11"/>
  <c r="S3931" i="11"/>
  <c r="S3966" i="11"/>
  <c r="R3966" i="11"/>
  <c r="S4149" i="11"/>
  <c r="R4149" i="11"/>
  <c r="R3927" i="11"/>
  <c r="S3927" i="11"/>
  <c r="R3773" i="11"/>
  <c r="S3773" i="11"/>
  <c r="R4139" i="11"/>
  <c r="S4139" i="11"/>
  <c r="S3924" i="11"/>
  <c r="R3924" i="11"/>
  <c r="R3923" i="11"/>
  <c r="S3923" i="11"/>
  <c r="S3835" i="11"/>
  <c r="R3835" i="11"/>
  <c r="S4137" i="11"/>
  <c r="R4137" i="11"/>
  <c r="R3858" i="11"/>
  <c r="S3858" i="11"/>
  <c r="R3920" i="11"/>
  <c r="S3920" i="11"/>
  <c r="S3910" i="11"/>
  <c r="R3910" i="11"/>
  <c r="S4141" i="11"/>
  <c r="R4141" i="11"/>
  <c r="R4142" i="11"/>
  <c r="S4142" i="11"/>
  <c r="R4052" i="11"/>
  <c r="S4052" i="11"/>
  <c r="R4135" i="11"/>
  <c r="S4135" i="11"/>
  <c r="R4068" i="11"/>
  <c r="S4068" i="11"/>
  <c r="R4007" i="11"/>
  <c r="S4007" i="11"/>
  <c r="S3884" i="11"/>
  <c r="R3884" i="11"/>
  <c r="R3912" i="11"/>
  <c r="S3912" i="11"/>
  <c r="S3941" i="11"/>
  <c r="R3941" i="11"/>
  <c r="S3964" i="11"/>
  <c r="R3964" i="11"/>
  <c r="R3980" i="11"/>
  <c r="S3980" i="11"/>
  <c r="R3996" i="11"/>
  <c r="S3996" i="11"/>
  <c r="S4060" i="11"/>
  <c r="R4060" i="11"/>
  <c r="R3861" i="11"/>
  <c r="S3861" i="11"/>
  <c r="R3894" i="11"/>
  <c r="S3894" i="11"/>
  <c r="S3922" i="11"/>
  <c r="R3922" i="11"/>
  <c r="S3970" i="11"/>
  <c r="R3970" i="11"/>
  <c r="R3986" i="11"/>
  <c r="S3986" i="11"/>
  <c r="R4075" i="11"/>
  <c r="S4075" i="11"/>
  <c r="R3760" i="11"/>
  <c r="S3760" i="11"/>
  <c r="R3792" i="11"/>
  <c r="S3792" i="11"/>
  <c r="R4044" i="11"/>
  <c r="S4044" i="11"/>
  <c r="S3879" i="11"/>
  <c r="R3879" i="11"/>
  <c r="R4150" i="11"/>
  <c r="S4150" i="11"/>
  <c r="R3827" i="11"/>
  <c r="S3827" i="11"/>
  <c r="S3867" i="11"/>
  <c r="R3867" i="11"/>
  <c r="R3938" i="11"/>
  <c r="S3938" i="11"/>
  <c r="R4119" i="11"/>
  <c r="S4119" i="11"/>
  <c r="S3841" i="11"/>
  <c r="R3841" i="11"/>
  <c r="S3908" i="11"/>
  <c r="R3908" i="11"/>
  <c r="R3768" i="11"/>
  <c r="S3768" i="11"/>
  <c r="R3800" i="11"/>
  <c r="S3800" i="11"/>
  <c r="R3791" i="11"/>
  <c r="S3791" i="11"/>
  <c r="R4069" i="11"/>
  <c r="S4069" i="11"/>
  <c r="R4088" i="11"/>
  <c r="S4088" i="11"/>
  <c r="R3837" i="11"/>
  <c r="S3837" i="11"/>
  <c r="R4077" i="11"/>
  <c r="S4077" i="11"/>
  <c r="S3823" i="11"/>
  <c r="R3823" i="11"/>
  <c r="R3870" i="11"/>
  <c r="S3870" i="11"/>
  <c r="S3749" i="11"/>
  <c r="R3749" i="11"/>
  <c r="R4056" i="11"/>
  <c r="S4056" i="11"/>
  <c r="R4022" i="11"/>
  <c r="S4022" i="11"/>
  <c r="R4072" i="11"/>
  <c r="S4072" i="11"/>
  <c r="S4140" i="11"/>
  <c r="R4140" i="11"/>
  <c r="R4015" i="11"/>
  <c r="S4015" i="11"/>
  <c r="R3891" i="11"/>
  <c r="S3891" i="11"/>
  <c r="S3968" i="11"/>
  <c r="R3968" i="11"/>
  <c r="R3984" i="11"/>
  <c r="S3984" i="11"/>
  <c r="R4000" i="11"/>
  <c r="S4000" i="11"/>
  <c r="R4070" i="11"/>
  <c r="S4070" i="11"/>
  <c r="S3875" i="11"/>
  <c r="R3875" i="11"/>
  <c r="R3901" i="11"/>
  <c r="S3901" i="11"/>
  <c r="R3974" i="11"/>
  <c r="S3974" i="11"/>
  <c r="R3990" i="11"/>
  <c r="S3990" i="11"/>
  <c r="R4091" i="11"/>
  <c r="S4091" i="11"/>
  <c r="R3930" i="11"/>
  <c r="S3930" i="11"/>
  <c r="R3725" i="11"/>
  <c r="S3725" i="11"/>
  <c r="R3766" i="11"/>
  <c r="S3766" i="11"/>
  <c r="R4059" i="11"/>
  <c r="S4059" i="11"/>
  <c r="R3893" i="11"/>
  <c r="S3893" i="11"/>
  <c r="R4080" i="11"/>
  <c r="S4080" i="11"/>
  <c r="S3838" i="11"/>
  <c r="R3838" i="11"/>
  <c r="R3877" i="11"/>
  <c r="S3877" i="11"/>
  <c r="R3943" i="11"/>
  <c r="S3943" i="11"/>
  <c r="R3751" i="11"/>
  <c r="S3751" i="11"/>
  <c r="R3783" i="11"/>
  <c r="S3783" i="11"/>
  <c r="R3850" i="11"/>
  <c r="S3850" i="11"/>
  <c r="R3742" i="11"/>
  <c r="S3742" i="11"/>
  <c r="S3774" i="11"/>
  <c r="R3774" i="11"/>
  <c r="R3738" i="11"/>
  <c r="S3738" i="11"/>
  <c r="R3752" i="11"/>
  <c r="S3752" i="11"/>
  <c r="R3925" i="11"/>
  <c r="S3925" i="11"/>
  <c r="R3887" i="11"/>
  <c r="S3887" i="11"/>
  <c r="R4103" i="11"/>
  <c r="S4103" i="11"/>
  <c r="S3857" i="11"/>
  <c r="R3857" i="11"/>
  <c r="R3733" i="11"/>
  <c r="S3733" i="11"/>
  <c r="S3780" i="11"/>
  <c r="R3780" i="11"/>
  <c r="R3787" i="11"/>
  <c r="S3787" i="11"/>
  <c r="R4062" i="11"/>
  <c r="S4062" i="11"/>
  <c r="S4145" i="11"/>
  <c r="R4145" i="11"/>
  <c r="S4058" i="11"/>
  <c r="R4058" i="11"/>
  <c r="R4030" i="11"/>
  <c r="S4030" i="11"/>
  <c r="S4074" i="11"/>
  <c r="R4074" i="11"/>
  <c r="R4143" i="11"/>
  <c r="S4143" i="11"/>
  <c r="R4084" i="11"/>
  <c r="S4084" i="11"/>
  <c r="R3869" i="11"/>
  <c r="S3869" i="11"/>
  <c r="R3895" i="11"/>
  <c r="S3895" i="11"/>
  <c r="S3916" i="11"/>
  <c r="R3916" i="11"/>
  <c r="R3813" i="11"/>
  <c r="S3813" i="11"/>
  <c r="S3881" i="11"/>
  <c r="R3881" i="11"/>
  <c r="R3902" i="11"/>
  <c r="S3902" i="11"/>
  <c r="S3933" i="11"/>
  <c r="R3933" i="11"/>
  <c r="R4111" i="11"/>
  <c r="S4111" i="11"/>
  <c r="R4093" i="11"/>
  <c r="S4093" i="11"/>
  <c r="R3865" i="11"/>
  <c r="S3865" i="11"/>
  <c r="R3932" i="11"/>
  <c r="S3932" i="11"/>
  <c r="R3767" i="11"/>
  <c r="S3767" i="11"/>
  <c r="R3799" i="11"/>
  <c r="S3799" i="11"/>
  <c r="R3903" i="11"/>
  <c r="S3903" i="11"/>
  <c r="R4096" i="11"/>
  <c r="S4096" i="11"/>
  <c r="R3845" i="11"/>
  <c r="S3845" i="11"/>
  <c r="S3890" i="11"/>
  <c r="R3890" i="11"/>
  <c r="R3754" i="11"/>
  <c r="S3754" i="11"/>
  <c r="R3786" i="11"/>
  <c r="S3786" i="11"/>
  <c r="S4076" i="11"/>
  <c r="R4076" i="11"/>
  <c r="R3873" i="11"/>
  <c r="S3873" i="11"/>
  <c r="S3956" i="11"/>
  <c r="R3956" i="11"/>
  <c r="R3775" i="11"/>
  <c r="S3775" i="11"/>
  <c r="R3762" i="11"/>
  <c r="S3762" i="11"/>
  <c r="R3755" i="11"/>
  <c r="S3755" i="11"/>
  <c r="S3946" i="11"/>
  <c r="R3946" i="11"/>
  <c r="R4148" i="11"/>
  <c r="S4148" i="11"/>
  <c r="R4078" i="11"/>
  <c r="S4078" i="11"/>
  <c r="S4082" i="11"/>
  <c r="R4082" i="11"/>
  <c r="R3911" i="11"/>
  <c r="S3911" i="11"/>
  <c r="R3874" i="11"/>
  <c r="S3874" i="11"/>
  <c r="R3805" i="11"/>
  <c r="S3805" i="11"/>
  <c r="R3917" i="11"/>
  <c r="S3917" i="11"/>
  <c r="S3764" i="11"/>
  <c r="R3764" i="11"/>
  <c r="R4085" i="11"/>
  <c r="S4085" i="11"/>
  <c r="R3919" i="11"/>
  <c r="S3919" i="11"/>
  <c r="R3972" i="11"/>
  <c r="S3972" i="11"/>
  <c r="S3962" i="11"/>
  <c r="R3962" i="11"/>
  <c r="R3935" i="11"/>
  <c r="S3935" i="11"/>
  <c r="R4102" i="11"/>
  <c r="S4102" i="11"/>
  <c r="S3756" i="11"/>
  <c r="R3756" i="11"/>
  <c r="S4092" i="11"/>
  <c r="R4092" i="11"/>
  <c r="R3778" i="11"/>
  <c r="S3778" i="11"/>
  <c r="R3784" i="11"/>
  <c r="S3784" i="11"/>
  <c r="S4098" i="11"/>
  <c r="R4098" i="11"/>
  <c r="S3772" i="11"/>
  <c r="R3772" i="11"/>
  <c r="S3886" i="11"/>
  <c r="R3886" i="11"/>
  <c r="R4027" i="11"/>
  <c r="S4027" i="11"/>
  <c r="R4054" i="11"/>
  <c r="S4054" i="11"/>
  <c r="R4094" i="11"/>
  <c r="S4094" i="11"/>
  <c r="S4090" i="11"/>
  <c r="R4090" i="11"/>
  <c r="R4086" i="11"/>
  <c r="S4086" i="11"/>
  <c r="S3960" i="11"/>
  <c r="R3960" i="11"/>
  <c r="R3992" i="11"/>
  <c r="S3992" i="11"/>
  <c r="R3888" i="11"/>
  <c r="S3888" i="11"/>
  <c r="R3998" i="11"/>
  <c r="S3998" i="11"/>
  <c r="S3900" i="11"/>
  <c r="R3900" i="11"/>
  <c r="R4127" i="11"/>
  <c r="S4127" i="11"/>
  <c r="R3820" i="11"/>
  <c r="S3820" i="11"/>
  <c r="R3803" i="11"/>
  <c r="S3803" i="11"/>
  <c r="S3896" i="11"/>
  <c r="R3896" i="11"/>
  <c r="R3759" i="11"/>
  <c r="S3759" i="11"/>
  <c r="R3736" i="11"/>
  <c r="S3736" i="11"/>
  <c r="R4053" i="11"/>
  <c r="S4053" i="11"/>
  <c r="S3810" i="11"/>
  <c r="R3810" i="11"/>
  <c r="S4066" i="11"/>
  <c r="R4066" i="11"/>
  <c r="R3940" i="11"/>
  <c r="S3940" i="11"/>
  <c r="R3846" i="11"/>
  <c r="S3846" i="11"/>
  <c r="R4057" i="11"/>
  <c r="S4057" i="11"/>
  <c r="R3853" i="11"/>
  <c r="S3853" i="11"/>
  <c r="R3848" i="11"/>
  <c r="S3848" i="11"/>
  <c r="S3826" i="11"/>
  <c r="R3826" i="11"/>
  <c r="S3929" i="11"/>
  <c r="R3929" i="11"/>
  <c r="R3776" i="11"/>
  <c r="S3776" i="11"/>
  <c r="R3904" i="11"/>
  <c r="S3904" i="11"/>
  <c r="R3757" i="11"/>
  <c r="S3757" i="11"/>
  <c r="R3789" i="11"/>
  <c r="S3789" i="11"/>
  <c r="R3862" i="11"/>
  <c r="S3862" i="11"/>
  <c r="R3939" i="11"/>
  <c r="S3939" i="11"/>
  <c r="S3883" i="11"/>
  <c r="R3883" i="11"/>
  <c r="R3918" i="11"/>
  <c r="S3918" i="11"/>
  <c r="S3790" i="11"/>
  <c r="R3790" i="11"/>
  <c r="R4117" i="11"/>
  <c r="S4117" i="11"/>
  <c r="R4146" i="11"/>
  <c r="S4146" i="11"/>
  <c r="R4046" i="11"/>
  <c r="S4046" i="11"/>
  <c r="R4138" i="11"/>
  <c r="S4138" i="11"/>
  <c r="S4032" i="11"/>
  <c r="R4032" i="11"/>
  <c r="R4100" i="11"/>
  <c r="S4100" i="11"/>
  <c r="S4132" i="11"/>
  <c r="R4132" i="11"/>
  <c r="R4067" i="11"/>
  <c r="S4067" i="11"/>
  <c r="R4099" i="11"/>
  <c r="S4099" i="11"/>
  <c r="R3809" i="11"/>
  <c r="S3809" i="11"/>
  <c r="R4128" i="11"/>
  <c r="S4128" i="11"/>
  <c r="R3856" i="11"/>
  <c r="S3856" i="11"/>
  <c r="R4012" i="11"/>
  <c r="S4012" i="11"/>
  <c r="R3834" i="11"/>
  <c r="S3834" i="11"/>
  <c r="R3950" i="11"/>
  <c r="S3950" i="11"/>
  <c r="R3727" i="11"/>
  <c r="S3727" i="11"/>
  <c r="S3852" i="11"/>
  <c r="R3852" i="11"/>
  <c r="R3921" i="11"/>
  <c r="S3921" i="11"/>
  <c r="S3721" i="11"/>
  <c r="R3721" i="11"/>
  <c r="R3748" i="11"/>
  <c r="S3748" i="11"/>
  <c r="R3779" i="11"/>
  <c r="S3779" i="11"/>
  <c r="S3739" i="11"/>
  <c r="R3739" i="11"/>
  <c r="R3949" i="11"/>
  <c r="S3949" i="11"/>
  <c r="S4131" i="11"/>
  <c r="R4131" i="11"/>
  <c r="S4026" i="11"/>
  <c r="R4026" i="11"/>
  <c r="R3832" i="11"/>
  <c r="S3832" i="11"/>
  <c r="R3928" i="11"/>
  <c r="S3928" i="11"/>
  <c r="R3989" i="11"/>
  <c r="S3989" i="11"/>
  <c r="R3963" i="11"/>
  <c r="S3963" i="11"/>
  <c r="S3724" i="11"/>
  <c r="R3724" i="11"/>
  <c r="S4041" i="11"/>
  <c r="R4041" i="11"/>
  <c r="S3737" i="11"/>
  <c r="R3737" i="11"/>
  <c r="R4125" i="11"/>
  <c r="S4125" i="11"/>
  <c r="S4019" i="11"/>
  <c r="R4019" i="11"/>
  <c r="S4048" i="11"/>
  <c r="R4048" i="11"/>
  <c r="S4144" i="11"/>
  <c r="R4144" i="11"/>
  <c r="R4035" i="11"/>
  <c r="S4035" i="11"/>
  <c r="R4006" i="11"/>
  <c r="S4006" i="11"/>
  <c r="R4081" i="11"/>
  <c r="S4081" i="11"/>
  <c r="R4002" i="11"/>
  <c r="S4002" i="11"/>
  <c r="S3811" i="11"/>
  <c r="R3811" i="11"/>
  <c r="R4045" i="11"/>
  <c r="S4045" i="11"/>
  <c r="R3866" i="11"/>
  <c r="S3866" i="11"/>
  <c r="R3915" i="11"/>
  <c r="S3915" i="11"/>
  <c r="R3952" i="11"/>
  <c r="S3952" i="11"/>
  <c r="S3808" i="11"/>
  <c r="R3808" i="11"/>
  <c r="R3840" i="11"/>
  <c r="S3840" i="11"/>
  <c r="R3926" i="11"/>
  <c r="S3926" i="11"/>
  <c r="R3957" i="11"/>
  <c r="S3957" i="11"/>
  <c r="R4110" i="11"/>
  <c r="S4110" i="11"/>
  <c r="S3859" i="11"/>
  <c r="R3859" i="11"/>
  <c r="R3798" i="11"/>
  <c r="S3798" i="11"/>
  <c r="S4049" i="11"/>
  <c r="R4049" i="11"/>
  <c r="S3947" i="11"/>
  <c r="R3947" i="11"/>
  <c r="R4121" i="11"/>
  <c r="S4121" i="11"/>
  <c r="R4025" i="11"/>
  <c r="S4025" i="11"/>
  <c r="R4038" i="11"/>
  <c r="S4038" i="11"/>
  <c r="S4039" i="11"/>
  <c r="R4039" i="11"/>
  <c r="R3815" i="11"/>
  <c r="S3815" i="11"/>
  <c r="R4001" i="11"/>
  <c r="S4001" i="11"/>
  <c r="R4021" i="11"/>
  <c r="S4021" i="11"/>
  <c r="R3876" i="11"/>
  <c r="S3876" i="11"/>
  <c r="R3955" i="11"/>
  <c r="S3955" i="11"/>
  <c r="R3997" i="11"/>
  <c r="S3997" i="11"/>
  <c r="R3825" i="11"/>
  <c r="S3825" i="11"/>
  <c r="R3951" i="11"/>
  <c r="S3951" i="11"/>
  <c r="R3995" i="11"/>
  <c r="S3995" i="11"/>
  <c r="R3836" i="11"/>
  <c r="S3836" i="11"/>
  <c r="S3937" i="11"/>
  <c r="R3937" i="11"/>
  <c r="R4126" i="11"/>
  <c r="S4126" i="11"/>
  <c r="S3793" i="11"/>
  <c r="R3793" i="11"/>
  <c r="R3728" i="11"/>
  <c r="S3728" i="11"/>
  <c r="R4129" i="11"/>
  <c r="S4129" i="11"/>
  <c r="S4020" i="11"/>
  <c r="R4020" i="11"/>
  <c r="R4036" i="11"/>
  <c r="S4036" i="11"/>
  <c r="R4013" i="11"/>
  <c r="S4013" i="11"/>
  <c r="R4009" i="11"/>
  <c r="S4009" i="11"/>
  <c r="S3814" i="11"/>
  <c r="R3814" i="11"/>
  <c r="R4071" i="11"/>
  <c r="S4071" i="11"/>
  <c r="R3829" i="11"/>
  <c r="S3829" i="11"/>
  <c r="S3953" i="11"/>
  <c r="R3953" i="11"/>
  <c r="R3969" i="11"/>
  <c r="S3969" i="11"/>
  <c r="R3985" i="11"/>
  <c r="S3985" i="11"/>
  <c r="R3716" i="11"/>
  <c r="S3716" i="11"/>
  <c r="S4087" i="11"/>
  <c r="R4087" i="11"/>
  <c r="R3844" i="11"/>
  <c r="S3844" i="11"/>
  <c r="R3959" i="11"/>
  <c r="S3959" i="11"/>
  <c r="R3975" i="11"/>
  <c r="S3975" i="11"/>
  <c r="R3991" i="11"/>
  <c r="S3991" i="11"/>
  <c r="R3726" i="11"/>
  <c r="S3726" i="11"/>
  <c r="R3812" i="11"/>
  <c r="S3812" i="11"/>
  <c r="S3945" i="11"/>
  <c r="R3945" i="11"/>
  <c r="R3743" i="11"/>
  <c r="S3743" i="11"/>
  <c r="S4115" i="11"/>
  <c r="R4115" i="11"/>
  <c r="R3913" i="11"/>
  <c r="S3913" i="11"/>
  <c r="R3973" i="11"/>
  <c r="S3973" i="11"/>
  <c r="S4016" i="11"/>
  <c r="R4016" i="11"/>
  <c r="R3979" i="11"/>
  <c r="S3979" i="11"/>
  <c r="R3795" i="11"/>
  <c r="S3795" i="11"/>
  <c r="S3761" i="11"/>
  <c r="R3761" i="11"/>
  <c r="R4018" i="11"/>
  <c r="S4018" i="11"/>
  <c r="R4089" i="11"/>
  <c r="S4089" i="11"/>
  <c r="R3994" i="11"/>
  <c r="S3994" i="11"/>
  <c r="R3770" i="11"/>
  <c r="S3770" i="11"/>
  <c r="S3906" i="11"/>
  <c r="R3906" i="11"/>
  <c r="S3788" i="11"/>
  <c r="R3788" i="11"/>
  <c r="S3758" i="11"/>
  <c r="R3758" i="11"/>
  <c r="R3750" i="11"/>
  <c r="S3750" i="11"/>
  <c r="R3976" i="11"/>
  <c r="S3976" i="11"/>
  <c r="R3914" i="11"/>
  <c r="S3914" i="11"/>
  <c r="R3982" i="11"/>
  <c r="S3982" i="11"/>
  <c r="R3842" i="11"/>
  <c r="S3842" i="11"/>
  <c r="S3839" i="11"/>
  <c r="R3839" i="11"/>
  <c r="R4147" i="11"/>
  <c r="S4147" i="11"/>
  <c r="R4011" i="11"/>
  <c r="S4011" i="11"/>
  <c r="R3849" i="11"/>
  <c r="S3849" i="11"/>
  <c r="S4051" i="11"/>
  <c r="R4051" i="11"/>
  <c r="R3782" i="11"/>
  <c r="S3782" i="11"/>
  <c r="R3958" i="11"/>
  <c r="S3958" i="11"/>
  <c r="R3818" i="11"/>
  <c r="S3818" i="11"/>
  <c r="R4003" i="11"/>
  <c r="S4003" i="11"/>
  <c r="R3909" i="11"/>
  <c r="S3909" i="11"/>
  <c r="S3892" i="11"/>
  <c r="R3892" i="11"/>
  <c r="R4061" i="11"/>
  <c r="S4061" i="11"/>
  <c r="S3718" i="11"/>
  <c r="R3718" i="11"/>
  <c r="R4043" i="11"/>
  <c r="S4043" i="11"/>
  <c r="S3863" i="11"/>
  <c r="R3863" i="11"/>
  <c r="R3732" i="11"/>
  <c r="S3732" i="11"/>
  <c r="S3796" i="11"/>
  <c r="R3796" i="11"/>
  <c r="R3771" i="11"/>
  <c r="S3771" i="11"/>
  <c r="R4101" i="11"/>
  <c r="S4101" i="11"/>
  <c r="S4130" i="11"/>
  <c r="R4130" i="11"/>
  <c r="S4023" i="11"/>
  <c r="R4023" i="11"/>
  <c r="S4107" i="11"/>
  <c r="R4107" i="11"/>
  <c r="S4024" i="11"/>
  <c r="R4024" i="11"/>
  <c r="R4037" i="11"/>
  <c r="S4037" i="11"/>
  <c r="R4063" i="11"/>
  <c r="S4063" i="11"/>
  <c r="S4033" i="11"/>
  <c r="R4033" i="11"/>
  <c r="S4079" i="11"/>
  <c r="R4079" i="11"/>
  <c r="R4014" i="11"/>
  <c r="S4014" i="11"/>
  <c r="S4010" i="11"/>
  <c r="R4010" i="11"/>
  <c r="R3816" i="11"/>
  <c r="S3816" i="11"/>
  <c r="S3830" i="11"/>
  <c r="R3830" i="11"/>
  <c r="R3872" i="11"/>
  <c r="S3872" i="11"/>
  <c r="R3897" i="11"/>
  <c r="S3897" i="11"/>
  <c r="S3954" i="11"/>
  <c r="R3954" i="11"/>
  <c r="R3719" i="11"/>
  <c r="S3719" i="11"/>
  <c r="S3822" i="11"/>
  <c r="R3822" i="11"/>
  <c r="S3847" i="11"/>
  <c r="R3847" i="11"/>
  <c r="S3885" i="11"/>
  <c r="R3885" i="11"/>
  <c r="R3905" i="11"/>
  <c r="S3905" i="11"/>
  <c r="R3936" i="11"/>
  <c r="S3936" i="11"/>
  <c r="S4124" i="11"/>
  <c r="R4124" i="11"/>
  <c r="R3868" i="11"/>
  <c r="S3868" i="11"/>
  <c r="R3730" i="11"/>
  <c r="S3730" i="11"/>
  <c r="R3819" i="11"/>
  <c r="S3819" i="11"/>
  <c r="S4108" i="11"/>
  <c r="R4108" i="11"/>
  <c r="S3851" i="11"/>
  <c r="R3851" i="11"/>
  <c r="R3723" i="11"/>
  <c r="S3723" i="11"/>
  <c r="S3747" i="11"/>
  <c r="R3747" i="11"/>
  <c r="S4047" i="11"/>
  <c r="R4047" i="11"/>
  <c r="S4106" i="11"/>
  <c r="R4106" i="11"/>
  <c r="R4134" i="11"/>
  <c r="S4134" i="11"/>
  <c r="S3824" i="11"/>
  <c r="R3824" i="11"/>
  <c r="R3889" i="11"/>
  <c r="S3889" i="11"/>
  <c r="R3965" i="11"/>
  <c r="S3965" i="11"/>
  <c r="R3987" i="11"/>
  <c r="S3987" i="11"/>
  <c r="S3855" i="11"/>
  <c r="R3855" i="11"/>
  <c r="R3735" i="11"/>
  <c r="S3735" i="11"/>
  <c r="R4109" i="11"/>
  <c r="S4109" i="11"/>
  <c r="R4136" i="11"/>
  <c r="S4136" i="11"/>
  <c r="S4031" i="11"/>
  <c r="R4031" i="11"/>
  <c r="S4123" i="11"/>
  <c r="R4123" i="11"/>
  <c r="R4042" i="11"/>
  <c r="S4042" i="11"/>
  <c r="S4114" i="11"/>
  <c r="R4114" i="11"/>
  <c r="S3817" i="11"/>
  <c r="R3817" i="11"/>
  <c r="S4055" i="11"/>
  <c r="R4055" i="11"/>
  <c r="R3804" i="11"/>
  <c r="S3804" i="11"/>
  <c r="R3828" i="11"/>
  <c r="S3828" i="11"/>
  <c r="S3843" i="11"/>
  <c r="R3843" i="11"/>
  <c r="R3880" i="11"/>
  <c r="S3880" i="11"/>
  <c r="S3907" i="11"/>
  <c r="R3907" i="11"/>
  <c r="R4104" i="11"/>
  <c r="S4104" i="11"/>
  <c r="R4004" i="11"/>
  <c r="S4004" i="11"/>
  <c r="S3831" i="11"/>
  <c r="R3831" i="11"/>
  <c r="R3854" i="11"/>
  <c r="S3854" i="11"/>
  <c r="R3942" i="11"/>
  <c r="S3942" i="11"/>
  <c r="S3717" i="11"/>
  <c r="R3717" i="11"/>
  <c r="S3745" i="11"/>
  <c r="R3745" i="11"/>
  <c r="S3777" i="11"/>
  <c r="R3777" i="11"/>
  <c r="S4116" i="11"/>
  <c r="R4116" i="11"/>
  <c r="R3860" i="11"/>
  <c r="S3860" i="11"/>
  <c r="R3734" i="11"/>
  <c r="S3734" i="11"/>
  <c r="R3765" i="11"/>
  <c r="S3765" i="11"/>
  <c r="R3797" i="11"/>
  <c r="S3797" i="11"/>
  <c r="S3729" i="11"/>
  <c r="R3729" i="11"/>
  <c r="S3753" i="11"/>
  <c r="R3753" i="11"/>
  <c r="S3785" i="11"/>
  <c r="R3785" i="11"/>
  <c r="R4083" i="11"/>
  <c r="S4083" i="11"/>
  <c r="R4029" i="11"/>
  <c r="S4029" i="11"/>
  <c r="S3899" i="11"/>
  <c r="R3899" i="11"/>
  <c r="R3981" i="11"/>
  <c r="S3981" i="11"/>
  <c r="R3971" i="11"/>
  <c r="S3971" i="11"/>
  <c r="R3731" i="11"/>
  <c r="S3731" i="11"/>
  <c r="R3763" i="11"/>
  <c r="S3763" i="11"/>
  <c r="R3741" i="11"/>
  <c r="S3741" i="11"/>
  <c r="R4113" i="11"/>
  <c r="S4113" i="11"/>
  <c r="S4040" i="11"/>
  <c r="R4040" i="11"/>
  <c r="R4133" i="11"/>
  <c r="S4133" i="11"/>
  <c r="R4028" i="11"/>
  <c r="S4028" i="11"/>
  <c r="R4050" i="11"/>
  <c r="S4050" i="11"/>
  <c r="S4122" i="11"/>
  <c r="R4122" i="11"/>
  <c r="R4065" i="11"/>
  <c r="S4065" i="11"/>
  <c r="R4097" i="11"/>
  <c r="S4097" i="11"/>
  <c r="R4095" i="11"/>
  <c r="S4095" i="11"/>
  <c r="S3807" i="11"/>
  <c r="R3807" i="11"/>
  <c r="R4112" i="11"/>
  <c r="S4112" i="11"/>
  <c r="R3882" i="11"/>
  <c r="S3882" i="11"/>
  <c r="R3934" i="11"/>
  <c r="S3934" i="11"/>
  <c r="R3961" i="11"/>
  <c r="S3961" i="11"/>
  <c r="R3977" i="11"/>
  <c r="S3977" i="11"/>
  <c r="R3993" i="11"/>
  <c r="S3993" i="11"/>
  <c r="R4120" i="11"/>
  <c r="S4120" i="11"/>
  <c r="R4008" i="11"/>
  <c r="S4008" i="11"/>
  <c r="R3833" i="11"/>
  <c r="S3833" i="11"/>
  <c r="S3948" i="11"/>
  <c r="R3948" i="11"/>
  <c r="R3967" i="11"/>
  <c r="S3967" i="11"/>
  <c r="R3983" i="11"/>
  <c r="S3983" i="11"/>
  <c r="R3999" i="11"/>
  <c r="S3999" i="11"/>
  <c r="S3746" i="11"/>
  <c r="R3746" i="11"/>
  <c r="R3781" i="11"/>
  <c r="S3781" i="11"/>
  <c r="S3871" i="11"/>
  <c r="R3871" i="11"/>
  <c r="R3740" i="11"/>
  <c r="S3740" i="11"/>
  <c r="R4118" i="11"/>
  <c r="S4118" i="11"/>
  <c r="S3806" i="11"/>
  <c r="R3806" i="11"/>
  <c r="S3769" i="11"/>
  <c r="R3769" i="11"/>
  <c r="R4105" i="11"/>
  <c r="S4105" i="11"/>
  <c r="R4034" i="11"/>
  <c r="S4034" i="11"/>
  <c r="R4005" i="11"/>
  <c r="S4005" i="11"/>
  <c r="R4017" i="11"/>
  <c r="S4017" i="11"/>
  <c r="R3944" i="11"/>
  <c r="S3944" i="11"/>
  <c r="R3720" i="11"/>
  <c r="S3720" i="11"/>
  <c r="R3864" i="11"/>
  <c r="S3864" i="11"/>
  <c r="R3744" i="11"/>
  <c r="S3744" i="11"/>
  <c r="S3802" i="11"/>
  <c r="R3802" i="11"/>
  <c r="AD87" i="11"/>
  <c r="AD22" i="11"/>
  <c r="AD26" i="11"/>
  <c r="AD30" i="11"/>
  <c r="AD34" i="11"/>
  <c r="AD38" i="11"/>
  <c r="AD42" i="11"/>
  <c r="AD46" i="11"/>
  <c r="AD50" i="11"/>
  <c r="AD54" i="11"/>
  <c r="AD58" i="11"/>
  <c r="AD62" i="11"/>
  <c r="AD66" i="11"/>
  <c r="AD70" i="11"/>
  <c r="AD74" i="11"/>
  <c r="AD78" i="11"/>
  <c r="AD82" i="11"/>
  <c r="AD86" i="11"/>
  <c r="AD23" i="11"/>
  <c r="AD28" i="11"/>
  <c r="AD33" i="11"/>
  <c r="AD39" i="11"/>
  <c r="AD44" i="11"/>
  <c r="AD49" i="11"/>
  <c r="AD55" i="11"/>
  <c r="AD60" i="11"/>
  <c r="AD65" i="11"/>
  <c r="AD71" i="11"/>
  <c r="AD76" i="11"/>
  <c r="AD81" i="11"/>
  <c r="AD24" i="11"/>
  <c r="AD31" i="11"/>
  <c r="AD37" i="11"/>
  <c r="AD45" i="11"/>
  <c r="AD52" i="11"/>
  <c r="AD59" i="11"/>
  <c r="AD67" i="11"/>
  <c r="AD73" i="11"/>
  <c r="AD80" i="11"/>
  <c r="AD25" i="11"/>
  <c r="AD35" i="11"/>
  <c r="AD43" i="11"/>
  <c r="AD53" i="11"/>
  <c r="AD63" i="11"/>
  <c r="AD72" i="11"/>
  <c r="AD83" i="11"/>
  <c r="AD21" i="11"/>
  <c r="AD36" i="11"/>
  <c r="AD48" i="11"/>
  <c r="AD61" i="11"/>
  <c r="AD75" i="11"/>
  <c r="AD85" i="11"/>
  <c r="AD27" i="11"/>
  <c r="AD40" i="11"/>
  <c r="AD51" i="11"/>
  <c r="AD64" i="11"/>
  <c r="AD77" i="11"/>
  <c r="AD29" i="11"/>
  <c r="AD56" i="11"/>
  <c r="AD79" i="11"/>
  <c r="AD47" i="11"/>
  <c r="AD69" i="11"/>
  <c r="AD32" i="11"/>
  <c r="AD84" i="11"/>
  <c r="AD68" i="11"/>
  <c r="AD41" i="11"/>
  <c r="AD57" i="11"/>
  <c r="AD8" i="11"/>
  <c r="AD12" i="11"/>
  <c r="AD16" i="11"/>
  <c r="AD20" i="11"/>
  <c r="AD10" i="11"/>
  <c r="AD15" i="11"/>
  <c r="AD11" i="11"/>
  <c r="AD17" i="11"/>
  <c r="AD13" i="11"/>
  <c r="AD9" i="11"/>
  <c r="AD14" i="11"/>
  <c r="AD19" i="11"/>
  <c r="AD18" i="11"/>
  <c r="AD7" i="11"/>
  <c r="S2190" i="11"/>
  <c r="R2190" i="11"/>
  <c r="R2361" i="11"/>
  <c r="S2361" i="11"/>
  <c r="R2446" i="11"/>
  <c r="S2446" i="11"/>
  <c r="R2574" i="11"/>
  <c r="S2574" i="11"/>
  <c r="R2617" i="11"/>
  <c r="S2617" i="11"/>
  <c r="R2702" i="11"/>
  <c r="S2702" i="11"/>
  <c r="R2830" i="11"/>
  <c r="S2830" i="11"/>
  <c r="S2915" i="11"/>
  <c r="R2915" i="11"/>
  <c r="R3001" i="11"/>
  <c r="S3001" i="11"/>
  <c r="S3043" i="11"/>
  <c r="R3043" i="11"/>
  <c r="R3129" i="11"/>
  <c r="S3129" i="11"/>
  <c r="R3214" i="11"/>
  <c r="S3214" i="11"/>
  <c r="S3299" i="11"/>
  <c r="R3299" i="11"/>
  <c r="R3385" i="11"/>
  <c r="S3385" i="11"/>
  <c r="R3470" i="11"/>
  <c r="S3470" i="11"/>
  <c r="S3555" i="11"/>
  <c r="R3555" i="11"/>
  <c r="R2498" i="11"/>
  <c r="S2498" i="11"/>
  <c r="S2726" i="11"/>
  <c r="R2726" i="11"/>
  <c r="R3010" i="11"/>
  <c r="S3010" i="11"/>
  <c r="S3466" i="11"/>
  <c r="R3466" i="11"/>
  <c r="R2482" i="11"/>
  <c r="S2482" i="11"/>
  <c r="S2710" i="11"/>
  <c r="R2710" i="11"/>
  <c r="R3186" i="11"/>
  <c r="S3186" i="11"/>
  <c r="S2415" i="11"/>
  <c r="R2415" i="11"/>
  <c r="R2642" i="11"/>
  <c r="S2642" i="11"/>
  <c r="R2813" i="11"/>
  <c r="S2813" i="11"/>
  <c r="S2927" i="11"/>
  <c r="R2927" i="11"/>
  <c r="R3154" i="11"/>
  <c r="S3154" i="11"/>
  <c r="S3382" i="11"/>
  <c r="R3382" i="11"/>
  <c r="R3610" i="11"/>
  <c r="S3610" i="11"/>
  <c r="S2438" i="11"/>
  <c r="R2438" i="11"/>
  <c r="R2722" i="11"/>
  <c r="S2722" i="11"/>
  <c r="S2950" i="11"/>
  <c r="R2950" i="11"/>
  <c r="S3007" i="11"/>
  <c r="R3007" i="11"/>
  <c r="R3234" i="11"/>
  <c r="S3234" i="11"/>
  <c r="R3405" i="11"/>
  <c r="S3405" i="11"/>
  <c r="R3633" i="11"/>
  <c r="S3633" i="11"/>
  <c r="S2618" i="11"/>
  <c r="R2618" i="11"/>
  <c r="S2838" i="11"/>
  <c r="R2838" i="11"/>
  <c r="R3165" i="11"/>
  <c r="S3165" i="11"/>
  <c r="S3386" i="11"/>
  <c r="R3386" i="11"/>
  <c r="S2372" i="11"/>
  <c r="R2372" i="11"/>
  <c r="R2222" i="11"/>
  <c r="S2222" i="11"/>
  <c r="S2563" i="11"/>
  <c r="R2563" i="11"/>
  <c r="S2883" i="11"/>
  <c r="R2883" i="11"/>
  <c r="S3054" i="11"/>
  <c r="R3054" i="11"/>
  <c r="S3246" i="11"/>
  <c r="R3246" i="11"/>
  <c r="S3587" i="11"/>
  <c r="R3587" i="11"/>
  <c r="R2882" i="11"/>
  <c r="S2882" i="11"/>
  <c r="S3423" i="11"/>
  <c r="R3423" i="11"/>
  <c r="R3101" i="11"/>
  <c r="S3101" i="11"/>
  <c r="S2486" i="11"/>
  <c r="R2486" i="11"/>
  <c r="S2714" i="11"/>
  <c r="R2714" i="11"/>
  <c r="S3311" i="11"/>
  <c r="R3311" i="11"/>
  <c r="R3538" i="11"/>
  <c r="S3538" i="11"/>
  <c r="S2623" i="11"/>
  <c r="R2623" i="11"/>
  <c r="R2850" i="11"/>
  <c r="S2850" i="11"/>
  <c r="R3050" i="11"/>
  <c r="S3050" i="11"/>
  <c r="S3590" i="11"/>
  <c r="R3590" i="11"/>
  <c r="R2866" i="11"/>
  <c r="S2866" i="11"/>
  <c r="R3357" i="11"/>
  <c r="S3357" i="11"/>
  <c r="S2206" i="11"/>
  <c r="R2206" i="11"/>
  <c r="S2718" i="11"/>
  <c r="R2718" i="11"/>
  <c r="S3550" i="11"/>
  <c r="R3550" i="11"/>
  <c r="R2434" i="11"/>
  <c r="S2434" i="11"/>
  <c r="S2662" i="11"/>
  <c r="R2662" i="11"/>
  <c r="R3714" i="11"/>
  <c r="S3714" i="11"/>
  <c r="R3229" i="11"/>
  <c r="S3229" i="11"/>
  <c r="R3261" i="11"/>
  <c r="S3261" i="11"/>
  <c r="S2630" i="11"/>
  <c r="R2630" i="11"/>
  <c r="R2858" i="11"/>
  <c r="S2858" i="11"/>
  <c r="R3114" i="11"/>
  <c r="S3114" i="11"/>
  <c r="R3341" i="11"/>
  <c r="S3341" i="11"/>
  <c r="S3654" i="11"/>
  <c r="R3654" i="11"/>
  <c r="R3314" i="11"/>
  <c r="S3314" i="11"/>
  <c r="S2110" i="11"/>
  <c r="R2110" i="11"/>
  <c r="S2366" i="11"/>
  <c r="R2366" i="11"/>
  <c r="R2409" i="11"/>
  <c r="S2409" i="11"/>
  <c r="S2494" i="11"/>
  <c r="R2494" i="11"/>
  <c r="S2579" i="11"/>
  <c r="R2579" i="11"/>
  <c r="R2665" i="11"/>
  <c r="S2665" i="11"/>
  <c r="S2750" i="11"/>
  <c r="R2750" i="11"/>
  <c r="R2793" i="11"/>
  <c r="S2793" i="11"/>
  <c r="S2878" i="11"/>
  <c r="R2878" i="11"/>
  <c r="S2963" i="11"/>
  <c r="R2963" i="11"/>
  <c r="R3134" i="11"/>
  <c r="S3134" i="11"/>
  <c r="S3219" i="11"/>
  <c r="R3219" i="11"/>
  <c r="S3390" i="11"/>
  <c r="R3390" i="11"/>
  <c r="S3518" i="11"/>
  <c r="R3518" i="11"/>
  <c r="S3603" i="11"/>
  <c r="R3603" i="11"/>
  <c r="S2278" i="11"/>
  <c r="R2278" i="11"/>
  <c r="R2562" i="11"/>
  <c r="S2562" i="11"/>
  <c r="S2790" i="11"/>
  <c r="R2790" i="11"/>
  <c r="R3074" i="11"/>
  <c r="S3074" i="11"/>
  <c r="S3302" i="11"/>
  <c r="R3302" i="11"/>
  <c r="R3586" i="11"/>
  <c r="S3586" i="11"/>
  <c r="S2262" i="11"/>
  <c r="R2262" i="11"/>
  <c r="S2966" i="11"/>
  <c r="R2966" i="11"/>
  <c r="S3435" i="11"/>
  <c r="R3435" i="11"/>
  <c r="S3691" i="11"/>
  <c r="R3691" i="11"/>
  <c r="S2479" i="11"/>
  <c r="R2479" i="11"/>
  <c r="R2706" i="11"/>
  <c r="S2706" i="11"/>
  <c r="R2877" i="11"/>
  <c r="S2877" i="11"/>
  <c r="S2991" i="11"/>
  <c r="R2991" i="11"/>
  <c r="R3218" i="11"/>
  <c r="S3218" i="11"/>
  <c r="S3446" i="11"/>
  <c r="R3446" i="11"/>
  <c r="S3674" i="11"/>
  <c r="R3674" i="11"/>
  <c r="S2218" i="11"/>
  <c r="R2218" i="11"/>
  <c r="R2389" i="11"/>
  <c r="S2389" i="11"/>
  <c r="S2502" i="11"/>
  <c r="R2502" i="11"/>
  <c r="R2730" i="11"/>
  <c r="S2730" i="11"/>
  <c r="R2957" i="11"/>
  <c r="S2957" i="11"/>
  <c r="R3298" i="11"/>
  <c r="S3298" i="11"/>
  <c r="R3413" i="11"/>
  <c r="S3413" i="11"/>
  <c r="S3526" i="11"/>
  <c r="R3526" i="11"/>
  <c r="R3697" i="11"/>
  <c r="S3697" i="11"/>
  <c r="S2298" i="11"/>
  <c r="R2298" i="11"/>
  <c r="S3066" i="11"/>
  <c r="R3066" i="11"/>
  <c r="S3606" i="11"/>
  <c r="R3606" i="11"/>
  <c r="S2478" i="11"/>
  <c r="R2478" i="11"/>
  <c r="S2734" i="11"/>
  <c r="R2734" i="11"/>
  <c r="S2819" i="11"/>
  <c r="R2819" i="11"/>
  <c r="S2990" i="11"/>
  <c r="R2990" i="11"/>
  <c r="S3139" i="11"/>
  <c r="R3139" i="11"/>
  <c r="S3331" i="11"/>
  <c r="R3331" i="11"/>
  <c r="S2342" i="11"/>
  <c r="R2342" i="11"/>
  <c r="S3679" i="11"/>
  <c r="R3679" i="11"/>
  <c r="S2170" i="11"/>
  <c r="R2170" i="11"/>
  <c r="S2682" i="11"/>
  <c r="R2682" i="11"/>
  <c r="S3158" i="11"/>
  <c r="R3158" i="11"/>
  <c r="R2629" i="11"/>
  <c r="S2629" i="11"/>
  <c r="R3282" i="11"/>
  <c r="S3282" i="11"/>
  <c r="S3510" i="11"/>
  <c r="R3510" i="11"/>
  <c r="R2538" i="11"/>
  <c r="S2538" i="11"/>
  <c r="R3306" i="11"/>
  <c r="S3306" i="11"/>
  <c r="R2418" i="11"/>
  <c r="S2418" i="11"/>
  <c r="S2646" i="11"/>
  <c r="R2646" i="11"/>
  <c r="R3514" i="11"/>
  <c r="S3514" i="11"/>
  <c r="S2142" i="11"/>
  <c r="R2142" i="11"/>
  <c r="R2654" i="11"/>
  <c r="S2654" i="11"/>
  <c r="S2846" i="11"/>
  <c r="R2846" i="11"/>
  <c r="R3166" i="11"/>
  <c r="S3166" i="11"/>
  <c r="S3358" i="11"/>
  <c r="R3358" i="11"/>
  <c r="S3614" i="11"/>
  <c r="R3614" i="11"/>
  <c r="S2150" i="11"/>
  <c r="R2150" i="11"/>
  <c r="S2406" i="11"/>
  <c r="R2406" i="11"/>
  <c r="R2634" i="11"/>
  <c r="S2634" i="11"/>
  <c r="S3174" i="11"/>
  <c r="R3174" i="11"/>
  <c r="S3402" i="11"/>
  <c r="R3402" i="11"/>
  <c r="S2134" i="11"/>
  <c r="R2134" i="11"/>
  <c r="S2582" i="11"/>
  <c r="R2582" i="11"/>
  <c r="R3058" i="11"/>
  <c r="S3058" i="11"/>
  <c r="R3293" i="11"/>
  <c r="S3293" i="11"/>
  <c r="S3542" i="11"/>
  <c r="R3542" i="11"/>
  <c r="R2578" i="11"/>
  <c r="S2578" i="11"/>
  <c r="S2778" i="11"/>
  <c r="R2778" i="11"/>
  <c r="S3034" i="11"/>
  <c r="R3034" i="11"/>
  <c r="S3119" i="11"/>
  <c r="R3119" i="11"/>
  <c r="R3346" i="11"/>
  <c r="S3346" i="11"/>
  <c r="R3602" i="11"/>
  <c r="S3602" i="11"/>
  <c r="S2090" i="11"/>
  <c r="R2090" i="11"/>
  <c r="R2658" i="11"/>
  <c r="S2658" i="11"/>
  <c r="R2773" i="11"/>
  <c r="S2773" i="11"/>
  <c r="S2886" i="11"/>
  <c r="R2886" i="11"/>
  <c r="R3085" i="11"/>
  <c r="S3085" i="11"/>
  <c r="R3426" i="11"/>
  <c r="S3426" i="11"/>
  <c r="R3682" i="11"/>
  <c r="S3682" i="11"/>
  <c r="S2490" i="11"/>
  <c r="R2490" i="11"/>
  <c r="R2717" i="11"/>
  <c r="S2717" i="11"/>
  <c r="R2930" i="11"/>
  <c r="S2930" i="11"/>
  <c r="R3578" i="11"/>
  <c r="S3578" i="11"/>
  <c r="S2092" i="11"/>
  <c r="R2092" i="11"/>
  <c r="S2124" i="11"/>
  <c r="R2124" i="11"/>
  <c r="S2188" i="11"/>
  <c r="R2188" i="11"/>
  <c r="S2252" i="11"/>
  <c r="R2252" i="11"/>
  <c r="S2316" i="11"/>
  <c r="R2316" i="11"/>
  <c r="S2380" i="11"/>
  <c r="R2380" i="11"/>
  <c r="S2444" i="11"/>
  <c r="R2444" i="11"/>
  <c r="S2508" i="11"/>
  <c r="R2508" i="11"/>
  <c r="S2572" i="11"/>
  <c r="R2572" i="11"/>
  <c r="S2636" i="11"/>
  <c r="R2636" i="11"/>
  <c r="S2700" i="11"/>
  <c r="R2700" i="11"/>
  <c r="S2764" i="11"/>
  <c r="R2764" i="11"/>
  <c r="S2828" i="11"/>
  <c r="R2828" i="11"/>
  <c r="S2892" i="11"/>
  <c r="R2892" i="11"/>
  <c r="S2956" i="11"/>
  <c r="R2956" i="11"/>
  <c r="S3020" i="11"/>
  <c r="R3020" i="11"/>
  <c r="S3084" i="11"/>
  <c r="R3084" i="11"/>
  <c r="S3148" i="11"/>
  <c r="R3148" i="11"/>
  <c r="S3244" i="11"/>
  <c r="R3244" i="11"/>
  <c r="S3308" i="11"/>
  <c r="R3308" i="11"/>
  <c r="S3372" i="11"/>
  <c r="R3372" i="11"/>
  <c r="S3436" i="11"/>
  <c r="R3436" i="11"/>
  <c r="S3500" i="11"/>
  <c r="R3500" i="11"/>
  <c r="S3564" i="11"/>
  <c r="R3564" i="11"/>
  <c r="S3628" i="11"/>
  <c r="R3628" i="11"/>
  <c r="S3692" i="11"/>
  <c r="R3692" i="11"/>
  <c r="S2233" i="11"/>
  <c r="R2233" i="11"/>
  <c r="S2403" i="11"/>
  <c r="R2403" i="11"/>
  <c r="R2489" i="11"/>
  <c r="S2489" i="11"/>
  <c r="R3513" i="11"/>
  <c r="S3513" i="11"/>
  <c r="S2157" i="11"/>
  <c r="R2157" i="11"/>
  <c r="S2271" i="11"/>
  <c r="R2271" i="11"/>
  <c r="R2385" i="11"/>
  <c r="S2385" i="11"/>
  <c r="R2669" i="11"/>
  <c r="S2669" i="11"/>
  <c r="S2783" i="11"/>
  <c r="R2783" i="11"/>
  <c r="R2897" i="11"/>
  <c r="S2897" i="11"/>
  <c r="S3067" i="11"/>
  <c r="R3067" i="11"/>
  <c r="R3181" i="11"/>
  <c r="S3181" i="11"/>
  <c r="S3295" i="11"/>
  <c r="R3295" i="11"/>
  <c r="R3409" i="11"/>
  <c r="S3409" i="11"/>
  <c r="R3637" i="11"/>
  <c r="S3637" i="11"/>
  <c r="S2141" i="11"/>
  <c r="R2141" i="11"/>
  <c r="R2597" i="11"/>
  <c r="S2597" i="11"/>
  <c r="S2831" i="11"/>
  <c r="R2831" i="11"/>
  <c r="R3073" i="11"/>
  <c r="S3073" i="11"/>
  <c r="S3307" i="11"/>
  <c r="R3307" i="11"/>
  <c r="R3557" i="11"/>
  <c r="S3557" i="11"/>
  <c r="S2130" i="11"/>
  <c r="R2130" i="11"/>
  <c r="S2245" i="11"/>
  <c r="R2245" i="11"/>
  <c r="R2529" i="11"/>
  <c r="S2529" i="11"/>
  <c r="S2699" i="11"/>
  <c r="R2699" i="11"/>
  <c r="R3041" i="11"/>
  <c r="S3041" i="11"/>
  <c r="R3269" i="11"/>
  <c r="S3269" i="11"/>
  <c r="S3495" i="11"/>
  <c r="R3495" i="11"/>
  <c r="S2097" i="11"/>
  <c r="R2097" i="11"/>
  <c r="S2210" i="11"/>
  <c r="R2210" i="11"/>
  <c r="R2325" i="11"/>
  <c r="S2325" i="11"/>
  <c r="S2551" i="11"/>
  <c r="R2551" i="11"/>
  <c r="S2779" i="11"/>
  <c r="R2779" i="11"/>
  <c r="R3121" i="11"/>
  <c r="S3121" i="11"/>
  <c r="R3349" i="11"/>
  <c r="S3349" i="11"/>
  <c r="S3519" i="11"/>
  <c r="R3519" i="11"/>
  <c r="S2162" i="11"/>
  <c r="R2162" i="11"/>
  <c r="R2397" i="11"/>
  <c r="S2397" i="11"/>
  <c r="S3051" i="11"/>
  <c r="R3051" i="11"/>
  <c r="R3485" i="11"/>
  <c r="S3485" i="11"/>
  <c r="R2164" i="11"/>
  <c r="S2164" i="11"/>
  <c r="S2196" i="11"/>
  <c r="R2196" i="11"/>
  <c r="R2260" i="11"/>
  <c r="S2260" i="11"/>
  <c r="S2500" i="11"/>
  <c r="R2500" i="11"/>
  <c r="R2692" i="11"/>
  <c r="S2692" i="11"/>
  <c r="S2820" i="11"/>
  <c r="R2820" i="11"/>
  <c r="R2964" i="11"/>
  <c r="S2964" i="11"/>
  <c r="R3092" i="11"/>
  <c r="S3092" i="11"/>
  <c r="R3220" i="11"/>
  <c r="S3220" i="11"/>
  <c r="R3348" i="11"/>
  <c r="S3348" i="11"/>
  <c r="S3492" i="11"/>
  <c r="R3492" i="11"/>
  <c r="R3604" i="11"/>
  <c r="S3604" i="11"/>
  <c r="S2115" i="11"/>
  <c r="R2115" i="11"/>
  <c r="S2307" i="11"/>
  <c r="R2307" i="11"/>
  <c r="R2457" i="11"/>
  <c r="S2457" i="11"/>
  <c r="R2713" i="11"/>
  <c r="S2713" i="11"/>
  <c r="R3417" i="11"/>
  <c r="S3417" i="11"/>
  <c r="R3673" i="11"/>
  <c r="S3673" i="11"/>
  <c r="R2257" i="11"/>
  <c r="S2257" i="11"/>
  <c r="S2455" i="11"/>
  <c r="R2455" i="11"/>
  <c r="S2683" i="11"/>
  <c r="R2683" i="11"/>
  <c r="R3309" i="11"/>
  <c r="S3309" i="11"/>
  <c r="R3537" i="11"/>
  <c r="S3537" i="11"/>
  <c r="S2219" i="11"/>
  <c r="R2219" i="11"/>
  <c r="R2625" i="11"/>
  <c r="S2625" i="11"/>
  <c r="R2258" i="11"/>
  <c r="S2258" i="11"/>
  <c r="R3397" i="11"/>
  <c r="S3397" i="11"/>
  <c r="R3653" i="11"/>
  <c r="S3653" i="11"/>
  <c r="R2253" i="11"/>
  <c r="S2253" i="11"/>
  <c r="R2481" i="11"/>
  <c r="S2481" i="11"/>
  <c r="R2737" i="11"/>
  <c r="S2737" i="11"/>
  <c r="S2935" i="11"/>
  <c r="R2935" i="11"/>
  <c r="S3191" i="11"/>
  <c r="R3191" i="11"/>
  <c r="S2191" i="11"/>
  <c r="R2191" i="11"/>
  <c r="S2703" i="11"/>
  <c r="R2703" i="11"/>
  <c r="S3079" i="11"/>
  <c r="R3079" i="11"/>
  <c r="S2104" i="11"/>
  <c r="R2104" i="11"/>
  <c r="S2184" i="11"/>
  <c r="R2184" i="11"/>
  <c r="S2264" i="11"/>
  <c r="R2264" i="11"/>
  <c r="S2392" i="11"/>
  <c r="R2392" i="11"/>
  <c r="S2504" i="11"/>
  <c r="R2504" i="11"/>
  <c r="S2632" i="11"/>
  <c r="R2632" i="11"/>
  <c r="S2824" i="11"/>
  <c r="R2824" i="11"/>
  <c r="S2952" i="11"/>
  <c r="R2952" i="11"/>
  <c r="S3080" i="11"/>
  <c r="R3080" i="11"/>
  <c r="S3160" i="11"/>
  <c r="R3160" i="11"/>
  <c r="R3272" i="11"/>
  <c r="S3272" i="11"/>
  <c r="S3400" i="11"/>
  <c r="R3400" i="11"/>
  <c r="R3528" i="11"/>
  <c r="S3528" i="11"/>
  <c r="S3672" i="11"/>
  <c r="R3672" i="11"/>
  <c r="R2377" i="11"/>
  <c r="S2377" i="11"/>
  <c r="S2547" i="11"/>
  <c r="R2547" i="11"/>
  <c r="R2953" i="11"/>
  <c r="S2953" i="11"/>
  <c r="R3145" i="11"/>
  <c r="S3145" i="11"/>
  <c r="S3379" i="11"/>
  <c r="R3379" i="11"/>
  <c r="S2093" i="11"/>
  <c r="R2093" i="11"/>
  <c r="R2321" i="11"/>
  <c r="S2321" i="11"/>
  <c r="R2549" i="11"/>
  <c r="S2549" i="11"/>
  <c r="S2775" i="11"/>
  <c r="R2775" i="11"/>
  <c r="S3031" i="11"/>
  <c r="R3031" i="11"/>
  <c r="S3259" i="11"/>
  <c r="R3259" i="11"/>
  <c r="S3487" i="11"/>
  <c r="R3487" i="11"/>
  <c r="R2525" i="11"/>
  <c r="S2525" i="11"/>
  <c r="R2437" i="11"/>
  <c r="S2437" i="11"/>
  <c r="S3147" i="11"/>
  <c r="R3147" i="11"/>
  <c r="S3375" i="11"/>
  <c r="R3375" i="11"/>
  <c r="S2175" i="11"/>
  <c r="R2175" i="11"/>
  <c r="R2402" i="11"/>
  <c r="S2402" i="11"/>
  <c r="S2213" i="11"/>
  <c r="R2213" i="11"/>
  <c r="R2661" i="11"/>
  <c r="S2661" i="11"/>
  <c r="S3527" i="11"/>
  <c r="R3527" i="11"/>
  <c r="S2128" i="11"/>
  <c r="R2128" i="11"/>
  <c r="S2160" i="11"/>
  <c r="R2160" i="11"/>
  <c r="S2224" i="11"/>
  <c r="R2224" i="11"/>
  <c r="S2320" i="11"/>
  <c r="R2320" i="11"/>
  <c r="S2384" i="11"/>
  <c r="R2384" i="11"/>
  <c r="S2448" i="11"/>
  <c r="R2448" i="11"/>
  <c r="S2512" i="11"/>
  <c r="R2512" i="11"/>
  <c r="S2576" i="11"/>
  <c r="R2576" i="11"/>
  <c r="S2640" i="11"/>
  <c r="R2640" i="11"/>
  <c r="S2704" i="11"/>
  <c r="R2704" i="11"/>
  <c r="S2768" i="11"/>
  <c r="R2768" i="11"/>
  <c r="S2832" i="11"/>
  <c r="R2832" i="11"/>
  <c r="S2896" i="11"/>
  <c r="R2896" i="11"/>
  <c r="S2960" i="11"/>
  <c r="R2960" i="11"/>
  <c r="S3024" i="11"/>
  <c r="R3024" i="11"/>
  <c r="S3088" i="11"/>
  <c r="R3088" i="11"/>
  <c r="S3152" i="11"/>
  <c r="R3152" i="11"/>
  <c r="S3216" i="11"/>
  <c r="R3216" i="11"/>
  <c r="S3280" i="11"/>
  <c r="R3280" i="11"/>
  <c r="R3344" i="11"/>
  <c r="S3344" i="11"/>
  <c r="S3408" i="11"/>
  <c r="R3408" i="11"/>
  <c r="R3440" i="11"/>
  <c r="S3440" i="11"/>
  <c r="R3504" i="11"/>
  <c r="S3504" i="11"/>
  <c r="R3568" i="11"/>
  <c r="S3568" i="11"/>
  <c r="R3632" i="11"/>
  <c r="S3632" i="11"/>
  <c r="R3696" i="11"/>
  <c r="S3696" i="11"/>
  <c r="R2195" i="11"/>
  <c r="S2195" i="11"/>
  <c r="R2281" i="11"/>
  <c r="S2281" i="11"/>
  <c r="R3049" i="11"/>
  <c r="S3049" i="11"/>
  <c r="R3305" i="11"/>
  <c r="S3305" i="11"/>
  <c r="R3433" i="11"/>
  <c r="S3433" i="11"/>
  <c r="R3689" i="11"/>
  <c r="S3689" i="11"/>
  <c r="S2165" i="11"/>
  <c r="R2165" i="11"/>
  <c r="R2449" i="11"/>
  <c r="S2449" i="11"/>
  <c r="R2677" i="11"/>
  <c r="S2677" i="11"/>
  <c r="S2847" i="11"/>
  <c r="R2847" i="11"/>
  <c r="R2961" i="11"/>
  <c r="S2961" i="11"/>
  <c r="R3189" i="11"/>
  <c r="S3189" i="11"/>
  <c r="S3359" i="11"/>
  <c r="R3359" i="11"/>
  <c r="R3473" i="11"/>
  <c r="S3473" i="11"/>
  <c r="S3643" i="11"/>
  <c r="R3643" i="11"/>
  <c r="S2155" i="11"/>
  <c r="R2155" i="11"/>
  <c r="S2375" i="11"/>
  <c r="R2375" i="11"/>
  <c r="R3201" i="11"/>
  <c r="S3201" i="11"/>
  <c r="S2251" i="11"/>
  <c r="R2251" i="11"/>
  <c r="R2365" i="11"/>
  <c r="S2365" i="11"/>
  <c r="R2593" i="11"/>
  <c r="S2593" i="11"/>
  <c r="R2821" i="11"/>
  <c r="S2821" i="11"/>
  <c r="S3047" i="11"/>
  <c r="R3047" i="11"/>
  <c r="S3275" i="11"/>
  <c r="R3275" i="11"/>
  <c r="S3503" i="11"/>
  <c r="R3503" i="11"/>
  <c r="S2103" i="11"/>
  <c r="R2103" i="11"/>
  <c r="S2331" i="11"/>
  <c r="R2331" i="11"/>
  <c r="S2559" i="11"/>
  <c r="R2559" i="11"/>
  <c r="R2673" i="11"/>
  <c r="S2673" i="11"/>
  <c r="S3127" i="11"/>
  <c r="R3127" i="11"/>
  <c r="S3355" i="11"/>
  <c r="R3355" i="11"/>
  <c r="R3469" i="11"/>
  <c r="S3469" i="11"/>
  <c r="S3639" i="11"/>
  <c r="R3639" i="11"/>
  <c r="S2177" i="11"/>
  <c r="R2177" i="11"/>
  <c r="S2411" i="11"/>
  <c r="R2411" i="11"/>
  <c r="S2631" i="11"/>
  <c r="R2631" i="11"/>
  <c r="S2959" i="11"/>
  <c r="R2959" i="11"/>
  <c r="S2308" i="11"/>
  <c r="R2308" i="11"/>
  <c r="R2436" i="11"/>
  <c r="S2436" i="11"/>
  <c r="S2484" i="11"/>
  <c r="R2484" i="11"/>
  <c r="S2628" i="11"/>
  <c r="R2628" i="11"/>
  <c r="R2740" i="11"/>
  <c r="S2740" i="11"/>
  <c r="R2868" i="11"/>
  <c r="S2868" i="11"/>
  <c r="R2996" i="11"/>
  <c r="S2996" i="11"/>
  <c r="R3108" i="11"/>
  <c r="S3108" i="11"/>
  <c r="S3236" i="11"/>
  <c r="R3236" i="11"/>
  <c r="R3364" i="11"/>
  <c r="S3364" i="11"/>
  <c r="R3476" i="11"/>
  <c r="S3476" i="11"/>
  <c r="S3620" i="11"/>
  <c r="R3620" i="11"/>
  <c r="S2137" i="11"/>
  <c r="R2137" i="11"/>
  <c r="S2371" i="11"/>
  <c r="R2371" i="11"/>
  <c r="R2905" i="11"/>
  <c r="S2905" i="11"/>
  <c r="R3481" i="11"/>
  <c r="S3481" i="11"/>
  <c r="S2229" i="11"/>
  <c r="R2229" i="11"/>
  <c r="R2485" i="11"/>
  <c r="S2485" i="11"/>
  <c r="S2711" i="11"/>
  <c r="R2711" i="11"/>
  <c r="S2967" i="11"/>
  <c r="R2967" i="11"/>
  <c r="S3223" i="11"/>
  <c r="R3223" i="11"/>
  <c r="S3451" i="11"/>
  <c r="R3451" i="11"/>
  <c r="S2923" i="11"/>
  <c r="R2923" i="11"/>
  <c r="S2287" i="11"/>
  <c r="R2287" i="11"/>
  <c r="R3169" i="11"/>
  <c r="S3169" i="11"/>
  <c r="R3533" i="11"/>
  <c r="S3533" i="11"/>
  <c r="S3675" i="11"/>
  <c r="R3675" i="11"/>
  <c r="R3137" i="11"/>
  <c r="S3137" i="11"/>
  <c r="S2280" i="11"/>
  <c r="R2280" i="11"/>
  <c r="S2488" i="11"/>
  <c r="R2488" i="11"/>
  <c r="S2616" i="11"/>
  <c r="R2616" i="11"/>
  <c r="S2680" i="11"/>
  <c r="R2680" i="11"/>
  <c r="S2872" i="11"/>
  <c r="R2872" i="11"/>
  <c r="S3000" i="11"/>
  <c r="R3000" i="11"/>
  <c r="S3112" i="11"/>
  <c r="R3112" i="11"/>
  <c r="S3240" i="11"/>
  <c r="R3240" i="11"/>
  <c r="R3384" i="11"/>
  <c r="S3384" i="11"/>
  <c r="R3512" i="11"/>
  <c r="S3512" i="11"/>
  <c r="R3640" i="11"/>
  <c r="S3640" i="11"/>
  <c r="R2313" i="11"/>
  <c r="S2313" i="11"/>
  <c r="S2483" i="11"/>
  <c r="R2483" i="11"/>
  <c r="S2931" i="11"/>
  <c r="R2931" i="11"/>
  <c r="R3081" i="11"/>
  <c r="S3081" i="11"/>
  <c r="S3251" i="11"/>
  <c r="R3251" i="11"/>
  <c r="R2861" i="11"/>
  <c r="S2861" i="11"/>
  <c r="S2126" i="11"/>
  <c r="R2126" i="11"/>
  <c r="R2254" i="11"/>
  <c r="S2254" i="11"/>
  <c r="R2382" i="11"/>
  <c r="S2382" i="11"/>
  <c r="R2510" i="11"/>
  <c r="S2510" i="11"/>
  <c r="S2595" i="11"/>
  <c r="R2595" i="11"/>
  <c r="R2638" i="11"/>
  <c r="S2638" i="11"/>
  <c r="R2681" i="11"/>
  <c r="S2681" i="11"/>
  <c r="S2723" i="11"/>
  <c r="R2723" i="11"/>
  <c r="R2766" i="11"/>
  <c r="S2766" i="11"/>
  <c r="R2809" i="11"/>
  <c r="S2809" i="11"/>
  <c r="S2851" i="11"/>
  <c r="R2851" i="11"/>
  <c r="R2894" i="11"/>
  <c r="S2894" i="11"/>
  <c r="R2937" i="11"/>
  <c r="S2937" i="11"/>
  <c r="S2979" i="11"/>
  <c r="R2979" i="11"/>
  <c r="R3022" i="11"/>
  <c r="S3022" i="11"/>
  <c r="S3107" i="11"/>
  <c r="R3107" i="11"/>
  <c r="R3150" i="11"/>
  <c r="S3150" i="11"/>
  <c r="S3235" i="11"/>
  <c r="R3235" i="11"/>
  <c r="R3278" i="11"/>
  <c r="S3278" i="11"/>
  <c r="S3363" i="11"/>
  <c r="R3363" i="11"/>
  <c r="R3406" i="11"/>
  <c r="S3406" i="11"/>
  <c r="S3491" i="11"/>
  <c r="R3491" i="11"/>
  <c r="R3534" i="11"/>
  <c r="S3534" i="11"/>
  <c r="S3619" i="11"/>
  <c r="R3619" i="11"/>
  <c r="R3662" i="11"/>
  <c r="S3662" i="11"/>
  <c r="S2186" i="11"/>
  <c r="R2186" i="11"/>
  <c r="S2470" i="11"/>
  <c r="R2470" i="11"/>
  <c r="S2698" i="11"/>
  <c r="R2698" i="11"/>
  <c r="R2754" i="11"/>
  <c r="S2754" i="11"/>
  <c r="S2982" i="11"/>
  <c r="R2982" i="11"/>
  <c r="S3210" i="11"/>
  <c r="R3210" i="11"/>
  <c r="R3266" i="11"/>
  <c r="S3266" i="11"/>
  <c r="S3494" i="11"/>
  <c r="R3494" i="11"/>
  <c r="S3551" i="11"/>
  <c r="R3551" i="11"/>
  <c r="S2198" i="11"/>
  <c r="R2198" i="11"/>
  <c r="S2426" i="11"/>
  <c r="R2426" i="11"/>
  <c r="R2653" i="11"/>
  <c r="S2653" i="11"/>
  <c r="S2774" i="11"/>
  <c r="R2774" i="11"/>
  <c r="S3015" i="11"/>
  <c r="R3015" i="11"/>
  <c r="S3130" i="11"/>
  <c r="R3130" i="11"/>
  <c r="R3493" i="11"/>
  <c r="S3493" i="11"/>
  <c r="S2102" i="11"/>
  <c r="R2102" i="11"/>
  <c r="S2330" i="11"/>
  <c r="R2330" i="11"/>
  <c r="R2557" i="11"/>
  <c r="S2557" i="11"/>
  <c r="S2614" i="11"/>
  <c r="R2614" i="11"/>
  <c r="S2671" i="11"/>
  <c r="R2671" i="11"/>
  <c r="S2842" i="11"/>
  <c r="R2842" i="11"/>
  <c r="R2898" i="11"/>
  <c r="S2898" i="11"/>
  <c r="R3069" i="11"/>
  <c r="S3069" i="11"/>
  <c r="S3126" i="11"/>
  <c r="R3126" i="11"/>
  <c r="S3354" i="11"/>
  <c r="R3354" i="11"/>
  <c r="R3410" i="11"/>
  <c r="S3410" i="11"/>
  <c r="S3638" i="11"/>
  <c r="R3638" i="11"/>
  <c r="S2182" i="11"/>
  <c r="R2182" i="11"/>
  <c r="R2410" i="11"/>
  <c r="S2410" i="11"/>
  <c r="R2466" i="11"/>
  <c r="S2466" i="11"/>
  <c r="R2637" i="11"/>
  <c r="S2637" i="11"/>
  <c r="S2694" i="11"/>
  <c r="R2694" i="11"/>
  <c r="S2751" i="11"/>
  <c r="R2751" i="11"/>
  <c r="R2922" i="11"/>
  <c r="S2922" i="11"/>
  <c r="R2978" i="11"/>
  <c r="S2978" i="11"/>
  <c r="R3149" i="11"/>
  <c r="S3149" i="11"/>
  <c r="S3206" i="11"/>
  <c r="R3206" i="11"/>
  <c r="R3434" i="11"/>
  <c r="S3434" i="11"/>
  <c r="R3490" i="11"/>
  <c r="S3490" i="11"/>
  <c r="R3605" i="11"/>
  <c r="S3605" i="11"/>
  <c r="R2674" i="11"/>
  <c r="S2674" i="11"/>
  <c r="R2781" i="11"/>
  <c r="S2781" i="11"/>
  <c r="R2994" i="11"/>
  <c r="S2994" i="11"/>
  <c r="S3222" i="11"/>
  <c r="R3222" i="11"/>
  <c r="R3442" i="11"/>
  <c r="S3442" i="11"/>
  <c r="S3535" i="11"/>
  <c r="R3535" i="11"/>
  <c r="S3642" i="11"/>
  <c r="R3642" i="11"/>
  <c r="S2116" i="11"/>
  <c r="R2116" i="11"/>
  <c r="S2276" i="11"/>
  <c r="R2276" i="11"/>
  <c r="R2324" i="11"/>
  <c r="S2324" i="11"/>
  <c r="R2158" i="11"/>
  <c r="S2158" i="11"/>
  <c r="R2350" i="11"/>
  <c r="S2350" i="11"/>
  <c r="S2414" i="11"/>
  <c r="R2414" i="11"/>
  <c r="S2670" i="11"/>
  <c r="R2670" i="11"/>
  <c r="S2755" i="11"/>
  <c r="R2755" i="11"/>
  <c r="R2862" i="11"/>
  <c r="S2862" i="11"/>
  <c r="S2926" i="11"/>
  <c r="R2926" i="11"/>
  <c r="S3011" i="11"/>
  <c r="R3011" i="11"/>
  <c r="S3203" i="11"/>
  <c r="R3203" i="11"/>
  <c r="S3267" i="11"/>
  <c r="R3267" i="11"/>
  <c r="S3374" i="11"/>
  <c r="R3374" i="11"/>
  <c r="S3459" i="11"/>
  <c r="R3459" i="11"/>
  <c r="S3630" i="11"/>
  <c r="R3630" i="11"/>
  <c r="S3715" i="11"/>
  <c r="R3715" i="11"/>
  <c r="S2314" i="11"/>
  <c r="R2314" i="11"/>
  <c r="R2626" i="11"/>
  <c r="S2626" i="11"/>
  <c r="S2826" i="11"/>
  <c r="R2826" i="11"/>
  <c r="S3366" i="11"/>
  <c r="R3366" i="11"/>
  <c r="S3594" i="11"/>
  <c r="R3594" i="11"/>
  <c r="S2746" i="11"/>
  <c r="R2746" i="11"/>
  <c r="S3706" i="11"/>
  <c r="R3706" i="11"/>
  <c r="S2202" i="11"/>
  <c r="R2202" i="11"/>
  <c r="R2429" i="11"/>
  <c r="S2429" i="11"/>
  <c r="S2543" i="11"/>
  <c r="R2543" i="11"/>
  <c r="R2770" i="11"/>
  <c r="S2770" i="11"/>
  <c r="S2998" i="11"/>
  <c r="R2998" i="11"/>
  <c r="S3254" i="11"/>
  <c r="R3254" i="11"/>
  <c r="S3595" i="11"/>
  <c r="R3595" i="11"/>
  <c r="R3681" i="11"/>
  <c r="S3681" i="11"/>
  <c r="S2310" i="11"/>
  <c r="R2310" i="11"/>
  <c r="S2566" i="11"/>
  <c r="R2566" i="11"/>
  <c r="S2679" i="11"/>
  <c r="R2679" i="11"/>
  <c r="R2794" i="11"/>
  <c r="S2794" i="11"/>
  <c r="S2879" i="11"/>
  <c r="R2879" i="11"/>
  <c r="R3106" i="11"/>
  <c r="S3106" i="11"/>
  <c r="R2589" i="11"/>
  <c r="S2589" i="11"/>
  <c r="R2973" i="11"/>
  <c r="S2973" i="11"/>
  <c r="S3194" i="11"/>
  <c r="R3194" i="11"/>
  <c r="S3670" i="11"/>
  <c r="R3670" i="11"/>
  <c r="S2334" i="11"/>
  <c r="R2334" i="11"/>
  <c r="S2590" i="11"/>
  <c r="R2590" i="11"/>
  <c r="R2910" i="11"/>
  <c r="S2910" i="11"/>
  <c r="S3102" i="11"/>
  <c r="R3102" i="11"/>
  <c r="R3422" i="11"/>
  <c r="S3422" i="11"/>
  <c r="S3507" i="11"/>
  <c r="R3507" i="11"/>
  <c r="R3678" i="11"/>
  <c r="S3678" i="11"/>
  <c r="R2378" i="11"/>
  <c r="S2378" i="11"/>
  <c r="R3202" i="11"/>
  <c r="S3202" i="11"/>
  <c r="S3430" i="11"/>
  <c r="R3430" i="11"/>
  <c r="S3658" i="11"/>
  <c r="R3658" i="11"/>
  <c r="S2874" i="11"/>
  <c r="R2874" i="11"/>
  <c r="S3350" i="11"/>
  <c r="R3350" i="11"/>
  <c r="S2266" i="11"/>
  <c r="R2266" i="11"/>
  <c r="R2493" i="11"/>
  <c r="S2493" i="11"/>
  <c r="S2607" i="11"/>
  <c r="R2607" i="11"/>
  <c r="R2749" i="11"/>
  <c r="S2749" i="11"/>
  <c r="S2863" i="11"/>
  <c r="R2863" i="11"/>
  <c r="R2949" i="11"/>
  <c r="S2949" i="11"/>
  <c r="S3062" i="11"/>
  <c r="R3062" i="11"/>
  <c r="S3318" i="11"/>
  <c r="R3318" i="11"/>
  <c r="S3546" i="11"/>
  <c r="R3546" i="11"/>
  <c r="S2118" i="11"/>
  <c r="R2118" i="11"/>
  <c r="R2346" i="11"/>
  <c r="S2346" i="11"/>
  <c r="R2573" i="11"/>
  <c r="S2573" i="11"/>
  <c r="S2687" i="11"/>
  <c r="R2687" i="11"/>
  <c r="R2914" i="11"/>
  <c r="S2914" i="11"/>
  <c r="R3170" i="11"/>
  <c r="S3170" i="11"/>
  <c r="R3285" i="11"/>
  <c r="S3285" i="11"/>
  <c r="S3398" i="11"/>
  <c r="R3398" i="11"/>
  <c r="S3711" i="11"/>
  <c r="R3711" i="11"/>
  <c r="S2326" i="11"/>
  <c r="R2326" i="11"/>
  <c r="R2546" i="11"/>
  <c r="S2546" i="11"/>
  <c r="R3634" i="11"/>
  <c r="S3634" i="11"/>
  <c r="S2174" i="11"/>
  <c r="R2174" i="11"/>
  <c r="S2302" i="11"/>
  <c r="R2302" i="11"/>
  <c r="S2430" i="11"/>
  <c r="R2430" i="11"/>
  <c r="R2473" i="11"/>
  <c r="S2473" i="11"/>
  <c r="S2515" i="11"/>
  <c r="R2515" i="11"/>
  <c r="S2558" i="11"/>
  <c r="R2558" i="11"/>
  <c r="R2601" i="11"/>
  <c r="S2601" i="11"/>
  <c r="S2643" i="11"/>
  <c r="R2643" i="11"/>
  <c r="S2686" i="11"/>
  <c r="R2686" i="11"/>
  <c r="R2729" i="11"/>
  <c r="S2729" i="11"/>
  <c r="S2771" i="11"/>
  <c r="R2771" i="11"/>
  <c r="S2814" i="11"/>
  <c r="R2814" i="11"/>
  <c r="R2857" i="11"/>
  <c r="S2857" i="11"/>
  <c r="S2899" i="11"/>
  <c r="R2899" i="11"/>
  <c r="R2942" i="11"/>
  <c r="S2942" i="11"/>
  <c r="R2985" i="11"/>
  <c r="S2985" i="11"/>
  <c r="S3027" i="11"/>
  <c r="R3027" i="11"/>
  <c r="R3070" i="11"/>
  <c r="S3070" i="11"/>
  <c r="S3155" i="11"/>
  <c r="R3155" i="11"/>
  <c r="S3198" i="11"/>
  <c r="R3198" i="11"/>
  <c r="S3283" i="11"/>
  <c r="R3283" i="11"/>
  <c r="R3326" i="11"/>
  <c r="S3326" i="11"/>
  <c r="S3411" i="11"/>
  <c r="R3411" i="11"/>
  <c r="S3454" i="11"/>
  <c r="R3454" i="11"/>
  <c r="S3539" i="11"/>
  <c r="R3539" i="11"/>
  <c r="S3582" i="11"/>
  <c r="R3582" i="11"/>
  <c r="S3667" i="11"/>
  <c r="R3667" i="11"/>
  <c r="S3710" i="11"/>
  <c r="R3710" i="11"/>
  <c r="S2250" i="11"/>
  <c r="R2250" i="11"/>
  <c r="S2534" i="11"/>
  <c r="R2534" i="11"/>
  <c r="S2762" i="11"/>
  <c r="R2762" i="11"/>
  <c r="R2818" i="11"/>
  <c r="S2818" i="11"/>
  <c r="S3046" i="11"/>
  <c r="R3046" i="11"/>
  <c r="S3274" i="11"/>
  <c r="R3274" i="11"/>
  <c r="R3330" i="11"/>
  <c r="S3330" i="11"/>
  <c r="S3558" i="11"/>
  <c r="R3558" i="11"/>
  <c r="S3615" i="11"/>
  <c r="R3615" i="11"/>
  <c r="S2554" i="11"/>
  <c r="R2554" i="11"/>
  <c r="R2909" i="11"/>
  <c r="S2909" i="11"/>
  <c r="S3030" i="11"/>
  <c r="R3030" i="11"/>
  <c r="R3378" i="11"/>
  <c r="S3378" i="11"/>
  <c r="R3506" i="11"/>
  <c r="S3506" i="11"/>
  <c r="S3627" i="11"/>
  <c r="R3627" i="11"/>
  <c r="S2166" i="11"/>
  <c r="R2166" i="11"/>
  <c r="S2394" i="11"/>
  <c r="R2394" i="11"/>
  <c r="R2450" i="11"/>
  <c r="S2450" i="11"/>
  <c r="R2565" i="11"/>
  <c r="S2565" i="11"/>
  <c r="R2621" i="11"/>
  <c r="S2621" i="11"/>
  <c r="S2678" i="11"/>
  <c r="R2678" i="11"/>
  <c r="S2735" i="11"/>
  <c r="R2735" i="11"/>
  <c r="S2906" i="11"/>
  <c r="R2906" i="11"/>
  <c r="R2962" i="11"/>
  <c r="S2962" i="11"/>
  <c r="R3133" i="11"/>
  <c r="S3133" i="11"/>
  <c r="S3190" i="11"/>
  <c r="R3190" i="11"/>
  <c r="S3418" i="11"/>
  <c r="R3418" i="11"/>
  <c r="R3474" i="11"/>
  <c r="S3474" i="11"/>
  <c r="S3702" i="11"/>
  <c r="R3702" i="11"/>
  <c r="S2133" i="11"/>
  <c r="R2133" i="11"/>
  <c r="S2246" i="11"/>
  <c r="R2246" i="11"/>
  <c r="R2474" i="11"/>
  <c r="S2474" i="11"/>
  <c r="R2530" i="11"/>
  <c r="S2530" i="11"/>
  <c r="R2645" i="11"/>
  <c r="S2645" i="11"/>
  <c r="R2701" i="11"/>
  <c r="S2701" i="11"/>
  <c r="S2758" i="11"/>
  <c r="R2758" i="11"/>
  <c r="S2815" i="11"/>
  <c r="R2815" i="11"/>
  <c r="S2871" i="11"/>
  <c r="R2871" i="11"/>
  <c r="R2986" i="11"/>
  <c r="S2986" i="11"/>
  <c r="R3042" i="11"/>
  <c r="S3042" i="11"/>
  <c r="R3157" i="11"/>
  <c r="S3157" i="11"/>
  <c r="R3213" i="11"/>
  <c r="S3213" i="11"/>
  <c r="S3270" i="11"/>
  <c r="R3270" i="11"/>
  <c r="R3498" i="11"/>
  <c r="S3498" i="11"/>
  <c r="R3554" i="11"/>
  <c r="S3554" i="11"/>
  <c r="R3669" i="11"/>
  <c r="S3669" i="11"/>
  <c r="S2106" i="11"/>
  <c r="R2106" i="11"/>
  <c r="S2902" i="11"/>
  <c r="R2902" i="11"/>
  <c r="R3122" i="11"/>
  <c r="S3122" i="11"/>
  <c r="R3450" i="11"/>
  <c r="S3450" i="11"/>
  <c r="S2094" i="11"/>
  <c r="R2094" i="11"/>
  <c r="S2435" i="11"/>
  <c r="R2435" i="11"/>
  <c r="S2499" i="11"/>
  <c r="R2499" i="11"/>
  <c r="R2606" i="11"/>
  <c r="S2606" i="11"/>
  <c r="S2691" i="11"/>
  <c r="R2691" i="11"/>
  <c r="S2947" i="11"/>
  <c r="R2947" i="11"/>
  <c r="R3118" i="11"/>
  <c r="S3118" i="11"/>
  <c r="S3182" i="11"/>
  <c r="R3182" i="11"/>
  <c r="S3438" i="11"/>
  <c r="R3438" i="11"/>
  <c r="S3523" i="11"/>
  <c r="R3523" i="11"/>
  <c r="S3694" i="11"/>
  <c r="R3694" i="11"/>
  <c r="R3138" i="11"/>
  <c r="S3138" i="11"/>
  <c r="R3394" i="11"/>
  <c r="S3394" i="11"/>
  <c r="R3509" i="11"/>
  <c r="S3509" i="11"/>
  <c r="S3622" i="11"/>
  <c r="R3622" i="11"/>
  <c r="R2802" i="11"/>
  <c r="S2802" i="11"/>
  <c r="R3521" i="11"/>
  <c r="S3521" i="11"/>
  <c r="S2230" i="11"/>
  <c r="R2230" i="11"/>
  <c r="S2458" i="11"/>
  <c r="R2458" i="11"/>
  <c r="R2685" i="11"/>
  <c r="S2685" i="11"/>
  <c r="S2799" i="11"/>
  <c r="R2799" i="11"/>
  <c r="R3026" i="11"/>
  <c r="S3026" i="11"/>
  <c r="S3226" i="11"/>
  <c r="R3226" i="11"/>
  <c r="S3482" i="11"/>
  <c r="R3482" i="11"/>
  <c r="R2282" i="11"/>
  <c r="S2282" i="11"/>
  <c r="R2509" i="11"/>
  <c r="S2509" i="11"/>
  <c r="R2594" i="11"/>
  <c r="S2594" i="11"/>
  <c r="S2822" i="11"/>
  <c r="R2822" i="11"/>
  <c r="S3078" i="11"/>
  <c r="R3078" i="11"/>
  <c r="R3277" i="11"/>
  <c r="S3277" i="11"/>
  <c r="S3334" i="11"/>
  <c r="R3334" i="11"/>
  <c r="R3562" i="11"/>
  <c r="S3562" i="11"/>
  <c r="S3647" i="11"/>
  <c r="R3647" i="11"/>
  <c r="S2810" i="11"/>
  <c r="R2810" i="11"/>
  <c r="R3250" i="11"/>
  <c r="S3250" i="11"/>
  <c r="S3414" i="11"/>
  <c r="R3414" i="11"/>
  <c r="S2270" i="11"/>
  <c r="R2270" i="11"/>
  <c r="R2526" i="11"/>
  <c r="S2526" i="11"/>
  <c r="S2974" i="11"/>
  <c r="R2974" i="11"/>
  <c r="R3038" i="11"/>
  <c r="S3038" i="11"/>
  <c r="S3294" i="11"/>
  <c r="R3294" i="11"/>
  <c r="S3486" i="11"/>
  <c r="R3486" i="11"/>
  <c r="S3571" i="11"/>
  <c r="R3571" i="11"/>
  <c r="R2122" i="11"/>
  <c r="S2122" i="11"/>
  <c r="R2690" i="11"/>
  <c r="S2690" i="11"/>
  <c r="R2890" i="11"/>
  <c r="S2890" i="11"/>
  <c r="R3458" i="11"/>
  <c r="S3458" i="11"/>
  <c r="S3686" i="11"/>
  <c r="R3686" i="11"/>
  <c r="S2234" i="11"/>
  <c r="R2234" i="11"/>
  <c r="S2938" i="11"/>
  <c r="R2938" i="11"/>
  <c r="S2294" i="11"/>
  <c r="R2294" i="11"/>
  <c r="S2522" i="11"/>
  <c r="R2522" i="11"/>
  <c r="R2834" i="11"/>
  <c r="S2834" i="11"/>
  <c r="R3090" i="11"/>
  <c r="S3090" i="11"/>
  <c r="S3290" i="11"/>
  <c r="R3290" i="11"/>
  <c r="S3659" i="11"/>
  <c r="R3659" i="11"/>
  <c r="S2374" i="11"/>
  <c r="R2374" i="11"/>
  <c r="S2487" i="11"/>
  <c r="R2487" i="11"/>
  <c r="R2602" i="11"/>
  <c r="S2602" i="11"/>
  <c r="R2829" i="11"/>
  <c r="S2829" i="11"/>
  <c r="S2943" i="11"/>
  <c r="R2943" i="11"/>
  <c r="S3142" i="11"/>
  <c r="R3142" i="11"/>
  <c r="R3370" i="11"/>
  <c r="S3370" i="11"/>
  <c r="R3626" i="11"/>
  <c r="S3626" i="11"/>
  <c r="R3037" i="11"/>
  <c r="S3037" i="11"/>
  <c r="S3258" i="11"/>
  <c r="R3258" i="11"/>
  <c r="S3471" i="11"/>
  <c r="R3471" i="11"/>
  <c r="S2105" i="11"/>
  <c r="R2105" i="11"/>
  <c r="R2318" i="11"/>
  <c r="S2318" i="11"/>
  <c r="S2659" i="11"/>
  <c r="R2659" i="11"/>
  <c r="R2745" i="11"/>
  <c r="S2745" i="11"/>
  <c r="S2787" i="11"/>
  <c r="R2787" i="11"/>
  <c r="R2873" i="11"/>
  <c r="S2873" i="11"/>
  <c r="R2958" i="11"/>
  <c r="S2958" i="11"/>
  <c r="R3086" i="11"/>
  <c r="S3086" i="11"/>
  <c r="S3171" i="11"/>
  <c r="R3171" i="11"/>
  <c r="R3342" i="11"/>
  <c r="S3342" i="11"/>
  <c r="S3427" i="11"/>
  <c r="R3427" i="11"/>
  <c r="R3598" i="11"/>
  <c r="S3598" i="11"/>
  <c r="S3683" i="11"/>
  <c r="R3683" i="11"/>
  <c r="S2214" i="11"/>
  <c r="R2214" i="11"/>
  <c r="S2442" i="11"/>
  <c r="R2442" i="11"/>
  <c r="R2954" i="11"/>
  <c r="S2954" i="11"/>
  <c r="S3238" i="11"/>
  <c r="R3238" i="11"/>
  <c r="R3522" i="11"/>
  <c r="S3522" i="11"/>
  <c r="S2362" i="11"/>
  <c r="R2362" i="11"/>
  <c r="S2358" i="11"/>
  <c r="R2358" i="11"/>
  <c r="S2586" i="11"/>
  <c r="R2586" i="11"/>
  <c r="S2870" i="11"/>
  <c r="R2870" i="11"/>
  <c r="S3098" i="11"/>
  <c r="R3098" i="11"/>
  <c r="R3325" i="11"/>
  <c r="S3325" i="11"/>
  <c r="R3666" i="11"/>
  <c r="S3666" i="11"/>
  <c r="S2154" i="11"/>
  <c r="R2154" i="11"/>
  <c r="R2666" i="11"/>
  <c r="S2666" i="11"/>
  <c r="R2893" i="11"/>
  <c r="S2893" i="11"/>
  <c r="R3178" i="11"/>
  <c r="S3178" i="11"/>
  <c r="S3462" i="11"/>
  <c r="R3462" i="11"/>
  <c r="R3690" i="11"/>
  <c r="S3690" i="11"/>
  <c r="S3271" i="11"/>
  <c r="R3271" i="11"/>
  <c r="R3698" i="11"/>
  <c r="S3698" i="11"/>
  <c r="S2627" i="11"/>
  <c r="R2627" i="11"/>
  <c r="S2798" i="11"/>
  <c r="R2798" i="11"/>
  <c r="S3310" i="11"/>
  <c r="R3310" i="11"/>
  <c r="S3502" i="11"/>
  <c r="R3502" i="11"/>
  <c r="S2570" i="11"/>
  <c r="R2570" i="11"/>
  <c r="S3110" i="11"/>
  <c r="R3110" i="11"/>
  <c r="R3650" i="11"/>
  <c r="S3650" i="11"/>
  <c r="S2454" i="11"/>
  <c r="R2454" i="11"/>
  <c r="R3585" i="11"/>
  <c r="S3585" i="11"/>
  <c r="R2941" i="11"/>
  <c r="S2941" i="11"/>
  <c r="R3197" i="11"/>
  <c r="S3197" i="11"/>
  <c r="S3563" i="11"/>
  <c r="R3563" i="11"/>
  <c r="S2462" i="11"/>
  <c r="R2462" i="11"/>
  <c r="R2782" i="11"/>
  <c r="S2782" i="11"/>
  <c r="S3230" i="11"/>
  <c r="R3230" i="11"/>
  <c r="S3635" i="11"/>
  <c r="R3635" i="11"/>
  <c r="S2918" i="11"/>
  <c r="R2918" i="11"/>
  <c r="R3146" i="11"/>
  <c r="S3146" i="11"/>
  <c r="S3002" i="11"/>
  <c r="R3002" i="11"/>
  <c r="S3478" i="11"/>
  <c r="R3478" i="11"/>
  <c r="S2209" i="11"/>
  <c r="R2209" i="11"/>
  <c r="S2550" i="11"/>
  <c r="R2550" i="11"/>
  <c r="S2806" i="11"/>
  <c r="R2806" i="11"/>
  <c r="R3005" i="11"/>
  <c r="S3005" i="11"/>
  <c r="S3574" i="11"/>
  <c r="R3574" i="11"/>
  <c r="S2743" i="11"/>
  <c r="R2743" i="11"/>
  <c r="R3569" i="11"/>
  <c r="S3569" i="11"/>
  <c r="S3094" i="11"/>
  <c r="R3094" i="11"/>
  <c r="S2153" i="11"/>
  <c r="R2153" i="11"/>
  <c r="R2238" i="11"/>
  <c r="S2238" i="11"/>
  <c r="S2451" i="11"/>
  <c r="R2451" i="11"/>
  <c r="R2537" i="11"/>
  <c r="S2537" i="11"/>
  <c r="S2622" i="11"/>
  <c r="R2622" i="11"/>
  <c r="S2707" i="11"/>
  <c r="R2707" i="11"/>
  <c r="S2835" i="11"/>
  <c r="R2835" i="11"/>
  <c r="R2921" i="11"/>
  <c r="S2921" i="11"/>
  <c r="S3006" i="11"/>
  <c r="R3006" i="11"/>
  <c r="S3091" i="11"/>
  <c r="R3091" i="11"/>
  <c r="R3262" i="11"/>
  <c r="S3262" i="11"/>
  <c r="S3347" i="11"/>
  <c r="R3347" i="11"/>
  <c r="S3475" i="11"/>
  <c r="R3475" i="11"/>
  <c r="S3646" i="11"/>
  <c r="R3646" i="11"/>
  <c r="S2506" i="11"/>
  <c r="R2506" i="11"/>
  <c r="R3018" i="11"/>
  <c r="S3018" i="11"/>
  <c r="S3530" i="11"/>
  <c r="R3530" i="11"/>
  <c r="R2610" i="11"/>
  <c r="S2610" i="11"/>
  <c r="R2845" i="11"/>
  <c r="S2845" i="11"/>
  <c r="S3322" i="11"/>
  <c r="R3322" i="11"/>
  <c r="R3570" i="11"/>
  <c r="S3570" i="11"/>
  <c r="S2138" i="11"/>
  <c r="R2138" i="11"/>
  <c r="S2422" i="11"/>
  <c r="R2422" i="11"/>
  <c r="S2650" i="11"/>
  <c r="R2650" i="11"/>
  <c r="S2934" i="11"/>
  <c r="R2934" i="11"/>
  <c r="S3162" i="11"/>
  <c r="R3162" i="11"/>
  <c r="R3389" i="11"/>
  <c r="S3389" i="11"/>
  <c r="R3617" i="11"/>
  <c r="S3617" i="11"/>
  <c r="R2445" i="11"/>
  <c r="S2445" i="11"/>
  <c r="R2786" i="11"/>
  <c r="S2786" i="11"/>
  <c r="R2901" i="11"/>
  <c r="S2901" i="11"/>
  <c r="S3014" i="11"/>
  <c r="R3014" i="11"/>
  <c r="R3242" i="11"/>
  <c r="S3242" i="11"/>
  <c r="S2518" i="11"/>
  <c r="R2518" i="11"/>
  <c r="R2738" i="11"/>
  <c r="S2738" i="11"/>
  <c r="S3286" i="11"/>
  <c r="R3286" i="11"/>
  <c r="S3399" i="11"/>
  <c r="R3399" i="11"/>
  <c r="S3499" i="11"/>
  <c r="R3499" i="11"/>
  <c r="R3713" i="11"/>
  <c r="S3713" i="11"/>
  <c r="S2201" i="11"/>
  <c r="R2201" i="11"/>
  <c r="S2286" i="11"/>
  <c r="R2286" i="11"/>
  <c r="S2542" i="11"/>
  <c r="R2542" i="11"/>
  <c r="S3075" i="11"/>
  <c r="R3075" i="11"/>
  <c r="S3395" i="11"/>
  <c r="R3395" i="11"/>
  <c r="S3566" i="11"/>
  <c r="R3566" i="11"/>
  <c r="S3651" i="11"/>
  <c r="R3651" i="11"/>
  <c r="S2598" i="11"/>
  <c r="R2598" i="11"/>
  <c r="S2854" i="11"/>
  <c r="R2854" i="11"/>
  <c r="R3082" i="11"/>
  <c r="S3082" i="11"/>
  <c r="S3338" i="11"/>
  <c r="R3338" i="11"/>
  <c r="S2390" i="11"/>
  <c r="R2390" i="11"/>
  <c r="R3649" i="11"/>
  <c r="S3649" i="11"/>
  <c r="R2514" i="11"/>
  <c r="S2514" i="11"/>
  <c r="S2742" i="11"/>
  <c r="R2742" i="11"/>
  <c r="S2970" i="11"/>
  <c r="R2970" i="11"/>
  <c r="R2765" i="11"/>
  <c r="S2765" i="11"/>
  <c r="R3021" i="11"/>
  <c r="S3021" i="11"/>
  <c r="R3362" i="11"/>
  <c r="S3362" i="11"/>
  <c r="R3477" i="11"/>
  <c r="S3477" i="11"/>
  <c r="R3618" i="11"/>
  <c r="S3618" i="11"/>
  <c r="R2398" i="11"/>
  <c r="S2398" i="11"/>
  <c r="S3443" i="11"/>
  <c r="R3443" i="11"/>
  <c r="S3699" i="11"/>
  <c r="R3699" i="11"/>
  <c r="R2946" i="11"/>
  <c r="S2946" i="11"/>
  <c r="S2156" i="11"/>
  <c r="R2156" i="11"/>
  <c r="S2220" i="11"/>
  <c r="R2220" i="11"/>
  <c r="S2284" i="11"/>
  <c r="R2284" i="11"/>
  <c r="S2348" i="11"/>
  <c r="R2348" i="11"/>
  <c r="S2412" i="11"/>
  <c r="R2412" i="11"/>
  <c r="S2476" i="11"/>
  <c r="R2476" i="11"/>
  <c r="S2540" i="11"/>
  <c r="R2540" i="11"/>
  <c r="S2604" i="11"/>
  <c r="R2604" i="11"/>
  <c r="S2668" i="11"/>
  <c r="R2668" i="11"/>
  <c r="S2732" i="11"/>
  <c r="R2732" i="11"/>
  <c r="S2796" i="11"/>
  <c r="R2796" i="11"/>
  <c r="S2860" i="11"/>
  <c r="R2860" i="11"/>
  <c r="S2924" i="11"/>
  <c r="R2924" i="11"/>
  <c r="S2988" i="11"/>
  <c r="R2988" i="11"/>
  <c r="S3052" i="11"/>
  <c r="R3052" i="11"/>
  <c r="S3116" i="11"/>
  <c r="R3116" i="11"/>
  <c r="S3180" i="11"/>
  <c r="R3180" i="11"/>
  <c r="S3212" i="11"/>
  <c r="R3212" i="11"/>
  <c r="S3276" i="11"/>
  <c r="R3276" i="11"/>
  <c r="S3340" i="11"/>
  <c r="R3340" i="11"/>
  <c r="S3404" i="11"/>
  <c r="R3404" i="11"/>
  <c r="S3468" i="11"/>
  <c r="R3468" i="11"/>
  <c r="S3532" i="11"/>
  <c r="R3532" i="11"/>
  <c r="S3596" i="11"/>
  <c r="R3596" i="11"/>
  <c r="S3660" i="11"/>
  <c r="R3660" i="11"/>
  <c r="S2147" i="11"/>
  <c r="R2147" i="11"/>
  <c r="S2275" i="11"/>
  <c r="R2275" i="11"/>
  <c r="S2531" i="11"/>
  <c r="R2531" i="11"/>
  <c r="R3257" i="11"/>
  <c r="S3257" i="11"/>
  <c r="R3641" i="11"/>
  <c r="S3641" i="11"/>
  <c r="S2101" i="11"/>
  <c r="R2101" i="11"/>
  <c r="S2327" i="11"/>
  <c r="R2327" i="11"/>
  <c r="S2555" i="11"/>
  <c r="R2555" i="11"/>
  <c r="R2613" i="11"/>
  <c r="S2613" i="11"/>
  <c r="S2839" i="11"/>
  <c r="R2839" i="11"/>
  <c r="R3125" i="11"/>
  <c r="S3125" i="11"/>
  <c r="S3351" i="11"/>
  <c r="R3351" i="11"/>
  <c r="S3579" i="11"/>
  <c r="R3579" i="11"/>
  <c r="R3693" i="11"/>
  <c r="S3693" i="11"/>
  <c r="S2247" i="11"/>
  <c r="R2247" i="11"/>
  <c r="S2951" i="11"/>
  <c r="R2951" i="11"/>
  <c r="R3421" i="11"/>
  <c r="S3421" i="11"/>
  <c r="R3677" i="11"/>
  <c r="S3677" i="11"/>
  <c r="S2187" i="11"/>
  <c r="R2187" i="11"/>
  <c r="R2301" i="11"/>
  <c r="S2301" i="11"/>
  <c r="S2471" i="11"/>
  <c r="R2471" i="11"/>
  <c r="R2757" i="11"/>
  <c r="S2757" i="11"/>
  <c r="S2983" i="11"/>
  <c r="R2983" i="11"/>
  <c r="S3211" i="11"/>
  <c r="R3211" i="11"/>
  <c r="S3439" i="11"/>
  <c r="R3439" i="11"/>
  <c r="R3553" i="11"/>
  <c r="S3553" i="11"/>
  <c r="S2267" i="11"/>
  <c r="R2267" i="11"/>
  <c r="R2381" i="11"/>
  <c r="S2381" i="11"/>
  <c r="S2495" i="11"/>
  <c r="R2495" i="11"/>
  <c r="R2609" i="11"/>
  <c r="S2609" i="11"/>
  <c r="R2837" i="11"/>
  <c r="S2837" i="11"/>
  <c r="S3063" i="11"/>
  <c r="R3063" i="11"/>
  <c r="S3291" i="11"/>
  <c r="R3291" i="11"/>
  <c r="S3575" i="11"/>
  <c r="R3575" i="11"/>
  <c r="S2283" i="11"/>
  <c r="R2283" i="11"/>
  <c r="S2503" i="11"/>
  <c r="R2503" i="11"/>
  <c r="S2731" i="11"/>
  <c r="R2731" i="11"/>
  <c r="R2945" i="11"/>
  <c r="S2945" i="11"/>
  <c r="S3591" i="11"/>
  <c r="R3591" i="11"/>
  <c r="S2132" i="11"/>
  <c r="R2132" i="11"/>
  <c r="S2228" i="11"/>
  <c r="R2228" i="11"/>
  <c r="S2292" i="11"/>
  <c r="R2292" i="11"/>
  <c r="S2420" i="11"/>
  <c r="R2420" i="11"/>
  <c r="S2564" i="11"/>
  <c r="R2564" i="11"/>
  <c r="R2612" i="11"/>
  <c r="S2612" i="11"/>
  <c r="S2756" i="11"/>
  <c r="R2756" i="11"/>
  <c r="R2900" i="11"/>
  <c r="S2900" i="11"/>
  <c r="R3012" i="11"/>
  <c r="S3012" i="11"/>
  <c r="R3156" i="11"/>
  <c r="S3156" i="11"/>
  <c r="R3284" i="11"/>
  <c r="S3284" i="11"/>
  <c r="R3412" i="11"/>
  <c r="S3412" i="11"/>
  <c r="S3556" i="11"/>
  <c r="R3556" i="11"/>
  <c r="R3668" i="11"/>
  <c r="S3668" i="11"/>
  <c r="R2393" i="11"/>
  <c r="S2393" i="11"/>
  <c r="R2969" i="11"/>
  <c r="S2969" i="11"/>
  <c r="R3161" i="11"/>
  <c r="S3161" i="11"/>
  <c r="S2143" i="11"/>
  <c r="R2143" i="11"/>
  <c r="R2370" i="11"/>
  <c r="S2370" i="11"/>
  <c r="R2769" i="11"/>
  <c r="S2769" i="11"/>
  <c r="R2997" i="11"/>
  <c r="S2997" i="11"/>
  <c r="S3195" i="11"/>
  <c r="R3195" i="11"/>
  <c r="S2859" i="11"/>
  <c r="R2859" i="11"/>
  <c r="S3335" i="11"/>
  <c r="R3335" i="11"/>
  <c r="S2145" i="11"/>
  <c r="R2145" i="11"/>
  <c r="R2373" i="11"/>
  <c r="S2373" i="11"/>
  <c r="S2599" i="11"/>
  <c r="R2599" i="11"/>
  <c r="S2827" i="11"/>
  <c r="R2827" i="11"/>
  <c r="S3055" i="11"/>
  <c r="R3055" i="11"/>
  <c r="S2111" i="11"/>
  <c r="R2111" i="11"/>
  <c r="S2367" i="11"/>
  <c r="R2367" i="11"/>
  <c r="S2475" i="11"/>
  <c r="R2475" i="11"/>
  <c r="S2152" i="11"/>
  <c r="R2152" i="11"/>
  <c r="S2216" i="11"/>
  <c r="R2216" i="11"/>
  <c r="S2328" i="11"/>
  <c r="R2328" i="11"/>
  <c r="S2440" i="11"/>
  <c r="R2440" i="11"/>
  <c r="S2568" i="11"/>
  <c r="R2568" i="11"/>
  <c r="S2696" i="11"/>
  <c r="R2696" i="11"/>
  <c r="S2760" i="11"/>
  <c r="R2760" i="11"/>
  <c r="S2888" i="11"/>
  <c r="R2888" i="11"/>
  <c r="S3016" i="11"/>
  <c r="R3016" i="11"/>
  <c r="R3224" i="11"/>
  <c r="S3224" i="11"/>
  <c r="R3336" i="11"/>
  <c r="S3336" i="11"/>
  <c r="S3464" i="11"/>
  <c r="R3464" i="11"/>
  <c r="R3592" i="11"/>
  <c r="S3592" i="11"/>
  <c r="S2121" i="11"/>
  <c r="R2121" i="11"/>
  <c r="S2291" i="11"/>
  <c r="R2291" i="11"/>
  <c r="R2633" i="11"/>
  <c r="S2633" i="11"/>
  <c r="S2867" i="11"/>
  <c r="R2867" i="11"/>
  <c r="S3059" i="11"/>
  <c r="R3059" i="11"/>
  <c r="S3315" i="11"/>
  <c r="R3315" i="11"/>
  <c r="R3465" i="11"/>
  <c r="S3465" i="11"/>
  <c r="R2235" i="11"/>
  <c r="S2235" i="11"/>
  <c r="R3373" i="11"/>
  <c r="S3373" i="11"/>
  <c r="R3601" i="11"/>
  <c r="S3601" i="11"/>
  <c r="R2290" i="11"/>
  <c r="S2290" i="11"/>
  <c r="S2759" i="11"/>
  <c r="R2759" i="11"/>
  <c r="R2123" i="11"/>
  <c r="S2123" i="11"/>
  <c r="R2322" i="11"/>
  <c r="S2322" i="11"/>
  <c r="R2693" i="11"/>
  <c r="S2693" i="11"/>
  <c r="S2891" i="11"/>
  <c r="R2891" i="11"/>
  <c r="R3489" i="11"/>
  <c r="S3489" i="11"/>
  <c r="S3687" i="11"/>
  <c r="R3687" i="11"/>
  <c r="R2289" i="11"/>
  <c r="S2289" i="11"/>
  <c r="R2517" i="11"/>
  <c r="S2517" i="11"/>
  <c r="S2971" i="11"/>
  <c r="R2971" i="11"/>
  <c r="S3227" i="11"/>
  <c r="R3227" i="11"/>
  <c r="S3455" i="11"/>
  <c r="R3455" i="11"/>
  <c r="R2433" i="11"/>
  <c r="S2433" i="11"/>
  <c r="R2881" i="11"/>
  <c r="S2881" i="11"/>
  <c r="S2096" i="11"/>
  <c r="R2096" i="11"/>
  <c r="S2192" i="11"/>
  <c r="R2192" i="11"/>
  <c r="S2256" i="11"/>
  <c r="R2256" i="11"/>
  <c r="S2288" i="11"/>
  <c r="R2288" i="11"/>
  <c r="S2352" i="11"/>
  <c r="R2352" i="11"/>
  <c r="S2416" i="11"/>
  <c r="R2416" i="11"/>
  <c r="S2480" i="11"/>
  <c r="R2480" i="11"/>
  <c r="S2544" i="11"/>
  <c r="R2544" i="11"/>
  <c r="S2608" i="11"/>
  <c r="R2608" i="11"/>
  <c r="S2672" i="11"/>
  <c r="R2672" i="11"/>
  <c r="S2736" i="11"/>
  <c r="R2736" i="11"/>
  <c r="S2800" i="11"/>
  <c r="R2800" i="11"/>
  <c r="S2864" i="11"/>
  <c r="R2864" i="11"/>
  <c r="S2928" i="11"/>
  <c r="R2928" i="11"/>
  <c r="S2992" i="11"/>
  <c r="R2992" i="11"/>
  <c r="S3056" i="11"/>
  <c r="R3056" i="11"/>
  <c r="S3120" i="11"/>
  <c r="R3120" i="11"/>
  <c r="S3184" i="11"/>
  <c r="R3184" i="11"/>
  <c r="R3248" i="11"/>
  <c r="S3248" i="11"/>
  <c r="R3312" i="11"/>
  <c r="S3312" i="11"/>
  <c r="R3376" i="11"/>
  <c r="S3376" i="11"/>
  <c r="S3472" i="11"/>
  <c r="R3472" i="11"/>
  <c r="R3536" i="11"/>
  <c r="S3536" i="11"/>
  <c r="R3600" i="11"/>
  <c r="S3600" i="11"/>
  <c r="S3664" i="11"/>
  <c r="R3664" i="11"/>
  <c r="S2323" i="11"/>
  <c r="R2323" i="11"/>
  <c r="R3177" i="11"/>
  <c r="S3177" i="11"/>
  <c r="R3561" i="11"/>
  <c r="S3561" i="11"/>
  <c r="R2107" i="11"/>
  <c r="S2107" i="11"/>
  <c r="S2221" i="11"/>
  <c r="R2221" i="11"/>
  <c r="S2335" i="11"/>
  <c r="R2335" i="11"/>
  <c r="S2391" i="11"/>
  <c r="R2391" i="11"/>
  <c r="S2619" i="11"/>
  <c r="R2619" i="11"/>
  <c r="R2733" i="11"/>
  <c r="S2733" i="11"/>
  <c r="S2903" i="11"/>
  <c r="R2903" i="11"/>
  <c r="S3131" i="11"/>
  <c r="R3131" i="11"/>
  <c r="R3245" i="11"/>
  <c r="S3245" i="11"/>
  <c r="S3415" i="11"/>
  <c r="R3415" i="11"/>
  <c r="R3701" i="11"/>
  <c r="S3701" i="11"/>
  <c r="R2497" i="11"/>
  <c r="S2497" i="11"/>
  <c r="R2725" i="11"/>
  <c r="S2725" i="11"/>
  <c r="S3087" i="11"/>
  <c r="R3087" i="11"/>
  <c r="S2194" i="11"/>
  <c r="R2194" i="11"/>
  <c r="R2309" i="11"/>
  <c r="S2309" i="11"/>
  <c r="S2535" i="11"/>
  <c r="R2535" i="11"/>
  <c r="S2763" i="11"/>
  <c r="R2763" i="11"/>
  <c r="R3105" i="11"/>
  <c r="S3105" i="11"/>
  <c r="R3333" i="11"/>
  <c r="S3333" i="11"/>
  <c r="S3559" i="11"/>
  <c r="R3559" i="11"/>
  <c r="S2161" i="11"/>
  <c r="R2161" i="11"/>
  <c r="R2274" i="11"/>
  <c r="S2274" i="11"/>
  <c r="S2615" i="11"/>
  <c r="R2615" i="11"/>
  <c r="S2843" i="11"/>
  <c r="R2843" i="11"/>
  <c r="S3071" i="11"/>
  <c r="R3071" i="11"/>
  <c r="R3185" i="11"/>
  <c r="S3185" i="11"/>
  <c r="S3583" i="11"/>
  <c r="R3583" i="11"/>
  <c r="R2853" i="11"/>
  <c r="S2853" i="11"/>
  <c r="S3179" i="11"/>
  <c r="R3179" i="11"/>
  <c r="S2356" i="11"/>
  <c r="R2356" i="11"/>
  <c r="S2548" i="11"/>
  <c r="R2548" i="11"/>
  <c r="S2676" i="11"/>
  <c r="R2676" i="11"/>
  <c r="S2804" i="11"/>
  <c r="R2804" i="11"/>
  <c r="S2916" i="11"/>
  <c r="R2916" i="11"/>
  <c r="S3044" i="11"/>
  <c r="R3044" i="11"/>
  <c r="S3172" i="11"/>
  <c r="R3172" i="11"/>
  <c r="R3300" i="11"/>
  <c r="S3300" i="11"/>
  <c r="S3428" i="11"/>
  <c r="R3428" i="11"/>
  <c r="R3540" i="11"/>
  <c r="S3540" i="11"/>
  <c r="S3684" i="11"/>
  <c r="R3684" i="11"/>
  <c r="R2649" i="11"/>
  <c r="S2649" i="11"/>
  <c r="R3225" i="11"/>
  <c r="S3225" i="11"/>
  <c r="S2114" i="11"/>
  <c r="R2114" i="11"/>
  <c r="R3565" i="11"/>
  <c r="S3565" i="11"/>
  <c r="R3393" i="11"/>
  <c r="S3393" i="11"/>
  <c r="S2173" i="11"/>
  <c r="R2173" i="11"/>
  <c r="R2401" i="11"/>
  <c r="S2401" i="11"/>
  <c r="S2855" i="11"/>
  <c r="R2855" i="11"/>
  <c r="S3083" i="11"/>
  <c r="R3083" i="11"/>
  <c r="R3425" i="11"/>
  <c r="S3425" i="11"/>
  <c r="S3623" i="11"/>
  <c r="R3623" i="11"/>
  <c r="S2139" i="11"/>
  <c r="R2139" i="11"/>
  <c r="S2225" i="11"/>
  <c r="R2225" i="11"/>
  <c r="R2338" i="11"/>
  <c r="S2338" i="11"/>
  <c r="R2453" i="11"/>
  <c r="S2453" i="11"/>
  <c r="S2651" i="11"/>
  <c r="R2651" i="11"/>
  <c r="S2907" i="11"/>
  <c r="R2907" i="11"/>
  <c r="S3135" i="11"/>
  <c r="R3135" i="11"/>
  <c r="R3221" i="11"/>
  <c r="S3221" i="11"/>
  <c r="S3419" i="11"/>
  <c r="R3419" i="11"/>
  <c r="S2255" i="11"/>
  <c r="R2255" i="11"/>
  <c r="R2917" i="11"/>
  <c r="S2917" i="11"/>
  <c r="R3301" i="11"/>
  <c r="S3301" i="11"/>
  <c r="S2120" i="11"/>
  <c r="R2120" i="11"/>
  <c r="S2344" i="11"/>
  <c r="R2344" i="11"/>
  <c r="S2408" i="11"/>
  <c r="R2408" i="11"/>
  <c r="S2552" i="11"/>
  <c r="R2552" i="11"/>
  <c r="S2744" i="11"/>
  <c r="R2744" i="11"/>
  <c r="S2808" i="11"/>
  <c r="R2808" i="11"/>
  <c r="S2936" i="11"/>
  <c r="R2936" i="11"/>
  <c r="S3064" i="11"/>
  <c r="R3064" i="11"/>
  <c r="S3176" i="11"/>
  <c r="R3176" i="11"/>
  <c r="R3320" i="11"/>
  <c r="S3320" i="11"/>
  <c r="R3448" i="11"/>
  <c r="S3448" i="11"/>
  <c r="R3576" i="11"/>
  <c r="S3576" i="11"/>
  <c r="S3688" i="11"/>
  <c r="R3688" i="11"/>
  <c r="S2227" i="11"/>
  <c r="R2227" i="11"/>
  <c r="R2569" i="11"/>
  <c r="S2569" i="11"/>
  <c r="R2761" i="11"/>
  <c r="S2761" i="11"/>
  <c r="S2995" i="11"/>
  <c r="R2995" i="11"/>
  <c r="R3529" i="11"/>
  <c r="S3529" i="11"/>
  <c r="S2263" i="11"/>
  <c r="R2263" i="11"/>
  <c r="S2519" i="11"/>
  <c r="R2519" i="11"/>
  <c r="S2747" i="11"/>
  <c r="R2747" i="11"/>
  <c r="R3061" i="11"/>
  <c r="S3061" i="11"/>
  <c r="S3287" i="11"/>
  <c r="R3287" i="11"/>
  <c r="S3515" i="11"/>
  <c r="R3515" i="11"/>
  <c r="R3629" i="11"/>
  <c r="S3629" i="11"/>
  <c r="S2347" i="11"/>
  <c r="R2347" i="11"/>
  <c r="R2817" i="11"/>
  <c r="S2817" i="11"/>
  <c r="S2095" i="11"/>
  <c r="R2095" i="11"/>
  <c r="S2237" i="11"/>
  <c r="R2237" i="11"/>
  <c r="S2351" i="11"/>
  <c r="R2351" i="11"/>
  <c r="R2465" i="11"/>
  <c r="S2465" i="11"/>
  <c r="S2663" i="11"/>
  <c r="R2663" i="11"/>
  <c r="S2919" i="11"/>
  <c r="R2919" i="11"/>
  <c r="R3233" i="11"/>
  <c r="S3233" i="11"/>
  <c r="R3461" i="11"/>
  <c r="S3461" i="11"/>
  <c r="S2203" i="11"/>
  <c r="R2203" i="11"/>
  <c r="R2317" i="11"/>
  <c r="S2317" i="11"/>
  <c r="S2431" i="11"/>
  <c r="R2431" i="11"/>
  <c r="R2545" i="11"/>
  <c r="S2545" i="11"/>
  <c r="S2999" i="11"/>
  <c r="R2999" i="11"/>
  <c r="S3199" i="11"/>
  <c r="R3199" i="11"/>
  <c r="R3313" i="11"/>
  <c r="S3313" i="11"/>
  <c r="R3541" i="11"/>
  <c r="S3541" i="11"/>
  <c r="R2269" i="11"/>
  <c r="S2269" i="11"/>
  <c r="S3151" i="11"/>
  <c r="R3151" i="11"/>
  <c r="S3371" i="11"/>
  <c r="R3371" i="11"/>
  <c r="S2108" i="11"/>
  <c r="R2108" i="11"/>
  <c r="S2140" i="11"/>
  <c r="R2140" i="11"/>
  <c r="S2172" i="11"/>
  <c r="R2172" i="11"/>
  <c r="S2204" i="11"/>
  <c r="R2204" i="11"/>
  <c r="S2236" i="11"/>
  <c r="R2236" i="11"/>
  <c r="S2268" i="11"/>
  <c r="R2268" i="11"/>
  <c r="S2300" i="11"/>
  <c r="R2300" i="11"/>
  <c r="S2332" i="11"/>
  <c r="R2332" i="11"/>
  <c r="S2364" i="11"/>
  <c r="R2364" i="11"/>
  <c r="S2396" i="11"/>
  <c r="R2396" i="11"/>
  <c r="S2428" i="11"/>
  <c r="R2428" i="11"/>
  <c r="S2460" i="11"/>
  <c r="R2460" i="11"/>
  <c r="S2492" i="11"/>
  <c r="R2492" i="11"/>
  <c r="S2524" i="11"/>
  <c r="R2524" i="11"/>
  <c r="S2556" i="11"/>
  <c r="R2556" i="11"/>
  <c r="S2588" i="11"/>
  <c r="R2588" i="11"/>
  <c r="S2620" i="11"/>
  <c r="R2620" i="11"/>
  <c r="S2652" i="11"/>
  <c r="R2652" i="11"/>
  <c r="S2684" i="11"/>
  <c r="R2684" i="11"/>
  <c r="S2716" i="11"/>
  <c r="R2716" i="11"/>
  <c r="S2748" i="11"/>
  <c r="R2748" i="11"/>
  <c r="S2780" i="11"/>
  <c r="R2780" i="11"/>
  <c r="S2812" i="11"/>
  <c r="R2812" i="11"/>
  <c r="S2844" i="11"/>
  <c r="R2844" i="11"/>
  <c r="S2876" i="11"/>
  <c r="R2876" i="11"/>
  <c r="S2908" i="11"/>
  <c r="R2908" i="11"/>
  <c r="S2940" i="11"/>
  <c r="R2940" i="11"/>
  <c r="S2972" i="11"/>
  <c r="R2972" i="11"/>
  <c r="S3004" i="11"/>
  <c r="R3004" i="11"/>
  <c r="S3036" i="11"/>
  <c r="R3036" i="11"/>
  <c r="S3068" i="11"/>
  <c r="R3068" i="11"/>
  <c r="S3100" i="11"/>
  <c r="R3100" i="11"/>
  <c r="S3132" i="11"/>
  <c r="R3132" i="11"/>
  <c r="S3164" i="11"/>
  <c r="R3164" i="11"/>
  <c r="S3196" i="11"/>
  <c r="R3196" i="11"/>
  <c r="S3228" i="11"/>
  <c r="R3228" i="11"/>
  <c r="S3260" i="11"/>
  <c r="R3260" i="11"/>
  <c r="S3292" i="11"/>
  <c r="R3292" i="11"/>
  <c r="S3324" i="11"/>
  <c r="R3324" i="11"/>
  <c r="S3356" i="11"/>
  <c r="R3356" i="11"/>
  <c r="S3388" i="11"/>
  <c r="R3388" i="11"/>
  <c r="S3420" i="11"/>
  <c r="R3420" i="11"/>
  <c r="S3452" i="11"/>
  <c r="R3452" i="11"/>
  <c r="S3484" i="11"/>
  <c r="R3484" i="11"/>
  <c r="S3516" i="11"/>
  <c r="R3516" i="11"/>
  <c r="S3548" i="11"/>
  <c r="R3548" i="11"/>
  <c r="S3580" i="11"/>
  <c r="R3580" i="11"/>
  <c r="S3612" i="11"/>
  <c r="R3612" i="11"/>
  <c r="S3644" i="11"/>
  <c r="R3644" i="11"/>
  <c r="S3676" i="11"/>
  <c r="R3676" i="11"/>
  <c r="S3708" i="11"/>
  <c r="R3708" i="11"/>
  <c r="S2169" i="11"/>
  <c r="R2169" i="11"/>
  <c r="S2211" i="11"/>
  <c r="R2211" i="11"/>
  <c r="R2297" i="11"/>
  <c r="S2297" i="11"/>
  <c r="S2339" i="11"/>
  <c r="R2339" i="11"/>
  <c r="R2425" i="11"/>
  <c r="S2425" i="11"/>
  <c r="S2467" i="11"/>
  <c r="R2467" i="11"/>
  <c r="R2553" i="11"/>
  <c r="S2553" i="11"/>
  <c r="R3065" i="11"/>
  <c r="S3065" i="11"/>
  <c r="R3193" i="11"/>
  <c r="S3193" i="11"/>
  <c r="R3321" i="11"/>
  <c r="S3321" i="11"/>
  <c r="R3449" i="11"/>
  <c r="S3449" i="11"/>
  <c r="R3577" i="11"/>
  <c r="S3577" i="11"/>
  <c r="R3705" i="11"/>
  <c r="S3705" i="11"/>
  <c r="S2129" i="11"/>
  <c r="R2129" i="11"/>
  <c r="S2242" i="11"/>
  <c r="R2242" i="11"/>
  <c r="S2299" i="11"/>
  <c r="R2299" i="11"/>
  <c r="R2357" i="11"/>
  <c r="S2357" i="11"/>
  <c r="R2413" i="11"/>
  <c r="S2413" i="11"/>
  <c r="S2527" i="11"/>
  <c r="R2527" i="11"/>
  <c r="S2583" i="11"/>
  <c r="R2583" i="11"/>
  <c r="R2641" i="11"/>
  <c r="S2641" i="11"/>
  <c r="S2811" i="11"/>
  <c r="R2811" i="11"/>
  <c r="R2869" i="11"/>
  <c r="S2869" i="11"/>
  <c r="R2925" i="11"/>
  <c r="S2925" i="11"/>
  <c r="S3039" i="11"/>
  <c r="R3039" i="11"/>
  <c r="S3095" i="11"/>
  <c r="R3095" i="11"/>
  <c r="R3153" i="11"/>
  <c r="S3153" i="11"/>
  <c r="S3323" i="11"/>
  <c r="R3323" i="11"/>
  <c r="R3381" i="11"/>
  <c r="S3381" i="11"/>
  <c r="R3437" i="11"/>
  <c r="S3437" i="11"/>
  <c r="S3607" i="11"/>
  <c r="R3607" i="11"/>
  <c r="R3665" i="11"/>
  <c r="S3665" i="11"/>
  <c r="S2098" i="11"/>
  <c r="R2098" i="11"/>
  <c r="R2305" i="11"/>
  <c r="S2305" i="11"/>
  <c r="S2539" i="11"/>
  <c r="R2539" i="11"/>
  <c r="S2895" i="11"/>
  <c r="R2895" i="11"/>
  <c r="S3243" i="11"/>
  <c r="R3243" i="11"/>
  <c r="R3365" i="11"/>
  <c r="S3365" i="11"/>
  <c r="R3613" i="11"/>
  <c r="S3613" i="11"/>
  <c r="S2159" i="11"/>
  <c r="R2159" i="11"/>
  <c r="S2215" i="11"/>
  <c r="R2215" i="11"/>
  <c r="R2273" i="11"/>
  <c r="S2273" i="11"/>
  <c r="R2386" i="11"/>
  <c r="S2386" i="11"/>
  <c r="S2443" i="11"/>
  <c r="R2443" i="11"/>
  <c r="R2501" i="11"/>
  <c r="S2501" i="11"/>
  <c r="S2727" i="11"/>
  <c r="R2727" i="11"/>
  <c r="R2785" i="11"/>
  <c r="S2785" i="11"/>
  <c r="S2955" i="11"/>
  <c r="R2955" i="11"/>
  <c r="R3013" i="11"/>
  <c r="S3013" i="11"/>
  <c r="S3183" i="11"/>
  <c r="R3183" i="11"/>
  <c r="S3239" i="11"/>
  <c r="R3239" i="11"/>
  <c r="R3297" i="11"/>
  <c r="S3297" i="11"/>
  <c r="S3467" i="11"/>
  <c r="R3467" i="11"/>
  <c r="R3525" i="11"/>
  <c r="S3525" i="11"/>
  <c r="R3581" i="11"/>
  <c r="S3581" i="11"/>
  <c r="S3695" i="11"/>
  <c r="R3695" i="11"/>
  <c r="S2125" i="11"/>
  <c r="R2125" i="11"/>
  <c r="S2239" i="11"/>
  <c r="R2239" i="11"/>
  <c r="S2295" i="11"/>
  <c r="R2295" i="11"/>
  <c r="R2353" i="11"/>
  <c r="S2353" i="11"/>
  <c r="S2523" i="11"/>
  <c r="R2523" i="11"/>
  <c r="R2581" i="11"/>
  <c r="S2581" i="11"/>
  <c r="S2807" i="11"/>
  <c r="R2807" i="11"/>
  <c r="R2865" i="11"/>
  <c r="S2865" i="11"/>
  <c r="S3035" i="11"/>
  <c r="R3035" i="11"/>
  <c r="R3093" i="11"/>
  <c r="S3093" i="11"/>
  <c r="S3263" i="11"/>
  <c r="R3263" i="11"/>
  <c r="S3319" i="11"/>
  <c r="R3319" i="11"/>
  <c r="R3377" i="11"/>
  <c r="S3377" i="11"/>
  <c r="S3547" i="11"/>
  <c r="R3547" i="11"/>
  <c r="R3661" i="11"/>
  <c r="S3661" i="11"/>
  <c r="S2091" i="11"/>
  <c r="R2091" i="11"/>
  <c r="S2226" i="11"/>
  <c r="R2226" i="11"/>
  <c r="R2341" i="11"/>
  <c r="S2341" i="11"/>
  <c r="S2447" i="11"/>
  <c r="R2447" i="11"/>
  <c r="R2561" i="11"/>
  <c r="S2561" i="11"/>
  <c r="S2887" i="11"/>
  <c r="R2887" i="11"/>
  <c r="R3109" i="11"/>
  <c r="S3109" i="11"/>
  <c r="R3329" i="11"/>
  <c r="S3329" i="11"/>
  <c r="S2148" i="11"/>
  <c r="R2148" i="11"/>
  <c r="S2180" i="11"/>
  <c r="R2180" i="11"/>
  <c r="S2212" i="11"/>
  <c r="R2212" i="11"/>
  <c r="S2244" i="11"/>
  <c r="R2244" i="11"/>
  <c r="S2404" i="11"/>
  <c r="R2404" i="11"/>
  <c r="R2468" i="11"/>
  <c r="S2468" i="11"/>
  <c r="S2532" i="11"/>
  <c r="R2532" i="11"/>
  <c r="R2580" i="11"/>
  <c r="S2580" i="11"/>
  <c r="R2644" i="11"/>
  <c r="S2644" i="11"/>
  <c r="S2724" i="11"/>
  <c r="R2724" i="11"/>
  <c r="S2788" i="11"/>
  <c r="R2788" i="11"/>
  <c r="R2852" i="11"/>
  <c r="S2852" i="11"/>
  <c r="S2932" i="11"/>
  <c r="R2932" i="11"/>
  <c r="R2980" i="11"/>
  <c r="S2980" i="11"/>
  <c r="S3060" i="11"/>
  <c r="R3060" i="11"/>
  <c r="S3124" i="11"/>
  <c r="R3124" i="11"/>
  <c r="S3188" i="11"/>
  <c r="R3188" i="11"/>
  <c r="S3252" i="11"/>
  <c r="R3252" i="11"/>
  <c r="S3316" i="11"/>
  <c r="R3316" i="11"/>
  <c r="S3380" i="11"/>
  <c r="R3380" i="11"/>
  <c r="S3460" i="11"/>
  <c r="R3460" i="11"/>
  <c r="S3524" i="11"/>
  <c r="R3524" i="11"/>
  <c r="S3588" i="11"/>
  <c r="R3588" i="11"/>
  <c r="S3652" i="11"/>
  <c r="R3652" i="11"/>
  <c r="S3700" i="11"/>
  <c r="R3700" i="11"/>
  <c r="R2265" i="11"/>
  <c r="S2265" i="11"/>
  <c r="R2521" i="11"/>
  <c r="S2521" i="11"/>
  <c r="R2585" i="11"/>
  <c r="S2585" i="11"/>
  <c r="R3097" i="11"/>
  <c r="S3097" i="11"/>
  <c r="R3545" i="11"/>
  <c r="S3545" i="11"/>
  <c r="S2199" i="11"/>
  <c r="R2199" i="11"/>
  <c r="S2427" i="11"/>
  <c r="R2427" i="11"/>
  <c r="R2513" i="11"/>
  <c r="S2513" i="11"/>
  <c r="R2741" i="11"/>
  <c r="S2741" i="11"/>
  <c r="S2939" i="11"/>
  <c r="R2939" i="11"/>
  <c r="R3053" i="11"/>
  <c r="S3053" i="11"/>
  <c r="S3167" i="11"/>
  <c r="R3167" i="11"/>
  <c r="R3253" i="11"/>
  <c r="S3253" i="11"/>
  <c r="S3479" i="11"/>
  <c r="R3479" i="11"/>
  <c r="S2119" i="11"/>
  <c r="R2119" i="11"/>
  <c r="R2333" i="11"/>
  <c r="S2333" i="11"/>
  <c r="S2511" i="11"/>
  <c r="R2511" i="11"/>
  <c r="S2987" i="11"/>
  <c r="R2987" i="11"/>
  <c r="S3215" i="11"/>
  <c r="R3215" i="11"/>
  <c r="R3457" i="11"/>
  <c r="S3457" i="11"/>
  <c r="S2315" i="11"/>
  <c r="R2315" i="11"/>
  <c r="R2657" i="11"/>
  <c r="S2657" i="11"/>
  <c r="R2885" i="11"/>
  <c r="S2885" i="11"/>
  <c r="S3111" i="11"/>
  <c r="R3111" i="11"/>
  <c r="S3367" i="11"/>
  <c r="R3367" i="11"/>
  <c r="R3453" i="11"/>
  <c r="S3453" i="11"/>
  <c r="S2167" i="11"/>
  <c r="R2167" i="11"/>
  <c r="S2423" i="11"/>
  <c r="R2423" i="11"/>
  <c r="R2993" i="11"/>
  <c r="S2993" i="11"/>
  <c r="R3249" i="11"/>
  <c r="S3249" i="11"/>
  <c r="S3703" i="11"/>
  <c r="R3703" i="11"/>
  <c r="S2311" i="11"/>
  <c r="R2311" i="11"/>
  <c r="R2753" i="11"/>
  <c r="S2753" i="11"/>
  <c r="S3463" i="11"/>
  <c r="R3463" i="11"/>
  <c r="S2136" i="11"/>
  <c r="R2136" i="11"/>
  <c r="S2168" i="11"/>
  <c r="R2168" i="11"/>
  <c r="R2200" i="11"/>
  <c r="S2200" i="11"/>
  <c r="S2232" i="11"/>
  <c r="R2232" i="11"/>
  <c r="S2296" i="11"/>
  <c r="R2296" i="11"/>
  <c r="S2360" i="11"/>
  <c r="R2360" i="11"/>
  <c r="S2424" i="11"/>
  <c r="R2424" i="11"/>
  <c r="S2472" i="11"/>
  <c r="R2472" i="11"/>
  <c r="S2536" i="11"/>
  <c r="R2536" i="11"/>
  <c r="S2600" i="11"/>
  <c r="R2600" i="11"/>
  <c r="S2664" i="11"/>
  <c r="R2664" i="11"/>
  <c r="S2728" i="11"/>
  <c r="R2728" i="11"/>
  <c r="S2792" i="11"/>
  <c r="R2792" i="11"/>
  <c r="S2856" i="11"/>
  <c r="R2856" i="11"/>
  <c r="S2920" i="11"/>
  <c r="R2920" i="11"/>
  <c r="S2984" i="11"/>
  <c r="R2984" i="11"/>
  <c r="S3048" i="11"/>
  <c r="R3048" i="11"/>
  <c r="S3128" i="11"/>
  <c r="R3128" i="11"/>
  <c r="S3192" i="11"/>
  <c r="R3192" i="11"/>
  <c r="R3256" i="11"/>
  <c r="S3256" i="11"/>
  <c r="S3304" i="11"/>
  <c r="R3304" i="11"/>
  <c r="S3368" i="11"/>
  <c r="R3368" i="11"/>
  <c r="S3432" i="11"/>
  <c r="R3432" i="11"/>
  <c r="S3496" i="11"/>
  <c r="R3496" i="11"/>
  <c r="S3560" i="11"/>
  <c r="R3560" i="11"/>
  <c r="S3624" i="11"/>
  <c r="R3624" i="11"/>
  <c r="R3704" i="11"/>
  <c r="S3704" i="11"/>
  <c r="S2163" i="11"/>
  <c r="R2163" i="11"/>
  <c r="R2249" i="11"/>
  <c r="S2249" i="11"/>
  <c r="S2419" i="11"/>
  <c r="R2419" i="11"/>
  <c r="R2505" i="11"/>
  <c r="S2505" i="11"/>
  <c r="S2675" i="11"/>
  <c r="R2675" i="11"/>
  <c r="S2739" i="11"/>
  <c r="R2739" i="11"/>
  <c r="R2825" i="11"/>
  <c r="S2825" i="11"/>
  <c r="R3017" i="11"/>
  <c r="S3017" i="11"/>
  <c r="S3187" i="11"/>
  <c r="R3187" i="11"/>
  <c r="R3273" i="11"/>
  <c r="S3273" i="11"/>
  <c r="R3337" i="11"/>
  <c r="S3337" i="11"/>
  <c r="R3593" i="11"/>
  <c r="S3593" i="11"/>
  <c r="S2178" i="11"/>
  <c r="R2178" i="11"/>
  <c r="R2293" i="11"/>
  <c r="S2293" i="11"/>
  <c r="S2491" i="11"/>
  <c r="R2491" i="11"/>
  <c r="R2605" i="11"/>
  <c r="S2605" i="11"/>
  <c r="S2719" i="11"/>
  <c r="R2719" i="11"/>
  <c r="R2833" i="11"/>
  <c r="S2833" i="11"/>
  <c r="S2975" i="11"/>
  <c r="R2975" i="11"/>
  <c r="R3089" i="11"/>
  <c r="S3089" i="11"/>
  <c r="R3317" i="11"/>
  <c r="S3317" i="11"/>
  <c r="S3543" i="11"/>
  <c r="R3543" i="11"/>
  <c r="S2183" i="11"/>
  <c r="R2183" i="11"/>
  <c r="R2405" i="11"/>
  <c r="S2405" i="11"/>
  <c r="S2639" i="11"/>
  <c r="R2639" i="11"/>
  <c r="S3115" i="11"/>
  <c r="R3115" i="11"/>
  <c r="S3599" i="11"/>
  <c r="R3599" i="11"/>
  <c r="S2151" i="11"/>
  <c r="R2151" i="11"/>
  <c r="S2379" i="11"/>
  <c r="R2379" i="11"/>
  <c r="R3205" i="11"/>
  <c r="S3205" i="11"/>
  <c r="S3431" i="11"/>
  <c r="R3431" i="11"/>
  <c r="S3631" i="11"/>
  <c r="R3631" i="11"/>
  <c r="S2231" i="11"/>
  <c r="R2231" i="11"/>
  <c r="S2459" i="11"/>
  <c r="R2459" i="11"/>
  <c r="R2801" i="11"/>
  <c r="S2801" i="11"/>
  <c r="R3057" i="11"/>
  <c r="S3057" i="11"/>
  <c r="S3511" i="11"/>
  <c r="R3511" i="11"/>
  <c r="R3597" i="11"/>
  <c r="S3597" i="11"/>
  <c r="S2767" i="11"/>
  <c r="R2767" i="11"/>
  <c r="R2981" i="11"/>
  <c r="S2981" i="11"/>
  <c r="S3207" i="11"/>
  <c r="R3207" i="11"/>
  <c r="R3429" i="11"/>
  <c r="S3429" i="11"/>
  <c r="S2112" i="11"/>
  <c r="R2112" i="11"/>
  <c r="S2144" i="11"/>
  <c r="R2144" i="11"/>
  <c r="S2176" i="11"/>
  <c r="R2176" i="11"/>
  <c r="S2208" i="11"/>
  <c r="R2208" i="11"/>
  <c r="S2240" i="11"/>
  <c r="R2240" i="11"/>
  <c r="S2272" i="11"/>
  <c r="R2272" i="11"/>
  <c r="S2304" i="11"/>
  <c r="R2304" i="11"/>
  <c r="S2336" i="11"/>
  <c r="R2336" i="11"/>
  <c r="R2368" i="11"/>
  <c r="S2368" i="11"/>
  <c r="S2400" i="11"/>
  <c r="R2400" i="11"/>
  <c r="S2432" i="11"/>
  <c r="R2432" i="11"/>
  <c r="R2464" i="11"/>
  <c r="S2464" i="11"/>
  <c r="S2496" i="11"/>
  <c r="R2496" i="11"/>
  <c r="S2528" i="11"/>
  <c r="R2528" i="11"/>
  <c r="S2560" i="11"/>
  <c r="R2560" i="11"/>
  <c r="S2592" i="11"/>
  <c r="R2592" i="11"/>
  <c r="R2624" i="11"/>
  <c r="S2624" i="11"/>
  <c r="S2656" i="11"/>
  <c r="R2656" i="11"/>
  <c r="S2688" i="11"/>
  <c r="R2688" i="11"/>
  <c r="S2720" i="11"/>
  <c r="R2720" i="11"/>
  <c r="R2752" i="11"/>
  <c r="S2752" i="11"/>
  <c r="S2784" i="11"/>
  <c r="R2784" i="11"/>
  <c r="S2816" i="11"/>
  <c r="R2816" i="11"/>
  <c r="S2848" i="11"/>
  <c r="R2848" i="11"/>
  <c r="R2880" i="11"/>
  <c r="S2880" i="11"/>
  <c r="S2912" i="11"/>
  <c r="R2912" i="11"/>
  <c r="S2944" i="11"/>
  <c r="R2944" i="11"/>
  <c r="S2976" i="11"/>
  <c r="R2976" i="11"/>
  <c r="S3008" i="11"/>
  <c r="R3008" i="11"/>
  <c r="R3040" i="11"/>
  <c r="S3040" i="11"/>
  <c r="S3072" i="11"/>
  <c r="R3072" i="11"/>
  <c r="R3104" i="11"/>
  <c r="S3104" i="11"/>
  <c r="R3136" i="11"/>
  <c r="S3136" i="11"/>
  <c r="R3168" i="11"/>
  <c r="S3168" i="11"/>
  <c r="S3200" i="11"/>
  <c r="R3200" i="11"/>
  <c r="S3232" i="11"/>
  <c r="R3232" i="11"/>
  <c r="S3264" i="11"/>
  <c r="R3264" i="11"/>
  <c r="S3296" i="11"/>
  <c r="R3296" i="11"/>
  <c r="S3328" i="11"/>
  <c r="R3328" i="11"/>
  <c r="S3360" i="11"/>
  <c r="R3360" i="11"/>
  <c r="S3392" i="11"/>
  <c r="R3392" i="11"/>
  <c r="S3424" i="11"/>
  <c r="R3424" i="11"/>
  <c r="S3456" i="11"/>
  <c r="R3456" i="11"/>
  <c r="S3488" i="11"/>
  <c r="R3488" i="11"/>
  <c r="S3520" i="11"/>
  <c r="R3520" i="11"/>
  <c r="S3552" i="11"/>
  <c r="R3552" i="11"/>
  <c r="S3584" i="11"/>
  <c r="R3584" i="11"/>
  <c r="S3616" i="11"/>
  <c r="R3616" i="11"/>
  <c r="R3648" i="11"/>
  <c r="S3648" i="11"/>
  <c r="S3680" i="11"/>
  <c r="R3680" i="11"/>
  <c r="S3712" i="11"/>
  <c r="R3712" i="11"/>
  <c r="S2131" i="11"/>
  <c r="R2131" i="11"/>
  <c r="S2217" i="11"/>
  <c r="R2217" i="11"/>
  <c r="S2259" i="11"/>
  <c r="R2259" i="11"/>
  <c r="R2345" i="11"/>
  <c r="S2345" i="11"/>
  <c r="S2387" i="11"/>
  <c r="R2387" i="11"/>
  <c r="R3113" i="11"/>
  <c r="S3113" i="11"/>
  <c r="R3241" i="11"/>
  <c r="S3241" i="11"/>
  <c r="R3369" i="11"/>
  <c r="S3369" i="11"/>
  <c r="R3497" i="11"/>
  <c r="S3497" i="11"/>
  <c r="R3625" i="11"/>
  <c r="S3625" i="11"/>
  <c r="S2135" i="11"/>
  <c r="R2135" i="11"/>
  <c r="S2193" i="11"/>
  <c r="R2193" i="11"/>
  <c r="R2306" i="11"/>
  <c r="S2306" i="11"/>
  <c r="S2363" i="11"/>
  <c r="R2363" i="11"/>
  <c r="R2421" i="11"/>
  <c r="S2421" i="11"/>
  <c r="R2477" i="11"/>
  <c r="S2477" i="11"/>
  <c r="S2591" i="11"/>
  <c r="R2591" i="11"/>
  <c r="S2647" i="11"/>
  <c r="R2647" i="11"/>
  <c r="R2705" i="11"/>
  <c r="S2705" i="11"/>
  <c r="S2875" i="11"/>
  <c r="R2875" i="11"/>
  <c r="R2933" i="11"/>
  <c r="S2933" i="11"/>
  <c r="R2989" i="11"/>
  <c r="S2989" i="11"/>
  <c r="S3103" i="11"/>
  <c r="R3103" i="11"/>
  <c r="S3159" i="11"/>
  <c r="R3159" i="11"/>
  <c r="R3217" i="11"/>
  <c r="S3217" i="11"/>
  <c r="S3387" i="11"/>
  <c r="R3387" i="11"/>
  <c r="R3445" i="11"/>
  <c r="S3445" i="11"/>
  <c r="R3501" i="11"/>
  <c r="S3501" i="11"/>
  <c r="S3671" i="11"/>
  <c r="R3671" i="11"/>
  <c r="S2113" i="11"/>
  <c r="R2113" i="11"/>
  <c r="S2205" i="11"/>
  <c r="R2205" i="11"/>
  <c r="S2319" i="11"/>
  <c r="R2319" i="11"/>
  <c r="S2439" i="11"/>
  <c r="R2439" i="11"/>
  <c r="S2667" i="11"/>
  <c r="R2667" i="11"/>
  <c r="R2789" i="11"/>
  <c r="S2789" i="11"/>
  <c r="S3143" i="11"/>
  <c r="R3143" i="11"/>
  <c r="R3265" i="11"/>
  <c r="S3265" i="11"/>
  <c r="S2109" i="11"/>
  <c r="R2109" i="11"/>
  <c r="S2223" i="11"/>
  <c r="R2223" i="11"/>
  <c r="S2279" i="11"/>
  <c r="R2279" i="11"/>
  <c r="R2337" i="11"/>
  <c r="S2337" i="11"/>
  <c r="S2507" i="11"/>
  <c r="R2507" i="11"/>
  <c r="S2791" i="11"/>
  <c r="R2791" i="11"/>
  <c r="R2849" i="11"/>
  <c r="S2849" i="11"/>
  <c r="S3019" i="11"/>
  <c r="R3019" i="11"/>
  <c r="R3077" i="11"/>
  <c r="S3077" i="11"/>
  <c r="S3247" i="11"/>
  <c r="R3247" i="11"/>
  <c r="S3303" i="11"/>
  <c r="R3303" i="11"/>
  <c r="R3361" i="11"/>
  <c r="S3361" i="11"/>
  <c r="S3531" i="11"/>
  <c r="R3531" i="11"/>
  <c r="R3589" i="11"/>
  <c r="S3589" i="11"/>
  <c r="R3645" i="11"/>
  <c r="S3645" i="11"/>
  <c r="S2189" i="11"/>
  <c r="R2189" i="11"/>
  <c r="S2303" i="11"/>
  <c r="R2303" i="11"/>
  <c r="S2359" i="11"/>
  <c r="R2359" i="11"/>
  <c r="R2417" i="11"/>
  <c r="S2417" i="11"/>
  <c r="S2587" i="11"/>
  <c r="R2587" i="11"/>
  <c r="R2929" i="11"/>
  <c r="S2929" i="11"/>
  <c r="S3099" i="11"/>
  <c r="R3099" i="11"/>
  <c r="S3327" i="11"/>
  <c r="R3327" i="11"/>
  <c r="S3383" i="11"/>
  <c r="R3383" i="11"/>
  <c r="R3441" i="11"/>
  <c r="S3441" i="11"/>
  <c r="S3611" i="11"/>
  <c r="R3611" i="11"/>
  <c r="S2241" i="11"/>
  <c r="R2241" i="11"/>
  <c r="R2354" i="11"/>
  <c r="S2354" i="11"/>
  <c r="R2461" i="11"/>
  <c r="S2461" i="11"/>
  <c r="S2575" i="11"/>
  <c r="R2575" i="11"/>
  <c r="R2689" i="11"/>
  <c r="S2689" i="11"/>
  <c r="S2795" i="11"/>
  <c r="R2795" i="11"/>
  <c r="R3009" i="11"/>
  <c r="S3009" i="11"/>
  <c r="R3237" i="11"/>
  <c r="S3237" i="11"/>
  <c r="S3343" i="11"/>
  <c r="R3343" i="11"/>
  <c r="R3549" i="11"/>
  <c r="S3549" i="11"/>
  <c r="S3655" i="11"/>
  <c r="R3655" i="11"/>
  <c r="S2100" i="11"/>
  <c r="R2100" i="11"/>
  <c r="R2340" i="11"/>
  <c r="S2340" i="11"/>
  <c r="R2388" i="11"/>
  <c r="S2388" i="11"/>
  <c r="R2452" i="11"/>
  <c r="S2452" i="11"/>
  <c r="R2516" i="11"/>
  <c r="S2516" i="11"/>
  <c r="R2596" i="11"/>
  <c r="S2596" i="11"/>
  <c r="S2660" i="11"/>
  <c r="R2660" i="11"/>
  <c r="R2708" i="11"/>
  <c r="S2708" i="11"/>
  <c r="R2772" i="11"/>
  <c r="S2772" i="11"/>
  <c r="R2836" i="11"/>
  <c r="S2836" i="11"/>
  <c r="S2884" i="11"/>
  <c r="R2884" i="11"/>
  <c r="S2948" i="11"/>
  <c r="R2948" i="11"/>
  <c r="R3028" i="11"/>
  <c r="S3028" i="11"/>
  <c r="R3076" i="11"/>
  <c r="S3076" i="11"/>
  <c r="S3140" i="11"/>
  <c r="R3140" i="11"/>
  <c r="R3204" i="11"/>
  <c r="S3204" i="11"/>
  <c r="S3268" i="11"/>
  <c r="R3268" i="11"/>
  <c r="S3332" i="11"/>
  <c r="R3332" i="11"/>
  <c r="S3396" i="11"/>
  <c r="R3396" i="11"/>
  <c r="S3444" i="11"/>
  <c r="R3444" i="11"/>
  <c r="S3508" i="11"/>
  <c r="R3508" i="11"/>
  <c r="R3572" i="11"/>
  <c r="S3572" i="11"/>
  <c r="S3636" i="11"/>
  <c r="R3636" i="11"/>
  <c r="R2179" i="11"/>
  <c r="S2179" i="11"/>
  <c r="S2243" i="11"/>
  <c r="R2243" i="11"/>
  <c r="R2329" i="11"/>
  <c r="S2329" i="11"/>
  <c r="R2777" i="11"/>
  <c r="S2777" i="11"/>
  <c r="R2841" i="11"/>
  <c r="S2841" i="11"/>
  <c r="R3033" i="11"/>
  <c r="S3033" i="11"/>
  <c r="R3289" i="11"/>
  <c r="S3289" i="11"/>
  <c r="R3353" i="11"/>
  <c r="S3353" i="11"/>
  <c r="R3609" i="11"/>
  <c r="S3609" i="11"/>
  <c r="S2171" i="11"/>
  <c r="R2171" i="11"/>
  <c r="R2285" i="11"/>
  <c r="S2285" i="11"/>
  <c r="S2399" i="11"/>
  <c r="R2399" i="11"/>
  <c r="R2541" i="11"/>
  <c r="S2541" i="11"/>
  <c r="S2655" i="11"/>
  <c r="R2655" i="11"/>
  <c r="R2797" i="11"/>
  <c r="S2797" i="11"/>
  <c r="S2911" i="11"/>
  <c r="R2911" i="11"/>
  <c r="R3025" i="11"/>
  <c r="S3025" i="11"/>
  <c r="R3281" i="11"/>
  <c r="S3281" i="11"/>
  <c r="S3707" i="11"/>
  <c r="R3707" i="11"/>
  <c r="R2277" i="11"/>
  <c r="S2277" i="11"/>
  <c r="S2567" i="11"/>
  <c r="R2567" i="11"/>
  <c r="R3045" i="11"/>
  <c r="S3045" i="11"/>
  <c r="S3279" i="11"/>
  <c r="R3279" i="11"/>
  <c r="S2117" i="11"/>
  <c r="R2117" i="11"/>
  <c r="S2343" i="11"/>
  <c r="R2343" i="11"/>
  <c r="S2571" i="11"/>
  <c r="R2571" i="11"/>
  <c r="R2913" i="11"/>
  <c r="S2913" i="11"/>
  <c r="R3141" i="11"/>
  <c r="S3141" i="11"/>
  <c r="S3339" i="11"/>
  <c r="R3339" i="11"/>
  <c r="S3567" i="11"/>
  <c r="R3567" i="11"/>
  <c r="R3709" i="11"/>
  <c r="S3709" i="11"/>
  <c r="S2197" i="11"/>
  <c r="R2197" i="11"/>
  <c r="S2395" i="11"/>
  <c r="R2395" i="11"/>
  <c r="R2709" i="11"/>
  <c r="S2709" i="11"/>
  <c r="R2965" i="11"/>
  <c r="S2965" i="11"/>
  <c r="S3163" i="11"/>
  <c r="R3163" i="11"/>
  <c r="S3391" i="11"/>
  <c r="R3391" i="11"/>
  <c r="S3447" i="11"/>
  <c r="R3447" i="11"/>
  <c r="R3505" i="11"/>
  <c r="S3505" i="11"/>
  <c r="S2127" i="11"/>
  <c r="R2127" i="11"/>
  <c r="R2369" i="11"/>
  <c r="S2369" i="11"/>
  <c r="R2533" i="11"/>
  <c r="S2533" i="11"/>
  <c r="S3023" i="11"/>
  <c r="R3023" i="11"/>
  <c r="R3621" i="11"/>
  <c r="S3621" i="11"/>
  <c r="S2248" i="11"/>
  <c r="R2248" i="11"/>
  <c r="S2312" i="11"/>
  <c r="R2312" i="11"/>
  <c r="S2376" i="11"/>
  <c r="R2376" i="11"/>
  <c r="S2456" i="11"/>
  <c r="R2456" i="11"/>
  <c r="S2520" i="11"/>
  <c r="R2520" i="11"/>
  <c r="S2584" i="11"/>
  <c r="R2584" i="11"/>
  <c r="S2648" i="11"/>
  <c r="R2648" i="11"/>
  <c r="S2712" i="11"/>
  <c r="R2712" i="11"/>
  <c r="S2776" i="11"/>
  <c r="R2776" i="11"/>
  <c r="S2840" i="11"/>
  <c r="R2840" i="11"/>
  <c r="S2904" i="11"/>
  <c r="R2904" i="11"/>
  <c r="S2968" i="11"/>
  <c r="R2968" i="11"/>
  <c r="S3032" i="11"/>
  <c r="R3032" i="11"/>
  <c r="S3096" i="11"/>
  <c r="R3096" i="11"/>
  <c r="S3144" i="11"/>
  <c r="R3144" i="11"/>
  <c r="S3208" i="11"/>
  <c r="R3208" i="11"/>
  <c r="R3288" i="11"/>
  <c r="S3288" i="11"/>
  <c r="R3352" i="11"/>
  <c r="S3352" i="11"/>
  <c r="S3416" i="11"/>
  <c r="R3416" i="11"/>
  <c r="S3480" i="11"/>
  <c r="R3480" i="11"/>
  <c r="S3544" i="11"/>
  <c r="R3544" i="11"/>
  <c r="S3608" i="11"/>
  <c r="R3608" i="11"/>
  <c r="R3656" i="11"/>
  <c r="S3656" i="11"/>
  <c r="S2099" i="11"/>
  <c r="R2099" i="11"/>
  <c r="S2185" i="11"/>
  <c r="R2185" i="11"/>
  <c r="S2355" i="11"/>
  <c r="R2355" i="11"/>
  <c r="R2441" i="11"/>
  <c r="S2441" i="11"/>
  <c r="S2611" i="11"/>
  <c r="R2611" i="11"/>
  <c r="R2697" i="11"/>
  <c r="S2697" i="11"/>
  <c r="S2803" i="11"/>
  <c r="R2803" i="11"/>
  <c r="R2889" i="11"/>
  <c r="S2889" i="11"/>
  <c r="S3123" i="11"/>
  <c r="R3123" i="11"/>
  <c r="R3209" i="11"/>
  <c r="S3209" i="11"/>
  <c r="R3401" i="11"/>
  <c r="S3401" i="11"/>
  <c r="R3657" i="11"/>
  <c r="S3657" i="11"/>
  <c r="S2207" i="11"/>
  <c r="R2207" i="11"/>
  <c r="R2349" i="11"/>
  <c r="S2349" i="11"/>
  <c r="S2463" i="11"/>
  <c r="R2463" i="11"/>
  <c r="R2577" i="11"/>
  <c r="S2577" i="11"/>
  <c r="R2805" i="11"/>
  <c r="S2805" i="11"/>
  <c r="S3003" i="11"/>
  <c r="R3003" i="11"/>
  <c r="R3117" i="11"/>
  <c r="S3117" i="11"/>
  <c r="S3231" i="11"/>
  <c r="R3231" i="11"/>
  <c r="R3345" i="11"/>
  <c r="S3345" i="11"/>
  <c r="R3573" i="11"/>
  <c r="S3573" i="11"/>
  <c r="R2469" i="11"/>
  <c r="S2469" i="11"/>
  <c r="S2695" i="11"/>
  <c r="R2695" i="11"/>
  <c r="R3173" i="11"/>
  <c r="S3173" i="11"/>
  <c r="S3407" i="11"/>
  <c r="R3407" i="11"/>
  <c r="S3663" i="11"/>
  <c r="R3663" i="11"/>
  <c r="S2181" i="11"/>
  <c r="R2181" i="11"/>
  <c r="S2407" i="11"/>
  <c r="R2407" i="11"/>
  <c r="S2635" i="11"/>
  <c r="R2635" i="11"/>
  <c r="R2721" i="11"/>
  <c r="S2721" i="11"/>
  <c r="R2977" i="11"/>
  <c r="S2977" i="11"/>
  <c r="S3175" i="11"/>
  <c r="R3175" i="11"/>
  <c r="S3403" i="11"/>
  <c r="R3403" i="11"/>
  <c r="R3517" i="11"/>
  <c r="S3517" i="11"/>
  <c r="S2146" i="11"/>
  <c r="R2146" i="11"/>
  <c r="R2261" i="11"/>
  <c r="S2261" i="11"/>
  <c r="S2715" i="11"/>
  <c r="R2715" i="11"/>
  <c r="R3029" i="11"/>
  <c r="S3029" i="11"/>
  <c r="S3255" i="11"/>
  <c r="R3255" i="11"/>
  <c r="S3483" i="11"/>
  <c r="R3483" i="11"/>
  <c r="S2149" i="11"/>
  <c r="R2149" i="11"/>
  <c r="S2383" i="11"/>
  <c r="R2383" i="11"/>
  <c r="S2603" i="11"/>
  <c r="R2603" i="11"/>
  <c r="S2823" i="11"/>
  <c r="R2823" i="11"/>
  <c r="R3685" i="11"/>
  <c r="S3685" i="11"/>
  <c r="T59" i="11"/>
  <c r="S335" i="11"/>
  <c r="U335" i="11" s="1"/>
  <c r="S2075" i="11"/>
  <c r="R2075" i="11"/>
  <c r="R2078" i="11"/>
  <c r="S2078" i="11"/>
  <c r="S2079" i="11"/>
  <c r="R2079" i="11"/>
  <c r="R2086" i="11"/>
  <c r="S2086" i="11"/>
  <c r="S2083" i="11"/>
  <c r="R2083" i="11"/>
  <c r="R2088" i="11"/>
  <c r="S2088" i="11"/>
  <c r="R2081" i="11"/>
  <c r="S2081" i="11"/>
  <c r="S2087" i="11"/>
  <c r="R2087" i="11"/>
  <c r="R2076" i="11"/>
  <c r="S2076" i="11"/>
  <c r="R2082" i="11"/>
  <c r="S2082" i="11"/>
  <c r="R2080" i="11"/>
  <c r="S2080" i="11"/>
  <c r="R2084" i="11"/>
  <c r="S2084" i="11"/>
  <c r="R2089" i="11"/>
  <c r="S2089" i="11"/>
  <c r="U2089" i="11" s="1"/>
  <c r="R2077" i="11"/>
  <c r="S2077" i="11"/>
  <c r="R2085" i="11"/>
  <c r="S2085" i="11"/>
  <c r="S474" i="11"/>
  <c r="U474" i="11" s="1"/>
  <c r="T106" i="11"/>
  <c r="R367" i="11"/>
  <c r="U218" i="11"/>
  <c r="R506" i="11"/>
  <c r="R123" i="11"/>
  <c r="U15" i="11"/>
  <c r="U629" i="11"/>
  <c r="S383" i="11"/>
  <c r="U383" i="11" s="1"/>
  <c r="R743" i="11"/>
  <c r="T202" i="11"/>
  <c r="T19" i="11"/>
  <c r="T453" i="11"/>
  <c r="T469" i="11"/>
  <c r="S1226" i="11"/>
  <c r="T1226" i="11" s="1"/>
  <c r="S679" i="11"/>
  <c r="U679" i="11" s="1"/>
  <c r="U533" i="11"/>
  <c r="S255" i="11"/>
  <c r="U255" i="11" s="1"/>
  <c r="R83" i="11"/>
  <c r="T23" i="11"/>
  <c r="U250" i="11"/>
  <c r="S538" i="11"/>
  <c r="T538" i="11" s="1"/>
  <c r="S399" i="11"/>
  <c r="T399" i="11" s="1"/>
  <c r="S179" i="11"/>
  <c r="T179" i="11" s="1"/>
  <c r="S163" i="11"/>
  <c r="U163" i="11" s="1"/>
  <c r="R375" i="11"/>
  <c r="R95" i="11"/>
  <c r="T517" i="11"/>
  <c r="S1000" i="11"/>
  <c r="T1000" i="11" s="1"/>
  <c r="T31" i="11"/>
  <c r="U210" i="11"/>
  <c r="T190" i="11"/>
  <c r="S391" i="11"/>
  <c r="T391" i="11" s="1"/>
  <c r="U118" i="11"/>
  <c r="S55" i="11"/>
  <c r="T613" i="11"/>
  <c r="U422" i="11"/>
  <c r="U565" i="11"/>
  <c r="R43" i="11"/>
  <c r="R426" i="11"/>
  <c r="S51" i="11"/>
  <c r="T51" i="11" s="1"/>
  <c r="S984" i="11"/>
  <c r="T984" i="11" s="1"/>
  <c r="U758" i="11"/>
  <c r="R131" i="11"/>
  <c r="U549" i="11"/>
  <c r="R1022" i="11"/>
  <c r="T90" i="11"/>
  <c r="T406" i="11"/>
  <c r="R554" i="11"/>
  <c r="T501" i="11"/>
  <c r="T485" i="11"/>
  <c r="T39" i="11"/>
  <c r="R1160" i="11"/>
  <c r="T278" i="11"/>
  <c r="T437" i="11"/>
  <c r="R75" i="11"/>
  <c r="T174" i="11"/>
  <c r="T242" i="11"/>
  <c r="R47" i="11"/>
  <c r="S63" i="11"/>
  <c r="T63" i="11" s="1"/>
  <c r="T226" i="11"/>
  <c r="T158" i="11"/>
  <c r="R643" i="11"/>
  <c r="S79" i="11"/>
  <c r="U79" i="11" s="1"/>
  <c r="T234" i="11"/>
  <c r="T581" i="11"/>
  <c r="T597" i="11"/>
  <c r="S2009" i="11"/>
  <c r="R2009" i="11"/>
  <c r="R2001" i="11"/>
  <c r="S2001" i="11"/>
  <c r="S2013" i="11"/>
  <c r="R2013" i="11"/>
  <c r="S1847" i="11"/>
  <c r="R1847" i="11"/>
  <c r="S1913" i="11"/>
  <c r="R1913" i="11"/>
  <c r="S1758" i="11"/>
  <c r="R1758" i="11"/>
  <c r="R1756" i="11"/>
  <c r="S1756" i="11"/>
  <c r="S1643" i="11"/>
  <c r="R1643" i="11"/>
  <c r="S1645" i="11"/>
  <c r="R1645" i="11"/>
  <c r="R1498" i="11"/>
  <c r="S1498" i="11"/>
  <c r="S1418" i="11"/>
  <c r="R1418" i="11"/>
  <c r="S1290" i="11"/>
  <c r="R1290" i="11"/>
  <c r="R1518" i="11"/>
  <c r="S1518" i="11"/>
  <c r="S1217" i="11"/>
  <c r="R1217" i="11"/>
  <c r="S1121" i="11"/>
  <c r="R1121" i="11"/>
  <c r="S1025" i="11"/>
  <c r="R1025" i="11"/>
  <c r="S929" i="11"/>
  <c r="R929" i="11"/>
  <c r="S1179" i="11"/>
  <c r="R1179" i="11"/>
  <c r="S1051" i="11"/>
  <c r="R1051" i="11"/>
  <c r="S955" i="11"/>
  <c r="R955" i="11"/>
  <c r="S859" i="11"/>
  <c r="R859" i="11"/>
  <c r="R1567" i="11"/>
  <c r="S1567" i="11"/>
  <c r="R1442" i="11"/>
  <c r="S1442" i="11"/>
  <c r="S2025" i="11"/>
  <c r="R2025" i="11"/>
  <c r="R1948" i="11"/>
  <c r="S1948" i="11"/>
  <c r="R1936" i="11"/>
  <c r="S1936" i="11"/>
  <c r="R1853" i="11"/>
  <c r="S1853" i="11"/>
  <c r="R1893" i="11"/>
  <c r="S1893" i="11"/>
  <c r="R1842" i="11"/>
  <c r="S1842" i="11"/>
  <c r="S1726" i="11"/>
  <c r="R1726" i="11"/>
  <c r="R1711" i="11"/>
  <c r="S1711" i="11"/>
  <c r="S1611" i="11"/>
  <c r="R1611" i="11"/>
  <c r="R1719" i="11"/>
  <c r="S1719" i="11"/>
  <c r="S1613" i="11"/>
  <c r="R1613" i="11"/>
  <c r="S1354" i="11"/>
  <c r="R1354" i="11"/>
  <c r="S1322" i="11"/>
  <c r="R1322" i="11"/>
  <c r="S1579" i="11"/>
  <c r="R1579" i="11"/>
  <c r="R1411" i="11"/>
  <c r="S1411" i="11"/>
  <c r="R1328" i="11"/>
  <c r="S1328" i="11"/>
  <c r="S1249" i="11"/>
  <c r="R1249" i="11"/>
  <c r="S1153" i="11"/>
  <c r="R1153" i="11"/>
  <c r="S1057" i="11"/>
  <c r="R1057" i="11"/>
  <c r="S993" i="11"/>
  <c r="R993" i="11"/>
  <c r="S897" i="11"/>
  <c r="R897" i="11"/>
  <c r="S833" i="11"/>
  <c r="R833" i="11"/>
  <c r="R1522" i="11"/>
  <c r="S1522" i="11"/>
  <c r="R1323" i="11"/>
  <c r="S1323" i="11"/>
  <c r="S1211" i="11"/>
  <c r="R1211" i="11"/>
  <c r="S1147" i="11"/>
  <c r="R1147" i="11"/>
  <c r="S1083" i="11"/>
  <c r="R1083" i="11"/>
  <c r="S987" i="11"/>
  <c r="R987" i="11"/>
  <c r="S923" i="11"/>
  <c r="R923" i="11"/>
  <c r="S1348" i="11"/>
  <c r="R1348" i="11"/>
  <c r="S2035" i="11"/>
  <c r="R2035" i="11"/>
  <c r="S1961" i="11"/>
  <c r="R1961" i="11"/>
  <c r="S1694" i="11"/>
  <c r="R1694" i="11"/>
  <c r="S1675" i="11"/>
  <c r="R1675" i="11"/>
  <c r="S1677" i="11"/>
  <c r="R1677" i="11"/>
  <c r="R1543" i="11"/>
  <c r="S1543" i="11"/>
  <c r="S1386" i="11"/>
  <c r="R1386" i="11"/>
  <c r="R1283" i="11"/>
  <c r="S1283" i="11"/>
  <c r="S1185" i="11"/>
  <c r="R1185" i="11"/>
  <c r="S1089" i="11"/>
  <c r="R1089" i="11"/>
  <c r="S961" i="11"/>
  <c r="R961" i="11"/>
  <c r="S865" i="11"/>
  <c r="R865" i="11"/>
  <c r="R1583" i="11"/>
  <c r="S1583" i="11"/>
  <c r="R1368" i="11"/>
  <c r="S1368" i="11"/>
  <c r="S1243" i="11"/>
  <c r="R1243" i="11"/>
  <c r="S1115" i="11"/>
  <c r="R1115" i="11"/>
  <c r="S1019" i="11"/>
  <c r="R1019" i="11"/>
  <c r="S891" i="11"/>
  <c r="R891" i="11"/>
  <c r="S761" i="11"/>
  <c r="R761" i="11"/>
  <c r="S697" i="11"/>
  <c r="R697" i="11"/>
  <c r="S1332" i="11"/>
  <c r="R1332" i="11"/>
  <c r="S715" i="11"/>
  <c r="R715" i="11"/>
  <c r="S289" i="11"/>
  <c r="R289" i="11"/>
  <c r="S73" i="11"/>
  <c r="R73" i="11"/>
  <c r="S77" i="11"/>
  <c r="R77" i="11"/>
  <c r="R1030" i="11"/>
  <c r="S1030" i="11"/>
  <c r="R1100" i="11"/>
  <c r="S1100" i="11"/>
  <c r="T327" i="11"/>
  <c r="T375" i="11"/>
  <c r="T711" i="11"/>
  <c r="R122" i="11"/>
  <c r="S122" i="11"/>
  <c r="S1991" i="11"/>
  <c r="R1991" i="11"/>
  <c r="S1955" i="11"/>
  <c r="R1955" i="11"/>
  <c r="R2030" i="11"/>
  <c r="S2030" i="11"/>
  <c r="R1969" i="11"/>
  <c r="S1969" i="11"/>
  <c r="R1953" i="11"/>
  <c r="S1953" i="11"/>
  <c r="R1885" i="11"/>
  <c r="S1885" i="11"/>
  <c r="S1845" i="11"/>
  <c r="R1845" i="11"/>
  <c r="R1880" i="11"/>
  <c r="S1880" i="11"/>
  <c r="R1799" i="11"/>
  <c r="S1799" i="11"/>
  <c r="S1791" i="11"/>
  <c r="R1791" i="11"/>
  <c r="S1750" i="11"/>
  <c r="R1750" i="11"/>
  <c r="S1849" i="11"/>
  <c r="R1849" i="11"/>
  <c r="S1683" i="11"/>
  <c r="R1683" i="11"/>
  <c r="S1635" i="11"/>
  <c r="R1635" i="11"/>
  <c r="S1779" i="11"/>
  <c r="R1779" i="11"/>
  <c r="R1687" i="11"/>
  <c r="S1687" i="11"/>
  <c r="S1541" i="11"/>
  <c r="R1541" i="11"/>
  <c r="R1511" i="11"/>
  <c r="S1511" i="11"/>
  <c r="S1378" i="11"/>
  <c r="R1378" i="11"/>
  <c r="S1241" i="11"/>
  <c r="R1241" i="11"/>
  <c r="S1113" i="11"/>
  <c r="R1113" i="11"/>
  <c r="S1033" i="11"/>
  <c r="R1033" i="11"/>
  <c r="S905" i="11"/>
  <c r="R905" i="11"/>
  <c r="S841" i="11"/>
  <c r="R841" i="11"/>
  <c r="R1455" i="11"/>
  <c r="S1455" i="11"/>
  <c r="R1355" i="11"/>
  <c r="S1355" i="11"/>
  <c r="S1203" i="11"/>
  <c r="R1203" i="11"/>
  <c r="S1139" i="11"/>
  <c r="R1139" i="11"/>
  <c r="S1011" i="11"/>
  <c r="R1011" i="11"/>
  <c r="S883" i="11"/>
  <c r="R883" i="11"/>
  <c r="S1696" i="11"/>
  <c r="R1696" i="11"/>
  <c r="S1396" i="11"/>
  <c r="R1396" i="11"/>
  <c r="S769" i="11"/>
  <c r="R769" i="11"/>
  <c r="S705" i="11"/>
  <c r="R705" i="11"/>
  <c r="S795" i="11"/>
  <c r="R795" i="11"/>
  <c r="S377" i="11"/>
  <c r="R377" i="11"/>
  <c r="S185" i="11"/>
  <c r="R185" i="11"/>
  <c r="S137" i="11"/>
  <c r="R137" i="11"/>
  <c r="S803" i="11"/>
  <c r="R803" i="11"/>
  <c r="R952" i="11"/>
  <c r="S952" i="11"/>
  <c r="R230" i="11"/>
  <c r="S230" i="11"/>
  <c r="R315" i="11"/>
  <c r="S315" i="11"/>
  <c r="R774" i="11"/>
  <c r="S774" i="11"/>
  <c r="S791" i="11"/>
  <c r="R791" i="11"/>
  <c r="R1146" i="11"/>
  <c r="S1146" i="11"/>
  <c r="R537" i="11"/>
  <c r="S537" i="11"/>
  <c r="S1919" i="11"/>
  <c r="R1919" i="11"/>
  <c r="S1855" i="11"/>
  <c r="R1855" i="11"/>
  <c r="R1964" i="11"/>
  <c r="S1964" i="11"/>
  <c r="R1920" i="11"/>
  <c r="S1920" i="11"/>
  <c r="R1896" i="11"/>
  <c r="S1896" i="11"/>
  <c r="R1807" i="11"/>
  <c r="S1807" i="11"/>
  <c r="S1615" i="11"/>
  <c r="R1615" i="11"/>
  <c r="S1649" i="11"/>
  <c r="R1649" i="11"/>
  <c r="S1601" i="11"/>
  <c r="R1601" i="11"/>
  <c r="S901" i="11"/>
  <c r="R901" i="11"/>
  <c r="S235" i="11"/>
  <c r="R235" i="11"/>
  <c r="S167" i="11"/>
  <c r="R167" i="11"/>
  <c r="R310" i="11"/>
  <c r="S310" i="11"/>
  <c r="R2052" i="11"/>
  <c r="S2052" i="11"/>
  <c r="S2024" i="11"/>
  <c r="R2024" i="11"/>
  <c r="S1943" i="11"/>
  <c r="R1943" i="11"/>
  <c r="R2061" i="11"/>
  <c r="S2061" i="11"/>
  <c r="R1828" i="11"/>
  <c r="S1828" i="11"/>
  <c r="R1860" i="11"/>
  <c r="S1860" i="11"/>
  <c r="S1706" i="11"/>
  <c r="R1706" i="11"/>
  <c r="R1689" i="11"/>
  <c r="S1689" i="11"/>
  <c r="R1697" i="11"/>
  <c r="S1697" i="11"/>
  <c r="R1747" i="11"/>
  <c r="S1747" i="11"/>
  <c r="R1608" i="11"/>
  <c r="S1608" i="11"/>
  <c r="R1514" i="11"/>
  <c r="S1514" i="11"/>
  <c r="S1398" i="11"/>
  <c r="R1398" i="11"/>
  <c r="S1366" i="11"/>
  <c r="R1366" i="11"/>
  <c r="S1270" i="11"/>
  <c r="R1270" i="11"/>
  <c r="R1596" i="11"/>
  <c r="S1596" i="11"/>
  <c r="R1389" i="11"/>
  <c r="S1389" i="11"/>
  <c r="R1301" i="11"/>
  <c r="S1301" i="11"/>
  <c r="S1701" i="11"/>
  <c r="R1701" i="11"/>
  <c r="R1375" i="11"/>
  <c r="S1375" i="11"/>
  <c r="R1500" i="11"/>
  <c r="S1500" i="11"/>
  <c r="S1385" i="11"/>
  <c r="R1385" i="11"/>
  <c r="R1228" i="11"/>
  <c r="S1228" i="11"/>
  <c r="R1090" i="11"/>
  <c r="S1090" i="11"/>
  <c r="S1345" i="11"/>
  <c r="R1345" i="11"/>
  <c r="R1174" i="11"/>
  <c r="S1174" i="11"/>
  <c r="R1048" i="11"/>
  <c r="S1048" i="11"/>
  <c r="R1148" i="11"/>
  <c r="S1148" i="11"/>
  <c r="R994" i="11"/>
  <c r="S994" i="11"/>
  <c r="R866" i="11"/>
  <c r="S866" i="11"/>
  <c r="R802" i="11"/>
  <c r="S802" i="11"/>
  <c r="S741" i="11"/>
  <c r="R741" i="11"/>
  <c r="S709" i="11"/>
  <c r="R709" i="11"/>
  <c r="R1166" i="11"/>
  <c r="S1166" i="11"/>
  <c r="R1080" i="11"/>
  <c r="S1080" i="11"/>
  <c r="R918" i="11"/>
  <c r="S918" i="11"/>
  <c r="R860" i="11"/>
  <c r="S860" i="11"/>
  <c r="S744" i="11"/>
  <c r="R744" i="11"/>
  <c r="S712" i="11"/>
  <c r="R712" i="11"/>
  <c r="S648" i="11"/>
  <c r="R648" i="11"/>
  <c r="R1024" i="11"/>
  <c r="S1024" i="11"/>
  <c r="S496" i="11"/>
  <c r="R496" i="11"/>
  <c r="R1006" i="11"/>
  <c r="S1006" i="11"/>
  <c r="R878" i="11"/>
  <c r="S878" i="11"/>
  <c r="R804" i="11"/>
  <c r="S804" i="11"/>
  <c r="S627" i="11"/>
  <c r="R627" i="11"/>
  <c r="S499" i="11"/>
  <c r="R499" i="11"/>
  <c r="S719" i="11"/>
  <c r="R719" i="11"/>
  <c r="S65" i="11"/>
  <c r="R65" i="11"/>
  <c r="R371" i="11"/>
  <c r="S371" i="11"/>
  <c r="R466" i="11"/>
  <c r="S466" i="11"/>
  <c r="S52" i="11"/>
  <c r="R52" i="11"/>
  <c r="R142" i="11"/>
  <c r="S142" i="11"/>
  <c r="R872" i="11"/>
  <c r="S872" i="11"/>
  <c r="R936" i="11"/>
  <c r="S936" i="11"/>
  <c r="S50" i="11"/>
  <c r="R50" i="11"/>
  <c r="S259" i="11"/>
  <c r="R259" i="11"/>
  <c r="R390" i="11"/>
  <c r="S390" i="11"/>
  <c r="R585" i="11"/>
  <c r="S585" i="11"/>
  <c r="R654" i="11"/>
  <c r="S654" i="11"/>
  <c r="R1713" i="11"/>
  <c r="S1713" i="11"/>
  <c r="S1525" i="11"/>
  <c r="R1525" i="11"/>
  <c r="R1798" i="11"/>
  <c r="S1798" i="11"/>
  <c r="R1626" i="11"/>
  <c r="S1626" i="11"/>
  <c r="S1776" i="11"/>
  <c r="R1776" i="11"/>
  <c r="R1638" i="11"/>
  <c r="S1638" i="11"/>
  <c r="S1568" i="11"/>
  <c r="R1568" i="11"/>
  <c r="R1646" i="11"/>
  <c r="S1646" i="11"/>
  <c r="S1369" i="11"/>
  <c r="R1369" i="11"/>
  <c r="S1337" i="11"/>
  <c r="R1337" i="11"/>
  <c r="R1214" i="11"/>
  <c r="S1214" i="11"/>
  <c r="R1088" i="11"/>
  <c r="S1088" i="11"/>
  <c r="R1303" i="11"/>
  <c r="S1303" i="11"/>
  <c r="R1202" i="11"/>
  <c r="S1202" i="11"/>
  <c r="R1066" i="11"/>
  <c r="S1066" i="11"/>
  <c r="R1407" i="11"/>
  <c r="S1407" i="11"/>
  <c r="R1028" i="11"/>
  <c r="S1028" i="11"/>
  <c r="R896" i="11"/>
  <c r="S896" i="11"/>
  <c r="R1112" i="11"/>
  <c r="S1112" i="11"/>
  <c r="R948" i="11"/>
  <c r="S948" i="11"/>
  <c r="R848" i="11"/>
  <c r="S848" i="11"/>
  <c r="S756" i="11"/>
  <c r="R756" i="11"/>
  <c r="S692" i="11"/>
  <c r="R692" i="11"/>
  <c r="R1319" i="11"/>
  <c r="S1319" i="11"/>
  <c r="R840" i="11"/>
  <c r="S840" i="11"/>
  <c r="S476" i="11"/>
  <c r="R476" i="11"/>
  <c r="S361" i="11"/>
  <c r="R361" i="11"/>
  <c r="S233" i="11"/>
  <c r="R233" i="11"/>
  <c r="S89" i="11"/>
  <c r="R89" i="11"/>
  <c r="R970" i="11"/>
  <c r="S970" i="11"/>
  <c r="R834" i="11"/>
  <c r="S834" i="11"/>
  <c r="S607" i="11"/>
  <c r="R607" i="11"/>
  <c r="S543" i="11"/>
  <c r="R543" i="11"/>
  <c r="S479" i="11"/>
  <c r="R479" i="11"/>
  <c r="S416" i="11"/>
  <c r="R416" i="11"/>
  <c r="S352" i="11"/>
  <c r="R352" i="11"/>
  <c r="S288" i="11"/>
  <c r="R288" i="11"/>
  <c r="S224" i="11"/>
  <c r="R224" i="11"/>
  <c r="S160" i="11"/>
  <c r="R160" i="11"/>
  <c r="S96" i="11"/>
  <c r="R96" i="11"/>
  <c r="S40" i="11"/>
  <c r="R40" i="11"/>
  <c r="R274" i="11"/>
  <c r="S274" i="11"/>
  <c r="R920" i="11"/>
  <c r="S920" i="11"/>
  <c r="R1208" i="11"/>
  <c r="S1208" i="11"/>
  <c r="R24" i="11"/>
  <c r="S24" i="11"/>
  <c r="S534" i="11"/>
  <c r="R534" i="11"/>
  <c r="R820" i="11"/>
  <c r="S820" i="11"/>
  <c r="S14" i="11"/>
  <c r="R14" i="11"/>
  <c r="S78" i="11"/>
  <c r="R78" i="11"/>
  <c r="R94" i="11"/>
  <c r="S94" i="11"/>
  <c r="R138" i="11"/>
  <c r="S138" i="11"/>
  <c r="R254" i="11"/>
  <c r="S254" i="11"/>
  <c r="R282" i="11"/>
  <c r="S282" i="11"/>
  <c r="R302" i="11"/>
  <c r="S302" i="11"/>
  <c r="R366" i="11"/>
  <c r="S366" i="11"/>
  <c r="T968" i="11"/>
  <c r="U968" i="11"/>
  <c r="S1974" i="11"/>
  <c r="R1974" i="11"/>
  <c r="R1966" i="11"/>
  <c r="S1966" i="11"/>
  <c r="R1992" i="11"/>
  <c r="S1992" i="11"/>
  <c r="S2032" i="11"/>
  <c r="R2032" i="11"/>
  <c r="R1922" i="11"/>
  <c r="S1922" i="11"/>
  <c r="S1926" i="11"/>
  <c r="R1926" i="11"/>
  <c r="R1796" i="11"/>
  <c r="S1796" i="11"/>
  <c r="S1746" i="11"/>
  <c r="R1746" i="11"/>
  <c r="S1585" i="11"/>
  <c r="R1585" i="11"/>
  <c r="S1521" i="11"/>
  <c r="R1521" i="11"/>
  <c r="S1457" i="11"/>
  <c r="R1457" i="11"/>
  <c r="S1749" i="11"/>
  <c r="R1749" i="11"/>
  <c r="S1572" i="11"/>
  <c r="R1572" i="11"/>
  <c r="R1482" i="11"/>
  <c r="S1482" i="11"/>
  <c r="S1406" i="11"/>
  <c r="R1406" i="11"/>
  <c r="S1342" i="11"/>
  <c r="R1342" i="11"/>
  <c r="S1278" i="11"/>
  <c r="R1278" i="11"/>
  <c r="R1682" i="11"/>
  <c r="S1682" i="11"/>
  <c r="R1602" i="11"/>
  <c r="S1602" i="11"/>
  <c r="S1504" i="11"/>
  <c r="R1504" i="11"/>
  <c r="S1496" i="11"/>
  <c r="R1496" i="11"/>
  <c r="R1397" i="11"/>
  <c r="S1397" i="11"/>
  <c r="S1741" i="11"/>
  <c r="R1741" i="11"/>
  <c r="R1470" i="11"/>
  <c r="S1470" i="11"/>
  <c r="S1361" i="11"/>
  <c r="R1361" i="11"/>
  <c r="R1170" i="11"/>
  <c r="S1170" i="11"/>
  <c r="R1044" i="11"/>
  <c r="S1044" i="11"/>
  <c r="S1265" i="11"/>
  <c r="R1265" i="11"/>
  <c r="R1126" i="11"/>
  <c r="S1126" i="11"/>
  <c r="R1032" i="11"/>
  <c r="S1032" i="11"/>
  <c r="R1295" i="11"/>
  <c r="S1295" i="11"/>
  <c r="R978" i="11"/>
  <c r="S978" i="11"/>
  <c r="R844" i="11"/>
  <c r="S844" i="11"/>
  <c r="S765" i="11"/>
  <c r="R765" i="11"/>
  <c r="S701" i="11"/>
  <c r="R701" i="11"/>
  <c r="S637" i="11"/>
  <c r="R637" i="11"/>
  <c r="R1238" i="11"/>
  <c r="S1238" i="11"/>
  <c r="R1102" i="11"/>
  <c r="S1102" i="11"/>
  <c r="R934" i="11"/>
  <c r="S934" i="11"/>
  <c r="S824" i="11"/>
  <c r="R824" i="11"/>
  <c r="S752" i="11"/>
  <c r="R752" i="11"/>
  <c r="S672" i="11"/>
  <c r="R672" i="11"/>
  <c r="R1128" i="11"/>
  <c r="S1128" i="11"/>
  <c r="S197" i="11"/>
  <c r="R197" i="11"/>
  <c r="R1204" i="11"/>
  <c r="S1204" i="11"/>
  <c r="R926" i="11"/>
  <c r="S926" i="11"/>
  <c r="S603" i="11"/>
  <c r="R603" i="11"/>
  <c r="S539" i="11"/>
  <c r="R539" i="11"/>
  <c r="S475" i="11"/>
  <c r="R475" i="11"/>
  <c r="S412" i="11"/>
  <c r="R412" i="11"/>
  <c r="S348" i="11"/>
  <c r="R348" i="11"/>
  <c r="S284" i="11"/>
  <c r="R284" i="11"/>
  <c r="S220" i="11"/>
  <c r="R220" i="11"/>
  <c r="S156" i="11"/>
  <c r="R156" i="11"/>
  <c r="S92" i="11"/>
  <c r="R92" i="11"/>
  <c r="R171" i="11"/>
  <c r="S171" i="11"/>
  <c r="R956" i="11"/>
  <c r="S956" i="11"/>
  <c r="R134" i="11"/>
  <c r="S134" i="11"/>
  <c r="S211" i="11"/>
  <c r="R211" i="11"/>
  <c r="S614" i="11"/>
  <c r="R614" i="11"/>
  <c r="R489" i="11"/>
  <c r="S489" i="11"/>
  <c r="S793" i="11"/>
  <c r="R793" i="11"/>
  <c r="S665" i="11"/>
  <c r="R665" i="11"/>
  <c r="S651" i="11"/>
  <c r="R651" i="11"/>
  <c r="S417" i="11"/>
  <c r="R417" i="11"/>
  <c r="S385" i="11"/>
  <c r="R385" i="11"/>
  <c r="S321" i="11"/>
  <c r="R321" i="11"/>
  <c r="S161" i="11"/>
  <c r="R161" i="11"/>
  <c r="S97" i="11"/>
  <c r="R97" i="11"/>
  <c r="R786" i="11"/>
  <c r="S786" i="11"/>
  <c r="R658" i="11"/>
  <c r="S658" i="11"/>
  <c r="S32" i="11"/>
  <c r="R32" i="11"/>
  <c r="S9" i="11"/>
  <c r="R9" i="11"/>
  <c r="R395" i="11"/>
  <c r="S395" i="11"/>
  <c r="R493" i="11"/>
  <c r="S493" i="11"/>
  <c r="S279" i="11"/>
  <c r="R279" i="11"/>
  <c r="R330" i="11"/>
  <c r="S330" i="11"/>
  <c r="R449" i="11"/>
  <c r="S449" i="11"/>
  <c r="R457" i="11"/>
  <c r="S457" i="11"/>
  <c r="S526" i="11"/>
  <c r="R526" i="11"/>
  <c r="S799" i="11"/>
  <c r="R799" i="11"/>
  <c r="S1417" i="11"/>
  <c r="R1417" i="11"/>
  <c r="R1082" i="11"/>
  <c r="S1082" i="11"/>
  <c r="U554" i="11"/>
  <c r="T554" i="11"/>
  <c r="S1987" i="11"/>
  <c r="R1987" i="11"/>
  <c r="S1777" i="11"/>
  <c r="R1777" i="11"/>
  <c r="S1921" i="11"/>
  <c r="R1921" i="11"/>
  <c r="S1679" i="11"/>
  <c r="R1679" i="11"/>
  <c r="S1473" i="11"/>
  <c r="R1473" i="11"/>
  <c r="R1582" i="11"/>
  <c r="S1582" i="11"/>
  <c r="R1376" i="11"/>
  <c r="S1376" i="11"/>
  <c r="S1205" i="11"/>
  <c r="R1205" i="11"/>
  <c r="S1093" i="11"/>
  <c r="R1093" i="11"/>
  <c r="S981" i="11"/>
  <c r="R981" i="11"/>
  <c r="R1586" i="11"/>
  <c r="S1586" i="11"/>
  <c r="R1371" i="11"/>
  <c r="S1371" i="11"/>
  <c r="S1215" i="11"/>
  <c r="R1215" i="11"/>
  <c r="S1087" i="11"/>
  <c r="R1087" i="11"/>
  <c r="S1023" i="11"/>
  <c r="R1023" i="11"/>
  <c r="S959" i="11"/>
  <c r="R959" i="11"/>
  <c r="S895" i="11"/>
  <c r="R895" i="11"/>
  <c r="S1388" i="11"/>
  <c r="R1388" i="11"/>
  <c r="S1356" i="11"/>
  <c r="R1356" i="11"/>
  <c r="R691" i="11"/>
  <c r="S691" i="11"/>
  <c r="S600" i="11"/>
  <c r="R600" i="11"/>
  <c r="S536" i="11"/>
  <c r="R536" i="11"/>
  <c r="S472" i="11"/>
  <c r="R472" i="11"/>
  <c r="S341" i="11"/>
  <c r="R341" i="11"/>
  <c r="S1752" i="11"/>
  <c r="R1752" i="11"/>
  <c r="R807" i="11"/>
  <c r="S807" i="11"/>
  <c r="R666" i="11"/>
  <c r="S666" i="11"/>
  <c r="S203" i="11"/>
  <c r="R203" i="11"/>
  <c r="R445" i="11"/>
  <c r="S445" i="11"/>
  <c r="R509" i="11"/>
  <c r="S509" i="11"/>
  <c r="R589" i="11"/>
  <c r="S589" i="11"/>
  <c r="R1004" i="11"/>
  <c r="S1004" i="11"/>
  <c r="S58" i="11"/>
  <c r="R58" i="11"/>
  <c r="S1738" i="11"/>
  <c r="R1738" i="11"/>
  <c r="R1868" i="11"/>
  <c r="S1868" i="11"/>
  <c r="R1672" i="11"/>
  <c r="S1672" i="11"/>
  <c r="S1476" i="11"/>
  <c r="R1476" i="11"/>
  <c r="S1334" i="11"/>
  <c r="R1334" i="11"/>
  <c r="R1660" i="11"/>
  <c r="S1660" i="11"/>
  <c r="R1548" i="11"/>
  <c r="S1548" i="11"/>
  <c r="S1994" i="11"/>
  <c r="R1994" i="11"/>
  <c r="S1313" i="11"/>
  <c r="R1313" i="11"/>
  <c r="R1707" i="11"/>
  <c r="S1707" i="11"/>
  <c r="R1154" i="11"/>
  <c r="S1154" i="11"/>
  <c r="R1614" i="11"/>
  <c r="S1614" i="11"/>
  <c r="R1110" i="11"/>
  <c r="S1110" i="11"/>
  <c r="R1367" i="11"/>
  <c r="S1367" i="11"/>
  <c r="R930" i="11"/>
  <c r="S930" i="11"/>
  <c r="S773" i="11"/>
  <c r="R773" i="11"/>
  <c r="S677" i="11"/>
  <c r="R677" i="11"/>
  <c r="R1252" i="11"/>
  <c r="S1252" i="11"/>
  <c r="R982" i="11"/>
  <c r="S982" i="11"/>
  <c r="S776" i="11"/>
  <c r="R776" i="11"/>
  <c r="S680" i="11"/>
  <c r="R680" i="11"/>
  <c r="R1222" i="11"/>
  <c r="S1222" i="11"/>
  <c r="S816" i="11"/>
  <c r="R816" i="11"/>
  <c r="S528" i="11"/>
  <c r="R528" i="11"/>
  <c r="S173" i="11"/>
  <c r="R173" i="11"/>
  <c r="R942" i="11"/>
  <c r="S942" i="11"/>
  <c r="S595" i="11"/>
  <c r="R595" i="11"/>
  <c r="S563" i="11"/>
  <c r="R563" i="11"/>
  <c r="S531" i="11"/>
  <c r="R531" i="11"/>
  <c r="S467" i="11"/>
  <c r="R467" i="11"/>
  <c r="S435" i="11"/>
  <c r="R435" i="11"/>
  <c r="S404" i="11"/>
  <c r="R404" i="11"/>
  <c r="S372" i="11"/>
  <c r="R372" i="11"/>
  <c r="S340" i="11"/>
  <c r="R340" i="11"/>
  <c r="S308" i="11"/>
  <c r="R308" i="11"/>
  <c r="S276" i="11"/>
  <c r="R276" i="11"/>
  <c r="S244" i="11"/>
  <c r="R244" i="11"/>
  <c r="S212" i="11"/>
  <c r="R212" i="11"/>
  <c r="S180" i="11"/>
  <c r="R180" i="11"/>
  <c r="S148" i="11"/>
  <c r="R148" i="11"/>
  <c r="S116" i="11"/>
  <c r="R116" i="11"/>
  <c r="S72" i="11"/>
  <c r="R72" i="11"/>
  <c r="S227" i="11"/>
  <c r="R227" i="11"/>
  <c r="U343" i="11"/>
  <c r="T343" i="11"/>
  <c r="S2058" i="11"/>
  <c r="R2058" i="11"/>
  <c r="S1983" i="11"/>
  <c r="R1983" i="11"/>
  <c r="S1990" i="11"/>
  <c r="R1990" i="11"/>
  <c r="S1915" i="11"/>
  <c r="R1915" i="11"/>
  <c r="S1851" i="11"/>
  <c r="R1851" i="11"/>
  <c r="R1960" i="11"/>
  <c r="S1960" i="11"/>
  <c r="S1978" i="11"/>
  <c r="R1978" i="11"/>
  <c r="S1837" i="11"/>
  <c r="R1837" i="11"/>
  <c r="S1918" i="11"/>
  <c r="R1918" i="11"/>
  <c r="R2048" i="11"/>
  <c r="S2048" i="11"/>
  <c r="R1900" i="11"/>
  <c r="S1900" i="11"/>
  <c r="R1737" i="11"/>
  <c r="S1737" i="11"/>
  <c r="R1790" i="11"/>
  <c r="S1790" i="11"/>
  <c r="S1565" i="11"/>
  <c r="R1565" i="11"/>
  <c r="S1469" i="11"/>
  <c r="R1469" i="11"/>
  <c r="S1437" i="11"/>
  <c r="R1437" i="11"/>
  <c r="R1610" i="11"/>
  <c r="S1610" i="11"/>
  <c r="R1524" i="11"/>
  <c r="S1524" i="11"/>
  <c r="R1715" i="11"/>
  <c r="S1715" i="11"/>
  <c r="R1632" i="11"/>
  <c r="S1632" i="11"/>
  <c r="S1440" i="11"/>
  <c r="R1440" i="11"/>
  <c r="S1432" i="11"/>
  <c r="R1432" i="11"/>
  <c r="R1349" i="11"/>
  <c r="S1349" i="11"/>
  <c r="S1685" i="11"/>
  <c r="R1685" i="11"/>
  <c r="R1542" i="11"/>
  <c r="S1542" i="11"/>
  <c r="R1383" i="11"/>
  <c r="S1383" i="11"/>
  <c r="S1321" i="11"/>
  <c r="R1321" i="11"/>
  <c r="R1391" i="11"/>
  <c r="S1391" i="11"/>
  <c r="R1774" i="11"/>
  <c r="S1774" i="11"/>
  <c r="R1230" i="11"/>
  <c r="S1230" i="11"/>
  <c r="R1168" i="11"/>
  <c r="S1168" i="11"/>
  <c r="R1104" i="11"/>
  <c r="S1104" i="11"/>
  <c r="R1755" i="11"/>
  <c r="S1755" i="11"/>
  <c r="S1393" i="11"/>
  <c r="R1393" i="11"/>
  <c r="R1250" i="11"/>
  <c r="S1250" i="11"/>
  <c r="R1186" i="11"/>
  <c r="S1186" i="11"/>
  <c r="R1124" i="11"/>
  <c r="S1124" i="11"/>
  <c r="R1050" i="11"/>
  <c r="S1050" i="11"/>
  <c r="R1564" i="11"/>
  <c r="S1564" i="11"/>
  <c r="R1180" i="11"/>
  <c r="S1180" i="11"/>
  <c r="R1008" i="11"/>
  <c r="S1008" i="11"/>
  <c r="R944" i="11"/>
  <c r="S944" i="11"/>
  <c r="R880" i="11"/>
  <c r="S880" i="11"/>
  <c r="S812" i="11"/>
  <c r="R812" i="11"/>
  <c r="R1488" i="11"/>
  <c r="S1488" i="11"/>
  <c r="S1289" i="11"/>
  <c r="R1289" i="11"/>
  <c r="R1176" i="11"/>
  <c r="S1176" i="11"/>
  <c r="R1098" i="11"/>
  <c r="S1098" i="11"/>
  <c r="R996" i="11"/>
  <c r="S996" i="11"/>
  <c r="R932" i="11"/>
  <c r="S932" i="11"/>
  <c r="R868" i="11"/>
  <c r="S868" i="11"/>
  <c r="R814" i="11"/>
  <c r="S814" i="11"/>
  <c r="S780" i="11"/>
  <c r="R780" i="11"/>
  <c r="S748" i="11"/>
  <c r="R748" i="11"/>
  <c r="S716" i="11"/>
  <c r="R716" i="11"/>
  <c r="S684" i="11"/>
  <c r="R684" i="11"/>
  <c r="S652" i="11"/>
  <c r="R652" i="11"/>
  <c r="R1240" i="11"/>
  <c r="S1240" i="11"/>
  <c r="R1026" i="11"/>
  <c r="S1026" i="11"/>
  <c r="S628" i="11"/>
  <c r="R628" i="11"/>
  <c r="S596" i="11"/>
  <c r="R596" i="11"/>
  <c r="S564" i="11"/>
  <c r="R564" i="11"/>
  <c r="S532" i="11"/>
  <c r="R532" i="11"/>
  <c r="S500" i="11"/>
  <c r="R500" i="11"/>
  <c r="S468" i="11"/>
  <c r="R468" i="11"/>
  <c r="S436" i="11"/>
  <c r="R436" i="11"/>
  <c r="S401" i="11"/>
  <c r="R401" i="11"/>
  <c r="S305" i="11"/>
  <c r="R305" i="11"/>
  <c r="S241" i="11"/>
  <c r="R241" i="11"/>
  <c r="S209" i="11"/>
  <c r="R209" i="11"/>
  <c r="R1431" i="11"/>
  <c r="S1431" i="11"/>
  <c r="R1086" i="11"/>
  <c r="S1086" i="11"/>
  <c r="R954" i="11"/>
  <c r="S954" i="11"/>
  <c r="R890" i="11"/>
  <c r="S890" i="11"/>
  <c r="S631" i="11"/>
  <c r="R631" i="11"/>
  <c r="S599" i="11"/>
  <c r="R599" i="11"/>
  <c r="S567" i="11"/>
  <c r="R567" i="11"/>
  <c r="S535" i="11"/>
  <c r="R535" i="11"/>
  <c r="S503" i="11"/>
  <c r="R503" i="11"/>
  <c r="S471" i="11"/>
  <c r="R471" i="11"/>
  <c r="S439" i="11"/>
  <c r="R439" i="11"/>
  <c r="S408" i="11"/>
  <c r="R408" i="11"/>
  <c r="S376" i="11"/>
  <c r="R376" i="11"/>
  <c r="S344" i="11"/>
  <c r="R344" i="11"/>
  <c r="S312" i="11"/>
  <c r="R312" i="11"/>
  <c r="S280" i="11"/>
  <c r="R280" i="11"/>
  <c r="S248" i="11"/>
  <c r="R248" i="11"/>
  <c r="S216" i="11"/>
  <c r="R216" i="11"/>
  <c r="S184" i="11"/>
  <c r="R184" i="11"/>
  <c r="S152" i="11"/>
  <c r="R152" i="11"/>
  <c r="S120" i="11"/>
  <c r="R120" i="11"/>
  <c r="S88" i="11"/>
  <c r="R88" i="11"/>
  <c r="S727" i="11"/>
  <c r="R727" i="11"/>
  <c r="T458" i="11"/>
  <c r="S37" i="11"/>
  <c r="R37" i="11"/>
  <c r="R382" i="11"/>
  <c r="S382" i="11"/>
  <c r="R505" i="11"/>
  <c r="S505" i="11"/>
  <c r="S2033" i="11"/>
  <c r="R2033" i="11"/>
  <c r="S1975" i="11"/>
  <c r="R1975" i="11"/>
  <c r="S1939" i="11"/>
  <c r="R1939" i="11"/>
  <c r="S1875" i="11"/>
  <c r="R1875" i="11"/>
  <c r="R2073" i="11"/>
  <c r="S2073" i="11"/>
  <c r="R1970" i="11"/>
  <c r="S1970" i="11"/>
  <c r="S1829" i="11"/>
  <c r="R1829" i="11"/>
  <c r="S1765" i="11"/>
  <c r="R1765" i="11"/>
  <c r="S1946" i="11"/>
  <c r="R1946" i="11"/>
  <c r="R1944" i="11"/>
  <c r="S1944" i="11"/>
  <c r="S1772" i="11"/>
  <c r="R1772" i="11"/>
  <c r="R1705" i="11"/>
  <c r="S1705" i="11"/>
  <c r="S1461" i="11"/>
  <c r="R1461" i="11"/>
  <c r="R1658" i="11"/>
  <c r="S1658" i="11"/>
  <c r="R1556" i="11"/>
  <c r="S1556" i="11"/>
  <c r="R1654" i="11"/>
  <c r="S1654" i="11"/>
  <c r="R1484" i="11"/>
  <c r="S1484" i="11"/>
  <c r="R1723" i="11"/>
  <c r="S1723" i="11"/>
  <c r="R1317" i="11"/>
  <c r="S1317" i="11"/>
  <c r="R1764" i="11"/>
  <c r="S1764" i="11"/>
  <c r="R1335" i="11"/>
  <c r="S1335" i="11"/>
  <c r="R1046" i="11"/>
  <c r="S1046" i="11"/>
  <c r="R1108" i="11"/>
  <c r="S1108" i="11"/>
  <c r="R1116" i="11"/>
  <c r="S1116" i="11"/>
  <c r="R1162" i="11"/>
  <c r="S1162" i="11"/>
  <c r="S708" i="11"/>
  <c r="R708" i="11"/>
  <c r="R1020" i="11"/>
  <c r="S1020" i="11"/>
  <c r="S620" i="11"/>
  <c r="R620" i="11"/>
  <c r="S492" i="11"/>
  <c r="R492" i="11"/>
  <c r="S169" i="11"/>
  <c r="R169" i="11"/>
  <c r="R1002" i="11"/>
  <c r="S1002" i="11"/>
  <c r="S559" i="11"/>
  <c r="R559" i="11"/>
  <c r="S431" i="11"/>
  <c r="R431" i="11"/>
  <c r="S304" i="11"/>
  <c r="R304" i="11"/>
  <c r="S112" i="11"/>
  <c r="R112" i="11"/>
  <c r="R114" i="11"/>
  <c r="S114" i="11"/>
  <c r="S751" i="11"/>
  <c r="R751" i="11"/>
  <c r="R135" i="11"/>
  <c r="S135" i="11"/>
  <c r="R621" i="11"/>
  <c r="S621" i="11"/>
  <c r="U303" i="11"/>
  <c r="T303" i="11"/>
  <c r="S119" i="11"/>
  <c r="R119" i="11"/>
  <c r="R1096" i="11"/>
  <c r="S1096" i="11"/>
  <c r="R398" i="11"/>
  <c r="S398" i="11"/>
  <c r="S446" i="11"/>
  <c r="R446" i="11"/>
  <c r="S494" i="11"/>
  <c r="R494" i="11"/>
  <c r="R370" i="11"/>
  <c r="S370" i="11"/>
  <c r="S17" i="11"/>
  <c r="R17" i="11"/>
  <c r="R57" i="11"/>
  <c r="S57" i="11"/>
  <c r="S69" i="11"/>
  <c r="R69" i="11"/>
  <c r="R110" i="11"/>
  <c r="S110" i="11"/>
  <c r="R299" i="11"/>
  <c r="S299" i="11"/>
  <c r="S74" i="11"/>
  <c r="R74" i="11"/>
  <c r="R146" i="11"/>
  <c r="S146" i="11"/>
  <c r="R374" i="11"/>
  <c r="S374" i="11"/>
  <c r="R617" i="11"/>
  <c r="S617" i="11"/>
  <c r="R750" i="11"/>
  <c r="S750" i="11"/>
  <c r="S2037" i="11"/>
  <c r="R2037" i="11"/>
  <c r="S1979" i="11"/>
  <c r="R1979" i="11"/>
  <c r="S1879" i="11"/>
  <c r="R1879" i="11"/>
  <c r="S2043" i="11"/>
  <c r="R2043" i="11"/>
  <c r="R2005" i="11"/>
  <c r="S2005" i="11"/>
  <c r="R1869" i="11"/>
  <c r="S1869" i="11"/>
  <c r="S1833" i="11"/>
  <c r="R1833" i="11"/>
  <c r="S1769" i="11"/>
  <c r="R1769" i="11"/>
  <c r="R1909" i="11"/>
  <c r="S1909" i="11"/>
  <c r="S1897" i="11"/>
  <c r="R1897" i="11"/>
  <c r="R1775" i="11"/>
  <c r="S1775" i="11"/>
  <c r="S1857" i="11"/>
  <c r="R1857" i="11"/>
  <c r="S1623" i="11"/>
  <c r="R1623" i="11"/>
  <c r="R1735" i="11"/>
  <c r="S1735" i="11"/>
  <c r="S1657" i="11"/>
  <c r="R1657" i="11"/>
  <c r="S1593" i="11"/>
  <c r="R1593" i="11"/>
  <c r="S1529" i="11"/>
  <c r="R1529" i="11"/>
  <c r="S1465" i="11"/>
  <c r="R1465" i="11"/>
  <c r="R1487" i="11"/>
  <c r="S1487" i="11"/>
  <c r="R1299" i="11"/>
  <c r="S1299" i="11"/>
  <c r="S1229" i="11"/>
  <c r="R1229" i="11"/>
  <c r="S1197" i="11"/>
  <c r="R1197" i="11"/>
  <c r="S1101" i="11"/>
  <c r="R1101" i="11"/>
  <c r="S1037" i="11"/>
  <c r="R1037" i="11"/>
  <c r="S973" i="11"/>
  <c r="R973" i="11"/>
  <c r="S941" i="11"/>
  <c r="R941" i="11"/>
  <c r="S877" i="11"/>
  <c r="R877" i="11"/>
  <c r="S813" i="11"/>
  <c r="R813" i="11"/>
  <c r="S1547" i="11"/>
  <c r="R1547" i="11"/>
  <c r="R1486" i="11"/>
  <c r="S1486" i="11"/>
  <c r="R1384" i="11"/>
  <c r="S1384" i="11"/>
  <c r="S1223" i="11"/>
  <c r="R1223" i="11"/>
  <c r="S1159" i="11"/>
  <c r="R1159" i="11"/>
  <c r="S1095" i="11"/>
  <c r="R1095" i="11"/>
  <c r="S1031" i="11"/>
  <c r="R1031" i="11"/>
  <c r="S967" i="11"/>
  <c r="R967" i="11"/>
  <c r="S935" i="11"/>
  <c r="R935" i="11"/>
  <c r="S871" i="11"/>
  <c r="R871" i="11"/>
  <c r="S1276" i="11"/>
  <c r="R1276" i="11"/>
  <c r="S1499" i="11"/>
  <c r="R1499" i="11"/>
  <c r="S645" i="11"/>
  <c r="R645" i="11"/>
  <c r="S811" i="11"/>
  <c r="R811" i="11"/>
  <c r="R739" i="11"/>
  <c r="S739" i="11"/>
  <c r="R675" i="11"/>
  <c r="S675" i="11"/>
  <c r="S624" i="11"/>
  <c r="R624" i="11"/>
  <c r="S592" i="11"/>
  <c r="R592" i="11"/>
  <c r="S560" i="11"/>
  <c r="R560" i="11"/>
  <c r="S464" i="11"/>
  <c r="R464" i="11"/>
  <c r="S432" i="11"/>
  <c r="R432" i="11"/>
  <c r="S397" i="11"/>
  <c r="R397" i="11"/>
  <c r="S365" i="11"/>
  <c r="R365" i="11"/>
  <c r="S333" i="11"/>
  <c r="R333" i="11"/>
  <c r="S301" i="11"/>
  <c r="R301" i="11"/>
  <c r="S269" i="11"/>
  <c r="R269" i="11"/>
  <c r="S237" i="11"/>
  <c r="R237" i="11"/>
  <c r="S205" i="11"/>
  <c r="R205" i="11"/>
  <c r="S141" i="11"/>
  <c r="R141" i="11"/>
  <c r="S109" i="11"/>
  <c r="R109" i="11"/>
  <c r="S1324" i="11"/>
  <c r="R1324" i="11"/>
  <c r="R746" i="11"/>
  <c r="S746" i="11"/>
  <c r="R682" i="11"/>
  <c r="S682" i="11"/>
  <c r="S8" i="11"/>
  <c r="R8" i="11"/>
  <c r="S28" i="11"/>
  <c r="R28" i="11"/>
  <c r="R465" i="11"/>
  <c r="S465" i="11"/>
  <c r="R609" i="11"/>
  <c r="S609" i="11"/>
  <c r="S729" i="11"/>
  <c r="R729" i="11"/>
  <c r="R1770" i="11"/>
  <c r="S1770" i="11"/>
  <c r="R779" i="11"/>
  <c r="S779" i="11"/>
  <c r="S353" i="11"/>
  <c r="R353" i="11"/>
  <c r="S193" i="11"/>
  <c r="R193" i="11"/>
  <c r="S129" i="11"/>
  <c r="R129" i="11"/>
  <c r="R722" i="11"/>
  <c r="S722" i="11"/>
  <c r="S60" i="11"/>
  <c r="R60" i="11"/>
  <c r="R625" i="11"/>
  <c r="S625" i="11"/>
  <c r="R1190" i="11"/>
  <c r="S1190" i="11"/>
  <c r="S38" i="11"/>
  <c r="R38" i="11"/>
  <c r="S54" i="11"/>
  <c r="R54" i="11"/>
  <c r="T319" i="11"/>
  <c r="S2023" i="11"/>
  <c r="R2023" i="11"/>
  <c r="R2050" i="11"/>
  <c r="S2050" i="11"/>
  <c r="S2027" i="11"/>
  <c r="R2027" i="11"/>
  <c r="R1925" i="11"/>
  <c r="S1925" i="11"/>
  <c r="S1718" i="11"/>
  <c r="R1718" i="11"/>
  <c r="R1724" i="11"/>
  <c r="S1724" i="11"/>
  <c r="S1937" i="11"/>
  <c r="R1937" i="11"/>
  <c r="S1605" i="11"/>
  <c r="R1605" i="11"/>
  <c r="S1744" i="11"/>
  <c r="R1744" i="11"/>
  <c r="R1447" i="11"/>
  <c r="S1447" i="11"/>
  <c r="S1298" i="11"/>
  <c r="R1298" i="11"/>
  <c r="R1315" i="11"/>
  <c r="S1315" i="11"/>
  <c r="S1177" i="11"/>
  <c r="R1177" i="11"/>
  <c r="S969" i="11"/>
  <c r="R969" i="11"/>
  <c r="R1272" i="11"/>
  <c r="S1272" i="11"/>
  <c r="S1075" i="11"/>
  <c r="R1075" i="11"/>
  <c r="S947" i="11"/>
  <c r="R947" i="11"/>
  <c r="R1555" i="11"/>
  <c r="S1555" i="11"/>
  <c r="S667" i="11"/>
  <c r="R667" i="11"/>
  <c r="R674" i="11"/>
  <c r="S674" i="11"/>
  <c r="R170" i="11"/>
  <c r="S170" i="11"/>
  <c r="R68" i="11"/>
  <c r="S68" i="11"/>
  <c r="S1993" i="11"/>
  <c r="R1993" i="11"/>
  <c r="R2046" i="11"/>
  <c r="S2046" i="11"/>
  <c r="S1841" i="11"/>
  <c r="R1841" i="11"/>
  <c r="S1827" i="11"/>
  <c r="R1827" i="11"/>
  <c r="S1537" i="11"/>
  <c r="R1537" i="11"/>
  <c r="S1463" i="11"/>
  <c r="R1463" i="11"/>
  <c r="S1157" i="11"/>
  <c r="R1157" i="11"/>
  <c r="S1029" i="11"/>
  <c r="R1029" i="11"/>
  <c r="S837" i="11"/>
  <c r="R837" i="11"/>
  <c r="S1475" i="11"/>
  <c r="R1475" i="11"/>
  <c r="R1288" i="11"/>
  <c r="S1288" i="11"/>
  <c r="S1151" i="11"/>
  <c r="R1151" i="11"/>
  <c r="S831" i="11"/>
  <c r="R831" i="11"/>
  <c r="R44" i="11"/>
  <c r="S44" i="11"/>
  <c r="R2000" i="11"/>
  <c r="S2000" i="11"/>
  <c r="R1984" i="11"/>
  <c r="S1984" i="11"/>
  <c r="R1914" i="11"/>
  <c r="S1914" i="11"/>
  <c r="S1954" i="11"/>
  <c r="R1954" i="11"/>
  <c r="R1952" i="11"/>
  <c r="S1952" i="11"/>
  <c r="R1820" i="11"/>
  <c r="S1820" i="11"/>
  <c r="R1848" i="11"/>
  <c r="S1848" i="11"/>
  <c r="S1430" i="11"/>
  <c r="R1430" i="11"/>
  <c r="S1302" i="11"/>
  <c r="R1302" i="11"/>
  <c r="R1628" i="11"/>
  <c r="S1628" i="11"/>
  <c r="R1429" i="11"/>
  <c r="S1429" i="11"/>
  <c r="R1652" i="11"/>
  <c r="S1652" i="11"/>
  <c r="R1248" i="11"/>
  <c r="S1248" i="11"/>
  <c r="S2015" i="11"/>
  <c r="R2015" i="11"/>
  <c r="R2044" i="11"/>
  <c r="S2044" i="11"/>
  <c r="S1883" i="11"/>
  <c r="R1883" i="11"/>
  <c r="R2008" i="11"/>
  <c r="S2008" i="11"/>
  <c r="S2018" i="11"/>
  <c r="R2018" i="11"/>
  <c r="S1805" i="11"/>
  <c r="R1805" i="11"/>
  <c r="S1958" i="11"/>
  <c r="R1958" i="11"/>
  <c r="R1874" i="11"/>
  <c r="S1874" i="11"/>
  <c r="R1778" i="11"/>
  <c r="S1778" i="11"/>
  <c r="R1876" i="11"/>
  <c r="S1876" i="11"/>
  <c r="R1745" i="11"/>
  <c r="S1745" i="11"/>
  <c r="S1533" i="11"/>
  <c r="R1533" i="11"/>
  <c r="S1501" i="11"/>
  <c r="R1501" i="11"/>
  <c r="S1854" i="11"/>
  <c r="R1854" i="11"/>
  <c r="R1674" i="11"/>
  <c r="S1674" i="11"/>
  <c r="R1664" i="11"/>
  <c r="S1664" i="11"/>
  <c r="R1600" i="11"/>
  <c r="S1600" i="11"/>
  <c r="R1309" i="11"/>
  <c r="S1309" i="11"/>
  <c r="S1709" i="11"/>
  <c r="R1709" i="11"/>
  <c r="R1494" i="11"/>
  <c r="S1494" i="11"/>
  <c r="R346" i="11"/>
  <c r="S346" i="11"/>
  <c r="R418" i="11"/>
  <c r="S418" i="11"/>
  <c r="R577" i="11"/>
  <c r="S577" i="11"/>
  <c r="R166" i="11"/>
  <c r="S166" i="11"/>
  <c r="R363" i="11"/>
  <c r="S363" i="11"/>
  <c r="R562" i="11"/>
  <c r="S562" i="11"/>
  <c r="R710" i="11"/>
  <c r="S710" i="11"/>
  <c r="T295" i="11"/>
  <c r="T351" i="11"/>
  <c r="U522" i="11"/>
  <c r="T522" i="11"/>
  <c r="S502" i="11"/>
  <c r="R502" i="11"/>
  <c r="S271" i="11"/>
  <c r="R271" i="11"/>
  <c r="R633" i="11"/>
  <c r="S633" i="11"/>
  <c r="R2042" i="11"/>
  <c r="S2042" i="11"/>
  <c r="S2022" i="11"/>
  <c r="R2022" i="11"/>
  <c r="S1907" i="11"/>
  <c r="R1907" i="11"/>
  <c r="R2038" i="11"/>
  <c r="S2038" i="11"/>
  <c r="R1866" i="11"/>
  <c r="S1866" i="11"/>
  <c r="S1797" i="11"/>
  <c r="R1797" i="11"/>
  <c r="R1906" i="11"/>
  <c r="S1906" i="11"/>
  <c r="R1892" i="11"/>
  <c r="S1892" i="11"/>
  <c r="R1852" i="11"/>
  <c r="S1852" i="11"/>
  <c r="R1806" i="11"/>
  <c r="S1806" i="11"/>
  <c r="R1492" i="11"/>
  <c r="S1492" i="11"/>
  <c r="R1590" i="11"/>
  <c r="S1590" i="11"/>
  <c r="R1277" i="11"/>
  <c r="S1277" i="11"/>
  <c r="R1516" i="11"/>
  <c r="S1516" i="11"/>
  <c r="S1377" i="11"/>
  <c r="R1377" i="11"/>
  <c r="R1184" i="11"/>
  <c r="S1184" i="11"/>
  <c r="R1234" i="11"/>
  <c r="S1234" i="11"/>
  <c r="R1478" i="11"/>
  <c r="S1478" i="11"/>
  <c r="R928" i="11"/>
  <c r="S928" i="11"/>
  <c r="R980" i="11"/>
  <c r="S980" i="11"/>
  <c r="S772" i="11"/>
  <c r="R772" i="11"/>
  <c r="S644" i="11"/>
  <c r="R644" i="11"/>
  <c r="S217" i="11"/>
  <c r="R217" i="11"/>
  <c r="S105" i="11"/>
  <c r="R105" i="11"/>
  <c r="R874" i="11"/>
  <c r="S874" i="11"/>
  <c r="S623" i="11"/>
  <c r="R623" i="11"/>
  <c r="S495" i="11"/>
  <c r="R495" i="11"/>
  <c r="S368" i="11"/>
  <c r="R368" i="11"/>
  <c r="S240" i="11"/>
  <c r="R240" i="11"/>
  <c r="S176" i="11"/>
  <c r="R176" i="11"/>
  <c r="R545" i="11"/>
  <c r="S545" i="11"/>
  <c r="S622" i="11"/>
  <c r="R622" i="11"/>
  <c r="U490" i="11"/>
  <c r="T490" i="11"/>
  <c r="S2045" i="11"/>
  <c r="R2045" i="11"/>
  <c r="S1951" i="11"/>
  <c r="R1951" i="11"/>
  <c r="R2016" i="11"/>
  <c r="S2016" i="11"/>
  <c r="R1942" i="11"/>
  <c r="S1942" i="11"/>
  <c r="R1882" i="11"/>
  <c r="S1882" i="11"/>
  <c r="R1858" i="11"/>
  <c r="S1858" i="11"/>
  <c r="R1846" i="11"/>
  <c r="S1846" i="11"/>
  <c r="S1762" i="11"/>
  <c r="R1762" i="11"/>
  <c r="S1698" i="11"/>
  <c r="R1698" i="11"/>
  <c r="S1808" i="11"/>
  <c r="R1808" i="11"/>
  <c r="R1739" i="11"/>
  <c r="S1739" i="11"/>
  <c r="R1592" i="11"/>
  <c r="S1592" i="11"/>
  <c r="S1508" i="11"/>
  <c r="R1508" i="11"/>
  <c r="S1422" i="11"/>
  <c r="R1422" i="11"/>
  <c r="S1358" i="11"/>
  <c r="R1358" i="11"/>
  <c r="S1294" i="11"/>
  <c r="R1294" i="11"/>
  <c r="R1666" i="11"/>
  <c r="S1666" i="11"/>
  <c r="R1618" i="11"/>
  <c r="S1618" i="11"/>
  <c r="R1526" i="11"/>
  <c r="S1526" i="11"/>
  <c r="R1421" i="11"/>
  <c r="S1421" i="11"/>
  <c r="S805" i="11"/>
  <c r="R805" i="11"/>
  <c r="S1536" i="11"/>
  <c r="R1536" i="11"/>
  <c r="R1333" i="11"/>
  <c r="S1333" i="11"/>
  <c r="R1574" i="11"/>
  <c r="S1574" i="11"/>
  <c r="R1327" i="11"/>
  <c r="S1327" i="11"/>
  <c r="R1399" i="11"/>
  <c r="S1399" i="11"/>
  <c r="R1662" i="11"/>
  <c r="S1662" i="11"/>
  <c r="R1212" i="11"/>
  <c r="S1212" i="11"/>
  <c r="R1076" i="11"/>
  <c r="S1076" i="11"/>
  <c r="R1158" i="11"/>
  <c r="S1158" i="11"/>
  <c r="R1598" i="11"/>
  <c r="S1598" i="11"/>
  <c r="R1192" i="11"/>
  <c r="S1192" i="11"/>
  <c r="R946" i="11"/>
  <c r="S946" i="11"/>
  <c r="S749" i="11"/>
  <c r="R749" i="11"/>
  <c r="S685" i="11"/>
  <c r="R685" i="11"/>
  <c r="R1510" i="11"/>
  <c r="S1510" i="11"/>
  <c r="R1144" i="11"/>
  <c r="S1144" i="11"/>
  <c r="R966" i="11"/>
  <c r="S966" i="11"/>
  <c r="R846" i="11"/>
  <c r="S846" i="11"/>
  <c r="S768" i="11"/>
  <c r="R768" i="11"/>
  <c r="S704" i="11"/>
  <c r="R704" i="11"/>
  <c r="S656" i="11"/>
  <c r="R656" i="11"/>
  <c r="R1036" i="11"/>
  <c r="S1036" i="11"/>
  <c r="S181" i="11"/>
  <c r="R181" i="11"/>
  <c r="S117" i="11"/>
  <c r="R117" i="11"/>
  <c r="R1114" i="11"/>
  <c r="S1114" i="11"/>
  <c r="R894" i="11"/>
  <c r="S894" i="11"/>
  <c r="S619" i="11"/>
  <c r="R619" i="11"/>
  <c r="S555" i="11"/>
  <c r="R555" i="11"/>
  <c r="S491" i="11"/>
  <c r="R491" i="11"/>
  <c r="S427" i="11"/>
  <c r="R427" i="11"/>
  <c r="S364" i="11"/>
  <c r="R364" i="11"/>
  <c r="S300" i="11"/>
  <c r="R300" i="11"/>
  <c r="S236" i="11"/>
  <c r="R236" i="11"/>
  <c r="S172" i="11"/>
  <c r="R172" i="11"/>
  <c r="S108" i="11"/>
  <c r="R108" i="11"/>
  <c r="R355" i="11"/>
  <c r="S355" i="11"/>
  <c r="S759" i="11"/>
  <c r="R759" i="11"/>
  <c r="R924" i="11"/>
  <c r="S924" i="11"/>
  <c r="S10" i="11"/>
  <c r="R10" i="11"/>
  <c r="S2054" i="11"/>
  <c r="R2054" i="11"/>
  <c r="S2011" i="11"/>
  <c r="R2011" i="11"/>
  <c r="R1980" i="11"/>
  <c r="S1980" i="11"/>
  <c r="S1911" i="11"/>
  <c r="R1911" i="11"/>
  <c r="S2072" i="11"/>
  <c r="R2072" i="11"/>
  <c r="R1957" i="11"/>
  <c r="S1957" i="11"/>
  <c r="R1973" i="11"/>
  <c r="S1973" i="11"/>
  <c r="S1801" i="11"/>
  <c r="R1801" i="11"/>
  <c r="R1864" i="11"/>
  <c r="S1864" i="11"/>
  <c r="R1783" i="11"/>
  <c r="S1783" i="11"/>
  <c r="R1727" i="11"/>
  <c r="S1727" i="11"/>
  <c r="S1655" i="11"/>
  <c r="R1655" i="11"/>
  <c r="S1591" i="11"/>
  <c r="R1591" i="11"/>
  <c r="R1782" i="11"/>
  <c r="S1782" i="11"/>
  <c r="S1625" i="11"/>
  <c r="R1625" i="11"/>
  <c r="S1561" i="11"/>
  <c r="R1561" i="11"/>
  <c r="S1497" i="11"/>
  <c r="R1497" i="11"/>
  <c r="S1433" i="11"/>
  <c r="R1433" i="11"/>
  <c r="S1559" i="11"/>
  <c r="R1559" i="11"/>
  <c r="S1712" i="11"/>
  <c r="R1712" i="11"/>
  <c r="R1427" i="11"/>
  <c r="S1427" i="11"/>
  <c r="R1344" i="11"/>
  <c r="S1344" i="11"/>
  <c r="S1261" i="11"/>
  <c r="R1261" i="11"/>
  <c r="S1165" i="11"/>
  <c r="R1165" i="11"/>
  <c r="S1133" i="11"/>
  <c r="R1133" i="11"/>
  <c r="S1069" i="11"/>
  <c r="R1069" i="11"/>
  <c r="S1005" i="11"/>
  <c r="R1005" i="11"/>
  <c r="S909" i="11"/>
  <c r="R909" i="11"/>
  <c r="S845" i="11"/>
  <c r="R845" i="11"/>
  <c r="S1704" i="11"/>
  <c r="R1704" i="11"/>
  <c r="R1339" i="11"/>
  <c r="S1339" i="11"/>
  <c r="S1255" i="11"/>
  <c r="R1255" i="11"/>
  <c r="S1191" i="11"/>
  <c r="R1191" i="11"/>
  <c r="S1127" i="11"/>
  <c r="R1127" i="11"/>
  <c r="S1063" i="11"/>
  <c r="R1063" i="11"/>
  <c r="S999" i="11"/>
  <c r="R999" i="11"/>
  <c r="S903" i="11"/>
  <c r="R903" i="11"/>
  <c r="S839" i="11"/>
  <c r="R839" i="11"/>
  <c r="R1459" i="11"/>
  <c r="S1459" i="11"/>
  <c r="S1428" i="11"/>
  <c r="R1428" i="11"/>
  <c r="R339" i="11"/>
  <c r="S339" i="11"/>
  <c r="R414" i="11"/>
  <c r="S414" i="11"/>
  <c r="R557" i="11"/>
  <c r="S557" i="11"/>
  <c r="R876" i="11"/>
  <c r="S876" i="11"/>
  <c r="R940" i="11"/>
  <c r="S940" i="11"/>
  <c r="R1236" i="11"/>
  <c r="S1236" i="11"/>
  <c r="S1353" i="11"/>
  <c r="R1353" i="11"/>
  <c r="R593" i="11"/>
  <c r="S593" i="11"/>
  <c r="R702" i="11"/>
  <c r="S702" i="11"/>
  <c r="S66" i="11"/>
  <c r="R66" i="11"/>
  <c r="S99" i="11"/>
  <c r="R99" i="11"/>
  <c r="S199" i="11"/>
  <c r="R199" i="11"/>
  <c r="S215" i="11"/>
  <c r="R215" i="11"/>
  <c r="R231" i="11"/>
  <c r="S231" i="11"/>
  <c r="S247" i="11"/>
  <c r="R247" i="11"/>
  <c r="S287" i="11"/>
  <c r="R287" i="11"/>
  <c r="R358" i="11"/>
  <c r="S358" i="11"/>
  <c r="S1619" i="11"/>
  <c r="R1619" i="11"/>
  <c r="S1589" i="11"/>
  <c r="R1589" i="11"/>
  <c r="S1445" i="11"/>
  <c r="R1445" i="11"/>
  <c r="S1426" i="11"/>
  <c r="R1426" i="11"/>
  <c r="S1314" i="11"/>
  <c r="R1314" i="11"/>
  <c r="S1451" i="11"/>
  <c r="R1451" i="11"/>
  <c r="S1225" i="11"/>
  <c r="R1225" i="11"/>
  <c r="S1161" i="11"/>
  <c r="R1161" i="11"/>
  <c r="S1049" i="11"/>
  <c r="R1049" i="11"/>
  <c r="S921" i="11"/>
  <c r="R921" i="11"/>
  <c r="S809" i="11"/>
  <c r="R809" i="11"/>
  <c r="R1419" i="11"/>
  <c r="S1419" i="11"/>
  <c r="S1251" i="11"/>
  <c r="R1251" i="11"/>
  <c r="S1059" i="11"/>
  <c r="R1059" i="11"/>
  <c r="R734" i="11"/>
  <c r="S734" i="11"/>
  <c r="R198" i="11"/>
  <c r="S198" i="11"/>
  <c r="R258" i="11"/>
  <c r="S258" i="11"/>
  <c r="R347" i="11"/>
  <c r="S347" i="11"/>
  <c r="R450" i="11"/>
  <c r="S450" i="11"/>
  <c r="R514" i="11"/>
  <c r="S514" i="11"/>
  <c r="R530" i="11"/>
  <c r="S530" i="11"/>
  <c r="U367" i="11"/>
  <c r="T367" i="11"/>
  <c r="U506" i="11"/>
  <c r="T506" i="11"/>
  <c r="R186" i="11"/>
  <c r="S186" i="11"/>
  <c r="S407" i="11"/>
  <c r="R407" i="11"/>
  <c r="S30" i="11"/>
  <c r="R30" i="11"/>
  <c r="R2039" i="11"/>
  <c r="S2039" i="11"/>
  <c r="R2063" i="11"/>
  <c r="S2063" i="11"/>
  <c r="S1981" i="11"/>
  <c r="R1981" i="11"/>
  <c r="R1901" i="11"/>
  <c r="S1901" i="11"/>
  <c r="S1825" i="11"/>
  <c r="R1825" i="11"/>
  <c r="R1826" i="11"/>
  <c r="S1826" i="11"/>
  <c r="S1905" i="11"/>
  <c r="R1905" i="11"/>
  <c r="R1695" i="11"/>
  <c r="S1695" i="11"/>
  <c r="S1881" i="11"/>
  <c r="R1881" i="11"/>
  <c r="R1748" i="11"/>
  <c r="S1748" i="11"/>
  <c r="S1688" i="11"/>
  <c r="R1688" i="11"/>
  <c r="R1395" i="11"/>
  <c r="S1395" i="11"/>
  <c r="S1237" i="11"/>
  <c r="R1237" i="11"/>
  <c r="S1109" i="11"/>
  <c r="R1109" i="11"/>
  <c r="S965" i="11"/>
  <c r="R965" i="11"/>
  <c r="S853" i="11"/>
  <c r="R853" i="11"/>
  <c r="S1720" i="11"/>
  <c r="R1720" i="11"/>
  <c r="R1307" i="11"/>
  <c r="S1307" i="11"/>
  <c r="S1167" i="11"/>
  <c r="R1167" i="11"/>
  <c r="S1103" i="11"/>
  <c r="R1103" i="11"/>
  <c r="S1039" i="11"/>
  <c r="R1039" i="11"/>
  <c r="S975" i="11"/>
  <c r="R975" i="11"/>
  <c r="S911" i="11"/>
  <c r="R911" i="11"/>
  <c r="S847" i="11"/>
  <c r="R847" i="11"/>
  <c r="R1474" i="11"/>
  <c r="S1474" i="11"/>
  <c r="S1300" i="11"/>
  <c r="R1300" i="11"/>
  <c r="S787" i="11"/>
  <c r="R787" i="11"/>
  <c r="S659" i="11"/>
  <c r="R659" i="11"/>
  <c r="S584" i="11"/>
  <c r="R584" i="11"/>
  <c r="S520" i="11"/>
  <c r="R520" i="11"/>
  <c r="S456" i="11"/>
  <c r="R456" i="11"/>
  <c r="S389" i="11"/>
  <c r="R389" i="11"/>
  <c r="S325" i="11"/>
  <c r="R325" i="11"/>
  <c r="S261" i="11"/>
  <c r="R261" i="11"/>
  <c r="S133" i="11"/>
  <c r="R133" i="11"/>
  <c r="R794" i="11"/>
  <c r="S794" i="11"/>
  <c r="R698" i="11"/>
  <c r="S698" i="11"/>
  <c r="R594" i="11"/>
  <c r="S594" i="11"/>
  <c r="R16" i="11"/>
  <c r="S16" i="11"/>
  <c r="S84" i="11"/>
  <c r="R84" i="11"/>
  <c r="S655" i="11"/>
  <c r="R655" i="11"/>
  <c r="R1070" i="11"/>
  <c r="S1070" i="11"/>
  <c r="U267" i="11"/>
  <c r="T267" i="11"/>
  <c r="U643" i="11"/>
  <c r="T643" i="11"/>
  <c r="S2041" i="11"/>
  <c r="R2041" i="11"/>
  <c r="S2056" i="11"/>
  <c r="R2056" i="11"/>
  <c r="S1947" i="11"/>
  <c r="R1947" i="11"/>
  <c r="R2051" i="11"/>
  <c r="S2051" i="11"/>
  <c r="R1985" i="11"/>
  <c r="S1985" i="11"/>
  <c r="R2020" i="11"/>
  <c r="S2020" i="11"/>
  <c r="R1917" i="11"/>
  <c r="S1917" i="11"/>
  <c r="R1872" i="11"/>
  <c r="S1872" i="11"/>
  <c r="S1773" i="11"/>
  <c r="R1773" i="11"/>
  <c r="R1912" i="11"/>
  <c r="S1912" i="11"/>
  <c r="R1831" i="11"/>
  <c r="S1831" i="11"/>
  <c r="S1865" i="11"/>
  <c r="R1865" i="11"/>
  <c r="R1823" i="11"/>
  <c r="S1823" i="11"/>
  <c r="S1742" i="11"/>
  <c r="R1742" i="11"/>
  <c r="S1710" i="11"/>
  <c r="R1710" i="11"/>
  <c r="R1786" i="11"/>
  <c r="S1786" i="11"/>
  <c r="R1692" i="11"/>
  <c r="S1692" i="11"/>
  <c r="S1659" i="11"/>
  <c r="R1659" i="11"/>
  <c r="S1627" i="11"/>
  <c r="R1627" i="11"/>
  <c r="S1595" i="11"/>
  <c r="R1595" i="11"/>
  <c r="R1700" i="11"/>
  <c r="S1700" i="11"/>
  <c r="S1661" i="11"/>
  <c r="R1661" i="11"/>
  <c r="S1629" i="11"/>
  <c r="R1629" i="11"/>
  <c r="S1597" i="11"/>
  <c r="R1597" i="11"/>
  <c r="R1767" i="11"/>
  <c r="S1767" i="11"/>
  <c r="R1562" i="11"/>
  <c r="S1562" i="11"/>
  <c r="R1479" i="11"/>
  <c r="S1479" i="11"/>
  <c r="R1434" i="11"/>
  <c r="S1434" i="11"/>
  <c r="S1402" i="11"/>
  <c r="R1402" i="11"/>
  <c r="S1370" i="11"/>
  <c r="R1370" i="11"/>
  <c r="S1338" i="11"/>
  <c r="R1338" i="11"/>
  <c r="S1306" i="11"/>
  <c r="R1306" i="11"/>
  <c r="S1274" i="11"/>
  <c r="R1274" i="11"/>
  <c r="R1551" i="11"/>
  <c r="S1551" i="11"/>
  <c r="R1490" i="11"/>
  <c r="S1490" i="11"/>
  <c r="R1392" i="11"/>
  <c r="S1392" i="11"/>
  <c r="R1347" i="11"/>
  <c r="S1347" i="11"/>
  <c r="R1264" i="11"/>
  <c r="S1264" i="11"/>
  <c r="S1233" i="11"/>
  <c r="R1233" i="11"/>
  <c r="S1201" i="11"/>
  <c r="R1201" i="11"/>
  <c r="S1169" i="11"/>
  <c r="R1169" i="11"/>
  <c r="S1137" i="11"/>
  <c r="R1137" i="11"/>
  <c r="S1105" i="11"/>
  <c r="R1105" i="11"/>
  <c r="S1073" i="11"/>
  <c r="R1073" i="11"/>
  <c r="S1041" i="11"/>
  <c r="R1041" i="11"/>
  <c r="S1009" i="11"/>
  <c r="R1009" i="11"/>
  <c r="S977" i="11"/>
  <c r="R977" i="11"/>
  <c r="S945" i="11"/>
  <c r="R945" i="11"/>
  <c r="S913" i="11"/>
  <c r="R913" i="11"/>
  <c r="S881" i="11"/>
  <c r="R881" i="11"/>
  <c r="S849" i="11"/>
  <c r="R849" i="11"/>
  <c r="S817" i="11"/>
  <c r="R817" i="11"/>
  <c r="R1550" i="11"/>
  <c r="S1550" i="11"/>
  <c r="R1387" i="11"/>
  <c r="S1387" i="11"/>
  <c r="R1304" i="11"/>
  <c r="S1304" i="11"/>
  <c r="S1259" i="11"/>
  <c r="R1259" i="11"/>
  <c r="S1227" i="11"/>
  <c r="R1227" i="11"/>
  <c r="S1195" i="11"/>
  <c r="R1195" i="11"/>
  <c r="S1163" i="11"/>
  <c r="R1163" i="11"/>
  <c r="S1131" i="11"/>
  <c r="R1131" i="11"/>
  <c r="S1099" i="11"/>
  <c r="R1099" i="11"/>
  <c r="S1067" i="11"/>
  <c r="R1067" i="11"/>
  <c r="S1035" i="11"/>
  <c r="R1035" i="11"/>
  <c r="S1003" i="11"/>
  <c r="R1003" i="11"/>
  <c r="S971" i="11"/>
  <c r="R971" i="11"/>
  <c r="S939" i="11"/>
  <c r="R939" i="11"/>
  <c r="S907" i="11"/>
  <c r="R907" i="11"/>
  <c r="S875" i="11"/>
  <c r="R875" i="11"/>
  <c r="S843" i="11"/>
  <c r="R843" i="11"/>
  <c r="S1728" i="11"/>
  <c r="R1728" i="11"/>
  <c r="S1467" i="11"/>
  <c r="R1467" i="11"/>
  <c r="R1503" i="11"/>
  <c r="S1503" i="11"/>
  <c r="S1284" i="11"/>
  <c r="R1284" i="11"/>
  <c r="S1372" i="11"/>
  <c r="R1372" i="11"/>
  <c r="S777" i="11"/>
  <c r="R777" i="11"/>
  <c r="S745" i="11"/>
  <c r="R745" i="11"/>
  <c r="S713" i="11"/>
  <c r="R713" i="11"/>
  <c r="S681" i="11"/>
  <c r="R681" i="11"/>
  <c r="S649" i="11"/>
  <c r="R649" i="11"/>
  <c r="R826" i="11"/>
  <c r="S826" i="11"/>
  <c r="S747" i="11"/>
  <c r="R747" i="11"/>
  <c r="S683" i="11"/>
  <c r="R683" i="11"/>
  <c r="S369" i="11"/>
  <c r="R369" i="11"/>
  <c r="S337" i="11"/>
  <c r="R337" i="11"/>
  <c r="S273" i="11"/>
  <c r="R273" i="11"/>
  <c r="S177" i="11"/>
  <c r="R177" i="11"/>
  <c r="S145" i="11"/>
  <c r="R145" i="11"/>
  <c r="S113" i="11"/>
  <c r="R113" i="11"/>
  <c r="R806" i="11"/>
  <c r="S806" i="11"/>
  <c r="R754" i="11"/>
  <c r="S754" i="11"/>
  <c r="R690" i="11"/>
  <c r="S690" i="11"/>
  <c r="S13" i="11"/>
  <c r="R13" i="11"/>
  <c r="T47" i="11"/>
  <c r="U47" i="11"/>
  <c r="T75" i="11"/>
  <c r="R270" i="11"/>
  <c r="S270" i="11"/>
  <c r="R331" i="11"/>
  <c r="S331" i="11"/>
  <c r="R419" i="11"/>
  <c r="S419" i="11"/>
  <c r="R482" i="11"/>
  <c r="S482" i="11"/>
  <c r="R642" i="11"/>
  <c r="S642" i="11"/>
  <c r="U775" i="11"/>
  <c r="T775" i="11"/>
  <c r="S48" i="11"/>
  <c r="R48" i="11"/>
  <c r="R76" i="11"/>
  <c r="S76" i="11"/>
  <c r="S251" i="11"/>
  <c r="R251" i="11"/>
  <c r="R322" i="11"/>
  <c r="S322" i="11"/>
  <c r="R810" i="11"/>
  <c r="S810" i="11"/>
  <c r="S70" i="11"/>
  <c r="R70" i="11"/>
  <c r="S183" i="11"/>
  <c r="R183" i="11"/>
  <c r="R350" i="11"/>
  <c r="S350" i="11"/>
  <c r="S462" i="11"/>
  <c r="R462" i="11"/>
  <c r="R590" i="11"/>
  <c r="S590" i="11"/>
  <c r="S671" i="11"/>
  <c r="R671" i="11"/>
  <c r="T283" i="11"/>
  <c r="T602" i="11"/>
  <c r="U743" i="11"/>
  <c r="T743" i="11"/>
  <c r="R2071" i="11"/>
  <c r="S2071" i="11"/>
  <c r="S2007" i="11"/>
  <c r="R2007" i="11"/>
  <c r="S1977" i="11"/>
  <c r="R1977" i="11"/>
  <c r="R2064" i="11"/>
  <c r="S2064" i="11"/>
  <c r="S1997" i="11"/>
  <c r="R1997" i="11"/>
  <c r="R2034" i="11"/>
  <c r="S2034" i="11"/>
  <c r="S1965" i="11"/>
  <c r="R1965" i="11"/>
  <c r="S1949" i="11"/>
  <c r="R1949" i="11"/>
  <c r="R1904" i="11"/>
  <c r="S1904" i="11"/>
  <c r="R1861" i="11"/>
  <c r="S1861" i="11"/>
  <c r="R1818" i="11"/>
  <c r="S1818" i="11"/>
  <c r="R1810" i="11"/>
  <c r="S1810" i="11"/>
  <c r="S1734" i="11"/>
  <c r="R1734" i="11"/>
  <c r="S1702" i="11"/>
  <c r="R1702" i="11"/>
  <c r="R1743" i="11"/>
  <c r="S1743" i="11"/>
  <c r="S1667" i="11"/>
  <c r="R1667" i="11"/>
  <c r="S1603" i="11"/>
  <c r="R1603" i="11"/>
  <c r="S1835" i="11"/>
  <c r="R1835" i="11"/>
  <c r="R1732" i="11"/>
  <c r="S1732" i="11"/>
  <c r="S1653" i="11"/>
  <c r="R1653" i="11"/>
  <c r="S1573" i="11"/>
  <c r="R1573" i="11"/>
  <c r="S1509" i="11"/>
  <c r="R1509" i="11"/>
  <c r="S1843" i="11"/>
  <c r="R1843" i="11"/>
  <c r="S1410" i="11"/>
  <c r="R1410" i="11"/>
  <c r="S1346" i="11"/>
  <c r="R1346" i="11"/>
  <c r="S1266" i="11"/>
  <c r="R1266" i="11"/>
  <c r="R1360" i="11"/>
  <c r="S1360" i="11"/>
  <c r="S1209" i="11"/>
  <c r="R1209" i="11"/>
  <c r="S1145" i="11"/>
  <c r="R1145" i="11"/>
  <c r="S1081" i="11"/>
  <c r="R1081" i="11"/>
  <c r="S1001" i="11"/>
  <c r="R1001" i="11"/>
  <c r="S937" i="11"/>
  <c r="R937" i="11"/>
  <c r="S873" i="11"/>
  <c r="R873" i="11"/>
  <c r="R1400" i="11"/>
  <c r="S1400" i="11"/>
  <c r="S1235" i="11"/>
  <c r="R1235" i="11"/>
  <c r="S1171" i="11"/>
  <c r="R1171" i="11"/>
  <c r="S1107" i="11"/>
  <c r="R1107" i="11"/>
  <c r="S1043" i="11"/>
  <c r="R1043" i="11"/>
  <c r="S979" i="11"/>
  <c r="R979" i="11"/>
  <c r="S915" i="11"/>
  <c r="R915" i="11"/>
  <c r="S851" i="11"/>
  <c r="R851" i="11"/>
  <c r="R1506" i="11"/>
  <c r="S1506" i="11"/>
  <c r="S1435" i="11"/>
  <c r="R1435" i="11"/>
  <c r="S801" i="11"/>
  <c r="R801" i="11"/>
  <c r="S737" i="11"/>
  <c r="R737" i="11"/>
  <c r="S673" i="11"/>
  <c r="R673" i="11"/>
  <c r="S1420" i="11"/>
  <c r="R1420" i="11"/>
  <c r="R827" i="11"/>
  <c r="S827" i="11"/>
  <c r="S731" i="11"/>
  <c r="R731" i="11"/>
  <c r="S556" i="11"/>
  <c r="R556" i="11"/>
  <c r="S428" i="11"/>
  <c r="R428" i="11"/>
  <c r="S345" i="11"/>
  <c r="R345" i="11"/>
  <c r="S281" i="11"/>
  <c r="R281" i="11"/>
  <c r="R738" i="11"/>
  <c r="S738" i="11"/>
  <c r="R263" i="11"/>
  <c r="S263" i="11"/>
  <c r="S663" i="11"/>
  <c r="R663" i="11"/>
  <c r="R1118" i="11"/>
  <c r="S1118" i="11"/>
  <c r="R36" i="11"/>
  <c r="S36" i="11"/>
  <c r="R86" i="11"/>
  <c r="S86" i="11"/>
  <c r="S470" i="11"/>
  <c r="R470" i="11"/>
  <c r="R473" i="11"/>
  <c r="S473" i="11"/>
  <c r="R601" i="11"/>
  <c r="S601" i="11"/>
  <c r="R1052" i="11"/>
  <c r="S1052" i="11"/>
  <c r="U586" i="11"/>
  <c r="T586" i="11"/>
  <c r="S2019" i="11"/>
  <c r="R2019" i="11"/>
  <c r="R2047" i="11"/>
  <c r="S2047" i="11"/>
  <c r="S1887" i="11"/>
  <c r="R1887" i="11"/>
  <c r="S1989" i="11"/>
  <c r="R1989" i="11"/>
  <c r="R2017" i="11"/>
  <c r="S2017" i="11"/>
  <c r="S1809" i="11"/>
  <c r="R1809" i="11"/>
  <c r="S1941" i="11"/>
  <c r="R1941" i="11"/>
  <c r="R1815" i="11"/>
  <c r="S1815" i="11"/>
  <c r="R1740" i="11"/>
  <c r="S1740" i="11"/>
  <c r="S1647" i="11"/>
  <c r="R1647" i="11"/>
  <c r="S1929" i="11"/>
  <c r="R1929" i="11"/>
  <c r="S1771" i="11"/>
  <c r="R1771" i="11"/>
  <c r="S1681" i="11"/>
  <c r="R1681" i="11"/>
  <c r="S1633" i="11"/>
  <c r="R1633" i="11"/>
  <c r="S1569" i="11"/>
  <c r="R1569" i="11"/>
  <c r="S1505" i="11"/>
  <c r="R1505" i="11"/>
  <c r="R1331" i="11"/>
  <c r="S1331" i="11"/>
  <c r="S1253" i="11"/>
  <c r="R1253" i="11"/>
  <c r="S1173" i="11"/>
  <c r="R1173" i="11"/>
  <c r="S1125" i="11"/>
  <c r="R1125" i="11"/>
  <c r="S1061" i="11"/>
  <c r="R1061" i="11"/>
  <c r="S1013" i="11"/>
  <c r="R1013" i="11"/>
  <c r="S933" i="11"/>
  <c r="R933" i="11"/>
  <c r="S869" i="11"/>
  <c r="R869" i="11"/>
  <c r="R1416" i="11"/>
  <c r="S1416" i="11"/>
  <c r="S1247" i="11"/>
  <c r="R1247" i="11"/>
  <c r="S1183" i="11"/>
  <c r="R1183" i="11"/>
  <c r="S1119" i="11"/>
  <c r="R1119" i="11"/>
  <c r="S1055" i="11"/>
  <c r="R1055" i="11"/>
  <c r="S991" i="11"/>
  <c r="R991" i="11"/>
  <c r="S927" i="11"/>
  <c r="R927" i="11"/>
  <c r="S863" i="11"/>
  <c r="R863" i="11"/>
  <c r="R1570" i="11"/>
  <c r="S1570" i="11"/>
  <c r="S1292" i="11"/>
  <c r="R1292" i="11"/>
  <c r="S815" i="11"/>
  <c r="R815" i="11"/>
  <c r="R755" i="11"/>
  <c r="S755" i="11"/>
  <c r="S632" i="11"/>
  <c r="R632" i="11"/>
  <c r="S568" i="11"/>
  <c r="R568" i="11"/>
  <c r="S504" i="11"/>
  <c r="R504" i="11"/>
  <c r="S440" i="11"/>
  <c r="R440" i="11"/>
  <c r="S373" i="11"/>
  <c r="R373" i="11"/>
  <c r="S309" i="11"/>
  <c r="R309" i="11"/>
  <c r="S245" i="11"/>
  <c r="R245" i="11"/>
  <c r="R730" i="11"/>
  <c r="S730" i="11"/>
  <c r="R154" i="11"/>
  <c r="S154" i="11"/>
  <c r="S219" i="11"/>
  <c r="R219" i="11"/>
  <c r="R306" i="11"/>
  <c r="S306" i="11"/>
  <c r="R434" i="11"/>
  <c r="S434" i="11"/>
  <c r="R498" i="11"/>
  <c r="S498" i="11"/>
  <c r="R578" i="11"/>
  <c r="S578" i="11"/>
  <c r="R605" i="11"/>
  <c r="S605" i="11"/>
  <c r="S647" i="11"/>
  <c r="R647" i="11"/>
  <c r="S20" i="11"/>
  <c r="R20" i="11"/>
  <c r="R394" i="11"/>
  <c r="S394" i="11"/>
  <c r="S486" i="11"/>
  <c r="R486" i="11"/>
  <c r="R21" i="11"/>
  <c r="S21" i="11"/>
  <c r="S26" i="11"/>
  <c r="R26" i="11"/>
  <c r="R342" i="11"/>
  <c r="S342" i="11"/>
  <c r="T1022" i="11"/>
  <c r="U1022" i="11"/>
  <c r="S2069" i="11"/>
  <c r="R2069" i="11"/>
  <c r="R2006" i="11"/>
  <c r="S2006" i="11"/>
  <c r="R2028" i="11"/>
  <c r="S2028" i="11"/>
  <c r="R1850" i="11"/>
  <c r="S1850" i="11"/>
  <c r="S1785" i="11"/>
  <c r="R1785" i="11"/>
  <c r="R2002" i="11"/>
  <c r="S2002" i="11"/>
  <c r="R1890" i="11"/>
  <c r="S1890" i="11"/>
  <c r="R1940" i="11"/>
  <c r="S1940" i="11"/>
  <c r="S1870" i="11"/>
  <c r="R1870" i="11"/>
  <c r="R1908" i="11"/>
  <c r="S1908" i="11"/>
  <c r="S1754" i="11"/>
  <c r="R1754" i="11"/>
  <c r="S1722" i="11"/>
  <c r="R1722" i="11"/>
  <c r="S1690" i="11"/>
  <c r="R1690" i="11"/>
  <c r="R1753" i="11"/>
  <c r="S1753" i="11"/>
  <c r="R1916" i="11"/>
  <c r="S1916" i="11"/>
  <c r="S1816" i="11"/>
  <c r="R1816" i="11"/>
  <c r="R1761" i="11"/>
  <c r="S1761" i="11"/>
  <c r="S1725" i="11"/>
  <c r="R1725" i="11"/>
  <c r="R1640" i="11"/>
  <c r="S1640" i="11"/>
  <c r="R1578" i="11"/>
  <c r="S1578" i="11"/>
  <c r="S1540" i="11"/>
  <c r="R1540" i="11"/>
  <c r="R1450" i="11"/>
  <c r="S1450" i="11"/>
  <c r="S1414" i="11"/>
  <c r="R1414" i="11"/>
  <c r="S1382" i="11"/>
  <c r="R1382" i="11"/>
  <c r="S1350" i="11"/>
  <c r="R1350" i="11"/>
  <c r="S1318" i="11"/>
  <c r="R1318" i="11"/>
  <c r="S1286" i="11"/>
  <c r="R1286" i="11"/>
  <c r="R1676" i="11"/>
  <c r="S1676" i="11"/>
  <c r="R1644" i="11"/>
  <c r="S1644" i="11"/>
  <c r="R1612" i="11"/>
  <c r="S1612" i="11"/>
  <c r="R1325" i="11"/>
  <c r="S1325" i="11"/>
  <c r="S1733" i="11"/>
  <c r="R1733" i="11"/>
  <c r="R1580" i="11"/>
  <c r="S1580" i="11"/>
  <c r="R1365" i="11"/>
  <c r="S1365" i="11"/>
  <c r="S1512" i="11"/>
  <c r="R1512" i="11"/>
  <c r="S1425" i="11"/>
  <c r="R1425" i="11"/>
  <c r="R1343" i="11"/>
  <c r="S1343" i="11"/>
  <c r="R1260" i="11"/>
  <c r="S1260" i="11"/>
  <c r="R1196" i="11"/>
  <c r="S1196" i="11"/>
  <c r="R1122" i="11"/>
  <c r="S1122" i="11"/>
  <c r="R1060" i="11"/>
  <c r="S1060" i="11"/>
  <c r="R1279" i="11"/>
  <c r="S1279" i="11"/>
  <c r="R1216" i="11"/>
  <c r="S1216" i="11"/>
  <c r="R1142" i="11"/>
  <c r="S1142" i="11"/>
  <c r="R1078" i="11"/>
  <c r="S1078" i="11"/>
  <c r="R1016" i="11"/>
  <c r="S1016" i="11"/>
  <c r="R1423" i="11"/>
  <c r="S1423" i="11"/>
  <c r="R1256" i="11"/>
  <c r="S1256" i="11"/>
  <c r="R1040" i="11"/>
  <c r="S1040" i="11"/>
  <c r="R962" i="11"/>
  <c r="S962" i="11"/>
  <c r="R898" i="11"/>
  <c r="S898" i="11"/>
  <c r="S828" i="11"/>
  <c r="R828" i="11"/>
  <c r="S789" i="11"/>
  <c r="R789" i="11"/>
  <c r="S757" i="11"/>
  <c r="R757" i="11"/>
  <c r="S725" i="11"/>
  <c r="R725" i="11"/>
  <c r="S693" i="11"/>
  <c r="R693" i="11"/>
  <c r="S661" i="11"/>
  <c r="R661" i="11"/>
  <c r="R1604" i="11"/>
  <c r="S1604" i="11"/>
  <c r="R1210" i="11"/>
  <c r="S1210" i="11"/>
  <c r="R1130" i="11"/>
  <c r="S1130" i="11"/>
  <c r="R1014" i="11"/>
  <c r="S1014" i="11"/>
  <c r="R950" i="11"/>
  <c r="S950" i="11"/>
  <c r="R886" i="11"/>
  <c r="S886" i="11"/>
  <c r="R830" i="11"/>
  <c r="S830" i="11"/>
  <c r="S792" i="11"/>
  <c r="R792" i="11"/>
  <c r="S760" i="11"/>
  <c r="R760" i="11"/>
  <c r="S728" i="11"/>
  <c r="R728" i="11"/>
  <c r="S696" i="11"/>
  <c r="R696" i="11"/>
  <c r="S664" i="11"/>
  <c r="R664" i="11"/>
  <c r="R1056" i="11"/>
  <c r="S1056" i="11"/>
  <c r="R852" i="11"/>
  <c r="S852" i="11"/>
  <c r="S544" i="11"/>
  <c r="R544" i="11"/>
  <c r="S285" i="11"/>
  <c r="R285" i="11"/>
  <c r="S221" i="11"/>
  <c r="R221" i="11"/>
  <c r="S189" i="11"/>
  <c r="R189" i="11"/>
  <c r="S157" i="11"/>
  <c r="R157" i="11"/>
  <c r="R1150" i="11"/>
  <c r="S1150" i="11"/>
  <c r="R974" i="11"/>
  <c r="S974" i="11"/>
  <c r="R910" i="11"/>
  <c r="S910" i="11"/>
  <c r="R838" i="11"/>
  <c r="S838" i="11"/>
  <c r="S611" i="11"/>
  <c r="R611" i="11"/>
  <c r="S579" i="11"/>
  <c r="R579" i="11"/>
  <c r="S547" i="11"/>
  <c r="R547" i="11"/>
  <c r="S515" i="11"/>
  <c r="R515" i="11"/>
  <c r="S483" i="11"/>
  <c r="R483" i="11"/>
  <c r="S451" i="11"/>
  <c r="R451" i="11"/>
  <c r="S420" i="11"/>
  <c r="R420" i="11"/>
  <c r="S388" i="11"/>
  <c r="R388" i="11"/>
  <c r="S356" i="11"/>
  <c r="R356" i="11"/>
  <c r="S324" i="11"/>
  <c r="R324" i="11"/>
  <c r="S292" i="11"/>
  <c r="R292" i="11"/>
  <c r="S260" i="11"/>
  <c r="R260" i="11"/>
  <c r="S228" i="11"/>
  <c r="R228" i="11"/>
  <c r="S196" i="11"/>
  <c r="R196" i="11"/>
  <c r="S164" i="11"/>
  <c r="R164" i="11"/>
  <c r="S132" i="11"/>
  <c r="R132" i="11"/>
  <c r="S100" i="11"/>
  <c r="R100" i="11"/>
  <c r="R386" i="11"/>
  <c r="S386" i="11"/>
  <c r="R888" i="11"/>
  <c r="S888" i="11"/>
  <c r="R127" i="11"/>
  <c r="S127" i="11"/>
  <c r="R307" i="11"/>
  <c r="S307" i="11"/>
  <c r="R477" i="11"/>
  <c r="S477" i="11"/>
  <c r="R626" i="11"/>
  <c r="S626" i="11"/>
  <c r="R678" i="11"/>
  <c r="S678" i="11"/>
  <c r="S695" i="11"/>
  <c r="R695" i="11"/>
  <c r="S64" i="11"/>
  <c r="R64" i="11"/>
  <c r="S91" i="11"/>
  <c r="R91" i="11"/>
  <c r="R904" i="11"/>
  <c r="S904" i="11"/>
  <c r="R988" i="11"/>
  <c r="S988" i="11"/>
  <c r="S18" i="11"/>
  <c r="R18" i="11"/>
  <c r="S82" i="11"/>
  <c r="R82" i="11"/>
  <c r="R130" i="11"/>
  <c r="S130" i="11"/>
  <c r="R178" i="11"/>
  <c r="S178" i="11"/>
  <c r="R266" i="11"/>
  <c r="S266" i="11"/>
  <c r="R326" i="11"/>
  <c r="S326" i="11"/>
  <c r="R521" i="11"/>
  <c r="S521" i="11"/>
  <c r="R782" i="11"/>
  <c r="S782" i="11"/>
  <c r="S819" i="11"/>
  <c r="R819" i="11"/>
  <c r="R1438" i="11"/>
  <c r="S1438" i="11"/>
  <c r="S1557" i="11"/>
  <c r="R1557" i="11"/>
  <c r="S1757" i="11"/>
  <c r="R1757" i="11"/>
  <c r="S1717" i="11"/>
  <c r="R1717" i="11"/>
  <c r="R1670" i="11"/>
  <c r="S1670" i="11"/>
  <c r="R1606" i="11"/>
  <c r="S1606" i="11"/>
  <c r="R1341" i="11"/>
  <c r="S1341" i="11"/>
  <c r="R1699" i="11"/>
  <c r="S1699" i="11"/>
  <c r="R1381" i="11"/>
  <c r="S1381" i="11"/>
  <c r="R1636" i="11"/>
  <c r="S1636" i="11"/>
  <c r="R1456" i="11"/>
  <c r="S1456" i="11"/>
  <c r="R1684" i="11"/>
  <c r="S1684" i="11"/>
  <c r="R1271" i="11"/>
  <c r="S1271" i="11"/>
  <c r="R1152" i="11"/>
  <c r="S1152" i="11"/>
  <c r="S1576" i="11"/>
  <c r="R1576" i="11"/>
  <c r="S1273" i="11"/>
  <c r="R1273" i="11"/>
  <c r="R1140" i="11"/>
  <c r="S1140" i="11"/>
  <c r="R1678" i="11"/>
  <c r="S1678" i="11"/>
  <c r="R1224" i="11"/>
  <c r="S1224" i="11"/>
  <c r="R960" i="11"/>
  <c r="S960" i="11"/>
  <c r="R1206" i="11"/>
  <c r="S1206" i="11"/>
  <c r="R1012" i="11"/>
  <c r="S1012" i="11"/>
  <c r="R916" i="11"/>
  <c r="S916" i="11"/>
  <c r="S808" i="11"/>
  <c r="R808" i="11"/>
  <c r="S724" i="11"/>
  <c r="R724" i="11"/>
  <c r="S660" i="11"/>
  <c r="R660" i="11"/>
  <c r="R1038" i="11"/>
  <c r="S1038" i="11"/>
  <c r="S508" i="11"/>
  <c r="R508" i="11"/>
  <c r="S201" i="11"/>
  <c r="R201" i="11"/>
  <c r="R1132" i="11"/>
  <c r="S1132" i="11"/>
  <c r="R906" i="11"/>
  <c r="S906" i="11"/>
  <c r="S575" i="11"/>
  <c r="R575" i="11"/>
  <c r="S511" i="11"/>
  <c r="R511" i="11"/>
  <c r="S447" i="11"/>
  <c r="R447" i="11"/>
  <c r="S384" i="11"/>
  <c r="R384" i="11"/>
  <c r="S320" i="11"/>
  <c r="R320" i="11"/>
  <c r="S256" i="11"/>
  <c r="R256" i="11"/>
  <c r="S192" i="11"/>
  <c r="R192" i="11"/>
  <c r="S128" i="11"/>
  <c r="R128" i="11"/>
  <c r="R262" i="11"/>
  <c r="S262" i="11"/>
  <c r="R298" i="11"/>
  <c r="S298" i="11"/>
  <c r="R1164" i="11"/>
  <c r="S1164" i="11"/>
  <c r="S81" i="11"/>
  <c r="R81" i="11"/>
  <c r="R291" i="11"/>
  <c r="S291" i="11"/>
  <c r="R1359" i="11"/>
  <c r="S1359" i="11"/>
  <c r="R513" i="11"/>
  <c r="S513" i="11"/>
  <c r="R1042" i="11"/>
  <c r="S1042" i="11"/>
  <c r="S46" i="11"/>
  <c r="R46" i="11"/>
  <c r="S111" i="11"/>
  <c r="R111" i="11"/>
  <c r="R194" i="11"/>
  <c r="S194" i="11"/>
  <c r="T1160" i="11"/>
  <c r="U1160" i="11"/>
  <c r="S2029" i="11"/>
  <c r="R2029" i="11"/>
  <c r="S2003" i="11"/>
  <c r="R2003" i="11"/>
  <c r="S2010" i="11"/>
  <c r="R2010" i="11"/>
  <c r="S2053" i="11"/>
  <c r="R2053" i="11"/>
  <c r="R1950" i="11"/>
  <c r="S1950" i="11"/>
  <c r="R1788" i="11"/>
  <c r="S1788" i="11"/>
  <c r="S1714" i="11"/>
  <c r="R1714" i="11"/>
  <c r="S1800" i="11"/>
  <c r="R1800" i="11"/>
  <c r="R1721" i="11"/>
  <c r="S1721" i="11"/>
  <c r="S1792" i="11"/>
  <c r="R1792" i="11"/>
  <c r="S1553" i="11"/>
  <c r="R1553" i="11"/>
  <c r="S1489" i="11"/>
  <c r="R1489" i="11"/>
  <c r="R1784" i="11"/>
  <c r="S1784" i="11"/>
  <c r="R1624" i="11"/>
  <c r="S1624" i="11"/>
  <c r="S1444" i="11"/>
  <c r="R1444" i="11"/>
  <c r="S1374" i="11"/>
  <c r="R1374" i="11"/>
  <c r="S1310" i="11"/>
  <c r="R1310" i="11"/>
  <c r="R1634" i="11"/>
  <c r="S1634" i="11"/>
  <c r="R1357" i="11"/>
  <c r="S1357" i="11"/>
  <c r="S821" i="11"/>
  <c r="R821" i="11"/>
  <c r="R1558" i="11"/>
  <c r="S1558" i="11"/>
  <c r="R1452" i="11"/>
  <c r="S1452" i="11"/>
  <c r="R1269" i="11"/>
  <c r="S1269" i="11"/>
  <c r="S1693" i="11"/>
  <c r="R1693" i="11"/>
  <c r="R1552" i="11"/>
  <c r="S1552" i="11"/>
  <c r="R1620" i="11"/>
  <c r="S1620" i="11"/>
  <c r="S1329" i="11"/>
  <c r="R1329" i="11"/>
  <c r="R1244" i="11"/>
  <c r="S1244" i="11"/>
  <c r="R1106" i="11"/>
  <c r="S1106" i="11"/>
  <c r="R1415" i="11"/>
  <c r="S1415" i="11"/>
  <c r="R1200" i="11"/>
  <c r="S1200" i="11"/>
  <c r="R1094" i="11"/>
  <c r="S1094" i="11"/>
  <c r="R1468" i="11"/>
  <c r="S1468" i="11"/>
  <c r="R1084" i="11"/>
  <c r="S1084" i="11"/>
  <c r="R914" i="11"/>
  <c r="S914" i="11"/>
  <c r="S797" i="11"/>
  <c r="R797" i="11"/>
  <c r="S733" i="11"/>
  <c r="R733" i="11"/>
  <c r="S669" i="11"/>
  <c r="R669" i="11"/>
  <c r="S1409" i="11"/>
  <c r="R1409" i="11"/>
  <c r="R1188" i="11"/>
  <c r="S1188" i="11"/>
  <c r="R998" i="11"/>
  <c r="S998" i="11"/>
  <c r="R870" i="11"/>
  <c r="S870" i="11"/>
  <c r="S784" i="11"/>
  <c r="R784" i="11"/>
  <c r="S720" i="11"/>
  <c r="R720" i="11"/>
  <c r="S640" i="11"/>
  <c r="R640" i="11"/>
  <c r="R864" i="11"/>
  <c r="S864" i="11"/>
  <c r="S421" i="11"/>
  <c r="R421" i="11"/>
  <c r="R990" i="11"/>
  <c r="S990" i="11"/>
  <c r="R854" i="11"/>
  <c r="S854" i="11"/>
  <c r="S571" i="11"/>
  <c r="R571" i="11"/>
  <c r="S507" i="11"/>
  <c r="R507" i="11"/>
  <c r="S443" i="11"/>
  <c r="R443" i="11"/>
  <c r="S380" i="11"/>
  <c r="R380" i="11"/>
  <c r="S316" i="11"/>
  <c r="R316" i="11"/>
  <c r="S252" i="11"/>
  <c r="R252" i="11"/>
  <c r="S188" i="11"/>
  <c r="R188" i="11"/>
  <c r="S124" i="11"/>
  <c r="R124" i="11"/>
  <c r="R402" i="11"/>
  <c r="S402" i="11"/>
  <c r="R182" i="11"/>
  <c r="S182" i="11"/>
  <c r="R387" i="11"/>
  <c r="S387" i="11"/>
  <c r="S159" i="11"/>
  <c r="R159" i="11"/>
  <c r="R798" i="11"/>
  <c r="S798" i="11"/>
  <c r="S41" i="11"/>
  <c r="R41" i="11"/>
  <c r="R553" i="11"/>
  <c r="S553" i="11"/>
  <c r="R686" i="11"/>
  <c r="S686" i="11"/>
  <c r="T43" i="11"/>
  <c r="U43" i="11"/>
  <c r="R98" i="11"/>
  <c r="S98" i="11"/>
  <c r="R150" i="11"/>
  <c r="S150" i="11"/>
  <c r="R378" i="11"/>
  <c r="S378" i="11"/>
  <c r="R425" i="11"/>
  <c r="S425" i="11"/>
  <c r="S542" i="11"/>
  <c r="R542" i="11"/>
  <c r="R718" i="11"/>
  <c r="S718" i="11"/>
  <c r="S1686" i="11"/>
  <c r="R1686" i="11"/>
  <c r="S1795" i="11"/>
  <c r="R1795" i="11"/>
  <c r="S1637" i="11"/>
  <c r="R1637" i="11"/>
  <c r="R1530" i="11"/>
  <c r="S1530" i="11"/>
  <c r="S1362" i="11"/>
  <c r="R1362" i="11"/>
  <c r="R1379" i="11"/>
  <c r="S1379" i="11"/>
  <c r="R1296" i="11"/>
  <c r="S1296" i="11"/>
  <c r="S1097" i="11"/>
  <c r="R1097" i="11"/>
  <c r="S985" i="11"/>
  <c r="R985" i="11"/>
  <c r="S857" i="11"/>
  <c r="R857" i="11"/>
  <c r="S1539" i="11"/>
  <c r="R1539" i="11"/>
  <c r="R1336" i="11"/>
  <c r="S1336" i="11"/>
  <c r="S1187" i="11"/>
  <c r="R1187" i="11"/>
  <c r="S1123" i="11"/>
  <c r="R1123" i="11"/>
  <c r="S995" i="11"/>
  <c r="R995" i="11"/>
  <c r="S931" i="11"/>
  <c r="R931" i="11"/>
  <c r="S867" i="11"/>
  <c r="R867" i="11"/>
  <c r="R1587" i="11"/>
  <c r="S1587" i="11"/>
  <c r="R1523" i="11"/>
  <c r="S1523" i="11"/>
  <c r="S785" i="11"/>
  <c r="R785" i="11"/>
  <c r="S721" i="11"/>
  <c r="R721" i="11"/>
  <c r="S657" i="11"/>
  <c r="R657" i="11"/>
  <c r="S1308" i="11"/>
  <c r="R1308" i="11"/>
  <c r="S699" i="11"/>
  <c r="R699" i="11"/>
  <c r="S604" i="11"/>
  <c r="R604" i="11"/>
  <c r="S540" i="11"/>
  <c r="R540" i="11"/>
  <c r="S409" i="11"/>
  <c r="R409" i="11"/>
  <c r="S297" i="11"/>
  <c r="R297" i="11"/>
  <c r="S153" i="11"/>
  <c r="R153" i="11"/>
  <c r="R706" i="11"/>
  <c r="S706" i="11"/>
  <c r="R497" i="11"/>
  <c r="S497" i="11"/>
  <c r="S582" i="11"/>
  <c r="R582" i="11"/>
  <c r="R115" i="11"/>
  <c r="S115" i="11"/>
  <c r="U570" i="11"/>
  <c r="T570" i="11"/>
  <c r="S2068" i="11"/>
  <c r="R2068" i="11"/>
  <c r="S1971" i="11"/>
  <c r="R1971" i="11"/>
  <c r="S1903" i="11"/>
  <c r="R1903" i="11"/>
  <c r="R1759" i="11"/>
  <c r="S1759" i="11"/>
  <c r="S1631" i="11"/>
  <c r="R1631" i="11"/>
  <c r="S1665" i="11"/>
  <c r="R1665" i="11"/>
  <c r="R1312" i="11"/>
  <c r="S1312" i="11"/>
  <c r="S1189" i="11"/>
  <c r="R1189" i="11"/>
  <c r="S1045" i="11"/>
  <c r="R1045" i="11"/>
  <c r="S917" i="11"/>
  <c r="R917" i="11"/>
  <c r="S1231" i="11"/>
  <c r="R1231" i="11"/>
  <c r="R1814" i="11"/>
  <c r="S1814" i="11"/>
  <c r="S25" i="11"/>
  <c r="R25" i="11"/>
  <c r="R53" i="11"/>
  <c r="S53" i="11"/>
  <c r="R275" i="11"/>
  <c r="S275" i="11"/>
  <c r="R429" i="11"/>
  <c r="S429" i="11"/>
  <c r="S1380" i="11"/>
  <c r="R1380" i="11"/>
  <c r="S574" i="11"/>
  <c r="R574" i="11"/>
  <c r="U139" i="11"/>
  <c r="T139" i="11"/>
  <c r="U311" i="11"/>
  <c r="T311" i="11"/>
  <c r="U618" i="11"/>
  <c r="T618" i="11"/>
  <c r="S2074" i="11"/>
  <c r="R2074" i="11"/>
  <c r="R2065" i="11"/>
  <c r="S2065" i="11"/>
  <c r="R2036" i="11"/>
  <c r="S2036" i="11"/>
  <c r="S1999" i="11"/>
  <c r="R1999" i="11"/>
  <c r="S1967" i="11"/>
  <c r="R1967" i="11"/>
  <c r="S1963" i="11"/>
  <c r="R1963" i="11"/>
  <c r="S1931" i="11"/>
  <c r="R1931" i="11"/>
  <c r="S1899" i="11"/>
  <c r="R1899" i="11"/>
  <c r="S1867" i="11"/>
  <c r="R1867" i="11"/>
  <c r="S1986" i="11"/>
  <c r="R1986" i="11"/>
  <c r="S2040" i="11"/>
  <c r="R2040" i="11"/>
  <c r="R2014" i="11"/>
  <c r="S2014" i="11"/>
  <c r="R1898" i="11"/>
  <c r="S1898" i="11"/>
  <c r="S1821" i="11"/>
  <c r="R1821" i="11"/>
  <c r="S1789" i="11"/>
  <c r="R1789" i="11"/>
  <c r="R1938" i="11"/>
  <c r="S1938" i="11"/>
  <c r="S1878" i="11"/>
  <c r="R1878" i="11"/>
  <c r="R1812" i="11"/>
  <c r="S1812" i="11"/>
  <c r="R1804" i="11"/>
  <c r="S1804" i="11"/>
  <c r="S1832" i="11"/>
  <c r="R1832" i="11"/>
  <c r="R1924" i="11"/>
  <c r="S1924" i="11"/>
  <c r="R1822" i="11"/>
  <c r="S1822" i="11"/>
  <c r="S1768" i="11"/>
  <c r="R1768" i="11"/>
  <c r="S1581" i="11"/>
  <c r="R1581" i="11"/>
  <c r="S1549" i="11"/>
  <c r="R1549" i="11"/>
  <c r="S1517" i="11"/>
  <c r="R1517" i="11"/>
  <c r="S1485" i="11"/>
  <c r="R1485" i="11"/>
  <c r="S1453" i="11"/>
  <c r="R1453" i="11"/>
  <c r="R1766" i="11"/>
  <c r="S1766" i="11"/>
  <c r="R1830" i="11"/>
  <c r="S1830" i="11"/>
  <c r="R1731" i="11"/>
  <c r="S1731" i="11"/>
  <c r="R1642" i="11"/>
  <c r="S1642" i="11"/>
  <c r="R1588" i="11"/>
  <c r="S1588" i="11"/>
  <c r="R1460" i="11"/>
  <c r="S1460" i="11"/>
  <c r="S1824" i="11"/>
  <c r="R1824" i="11"/>
  <c r="R1680" i="11"/>
  <c r="S1680" i="11"/>
  <c r="R1648" i="11"/>
  <c r="S1648" i="11"/>
  <c r="R1616" i="11"/>
  <c r="S1616" i="11"/>
  <c r="R1462" i="11"/>
  <c r="S1462" i="11"/>
  <c r="R1373" i="11"/>
  <c r="S1373" i="11"/>
  <c r="S1886" i="11"/>
  <c r="R1886" i="11"/>
  <c r="S1472" i="11"/>
  <c r="R1472" i="11"/>
  <c r="R1413" i="11"/>
  <c r="S1413" i="11"/>
  <c r="R1285" i="11"/>
  <c r="S1285" i="11"/>
  <c r="S1910" i="11"/>
  <c r="R1910" i="11"/>
  <c r="S1862" i="11"/>
  <c r="R1862" i="11"/>
  <c r="R1566" i="11"/>
  <c r="S1566" i="11"/>
  <c r="R1436" i="11"/>
  <c r="S1436" i="11"/>
  <c r="R1534" i="11"/>
  <c r="S1534" i="11"/>
  <c r="R1446" i="11"/>
  <c r="S1446" i="11"/>
  <c r="R1351" i="11"/>
  <c r="S1351" i="11"/>
  <c r="R1584" i="11"/>
  <c r="S1584" i="11"/>
  <c r="S1262" i="11"/>
  <c r="R1262" i="11"/>
  <c r="R1198" i="11"/>
  <c r="S1198" i="11"/>
  <c r="R1136" i="11"/>
  <c r="S1136" i="11"/>
  <c r="R1062" i="11"/>
  <c r="S1062" i="11"/>
  <c r="R1502" i="11"/>
  <c r="S1502" i="11"/>
  <c r="R1287" i="11"/>
  <c r="S1287" i="11"/>
  <c r="R1218" i="11"/>
  <c r="S1218" i="11"/>
  <c r="R1156" i="11"/>
  <c r="S1156" i="11"/>
  <c r="R1092" i="11"/>
  <c r="S1092" i="11"/>
  <c r="R1018" i="11"/>
  <c r="S1018" i="11"/>
  <c r="S1281" i="11"/>
  <c r="R1281" i="11"/>
  <c r="R1072" i="11"/>
  <c r="S1072" i="11"/>
  <c r="R976" i="11"/>
  <c r="S976" i="11"/>
  <c r="R912" i="11"/>
  <c r="S912" i="11"/>
  <c r="R842" i="11"/>
  <c r="S842" i="11"/>
  <c r="R1220" i="11"/>
  <c r="S1220" i="11"/>
  <c r="R1134" i="11"/>
  <c r="S1134" i="11"/>
  <c r="R1054" i="11"/>
  <c r="S1054" i="11"/>
  <c r="R964" i="11"/>
  <c r="S964" i="11"/>
  <c r="R900" i="11"/>
  <c r="S900" i="11"/>
  <c r="R832" i="11"/>
  <c r="S832" i="11"/>
  <c r="S796" i="11"/>
  <c r="R796" i="11"/>
  <c r="S764" i="11"/>
  <c r="R764" i="11"/>
  <c r="S732" i="11"/>
  <c r="R732" i="11"/>
  <c r="S700" i="11"/>
  <c r="R700" i="11"/>
  <c r="S668" i="11"/>
  <c r="R668" i="11"/>
  <c r="S636" i="11"/>
  <c r="R636" i="11"/>
  <c r="R1074" i="11"/>
  <c r="S1074" i="11"/>
  <c r="R856" i="11"/>
  <c r="S856" i="11"/>
  <c r="S612" i="11"/>
  <c r="R612" i="11"/>
  <c r="S580" i="11"/>
  <c r="R580" i="11"/>
  <c r="S548" i="11"/>
  <c r="R548" i="11"/>
  <c r="S516" i="11"/>
  <c r="R516" i="11"/>
  <c r="S484" i="11"/>
  <c r="R484" i="11"/>
  <c r="S452" i="11"/>
  <c r="R452" i="11"/>
  <c r="S257" i="11"/>
  <c r="R257" i="11"/>
  <c r="S225" i="11"/>
  <c r="R225" i="11"/>
  <c r="R1178" i="11"/>
  <c r="S1178" i="11"/>
  <c r="R986" i="11"/>
  <c r="S986" i="11"/>
  <c r="R922" i="11"/>
  <c r="S922" i="11"/>
  <c r="R850" i="11"/>
  <c r="S850" i="11"/>
  <c r="S615" i="11"/>
  <c r="R615" i="11"/>
  <c r="S583" i="11"/>
  <c r="R583" i="11"/>
  <c r="S551" i="11"/>
  <c r="R551" i="11"/>
  <c r="S519" i="11"/>
  <c r="R519" i="11"/>
  <c r="S487" i="11"/>
  <c r="R487" i="11"/>
  <c r="S455" i="11"/>
  <c r="R455" i="11"/>
  <c r="S424" i="11"/>
  <c r="R424" i="11"/>
  <c r="S392" i="11"/>
  <c r="R392" i="11"/>
  <c r="S360" i="11"/>
  <c r="R360" i="11"/>
  <c r="S328" i="11"/>
  <c r="R328" i="11"/>
  <c r="S296" i="11"/>
  <c r="R296" i="11"/>
  <c r="S264" i="11"/>
  <c r="R264" i="11"/>
  <c r="S232" i="11"/>
  <c r="R232" i="11"/>
  <c r="S200" i="11"/>
  <c r="R200" i="11"/>
  <c r="S168" i="11"/>
  <c r="R168" i="11"/>
  <c r="S136" i="11"/>
  <c r="R136" i="11"/>
  <c r="S104" i="11"/>
  <c r="R104" i="11"/>
  <c r="S80" i="11"/>
  <c r="R80" i="11"/>
  <c r="R338" i="11"/>
  <c r="S338" i="11"/>
  <c r="S454" i="11"/>
  <c r="R454" i="11"/>
  <c r="S566" i="11"/>
  <c r="R566" i="11"/>
  <c r="S598" i="11"/>
  <c r="R598" i="11"/>
  <c r="S29" i="11"/>
  <c r="R29" i="11"/>
  <c r="R155" i="11"/>
  <c r="S155" i="11"/>
  <c r="R206" i="11"/>
  <c r="S206" i="11"/>
  <c r="R222" i="11"/>
  <c r="S222" i="11"/>
  <c r="R238" i="11"/>
  <c r="S238" i="11"/>
  <c r="R573" i="11"/>
  <c r="S573" i="11"/>
  <c r="R823" i="11"/>
  <c r="S823" i="11"/>
  <c r="U426" i="11"/>
  <c r="T426" i="11"/>
  <c r="S191" i="11"/>
  <c r="R191" i="11"/>
  <c r="R481" i="11"/>
  <c r="S481" i="11"/>
  <c r="S518" i="11"/>
  <c r="R518" i="11"/>
  <c r="S33" i="11"/>
  <c r="R33" i="11"/>
  <c r="S22" i="11"/>
  <c r="R22" i="11"/>
  <c r="S85" i="11"/>
  <c r="R85" i="11"/>
  <c r="R162" i="11"/>
  <c r="S162" i="11"/>
  <c r="R318" i="11"/>
  <c r="S318" i="11"/>
  <c r="R415" i="11"/>
  <c r="S415" i="11"/>
  <c r="S430" i="11"/>
  <c r="R430" i="11"/>
  <c r="R569" i="11"/>
  <c r="S569" i="11"/>
  <c r="S735" i="11"/>
  <c r="R735" i="11"/>
  <c r="S1268" i="11"/>
  <c r="R1268" i="11"/>
  <c r="U195" i="11"/>
  <c r="T195" i="11"/>
  <c r="U359" i="11"/>
  <c r="T359" i="11"/>
  <c r="S2066" i="11"/>
  <c r="R2066" i="11"/>
  <c r="S2049" i="11"/>
  <c r="R2049" i="11"/>
  <c r="R2067" i="11"/>
  <c r="S2067" i="11"/>
  <c r="R1996" i="11"/>
  <c r="S1996" i="11"/>
  <c r="S1923" i="11"/>
  <c r="R1923" i="11"/>
  <c r="S1891" i="11"/>
  <c r="R1891" i="11"/>
  <c r="S1859" i="11"/>
  <c r="R1859" i="11"/>
  <c r="R1982" i="11"/>
  <c r="S1982" i="11"/>
  <c r="R2057" i="11"/>
  <c r="S2057" i="11"/>
  <c r="R1998" i="11"/>
  <c r="S1998" i="11"/>
  <c r="R1930" i="11"/>
  <c r="S1930" i="11"/>
  <c r="S1813" i="11"/>
  <c r="R1813" i="11"/>
  <c r="S1781" i="11"/>
  <c r="R1781" i="11"/>
  <c r="R1976" i="11"/>
  <c r="S1976" i="11"/>
  <c r="R1932" i="11"/>
  <c r="S1932" i="11"/>
  <c r="R1844" i="11"/>
  <c r="S1844" i="11"/>
  <c r="S1902" i="11"/>
  <c r="R1902" i="11"/>
  <c r="R1836" i="11"/>
  <c r="S1836" i="11"/>
  <c r="R1780" i="11"/>
  <c r="S1780" i="11"/>
  <c r="S1493" i="11"/>
  <c r="R1493" i="11"/>
  <c r="S1894" i="11"/>
  <c r="R1894" i="11"/>
  <c r="R1594" i="11"/>
  <c r="S1594" i="11"/>
  <c r="R1691" i="11"/>
  <c r="S1691" i="11"/>
  <c r="R1622" i="11"/>
  <c r="S1622" i="11"/>
  <c r="S1528" i="11"/>
  <c r="R1528" i="11"/>
  <c r="R1405" i="11"/>
  <c r="S1405" i="11"/>
  <c r="S1560" i="11"/>
  <c r="R1560" i="11"/>
  <c r="S1480" i="11"/>
  <c r="R1480" i="11"/>
  <c r="R1668" i="11"/>
  <c r="S1668" i="11"/>
  <c r="R1246" i="11"/>
  <c r="S1246" i="11"/>
  <c r="R1120" i="11"/>
  <c r="S1120" i="11"/>
  <c r="S1448" i="11"/>
  <c r="R1448" i="11"/>
  <c r="R1172" i="11"/>
  <c r="S1172" i="11"/>
  <c r="R1034" i="11"/>
  <c r="S1034" i="11"/>
  <c r="R1311" i="11"/>
  <c r="S1311" i="11"/>
  <c r="R992" i="11"/>
  <c r="S992" i="11"/>
  <c r="R858" i="11"/>
  <c r="S858" i="11"/>
  <c r="S641" i="11"/>
  <c r="R641" i="11"/>
  <c r="R1242" i="11"/>
  <c r="S1242" i="11"/>
  <c r="R1068" i="11"/>
  <c r="S1068" i="11"/>
  <c r="R884" i="11"/>
  <c r="S884" i="11"/>
  <c r="S788" i="11"/>
  <c r="R788" i="11"/>
  <c r="S740" i="11"/>
  <c r="R740" i="11"/>
  <c r="S676" i="11"/>
  <c r="R676" i="11"/>
  <c r="R1194" i="11"/>
  <c r="S1194" i="11"/>
  <c r="S588" i="11"/>
  <c r="R588" i="11"/>
  <c r="S524" i="11"/>
  <c r="R524" i="11"/>
  <c r="S460" i="11"/>
  <c r="R460" i="11"/>
  <c r="S313" i="11"/>
  <c r="R313" i="11"/>
  <c r="S249" i="11"/>
  <c r="R249" i="11"/>
  <c r="S1305" i="11"/>
  <c r="R1305" i="11"/>
  <c r="R938" i="11"/>
  <c r="S938" i="11"/>
  <c r="S591" i="11"/>
  <c r="R591" i="11"/>
  <c r="S527" i="11"/>
  <c r="R527" i="11"/>
  <c r="S463" i="11"/>
  <c r="R463" i="11"/>
  <c r="S400" i="11"/>
  <c r="R400" i="11"/>
  <c r="S336" i="11"/>
  <c r="R336" i="11"/>
  <c r="S272" i="11"/>
  <c r="R272" i="11"/>
  <c r="S208" i="11"/>
  <c r="R208" i="11"/>
  <c r="S144" i="11"/>
  <c r="R144" i="11"/>
  <c r="R102" i="11"/>
  <c r="S102" i="11"/>
  <c r="S783" i="11"/>
  <c r="R783" i="11"/>
  <c r="T83" i="11"/>
  <c r="U83" i="11"/>
  <c r="R379" i="11"/>
  <c r="S379" i="11"/>
  <c r="R610" i="11"/>
  <c r="S610" i="11"/>
  <c r="R314" i="11"/>
  <c r="S314" i="11"/>
  <c r="R334" i="11"/>
  <c r="S334" i="11"/>
  <c r="R441" i="11"/>
  <c r="S441" i="11"/>
  <c r="R558" i="11"/>
  <c r="S558" i="11"/>
  <c r="S767" i="11"/>
  <c r="R767" i="11"/>
  <c r="U95" i="11"/>
  <c r="T95" i="11"/>
  <c r="S2062" i="11"/>
  <c r="R2062" i="11"/>
  <c r="R2059" i="11"/>
  <c r="S2059" i="11"/>
  <c r="R1962" i="11"/>
  <c r="S1962" i="11"/>
  <c r="R1884" i="11"/>
  <c r="S1884" i="11"/>
  <c r="S1730" i="11"/>
  <c r="R1730" i="11"/>
  <c r="S1840" i="11"/>
  <c r="R1840" i="11"/>
  <c r="R1729" i="11"/>
  <c r="S1729" i="11"/>
  <c r="R1838" i="11"/>
  <c r="S1838" i="11"/>
  <c r="R1656" i="11"/>
  <c r="S1656" i="11"/>
  <c r="R1546" i="11"/>
  <c r="S1546" i="11"/>
  <c r="S1390" i="11"/>
  <c r="R1390" i="11"/>
  <c r="S1326" i="11"/>
  <c r="R1326" i="11"/>
  <c r="S1934" i="11"/>
  <c r="R1934" i="11"/>
  <c r="R1650" i="11"/>
  <c r="S1650" i="11"/>
  <c r="S1464" i="11"/>
  <c r="R1464" i="11"/>
  <c r="R1293" i="11"/>
  <c r="S1293" i="11"/>
  <c r="R1630" i="11"/>
  <c r="S1630" i="11"/>
  <c r="R1520" i="11"/>
  <c r="S1520" i="11"/>
  <c r="R1263" i="11"/>
  <c r="S1263" i="11"/>
  <c r="R1138" i="11"/>
  <c r="S1138" i="11"/>
  <c r="R1532" i="11"/>
  <c r="S1532" i="11"/>
  <c r="R1232" i="11"/>
  <c r="S1232" i="11"/>
  <c r="R1064" i="11"/>
  <c r="S1064" i="11"/>
  <c r="S1401" i="11"/>
  <c r="R1401" i="11"/>
  <c r="R1010" i="11"/>
  <c r="S1010" i="11"/>
  <c r="R882" i="11"/>
  <c r="S882" i="11"/>
  <c r="S781" i="11"/>
  <c r="R781" i="11"/>
  <c r="S717" i="11"/>
  <c r="R717" i="11"/>
  <c r="S653" i="11"/>
  <c r="R653" i="11"/>
  <c r="S1297" i="11"/>
  <c r="R1297" i="11"/>
  <c r="R1058" i="11"/>
  <c r="S1058" i="11"/>
  <c r="R902" i="11"/>
  <c r="S902" i="11"/>
  <c r="S800" i="11"/>
  <c r="R800" i="11"/>
  <c r="S736" i="11"/>
  <c r="R736" i="11"/>
  <c r="S688" i="11"/>
  <c r="R688" i="11"/>
  <c r="R1258" i="11"/>
  <c r="S1258" i="11"/>
  <c r="R836" i="11"/>
  <c r="S836" i="11"/>
  <c r="S405" i="11"/>
  <c r="R405" i="11"/>
  <c r="S277" i="11"/>
  <c r="R277" i="11"/>
  <c r="S213" i="11"/>
  <c r="R213" i="11"/>
  <c r="S149" i="11"/>
  <c r="R149" i="11"/>
  <c r="R958" i="11"/>
  <c r="S958" i="11"/>
  <c r="S587" i="11"/>
  <c r="R587" i="11"/>
  <c r="S523" i="11"/>
  <c r="R523" i="11"/>
  <c r="S459" i="11"/>
  <c r="R459" i="11"/>
  <c r="S396" i="11"/>
  <c r="R396" i="11"/>
  <c r="S332" i="11"/>
  <c r="R332" i="11"/>
  <c r="S268" i="11"/>
  <c r="R268" i="11"/>
  <c r="S204" i="11"/>
  <c r="R204" i="11"/>
  <c r="S140" i="11"/>
  <c r="R140" i="11"/>
  <c r="S107" i="11"/>
  <c r="R107" i="11"/>
  <c r="R972" i="11"/>
  <c r="S972" i="11"/>
  <c r="R143" i="11"/>
  <c r="S143" i="11"/>
  <c r="R286" i="11"/>
  <c r="S286" i="11"/>
  <c r="R323" i="11"/>
  <c r="S323" i="11"/>
  <c r="R742" i="11"/>
  <c r="S742" i="11"/>
  <c r="R892" i="11"/>
  <c r="S892" i="11"/>
  <c r="T123" i="11"/>
  <c r="T1254" i="11"/>
  <c r="R126" i="11"/>
  <c r="S126" i="11"/>
  <c r="S42" i="11"/>
  <c r="R42" i="11"/>
  <c r="S1544" i="11"/>
  <c r="R1544" i="11"/>
  <c r="S2070" i="11"/>
  <c r="R2070" i="11"/>
  <c r="R2055" i="11"/>
  <c r="S2055" i="11"/>
  <c r="R2026" i="11"/>
  <c r="S2026" i="11"/>
  <c r="S1995" i="11"/>
  <c r="R1995" i="11"/>
  <c r="R2060" i="11"/>
  <c r="S2060" i="11"/>
  <c r="S1959" i="11"/>
  <c r="R1959" i="11"/>
  <c r="S1927" i="11"/>
  <c r="R1927" i="11"/>
  <c r="S1895" i="11"/>
  <c r="R1895" i="11"/>
  <c r="S1863" i="11"/>
  <c r="R1863" i="11"/>
  <c r="R2031" i="11"/>
  <c r="S2031" i="11"/>
  <c r="R1972" i="11"/>
  <c r="S1972" i="11"/>
  <c r="R1988" i="11"/>
  <c r="S1988" i="11"/>
  <c r="R1945" i="11"/>
  <c r="S1945" i="11"/>
  <c r="R2004" i="11"/>
  <c r="S2004" i="11"/>
  <c r="R1956" i="11"/>
  <c r="S1956" i="11"/>
  <c r="R1933" i="11"/>
  <c r="S1933" i="11"/>
  <c r="R1888" i="11"/>
  <c r="S1888" i="11"/>
  <c r="S1817" i="11"/>
  <c r="R1817" i="11"/>
  <c r="R1928" i="11"/>
  <c r="S1928" i="11"/>
  <c r="R1802" i="11"/>
  <c r="S1802" i="11"/>
  <c r="R1839" i="11"/>
  <c r="S1839" i="11"/>
  <c r="R1794" i="11"/>
  <c r="S1794" i="11"/>
  <c r="S1811" i="11"/>
  <c r="R1811" i="11"/>
  <c r="R1708" i="11"/>
  <c r="S1708" i="11"/>
  <c r="S1671" i="11"/>
  <c r="R1671" i="11"/>
  <c r="S1639" i="11"/>
  <c r="R1639" i="11"/>
  <c r="S1607" i="11"/>
  <c r="R1607" i="11"/>
  <c r="R1716" i="11"/>
  <c r="S1716" i="11"/>
  <c r="S1673" i="11"/>
  <c r="R1673" i="11"/>
  <c r="S1641" i="11"/>
  <c r="R1641" i="11"/>
  <c r="S1609" i="11"/>
  <c r="R1609" i="11"/>
  <c r="S1577" i="11"/>
  <c r="R1577" i="11"/>
  <c r="S1545" i="11"/>
  <c r="R1545" i="11"/>
  <c r="S1513" i="11"/>
  <c r="R1513" i="11"/>
  <c r="S1481" i="11"/>
  <c r="R1481" i="11"/>
  <c r="S1449" i="11"/>
  <c r="R1449" i="11"/>
  <c r="S1763" i="11"/>
  <c r="R1763" i="11"/>
  <c r="S1803" i="11"/>
  <c r="R1803" i="11"/>
  <c r="S1495" i="11"/>
  <c r="R1495" i="11"/>
  <c r="S1819" i="11"/>
  <c r="R1819" i="11"/>
  <c r="S1571" i="11"/>
  <c r="R1571" i="11"/>
  <c r="S1515" i="11"/>
  <c r="R1515" i="11"/>
  <c r="R1454" i="11"/>
  <c r="S1454" i="11"/>
  <c r="R1408" i="11"/>
  <c r="S1408" i="11"/>
  <c r="R1363" i="11"/>
  <c r="S1363" i="11"/>
  <c r="R1280" i="11"/>
  <c r="S1280" i="11"/>
  <c r="S1245" i="11"/>
  <c r="R1245" i="11"/>
  <c r="S1213" i="11"/>
  <c r="R1213" i="11"/>
  <c r="S1181" i="11"/>
  <c r="R1181" i="11"/>
  <c r="S1149" i="11"/>
  <c r="R1149" i="11"/>
  <c r="S1117" i="11"/>
  <c r="R1117" i="11"/>
  <c r="S1085" i="11"/>
  <c r="R1085" i="11"/>
  <c r="S1053" i="11"/>
  <c r="R1053" i="11"/>
  <c r="S1021" i="11"/>
  <c r="R1021" i="11"/>
  <c r="S989" i="11"/>
  <c r="R989" i="11"/>
  <c r="S957" i="11"/>
  <c r="R957" i="11"/>
  <c r="S925" i="11"/>
  <c r="R925" i="11"/>
  <c r="S893" i="11"/>
  <c r="R893" i="11"/>
  <c r="S861" i="11"/>
  <c r="R861" i="11"/>
  <c r="S829" i="11"/>
  <c r="R829" i="11"/>
  <c r="R1519" i="11"/>
  <c r="S1519" i="11"/>
  <c r="R1458" i="11"/>
  <c r="S1458" i="11"/>
  <c r="R1403" i="11"/>
  <c r="S1403" i="11"/>
  <c r="R1320" i="11"/>
  <c r="S1320" i="11"/>
  <c r="R1275" i="11"/>
  <c r="S1275" i="11"/>
  <c r="S1239" i="11"/>
  <c r="R1239" i="11"/>
  <c r="S1207" i="11"/>
  <c r="R1207" i="11"/>
  <c r="S1175" i="11"/>
  <c r="R1175" i="11"/>
  <c r="S1143" i="11"/>
  <c r="R1143" i="11"/>
  <c r="S1111" i="11"/>
  <c r="R1111" i="11"/>
  <c r="S1079" i="11"/>
  <c r="R1079" i="11"/>
  <c r="S1047" i="11"/>
  <c r="R1047" i="11"/>
  <c r="S1015" i="11"/>
  <c r="R1015" i="11"/>
  <c r="S983" i="11"/>
  <c r="R983" i="11"/>
  <c r="S951" i="11"/>
  <c r="R951" i="11"/>
  <c r="S919" i="11"/>
  <c r="R919" i="11"/>
  <c r="S887" i="11"/>
  <c r="R887" i="11"/>
  <c r="S855" i="11"/>
  <c r="R855" i="11"/>
  <c r="S1760" i="11"/>
  <c r="R1760" i="11"/>
  <c r="R1787" i="11"/>
  <c r="S1787" i="11"/>
  <c r="S1563" i="11"/>
  <c r="R1563" i="11"/>
  <c r="S1340" i="11"/>
  <c r="R1340" i="11"/>
  <c r="S1531" i="11"/>
  <c r="R1531" i="11"/>
  <c r="S1412" i="11"/>
  <c r="R1412" i="11"/>
  <c r="R1491" i="11"/>
  <c r="S1491" i="11"/>
  <c r="R1471" i="11"/>
  <c r="S1471" i="11"/>
  <c r="S1316" i="11"/>
  <c r="R1316" i="11"/>
  <c r="R1535" i="11"/>
  <c r="S1535" i="11"/>
  <c r="R771" i="11"/>
  <c r="S771" i="11"/>
  <c r="R707" i="11"/>
  <c r="S707" i="11"/>
  <c r="R646" i="11"/>
  <c r="S646" i="11"/>
  <c r="S608" i="11"/>
  <c r="R608" i="11"/>
  <c r="S576" i="11"/>
  <c r="R576" i="11"/>
  <c r="S512" i="11"/>
  <c r="R512" i="11"/>
  <c r="S480" i="11"/>
  <c r="R480" i="11"/>
  <c r="S448" i="11"/>
  <c r="R448" i="11"/>
  <c r="S413" i="11"/>
  <c r="R413" i="11"/>
  <c r="S381" i="11"/>
  <c r="R381" i="11"/>
  <c r="S349" i="11"/>
  <c r="R349" i="11"/>
  <c r="S317" i="11"/>
  <c r="R317" i="11"/>
  <c r="S253" i="11"/>
  <c r="R253" i="11"/>
  <c r="S125" i="11"/>
  <c r="R125" i="11"/>
  <c r="S93" i="11"/>
  <c r="R93" i="11"/>
  <c r="R778" i="11"/>
  <c r="S778" i="11"/>
  <c r="R714" i="11"/>
  <c r="S714" i="11"/>
  <c r="R650" i="11"/>
  <c r="S650" i="11"/>
  <c r="S12" i="11"/>
  <c r="U59" i="11" s="1"/>
  <c r="R12" i="11"/>
  <c r="S243" i="11"/>
  <c r="R243" i="11"/>
  <c r="R290" i="11"/>
  <c r="S290" i="11"/>
  <c r="R561" i="11"/>
  <c r="S561" i="11"/>
  <c r="S45" i="11"/>
  <c r="R45" i="11"/>
  <c r="R87" i="11"/>
  <c r="S87" i="11"/>
  <c r="R103" i="11"/>
  <c r="S103" i="11"/>
  <c r="R403" i="11"/>
  <c r="S403" i="11"/>
  <c r="R546" i="11"/>
  <c r="S546" i="11"/>
  <c r="R908" i="11"/>
  <c r="S908" i="11"/>
  <c r="T147" i="11"/>
  <c r="S175" i="11"/>
  <c r="R175" i="11"/>
  <c r="R362" i="11"/>
  <c r="S362" i="11"/>
  <c r="R433" i="11"/>
  <c r="S433" i="11"/>
  <c r="S550" i="11"/>
  <c r="R550" i="11"/>
  <c r="S7" i="11"/>
  <c r="U23" i="11" s="1"/>
  <c r="R7" i="11"/>
  <c r="S34" i="11"/>
  <c r="R34" i="11"/>
  <c r="R207" i="11"/>
  <c r="S207" i="11"/>
  <c r="S223" i="11"/>
  <c r="R223" i="11"/>
  <c r="S239" i="11"/>
  <c r="R239" i="11"/>
  <c r="R294" i="11"/>
  <c r="S294" i="11"/>
  <c r="R410" i="11"/>
  <c r="S410" i="11"/>
  <c r="S478" i="11"/>
  <c r="R478" i="11"/>
  <c r="S606" i="11"/>
  <c r="R606" i="11"/>
  <c r="S1651" i="11"/>
  <c r="R1651" i="11"/>
  <c r="S1889" i="11"/>
  <c r="R1889" i="11"/>
  <c r="R1751" i="11"/>
  <c r="S1751" i="11"/>
  <c r="S1669" i="11"/>
  <c r="R1669" i="11"/>
  <c r="S1621" i="11"/>
  <c r="R1621" i="11"/>
  <c r="S1477" i="11"/>
  <c r="R1477" i="11"/>
  <c r="R1575" i="11"/>
  <c r="S1575" i="11"/>
  <c r="R1466" i="11"/>
  <c r="S1466" i="11"/>
  <c r="S1394" i="11"/>
  <c r="R1394" i="11"/>
  <c r="S1330" i="11"/>
  <c r="R1330" i="11"/>
  <c r="S1282" i="11"/>
  <c r="R1282" i="11"/>
  <c r="S1507" i="11"/>
  <c r="R1507" i="11"/>
  <c r="R1424" i="11"/>
  <c r="S1424" i="11"/>
  <c r="S1257" i="11"/>
  <c r="R1257" i="11"/>
  <c r="S1193" i="11"/>
  <c r="R1193" i="11"/>
  <c r="S1129" i="11"/>
  <c r="R1129" i="11"/>
  <c r="S1065" i="11"/>
  <c r="R1065" i="11"/>
  <c r="S1017" i="11"/>
  <c r="R1017" i="11"/>
  <c r="S953" i="11"/>
  <c r="R953" i="11"/>
  <c r="S889" i="11"/>
  <c r="R889" i="11"/>
  <c r="S825" i="11"/>
  <c r="R825" i="11"/>
  <c r="S1483" i="11"/>
  <c r="R1483" i="11"/>
  <c r="R1291" i="11"/>
  <c r="S1291" i="11"/>
  <c r="S1219" i="11"/>
  <c r="R1219" i="11"/>
  <c r="S1155" i="11"/>
  <c r="R1155" i="11"/>
  <c r="S1091" i="11"/>
  <c r="R1091" i="11"/>
  <c r="S1027" i="11"/>
  <c r="R1027" i="11"/>
  <c r="S963" i="11"/>
  <c r="R963" i="11"/>
  <c r="S899" i="11"/>
  <c r="R899" i="11"/>
  <c r="S835" i="11"/>
  <c r="R835" i="11"/>
  <c r="S1404" i="11"/>
  <c r="R1404" i="11"/>
  <c r="R818" i="11"/>
  <c r="S818" i="11"/>
  <c r="S753" i="11"/>
  <c r="R753" i="11"/>
  <c r="S689" i="11"/>
  <c r="R689" i="11"/>
  <c r="R1538" i="11"/>
  <c r="S1538" i="11"/>
  <c r="S763" i="11"/>
  <c r="R763" i="11"/>
  <c r="R635" i="11"/>
  <c r="S635" i="11"/>
  <c r="S572" i="11"/>
  <c r="R572" i="11"/>
  <c r="S444" i="11"/>
  <c r="R444" i="11"/>
  <c r="S393" i="11"/>
  <c r="R393" i="11"/>
  <c r="S329" i="11"/>
  <c r="R329" i="11"/>
  <c r="S265" i="11"/>
  <c r="R265" i="11"/>
  <c r="S121" i="11"/>
  <c r="R121" i="11"/>
  <c r="R770" i="11"/>
  <c r="S770" i="11"/>
  <c r="R639" i="11"/>
  <c r="S639" i="11"/>
  <c r="S423" i="11"/>
  <c r="R423" i="11"/>
  <c r="R529" i="11"/>
  <c r="S529" i="11"/>
  <c r="R670" i="11"/>
  <c r="S670" i="11"/>
  <c r="R766" i="11"/>
  <c r="S766" i="11"/>
  <c r="R61" i="11"/>
  <c r="S61" i="11"/>
  <c r="R187" i="11"/>
  <c r="S187" i="11"/>
  <c r="R214" i="11"/>
  <c r="S214" i="11"/>
  <c r="R246" i="11"/>
  <c r="S246" i="11"/>
  <c r="R461" i="11"/>
  <c r="S461" i="11"/>
  <c r="R525" i="11"/>
  <c r="S525" i="11"/>
  <c r="R541" i="11"/>
  <c r="S541" i="11"/>
  <c r="U411" i="11"/>
  <c r="T411" i="11"/>
  <c r="S438" i="11"/>
  <c r="R438" i="11"/>
  <c r="S62" i="11"/>
  <c r="R62" i="11"/>
  <c r="S151" i="11"/>
  <c r="R151" i="11"/>
  <c r="S703" i="11"/>
  <c r="R703" i="11"/>
  <c r="U442" i="11"/>
  <c r="T442" i="11"/>
  <c r="R2012" i="11"/>
  <c r="S2012" i="11"/>
  <c r="S1935" i="11"/>
  <c r="R1935" i="11"/>
  <c r="S1871" i="11"/>
  <c r="R1871" i="11"/>
  <c r="S2021" i="11"/>
  <c r="R2021" i="11"/>
  <c r="R1856" i="11"/>
  <c r="S1856" i="11"/>
  <c r="S1793" i="11"/>
  <c r="R1793" i="11"/>
  <c r="R1968" i="11"/>
  <c r="S1968" i="11"/>
  <c r="R1877" i="11"/>
  <c r="S1877" i="11"/>
  <c r="R1834" i="11"/>
  <c r="S1834" i="11"/>
  <c r="S1873" i="11"/>
  <c r="R1873" i="11"/>
  <c r="S1663" i="11"/>
  <c r="R1663" i="11"/>
  <c r="S1599" i="11"/>
  <c r="R1599" i="11"/>
  <c r="R1703" i="11"/>
  <c r="S1703" i="11"/>
  <c r="S1617" i="11"/>
  <c r="R1617" i="11"/>
  <c r="S1441" i="11"/>
  <c r="R1441" i="11"/>
  <c r="S1527" i="11"/>
  <c r="R1527" i="11"/>
  <c r="S1736" i="11"/>
  <c r="R1736" i="11"/>
  <c r="R1554" i="11"/>
  <c r="S1554" i="11"/>
  <c r="S1443" i="11"/>
  <c r="R1443" i="11"/>
  <c r="R1267" i="11"/>
  <c r="S1267" i="11"/>
  <c r="S1221" i="11"/>
  <c r="R1221" i="11"/>
  <c r="S1141" i="11"/>
  <c r="R1141" i="11"/>
  <c r="S1077" i="11"/>
  <c r="R1077" i="11"/>
  <c r="S997" i="11"/>
  <c r="R997" i="11"/>
  <c r="S949" i="11"/>
  <c r="R949" i="11"/>
  <c r="S885" i="11"/>
  <c r="R885" i="11"/>
  <c r="R1352" i="11"/>
  <c r="S1352" i="11"/>
  <c r="S1199" i="11"/>
  <c r="R1199" i="11"/>
  <c r="S1135" i="11"/>
  <c r="R1135" i="11"/>
  <c r="S1071" i="11"/>
  <c r="R1071" i="11"/>
  <c r="S1007" i="11"/>
  <c r="R1007" i="11"/>
  <c r="S943" i="11"/>
  <c r="R943" i="11"/>
  <c r="S879" i="11"/>
  <c r="R879" i="11"/>
  <c r="R1439" i="11"/>
  <c r="S1439" i="11"/>
  <c r="R723" i="11"/>
  <c r="S723" i="11"/>
  <c r="S616" i="11"/>
  <c r="R616" i="11"/>
  <c r="S552" i="11"/>
  <c r="R552" i="11"/>
  <c r="S488" i="11"/>
  <c r="R488" i="11"/>
  <c r="S357" i="11"/>
  <c r="R357" i="11"/>
  <c r="S293" i="11"/>
  <c r="R293" i="11"/>
  <c r="S229" i="11"/>
  <c r="R229" i="11"/>
  <c r="S165" i="11"/>
  <c r="R165" i="11"/>
  <c r="S101" i="11"/>
  <c r="R101" i="11"/>
  <c r="R762" i="11"/>
  <c r="S762" i="11"/>
  <c r="R634" i="11"/>
  <c r="S634" i="11"/>
  <c r="R354" i="11"/>
  <c r="S354" i="11"/>
  <c r="S49" i="11"/>
  <c r="R49" i="11"/>
  <c r="R638" i="11"/>
  <c r="S638" i="11"/>
  <c r="U131" i="11"/>
  <c r="T131" i="11"/>
  <c r="S56" i="11"/>
  <c r="R56" i="11"/>
  <c r="S630" i="11"/>
  <c r="R630" i="11"/>
  <c r="S687" i="11"/>
  <c r="R687" i="11"/>
  <c r="R862" i="11"/>
  <c r="S862" i="11"/>
  <c r="R1182" i="11"/>
  <c r="S1182" i="11"/>
  <c r="S510" i="11"/>
  <c r="R510" i="11"/>
  <c r="U1254" i="11" l="1"/>
  <c r="U1364" i="11"/>
  <c r="U458" i="11"/>
  <c r="U469" i="11"/>
  <c r="U319" i="11"/>
  <c r="U106" i="11"/>
  <c r="U75" i="11"/>
  <c r="U581" i="11"/>
  <c r="U67" i="11"/>
  <c r="U71" i="11"/>
  <c r="T4285" i="11"/>
  <c r="U4285" i="11"/>
  <c r="T4416" i="11"/>
  <c r="U4416" i="11"/>
  <c r="T4291" i="11"/>
  <c r="U4291" i="11"/>
  <c r="U4850" i="11"/>
  <c r="T4850" i="11"/>
  <c r="U4549" i="11"/>
  <c r="T4549" i="11"/>
  <c r="T4203" i="11"/>
  <c r="U4203" i="11"/>
  <c r="U4372" i="11"/>
  <c r="T4372" i="11"/>
  <c r="U4445" i="11"/>
  <c r="T4445" i="11"/>
  <c r="U4269" i="11"/>
  <c r="T4269" i="11"/>
  <c r="U4750" i="11"/>
  <c r="T4750" i="11"/>
  <c r="U4662" i="11"/>
  <c r="T4662" i="11"/>
  <c r="U4370" i="11"/>
  <c r="T4370" i="11"/>
  <c r="U4502" i="11"/>
  <c r="T4502" i="11"/>
  <c r="U5312" i="11"/>
  <c r="T5312" i="11"/>
  <c r="T4914" i="11"/>
  <c r="U4914" i="11"/>
  <c r="U4778" i="11"/>
  <c r="T4778" i="11"/>
  <c r="T4433" i="11"/>
  <c r="U4433" i="11"/>
  <c r="U4718" i="11"/>
  <c r="T4718" i="11"/>
  <c r="U4238" i="11"/>
  <c r="T4238" i="11"/>
  <c r="U5336" i="11"/>
  <c r="T5336" i="11"/>
  <c r="U4476" i="11"/>
  <c r="T4476" i="11"/>
  <c r="U4330" i="11"/>
  <c r="T4330" i="11"/>
  <c r="T4303" i="11"/>
  <c r="U4303" i="11"/>
  <c r="U4414" i="11"/>
  <c r="T4414" i="11"/>
  <c r="T4270" i="11"/>
  <c r="U4270" i="11"/>
  <c r="T4317" i="11"/>
  <c r="U4317" i="11"/>
  <c r="U4452" i="11"/>
  <c r="T4452" i="11"/>
  <c r="T4469" i="11"/>
  <c r="U4469" i="11"/>
  <c r="T4252" i="11"/>
  <c r="U4252" i="11"/>
  <c r="T4777" i="11"/>
  <c r="U4777" i="11"/>
  <c r="T5245" i="11"/>
  <c r="U5245" i="11"/>
  <c r="T5117" i="11"/>
  <c r="U5117" i="11"/>
  <c r="T4649" i="11"/>
  <c r="U4649" i="11"/>
  <c r="T4231" i="11"/>
  <c r="U4231" i="11"/>
  <c r="T5323" i="11"/>
  <c r="U5323" i="11"/>
  <c r="T4688" i="11"/>
  <c r="U4688" i="11"/>
  <c r="T5237" i="11"/>
  <c r="U5237" i="11"/>
  <c r="T4873" i="11"/>
  <c r="U4873" i="11"/>
  <c r="T4589" i="11"/>
  <c r="U4589" i="11"/>
  <c r="T4899" i="11"/>
  <c r="U4899" i="11"/>
  <c r="T4781" i="11"/>
  <c r="U4781" i="11"/>
  <c r="T4573" i="11"/>
  <c r="U4573" i="11"/>
  <c r="T5486" i="11"/>
  <c r="U5486" i="11"/>
  <c r="U4481" i="11"/>
  <c r="T4481" i="11"/>
  <c r="U4512" i="11"/>
  <c r="T4512" i="11"/>
  <c r="T5217" i="11"/>
  <c r="U5217" i="11"/>
  <c r="T4629" i="11"/>
  <c r="U4629" i="11"/>
  <c r="U4296" i="11"/>
  <c r="T4296" i="11"/>
  <c r="T4501" i="11"/>
  <c r="U4501" i="11"/>
  <c r="T5209" i="11"/>
  <c r="U5209" i="11"/>
  <c r="T4953" i="11"/>
  <c r="U4953" i="11"/>
  <c r="U4785" i="11"/>
  <c r="T4785" i="11"/>
  <c r="U4625" i="11"/>
  <c r="T4625" i="11"/>
  <c r="T5293" i="11"/>
  <c r="U5293" i="11"/>
  <c r="T5165" i="11"/>
  <c r="U5165" i="11"/>
  <c r="T5037" i="11"/>
  <c r="U5037" i="11"/>
  <c r="T4901" i="11"/>
  <c r="U4901" i="11"/>
  <c r="T4301" i="11"/>
  <c r="U4301" i="11"/>
  <c r="U4605" i="11"/>
  <c r="T4605" i="11"/>
  <c r="U4477" i="11"/>
  <c r="T4477" i="11"/>
  <c r="T4209" i="11"/>
  <c r="U4209" i="11"/>
  <c r="T5001" i="11"/>
  <c r="U5001" i="11"/>
  <c r="T4455" i="11"/>
  <c r="U4455" i="11"/>
  <c r="U4310" i="11"/>
  <c r="T4310" i="11"/>
  <c r="U4429" i="11"/>
  <c r="T4429" i="11"/>
  <c r="T5301" i="11"/>
  <c r="U5301" i="11"/>
  <c r="T4949" i="11"/>
  <c r="U4949" i="11"/>
  <c r="T5225" i="11"/>
  <c r="U5225" i="11"/>
  <c r="T5476" i="11"/>
  <c r="U5476" i="11"/>
  <c r="T4945" i="11"/>
  <c r="U4945" i="11"/>
  <c r="U4841" i="11"/>
  <c r="T4841" i="11"/>
  <c r="T5189" i="11"/>
  <c r="U5189" i="11"/>
  <c r="T4536" i="11"/>
  <c r="U4536" i="11"/>
  <c r="T4362" i="11"/>
  <c r="U4362" i="11"/>
  <c r="T5398" i="11"/>
  <c r="U5398" i="11"/>
  <c r="T4910" i="11"/>
  <c r="U4910" i="11"/>
  <c r="T5065" i="11"/>
  <c r="U5065" i="11"/>
  <c r="U5436" i="11"/>
  <c r="T5436" i="11"/>
  <c r="T5109" i="11"/>
  <c r="U5109" i="11"/>
  <c r="T5281" i="11"/>
  <c r="U5281" i="11"/>
  <c r="T5177" i="11"/>
  <c r="U5177" i="11"/>
  <c r="T5025" i="11"/>
  <c r="U5025" i="11"/>
  <c r="T4921" i="11"/>
  <c r="U4921" i="11"/>
  <c r="U4293" i="11"/>
  <c r="T4293" i="11"/>
  <c r="T5432" i="11"/>
  <c r="U5432" i="11"/>
  <c r="T4853" i="11"/>
  <c r="U4853" i="11"/>
  <c r="T4789" i="11"/>
  <c r="U4789" i="11"/>
  <c r="T4757" i="11"/>
  <c r="U4757" i="11"/>
  <c r="T4560" i="11"/>
  <c r="U4560" i="11"/>
  <c r="U4193" i="11"/>
  <c r="T4193" i="11"/>
  <c r="T4694" i="11"/>
  <c r="U4694" i="11"/>
  <c r="U4494" i="11"/>
  <c r="T4494" i="11"/>
  <c r="T4453" i="11"/>
  <c r="U4453" i="11"/>
  <c r="T4587" i="11"/>
  <c r="U4587" i="11"/>
  <c r="U4882" i="11"/>
  <c r="T4882" i="11"/>
  <c r="U4806" i="11"/>
  <c r="T4806" i="11"/>
  <c r="U4533" i="11"/>
  <c r="T4533" i="11"/>
  <c r="T5265" i="11"/>
  <c r="U5265" i="11"/>
  <c r="T5097" i="11"/>
  <c r="U5097" i="11"/>
  <c r="T4993" i="11"/>
  <c r="U4993" i="11"/>
  <c r="T4889" i="11"/>
  <c r="U4889" i="11"/>
  <c r="T5201" i="11"/>
  <c r="U5201" i="11"/>
  <c r="T5185" i="11"/>
  <c r="U5185" i="11"/>
  <c r="T4681" i="11"/>
  <c r="U4681" i="11"/>
  <c r="T4405" i="11"/>
  <c r="U4405" i="11"/>
  <c r="T5085" i="11"/>
  <c r="U5085" i="11"/>
  <c r="U4907" i="11"/>
  <c r="T4907" i="11"/>
  <c r="T5439" i="11"/>
  <c r="U5439" i="11"/>
  <c r="U5176" i="11"/>
  <c r="T5176" i="11"/>
  <c r="U5078" i="11"/>
  <c r="T5078" i="11"/>
  <c r="T5210" i="11"/>
  <c r="U5210" i="11"/>
  <c r="U4938" i="11"/>
  <c r="T4938" i="11"/>
  <c r="T4439" i="11"/>
  <c r="U4439" i="11"/>
  <c r="T4381" i="11"/>
  <c r="U4381" i="11"/>
  <c r="U4190" i="11"/>
  <c r="T4190" i="11"/>
  <c r="U4870" i="11"/>
  <c r="T4870" i="11"/>
  <c r="U4588" i="11"/>
  <c r="T4588" i="11"/>
  <c r="T4598" i="11"/>
  <c r="U4598" i="11"/>
  <c r="U5216" i="11"/>
  <c r="T5216" i="11"/>
  <c r="U4960" i="11"/>
  <c r="T4960" i="11"/>
  <c r="T4618" i="11"/>
  <c r="U4618" i="11"/>
  <c r="U4762" i="11"/>
  <c r="T4762" i="11"/>
  <c r="T5477" i="11"/>
  <c r="U5477" i="11"/>
  <c r="U4936" i="11"/>
  <c r="T4936" i="11"/>
  <c r="U5054" i="11"/>
  <c r="T5054" i="11"/>
  <c r="T4259" i="11"/>
  <c r="U4259" i="11"/>
  <c r="U4856" i="11"/>
  <c r="T4856" i="11"/>
  <c r="U5202" i="11"/>
  <c r="T5202" i="11"/>
  <c r="U5014" i="11"/>
  <c r="T5014" i="11"/>
  <c r="U4539" i="11"/>
  <c r="T4539" i="11"/>
  <c r="U4593" i="11"/>
  <c r="T4593" i="11"/>
  <c r="U4287" i="11"/>
  <c r="T4287" i="11"/>
  <c r="T4693" i="11"/>
  <c r="U4693" i="11"/>
  <c r="T4460" i="11"/>
  <c r="U4460" i="11"/>
  <c r="T4329" i="11"/>
  <c r="U4329" i="11"/>
  <c r="U4170" i="11"/>
  <c r="T4170" i="11"/>
  <c r="U5495" i="11"/>
  <c r="T5495" i="11"/>
  <c r="U5236" i="11"/>
  <c r="T5236" i="11"/>
  <c r="U4844" i="11"/>
  <c r="T4844" i="11"/>
  <c r="U5292" i="11"/>
  <c r="T5292" i="11"/>
  <c r="T4646" i="11"/>
  <c r="U4646" i="11"/>
  <c r="U4344" i="11"/>
  <c r="T4344" i="11"/>
  <c r="U5098" i="11"/>
  <c r="T5098" i="11"/>
  <c r="U4752" i="11"/>
  <c r="T4752" i="11"/>
  <c r="U4484" i="11"/>
  <c r="T4484" i="11"/>
  <c r="U5491" i="11"/>
  <c r="T5491" i="11"/>
  <c r="U4742" i="11"/>
  <c r="T4742" i="11"/>
  <c r="U4788" i="11"/>
  <c r="T4788" i="11"/>
  <c r="U5042" i="11"/>
  <c r="T5042" i="11"/>
  <c r="T4602" i="11"/>
  <c r="U4602" i="11"/>
  <c r="U5104" i="11"/>
  <c r="T5104" i="11"/>
  <c r="U4770" i="11"/>
  <c r="T4770" i="11"/>
  <c r="U4519" i="11"/>
  <c r="T4519" i="11"/>
  <c r="T5455" i="11"/>
  <c r="U5455" i="11"/>
  <c r="U5122" i="11"/>
  <c r="T5122" i="11"/>
  <c r="U4864" i="11"/>
  <c r="T4864" i="11"/>
  <c r="U4606" i="11"/>
  <c r="T4606" i="11"/>
  <c r="U4490" i="11"/>
  <c r="T4490" i="11"/>
  <c r="U5080" i="11"/>
  <c r="T5080" i="11"/>
  <c r="T4187" i="11"/>
  <c r="U4187" i="11"/>
  <c r="U5174" i="11"/>
  <c r="T5174" i="11"/>
  <c r="U4964" i="11"/>
  <c r="T4964" i="11"/>
  <c r="U4676" i="11"/>
  <c r="T4676" i="11"/>
  <c r="U4380" i="11"/>
  <c r="T4380" i="11"/>
  <c r="T4535" i="11"/>
  <c r="U4535" i="11"/>
  <c r="U4585" i="11"/>
  <c r="T4585" i="11"/>
  <c r="U4307" i="11"/>
  <c r="T4307" i="11"/>
  <c r="T4175" i="11"/>
  <c r="U4175" i="11"/>
  <c r="U4744" i="11"/>
  <c r="T4744" i="11"/>
  <c r="U5306" i="11"/>
  <c r="T5306" i="11"/>
  <c r="U4660" i="11"/>
  <c r="T4660" i="11"/>
  <c r="U5172" i="11"/>
  <c r="T5172" i="11"/>
  <c r="U5272" i="11"/>
  <c r="T5272" i="11"/>
  <c r="U5170" i="11"/>
  <c r="T5170" i="11"/>
  <c r="U4424" i="11"/>
  <c r="T4424" i="11"/>
  <c r="T4866" i="11"/>
  <c r="U4866" i="11"/>
  <c r="T4447" i="11"/>
  <c r="U4447" i="11"/>
  <c r="U5126" i="11"/>
  <c r="T5126" i="11"/>
  <c r="U4404" i="11"/>
  <c r="T4404" i="11"/>
  <c r="U4888" i="11"/>
  <c r="T4888" i="11"/>
  <c r="T4650" i="11"/>
  <c r="U4650" i="11"/>
  <c r="T4400" i="11"/>
  <c r="U4400" i="11"/>
  <c r="U5182" i="11"/>
  <c r="T5182" i="11"/>
  <c r="U4796" i="11"/>
  <c r="T4796" i="11"/>
  <c r="T5130" i="11"/>
  <c r="U5130" i="11"/>
  <c r="U5399" i="11"/>
  <c r="T5399" i="11"/>
  <c r="U4732" i="11"/>
  <c r="T4732" i="11"/>
  <c r="U4854" i="11"/>
  <c r="T4854" i="11"/>
  <c r="U5200" i="11"/>
  <c r="T5200" i="11"/>
  <c r="U4794" i="11"/>
  <c r="T4794" i="11"/>
  <c r="U5256" i="11"/>
  <c r="T5256" i="11"/>
  <c r="U5052" i="11"/>
  <c r="T5052" i="11"/>
  <c r="U5234" i="11"/>
  <c r="T5234" i="11"/>
  <c r="U4652" i="11"/>
  <c r="T4652" i="11"/>
  <c r="U4438" i="11"/>
  <c r="T4438" i="11"/>
  <c r="U4233" i="11"/>
  <c r="T4233" i="11"/>
  <c r="U4398" i="11"/>
  <c r="T4398" i="11"/>
  <c r="T4562" i="11"/>
  <c r="U4562" i="11"/>
  <c r="T4835" i="11"/>
  <c r="U4835" i="11"/>
  <c r="U4596" i="11"/>
  <c r="T4596" i="11"/>
  <c r="T4522" i="11"/>
  <c r="U4522" i="11"/>
  <c r="T5402" i="11"/>
  <c r="U5402" i="11"/>
  <c r="T4298" i="11"/>
  <c r="U4298" i="11"/>
  <c r="U4375" i="11"/>
  <c r="T4375" i="11"/>
  <c r="U5435" i="11"/>
  <c r="T5435" i="11"/>
  <c r="U5347" i="11"/>
  <c r="T5347" i="11"/>
  <c r="T5215" i="11"/>
  <c r="U5215" i="11"/>
  <c r="T4991" i="11"/>
  <c r="U4991" i="11"/>
  <c r="T4893" i="11"/>
  <c r="U4893" i="11"/>
  <c r="T4311" i="11"/>
  <c r="U4311" i="11"/>
  <c r="T4855" i="11"/>
  <c r="U4855" i="11"/>
  <c r="T4791" i="11"/>
  <c r="U4791" i="11"/>
  <c r="T5469" i="11"/>
  <c r="U5469" i="11"/>
  <c r="T5063" i="11"/>
  <c r="U5063" i="11"/>
  <c r="U4169" i="11"/>
  <c r="T4169" i="11"/>
  <c r="U4811" i="11"/>
  <c r="T4811" i="11"/>
  <c r="T4550" i="11"/>
  <c r="U4550" i="11"/>
  <c r="T5500" i="11"/>
  <c r="U5500" i="11"/>
  <c r="U4668" i="11"/>
  <c r="T4668" i="11"/>
  <c r="T5387" i="11"/>
  <c r="U5387" i="11"/>
  <c r="T5267" i="11"/>
  <c r="U5267" i="11"/>
  <c r="U4632" i="11"/>
  <c r="T4632" i="11"/>
  <c r="T5352" i="11"/>
  <c r="U5352" i="11"/>
  <c r="U5131" i="11"/>
  <c r="T5131" i="11"/>
  <c r="T4877" i="11"/>
  <c r="U4877" i="11"/>
  <c r="T4659" i="11"/>
  <c r="U4659" i="11"/>
  <c r="T4635" i="11"/>
  <c r="U4635" i="11"/>
  <c r="T4189" i="11"/>
  <c r="U4189" i="11"/>
  <c r="T5482" i="11"/>
  <c r="U5482" i="11"/>
  <c r="T5337" i="11"/>
  <c r="U5337" i="11"/>
  <c r="U4913" i="11"/>
  <c r="T4913" i="11"/>
  <c r="T4520" i="11"/>
  <c r="U4520" i="11"/>
  <c r="U4875" i="11"/>
  <c r="T4875" i="11"/>
  <c r="T4200" i="11"/>
  <c r="U4200" i="11"/>
  <c r="T5303" i="11"/>
  <c r="U5303" i="11"/>
  <c r="U5343" i="11"/>
  <c r="T5343" i="11"/>
  <c r="T4514" i="11"/>
  <c r="U4514" i="11"/>
  <c r="T4337" i="11"/>
  <c r="U4337" i="11"/>
  <c r="U4680" i="11"/>
  <c r="T4680" i="11"/>
  <c r="U4379" i="11"/>
  <c r="T4379" i="11"/>
  <c r="U4162" i="11"/>
  <c r="T4162" i="11"/>
  <c r="T5438" i="11"/>
  <c r="U5438" i="11"/>
  <c r="T5379" i="11"/>
  <c r="U5379" i="11"/>
  <c r="T4905" i="11"/>
  <c r="U4905" i="11"/>
  <c r="U5175" i="11"/>
  <c r="T5175" i="11"/>
  <c r="T5365" i="11"/>
  <c r="U5365" i="11"/>
  <c r="T4909" i="11"/>
  <c r="U4909" i="11"/>
  <c r="T4320" i="11"/>
  <c r="U4320" i="11"/>
  <c r="T4979" i="11"/>
  <c r="U4979" i="11"/>
  <c r="U4425" i="11"/>
  <c r="T4425" i="11"/>
  <c r="T5388" i="11"/>
  <c r="U5388" i="11"/>
  <c r="T4847" i="11"/>
  <c r="U4847" i="11"/>
  <c r="T4783" i="11"/>
  <c r="U4783" i="11"/>
  <c r="U4518" i="11"/>
  <c r="T4518" i="11"/>
  <c r="T4735" i="11"/>
  <c r="U4735" i="11"/>
  <c r="T4516" i="11"/>
  <c r="U4516" i="11"/>
  <c r="U4313" i="11"/>
  <c r="T4313" i="11"/>
  <c r="T4212" i="11"/>
  <c r="U4212" i="11"/>
  <c r="T5460" i="11"/>
  <c r="U5460" i="11"/>
  <c r="T5496" i="11"/>
  <c r="U5496" i="11"/>
  <c r="U4548" i="11"/>
  <c r="T4548" i="11"/>
  <c r="T4857" i="11"/>
  <c r="U4857" i="11"/>
  <c r="T5348" i="11"/>
  <c r="U5348" i="11"/>
  <c r="U4576" i="11"/>
  <c r="T4576" i="11"/>
  <c r="T4572" i="11"/>
  <c r="U4572" i="11"/>
  <c r="U5448" i="11"/>
  <c r="T5448" i="11"/>
  <c r="T4951" i="11"/>
  <c r="U4951" i="11"/>
  <c r="T5055" i="11"/>
  <c r="U5055" i="11"/>
  <c r="T4793" i="11"/>
  <c r="U4793" i="11"/>
  <c r="U4218" i="11"/>
  <c r="T4218" i="11"/>
  <c r="T5401" i="11"/>
  <c r="U5401" i="11"/>
  <c r="T5023" i="11"/>
  <c r="U5023" i="11"/>
  <c r="T5488" i="11"/>
  <c r="U5488" i="11"/>
  <c r="U5345" i="11"/>
  <c r="T5345" i="11"/>
  <c r="U5361" i="11"/>
  <c r="T5361" i="11"/>
  <c r="U4258" i="11"/>
  <c r="T4258" i="11"/>
  <c r="T4865" i="11"/>
  <c r="U4865" i="11"/>
  <c r="T4892" i="11"/>
  <c r="U4892" i="11"/>
  <c r="U4309" i="11"/>
  <c r="T4309" i="11"/>
  <c r="U4284" i="11"/>
  <c r="T4284" i="11"/>
  <c r="T5307" i="11"/>
  <c r="U5307" i="11"/>
  <c r="T5179" i="11"/>
  <c r="U5179" i="11"/>
  <c r="T5051" i="11"/>
  <c r="U5051" i="11"/>
  <c r="T4987" i="11"/>
  <c r="U4987" i="11"/>
  <c r="T4805" i="11"/>
  <c r="U4805" i="11"/>
  <c r="T4709" i="11"/>
  <c r="U4709" i="11"/>
  <c r="T4324" i="11"/>
  <c r="U4324" i="11"/>
  <c r="U4152" i="11"/>
  <c r="T4152" i="11"/>
  <c r="U5108" i="11"/>
  <c r="T5108" i="11"/>
  <c r="U4812" i="11"/>
  <c r="T4812" i="11"/>
  <c r="U4986" i="11"/>
  <c r="T4986" i="11"/>
  <c r="T4237" i="11"/>
  <c r="U4237" i="11"/>
  <c r="U5180" i="11"/>
  <c r="T5180" i="11"/>
  <c r="T4479" i="11"/>
  <c r="U4479" i="11"/>
  <c r="U4480" i="11"/>
  <c r="T4480" i="11"/>
  <c r="U5184" i="11"/>
  <c r="T5184" i="11"/>
  <c r="U4198" i="11"/>
  <c r="T4198" i="11"/>
  <c r="U5064" i="11"/>
  <c r="T5064" i="11"/>
  <c r="U4740" i="11"/>
  <c r="T4740" i="11"/>
  <c r="U4878" i="11"/>
  <c r="T4878" i="11"/>
  <c r="U5142" i="11"/>
  <c r="T5142" i="11"/>
  <c r="U4932" i="11"/>
  <c r="T4932" i="11"/>
  <c r="T4159" i="11"/>
  <c r="U4159" i="11"/>
  <c r="T4410" i="11"/>
  <c r="U4410" i="11"/>
  <c r="U4432" i="11"/>
  <c r="T4432" i="11"/>
  <c r="T5471" i="11"/>
  <c r="U5471" i="11"/>
  <c r="U4988" i="11"/>
  <c r="T4988" i="11"/>
  <c r="U4408" i="11"/>
  <c r="T4408" i="11"/>
  <c r="U5066" i="11"/>
  <c r="T5066" i="11"/>
  <c r="U4163" i="11"/>
  <c r="T4163" i="11"/>
  <c r="U5338" i="11"/>
  <c r="T5338" i="11"/>
  <c r="U5298" i="11"/>
  <c r="T5298" i="11"/>
  <c r="U4543" i="11"/>
  <c r="T4543" i="11"/>
  <c r="U5008" i="11"/>
  <c r="T5008" i="11"/>
  <c r="T4243" i="11"/>
  <c r="U4243" i="11"/>
  <c r="U4483" i="11"/>
  <c r="T4483" i="11"/>
  <c r="T5086" i="11"/>
  <c r="U5086" i="11"/>
  <c r="T4384" i="11"/>
  <c r="U4384" i="11"/>
  <c r="U5046" i="11"/>
  <c r="T5046" i="11"/>
  <c r="T4582" i="11"/>
  <c r="U4582" i="11"/>
  <c r="T4323" i="11"/>
  <c r="U4323" i="11"/>
  <c r="U4228" i="11"/>
  <c r="T4228" i="11"/>
  <c r="T5403" i="11"/>
  <c r="U5403" i="11"/>
  <c r="T5059" i="11"/>
  <c r="U5059" i="11"/>
  <c r="U4507" i="11"/>
  <c r="T4507" i="11"/>
  <c r="U5357" i="11"/>
  <c r="T5357" i="11"/>
  <c r="U4975" i="11"/>
  <c r="T4975" i="11"/>
  <c r="T4859" i="11"/>
  <c r="U4859" i="11"/>
  <c r="T4747" i="11"/>
  <c r="U4747" i="11"/>
  <c r="U5318" i="11"/>
  <c r="T5318" i="11"/>
  <c r="T5360" i="11"/>
  <c r="U5360" i="11"/>
  <c r="T4242" i="11"/>
  <c r="U4242" i="11"/>
  <c r="T4959" i="11"/>
  <c r="U4959" i="11"/>
  <c r="U4248" i="11"/>
  <c r="T4248" i="11"/>
  <c r="T4871" i="11"/>
  <c r="U4871" i="11"/>
  <c r="T4759" i="11"/>
  <c r="U4759" i="11"/>
  <c r="T4151" i="11"/>
  <c r="U4151" i="11"/>
  <c r="U5155" i="11"/>
  <c r="T5155" i="11"/>
  <c r="T5405" i="11"/>
  <c r="U5405" i="11"/>
  <c r="T4883" i="11"/>
  <c r="U4883" i="11"/>
  <c r="T4581" i="11"/>
  <c r="U4581" i="11"/>
  <c r="T4801" i="11"/>
  <c r="U4801" i="11"/>
  <c r="T5159" i="11"/>
  <c r="U5159" i="11"/>
  <c r="T4729" i="11"/>
  <c r="U4729" i="11"/>
  <c r="U4409" i="11"/>
  <c r="T4409" i="11"/>
  <c r="U5250" i="11"/>
  <c r="T5250" i="11"/>
  <c r="U5212" i="11"/>
  <c r="T5212" i="11"/>
  <c r="T4431" i="11"/>
  <c r="U4431" i="11"/>
  <c r="U5048" i="11"/>
  <c r="T5048" i="11"/>
  <c r="U5164" i="11"/>
  <c r="T5164" i="11"/>
  <c r="U5010" i="11"/>
  <c r="T5010" i="11"/>
  <c r="U4267" i="11"/>
  <c r="T4267" i="11"/>
  <c r="T4634" i="11"/>
  <c r="U4634" i="11"/>
  <c r="T5274" i="11"/>
  <c r="U5274" i="11"/>
  <c r="U5146" i="11"/>
  <c r="T5146" i="11"/>
  <c r="U5018" i="11"/>
  <c r="T5018" i="11"/>
  <c r="U4720" i="11"/>
  <c r="T4720" i="11"/>
  <c r="U4385" i="11"/>
  <c r="T4385" i="11"/>
  <c r="T4214" i="11"/>
  <c r="U4214" i="11"/>
  <c r="U5020" i="11"/>
  <c r="T5020" i="11"/>
  <c r="U5449" i="11"/>
  <c r="T5449" i="11"/>
  <c r="T5090" i="11"/>
  <c r="U5090" i="11"/>
  <c r="T5286" i="11"/>
  <c r="U5286" i="11"/>
  <c r="U4916" i="11"/>
  <c r="T4916" i="11"/>
  <c r="U4736" i="11"/>
  <c r="T4736" i="11"/>
  <c r="U5284" i="11"/>
  <c r="T5284" i="11"/>
  <c r="U4982" i="11"/>
  <c r="T4982" i="11"/>
  <c r="T4822" i="11"/>
  <c r="U4822" i="11"/>
  <c r="U4800" i="11"/>
  <c r="T4800" i="11"/>
  <c r="U5264" i="11"/>
  <c r="T5264" i="11"/>
  <c r="U5152" i="11"/>
  <c r="T5152" i="11"/>
  <c r="U5024" i="11"/>
  <c r="T5024" i="11"/>
  <c r="U4730" i="11"/>
  <c r="T4730" i="11"/>
  <c r="U4434" i="11"/>
  <c r="T4434" i="11"/>
  <c r="T4227" i="11"/>
  <c r="U4227" i="11"/>
  <c r="U5204" i="11"/>
  <c r="T5204" i="11"/>
  <c r="U5487" i="11"/>
  <c r="T5487" i="11"/>
  <c r="U4388" i="11"/>
  <c r="T4388" i="11"/>
  <c r="U4998" i="11"/>
  <c r="T4998" i="11"/>
  <c r="U4716" i="11"/>
  <c r="T4716" i="11"/>
  <c r="U5160" i="11"/>
  <c r="T5160" i="11"/>
  <c r="T4966" i="11"/>
  <c r="U4966" i="11"/>
  <c r="U4832" i="11"/>
  <c r="T4832" i="11"/>
  <c r="U4454" i="11"/>
  <c r="T4454" i="11"/>
  <c r="U5112" i="11"/>
  <c r="T5112" i="11"/>
  <c r="U4784" i="11"/>
  <c r="T4784" i="11"/>
  <c r="U5270" i="11"/>
  <c r="T5270" i="11"/>
  <c r="U5134" i="11"/>
  <c r="T5134" i="11"/>
  <c r="U5060" i="11"/>
  <c r="T5060" i="11"/>
  <c r="U4946" i="11"/>
  <c r="T4946" i="11"/>
  <c r="U4820" i="11"/>
  <c r="T4820" i="11"/>
  <c r="T4359" i="11"/>
  <c r="U4359" i="11"/>
  <c r="U4708" i="11"/>
  <c r="T4708" i="11"/>
  <c r="U4349" i="11"/>
  <c r="T4349" i="11"/>
  <c r="T4208" i="11"/>
  <c r="U4208" i="11"/>
  <c r="T4670" i="11"/>
  <c r="U4670" i="11"/>
  <c r="T4758" i="11"/>
  <c r="U4758" i="11"/>
  <c r="U4594" i="11"/>
  <c r="T4594" i="11"/>
  <c r="T4183" i="11"/>
  <c r="U4183" i="11"/>
  <c r="U5022" i="11"/>
  <c r="T5022" i="11"/>
  <c r="U5367" i="11"/>
  <c r="T5367" i="11"/>
  <c r="T5483" i="11"/>
  <c r="U5483" i="11"/>
  <c r="U5084" i="11"/>
  <c r="T5084" i="11"/>
  <c r="T5094" i="11"/>
  <c r="U5094" i="11"/>
  <c r="T4331" i="11"/>
  <c r="U4331" i="11"/>
  <c r="U5304" i="11"/>
  <c r="T5304" i="11"/>
  <c r="U5206" i="11"/>
  <c r="T5206" i="11"/>
  <c r="U5070" i="11"/>
  <c r="T5070" i="11"/>
  <c r="U4942" i="11"/>
  <c r="T4942" i="11"/>
  <c r="U4780" i="11"/>
  <c r="T4780" i="11"/>
  <c r="U4459" i="11"/>
  <c r="T4459" i="11"/>
  <c r="U5290" i="11"/>
  <c r="T5290" i="11"/>
  <c r="U5178" i="11"/>
  <c r="T5178" i="11"/>
  <c r="U5034" i="11"/>
  <c r="T5034" i="11"/>
  <c r="U4922" i="11"/>
  <c r="T4922" i="11"/>
  <c r="U4658" i="11"/>
  <c r="T4658" i="11"/>
  <c r="U4394" i="11"/>
  <c r="T4394" i="11"/>
  <c r="U4610" i="11"/>
  <c r="T4610" i="11"/>
  <c r="U4948" i="11"/>
  <c r="T4948" i="11"/>
  <c r="T5475" i="11"/>
  <c r="U5475" i="11"/>
  <c r="U5224" i="11"/>
  <c r="T5224" i="11"/>
  <c r="T4266" i="11"/>
  <c r="U4266" i="11"/>
  <c r="U4912" i="11"/>
  <c r="T4912" i="11"/>
  <c r="T4245" i="11"/>
  <c r="U4245" i="11"/>
  <c r="U5110" i="11"/>
  <c r="T5110" i="11"/>
  <c r="U4974" i="11"/>
  <c r="T4974" i="11"/>
  <c r="U5168" i="11"/>
  <c r="T5168" i="11"/>
  <c r="U5040" i="11"/>
  <c r="T5040" i="11"/>
  <c r="T4464" i="11"/>
  <c r="U4464" i="11"/>
  <c r="T4738" i="11"/>
  <c r="U4738" i="11"/>
  <c r="U4654" i="11"/>
  <c r="T4654" i="11"/>
  <c r="U4451" i="11"/>
  <c r="T4451" i="11"/>
  <c r="T4279" i="11"/>
  <c r="U4279" i="11"/>
  <c r="U4926" i="11"/>
  <c r="T4926" i="11"/>
  <c r="T5457" i="11"/>
  <c r="U5457" i="11"/>
  <c r="U5443" i="11"/>
  <c r="T5443" i="11"/>
  <c r="U4958" i="11"/>
  <c r="T4958" i="11"/>
  <c r="T4427" i="11"/>
  <c r="U4427" i="11"/>
  <c r="U5096" i="11"/>
  <c r="T5096" i="11"/>
  <c r="U4876" i="11"/>
  <c r="T4876" i="11"/>
  <c r="U4551" i="11"/>
  <c r="T4551" i="11"/>
  <c r="T4701" i="11"/>
  <c r="U4701" i="11"/>
  <c r="T4171" i="11"/>
  <c r="U4171" i="11"/>
  <c r="U4792" i="11"/>
  <c r="T4792" i="11"/>
  <c r="T4415" i="11"/>
  <c r="U4415" i="11"/>
  <c r="U5294" i="11"/>
  <c r="T5294" i="11"/>
  <c r="U5220" i="11"/>
  <c r="T5220" i="11"/>
  <c r="U5106" i="11"/>
  <c r="T5106" i="11"/>
  <c r="U5004" i="11"/>
  <c r="T5004" i="11"/>
  <c r="U4918" i="11"/>
  <c r="T4918" i="11"/>
  <c r="U4443" i="11"/>
  <c r="T4443" i="11"/>
  <c r="U4440" i="11"/>
  <c r="T4440" i="11"/>
  <c r="U4644" i="11"/>
  <c r="T4644" i="11"/>
  <c r="U4685" i="11"/>
  <c r="T4685" i="11"/>
  <c r="U4489" i="11"/>
  <c r="T4489" i="11"/>
  <c r="T4396" i="11"/>
  <c r="U4396" i="11"/>
  <c r="U4350" i="11"/>
  <c r="T4350" i="11"/>
  <c r="U4418" i="11"/>
  <c r="T4418" i="11"/>
  <c r="T4290" i="11"/>
  <c r="U4290" i="11"/>
  <c r="T4196" i="11"/>
  <c r="U4196" i="11"/>
  <c r="U5451" i="11"/>
  <c r="T5451" i="11"/>
  <c r="U5032" i="11"/>
  <c r="T5032" i="11"/>
  <c r="U4790" i="11"/>
  <c r="T4790" i="11"/>
  <c r="U4804" i="11"/>
  <c r="T4804" i="11"/>
  <c r="U5162" i="11"/>
  <c r="T5162" i="11"/>
  <c r="U5076" i="11"/>
  <c r="T5076" i="11"/>
  <c r="U5431" i="11"/>
  <c r="T5431" i="11"/>
  <c r="U4343" i="11"/>
  <c r="T4343" i="11"/>
  <c r="U4828" i="11"/>
  <c r="T4828" i="11"/>
  <c r="U5102" i="11"/>
  <c r="T5102" i="11"/>
  <c r="T4557" i="11"/>
  <c r="U4557" i="11"/>
  <c r="U5232" i="11"/>
  <c r="T5232" i="11"/>
  <c r="U4992" i="11"/>
  <c r="T4992" i="11"/>
  <c r="T4802" i="11"/>
  <c r="U4802" i="11"/>
  <c r="U5192" i="11"/>
  <c r="T5192" i="11"/>
  <c r="T5461" i="11"/>
  <c r="U5461" i="11"/>
  <c r="T5467" i="11"/>
  <c r="U5467" i="11"/>
  <c r="U4868" i="11"/>
  <c r="T4868" i="11"/>
  <c r="U5116" i="11"/>
  <c r="T5116" i="11"/>
  <c r="U5240" i="11"/>
  <c r="T5240" i="11"/>
  <c r="U4734" i="11"/>
  <c r="T4734" i="11"/>
  <c r="U5188" i="11"/>
  <c r="T5188" i="11"/>
  <c r="T4678" i="11"/>
  <c r="U4678" i="11"/>
  <c r="T4570" i="11"/>
  <c r="U4570" i="11"/>
  <c r="U4586" i="11"/>
  <c r="T4586" i="11"/>
  <c r="U4467" i="11"/>
  <c r="T4467" i="11"/>
  <c r="U4351" i="11"/>
  <c r="T4351" i="11"/>
  <c r="T4216" i="11"/>
  <c r="U4216" i="11"/>
  <c r="U4980" i="11"/>
  <c r="T4980" i="11"/>
  <c r="U4748" i="11"/>
  <c r="T4748" i="11"/>
  <c r="U4950" i="11"/>
  <c r="T4950" i="11"/>
  <c r="U4772" i="11"/>
  <c r="T4772" i="11"/>
  <c r="U5258" i="11"/>
  <c r="T5258" i="11"/>
  <c r="T5002" i="11"/>
  <c r="U5002" i="11"/>
  <c r="T5447" i="11"/>
  <c r="U5447" i="11"/>
  <c r="U5128" i="11"/>
  <c r="T5128" i="11"/>
  <c r="U5118" i="11"/>
  <c r="T5118" i="11"/>
  <c r="U4860" i="11"/>
  <c r="T4860" i="11"/>
  <c r="U4940" i="11"/>
  <c r="T4940" i="11"/>
  <c r="T4399" i="11"/>
  <c r="U4399" i="11"/>
  <c r="U4768" i="11"/>
  <c r="T4768" i="11"/>
  <c r="U5072" i="11"/>
  <c r="T5072" i="11"/>
  <c r="U4858" i="11"/>
  <c r="T4858" i="11"/>
  <c r="U4571" i="11"/>
  <c r="T4571" i="11"/>
  <c r="U5150" i="11"/>
  <c r="T5150" i="11"/>
  <c r="U4872" i="11"/>
  <c r="T4872" i="11"/>
  <c r="U5246" i="11"/>
  <c r="T5246" i="11"/>
  <c r="U4930" i="11"/>
  <c r="T4930" i="11"/>
  <c r="U5208" i="11"/>
  <c r="T5208" i="11"/>
  <c r="U5302" i="11"/>
  <c r="T5302" i="11"/>
  <c r="U5166" i="11"/>
  <c r="T5166" i="11"/>
  <c r="U4880" i="11"/>
  <c r="T4880" i="11"/>
  <c r="U4764" i="11"/>
  <c r="T4764" i="11"/>
  <c r="U4626" i="11"/>
  <c r="T4626" i="11"/>
  <c r="T4348" i="11"/>
  <c r="U4348" i="11"/>
  <c r="U4515" i="11"/>
  <c r="T4515" i="11"/>
  <c r="T4263" i="11"/>
  <c r="U4263" i="11"/>
  <c r="U4181" i="11"/>
  <c r="T4181" i="11"/>
  <c r="T5366" i="11"/>
  <c r="U5366" i="11"/>
  <c r="T4897" i="11"/>
  <c r="U4897" i="11"/>
  <c r="T4771" i="11"/>
  <c r="U4771" i="11"/>
  <c r="T4715" i="11"/>
  <c r="U4715" i="11"/>
  <c r="U5419" i="11"/>
  <c r="T5419" i="11"/>
  <c r="T5440" i="11"/>
  <c r="U5440" i="11"/>
  <c r="U4419" i="11"/>
  <c r="T4419" i="11"/>
  <c r="T4947" i="11"/>
  <c r="U4947" i="11"/>
  <c r="T4651" i="11"/>
  <c r="U4651" i="11"/>
  <c r="T4528" i="11"/>
  <c r="U4528" i="11"/>
  <c r="T4316" i="11"/>
  <c r="U4316" i="11"/>
  <c r="T4315" i="11"/>
  <c r="U4315" i="11"/>
  <c r="T5279" i="11"/>
  <c r="U5279" i="11"/>
  <c r="T5358" i="11"/>
  <c r="U5358" i="11"/>
  <c r="T5324" i="11"/>
  <c r="U5324" i="11"/>
  <c r="T5123" i="11"/>
  <c r="U5123" i="11"/>
  <c r="T5355" i="11"/>
  <c r="U5355" i="11"/>
  <c r="T5047" i="11"/>
  <c r="U5047" i="11"/>
  <c r="T5349" i="11"/>
  <c r="U5349" i="11"/>
  <c r="U4342" i="11"/>
  <c r="T4342" i="11"/>
  <c r="T5127" i="11"/>
  <c r="U5127" i="11"/>
  <c r="U5039" i="11"/>
  <c r="T5039" i="11"/>
  <c r="T4769" i="11"/>
  <c r="U4769" i="11"/>
  <c r="U4395" i="11"/>
  <c r="T4395" i="11"/>
  <c r="U4498" i="11"/>
  <c r="T4498" i="11"/>
  <c r="T5372" i="11"/>
  <c r="U5372" i="11"/>
  <c r="T4887" i="11"/>
  <c r="U4887" i="11"/>
  <c r="T4823" i="11"/>
  <c r="U4823" i="11"/>
  <c r="T4743" i="11"/>
  <c r="U4743" i="11"/>
  <c r="U5385" i="11"/>
  <c r="T5385" i="11"/>
  <c r="U4154" i="11"/>
  <c r="T4154" i="11"/>
  <c r="U5103" i="11"/>
  <c r="T5103" i="11"/>
  <c r="T4503" i="11"/>
  <c r="U4503" i="11"/>
  <c r="T4219" i="11"/>
  <c r="U4219" i="11"/>
  <c r="U4843" i="11"/>
  <c r="T4843" i="11"/>
  <c r="T4682" i="11"/>
  <c r="U4682" i="11"/>
  <c r="T4530" i="11"/>
  <c r="U4530" i="11"/>
  <c r="T5465" i="11"/>
  <c r="U5465" i="11"/>
  <c r="T5311" i="11"/>
  <c r="U5311" i="11"/>
  <c r="T5007" i="11"/>
  <c r="U5007" i="11"/>
  <c r="T5392" i="11"/>
  <c r="U5392" i="11"/>
  <c r="T4595" i="11"/>
  <c r="U4595" i="11"/>
  <c r="T5407" i="11"/>
  <c r="U5407" i="11"/>
  <c r="T4983" i="11"/>
  <c r="U4983" i="11"/>
  <c r="U4620" i="11"/>
  <c r="T4620" i="11"/>
  <c r="T5473" i="11"/>
  <c r="U5473" i="11"/>
  <c r="T5207" i="11"/>
  <c r="U5207" i="11"/>
  <c r="T5095" i="11"/>
  <c r="U5095" i="11"/>
  <c r="T4908" i="11"/>
  <c r="U4908" i="11"/>
  <c r="U5199" i="11"/>
  <c r="T5199" i="11"/>
  <c r="T4943" i="11"/>
  <c r="U4943" i="11"/>
  <c r="T4546" i="11"/>
  <c r="U4546" i="11"/>
  <c r="T4526" i="11"/>
  <c r="U4526" i="11"/>
  <c r="T5416" i="11"/>
  <c r="U5416" i="11"/>
  <c r="T5291" i="11"/>
  <c r="U5291" i="11"/>
  <c r="U5195" i="11"/>
  <c r="T5195" i="11"/>
  <c r="T5035" i="11"/>
  <c r="U5035" i="11"/>
  <c r="T4765" i="11"/>
  <c r="U4765" i="11"/>
  <c r="U4387" i="11"/>
  <c r="T4387" i="11"/>
  <c r="U4335" i="11"/>
  <c r="T4335" i="11"/>
  <c r="U4204" i="11"/>
  <c r="T4204" i="11"/>
  <c r="T5375" i="11"/>
  <c r="U5375" i="11"/>
  <c r="T4607" i="11"/>
  <c r="U4607" i="11"/>
  <c r="T4919" i="11"/>
  <c r="U4919" i="11"/>
  <c r="T5485" i="11"/>
  <c r="U5485" i="11"/>
  <c r="T5389" i="11"/>
  <c r="U5389" i="11"/>
  <c r="T5119" i="11"/>
  <c r="U5119" i="11"/>
  <c r="U4426" i="11"/>
  <c r="T4426" i="11"/>
  <c r="T4935" i="11"/>
  <c r="U4935" i="11"/>
  <c r="U4345" i="11"/>
  <c r="T4345" i="11"/>
  <c r="T5231" i="11"/>
  <c r="U5231" i="11"/>
  <c r="T4825" i="11"/>
  <c r="U4825" i="11"/>
  <c r="U4600" i="11"/>
  <c r="T4600" i="11"/>
  <c r="U4300" i="11"/>
  <c r="T4300" i="11"/>
  <c r="T4274" i="11"/>
  <c r="U4274" i="11"/>
  <c r="T4851" i="11"/>
  <c r="U4851" i="11"/>
  <c r="T4787" i="11"/>
  <c r="U4787" i="11"/>
  <c r="T4731" i="11"/>
  <c r="U4731" i="11"/>
  <c r="U4628" i="11"/>
  <c r="T4628" i="11"/>
  <c r="T4339" i="11"/>
  <c r="U4339" i="11"/>
  <c r="U4283" i="11"/>
  <c r="T4283" i="11"/>
  <c r="U4247" i="11"/>
  <c r="T4247" i="11"/>
  <c r="T5111" i="11"/>
  <c r="U5111" i="11"/>
  <c r="T5446" i="11"/>
  <c r="U5446" i="11"/>
  <c r="T5480" i="11"/>
  <c r="U5480" i="11"/>
  <c r="U5351" i="11"/>
  <c r="T5351" i="11"/>
  <c r="U5418" i="11"/>
  <c r="T5418" i="11"/>
  <c r="T4639" i="11"/>
  <c r="U4639" i="11"/>
  <c r="T4655" i="11"/>
  <c r="U4655" i="11"/>
  <c r="T5203" i="11"/>
  <c r="U5203" i="11"/>
  <c r="U4168" i="11"/>
  <c r="T4168" i="11"/>
  <c r="U4435" i="11"/>
  <c r="T4435" i="11"/>
  <c r="T4895" i="11"/>
  <c r="U4895" i="11"/>
  <c r="T4671" i="11"/>
  <c r="U4671" i="11"/>
  <c r="U4537" i="11"/>
  <c r="T4537" i="11"/>
  <c r="T4155" i="11"/>
  <c r="U4155" i="11"/>
  <c r="T4260" i="11"/>
  <c r="U4260" i="11"/>
  <c r="T4195" i="11"/>
  <c r="U4195" i="11"/>
  <c r="T5332" i="11"/>
  <c r="U5332" i="11"/>
  <c r="T5433" i="11"/>
  <c r="U5433" i="11"/>
  <c r="T5151" i="11"/>
  <c r="U5151" i="11"/>
  <c r="T4661" i="11"/>
  <c r="U4661" i="11"/>
  <c r="T5187" i="11"/>
  <c r="U5187" i="11"/>
  <c r="T5417" i="11"/>
  <c r="U5417" i="11"/>
  <c r="T5445" i="11"/>
  <c r="U5445" i="11"/>
  <c r="T5079" i="11"/>
  <c r="U5079" i="11"/>
  <c r="T5427" i="11"/>
  <c r="U5427" i="11"/>
  <c r="U5414" i="11"/>
  <c r="T5414" i="11"/>
  <c r="T5087" i="11"/>
  <c r="U5087" i="11"/>
  <c r="U5397" i="11"/>
  <c r="T5397" i="11"/>
  <c r="T5247" i="11"/>
  <c r="U5247" i="11"/>
  <c r="T4931" i="11"/>
  <c r="U4931" i="11"/>
  <c r="T4592" i="11"/>
  <c r="U4592" i="11"/>
  <c r="T5316" i="11"/>
  <c r="U5316" i="11"/>
  <c r="U5167" i="11"/>
  <c r="T5167" i="11"/>
  <c r="T4906" i="11"/>
  <c r="U4906" i="11"/>
  <c r="U4509" i="11"/>
  <c r="T4509" i="11"/>
  <c r="T5420" i="11"/>
  <c r="U5420" i="11"/>
  <c r="T5356" i="11"/>
  <c r="U5356" i="11"/>
  <c r="T4863" i="11"/>
  <c r="U4863" i="11"/>
  <c r="U4831" i="11"/>
  <c r="T4831" i="11"/>
  <c r="T4799" i="11"/>
  <c r="U4799" i="11"/>
  <c r="T4561" i="11"/>
  <c r="U4561" i="11"/>
  <c r="T4751" i="11"/>
  <c r="U4751" i="11"/>
  <c r="T4719" i="11"/>
  <c r="U4719" i="11"/>
  <c r="T4534" i="11"/>
  <c r="U4534" i="11"/>
  <c r="T4197" i="11"/>
  <c r="U4197" i="11"/>
  <c r="U4374" i="11"/>
  <c r="T4374" i="11"/>
  <c r="T4264" i="11"/>
  <c r="U4264" i="11"/>
  <c r="T5015" i="11"/>
  <c r="U5015" i="11"/>
  <c r="T5437" i="11"/>
  <c r="U5437" i="11"/>
  <c r="U5373" i="11"/>
  <c r="T5373" i="11"/>
  <c r="T4623" i="11"/>
  <c r="U4623" i="11"/>
  <c r="U4226" i="11"/>
  <c r="T4226" i="11"/>
  <c r="T5412" i="11"/>
  <c r="U5412" i="11"/>
  <c r="T4867" i="11"/>
  <c r="U4867" i="11"/>
  <c r="T4795" i="11"/>
  <c r="U4795" i="11"/>
  <c r="T4755" i="11"/>
  <c r="U4755" i="11"/>
  <c r="T4679" i="11"/>
  <c r="U4679" i="11"/>
  <c r="U5369" i="11"/>
  <c r="T5369" i="11"/>
  <c r="T5497" i="11"/>
  <c r="U5497" i="11"/>
  <c r="T5354" i="11"/>
  <c r="U5354" i="11"/>
  <c r="T4540" i="11"/>
  <c r="U4540" i="11"/>
  <c r="T4898" i="11"/>
  <c r="U4898" i="11"/>
  <c r="U4474" i="11"/>
  <c r="T4474" i="11"/>
  <c r="T4580" i="11"/>
  <c r="U4580" i="11"/>
  <c r="T5376" i="11"/>
  <c r="U5376" i="11"/>
  <c r="T4631" i="11"/>
  <c r="U4631" i="11"/>
  <c r="T4591" i="11"/>
  <c r="U4591" i="11"/>
  <c r="T5458" i="11"/>
  <c r="U5458" i="11"/>
  <c r="T5462" i="11"/>
  <c r="U5462" i="11"/>
  <c r="U5409" i="11"/>
  <c r="T5409" i="11"/>
  <c r="T5251" i="11"/>
  <c r="U5251" i="11"/>
  <c r="U4513" i="11"/>
  <c r="T4513" i="11"/>
  <c r="U5456" i="11"/>
  <c r="T5456" i="11"/>
  <c r="T5410" i="11"/>
  <c r="U5410" i="11"/>
  <c r="T5346" i="11"/>
  <c r="U5346" i="11"/>
  <c r="T4347" i="11"/>
  <c r="U4347" i="11"/>
  <c r="U4497" i="11"/>
  <c r="T4497" i="11"/>
  <c r="T5071" i="11"/>
  <c r="U5071" i="11"/>
  <c r="U4737" i="11"/>
  <c r="T4737" i="11"/>
  <c r="T4569" i="11"/>
  <c r="U4569" i="11"/>
  <c r="T4690" i="11"/>
  <c r="U4690" i="11"/>
  <c r="T5275" i="11"/>
  <c r="U5275" i="11"/>
  <c r="T5211" i="11"/>
  <c r="U5211" i="11"/>
  <c r="T5147" i="11"/>
  <c r="U5147" i="11"/>
  <c r="T5083" i="11"/>
  <c r="U5083" i="11"/>
  <c r="T5019" i="11"/>
  <c r="U5019" i="11"/>
  <c r="T4955" i="11"/>
  <c r="U4955" i="11"/>
  <c r="T4885" i="11"/>
  <c r="U4885" i="11"/>
  <c r="T4675" i="11"/>
  <c r="U4675" i="11"/>
  <c r="T4647" i="11"/>
  <c r="U4647" i="11"/>
  <c r="U4457" i="11"/>
  <c r="T4457" i="11"/>
  <c r="U4382" i="11"/>
  <c r="T4382" i="11"/>
  <c r="T4221" i="11"/>
  <c r="U4221" i="11"/>
  <c r="U5244" i="11"/>
  <c r="T5244" i="11"/>
  <c r="T4894" i="11"/>
  <c r="U4894" i="11"/>
  <c r="U5266" i="11"/>
  <c r="T5266" i="11"/>
  <c r="T4376" i="11"/>
  <c r="U4376" i="11"/>
  <c r="U5114" i="11"/>
  <c r="T5114" i="11"/>
  <c r="U4531" i="11"/>
  <c r="T4531" i="11"/>
  <c r="T4166" i="11"/>
  <c r="U4166" i="11"/>
  <c r="U4160" i="11"/>
  <c r="T4160" i="11"/>
  <c r="U5062" i="11"/>
  <c r="T5062" i="11"/>
  <c r="U5000" i="11"/>
  <c r="T5000" i="11"/>
  <c r="U5144" i="11"/>
  <c r="T5144" i="11"/>
  <c r="U5238" i="11"/>
  <c r="T5238" i="11"/>
  <c r="U4268" i="11"/>
  <c r="T4268" i="11"/>
  <c r="U5296" i="11"/>
  <c r="T5296" i="11"/>
  <c r="U5056" i="11"/>
  <c r="T5056" i="11"/>
  <c r="U4834" i="11"/>
  <c r="T4834" i="11"/>
  <c r="U4706" i="11"/>
  <c r="T4706" i="11"/>
  <c r="U4468" i="11"/>
  <c r="T4468" i="11"/>
  <c r="U4230" i="11"/>
  <c r="T4230" i="11"/>
  <c r="T5026" i="11"/>
  <c r="U5026" i="11"/>
  <c r="T5459" i="11"/>
  <c r="U5459" i="11"/>
  <c r="T5493" i="11"/>
  <c r="U5493" i="11"/>
  <c r="T4614" i="11"/>
  <c r="U4614" i="11"/>
  <c r="U4984" i="11"/>
  <c r="T4984" i="11"/>
  <c r="U4499" i="11"/>
  <c r="T4499" i="11"/>
  <c r="U5228" i="11"/>
  <c r="T5228" i="11"/>
  <c r="U5074" i="11"/>
  <c r="T5074" i="11"/>
  <c r="U4972" i="11"/>
  <c r="T4972" i="11"/>
  <c r="U4852" i="11"/>
  <c r="T4852" i="11"/>
  <c r="U4450" i="11"/>
  <c r="T4450" i="11"/>
  <c r="U4726" i="11"/>
  <c r="T4726" i="11"/>
  <c r="U4541" i="11"/>
  <c r="T4541" i="11"/>
  <c r="U4504" i="11"/>
  <c r="T4504" i="11"/>
  <c r="U4377" i="11"/>
  <c r="T4377" i="11"/>
  <c r="U4176" i="11"/>
  <c r="T4176" i="11"/>
  <c r="U5190" i="11"/>
  <c r="T5190" i="11"/>
  <c r="U4616" i="11"/>
  <c r="T4616" i="11"/>
  <c r="U4704" i="11"/>
  <c r="T4704" i="11"/>
  <c r="U5036" i="11"/>
  <c r="T5036" i="11"/>
  <c r="U5194" i="11"/>
  <c r="T5194" i="11"/>
  <c r="T4954" i="11"/>
  <c r="U4954" i="11"/>
  <c r="U4472" i="11"/>
  <c r="T4472" i="11"/>
  <c r="U4642" i="11"/>
  <c r="T4642" i="11"/>
  <c r="U5044" i="11"/>
  <c r="T5044" i="11"/>
  <c r="U5058" i="11"/>
  <c r="T5058" i="11"/>
  <c r="U4798" i="11"/>
  <c r="T4798" i="11"/>
  <c r="T4687" i="11"/>
  <c r="U4687" i="11"/>
  <c r="U5156" i="11"/>
  <c r="T5156" i="11"/>
  <c r="U4808" i="11"/>
  <c r="T4808" i="11"/>
  <c r="U4289" i="11"/>
  <c r="T4289" i="11"/>
  <c r="U5136" i="11"/>
  <c r="T5136" i="11"/>
  <c r="T4521" i="11"/>
  <c r="U4521" i="11"/>
  <c r="U4354" i="11"/>
  <c r="T4354" i="11"/>
  <c r="T5479" i="11"/>
  <c r="U5479" i="11"/>
  <c r="U5186" i="11"/>
  <c r="T5186" i="11"/>
  <c r="T4890" i="11"/>
  <c r="U4890" i="11"/>
  <c r="U4952" i="11"/>
  <c r="T4952" i="11"/>
  <c r="U5132" i="11"/>
  <c r="T5132" i="11"/>
  <c r="U4978" i="11"/>
  <c r="T4978" i="11"/>
  <c r="U4816" i="11"/>
  <c r="T4816" i="11"/>
  <c r="U4756" i="11"/>
  <c r="T4756" i="11"/>
  <c r="T4210" i="11"/>
  <c r="U4210" i="11"/>
  <c r="T5484" i="11"/>
  <c r="U5484" i="11"/>
  <c r="U5453" i="11"/>
  <c r="T5453" i="11"/>
  <c r="U5334" i="11"/>
  <c r="T5334" i="11"/>
  <c r="U5421" i="11"/>
  <c r="T5421" i="11"/>
  <c r="T4698" i="11"/>
  <c r="U4698" i="11"/>
  <c r="T5043" i="11"/>
  <c r="U5043" i="11"/>
  <c r="U4554" i="11"/>
  <c r="T4554" i="11"/>
  <c r="T5364" i="11"/>
  <c r="U5364" i="11"/>
  <c r="T4803" i="11"/>
  <c r="U4803" i="11"/>
  <c r="T4599" i="11"/>
  <c r="U4599" i="11"/>
  <c r="T4471" i="11"/>
  <c r="U4471" i="11"/>
  <c r="T5363" i="11"/>
  <c r="U5363" i="11"/>
  <c r="T5481" i="11"/>
  <c r="U5481" i="11"/>
  <c r="T5031" i="11"/>
  <c r="U5031" i="11"/>
  <c r="T4677" i="11"/>
  <c r="U4677" i="11"/>
  <c r="U4700" i="11"/>
  <c r="T4700" i="11"/>
  <c r="T4761" i="11"/>
  <c r="U4761" i="11"/>
  <c r="T4213" i="11"/>
  <c r="U4213" i="11"/>
  <c r="T5466" i="11"/>
  <c r="U5466" i="11"/>
  <c r="T5411" i="11"/>
  <c r="U5411" i="11"/>
  <c r="T5472" i="11"/>
  <c r="U5472" i="11"/>
  <c r="U5381" i="11"/>
  <c r="T5381" i="11"/>
  <c r="T4538" i="11"/>
  <c r="U4538" i="11"/>
  <c r="T5341" i="11"/>
  <c r="U5341" i="11"/>
  <c r="T4839" i="11"/>
  <c r="U4839" i="11"/>
  <c r="T4775" i="11"/>
  <c r="U4775" i="11"/>
  <c r="T4727" i="11"/>
  <c r="U4727" i="11"/>
  <c r="T4308" i="11"/>
  <c r="U4308" i="11"/>
  <c r="U4325" i="11"/>
  <c r="T4325" i="11"/>
  <c r="T4256" i="11"/>
  <c r="U4256" i="11"/>
  <c r="T5374" i="11"/>
  <c r="U5374" i="11"/>
  <c r="T4552" i="11"/>
  <c r="U4552" i="11"/>
  <c r="T4556" i="11"/>
  <c r="U4556" i="11"/>
  <c r="T4692" i="11"/>
  <c r="U4692" i="11"/>
  <c r="T5380" i="11"/>
  <c r="U5380" i="11"/>
  <c r="U4779" i="11"/>
  <c r="T4779" i="11"/>
  <c r="T4707" i="11"/>
  <c r="U4707" i="11"/>
  <c r="U5326" i="11"/>
  <c r="T5326" i="11"/>
  <c r="T5359" i="11"/>
  <c r="U5359" i="11"/>
  <c r="U4411" i="11"/>
  <c r="T4411" i="11"/>
  <c r="T5075" i="11"/>
  <c r="U5075" i="11"/>
  <c r="T5344" i="11"/>
  <c r="U5344" i="11"/>
  <c r="U5490" i="11"/>
  <c r="T5490" i="11"/>
  <c r="T5464" i="11"/>
  <c r="U5464" i="11"/>
  <c r="T5329" i="11"/>
  <c r="U5329" i="11"/>
  <c r="T5391" i="11"/>
  <c r="U5391" i="11"/>
  <c r="U4449" i="11"/>
  <c r="T4449" i="11"/>
  <c r="T4511" i="11"/>
  <c r="U4511" i="11"/>
  <c r="T4705" i="11"/>
  <c r="U4705" i="11"/>
  <c r="U5384" i="11"/>
  <c r="T5384" i="11"/>
  <c r="T5163" i="11"/>
  <c r="U5163" i="11"/>
  <c r="T5067" i="11"/>
  <c r="U5067" i="11"/>
  <c r="T4939" i="11"/>
  <c r="U4939" i="11"/>
  <c r="T4829" i="11"/>
  <c r="U4829" i="11"/>
  <c r="T4683" i="11"/>
  <c r="U4683" i="11"/>
  <c r="U4292" i="11"/>
  <c r="T4292" i="11"/>
  <c r="T4473" i="11"/>
  <c r="U4473" i="11"/>
  <c r="T4312" i="11"/>
  <c r="U4312" i="11"/>
  <c r="T4846" i="11"/>
  <c r="U4846" i="11"/>
  <c r="T4191" i="11"/>
  <c r="U4191" i="11"/>
  <c r="T4710" i="11"/>
  <c r="U4710" i="11"/>
  <c r="T4786" i="11"/>
  <c r="U4786" i="11"/>
  <c r="T4282" i="11"/>
  <c r="U4282" i="11"/>
  <c r="U4392" i="11"/>
  <c r="T4392" i="11"/>
  <c r="T4555" i="11"/>
  <c r="U4555" i="11"/>
  <c r="U4390" i="11"/>
  <c r="T4390" i="11"/>
  <c r="U4186" i="11"/>
  <c r="T4186" i="11"/>
  <c r="T4672" i="11"/>
  <c r="U4672" i="11"/>
  <c r="U4842" i="11"/>
  <c r="T4842" i="11"/>
  <c r="T4340" i="11"/>
  <c r="U4340" i="11"/>
  <c r="U4529" i="11"/>
  <c r="T4529" i="11"/>
  <c r="T4488" i="11"/>
  <c r="U4488" i="11"/>
  <c r="T4314" i="11"/>
  <c r="U4314" i="11"/>
  <c r="T4495" i="11"/>
  <c r="U4495" i="11"/>
  <c r="T4356" i="11"/>
  <c r="U4356" i="11"/>
  <c r="T4206" i="11"/>
  <c r="U4206" i="11"/>
  <c r="U4328" i="11"/>
  <c r="T4328" i="11"/>
  <c r="T4271" i="11"/>
  <c r="U4271" i="11"/>
  <c r="U4754" i="11"/>
  <c r="T4754" i="11"/>
  <c r="U4358" i="11"/>
  <c r="T4358" i="11"/>
  <c r="T4232" i="11"/>
  <c r="U4232" i="11"/>
  <c r="T4673" i="11"/>
  <c r="U4673" i="11"/>
  <c r="T4302" i="11"/>
  <c r="U4302" i="11"/>
  <c r="T4487" i="11"/>
  <c r="U4487" i="11"/>
  <c r="T4173" i="11"/>
  <c r="U4173" i="11"/>
  <c r="U4192" i="11"/>
  <c r="T4192" i="11"/>
  <c r="T4753" i="11"/>
  <c r="U4753" i="11"/>
  <c r="T4989" i="11"/>
  <c r="U4989" i="11"/>
  <c r="T4215" i="11"/>
  <c r="U4215" i="11"/>
  <c r="T5141" i="11"/>
  <c r="U5141" i="11"/>
  <c r="T5249" i="11"/>
  <c r="U5249" i="11"/>
  <c r="U5342" i="11"/>
  <c r="T5342" i="11"/>
  <c r="U4281" i="11"/>
  <c r="T4281" i="11"/>
  <c r="T5327" i="11"/>
  <c r="U5327" i="11"/>
  <c r="T4809" i="11"/>
  <c r="U4809" i="11"/>
  <c r="T4845" i="11"/>
  <c r="U4845" i="11"/>
  <c r="T4695" i="11"/>
  <c r="U4695" i="11"/>
  <c r="U4849" i="11"/>
  <c r="T4849" i="11"/>
  <c r="T5333" i="11"/>
  <c r="U5333" i="11"/>
  <c r="U4565" i="11"/>
  <c r="T4565" i="11"/>
  <c r="T5289" i="11"/>
  <c r="U5289" i="11"/>
  <c r="T4985" i="11"/>
  <c r="U4985" i="11"/>
  <c r="T4365" i="11"/>
  <c r="U4365" i="11"/>
  <c r="T4667" i="11"/>
  <c r="U4667" i="11"/>
  <c r="T5335" i="11"/>
  <c r="U5335" i="11"/>
  <c r="T5057" i="11"/>
  <c r="U5057" i="11"/>
  <c r="U4444" i="11"/>
  <c r="T4444" i="11"/>
  <c r="T5229" i="11"/>
  <c r="U5229" i="11"/>
  <c r="T5101" i="11"/>
  <c r="U5101" i="11"/>
  <c r="T4973" i="11"/>
  <c r="U4973" i="11"/>
  <c r="T4663" i="11"/>
  <c r="U4663" i="11"/>
  <c r="U4665" i="11"/>
  <c r="T4665" i="11"/>
  <c r="U4241" i="11"/>
  <c r="T4241" i="11"/>
  <c r="T5450" i="11"/>
  <c r="U5450" i="11"/>
  <c r="T4881" i="11"/>
  <c r="U4881" i="11"/>
  <c r="T5093" i="11"/>
  <c r="U5093" i="11"/>
  <c r="U4564" i="11"/>
  <c r="T4564" i="11"/>
  <c r="T5368" i="11"/>
  <c r="U5368" i="11"/>
  <c r="T4821" i="11"/>
  <c r="U4821" i="11"/>
  <c r="U4568" i="11"/>
  <c r="T4568" i="11"/>
  <c r="T4725" i="11"/>
  <c r="U4725" i="11"/>
  <c r="U4239" i="11"/>
  <c r="T4239" i="11"/>
  <c r="U4406" i="11"/>
  <c r="T4406" i="11"/>
  <c r="T4505" i="11"/>
  <c r="U4505" i="11"/>
  <c r="U4886" i="11"/>
  <c r="T4886" i="11"/>
  <c r="U4492" i="11"/>
  <c r="T4492" i="11"/>
  <c r="T4278" i="11"/>
  <c r="U4278" i="11"/>
  <c r="U4478" i="11"/>
  <c r="T4478" i="11"/>
  <c r="U4722" i="11"/>
  <c r="T4722" i="11"/>
  <c r="U4364" i="11"/>
  <c r="T4364" i="11"/>
  <c r="U4508" i="11"/>
  <c r="T4508" i="11"/>
  <c r="U4517" i="11"/>
  <c r="T4517" i="11"/>
  <c r="T4373" i="11"/>
  <c r="U4373" i="11"/>
  <c r="T4977" i="11"/>
  <c r="U4977" i="11"/>
  <c r="T4645" i="11"/>
  <c r="U4645" i="11"/>
  <c r="T5221" i="11"/>
  <c r="U5221" i="11"/>
  <c r="T5331" i="11"/>
  <c r="U5331" i="11"/>
  <c r="U4367" i="11"/>
  <c r="T4367" i="11"/>
  <c r="T5077" i="11"/>
  <c r="U5077" i="11"/>
  <c r="T4578" i="11"/>
  <c r="U4578" i="11"/>
  <c r="T4929" i="11"/>
  <c r="U4929" i="11"/>
  <c r="T4691" i="11"/>
  <c r="U4691" i="11"/>
  <c r="T5213" i="11"/>
  <c r="U5213" i="11"/>
  <c r="T4925" i="11"/>
  <c r="U4925" i="11"/>
  <c r="U4194" i="11"/>
  <c r="T4194" i="11"/>
  <c r="T5382" i="11"/>
  <c r="U5382" i="11"/>
  <c r="T5145" i="11"/>
  <c r="U5145" i="11"/>
  <c r="T5474" i="11"/>
  <c r="U5474" i="11"/>
  <c r="T5241" i="11"/>
  <c r="U5241" i="11"/>
  <c r="T4961" i="11"/>
  <c r="U4961" i="11"/>
  <c r="U4657" i="11"/>
  <c r="T4657" i="11"/>
  <c r="T5105" i="11"/>
  <c r="U5105" i="11"/>
  <c r="T5390" i="11"/>
  <c r="U5390" i="11"/>
  <c r="T4981" i="11"/>
  <c r="U4981" i="11"/>
  <c r="T5362" i="11"/>
  <c r="U5362" i="11"/>
  <c r="T5305" i="11"/>
  <c r="U5305" i="11"/>
  <c r="T5049" i="11"/>
  <c r="U5049" i="11"/>
  <c r="U4717" i="11"/>
  <c r="T4717" i="11"/>
  <c r="U5012" i="11"/>
  <c r="T5012" i="11"/>
  <c r="U4547" i="11"/>
  <c r="T4547" i="11"/>
  <c r="T5082" i="11"/>
  <c r="U5082" i="11"/>
  <c r="U4436" i="11"/>
  <c r="T4436" i="11"/>
  <c r="U4321" i="11"/>
  <c r="T4321" i="11"/>
  <c r="U4220" i="11"/>
  <c r="T4220" i="11"/>
  <c r="T5463" i="11"/>
  <c r="U5463" i="11"/>
  <c r="U4470" i="11"/>
  <c r="T4470" i="11"/>
  <c r="T5030" i="11"/>
  <c r="U5030" i="11"/>
  <c r="U5068" i="11"/>
  <c r="T5068" i="11"/>
  <c r="U4545" i="11"/>
  <c r="T4545" i="11"/>
  <c r="U5088" i="11"/>
  <c r="T5088" i="11"/>
  <c r="U4506" i="11"/>
  <c r="T4506" i="11"/>
  <c r="T5282" i="11"/>
  <c r="U5282" i="11"/>
  <c r="U5268" i="11"/>
  <c r="T5268" i="11"/>
  <c r="T5330" i="11"/>
  <c r="U5330" i="11"/>
  <c r="U4648" i="11"/>
  <c r="T4648" i="11"/>
  <c r="U5314" i="11"/>
  <c r="T5314" i="11"/>
  <c r="T4463" i="11"/>
  <c r="U4463" i="11"/>
  <c r="U5100" i="11"/>
  <c r="T5100" i="11"/>
  <c r="U4884" i="11"/>
  <c r="T4884" i="11"/>
  <c r="U4251" i="11"/>
  <c r="T4251" i="11"/>
  <c r="U4475" i="11"/>
  <c r="T4475" i="11"/>
  <c r="U4766" i="11"/>
  <c r="T4766" i="11"/>
  <c r="T4235" i="11"/>
  <c r="U4235" i="11"/>
  <c r="T4336" i="11"/>
  <c r="U4336" i="11"/>
  <c r="T4158" i="11"/>
  <c r="U4158" i="11"/>
  <c r="U5254" i="11"/>
  <c r="T5254" i="11"/>
  <c r="U5288" i="11"/>
  <c r="T5288" i="11"/>
  <c r="U4920" i="11"/>
  <c r="T4920" i="11"/>
  <c r="U5138" i="11"/>
  <c r="T5138" i="11"/>
  <c r="U4996" i="11"/>
  <c r="T4996" i="11"/>
  <c r="T4630" i="11"/>
  <c r="U4630" i="11"/>
  <c r="U5226" i="11"/>
  <c r="T5226" i="11"/>
  <c r="U4970" i="11"/>
  <c r="T4970" i="11"/>
  <c r="U4491" i="11"/>
  <c r="T4491" i="11"/>
  <c r="U5300" i="11"/>
  <c r="T5300" i="11"/>
  <c r="T5218" i="11"/>
  <c r="U5218" i="11"/>
  <c r="U5016" i="11"/>
  <c r="T5016" i="11"/>
  <c r="U5196" i="11"/>
  <c r="T5196" i="11"/>
  <c r="U4684" i="11"/>
  <c r="T4684" i="11"/>
  <c r="U5248" i="11"/>
  <c r="T5248" i="11"/>
  <c r="U4976" i="11"/>
  <c r="T4976" i="11"/>
  <c r="T4563" i="11"/>
  <c r="U4563" i="11"/>
  <c r="U5276" i="11"/>
  <c r="T5276" i="11"/>
  <c r="T5322" i="11"/>
  <c r="U5322" i="11"/>
  <c r="T5214" i="11"/>
  <c r="U5214" i="11"/>
  <c r="U5308" i="11"/>
  <c r="T5308" i="11"/>
  <c r="U4990" i="11"/>
  <c r="T4990" i="11"/>
  <c r="U4840" i="11"/>
  <c r="T4840" i="11"/>
  <c r="U4728" i="11"/>
  <c r="T4728" i="11"/>
  <c r="U5260" i="11"/>
  <c r="T5260" i="11"/>
  <c r="U5038" i="11"/>
  <c r="T5038" i="11"/>
  <c r="U4848" i="11"/>
  <c r="T4848" i="11"/>
  <c r="T4496" i="11"/>
  <c r="U4496" i="11"/>
  <c r="U4724" i="11"/>
  <c r="T4724" i="11"/>
  <c r="T4167" i="11"/>
  <c r="U4167" i="11"/>
  <c r="U4371" i="11"/>
  <c r="T4371" i="11"/>
  <c r="T4357" i="11"/>
  <c r="U4357" i="11"/>
  <c r="U4956" i="11"/>
  <c r="T4956" i="11"/>
  <c r="U5198" i="11"/>
  <c r="T5198" i="11"/>
  <c r="U5050" i="11"/>
  <c r="T5050" i="11"/>
  <c r="U4199" i="11"/>
  <c r="T4199" i="11"/>
  <c r="U4902" i="11"/>
  <c r="T4902" i="11"/>
  <c r="U4776" i="11"/>
  <c r="T4776" i="11"/>
  <c r="U5120" i="11"/>
  <c r="T5120" i="11"/>
  <c r="T4656" i="11"/>
  <c r="U4656" i="11"/>
  <c r="U4188" i="11"/>
  <c r="T4188" i="11"/>
  <c r="U4994" i="11"/>
  <c r="T4994" i="11"/>
  <c r="T5222" i="11"/>
  <c r="U5222" i="11"/>
  <c r="U4702" i="11"/>
  <c r="T4702" i="11"/>
  <c r="U5262" i="11"/>
  <c r="T5262" i="11"/>
  <c r="U4486" i="11"/>
  <c r="T4486" i="11"/>
  <c r="U4527" i="11"/>
  <c r="T4527" i="11"/>
  <c r="U5148" i="11"/>
  <c r="T5148" i="11"/>
  <c r="U5252" i="11"/>
  <c r="T5252" i="11"/>
  <c r="U4428" i="11"/>
  <c r="T4428" i="11"/>
  <c r="U4962" i="11"/>
  <c r="T4962" i="11"/>
  <c r="U5230" i="11"/>
  <c r="T5230" i="11"/>
  <c r="U4944" i="11"/>
  <c r="T4944" i="11"/>
  <c r="U4622" i="11"/>
  <c r="T4622" i="11"/>
  <c r="U4420" i="11"/>
  <c r="T4420" i="11"/>
  <c r="U4712" i="11"/>
  <c r="T4712" i="11"/>
  <c r="U4760" i="11"/>
  <c r="T4760" i="11"/>
  <c r="U5092" i="11"/>
  <c r="T5092" i="11"/>
  <c r="T4448" i="11"/>
  <c r="U4448" i="11"/>
  <c r="U4363" i="11"/>
  <c r="T4363" i="11"/>
  <c r="U4161" i="11"/>
  <c r="T4161" i="11"/>
  <c r="T5428" i="11"/>
  <c r="U5428" i="11"/>
  <c r="U4225" i="11"/>
  <c r="T4225" i="11"/>
  <c r="T4369" i="11"/>
  <c r="U4369" i="11"/>
  <c r="T4995" i="11"/>
  <c r="U4995" i="11"/>
  <c r="T4542" i="11"/>
  <c r="U4542" i="11"/>
  <c r="U4403" i="11"/>
  <c r="T4403" i="11"/>
  <c r="T4217" i="11"/>
  <c r="U4217" i="11"/>
  <c r="T5340" i="11"/>
  <c r="U5340" i="11"/>
  <c r="T5395" i="11"/>
  <c r="U5395" i="11"/>
  <c r="U5413" i="11"/>
  <c r="T5413" i="11"/>
  <c r="T5107" i="11"/>
  <c r="U5107" i="11"/>
  <c r="T4574" i="11"/>
  <c r="U4574" i="11"/>
  <c r="T4643" i="11"/>
  <c r="U4643" i="11"/>
  <c r="T4711" i="11"/>
  <c r="U4711" i="11"/>
  <c r="U4153" i="11"/>
  <c r="T4153" i="11"/>
  <c r="U4353" i="11"/>
  <c r="T4353" i="11"/>
  <c r="T5171" i="11"/>
  <c r="U5171" i="11"/>
  <c r="U4604" i="11"/>
  <c r="T4604" i="11"/>
  <c r="U4393" i="11"/>
  <c r="T4393" i="11"/>
  <c r="U5091" i="11"/>
  <c r="T5091" i="11"/>
  <c r="T4510" i="11"/>
  <c r="U4510" i="11"/>
  <c r="U4177" i="11"/>
  <c r="T4177" i="11"/>
  <c r="U5377" i="11"/>
  <c r="T5377" i="11"/>
  <c r="T4696" i="11"/>
  <c r="U4696" i="11"/>
  <c r="T4833" i="11"/>
  <c r="U4833" i="11"/>
  <c r="T5011" i="11"/>
  <c r="U5011" i="11"/>
  <c r="U4327" i="11"/>
  <c r="T4327" i="11"/>
  <c r="T5227" i="11"/>
  <c r="U5227" i="11"/>
  <c r="T4971" i="11"/>
  <c r="U4971" i="11"/>
  <c r="T4733" i="11"/>
  <c r="U4733" i="11"/>
  <c r="U4441" i="11"/>
  <c r="T4441" i="11"/>
  <c r="T5423" i="11"/>
  <c r="U5423" i="11"/>
  <c r="T5452" i="11"/>
  <c r="U5452" i="11"/>
  <c r="T4699" i="11"/>
  <c r="U4699" i="11"/>
  <c r="T5299" i="11"/>
  <c r="U5299" i="11"/>
  <c r="U5396" i="11"/>
  <c r="T5396" i="11"/>
  <c r="T4819" i="11"/>
  <c r="U4819" i="11"/>
  <c r="T4763" i="11"/>
  <c r="U4763" i="11"/>
  <c r="U4559" i="11"/>
  <c r="T4559" i="11"/>
  <c r="T4236" i="11"/>
  <c r="U4236" i="11"/>
  <c r="T5143" i="11"/>
  <c r="U5143" i="11"/>
  <c r="T4319" i="11"/>
  <c r="U4319" i="11"/>
  <c r="T5135" i="11"/>
  <c r="U5135" i="11"/>
  <c r="T5408" i="11"/>
  <c r="U5408" i="11"/>
  <c r="U4608" i="11"/>
  <c r="T4608" i="11"/>
  <c r="T4386" i="11"/>
  <c r="U4386" i="11"/>
  <c r="T4234" i="11"/>
  <c r="U4234" i="11"/>
  <c r="T5498" i="11"/>
  <c r="U5498" i="11"/>
  <c r="U5393" i="11"/>
  <c r="T5393" i="11"/>
  <c r="U5468" i="11"/>
  <c r="T5468" i="11"/>
  <c r="U5219" i="11"/>
  <c r="T5219" i="11"/>
  <c r="T5271" i="11"/>
  <c r="U5271" i="11"/>
  <c r="U5429" i="11"/>
  <c r="T5429" i="11"/>
  <c r="U5255" i="11"/>
  <c r="T5255" i="11"/>
  <c r="T4999" i="11"/>
  <c r="U4999" i="11"/>
  <c r="T5235" i="11"/>
  <c r="U5235" i="11"/>
  <c r="T4666" i="11"/>
  <c r="U4666" i="11"/>
  <c r="T4254" i="11"/>
  <c r="U4254" i="11"/>
  <c r="T5325" i="11"/>
  <c r="U5325" i="11"/>
  <c r="T4879" i="11"/>
  <c r="U4879" i="11"/>
  <c r="T4815" i="11"/>
  <c r="U4815" i="11"/>
  <c r="U4627" i="11"/>
  <c r="T4627" i="11"/>
  <c r="U4767" i="11"/>
  <c r="T4767" i="11"/>
  <c r="T4703" i="11"/>
  <c r="U4703" i="11"/>
  <c r="U4577" i="11"/>
  <c r="T4577" i="11"/>
  <c r="U4402" i="11"/>
  <c r="T4402" i="11"/>
  <c r="T4229" i="11"/>
  <c r="U4229" i="11"/>
  <c r="U5371" i="11"/>
  <c r="T5371" i="11"/>
  <c r="T5313" i="11"/>
  <c r="U5313" i="11"/>
  <c r="T4211" i="11"/>
  <c r="U4211" i="11"/>
  <c r="T5191" i="11"/>
  <c r="U5191" i="11"/>
  <c r="T4544" i="11"/>
  <c r="U4544" i="11"/>
  <c r="T4827" i="11"/>
  <c r="U4827" i="11"/>
  <c r="T4723" i="11"/>
  <c r="U4723" i="11"/>
  <c r="T5239" i="11"/>
  <c r="U5239" i="11"/>
  <c r="U5383" i="11"/>
  <c r="T5383" i="11"/>
  <c r="T5434" i="11"/>
  <c r="U5434" i="11"/>
  <c r="T5287" i="11"/>
  <c r="U5287" i="11"/>
  <c r="U5263" i="11"/>
  <c r="T5263" i="11"/>
  <c r="T4255" i="11"/>
  <c r="U4255" i="11"/>
  <c r="T5424" i="11"/>
  <c r="U5424" i="11"/>
  <c r="T4305" i="11"/>
  <c r="U4305" i="11"/>
  <c r="U5283" i="11"/>
  <c r="T5283" i="11"/>
  <c r="T5489" i="11"/>
  <c r="U5489" i="11"/>
  <c r="T5353" i="11"/>
  <c r="U5353" i="11"/>
  <c r="T5183" i="11"/>
  <c r="U5183" i="11"/>
  <c r="T5223" i="11"/>
  <c r="U5223" i="11"/>
  <c r="U4967" i="11"/>
  <c r="T4967" i="11"/>
  <c r="T5139" i="11"/>
  <c r="U5139" i="11"/>
  <c r="U4636" i="11"/>
  <c r="T4636" i="11"/>
  <c r="T5400" i="11"/>
  <c r="U5400" i="11"/>
  <c r="T5243" i="11"/>
  <c r="U5243" i="11"/>
  <c r="T5115" i="11"/>
  <c r="U5115" i="11"/>
  <c r="T4923" i="11"/>
  <c r="U4923" i="11"/>
  <c r="T4837" i="11"/>
  <c r="U4837" i="11"/>
  <c r="T4773" i="11"/>
  <c r="U4773" i="11"/>
  <c r="T4741" i="11"/>
  <c r="U4741" i="11"/>
  <c r="T4615" i="11"/>
  <c r="U4615" i="11"/>
  <c r="T4207" i="11"/>
  <c r="U4207" i="11"/>
  <c r="T4202" i="11"/>
  <c r="U4202" i="11"/>
  <c r="T4295" i="11"/>
  <c r="U4295" i="11"/>
  <c r="U5124" i="11"/>
  <c r="T5124" i="11"/>
  <c r="U5242" i="11"/>
  <c r="T5242" i="11"/>
  <c r="U4523" i="11"/>
  <c r="T4523" i="11"/>
  <c r="U5415" i="11"/>
  <c r="T5415" i="11"/>
  <c r="U4836" i="11"/>
  <c r="T4836" i="11"/>
  <c r="U5028" i="11"/>
  <c r="T5028" i="11"/>
  <c r="U4178" i="11"/>
  <c r="T4178" i="11"/>
  <c r="U4928" i="11"/>
  <c r="T4928" i="11"/>
  <c r="T4579" i="11"/>
  <c r="U4579" i="11"/>
  <c r="U4924" i="11"/>
  <c r="T4924" i="11"/>
  <c r="U4934" i="11"/>
  <c r="T4934" i="11"/>
  <c r="U5310" i="11"/>
  <c r="T5310" i="11"/>
  <c r="U4824" i="11"/>
  <c r="T4824" i="11"/>
  <c r="U5006" i="11"/>
  <c r="T5006" i="11"/>
  <c r="U4584" i="11"/>
  <c r="T4584" i="11"/>
  <c r="T4686" i="11"/>
  <c r="U4686" i="11"/>
  <c r="T5154" i="11"/>
  <c r="U5154" i="11"/>
  <c r="U5140" i="11"/>
  <c r="T5140" i="11"/>
  <c r="U4830" i="11"/>
  <c r="T4830" i="11"/>
  <c r="U4275" i="11"/>
  <c r="T4275" i="11"/>
  <c r="U4624" i="11"/>
  <c r="T4624" i="11"/>
  <c r="U4179" i="11"/>
  <c r="T4179" i="11"/>
  <c r="U4896" i="11"/>
  <c r="T4896" i="11"/>
  <c r="U4968" i="11"/>
  <c r="T4968" i="11"/>
  <c r="U4638" i="11"/>
  <c r="T4638" i="11"/>
  <c r="U5280" i="11"/>
  <c r="T5280" i="11"/>
  <c r="U4826" i="11"/>
  <c r="T4826" i="11"/>
  <c r="U5278" i="11"/>
  <c r="T5278" i="11"/>
  <c r="T5499" i="11"/>
  <c r="U5499" i="11"/>
  <c r="T5158" i="11"/>
  <c r="U5158" i="11"/>
  <c r="T4299" i="11"/>
  <c r="U4299" i="11"/>
  <c r="U4669" i="11"/>
  <c r="T4669" i="11"/>
  <c r="U5350" i="11"/>
  <c r="T5350" i="11"/>
  <c r="T5321" i="11"/>
  <c r="U5321" i="11"/>
  <c r="T4280" i="11"/>
  <c r="U4280" i="11"/>
  <c r="U4368" i="11"/>
  <c r="T4368" i="11"/>
  <c r="T4674" i="11"/>
  <c r="U4674" i="11"/>
  <c r="U4334" i="11"/>
  <c r="T4334" i="11"/>
  <c r="T4558" i="11"/>
  <c r="U4558" i="11"/>
  <c r="U4276" i="11"/>
  <c r="T4276" i="11"/>
  <c r="T4407" i="11"/>
  <c r="U4407" i="11"/>
  <c r="T4575" i="11"/>
  <c r="U4575" i="11"/>
  <c r="U4900" i="11"/>
  <c r="T4900" i="11"/>
  <c r="T5295" i="11"/>
  <c r="U5295" i="11"/>
  <c r="T4619" i="11"/>
  <c r="U4619" i="11"/>
  <c r="T5404" i="11"/>
  <c r="U5404" i="11"/>
  <c r="T4807" i="11"/>
  <c r="U4807" i="11"/>
  <c r="T4249" i="11"/>
  <c r="U4249" i="11"/>
  <c r="U4963" i="11"/>
  <c r="T4963" i="11"/>
  <c r="U4361" i="11"/>
  <c r="T4361" i="11"/>
  <c r="T4739" i="11"/>
  <c r="U4739" i="11"/>
  <c r="T5478" i="11"/>
  <c r="U5478" i="11"/>
  <c r="U4442" i="11"/>
  <c r="T4442" i="11"/>
  <c r="U4273" i="11"/>
  <c r="T4273" i="11"/>
  <c r="T5494" i="11"/>
  <c r="U5494" i="11"/>
  <c r="U5027" i="11"/>
  <c r="T5027" i="11"/>
  <c r="T5441" i="11"/>
  <c r="U5441" i="11"/>
  <c r="U5425" i="11"/>
  <c r="T5425" i="11"/>
  <c r="T4927" i="11"/>
  <c r="U4927" i="11"/>
  <c r="U4458" i="11"/>
  <c r="T4458" i="11"/>
  <c r="T4611" i="11"/>
  <c r="U4611" i="11"/>
  <c r="T5259" i="11"/>
  <c r="U5259" i="11"/>
  <c r="T5099" i="11"/>
  <c r="U5099" i="11"/>
  <c r="T5003" i="11"/>
  <c r="U5003" i="11"/>
  <c r="T4797" i="11"/>
  <c r="U4797" i="11"/>
  <c r="T4553" i="11"/>
  <c r="U4553" i="11"/>
  <c r="T4603" i="11"/>
  <c r="U4603" i="11"/>
  <c r="U4240" i="11"/>
  <c r="T4240" i="11"/>
  <c r="U4838" i="11"/>
  <c r="T4838" i="11"/>
  <c r="T4862" i="11"/>
  <c r="U4862" i="11"/>
  <c r="T4437" i="11"/>
  <c r="U4437" i="11"/>
  <c r="U4462" i="11"/>
  <c r="T4462" i="11"/>
  <c r="T4322" i="11"/>
  <c r="U4322" i="11"/>
  <c r="T4911" i="11"/>
  <c r="U4911" i="11"/>
  <c r="U4446" i="11"/>
  <c r="T4446" i="11"/>
  <c r="T5328" i="11"/>
  <c r="U5328" i="11"/>
  <c r="U4818" i="11"/>
  <c r="T4818" i="11"/>
  <c r="T4417" i="11"/>
  <c r="U4417" i="11"/>
  <c r="T4332" i="11"/>
  <c r="U4332" i="11"/>
  <c r="T4222" i="11"/>
  <c r="U4222" i="11"/>
  <c r="T4157" i="11"/>
  <c r="U4157" i="11"/>
  <c r="U4422" i="11"/>
  <c r="T4422" i="11"/>
  <c r="U4352" i="11"/>
  <c r="T4352" i="11"/>
  <c r="T4412" i="11"/>
  <c r="U4412" i="11"/>
  <c r="T4182" i="11"/>
  <c r="U4182" i="11"/>
  <c r="U4525" i="11"/>
  <c r="T4525" i="11"/>
  <c r="T4246" i="11"/>
  <c r="U4246" i="11"/>
  <c r="U4355" i="11"/>
  <c r="T4355" i="11"/>
  <c r="T4874" i="11"/>
  <c r="U4874" i="11"/>
  <c r="U4810" i="11"/>
  <c r="T4810" i="11"/>
  <c r="U4714" i="11"/>
  <c r="T4714" i="11"/>
  <c r="T4391" i="11"/>
  <c r="U4391" i="11"/>
  <c r="T4466" i="11"/>
  <c r="U4466" i="11"/>
  <c r="U4814" i="11"/>
  <c r="T4814" i="11"/>
  <c r="U4774" i="11"/>
  <c r="T4774" i="11"/>
  <c r="U4378" i="11"/>
  <c r="T4378" i="11"/>
  <c r="T4401" i="11"/>
  <c r="U4401" i="11"/>
  <c r="U4430" i="11"/>
  <c r="T4430" i="11"/>
  <c r="T4253" i="11"/>
  <c r="U4253" i="11"/>
  <c r="T4493" i="11"/>
  <c r="U4493" i="11"/>
  <c r="T4172" i="11"/>
  <c r="U4172" i="11"/>
  <c r="T4223" i="11"/>
  <c r="U4223" i="11"/>
  <c r="U4746" i="11"/>
  <c r="T4746" i="11"/>
  <c r="T4338" i="11"/>
  <c r="U4338" i="11"/>
  <c r="T4500" i="11"/>
  <c r="U4500" i="11"/>
  <c r="U4174" i="11"/>
  <c r="T4174" i="11"/>
  <c r="U4360" i="11"/>
  <c r="T4360" i="11"/>
  <c r="T4306" i="11"/>
  <c r="U4306" i="11"/>
  <c r="T4341" i="11"/>
  <c r="U4341" i="11"/>
  <c r="U4456" i="11"/>
  <c r="T4456" i="11"/>
  <c r="U4257" i="11"/>
  <c r="T4257" i="11"/>
  <c r="U4782" i="11"/>
  <c r="T4782" i="11"/>
  <c r="T4346" i="11"/>
  <c r="U4346" i="11"/>
  <c r="T5320" i="11"/>
  <c r="U5320" i="11"/>
  <c r="T4933" i="11"/>
  <c r="U4933" i="11"/>
  <c r="T4640" i="11"/>
  <c r="U4640" i="11"/>
  <c r="T5492" i="11"/>
  <c r="U5492" i="11"/>
  <c r="U4265" i="11"/>
  <c r="T4265" i="11"/>
  <c r="T5029" i="11"/>
  <c r="U5029" i="11"/>
  <c r="U4297" i="11"/>
  <c r="T4297" i="11"/>
  <c r="T4288" i="11"/>
  <c r="U4288" i="11"/>
  <c r="T5309" i="11"/>
  <c r="U5309" i="11"/>
  <c r="T5181" i="11"/>
  <c r="U5181" i="11"/>
  <c r="T5053" i="11"/>
  <c r="U5053" i="11"/>
  <c r="T4957" i="11"/>
  <c r="U4957" i="11"/>
  <c r="T4567" i="11"/>
  <c r="U4567" i="11"/>
  <c r="T4294" i="11"/>
  <c r="U4294" i="11"/>
  <c r="T5422" i="11"/>
  <c r="U5422" i="11"/>
  <c r="T5317" i="11"/>
  <c r="U5317" i="11"/>
  <c r="T4461" i="11"/>
  <c r="U4461" i="11"/>
  <c r="T5061" i="11"/>
  <c r="U5061" i="11"/>
  <c r="T4389" i="11"/>
  <c r="U4389" i="11"/>
  <c r="T5430" i="11"/>
  <c r="U5430" i="11"/>
  <c r="T5161" i="11"/>
  <c r="U5161" i="11"/>
  <c r="T5013" i="11"/>
  <c r="U5013" i="11"/>
  <c r="T5394" i="11"/>
  <c r="U5394" i="11"/>
  <c r="U4304" i="11"/>
  <c r="T4304" i="11"/>
  <c r="T5253" i="11"/>
  <c r="U5253" i="11"/>
  <c r="T4997" i="11"/>
  <c r="U4997" i="11"/>
  <c r="U4286" i="11"/>
  <c r="T4286" i="11"/>
  <c r="T4813" i="11"/>
  <c r="U4813" i="11"/>
  <c r="T4262" i="11"/>
  <c r="U4262" i="11"/>
  <c r="T4180" i="11"/>
  <c r="U4180" i="11"/>
  <c r="T5045" i="11"/>
  <c r="U5045" i="11"/>
  <c r="T5205" i="11"/>
  <c r="U5205" i="11"/>
  <c r="T5406" i="11"/>
  <c r="U5406" i="11"/>
  <c r="T4915" i="11"/>
  <c r="U4915" i="11"/>
  <c r="U4277" i="11"/>
  <c r="T4277" i="11"/>
  <c r="T5273" i="11"/>
  <c r="U5273" i="11"/>
  <c r="U4713" i="11"/>
  <c r="T4713" i="11"/>
  <c r="U4721" i="11"/>
  <c r="T4721" i="11"/>
  <c r="T4633" i="11"/>
  <c r="U4633" i="11"/>
  <c r="T4689" i="11"/>
  <c r="U4689" i="11"/>
  <c r="T4318" i="11"/>
  <c r="U4318" i="11"/>
  <c r="U4185" i="11"/>
  <c r="T4185" i="11"/>
  <c r="T5442" i="11"/>
  <c r="U5442" i="11"/>
  <c r="T5129" i="11"/>
  <c r="U5129" i="11"/>
  <c r="T5370" i="11"/>
  <c r="U5370" i="11"/>
  <c r="T5315" i="11"/>
  <c r="U5315" i="11"/>
  <c r="T5089" i="11"/>
  <c r="U5089" i="11"/>
  <c r="U4891" i="11"/>
  <c r="T4891" i="11"/>
  <c r="T4333" i="11"/>
  <c r="U4333" i="11"/>
  <c r="T4250" i="11"/>
  <c r="U4250" i="11"/>
  <c r="T5009" i="11"/>
  <c r="U5009" i="11"/>
  <c r="T5033" i="11"/>
  <c r="U5033" i="11"/>
  <c r="T5297" i="11"/>
  <c r="U5297" i="11"/>
  <c r="T4745" i="11"/>
  <c r="U4745" i="11"/>
  <c r="U4261" i="11"/>
  <c r="T4261" i="11"/>
  <c r="T5157" i="11"/>
  <c r="U5157" i="11"/>
  <c r="U4641" i="11"/>
  <c r="T4641" i="11"/>
  <c r="T4532" i="11"/>
  <c r="U4532" i="11"/>
  <c r="T5261" i="11"/>
  <c r="U5261" i="11"/>
  <c r="T5197" i="11"/>
  <c r="U5197" i="11"/>
  <c r="T5133" i="11"/>
  <c r="U5133" i="11"/>
  <c r="T5069" i="11"/>
  <c r="U5069" i="11"/>
  <c r="T5005" i="11"/>
  <c r="U5005" i="11"/>
  <c r="T4941" i="11"/>
  <c r="U4941" i="11"/>
  <c r="U4637" i="11"/>
  <c r="T4637" i="11"/>
  <c r="U4366" i="11"/>
  <c r="T4366" i="11"/>
  <c r="T5454" i="11"/>
  <c r="U5454" i="11"/>
  <c r="T5017" i="11"/>
  <c r="U5017" i="11"/>
  <c r="U4326" i="11"/>
  <c r="T4326" i="11"/>
  <c r="U4244" i="11"/>
  <c r="T4244" i="11"/>
  <c r="T5193" i="11"/>
  <c r="U5193" i="11"/>
  <c r="T5073" i="11"/>
  <c r="U5073" i="11"/>
  <c r="T4937" i="11"/>
  <c r="U4937" i="11"/>
  <c r="T5113" i="11"/>
  <c r="U5113" i="11"/>
  <c r="U4697" i="11"/>
  <c r="T4697" i="11"/>
  <c r="T5173" i="11"/>
  <c r="U5173" i="11"/>
  <c r="T5233" i="11"/>
  <c r="U5233" i="11"/>
  <c r="T4969" i="11"/>
  <c r="U4969" i="11"/>
  <c r="T5041" i="11"/>
  <c r="U5041" i="11"/>
  <c r="T5378" i="11"/>
  <c r="U5378" i="11"/>
  <c r="T5125" i="11"/>
  <c r="U5125" i="11"/>
  <c r="T4566" i="11"/>
  <c r="U4566" i="11"/>
  <c r="U4609" i="11"/>
  <c r="T4609" i="11"/>
  <c r="U4869" i="11"/>
  <c r="T4869" i="11"/>
  <c r="T4601" i="11"/>
  <c r="U4601" i="11"/>
  <c r="U4272" i="11"/>
  <c r="T4272" i="11"/>
  <c r="U4524" i="11"/>
  <c r="T4524" i="11"/>
  <c r="U4485" i="11"/>
  <c r="T4485" i="11"/>
  <c r="U4397" i="11"/>
  <c r="T4397" i="11"/>
  <c r="U4165" i="11"/>
  <c r="T4165" i="11"/>
  <c r="T4224" i="11"/>
  <c r="U4224" i="11"/>
  <c r="U4482" i="11"/>
  <c r="T4482" i="11"/>
  <c r="T4423" i="11"/>
  <c r="U4423" i="11"/>
  <c r="U4164" i="11"/>
  <c r="T4164" i="11"/>
  <c r="U4612" i="11"/>
  <c r="T4612" i="11"/>
  <c r="T4383" i="11"/>
  <c r="U4383" i="11"/>
  <c r="T4904" i="11"/>
  <c r="U4904" i="11"/>
  <c r="T4590" i="11"/>
  <c r="U4590" i="11"/>
  <c r="T4421" i="11"/>
  <c r="U4421" i="11"/>
  <c r="U4664" i="11"/>
  <c r="T4664" i="11"/>
  <c r="U4156" i="11"/>
  <c r="T4156" i="11"/>
  <c r="U5319" i="11"/>
  <c r="T5319" i="11"/>
  <c r="T5339" i="11"/>
  <c r="U5339" i="11"/>
  <c r="T4917" i="11"/>
  <c r="U4917" i="11"/>
  <c r="T5121" i="11"/>
  <c r="U5121" i="11"/>
  <c r="U4653" i="11"/>
  <c r="T4653" i="11"/>
  <c r="T4817" i="11"/>
  <c r="U4817" i="11"/>
  <c r="T5269" i="11"/>
  <c r="U5269" i="11"/>
  <c r="U4184" i="11"/>
  <c r="T4184" i="11"/>
  <c r="U5470" i="11"/>
  <c r="T5470" i="11"/>
  <c r="T5444" i="11"/>
  <c r="U5444" i="11"/>
  <c r="T5257" i="11"/>
  <c r="U5257" i="11"/>
  <c r="T5285" i="11"/>
  <c r="U5285" i="11"/>
  <c r="T5081" i="11"/>
  <c r="U5081" i="11"/>
  <c r="T4597" i="11"/>
  <c r="U4597" i="11"/>
  <c r="T5277" i="11"/>
  <c r="U5277" i="11"/>
  <c r="T5149" i="11"/>
  <c r="U5149" i="11"/>
  <c r="T5021" i="11"/>
  <c r="U5021" i="11"/>
  <c r="T4617" i="11"/>
  <c r="U4617" i="11"/>
  <c r="U4201" i="11"/>
  <c r="T4201" i="11"/>
  <c r="T5137" i="11"/>
  <c r="U5137" i="11"/>
  <c r="T4965" i="11"/>
  <c r="U4965" i="11"/>
  <c r="T4903" i="11"/>
  <c r="U4903" i="11"/>
  <c r="T4413" i="11"/>
  <c r="U4413" i="11"/>
  <c r="U5386" i="11"/>
  <c r="T5386" i="11"/>
  <c r="T4465" i="11"/>
  <c r="U4465" i="11"/>
  <c r="U4621" i="11"/>
  <c r="T4621" i="11"/>
  <c r="T4613" i="11"/>
  <c r="U4613" i="11"/>
  <c r="T5169" i="11"/>
  <c r="U5169" i="11"/>
  <c r="T5426" i="11"/>
  <c r="U5426" i="11"/>
  <c r="T4583" i="11"/>
  <c r="U4583" i="11"/>
  <c r="T5153" i="11"/>
  <c r="U5153" i="11"/>
  <c r="T4205" i="11"/>
  <c r="U4205" i="11"/>
  <c r="T4861" i="11"/>
  <c r="U4861" i="11"/>
  <c r="U4749" i="11"/>
  <c r="T4749" i="11"/>
  <c r="T4005" i="11"/>
  <c r="U4005" i="11"/>
  <c r="U3967" i="11"/>
  <c r="T3967" i="11"/>
  <c r="T3977" i="11"/>
  <c r="U3977" i="11"/>
  <c r="T4065" i="11"/>
  <c r="U4065" i="11"/>
  <c r="T3763" i="11"/>
  <c r="U3763" i="11"/>
  <c r="U3734" i="11"/>
  <c r="T3734" i="11"/>
  <c r="U4104" i="11"/>
  <c r="T4104" i="11"/>
  <c r="U4136" i="11"/>
  <c r="T4136" i="11"/>
  <c r="U3889" i="11"/>
  <c r="T3889" i="11"/>
  <c r="T3730" i="11"/>
  <c r="U3730" i="11"/>
  <c r="U3719" i="11"/>
  <c r="T3719" i="11"/>
  <c r="T3958" i="11"/>
  <c r="U3958" i="11"/>
  <c r="T3994" i="11"/>
  <c r="U3994" i="11"/>
  <c r="T3913" i="11"/>
  <c r="U3913" i="11"/>
  <c r="U3959" i="11"/>
  <c r="T3959" i="11"/>
  <c r="U4036" i="11"/>
  <c r="T4036" i="11"/>
  <c r="U3955" i="11"/>
  <c r="T3955" i="11"/>
  <c r="T4038" i="11"/>
  <c r="U4038" i="11"/>
  <c r="U3866" i="11"/>
  <c r="T3866" i="11"/>
  <c r="U3928" i="11"/>
  <c r="T3928" i="11"/>
  <c r="T3950" i="11"/>
  <c r="U3950" i="11"/>
  <c r="T4099" i="11"/>
  <c r="U4099" i="11"/>
  <c r="T3939" i="11"/>
  <c r="U3939" i="11"/>
  <c r="T4057" i="11"/>
  <c r="U4057" i="11"/>
  <c r="T3888" i="11"/>
  <c r="U3888" i="11"/>
  <c r="T3917" i="11"/>
  <c r="U3917" i="11"/>
  <c r="U3775" i="11"/>
  <c r="T3775" i="11"/>
  <c r="T3799" i="11"/>
  <c r="U3799" i="11"/>
  <c r="T4030" i="11"/>
  <c r="U4030" i="11"/>
  <c r="U4103" i="11"/>
  <c r="T4103" i="11"/>
  <c r="T3783" i="11"/>
  <c r="U3783" i="11"/>
  <c r="T3766" i="11"/>
  <c r="U3766" i="11"/>
  <c r="T3901" i="11"/>
  <c r="U3901" i="11"/>
  <c r="T3984" i="11"/>
  <c r="U3984" i="11"/>
  <c r="U3837" i="11"/>
  <c r="T3837" i="11"/>
  <c r="T3800" i="11"/>
  <c r="U3800" i="11"/>
  <c r="U4044" i="11"/>
  <c r="T4044" i="11"/>
  <c r="U3986" i="11"/>
  <c r="T3986" i="11"/>
  <c r="T3861" i="11"/>
  <c r="U3861" i="11"/>
  <c r="T4007" i="11"/>
  <c r="U4007" i="11"/>
  <c r="T4142" i="11"/>
  <c r="U4142" i="11"/>
  <c r="T3773" i="11"/>
  <c r="U3773" i="11"/>
  <c r="T3898" i="11"/>
  <c r="U3898" i="11"/>
  <c r="T3801" i="11"/>
  <c r="U3801" i="11"/>
  <c r="U3744" i="11"/>
  <c r="T3744" i="11"/>
  <c r="T3720" i="11"/>
  <c r="U3720" i="11"/>
  <c r="T4017" i="11"/>
  <c r="U4017" i="11"/>
  <c r="T4034" i="11"/>
  <c r="U4034" i="11"/>
  <c r="U4118" i="11"/>
  <c r="T4118" i="11"/>
  <c r="T3983" i="11"/>
  <c r="U3983" i="11"/>
  <c r="U4008" i="11"/>
  <c r="T4008" i="11"/>
  <c r="T3993" i="11"/>
  <c r="U3993" i="11"/>
  <c r="U3961" i="11"/>
  <c r="T3961" i="11"/>
  <c r="T3882" i="11"/>
  <c r="U3882" i="11"/>
  <c r="T4097" i="11"/>
  <c r="U4097" i="11"/>
  <c r="U4028" i="11"/>
  <c r="T4028" i="11"/>
  <c r="U3741" i="11"/>
  <c r="T3741" i="11"/>
  <c r="T3731" i="11"/>
  <c r="U3731" i="11"/>
  <c r="T3981" i="11"/>
  <c r="U3981" i="11"/>
  <c r="U4029" i="11"/>
  <c r="T4029" i="11"/>
  <c r="T3765" i="11"/>
  <c r="U3765" i="11"/>
  <c r="T3860" i="11"/>
  <c r="U3860" i="11"/>
  <c r="U3854" i="11"/>
  <c r="T3854" i="11"/>
  <c r="U4004" i="11"/>
  <c r="T4004" i="11"/>
  <c r="U3804" i="11"/>
  <c r="T3804" i="11"/>
  <c r="T4042" i="11"/>
  <c r="U4042" i="11"/>
  <c r="T4109" i="11"/>
  <c r="U4109" i="11"/>
  <c r="U3965" i="11"/>
  <c r="T3965" i="11"/>
  <c r="U3819" i="11"/>
  <c r="T3819" i="11"/>
  <c r="T3868" i="11"/>
  <c r="U3868" i="11"/>
  <c r="U3936" i="11"/>
  <c r="T3936" i="11"/>
  <c r="T3872" i="11"/>
  <c r="U3872" i="11"/>
  <c r="T3816" i="11"/>
  <c r="U3816" i="11"/>
  <c r="U4014" i="11"/>
  <c r="T4014" i="11"/>
  <c r="T4037" i="11"/>
  <c r="U4037" i="11"/>
  <c r="T3771" i="11"/>
  <c r="U3771" i="11"/>
  <c r="T3732" i="11"/>
  <c r="U3732" i="11"/>
  <c r="U4043" i="11"/>
  <c r="T4043" i="11"/>
  <c r="U4061" i="11"/>
  <c r="T4061" i="11"/>
  <c r="T3909" i="11"/>
  <c r="U3909" i="11"/>
  <c r="U3818" i="11"/>
  <c r="T3818" i="11"/>
  <c r="T3782" i="11"/>
  <c r="U3782" i="11"/>
  <c r="T3849" i="11"/>
  <c r="U3849" i="11"/>
  <c r="T4147" i="11"/>
  <c r="U4147" i="11"/>
  <c r="U3842" i="11"/>
  <c r="T3842" i="11"/>
  <c r="U3914" i="11"/>
  <c r="T3914" i="11"/>
  <c r="T3750" i="11"/>
  <c r="U3750" i="11"/>
  <c r="T3770" i="11"/>
  <c r="U3770" i="11"/>
  <c r="T4089" i="11"/>
  <c r="U4089" i="11"/>
  <c r="T3979" i="11"/>
  <c r="U3979" i="11"/>
  <c r="T3973" i="11"/>
  <c r="U3973" i="11"/>
  <c r="U3726" i="11"/>
  <c r="T3726" i="11"/>
  <c r="T3975" i="11"/>
  <c r="U3975" i="11"/>
  <c r="T3844" i="11"/>
  <c r="U3844" i="11"/>
  <c r="T3716" i="11"/>
  <c r="U3716" i="11"/>
  <c r="U3969" i="11"/>
  <c r="T3969" i="11"/>
  <c r="T3829" i="11"/>
  <c r="U3829" i="11"/>
  <c r="T4013" i="11"/>
  <c r="U4013" i="11"/>
  <c r="T3728" i="11"/>
  <c r="U3728" i="11"/>
  <c r="U4126" i="11"/>
  <c r="T4126" i="11"/>
  <c r="T3836" i="11"/>
  <c r="U3836" i="11"/>
  <c r="U3951" i="11"/>
  <c r="T3951" i="11"/>
  <c r="T3997" i="11"/>
  <c r="U3997" i="11"/>
  <c r="T3876" i="11"/>
  <c r="U3876" i="11"/>
  <c r="T4001" i="11"/>
  <c r="U4001" i="11"/>
  <c r="U4025" i="11"/>
  <c r="T4025" i="11"/>
  <c r="T3798" i="11"/>
  <c r="U3798" i="11"/>
  <c r="U4110" i="11"/>
  <c r="T4110" i="11"/>
  <c r="T3926" i="11"/>
  <c r="U3926" i="11"/>
  <c r="T3915" i="11"/>
  <c r="U3915" i="11"/>
  <c r="U4045" i="11"/>
  <c r="T4045" i="11"/>
  <c r="U4002" i="11"/>
  <c r="T4002" i="11"/>
  <c r="U4006" i="11"/>
  <c r="T4006" i="11"/>
  <c r="T3989" i="11"/>
  <c r="U3989" i="11"/>
  <c r="U3832" i="11"/>
  <c r="T3832" i="11"/>
  <c r="T3748" i="11"/>
  <c r="U3748" i="11"/>
  <c r="U3921" i="11"/>
  <c r="T3921" i="11"/>
  <c r="U3727" i="11"/>
  <c r="T3727" i="11"/>
  <c r="U3834" i="11"/>
  <c r="T3834" i="11"/>
  <c r="T3856" i="11"/>
  <c r="U3856" i="11"/>
  <c r="T3809" i="11"/>
  <c r="U3809" i="11"/>
  <c r="T4067" i="11"/>
  <c r="U4067" i="11"/>
  <c r="T4100" i="11"/>
  <c r="U4100" i="11"/>
  <c r="T4138" i="11"/>
  <c r="U4138" i="11"/>
  <c r="T4146" i="11"/>
  <c r="U4146" i="11"/>
  <c r="U3862" i="11"/>
  <c r="T3862" i="11"/>
  <c r="T3757" i="11"/>
  <c r="U3757" i="11"/>
  <c r="T3776" i="11"/>
  <c r="U3776" i="11"/>
  <c r="U3853" i="11"/>
  <c r="T3853" i="11"/>
  <c r="U3846" i="11"/>
  <c r="T3846" i="11"/>
  <c r="U4053" i="11"/>
  <c r="T4053" i="11"/>
  <c r="U3759" i="11"/>
  <c r="T3759" i="11"/>
  <c r="U3803" i="11"/>
  <c r="T3803" i="11"/>
  <c r="U4127" i="11"/>
  <c r="T4127" i="11"/>
  <c r="T3998" i="11"/>
  <c r="U3998" i="11"/>
  <c r="T3992" i="11"/>
  <c r="U3992" i="11"/>
  <c r="T4086" i="11"/>
  <c r="U4086" i="11"/>
  <c r="T4094" i="11"/>
  <c r="U4094" i="11"/>
  <c r="U4027" i="11"/>
  <c r="T4027" i="11"/>
  <c r="T3784" i="11"/>
  <c r="U3784" i="11"/>
  <c r="U4102" i="11"/>
  <c r="T4102" i="11"/>
  <c r="U3919" i="11"/>
  <c r="T3919" i="11"/>
  <c r="U3805" i="11"/>
  <c r="T3805" i="11"/>
  <c r="U3911" i="11"/>
  <c r="T3911" i="11"/>
  <c r="T4078" i="11"/>
  <c r="U4078" i="11"/>
  <c r="T3762" i="11"/>
  <c r="U3762" i="11"/>
  <c r="T3754" i="11"/>
  <c r="U3754" i="11"/>
  <c r="T3845" i="11"/>
  <c r="U3845" i="11"/>
  <c r="U3903" i="11"/>
  <c r="T3903" i="11"/>
  <c r="U3767" i="11"/>
  <c r="T3767" i="11"/>
  <c r="T3865" i="11"/>
  <c r="U3865" i="11"/>
  <c r="U4111" i="11"/>
  <c r="T4111" i="11"/>
  <c r="T3902" i="11"/>
  <c r="U3902" i="11"/>
  <c r="T3813" i="11"/>
  <c r="U3813" i="11"/>
  <c r="T3895" i="11"/>
  <c r="U3895" i="11"/>
  <c r="T4084" i="11"/>
  <c r="U4084" i="11"/>
  <c r="T4062" i="11"/>
  <c r="U4062" i="11"/>
  <c r="U3887" i="11"/>
  <c r="T3887" i="11"/>
  <c r="T3752" i="11"/>
  <c r="U3752" i="11"/>
  <c r="U3850" i="11"/>
  <c r="T3850" i="11"/>
  <c r="U3751" i="11"/>
  <c r="T3751" i="11"/>
  <c r="U3877" i="11"/>
  <c r="T3877" i="11"/>
  <c r="T4080" i="11"/>
  <c r="U4080" i="11"/>
  <c r="T4059" i="11"/>
  <c r="U4059" i="11"/>
  <c r="U3725" i="11"/>
  <c r="T3725" i="11"/>
  <c r="T4091" i="11"/>
  <c r="U4091" i="11"/>
  <c r="T3974" i="11"/>
  <c r="U3974" i="11"/>
  <c r="T4000" i="11"/>
  <c r="U4000" i="11"/>
  <c r="T4015" i="11"/>
  <c r="U4015" i="11"/>
  <c r="T4072" i="11"/>
  <c r="U4072" i="11"/>
  <c r="T4056" i="11"/>
  <c r="U4056" i="11"/>
  <c r="U3870" i="11"/>
  <c r="T3870" i="11"/>
  <c r="U4077" i="11"/>
  <c r="T4077" i="11"/>
  <c r="T4088" i="11"/>
  <c r="U4088" i="11"/>
  <c r="T3791" i="11"/>
  <c r="U3791" i="11"/>
  <c r="T3768" i="11"/>
  <c r="U3768" i="11"/>
  <c r="T3938" i="11"/>
  <c r="U3938" i="11"/>
  <c r="U3827" i="11"/>
  <c r="T3827" i="11"/>
  <c r="T3792" i="11"/>
  <c r="U3792" i="11"/>
  <c r="T4075" i="11"/>
  <c r="U4075" i="11"/>
  <c r="T3894" i="11"/>
  <c r="U3894" i="11"/>
  <c r="T3980" i="11"/>
  <c r="U3980" i="11"/>
  <c r="T4068" i="11"/>
  <c r="U4068" i="11"/>
  <c r="T4052" i="11"/>
  <c r="U4052" i="11"/>
  <c r="T3920" i="11"/>
  <c r="U3920" i="11"/>
  <c r="T3923" i="11"/>
  <c r="U3923" i="11"/>
  <c r="T4139" i="11"/>
  <c r="U4139" i="11"/>
  <c r="T3927" i="11"/>
  <c r="U3927" i="11"/>
  <c r="T4064" i="11"/>
  <c r="U4064" i="11"/>
  <c r="T3794" i="11"/>
  <c r="U3794" i="11"/>
  <c r="T3722" i="11"/>
  <c r="U3722" i="11"/>
  <c r="U3821" i="11"/>
  <c r="T3821" i="11"/>
  <c r="T3988" i="11"/>
  <c r="U3988" i="11"/>
  <c r="U3864" i="11"/>
  <c r="T3864" i="11"/>
  <c r="T4105" i="11"/>
  <c r="U4105" i="11"/>
  <c r="T3781" i="11"/>
  <c r="U3781" i="11"/>
  <c r="T3999" i="11"/>
  <c r="U3999" i="11"/>
  <c r="U4120" i="11"/>
  <c r="T4120" i="11"/>
  <c r="T3934" i="11"/>
  <c r="U3934" i="11"/>
  <c r="T4095" i="11"/>
  <c r="U4095" i="11"/>
  <c r="T4133" i="11"/>
  <c r="U4133" i="11"/>
  <c r="T4113" i="11"/>
  <c r="U4113" i="11"/>
  <c r="T4083" i="11"/>
  <c r="U4083" i="11"/>
  <c r="T3797" i="11"/>
  <c r="U3797" i="11"/>
  <c r="T3880" i="11"/>
  <c r="U3880" i="11"/>
  <c r="T3735" i="11"/>
  <c r="U3735" i="11"/>
  <c r="U4134" i="11"/>
  <c r="T4134" i="11"/>
  <c r="U3897" i="11"/>
  <c r="T3897" i="11"/>
  <c r="T4063" i="11"/>
  <c r="U4063" i="11"/>
  <c r="T4101" i="11"/>
  <c r="U4101" i="11"/>
  <c r="T4003" i="11"/>
  <c r="U4003" i="11"/>
  <c r="T4011" i="11"/>
  <c r="U4011" i="11"/>
  <c r="T3976" i="11"/>
  <c r="U3976" i="11"/>
  <c r="T4018" i="11"/>
  <c r="U4018" i="11"/>
  <c r="U3743" i="11"/>
  <c r="T3743" i="11"/>
  <c r="T3991" i="11"/>
  <c r="U3991" i="11"/>
  <c r="T4071" i="11"/>
  <c r="U4071" i="11"/>
  <c r="T4009" i="11"/>
  <c r="U4009" i="11"/>
  <c r="T3995" i="11"/>
  <c r="U3995" i="11"/>
  <c r="U4021" i="11"/>
  <c r="T4021" i="11"/>
  <c r="T4121" i="11"/>
  <c r="U4121" i="11"/>
  <c r="U3957" i="11"/>
  <c r="T3957" i="11"/>
  <c r="U3952" i="11"/>
  <c r="T3952" i="11"/>
  <c r="T4081" i="11"/>
  <c r="U4081" i="11"/>
  <c r="T4125" i="11"/>
  <c r="U4125" i="11"/>
  <c r="U3963" i="11"/>
  <c r="T3963" i="11"/>
  <c r="T3779" i="11"/>
  <c r="U3779" i="11"/>
  <c r="U4012" i="11"/>
  <c r="T4012" i="11"/>
  <c r="U4046" i="11"/>
  <c r="T4046" i="11"/>
  <c r="T3918" i="11"/>
  <c r="U3918" i="11"/>
  <c r="T3904" i="11"/>
  <c r="U3904" i="11"/>
  <c r="U3848" i="11"/>
  <c r="T3848" i="11"/>
  <c r="U3940" i="11"/>
  <c r="T3940" i="11"/>
  <c r="U3820" i="11"/>
  <c r="T3820" i="11"/>
  <c r="T4054" i="11"/>
  <c r="U4054" i="11"/>
  <c r="T3935" i="11"/>
  <c r="U3935" i="11"/>
  <c r="U4085" i="11"/>
  <c r="T4085" i="11"/>
  <c r="U3874" i="11"/>
  <c r="T3874" i="11"/>
  <c r="T3755" i="11"/>
  <c r="U3755" i="11"/>
  <c r="T3873" i="11"/>
  <c r="U3873" i="11"/>
  <c r="T4096" i="11"/>
  <c r="U4096" i="11"/>
  <c r="U4093" i="11"/>
  <c r="T4093" i="11"/>
  <c r="T4143" i="11"/>
  <c r="U4143" i="11"/>
  <c r="T3733" i="11"/>
  <c r="U3733" i="11"/>
  <c r="T3738" i="11"/>
  <c r="U3738" i="11"/>
  <c r="U3742" i="11"/>
  <c r="T3742" i="11"/>
  <c r="T3893" i="11"/>
  <c r="U3893" i="11"/>
  <c r="T3990" i="11"/>
  <c r="U3990" i="11"/>
  <c r="T4073" i="11"/>
  <c r="U4073" i="11"/>
  <c r="T3769" i="11"/>
  <c r="U3769" i="11"/>
  <c r="T3871" i="11"/>
  <c r="U3871" i="11"/>
  <c r="U3746" i="11"/>
  <c r="T3746" i="11"/>
  <c r="T3948" i="11"/>
  <c r="U3948" i="11"/>
  <c r="U3807" i="11"/>
  <c r="T3807" i="11"/>
  <c r="U4122" i="11"/>
  <c r="T4122" i="11"/>
  <c r="T4040" i="11"/>
  <c r="U4040" i="11"/>
  <c r="T3785" i="11"/>
  <c r="U3785" i="11"/>
  <c r="U3729" i="11"/>
  <c r="T3729" i="11"/>
  <c r="T3777" i="11"/>
  <c r="U3777" i="11"/>
  <c r="U3717" i="11"/>
  <c r="T3717" i="11"/>
  <c r="T3907" i="11"/>
  <c r="U3907" i="11"/>
  <c r="T3843" i="11"/>
  <c r="U3843" i="11"/>
  <c r="T3817" i="11"/>
  <c r="U3817" i="11"/>
  <c r="U4031" i="11"/>
  <c r="T4031" i="11"/>
  <c r="T3855" i="11"/>
  <c r="U3855" i="11"/>
  <c r="T3824" i="11"/>
  <c r="U3824" i="11"/>
  <c r="U4106" i="11"/>
  <c r="T4106" i="11"/>
  <c r="T3747" i="11"/>
  <c r="U3747" i="11"/>
  <c r="T3851" i="11"/>
  <c r="U3851" i="11"/>
  <c r="T3885" i="11"/>
  <c r="U3885" i="11"/>
  <c r="U3822" i="11"/>
  <c r="T3822" i="11"/>
  <c r="T3954" i="11"/>
  <c r="U3954" i="11"/>
  <c r="T4033" i="11"/>
  <c r="U4033" i="11"/>
  <c r="T4107" i="11"/>
  <c r="U4107" i="11"/>
  <c r="T4130" i="11"/>
  <c r="U4130" i="11"/>
  <c r="U3788" i="11"/>
  <c r="T3788" i="11"/>
  <c r="T3761" i="11"/>
  <c r="U3761" i="11"/>
  <c r="T4115" i="11"/>
  <c r="U4115" i="11"/>
  <c r="U3945" i="11"/>
  <c r="T3945" i="11"/>
  <c r="U3814" i="11"/>
  <c r="T3814" i="11"/>
  <c r="U4020" i="11"/>
  <c r="T4020" i="11"/>
  <c r="U4039" i="11"/>
  <c r="T4039" i="11"/>
  <c r="U3947" i="11"/>
  <c r="T3947" i="11"/>
  <c r="U3808" i="11"/>
  <c r="T3808" i="11"/>
  <c r="U4144" i="11"/>
  <c r="T4144" i="11"/>
  <c r="U4019" i="11"/>
  <c r="T4019" i="11"/>
  <c r="U3737" i="11"/>
  <c r="T3737" i="11"/>
  <c r="T3724" i="11"/>
  <c r="U3724" i="11"/>
  <c r="T4131" i="11"/>
  <c r="U4131" i="11"/>
  <c r="T3739" i="11"/>
  <c r="U3739" i="11"/>
  <c r="T3790" i="11"/>
  <c r="U3790" i="11"/>
  <c r="U3883" i="11"/>
  <c r="T3883" i="11"/>
  <c r="U3826" i="11"/>
  <c r="T3826" i="11"/>
  <c r="U4066" i="11"/>
  <c r="T4066" i="11"/>
  <c r="U3772" i="11"/>
  <c r="T3772" i="11"/>
  <c r="T4092" i="11"/>
  <c r="U4092" i="11"/>
  <c r="T3962" i="11"/>
  <c r="U3962" i="11"/>
  <c r="U3764" i="11"/>
  <c r="T3764" i="11"/>
  <c r="T3946" i="11"/>
  <c r="U3946" i="11"/>
  <c r="T3956" i="11"/>
  <c r="U3956" i="11"/>
  <c r="T4076" i="11"/>
  <c r="U4076" i="11"/>
  <c r="U4074" i="11"/>
  <c r="T4074" i="11"/>
  <c r="T4058" i="11"/>
  <c r="U4058" i="11"/>
  <c r="U3780" i="11"/>
  <c r="T3780" i="11"/>
  <c r="T3857" i="11"/>
  <c r="U3857" i="11"/>
  <c r="T3774" i="11"/>
  <c r="U3774" i="11"/>
  <c r="U3875" i="11"/>
  <c r="T3875" i="11"/>
  <c r="T3968" i="11"/>
  <c r="U3968" i="11"/>
  <c r="T3841" i="11"/>
  <c r="U3841" i="11"/>
  <c r="T3879" i="11"/>
  <c r="U3879" i="11"/>
  <c r="T3970" i="11"/>
  <c r="U3970" i="11"/>
  <c r="T4060" i="11"/>
  <c r="U4060" i="11"/>
  <c r="T3941" i="11"/>
  <c r="U3941" i="11"/>
  <c r="U3884" i="11"/>
  <c r="T3884" i="11"/>
  <c r="T4141" i="11"/>
  <c r="U4141" i="11"/>
  <c r="T4137" i="11"/>
  <c r="U4137" i="11"/>
  <c r="T3966" i="11"/>
  <c r="U3966" i="11"/>
  <c r="U3944" i="11"/>
  <c r="T3944" i="11"/>
  <c r="T3740" i="11"/>
  <c r="U3740" i="11"/>
  <c r="T3833" i="11"/>
  <c r="U3833" i="11"/>
  <c r="U4112" i="11"/>
  <c r="T4112" i="11"/>
  <c r="T4050" i="11"/>
  <c r="U4050" i="11"/>
  <c r="T3971" i="11"/>
  <c r="U3971" i="11"/>
  <c r="T3942" i="11"/>
  <c r="U3942" i="11"/>
  <c r="U3828" i="11"/>
  <c r="T3828" i="11"/>
  <c r="T3987" i="11"/>
  <c r="U3987" i="11"/>
  <c r="T3723" i="11"/>
  <c r="U3723" i="11"/>
  <c r="U3905" i="11"/>
  <c r="T3905" i="11"/>
  <c r="T3982" i="11"/>
  <c r="U3982" i="11"/>
  <c r="T3795" i="11"/>
  <c r="U3795" i="11"/>
  <c r="U3812" i="11"/>
  <c r="T3812" i="11"/>
  <c r="T3985" i="11"/>
  <c r="U3985" i="11"/>
  <c r="U4129" i="11"/>
  <c r="T4129" i="11"/>
  <c r="T3825" i="11"/>
  <c r="U3825" i="11"/>
  <c r="T3815" i="11"/>
  <c r="U3815" i="11"/>
  <c r="T3840" i="11"/>
  <c r="U3840" i="11"/>
  <c r="U4035" i="11"/>
  <c r="T4035" i="11"/>
  <c r="U3949" i="11"/>
  <c r="T3949" i="11"/>
  <c r="U4128" i="11"/>
  <c r="T4128" i="11"/>
  <c r="T4117" i="11"/>
  <c r="U4117" i="11"/>
  <c r="T3789" i="11"/>
  <c r="U3789" i="11"/>
  <c r="T3736" i="11"/>
  <c r="U3736" i="11"/>
  <c r="T3778" i="11"/>
  <c r="U3778" i="11"/>
  <c r="T3972" i="11"/>
  <c r="U3972" i="11"/>
  <c r="U4148" i="11"/>
  <c r="T4148" i="11"/>
  <c r="T3786" i="11"/>
  <c r="U3786" i="11"/>
  <c r="U3932" i="11"/>
  <c r="T3932" i="11"/>
  <c r="T3869" i="11"/>
  <c r="U3869" i="11"/>
  <c r="T3787" i="11"/>
  <c r="U3787" i="11"/>
  <c r="T3925" i="11"/>
  <c r="U3925" i="11"/>
  <c r="T3943" i="11"/>
  <c r="U3943" i="11"/>
  <c r="T3930" i="11"/>
  <c r="U3930" i="11"/>
  <c r="T4070" i="11"/>
  <c r="U4070" i="11"/>
  <c r="T3891" i="11"/>
  <c r="U3891" i="11"/>
  <c r="T4022" i="11"/>
  <c r="U4022" i="11"/>
  <c r="U4069" i="11"/>
  <c r="T4069" i="11"/>
  <c r="U4119" i="11"/>
  <c r="T4119" i="11"/>
  <c r="T4150" i="11"/>
  <c r="U4150" i="11"/>
  <c r="T3760" i="11"/>
  <c r="U3760" i="11"/>
  <c r="T3996" i="11"/>
  <c r="U3996" i="11"/>
  <c r="T3912" i="11"/>
  <c r="U3912" i="11"/>
  <c r="T4135" i="11"/>
  <c r="U4135" i="11"/>
  <c r="U3858" i="11"/>
  <c r="T3858" i="11"/>
  <c r="T3931" i="11"/>
  <c r="U3931" i="11"/>
  <c r="T3878" i="11"/>
  <c r="U3878" i="11"/>
  <c r="T3978" i="11"/>
  <c r="U3978" i="11"/>
  <c r="U3802" i="11"/>
  <c r="T3802" i="11"/>
  <c r="U3806" i="11"/>
  <c r="T3806" i="11"/>
  <c r="T3899" i="11"/>
  <c r="U3899" i="11"/>
  <c r="T3753" i="11"/>
  <c r="U3753" i="11"/>
  <c r="T4116" i="11"/>
  <c r="U4116" i="11"/>
  <c r="U3745" i="11"/>
  <c r="T3745" i="11"/>
  <c r="T3831" i="11"/>
  <c r="U3831" i="11"/>
  <c r="T4055" i="11"/>
  <c r="U4055" i="11"/>
  <c r="U4114" i="11"/>
  <c r="T4114" i="11"/>
  <c r="T4123" i="11"/>
  <c r="U4123" i="11"/>
  <c r="U4047" i="11"/>
  <c r="T4047" i="11"/>
  <c r="U4108" i="11"/>
  <c r="T4108" i="11"/>
  <c r="U4124" i="11"/>
  <c r="T4124" i="11"/>
  <c r="T3847" i="11"/>
  <c r="U3847" i="11"/>
  <c r="T3830" i="11"/>
  <c r="U3830" i="11"/>
  <c r="U4010" i="11"/>
  <c r="T4010" i="11"/>
  <c r="T4079" i="11"/>
  <c r="U4079" i="11"/>
  <c r="T4024" i="11"/>
  <c r="U4024" i="11"/>
  <c r="U4023" i="11"/>
  <c r="T4023" i="11"/>
  <c r="U3796" i="11"/>
  <c r="T3796" i="11"/>
  <c r="T3863" i="11"/>
  <c r="U3863" i="11"/>
  <c r="U3718" i="11"/>
  <c r="T3718" i="11"/>
  <c r="T3892" i="11"/>
  <c r="U3892" i="11"/>
  <c r="U4051" i="11"/>
  <c r="T4051" i="11"/>
  <c r="T3839" i="11"/>
  <c r="U3839" i="11"/>
  <c r="T3758" i="11"/>
  <c r="U3758" i="11"/>
  <c r="T3906" i="11"/>
  <c r="U3906" i="11"/>
  <c r="U4016" i="11"/>
  <c r="T4016" i="11"/>
  <c r="T4087" i="11"/>
  <c r="U4087" i="11"/>
  <c r="T3953" i="11"/>
  <c r="U3953" i="11"/>
  <c r="T3793" i="11"/>
  <c r="U3793" i="11"/>
  <c r="T3937" i="11"/>
  <c r="U3937" i="11"/>
  <c r="U4049" i="11"/>
  <c r="T4049" i="11"/>
  <c r="T3859" i="11"/>
  <c r="U3859" i="11"/>
  <c r="U3811" i="11"/>
  <c r="T3811" i="11"/>
  <c r="U4048" i="11"/>
  <c r="T4048" i="11"/>
  <c r="T4041" i="11"/>
  <c r="U4041" i="11"/>
  <c r="T4026" i="11"/>
  <c r="U4026" i="11"/>
  <c r="U3721" i="11"/>
  <c r="T3721" i="11"/>
  <c r="T3852" i="11"/>
  <c r="U3852" i="11"/>
  <c r="U4132" i="11"/>
  <c r="T4132" i="11"/>
  <c r="T4032" i="11"/>
  <c r="U4032" i="11"/>
  <c r="T3929" i="11"/>
  <c r="U3929" i="11"/>
  <c r="U3810" i="11"/>
  <c r="T3810" i="11"/>
  <c r="T3896" i="11"/>
  <c r="U3896" i="11"/>
  <c r="T3900" i="11"/>
  <c r="U3900" i="11"/>
  <c r="T3960" i="11"/>
  <c r="U3960" i="11"/>
  <c r="T4090" i="11"/>
  <c r="U4090" i="11"/>
  <c r="T3886" i="11"/>
  <c r="U3886" i="11"/>
  <c r="U4098" i="11"/>
  <c r="T4098" i="11"/>
  <c r="U3756" i="11"/>
  <c r="T3756" i="11"/>
  <c r="T4082" i="11"/>
  <c r="U4082" i="11"/>
  <c r="T3890" i="11"/>
  <c r="U3890" i="11"/>
  <c r="T3933" i="11"/>
  <c r="U3933" i="11"/>
  <c r="U3881" i="11"/>
  <c r="T3881" i="11"/>
  <c r="T3916" i="11"/>
  <c r="U3916" i="11"/>
  <c r="T4145" i="11"/>
  <c r="U4145" i="11"/>
  <c r="U3838" i="11"/>
  <c r="T3838" i="11"/>
  <c r="U4140" i="11"/>
  <c r="T4140" i="11"/>
  <c r="T3749" i="11"/>
  <c r="U3749" i="11"/>
  <c r="U3823" i="11"/>
  <c r="T3823" i="11"/>
  <c r="T3908" i="11"/>
  <c r="U3908" i="11"/>
  <c r="T3867" i="11"/>
  <c r="U3867" i="11"/>
  <c r="T3922" i="11"/>
  <c r="U3922" i="11"/>
  <c r="T3964" i="11"/>
  <c r="U3964" i="11"/>
  <c r="T3910" i="11"/>
  <c r="U3910" i="11"/>
  <c r="T3835" i="11"/>
  <c r="U3835" i="11"/>
  <c r="T3924" i="11"/>
  <c r="U3924" i="11"/>
  <c r="T4149" i="11"/>
  <c r="U4149" i="11"/>
  <c r="U242" i="11"/>
  <c r="U351" i="11"/>
  <c r="U295" i="11"/>
  <c r="U283" i="11"/>
  <c r="U327" i="11"/>
  <c r="U375" i="11"/>
  <c r="U406" i="11"/>
  <c r="U602" i="11"/>
  <c r="U35" i="11"/>
  <c r="U3685" i="11"/>
  <c r="T3685" i="11"/>
  <c r="U2577" i="11"/>
  <c r="T2577" i="11"/>
  <c r="U3657" i="11"/>
  <c r="T3657" i="11"/>
  <c r="U2889" i="11"/>
  <c r="T2889" i="11"/>
  <c r="U2441" i="11"/>
  <c r="T2441" i="11"/>
  <c r="U3288" i="11"/>
  <c r="T3288" i="11"/>
  <c r="U3505" i="11"/>
  <c r="T3505" i="11"/>
  <c r="U2913" i="11"/>
  <c r="T2913" i="11"/>
  <c r="U2797" i="11"/>
  <c r="T2797" i="11"/>
  <c r="U2285" i="11"/>
  <c r="T2285" i="11"/>
  <c r="T3609" i="11"/>
  <c r="U3609" i="11"/>
  <c r="T2841" i="11"/>
  <c r="U2841" i="11"/>
  <c r="U2179" i="11"/>
  <c r="T2179" i="11"/>
  <c r="U3204" i="11"/>
  <c r="T3204" i="11"/>
  <c r="U2836" i="11"/>
  <c r="T2836" i="11"/>
  <c r="U2708" i="11"/>
  <c r="T2708" i="11"/>
  <c r="U2452" i="11"/>
  <c r="T2452" i="11"/>
  <c r="U2461" i="11"/>
  <c r="T2461" i="11"/>
  <c r="U2929" i="11"/>
  <c r="T2929" i="11"/>
  <c r="T3645" i="11"/>
  <c r="U3645" i="11"/>
  <c r="U2849" i="11"/>
  <c r="T2849" i="11"/>
  <c r="U3501" i="11"/>
  <c r="T3501" i="11"/>
  <c r="U2989" i="11"/>
  <c r="T2989" i="11"/>
  <c r="T3369" i="11"/>
  <c r="U3369" i="11"/>
  <c r="T3113" i="11"/>
  <c r="U3113" i="11"/>
  <c r="U2880" i="11"/>
  <c r="T2880" i="11"/>
  <c r="U2624" i="11"/>
  <c r="T2624" i="11"/>
  <c r="U2368" i="11"/>
  <c r="T2368" i="11"/>
  <c r="U2801" i="11"/>
  <c r="T2801" i="11"/>
  <c r="U2825" i="11"/>
  <c r="T2825" i="11"/>
  <c r="T3453" i="11"/>
  <c r="U3453" i="11"/>
  <c r="U3457" i="11"/>
  <c r="T3457" i="11"/>
  <c r="U2513" i="11"/>
  <c r="T2513" i="11"/>
  <c r="T3097" i="11"/>
  <c r="U3097" i="11"/>
  <c r="U2644" i="11"/>
  <c r="T2644" i="11"/>
  <c r="U3109" i="11"/>
  <c r="T3109" i="11"/>
  <c r="U2341" i="11"/>
  <c r="T2341" i="11"/>
  <c r="U3093" i="11"/>
  <c r="T3093" i="11"/>
  <c r="U2581" i="11"/>
  <c r="T2581" i="11"/>
  <c r="U3297" i="11"/>
  <c r="T3297" i="11"/>
  <c r="U2273" i="11"/>
  <c r="T2273" i="11"/>
  <c r="U2305" i="11"/>
  <c r="T2305" i="11"/>
  <c r="U3665" i="11"/>
  <c r="T3665" i="11"/>
  <c r="U3577" i="11"/>
  <c r="T3577" i="11"/>
  <c r="U3321" i="11"/>
  <c r="T3321" i="11"/>
  <c r="U2545" i="11"/>
  <c r="T2545" i="11"/>
  <c r="U3461" i="11"/>
  <c r="T3461" i="11"/>
  <c r="U3629" i="11"/>
  <c r="T3629" i="11"/>
  <c r="U3448" i="11"/>
  <c r="T3448" i="11"/>
  <c r="U2917" i="11"/>
  <c r="T2917" i="11"/>
  <c r="U3425" i="11"/>
  <c r="T3425" i="11"/>
  <c r="T3225" i="11"/>
  <c r="U3225" i="11"/>
  <c r="U2853" i="11"/>
  <c r="T2853" i="11"/>
  <c r="U2274" i="11"/>
  <c r="T2274" i="11"/>
  <c r="U2725" i="11"/>
  <c r="T2725" i="11"/>
  <c r="U3245" i="11"/>
  <c r="T3245" i="11"/>
  <c r="T2107" i="11"/>
  <c r="U2107" i="11"/>
  <c r="U3536" i="11"/>
  <c r="T3536" i="11"/>
  <c r="U3376" i="11"/>
  <c r="T3376" i="11"/>
  <c r="U2517" i="11"/>
  <c r="T2517" i="11"/>
  <c r="U2322" i="11"/>
  <c r="T2322" i="11"/>
  <c r="U3601" i="11"/>
  <c r="T3601" i="11"/>
  <c r="U3592" i="11"/>
  <c r="T3592" i="11"/>
  <c r="T2997" i="11"/>
  <c r="U2997" i="11"/>
  <c r="T3161" i="11"/>
  <c r="U3161" i="11"/>
  <c r="U3284" i="11"/>
  <c r="T3284" i="11"/>
  <c r="U2945" i="11"/>
  <c r="T2945" i="11"/>
  <c r="U2609" i="11"/>
  <c r="T2609" i="11"/>
  <c r="U3553" i="11"/>
  <c r="T3553" i="11"/>
  <c r="U2301" i="11"/>
  <c r="T2301" i="11"/>
  <c r="U3693" i="11"/>
  <c r="T3693" i="11"/>
  <c r="U3257" i="11"/>
  <c r="T3257" i="11"/>
  <c r="U2398" i="11"/>
  <c r="T2398" i="11"/>
  <c r="T3021" i="11"/>
  <c r="U3021" i="11"/>
  <c r="T3082" i="11"/>
  <c r="U3082" i="11"/>
  <c r="U2738" i="11"/>
  <c r="T2738" i="11"/>
  <c r="U2901" i="11"/>
  <c r="T2901" i="11"/>
  <c r="T3389" i="11"/>
  <c r="U3389" i="11"/>
  <c r="T3570" i="11"/>
  <c r="U3570" i="11"/>
  <c r="U3262" i="11"/>
  <c r="T3262" i="11"/>
  <c r="T3197" i="11"/>
  <c r="U3197" i="11"/>
  <c r="U3650" i="11"/>
  <c r="T3650" i="11"/>
  <c r="T2893" i="11"/>
  <c r="U2893" i="11"/>
  <c r="T2954" i="11"/>
  <c r="U2954" i="11"/>
  <c r="T3342" i="11"/>
  <c r="U3342" i="11"/>
  <c r="U2873" i="11"/>
  <c r="T2873" i="11"/>
  <c r="U2318" i="11"/>
  <c r="T2318" i="11"/>
  <c r="T3037" i="11"/>
  <c r="U3037" i="11"/>
  <c r="U2602" i="11"/>
  <c r="T2602" i="11"/>
  <c r="U2834" i="11"/>
  <c r="T2834" i="11"/>
  <c r="U2690" i="11"/>
  <c r="T2690" i="11"/>
  <c r="U3250" i="11"/>
  <c r="T3250" i="11"/>
  <c r="U2594" i="11"/>
  <c r="T2594" i="11"/>
  <c r="U3521" i="11"/>
  <c r="T3521" i="11"/>
  <c r="U3122" i="11"/>
  <c r="T3122" i="11"/>
  <c r="U2986" i="11"/>
  <c r="T2986" i="11"/>
  <c r="U2530" i="11"/>
  <c r="T2530" i="11"/>
  <c r="U2909" i="11"/>
  <c r="T2909" i="11"/>
  <c r="T2857" i="11"/>
  <c r="U2857" i="11"/>
  <c r="T2601" i="11"/>
  <c r="U2601" i="11"/>
  <c r="U3285" i="11"/>
  <c r="T3285" i="11"/>
  <c r="U2573" i="11"/>
  <c r="T2573" i="11"/>
  <c r="U2949" i="11"/>
  <c r="T2949" i="11"/>
  <c r="U2493" i="11"/>
  <c r="T2493" i="11"/>
  <c r="U3202" i="11"/>
  <c r="T3202" i="11"/>
  <c r="U2910" i="11"/>
  <c r="T2910" i="11"/>
  <c r="U2350" i="11"/>
  <c r="T2350" i="11"/>
  <c r="U2781" i="11"/>
  <c r="T2781" i="11"/>
  <c r="U3434" i="11"/>
  <c r="T3434" i="11"/>
  <c r="U2922" i="11"/>
  <c r="T2922" i="11"/>
  <c r="T3410" i="11"/>
  <c r="U3410" i="11"/>
  <c r="U2898" i="11"/>
  <c r="T2898" i="11"/>
  <c r="U2809" i="11"/>
  <c r="T2809" i="11"/>
  <c r="U2510" i="11"/>
  <c r="T2510" i="11"/>
  <c r="U3081" i="11"/>
  <c r="T3081" i="11"/>
  <c r="U3384" i="11"/>
  <c r="T3384" i="11"/>
  <c r="U3169" i="11"/>
  <c r="T3169" i="11"/>
  <c r="U3476" i="11"/>
  <c r="T3476" i="11"/>
  <c r="U2740" i="11"/>
  <c r="T2740" i="11"/>
  <c r="U3469" i="11"/>
  <c r="T3469" i="11"/>
  <c r="U2821" i="11"/>
  <c r="T2821" i="11"/>
  <c r="U3201" i="11"/>
  <c r="T3201" i="11"/>
  <c r="U3473" i="11"/>
  <c r="T3473" i="11"/>
  <c r="U2449" i="11"/>
  <c r="T2449" i="11"/>
  <c r="U3689" i="11"/>
  <c r="T3689" i="11"/>
  <c r="U2281" i="11"/>
  <c r="T2281" i="11"/>
  <c r="U3568" i="11"/>
  <c r="T3568" i="11"/>
  <c r="U3344" i="11"/>
  <c r="T3344" i="11"/>
  <c r="U2525" i="11"/>
  <c r="T2525" i="11"/>
  <c r="U2953" i="11"/>
  <c r="T2953" i="11"/>
  <c r="U3272" i="11"/>
  <c r="T3272" i="11"/>
  <c r="U2253" i="11"/>
  <c r="T2253" i="11"/>
  <c r="U2625" i="11"/>
  <c r="T2625" i="11"/>
  <c r="U2257" i="11"/>
  <c r="T2257" i="11"/>
  <c r="U2457" i="11"/>
  <c r="T2457" i="11"/>
  <c r="U2964" i="11"/>
  <c r="T2964" i="11"/>
  <c r="T2164" i="11"/>
  <c r="U2164" i="11"/>
  <c r="U3349" i="11"/>
  <c r="T3349" i="11"/>
  <c r="U2325" i="11"/>
  <c r="T2325" i="11"/>
  <c r="U3073" i="11"/>
  <c r="T3073" i="11"/>
  <c r="T3637" i="11"/>
  <c r="U3637" i="11"/>
  <c r="U2489" i="11"/>
  <c r="T2489" i="11"/>
  <c r="U2930" i="11"/>
  <c r="T2930" i="11"/>
  <c r="U2658" i="11"/>
  <c r="T2658" i="11"/>
  <c r="U3058" i="11"/>
  <c r="T3058" i="11"/>
  <c r="U3166" i="11"/>
  <c r="T3166" i="11"/>
  <c r="U3514" i="11"/>
  <c r="T3514" i="11"/>
  <c r="T3282" i="11"/>
  <c r="U3282" i="11"/>
  <c r="U3697" i="11"/>
  <c r="T3697" i="11"/>
  <c r="U2957" i="11"/>
  <c r="T2957" i="11"/>
  <c r="U2706" i="11"/>
  <c r="T2706" i="11"/>
  <c r="U3586" i="11"/>
  <c r="T3586" i="11"/>
  <c r="U2562" i="11"/>
  <c r="T2562" i="11"/>
  <c r="T3134" i="11"/>
  <c r="U3134" i="11"/>
  <c r="U2409" i="11"/>
  <c r="T2409" i="11"/>
  <c r="T3114" i="11"/>
  <c r="U3114" i="11"/>
  <c r="U3050" i="11"/>
  <c r="T3050" i="11"/>
  <c r="U3165" i="11"/>
  <c r="T3165" i="11"/>
  <c r="U3405" i="11"/>
  <c r="T3405" i="11"/>
  <c r="U2722" i="11"/>
  <c r="T2722" i="11"/>
  <c r="U3610" i="11"/>
  <c r="T3610" i="11"/>
  <c r="T3154" i="11"/>
  <c r="U3154" i="11"/>
  <c r="T2813" i="11"/>
  <c r="U2813" i="11"/>
  <c r="U3385" i="11"/>
  <c r="T3385" i="11"/>
  <c r="U3214" i="11"/>
  <c r="T3214" i="11"/>
  <c r="U2702" i="11"/>
  <c r="T2702" i="11"/>
  <c r="U2361" i="11"/>
  <c r="T2361" i="11"/>
  <c r="U2149" i="11"/>
  <c r="T2149" i="11"/>
  <c r="T2715" i="11"/>
  <c r="U2715" i="11"/>
  <c r="U3403" i="11"/>
  <c r="T3403" i="11"/>
  <c r="U2181" i="11"/>
  <c r="T2181" i="11"/>
  <c r="U2695" i="11"/>
  <c r="T2695" i="11"/>
  <c r="T3231" i="11"/>
  <c r="U3231" i="11"/>
  <c r="U2185" i="11"/>
  <c r="T2185" i="11"/>
  <c r="U3544" i="11"/>
  <c r="T3544" i="11"/>
  <c r="U3144" i="11"/>
  <c r="T3144" i="11"/>
  <c r="U2904" i="11"/>
  <c r="T2904" i="11"/>
  <c r="U2776" i="11"/>
  <c r="T2776" i="11"/>
  <c r="U2520" i="11"/>
  <c r="T2520" i="11"/>
  <c r="U2248" i="11"/>
  <c r="T2248" i="11"/>
  <c r="T2395" i="11"/>
  <c r="U2395" i="11"/>
  <c r="U3339" i="11"/>
  <c r="T3339" i="11"/>
  <c r="T3279" i="11"/>
  <c r="U3279" i="11"/>
  <c r="U3707" i="11"/>
  <c r="T3707" i="11"/>
  <c r="U3444" i="11"/>
  <c r="T3444" i="11"/>
  <c r="U2948" i="11"/>
  <c r="T2948" i="11"/>
  <c r="T3343" i="11"/>
  <c r="U3343" i="11"/>
  <c r="T3327" i="11"/>
  <c r="U3327" i="11"/>
  <c r="T2303" i="11"/>
  <c r="U2303" i="11"/>
  <c r="T3303" i="11"/>
  <c r="U3303" i="11"/>
  <c r="U2279" i="11"/>
  <c r="T2279" i="11"/>
  <c r="T3143" i="11"/>
  <c r="U3143" i="11"/>
  <c r="U2113" i="11"/>
  <c r="T2113" i="11"/>
  <c r="U3387" i="11"/>
  <c r="T3387" i="11"/>
  <c r="U2875" i="11"/>
  <c r="T2875" i="11"/>
  <c r="U2363" i="11"/>
  <c r="T2363" i="11"/>
  <c r="U3712" i="11"/>
  <c r="T3712" i="11"/>
  <c r="U3520" i="11"/>
  <c r="T3520" i="11"/>
  <c r="U3392" i="11"/>
  <c r="T3392" i="11"/>
  <c r="U3264" i="11"/>
  <c r="T3264" i="11"/>
  <c r="U3072" i="11"/>
  <c r="T3072" i="11"/>
  <c r="U3008" i="11"/>
  <c r="T3008" i="11"/>
  <c r="U2816" i="11"/>
  <c r="T2816" i="11"/>
  <c r="U2560" i="11"/>
  <c r="T2560" i="11"/>
  <c r="U2496" i="11"/>
  <c r="T2496" i="11"/>
  <c r="U2304" i="11"/>
  <c r="T2304" i="11"/>
  <c r="U2176" i="11"/>
  <c r="T2176" i="11"/>
  <c r="T3207" i="11"/>
  <c r="U3207" i="11"/>
  <c r="T3511" i="11"/>
  <c r="U3511" i="11"/>
  <c r="T3431" i="11"/>
  <c r="U3431" i="11"/>
  <c r="U2379" i="11"/>
  <c r="T2379" i="11"/>
  <c r="T2639" i="11"/>
  <c r="U2639" i="11"/>
  <c r="T2975" i="11"/>
  <c r="U2975" i="11"/>
  <c r="T2178" i="11"/>
  <c r="U2178" i="11"/>
  <c r="T3187" i="11"/>
  <c r="U3187" i="11"/>
  <c r="T2675" i="11"/>
  <c r="U2675" i="11"/>
  <c r="U2163" i="11"/>
  <c r="T2163" i="11"/>
  <c r="U3496" i="11"/>
  <c r="T3496" i="11"/>
  <c r="U2984" i="11"/>
  <c r="T2984" i="11"/>
  <c r="T2856" i="11"/>
  <c r="U2856" i="11"/>
  <c r="T2600" i="11"/>
  <c r="U2600" i="11"/>
  <c r="U2360" i="11"/>
  <c r="T2360" i="11"/>
  <c r="U2168" i="11"/>
  <c r="T2168" i="11"/>
  <c r="U2311" i="11"/>
  <c r="T2311" i="11"/>
  <c r="T2423" i="11"/>
  <c r="U2423" i="11"/>
  <c r="U2987" i="11"/>
  <c r="T2987" i="11"/>
  <c r="T3167" i="11"/>
  <c r="U3167" i="11"/>
  <c r="U2939" i="11"/>
  <c r="T2939" i="11"/>
  <c r="U3588" i="11"/>
  <c r="T3588" i="11"/>
  <c r="U3316" i="11"/>
  <c r="T3316" i="11"/>
  <c r="U3060" i="11"/>
  <c r="T3060" i="11"/>
  <c r="U2788" i="11"/>
  <c r="T2788" i="11"/>
  <c r="U2532" i="11"/>
  <c r="T2532" i="11"/>
  <c r="U2212" i="11"/>
  <c r="T2212" i="11"/>
  <c r="T2091" i="11"/>
  <c r="U2091" i="11"/>
  <c r="U3547" i="11"/>
  <c r="T3547" i="11"/>
  <c r="U2239" i="11"/>
  <c r="T2239" i="11"/>
  <c r="U2955" i="11"/>
  <c r="T2955" i="11"/>
  <c r="T2443" i="11"/>
  <c r="U2443" i="11"/>
  <c r="T2895" i="11"/>
  <c r="U2895" i="11"/>
  <c r="U3323" i="11"/>
  <c r="T3323" i="11"/>
  <c r="U2811" i="11"/>
  <c r="T2811" i="11"/>
  <c r="U2129" i="11"/>
  <c r="T2129" i="11"/>
  <c r="U2339" i="11"/>
  <c r="T2339" i="11"/>
  <c r="U3708" i="11"/>
  <c r="T3708" i="11"/>
  <c r="U3580" i="11"/>
  <c r="T3580" i="11"/>
  <c r="U3516" i="11"/>
  <c r="T3516" i="11"/>
  <c r="U3388" i="11"/>
  <c r="T3388" i="11"/>
  <c r="U3260" i="11"/>
  <c r="T3260" i="11"/>
  <c r="U3132" i="11"/>
  <c r="T3132" i="11"/>
  <c r="U2940" i="11"/>
  <c r="T2940" i="11"/>
  <c r="U2812" i="11"/>
  <c r="T2812" i="11"/>
  <c r="U2684" i="11"/>
  <c r="T2684" i="11"/>
  <c r="U2556" i="11"/>
  <c r="T2556" i="11"/>
  <c r="U2428" i="11"/>
  <c r="T2428" i="11"/>
  <c r="U2300" i="11"/>
  <c r="T2300" i="11"/>
  <c r="U2172" i="11"/>
  <c r="T2172" i="11"/>
  <c r="U2108" i="11"/>
  <c r="T2108" i="11"/>
  <c r="T3199" i="11"/>
  <c r="U3199" i="11"/>
  <c r="U2919" i="11"/>
  <c r="T2919" i="11"/>
  <c r="T3287" i="11"/>
  <c r="U3287" i="11"/>
  <c r="T2263" i="11"/>
  <c r="U2263" i="11"/>
  <c r="U3176" i="11"/>
  <c r="T3176" i="11"/>
  <c r="U2936" i="11"/>
  <c r="T2936" i="11"/>
  <c r="U2408" i="11"/>
  <c r="T2408" i="11"/>
  <c r="U3419" i="11"/>
  <c r="T3419" i="11"/>
  <c r="T3135" i="11"/>
  <c r="U3135" i="11"/>
  <c r="T2139" i="11"/>
  <c r="U2139" i="11"/>
  <c r="U2173" i="11"/>
  <c r="T2173" i="11"/>
  <c r="U3428" i="11"/>
  <c r="T3428" i="11"/>
  <c r="U2916" i="11"/>
  <c r="T2916" i="11"/>
  <c r="U2356" i="11"/>
  <c r="T2356" i="11"/>
  <c r="T3559" i="11"/>
  <c r="U3559" i="11"/>
  <c r="U2535" i="11"/>
  <c r="T2535" i="11"/>
  <c r="U2903" i="11"/>
  <c r="T2903" i="11"/>
  <c r="T2335" i="11"/>
  <c r="U2335" i="11"/>
  <c r="U3664" i="11"/>
  <c r="T3664" i="11"/>
  <c r="U2992" i="11"/>
  <c r="T2992" i="11"/>
  <c r="U2736" i="11"/>
  <c r="T2736" i="11"/>
  <c r="T2480" i="11"/>
  <c r="U2480" i="11"/>
  <c r="U2256" i="11"/>
  <c r="T2256" i="11"/>
  <c r="U3227" i="11"/>
  <c r="T3227" i="11"/>
  <c r="T2891" i="11"/>
  <c r="U2891" i="11"/>
  <c r="T3315" i="11"/>
  <c r="U3315" i="11"/>
  <c r="U2291" i="11"/>
  <c r="T2291" i="11"/>
  <c r="U2760" i="11"/>
  <c r="T2760" i="11"/>
  <c r="U2328" i="11"/>
  <c r="T2328" i="11"/>
  <c r="T2367" i="11"/>
  <c r="U2367" i="11"/>
  <c r="U2599" i="11"/>
  <c r="T2599" i="11"/>
  <c r="T2859" i="11"/>
  <c r="U2859" i="11"/>
  <c r="U3556" i="11"/>
  <c r="T3556" i="11"/>
  <c r="T2756" i="11"/>
  <c r="U2756" i="11"/>
  <c r="U2132" i="11"/>
  <c r="T2132" i="11"/>
  <c r="U2503" i="11"/>
  <c r="T2503" i="11"/>
  <c r="T3063" i="11"/>
  <c r="U3063" i="11"/>
  <c r="T2951" i="11"/>
  <c r="U2951" i="11"/>
  <c r="U2839" i="11"/>
  <c r="T2839" i="11"/>
  <c r="U2101" i="11"/>
  <c r="T2101" i="11"/>
  <c r="U3532" i="11"/>
  <c r="T3532" i="11"/>
  <c r="U3276" i="11"/>
  <c r="T3276" i="11"/>
  <c r="U3052" i="11"/>
  <c r="T3052" i="11"/>
  <c r="U2796" i="11"/>
  <c r="T2796" i="11"/>
  <c r="U2668" i="11"/>
  <c r="T2668" i="11"/>
  <c r="U2412" i="11"/>
  <c r="T2412" i="11"/>
  <c r="T2156" i="11"/>
  <c r="U2156" i="11"/>
  <c r="U2390" i="11"/>
  <c r="T2390" i="11"/>
  <c r="U2598" i="11"/>
  <c r="T2598" i="11"/>
  <c r="T3075" i="11"/>
  <c r="U3075" i="11"/>
  <c r="T3399" i="11"/>
  <c r="U3399" i="11"/>
  <c r="U2422" i="11"/>
  <c r="T2422" i="11"/>
  <c r="T3530" i="11"/>
  <c r="U3530" i="11"/>
  <c r="T3475" i="11"/>
  <c r="U3475" i="11"/>
  <c r="T2835" i="11"/>
  <c r="U2835" i="11"/>
  <c r="U2153" i="11"/>
  <c r="T2153" i="11"/>
  <c r="U3574" i="11"/>
  <c r="T3574" i="11"/>
  <c r="U2209" i="11"/>
  <c r="T2209" i="11"/>
  <c r="U2918" i="11"/>
  <c r="T2918" i="11"/>
  <c r="U2462" i="11"/>
  <c r="T2462" i="11"/>
  <c r="U2570" i="11"/>
  <c r="T2570" i="11"/>
  <c r="U2627" i="11"/>
  <c r="T2627" i="11"/>
  <c r="U3462" i="11"/>
  <c r="T3462" i="11"/>
  <c r="U2358" i="11"/>
  <c r="T2358" i="11"/>
  <c r="T2214" i="11"/>
  <c r="U2214" i="11"/>
  <c r="T2374" i="11"/>
  <c r="U2374" i="11"/>
  <c r="U2294" i="11"/>
  <c r="T2294" i="11"/>
  <c r="T3571" i="11"/>
  <c r="U3571" i="11"/>
  <c r="U2974" i="11"/>
  <c r="T2974" i="11"/>
  <c r="T3647" i="11"/>
  <c r="U3647" i="11"/>
  <c r="U3334" i="11"/>
  <c r="T3334" i="11"/>
  <c r="T2799" i="11"/>
  <c r="U2799" i="11"/>
  <c r="U3622" i="11"/>
  <c r="T3622" i="11"/>
  <c r="T3438" i="11"/>
  <c r="U3438" i="11"/>
  <c r="U2499" i="11"/>
  <c r="T2499" i="11"/>
  <c r="U3270" i="11"/>
  <c r="T3270" i="11"/>
  <c r="T2815" i="11"/>
  <c r="U2815" i="11"/>
  <c r="T2246" i="11"/>
  <c r="U2246" i="11"/>
  <c r="T3418" i="11"/>
  <c r="U3418" i="11"/>
  <c r="U2906" i="11"/>
  <c r="T2906" i="11"/>
  <c r="U3627" i="11"/>
  <c r="T3627" i="11"/>
  <c r="T3615" i="11"/>
  <c r="U3615" i="11"/>
  <c r="U2762" i="11"/>
  <c r="T2762" i="11"/>
  <c r="T3667" i="11"/>
  <c r="U3667" i="11"/>
  <c r="T3411" i="11"/>
  <c r="U3411" i="11"/>
  <c r="T3155" i="11"/>
  <c r="U3155" i="11"/>
  <c r="U2686" i="11"/>
  <c r="T2686" i="11"/>
  <c r="T2515" i="11"/>
  <c r="U2515" i="11"/>
  <c r="U2174" i="11"/>
  <c r="T2174" i="11"/>
  <c r="U3318" i="11"/>
  <c r="T3318" i="11"/>
  <c r="U3658" i="11"/>
  <c r="T3658" i="11"/>
  <c r="U2334" i="11"/>
  <c r="T2334" i="11"/>
  <c r="T2879" i="11"/>
  <c r="U2879" i="11"/>
  <c r="T2310" i="11"/>
  <c r="U2310" i="11"/>
  <c r="U2998" i="11"/>
  <c r="T2998" i="11"/>
  <c r="U2202" i="11"/>
  <c r="T2202" i="11"/>
  <c r="U3366" i="11"/>
  <c r="T3366" i="11"/>
  <c r="T3459" i="11"/>
  <c r="U3459" i="11"/>
  <c r="T3011" i="11"/>
  <c r="U3011" i="11"/>
  <c r="T3535" i="11"/>
  <c r="U3535" i="11"/>
  <c r="U2694" i="11"/>
  <c r="T2694" i="11"/>
  <c r="T2671" i="11"/>
  <c r="U2671" i="11"/>
  <c r="U3130" i="11"/>
  <c r="T3130" i="11"/>
  <c r="U2426" i="11"/>
  <c r="T2426" i="11"/>
  <c r="U2982" i="11"/>
  <c r="T2982" i="11"/>
  <c r="U2186" i="11"/>
  <c r="T2186" i="11"/>
  <c r="T3491" i="11"/>
  <c r="U3491" i="11"/>
  <c r="T3235" i="11"/>
  <c r="U3235" i="11"/>
  <c r="T3107" i="11"/>
  <c r="U3107" i="11"/>
  <c r="U2483" i="11"/>
  <c r="T2483" i="11"/>
  <c r="U3112" i="11"/>
  <c r="T3112" i="11"/>
  <c r="U2616" i="11"/>
  <c r="T2616" i="11"/>
  <c r="U3675" i="11"/>
  <c r="T3675" i="11"/>
  <c r="T2923" i="11"/>
  <c r="U2923" i="11"/>
  <c r="U2711" i="11"/>
  <c r="T2711" i="11"/>
  <c r="U2137" i="11"/>
  <c r="T2137" i="11"/>
  <c r="U2308" i="11"/>
  <c r="T2308" i="11"/>
  <c r="U2631" i="11"/>
  <c r="T2631" i="11"/>
  <c r="T2559" i="11"/>
  <c r="U2559" i="11"/>
  <c r="T2103" i="11"/>
  <c r="U2103" i="11"/>
  <c r="T2155" i="11"/>
  <c r="U2155" i="11"/>
  <c r="U2847" i="11"/>
  <c r="T2847" i="11"/>
  <c r="U3088" i="11"/>
  <c r="T3088" i="11"/>
  <c r="U2832" i="11"/>
  <c r="T2832" i="11"/>
  <c r="U2576" i="11"/>
  <c r="T2576" i="11"/>
  <c r="U2448" i="11"/>
  <c r="T2448" i="11"/>
  <c r="T3527" i="11"/>
  <c r="U3527" i="11"/>
  <c r="U2213" i="11"/>
  <c r="T2213" i="11"/>
  <c r="U3147" i="11"/>
  <c r="T3147" i="11"/>
  <c r="U2775" i="11"/>
  <c r="T2775" i="11"/>
  <c r="U3080" i="11"/>
  <c r="T3080" i="11"/>
  <c r="U2504" i="11"/>
  <c r="T2504" i="11"/>
  <c r="U2104" i="11"/>
  <c r="T2104" i="11"/>
  <c r="T3191" i="11"/>
  <c r="U3191" i="11"/>
  <c r="U2683" i="11"/>
  <c r="T2683" i="11"/>
  <c r="U2115" i="11"/>
  <c r="T2115" i="11"/>
  <c r="U3051" i="11"/>
  <c r="T3051" i="11"/>
  <c r="U2162" i="11"/>
  <c r="T2162" i="11"/>
  <c r="T2779" i="11"/>
  <c r="U2779" i="11"/>
  <c r="U2097" i="11"/>
  <c r="T2097" i="11"/>
  <c r="T2699" i="11"/>
  <c r="U2699" i="11"/>
  <c r="U2245" i="11"/>
  <c r="T2245" i="11"/>
  <c r="T3295" i="11"/>
  <c r="U3295" i="11"/>
  <c r="U3067" i="11"/>
  <c r="T3067" i="11"/>
  <c r="U2783" i="11"/>
  <c r="T2783" i="11"/>
  <c r="U2157" i="11"/>
  <c r="T2157" i="11"/>
  <c r="U2233" i="11"/>
  <c r="T2233" i="11"/>
  <c r="U3628" i="11"/>
  <c r="T3628" i="11"/>
  <c r="U3500" i="11"/>
  <c r="T3500" i="11"/>
  <c r="U3372" i="11"/>
  <c r="T3372" i="11"/>
  <c r="U3244" i="11"/>
  <c r="T3244" i="11"/>
  <c r="U3084" i="11"/>
  <c r="T3084" i="11"/>
  <c r="U2956" i="11"/>
  <c r="T2956" i="11"/>
  <c r="U2828" i="11"/>
  <c r="T2828" i="11"/>
  <c r="U2700" i="11"/>
  <c r="T2700" i="11"/>
  <c r="U2572" i="11"/>
  <c r="T2572" i="11"/>
  <c r="U2444" i="11"/>
  <c r="T2444" i="11"/>
  <c r="T2316" i="11"/>
  <c r="U2316" i="11"/>
  <c r="T2188" i="11"/>
  <c r="U2188" i="11"/>
  <c r="T2092" i="11"/>
  <c r="U2092" i="11"/>
  <c r="U2490" i="11"/>
  <c r="T2490" i="11"/>
  <c r="U2886" i="11"/>
  <c r="T2886" i="11"/>
  <c r="T3119" i="11"/>
  <c r="U3119" i="11"/>
  <c r="U2778" i="11"/>
  <c r="T2778" i="11"/>
  <c r="U3542" i="11"/>
  <c r="T3542" i="11"/>
  <c r="U2134" i="11"/>
  <c r="T2134" i="11"/>
  <c r="U3174" i="11"/>
  <c r="T3174" i="11"/>
  <c r="T2406" i="11"/>
  <c r="U2406" i="11"/>
  <c r="U3614" i="11"/>
  <c r="T3614" i="11"/>
  <c r="U3158" i="11"/>
  <c r="T3158" i="11"/>
  <c r="U2170" i="11"/>
  <c r="T2170" i="11"/>
  <c r="U2342" i="11"/>
  <c r="T2342" i="11"/>
  <c r="T3139" i="11"/>
  <c r="U3139" i="11"/>
  <c r="U2819" i="11"/>
  <c r="T2819" i="11"/>
  <c r="U2478" i="11"/>
  <c r="T2478" i="11"/>
  <c r="U3066" i="11"/>
  <c r="T3066" i="11"/>
  <c r="U2502" i="11"/>
  <c r="T2502" i="11"/>
  <c r="U2218" i="11"/>
  <c r="T2218" i="11"/>
  <c r="U3446" i="11"/>
  <c r="T3446" i="11"/>
  <c r="T2991" i="11"/>
  <c r="U2991" i="11"/>
  <c r="U3691" i="11"/>
  <c r="T3691" i="11"/>
  <c r="U2966" i="11"/>
  <c r="T2966" i="11"/>
  <c r="T3603" i="11"/>
  <c r="U3603" i="11"/>
  <c r="T3390" i="11"/>
  <c r="U3390" i="11"/>
  <c r="U2878" i="11"/>
  <c r="T2878" i="11"/>
  <c r="U2750" i="11"/>
  <c r="T2750" i="11"/>
  <c r="T2579" i="11"/>
  <c r="U2579" i="11"/>
  <c r="U2110" i="11"/>
  <c r="T2110" i="11"/>
  <c r="U3654" i="11"/>
  <c r="T3654" i="11"/>
  <c r="U2630" i="11"/>
  <c r="T2630" i="11"/>
  <c r="U2662" i="11"/>
  <c r="T2662" i="11"/>
  <c r="U3550" i="11"/>
  <c r="T3550" i="11"/>
  <c r="U2206" i="11"/>
  <c r="T2206" i="11"/>
  <c r="T2623" i="11"/>
  <c r="U2623" i="11"/>
  <c r="T3311" i="11"/>
  <c r="U3311" i="11"/>
  <c r="U2486" i="11"/>
  <c r="T2486" i="11"/>
  <c r="T3423" i="11"/>
  <c r="U3423" i="11"/>
  <c r="T3587" i="11"/>
  <c r="U3587" i="11"/>
  <c r="T3054" i="11"/>
  <c r="U3054" i="11"/>
  <c r="U2563" i="11"/>
  <c r="T2563" i="11"/>
  <c r="U2372" i="11"/>
  <c r="T2372" i="11"/>
  <c r="U2618" i="11"/>
  <c r="T2618" i="11"/>
  <c r="T3007" i="11"/>
  <c r="U3007" i="11"/>
  <c r="U2415" i="11"/>
  <c r="T2415" i="11"/>
  <c r="U2710" i="11"/>
  <c r="T2710" i="11"/>
  <c r="T3466" i="11"/>
  <c r="U3466" i="11"/>
  <c r="U2726" i="11"/>
  <c r="T2726" i="11"/>
  <c r="T3555" i="11"/>
  <c r="U3555" i="11"/>
  <c r="T3043" i="11"/>
  <c r="U3043" i="11"/>
  <c r="T2915" i="11"/>
  <c r="U2915" i="11"/>
  <c r="U3029" i="11"/>
  <c r="T3029" i="11"/>
  <c r="U2261" i="11"/>
  <c r="T2261" i="11"/>
  <c r="U3517" i="11"/>
  <c r="T3517" i="11"/>
  <c r="U2721" i="11"/>
  <c r="T2721" i="11"/>
  <c r="U3173" i="11"/>
  <c r="T3173" i="11"/>
  <c r="U2469" i="11"/>
  <c r="T2469" i="11"/>
  <c r="U3345" i="11"/>
  <c r="T3345" i="11"/>
  <c r="U3117" i="11"/>
  <c r="T3117" i="11"/>
  <c r="U2805" i="11"/>
  <c r="T2805" i="11"/>
  <c r="U3401" i="11"/>
  <c r="T3401" i="11"/>
  <c r="U3352" i="11"/>
  <c r="T3352" i="11"/>
  <c r="U3621" i="11"/>
  <c r="T3621" i="11"/>
  <c r="U2533" i="11"/>
  <c r="T2533" i="11"/>
  <c r="U2709" i="11"/>
  <c r="T2709" i="11"/>
  <c r="T3141" i="11"/>
  <c r="U3141" i="11"/>
  <c r="U3045" i="11"/>
  <c r="T3045" i="11"/>
  <c r="U2277" i="11"/>
  <c r="T2277" i="11"/>
  <c r="U3281" i="11"/>
  <c r="T3281" i="11"/>
  <c r="T3353" i="11"/>
  <c r="U3353" i="11"/>
  <c r="U3033" i="11"/>
  <c r="T3033" i="11"/>
  <c r="U2777" i="11"/>
  <c r="T2777" i="11"/>
  <c r="U3028" i="11"/>
  <c r="T3028" i="11"/>
  <c r="U2772" i="11"/>
  <c r="T2772" i="11"/>
  <c r="T2516" i="11"/>
  <c r="U2516" i="11"/>
  <c r="U2388" i="11"/>
  <c r="T2388" i="11"/>
  <c r="U3549" i="11"/>
  <c r="T3549" i="11"/>
  <c r="U3237" i="11"/>
  <c r="T3237" i="11"/>
  <c r="U2354" i="11"/>
  <c r="T2354" i="11"/>
  <c r="T3589" i="11"/>
  <c r="U3589" i="11"/>
  <c r="U3361" i="11"/>
  <c r="T3361" i="11"/>
  <c r="U2337" i="11"/>
  <c r="T2337" i="11"/>
  <c r="U3265" i="11"/>
  <c r="T3265" i="11"/>
  <c r="U2789" i="11"/>
  <c r="T2789" i="11"/>
  <c r="T3445" i="11"/>
  <c r="U3445" i="11"/>
  <c r="U3217" i="11"/>
  <c r="T3217" i="11"/>
  <c r="T2933" i="11"/>
  <c r="U2933" i="11"/>
  <c r="U2705" i="11"/>
  <c r="T2705" i="11"/>
  <c r="U2421" i="11"/>
  <c r="T2421" i="11"/>
  <c r="U2306" i="11"/>
  <c r="T2306" i="11"/>
  <c r="U3497" i="11"/>
  <c r="T3497" i="11"/>
  <c r="U3241" i="11"/>
  <c r="T3241" i="11"/>
  <c r="U3168" i="11"/>
  <c r="T3168" i="11"/>
  <c r="U3104" i="11"/>
  <c r="T3104" i="11"/>
  <c r="U3040" i="11"/>
  <c r="T3040" i="11"/>
  <c r="U2464" i="11"/>
  <c r="T2464" i="11"/>
  <c r="U3429" i="11"/>
  <c r="T3429" i="11"/>
  <c r="U2981" i="11"/>
  <c r="T2981" i="11"/>
  <c r="T3597" i="11"/>
  <c r="U3597" i="11"/>
  <c r="U3057" i="11"/>
  <c r="T3057" i="11"/>
  <c r="U3205" i="11"/>
  <c r="T3205" i="11"/>
  <c r="U2405" i="11"/>
  <c r="T2405" i="11"/>
  <c r="U3089" i="11"/>
  <c r="T3089" i="11"/>
  <c r="U2833" i="11"/>
  <c r="T2833" i="11"/>
  <c r="U2605" i="11"/>
  <c r="T2605" i="11"/>
  <c r="U2293" i="11"/>
  <c r="T2293" i="11"/>
  <c r="U3593" i="11"/>
  <c r="T3593" i="11"/>
  <c r="U3273" i="11"/>
  <c r="T3273" i="11"/>
  <c r="U3017" i="11"/>
  <c r="T3017" i="11"/>
  <c r="U2505" i="11"/>
  <c r="T2505" i="11"/>
  <c r="U2249" i="11"/>
  <c r="T2249" i="11"/>
  <c r="U3704" i="11"/>
  <c r="T3704" i="11"/>
  <c r="U2200" i="11"/>
  <c r="T2200" i="11"/>
  <c r="U2753" i="11"/>
  <c r="T2753" i="11"/>
  <c r="U2993" i="11"/>
  <c r="T2993" i="11"/>
  <c r="U2885" i="11"/>
  <c r="T2885" i="11"/>
  <c r="T3253" i="11"/>
  <c r="U3253" i="11"/>
  <c r="U3053" i="11"/>
  <c r="T3053" i="11"/>
  <c r="T2741" i="11"/>
  <c r="U2741" i="11"/>
  <c r="U3545" i="11"/>
  <c r="T3545" i="11"/>
  <c r="T2585" i="11"/>
  <c r="U2585" i="11"/>
  <c r="U2265" i="11"/>
  <c r="T2265" i="11"/>
  <c r="U2980" i="11"/>
  <c r="T2980" i="11"/>
  <c r="U2852" i="11"/>
  <c r="T2852" i="11"/>
  <c r="T2580" i="11"/>
  <c r="U2580" i="11"/>
  <c r="U2468" i="11"/>
  <c r="T2468" i="11"/>
  <c r="U3329" i="11"/>
  <c r="T3329" i="11"/>
  <c r="U3661" i="11"/>
  <c r="T3661" i="11"/>
  <c r="U3377" i="11"/>
  <c r="T3377" i="11"/>
  <c r="T3581" i="11"/>
  <c r="U3581" i="11"/>
  <c r="U3013" i="11"/>
  <c r="T3013" i="11"/>
  <c r="U2785" i="11"/>
  <c r="T2785" i="11"/>
  <c r="U2501" i="11"/>
  <c r="T2501" i="11"/>
  <c r="U2386" i="11"/>
  <c r="T2386" i="11"/>
  <c r="U3613" i="11"/>
  <c r="T3613" i="11"/>
  <c r="T3381" i="11"/>
  <c r="U3381" i="11"/>
  <c r="U3153" i="11"/>
  <c r="T3153" i="11"/>
  <c r="T2869" i="11"/>
  <c r="U2869" i="11"/>
  <c r="U2641" i="11"/>
  <c r="T2641" i="11"/>
  <c r="U2357" i="11"/>
  <c r="T2357" i="11"/>
  <c r="U3705" i="11"/>
  <c r="T3705" i="11"/>
  <c r="U3449" i="11"/>
  <c r="T3449" i="11"/>
  <c r="U3193" i="11"/>
  <c r="T3193" i="11"/>
  <c r="U2553" i="11"/>
  <c r="T2553" i="11"/>
  <c r="U2425" i="11"/>
  <c r="T2425" i="11"/>
  <c r="U2297" i="11"/>
  <c r="T2297" i="11"/>
  <c r="U2269" i="11"/>
  <c r="T2269" i="11"/>
  <c r="U3313" i="11"/>
  <c r="T3313" i="11"/>
  <c r="U3233" i="11"/>
  <c r="T3233" i="11"/>
  <c r="U3061" i="11"/>
  <c r="T3061" i="11"/>
  <c r="U3529" i="11"/>
  <c r="T3529" i="11"/>
  <c r="U2761" i="11"/>
  <c r="T2761" i="11"/>
  <c r="U3576" i="11"/>
  <c r="T3576" i="11"/>
  <c r="U3320" i="11"/>
  <c r="T3320" i="11"/>
  <c r="U3301" i="11"/>
  <c r="T3301" i="11"/>
  <c r="U3221" i="11"/>
  <c r="T3221" i="11"/>
  <c r="U2453" i="11"/>
  <c r="T2453" i="11"/>
  <c r="U2401" i="11"/>
  <c r="T2401" i="11"/>
  <c r="U3393" i="11"/>
  <c r="T3393" i="11"/>
  <c r="T2649" i="11"/>
  <c r="U2649" i="11"/>
  <c r="U3540" i="11"/>
  <c r="T3540" i="11"/>
  <c r="U3300" i="11"/>
  <c r="T3300" i="11"/>
  <c r="T3333" i="11"/>
  <c r="U3333" i="11"/>
  <c r="U2309" i="11"/>
  <c r="T2309" i="11"/>
  <c r="U2497" i="11"/>
  <c r="T2497" i="11"/>
  <c r="U2733" i="11"/>
  <c r="T2733" i="11"/>
  <c r="T3561" i="11"/>
  <c r="U3561" i="11"/>
  <c r="U3600" i="11"/>
  <c r="T3600" i="11"/>
  <c r="U3312" i="11"/>
  <c r="T3312" i="11"/>
  <c r="U2881" i="11"/>
  <c r="T2881" i="11"/>
  <c r="U2289" i="11"/>
  <c r="T2289" i="11"/>
  <c r="U3489" i="11"/>
  <c r="T3489" i="11"/>
  <c r="T2693" i="11"/>
  <c r="U2693" i="11"/>
  <c r="U2123" i="11"/>
  <c r="T2123" i="11"/>
  <c r="U2290" i="11"/>
  <c r="T2290" i="11"/>
  <c r="U3373" i="11"/>
  <c r="T3373" i="11"/>
  <c r="U3465" i="11"/>
  <c r="T3465" i="11"/>
  <c r="U2633" i="11"/>
  <c r="T2633" i="11"/>
  <c r="U3224" i="11"/>
  <c r="T3224" i="11"/>
  <c r="U2373" i="11"/>
  <c r="T2373" i="11"/>
  <c r="U2769" i="11"/>
  <c r="T2769" i="11"/>
  <c r="T2969" i="11"/>
  <c r="U2969" i="11"/>
  <c r="U3668" i="11"/>
  <c r="T3668" i="11"/>
  <c r="U3412" i="11"/>
  <c r="T3412" i="11"/>
  <c r="U3156" i="11"/>
  <c r="T3156" i="11"/>
  <c r="U2900" i="11"/>
  <c r="T2900" i="11"/>
  <c r="U2612" i="11"/>
  <c r="T2612" i="11"/>
  <c r="U2837" i="11"/>
  <c r="T2837" i="11"/>
  <c r="U3421" i="11"/>
  <c r="T3421" i="11"/>
  <c r="T3125" i="11"/>
  <c r="U3125" i="11"/>
  <c r="T2613" i="11"/>
  <c r="U2613" i="11"/>
  <c r="U3641" i="11"/>
  <c r="T3641" i="11"/>
  <c r="U2946" i="11"/>
  <c r="T2946" i="11"/>
  <c r="T3618" i="11"/>
  <c r="U3618" i="11"/>
  <c r="T3362" i="11"/>
  <c r="U3362" i="11"/>
  <c r="T2765" i="11"/>
  <c r="U2765" i="11"/>
  <c r="U3649" i="11"/>
  <c r="T3649" i="11"/>
  <c r="U2786" i="11"/>
  <c r="T2786" i="11"/>
  <c r="U3617" i="11"/>
  <c r="T3617" i="11"/>
  <c r="U2610" i="11"/>
  <c r="T2610" i="11"/>
  <c r="T3018" i="11"/>
  <c r="U3018" i="11"/>
  <c r="T2921" i="11"/>
  <c r="U2921" i="11"/>
  <c r="T2537" i="11"/>
  <c r="U2537" i="11"/>
  <c r="U2238" i="11"/>
  <c r="T2238" i="11"/>
  <c r="U3005" i="11"/>
  <c r="T3005" i="11"/>
  <c r="U3146" i="11"/>
  <c r="T3146" i="11"/>
  <c r="U2782" i="11"/>
  <c r="T2782" i="11"/>
  <c r="T2941" i="11"/>
  <c r="U2941" i="11"/>
  <c r="U3698" i="11"/>
  <c r="T3698" i="11"/>
  <c r="U3690" i="11"/>
  <c r="T3690" i="11"/>
  <c r="U3178" i="11"/>
  <c r="T3178" i="11"/>
  <c r="U2666" i="11"/>
  <c r="T2666" i="11"/>
  <c r="T3666" i="11"/>
  <c r="U3666" i="11"/>
  <c r="U2958" i="11"/>
  <c r="T2958" i="11"/>
  <c r="U3626" i="11"/>
  <c r="T3626" i="11"/>
  <c r="T2829" i="11"/>
  <c r="U2829" i="11"/>
  <c r="U3090" i="11"/>
  <c r="T3090" i="11"/>
  <c r="U2890" i="11"/>
  <c r="T2890" i="11"/>
  <c r="T2122" i="11"/>
  <c r="U2122" i="11"/>
  <c r="U3038" i="11"/>
  <c r="T3038" i="11"/>
  <c r="U2526" i="11"/>
  <c r="T2526" i="11"/>
  <c r="U3562" i="11"/>
  <c r="T3562" i="11"/>
  <c r="T3277" i="11"/>
  <c r="U3277" i="11"/>
  <c r="U2509" i="11"/>
  <c r="T2509" i="11"/>
  <c r="T3026" i="11"/>
  <c r="U3026" i="11"/>
  <c r="U2685" i="11"/>
  <c r="T2685" i="11"/>
  <c r="U2802" i="11"/>
  <c r="T2802" i="11"/>
  <c r="T3509" i="11"/>
  <c r="U3509" i="11"/>
  <c r="U3138" i="11"/>
  <c r="T3138" i="11"/>
  <c r="U2606" i="11"/>
  <c r="T2606" i="11"/>
  <c r="U3450" i="11"/>
  <c r="T3450" i="11"/>
  <c r="U3669" i="11"/>
  <c r="T3669" i="11"/>
  <c r="U3498" i="11"/>
  <c r="T3498" i="11"/>
  <c r="U3213" i="11"/>
  <c r="T3213" i="11"/>
  <c r="U3042" i="11"/>
  <c r="T3042" i="11"/>
  <c r="U2645" i="11"/>
  <c r="T2645" i="11"/>
  <c r="U2474" i="11"/>
  <c r="T2474" i="11"/>
  <c r="T3474" i="11"/>
  <c r="U3474" i="11"/>
  <c r="T2962" i="11"/>
  <c r="U2962" i="11"/>
  <c r="U2621" i="11"/>
  <c r="T2621" i="11"/>
  <c r="U2450" i="11"/>
  <c r="T2450" i="11"/>
  <c r="U3506" i="11"/>
  <c r="T3506" i="11"/>
  <c r="U2818" i="11"/>
  <c r="T2818" i="11"/>
  <c r="U3326" i="11"/>
  <c r="T3326" i="11"/>
  <c r="U3070" i="11"/>
  <c r="T3070" i="11"/>
  <c r="U2985" i="11"/>
  <c r="T2985" i="11"/>
  <c r="U2729" i="11"/>
  <c r="T2729" i="11"/>
  <c r="U2473" i="11"/>
  <c r="T2473" i="11"/>
  <c r="U3634" i="11"/>
  <c r="T3634" i="11"/>
  <c r="T3170" i="11"/>
  <c r="U3170" i="11"/>
  <c r="T2346" i="11"/>
  <c r="U2346" i="11"/>
  <c r="T2378" i="11"/>
  <c r="U2378" i="11"/>
  <c r="U2973" i="11"/>
  <c r="T2973" i="11"/>
  <c r="T3106" i="11"/>
  <c r="U3106" i="11"/>
  <c r="U2794" i="11"/>
  <c r="T2794" i="11"/>
  <c r="U3681" i="11"/>
  <c r="T3681" i="11"/>
  <c r="U2770" i="11"/>
  <c r="T2770" i="11"/>
  <c r="U2429" i="11"/>
  <c r="T2429" i="11"/>
  <c r="U2158" i="11"/>
  <c r="T2158" i="11"/>
  <c r="U3442" i="11"/>
  <c r="T3442" i="11"/>
  <c r="U2994" i="11"/>
  <c r="T2994" i="11"/>
  <c r="U2674" i="11"/>
  <c r="T2674" i="11"/>
  <c r="U3490" i="11"/>
  <c r="T3490" i="11"/>
  <c r="U2978" i="11"/>
  <c r="T2978" i="11"/>
  <c r="U2637" i="11"/>
  <c r="T2637" i="11"/>
  <c r="U2410" i="11"/>
  <c r="T2410" i="11"/>
  <c r="T3069" i="11"/>
  <c r="U3069" i="11"/>
  <c r="U3493" i="11"/>
  <c r="T3493" i="11"/>
  <c r="U2653" i="11"/>
  <c r="T2653" i="11"/>
  <c r="U2754" i="11"/>
  <c r="T2754" i="11"/>
  <c r="U3662" i="11"/>
  <c r="T3662" i="11"/>
  <c r="U3534" i="11"/>
  <c r="T3534" i="11"/>
  <c r="U3406" i="11"/>
  <c r="T3406" i="11"/>
  <c r="U3278" i="11"/>
  <c r="T3278" i="11"/>
  <c r="T3150" i="11"/>
  <c r="U3150" i="11"/>
  <c r="U3022" i="11"/>
  <c r="T3022" i="11"/>
  <c r="U2937" i="11"/>
  <c r="T2937" i="11"/>
  <c r="U2766" i="11"/>
  <c r="T2766" i="11"/>
  <c r="U2681" i="11"/>
  <c r="T2681" i="11"/>
  <c r="U2382" i="11"/>
  <c r="T2382" i="11"/>
  <c r="U2313" i="11"/>
  <c r="T2313" i="11"/>
  <c r="U3512" i="11"/>
  <c r="T3512" i="11"/>
  <c r="U3137" i="11"/>
  <c r="T3137" i="11"/>
  <c r="T3533" i="11"/>
  <c r="U3533" i="11"/>
  <c r="U2485" i="11"/>
  <c r="T2485" i="11"/>
  <c r="T3481" i="11"/>
  <c r="U3481" i="11"/>
  <c r="U3364" i="11"/>
  <c r="T3364" i="11"/>
  <c r="U3108" i="11"/>
  <c r="T3108" i="11"/>
  <c r="U2868" i="11"/>
  <c r="T2868" i="11"/>
  <c r="U2436" i="11"/>
  <c r="T2436" i="11"/>
  <c r="U2673" i="11"/>
  <c r="T2673" i="11"/>
  <c r="U2593" i="11"/>
  <c r="T2593" i="11"/>
  <c r="U2961" i="11"/>
  <c r="T2961" i="11"/>
  <c r="T2677" i="11"/>
  <c r="U2677" i="11"/>
  <c r="U3433" i="11"/>
  <c r="T3433" i="11"/>
  <c r="T3049" i="11"/>
  <c r="U3049" i="11"/>
  <c r="U2195" i="11"/>
  <c r="T2195" i="11"/>
  <c r="U3632" i="11"/>
  <c r="T3632" i="11"/>
  <c r="U3504" i="11"/>
  <c r="T3504" i="11"/>
  <c r="U2661" i="11"/>
  <c r="T2661" i="11"/>
  <c r="U2402" i="11"/>
  <c r="T2402" i="11"/>
  <c r="U2437" i="11"/>
  <c r="T2437" i="11"/>
  <c r="U2549" i="11"/>
  <c r="T2549" i="11"/>
  <c r="U3145" i="11"/>
  <c r="T3145" i="11"/>
  <c r="U2481" i="11"/>
  <c r="T2481" i="11"/>
  <c r="T3653" i="11"/>
  <c r="U3653" i="11"/>
  <c r="U2258" i="11"/>
  <c r="T2258" i="11"/>
  <c r="U3309" i="11"/>
  <c r="T3309" i="11"/>
  <c r="T3673" i="11"/>
  <c r="U3673" i="11"/>
  <c r="T2713" i="11"/>
  <c r="U2713" i="11"/>
  <c r="U3604" i="11"/>
  <c r="T3604" i="11"/>
  <c r="U3348" i="11"/>
  <c r="T3348" i="11"/>
  <c r="U3092" i="11"/>
  <c r="T3092" i="11"/>
  <c r="U3485" i="11"/>
  <c r="T3485" i="11"/>
  <c r="U2397" i="11"/>
  <c r="T2397" i="11"/>
  <c r="U3121" i="11"/>
  <c r="T3121" i="11"/>
  <c r="U3041" i="11"/>
  <c r="T3041" i="11"/>
  <c r="U2529" i="11"/>
  <c r="T2529" i="11"/>
  <c r="U3409" i="11"/>
  <c r="T3409" i="11"/>
  <c r="U3181" i="11"/>
  <c r="T3181" i="11"/>
  <c r="U2897" i="11"/>
  <c r="T2897" i="11"/>
  <c r="U2669" i="11"/>
  <c r="T2669" i="11"/>
  <c r="U3513" i="11"/>
  <c r="T3513" i="11"/>
  <c r="U3578" i="11"/>
  <c r="T3578" i="11"/>
  <c r="T2717" i="11"/>
  <c r="U2717" i="11"/>
  <c r="T3682" i="11"/>
  <c r="U3682" i="11"/>
  <c r="T3085" i="11"/>
  <c r="U3085" i="11"/>
  <c r="U2773" i="11"/>
  <c r="T2773" i="11"/>
  <c r="U3346" i="11"/>
  <c r="T3346" i="11"/>
  <c r="U2578" i="11"/>
  <c r="T2578" i="11"/>
  <c r="U3293" i="11"/>
  <c r="T3293" i="11"/>
  <c r="U2634" i="11"/>
  <c r="T2634" i="11"/>
  <c r="U3306" i="11"/>
  <c r="T3306" i="11"/>
  <c r="T2629" i="11"/>
  <c r="U2629" i="11"/>
  <c r="U3298" i="11"/>
  <c r="T3298" i="11"/>
  <c r="U2730" i="11"/>
  <c r="T2730" i="11"/>
  <c r="U2389" i="11"/>
  <c r="T2389" i="11"/>
  <c r="T3218" i="11"/>
  <c r="U3218" i="11"/>
  <c r="T2877" i="11"/>
  <c r="U2877" i="11"/>
  <c r="T2793" i="11"/>
  <c r="U2793" i="11"/>
  <c r="T2665" i="11"/>
  <c r="U2665" i="11"/>
  <c r="U3314" i="11"/>
  <c r="T3314" i="11"/>
  <c r="T3341" i="11"/>
  <c r="U3341" i="11"/>
  <c r="U2858" i="11"/>
  <c r="T2858" i="11"/>
  <c r="U3261" i="11"/>
  <c r="T3261" i="11"/>
  <c r="U3714" i="11"/>
  <c r="T3714" i="11"/>
  <c r="U2434" i="11"/>
  <c r="T2434" i="11"/>
  <c r="U3357" i="11"/>
  <c r="T3357" i="11"/>
  <c r="U2850" i="11"/>
  <c r="T2850" i="11"/>
  <c r="T3538" i="11"/>
  <c r="U3538" i="11"/>
  <c r="U3101" i="11"/>
  <c r="T3101" i="11"/>
  <c r="U2882" i="11"/>
  <c r="T2882" i="11"/>
  <c r="U2222" i="11"/>
  <c r="T2222" i="11"/>
  <c r="U3633" i="11"/>
  <c r="T3633" i="11"/>
  <c r="U3234" i="11"/>
  <c r="T3234" i="11"/>
  <c r="U2642" i="11"/>
  <c r="T2642" i="11"/>
  <c r="U3186" i="11"/>
  <c r="T3186" i="11"/>
  <c r="U2482" i="11"/>
  <c r="T2482" i="11"/>
  <c r="U3010" i="11"/>
  <c r="T3010" i="11"/>
  <c r="U2498" i="11"/>
  <c r="T2498" i="11"/>
  <c r="U3470" i="11"/>
  <c r="T3470" i="11"/>
  <c r="U3129" i="11"/>
  <c r="T3129" i="11"/>
  <c r="T3001" i="11"/>
  <c r="U3001" i="11"/>
  <c r="U2830" i="11"/>
  <c r="T2830" i="11"/>
  <c r="T2617" i="11"/>
  <c r="U2617" i="11"/>
  <c r="U2446" i="11"/>
  <c r="T2446" i="11"/>
  <c r="U2977" i="11"/>
  <c r="T2977" i="11"/>
  <c r="U3573" i="11"/>
  <c r="T3573" i="11"/>
  <c r="U2349" i="11"/>
  <c r="T2349" i="11"/>
  <c r="U3209" i="11"/>
  <c r="T3209" i="11"/>
  <c r="U2697" i="11"/>
  <c r="T2697" i="11"/>
  <c r="U3656" i="11"/>
  <c r="T3656" i="11"/>
  <c r="U2369" i="11"/>
  <c r="T2369" i="11"/>
  <c r="U2965" i="11"/>
  <c r="T2965" i="11"/>
  <c r="T3709" i="11"/>
  <c r="U3709" i="11"/>
  <c r="U3025" i="11"/>
  <c r="T3025" i="11"/>
  <c r="U2541" i="11"/>
  <c r="T2541" i="11"/>
  <c r="U3289" i="11"/>
  <c r="T3289" i="11"/>
  <c r="U2329" i="11"/>
  <c r="T2329" i="11"/>
  <c r="U3572" i="11"/>
  <c r="T3572" i="11"/>
  <c r="U3076" i="11"/>
  <c r="T3076" i="11"/>
  <c r="U2596" i="11"/>
  <c r="T2596" i="11"/>
  <c r="U2340" i="11"/>
  <c r="T2340" i="11"/>
  <c r="U3009" i="11"/>
  <c r="T3009" i="11"/>
  <c r="U2689" i="11"/>
  <c r="T2689" i="11"/>
  <c r="U3441" i="11"/>
  <c r="T3441" i="11"/>
  <c r="U2417" i="11"/>
  <c r="T2417" i="11"/>
  <c r="T3077" i="11"/>
  <c r="U3077" i="11"/>
  <c r="U2477" i="11"/>
  <c r="T2477" i="11"/>
  <c r="T3625" i="11"/>
  <c r="U3625" i="11"/>
  <c r="U2345" i="11"/>
  <c r="T2345" i="11"/>
  <c r="U3648" i="11"/>
  <c r="T3648" i="11"/>
  <c r="U3136" i="11"/>
  <c r="T3136" i="11"/>
  <c r="U2752" i="11"/>
  <c r="T2752" i="11"/>
  <c r="U3317" i="11"/>
  <c r="T3317" i="11"/>
  <c r="U3337" i="11"/>
  <c r="T3337" i="11"/>
  <c r="U3256" i="11"/>
  <c r="T3256" i="11"/>
  <c r="U3249" i="11"/>
  <c r="T3249" i="11"/>
  <c r="U2657" i="11"/>
  <c r="T2657" i="11"/>
  <c r="U2333" i="11"/>
  <c r="T2333" i="11"/>
  <c r="U2521" i="11"/>
  <c r="T2521" i="11"/>
  <c r="U2561" i="11"/>
  <c r="T2561" i="11"/>
  <c r="U2865" i="11"/>
  <c r="T2865" i="11"/>
  <c r="U2353" i="11"/>
  <c r="T2353" i="11"/>
  <c r="U3525" i="11"/>
  <c r="T3525" i="11"/>
  <c r="U3365" i="11"/>
  <c r="T3365" i="11"/>
  <c r="U3437" i="11"/>
  <c r="T3437" i="11"/>
  <c r="U2925" i="11"/>
  <c r="T2925" i="11"/>
  <c r="U2413" i="11"/>
  <c r="T2413" i="11"/>
  <c r="U3065" i="11"/>
  <c r="T3065" i="11"/>
  <c r="U3541" i="11"/>
  <c r="T3541" i="11"/>
  <c r="U2317" i="11"/>
  <c r="T2317" i="11"/>
  <c r="U2465" i="11"/>
  <c r="T2465" i="11"/>
  <c r="U2817" i="11"/>
  <c r="T2817" i="11"/>
  <c r="U2569" i="11"/>
  <c r="T2569" i="11"/>
  <c r="U2338" i="11"/>
  <c r="T2338" i="11"/>
  <c r="U3565" i="11"/>
  <c r="T3565" i="11"/>
  <c r="U3185" i="11"/>
  <c r="T3185" i="11"/>
  <c r="U3105" i="11"/>
  <c r="T3105" i="11"/>
  <c r="T3701" i="11"/>
  <c r="U3701" i="11"/>
  <c r="U3177" i="11"/>
  <c r="T3177" i="11"/>
  <c r="U3248" i="11"/>
  <c r="T3248" i="11"/>
  <c r="U2433" i="11"/>
  <c r="T2433" i="11"/>
  <c r="U2235" i="11"/>
  <c r="T2235" i="11"/>
  <c r="U3336" i="11"/>
  <c r="T3336" i="11"/>
  <c r="U2370" i="11"/>
  <c r="T2370" i="11"/>
  <c r="U2393" i="11"/>
  <c r="T2393" i="11"/>
  <c r="U3012" i="11"/>
  <c r="T3012" i="11"/>
  <c r="U2381" i="11"/>
  <c r="T2381" i="11"/>
  <c r="U2757" i="11"/>
  <c r="T2757" i="11"/>
  <c r="U3677" i="11"/>
  <c r="T3677" i="11"/>
  <c r="U3477" i="11"/>
  <c r="T3477" i="11"/>
  <c r="U2514" i="11"/>
  <c r="T2514" i="11"/>
  <c r="U3713" i="11"/>
  <c r="T3713" i="11"/>
  <c r="U3242" i="11"/>
  <c r="T3242" i="11"/>
  <c r="U2445" i="11"/>
  <c r="T2445" i="11"/>
  <c r="T2845" i="11"/>
  <c r="U2845" i="11"/>
  <c r="U3569" i="11"/>
  <c r="T3569" i="11"/>
  <c r="U3585" i="11"/>
  <c r="T3585" i="11"/>
  <c r="T3325" i="11"/>
  <c r="U3325" i="11"/>
  <c r="U3522" i="11"/>
  <c r="T3522" i="11"/>
  <c r="U3598" i="11"/>
  <c r="T3598" i="11"/>
  <c r="U3086" i="11"/>
  <c r="T3086" i="11"/>
  <c r="U2745" i="11"/>
  <c r="T2745" i="11"/>
  <c r="U3370" i="11"/>
  <c r="T3370" i="11"/>
  <c r="U3458" i="11"/>
  <c r="T3458" i="11"/>
  <c r="U2282" i="11"/>
  <c r="T2282" i="11"/>
  <c r="U3394" i="11"/>
  <c r="T3394" i="11"/>
  <c r="U3118" i="11"/>
  <c r="T3118" i="11"/>
  <c r="U3554" i="11"/>
  <c r="T3554" i="11"/>
  <c r="U3157" i="11"/>
  <c r="T3157" i="11"/>
  <c r="U2701" i="11"/>
  <c r="T2701" i="11"/>
  <c r="T3133" i="11"/>
  <c r="U3133" i="11"/>
  <c r="T2565" i="11"/>
  <c r="U2565" i="11"/>
  <c r="T3378" i="11"/>
  <c r="U3378" i="11"/>
  <c r="U3330" i="11"/>
  <c r="T3330" i="11"/>
  <c r="T2942" i="11"/>
  <c r="U2942" i="11"/>
  <c r="U2546" i="11"/>
  <c r="T2546" i="11"/>
  <c r="U2914" i="11"/>
  <c r="T2914" i="11"/>
  <c r="U2749" i="11"/>
  <c r="T2749" i="11"/>
  <c r="U3678" i="11"/>
  <c r="T3678" i="11"/>
  <c r="U3422" i="11"/>
  <c r="T3422" i="11"/>
  <c r="U2589" i="11"/>
  <c r="T2589" i="11"/>
  <c r="U2626" i="11"/>
  <c r="T2626" i="11"/>
  <c r="U2862" i="11"/>
  <c r="T2862" i="11"/>
  <c r="U2324" i="11"/>
  <c r="T2324" i="11"/>
  <c r="T3605" i="11"/>
  <c r="U3605" i="11"/>
  <c r="U3149" i="11"/>
  <c r="T3149" i="11"/>
  <c r="U2466" i="11"/>
  <c r="T2466" i="11"/>
  <c r="U2557" i="11"/>
  <c r="T2557" i="11"/>
  <c r="U3266" i="11"/>
  <c r="T3266" i="11"/>
  <c r="U2894" i="11"/>
  <c r="T2894" i="11"/>
  <c r="U2638" i="11"/>
  <c r="T2638" i="11"/>
  <c r="U2254" i="11"/>
  <c r="T2254" i="11"/>
  <c r="U2861" i="11"/>
  <c r="T2861" i="11"/>
  <c r="U3640" i="11"/>
  <c r="T3640" i="11"/>
  <c r="T2905" i="11"/>
  <c r="U2905" i="11"/>
  <c r="U2996" i="11"/>
  <c r="T2996" i="11"/>
  <c r="U2365" i="11"/>
  <c r="T2365" i="11"/>
  <c r="T3189" i="11"/>
  <c r="U3189" i="11"/>
  <c r="T3305" i="11"/>
  <c r="U3305" i="11"/>
  <c r="U3696" i="11"/>
  <c r="T3696" i="11"/>
  <c r="U3440" i="11"/>
  <c r="T3440" i="11"/>
  <c r="U2321" i="11"/>
  <c r="T2321" i="11"/>
  <c r="U2377" i="11"/>
  <c r="T2377" i="11"/>
  <c r="U3528" i="11"/>
  <c r="T3528" i="11"/>
  <c r="U2737" i="11"/>
  <c r="T2737" i="11"/>
  <c r="T3397" i="11"/>
  <c r="U3397" i="11"/>
  <c r="U3537" i="11"/>
  <c r="T3537" i="11"/>
  <c r="T3417" i="11"/>
  <c r="U3417" i="11"/>
  <c r="U3220" i="11"/>
  <c r="T3220" i="11"/>
  <c r="U2692" i="11"/>
  <c r="T2692" i="11"/>
  <c r="U2260" i="11"/>
  <c r="T2260" i="11"/>
  <c r="U3269" i="11"/>
  <c r="T3269" i="11"/>
  <c r="U3557" i="11"/>
  <c r="T3557" i="11"/>
  <c r="U2597" i="11"/>
  <c r="T2597" i="11"/>
  <c r="U2385" i="11"/>
  <c r="T2385" i="11"/>
  <c r="T3426" i="11"/>
  <c r="U3426" i="11"/>
  <c r="U3602" i="11"/>
  <c r="T3602" i="11"/>
  <c r="U2654" i="11"/>
  <c r="T2654" i="11"/>
  <c r="U2418" i="11"/>
  <c r="T2418" i="11"/>
  <c r="U2538" i="11"/>
  <c r="T2538" i="11"/>
  <c r="U3413" i="11"/>
  <c r="T3413" i="11"/>
  <c r="U3074" i="11"/>
  <c r="T3074" i="11"/>
  <c r="T3229" i="11"/>
  <c r="U3229" i="11"/>
  <c r="U2866" i="11"/>
  <c r="T2866" i="11"/>
  <c r="U2574" i="11"/>
  <c r="T2574" i="11"/>
  <c r="T2603" i="11"/>
  <c r="U2603" i="11"/>
  <c r="T3255" i="11"/>
  <c r="U3255" i="11"/>
  <c r="T2146" i="11"/>
  <c r="U2146" i="11"/>
  <c r="T2635" i="11"/>
  <c r="U2635" i="11"/>
  <c r="T3407" i="11"/>
  <c r="U3407" i="11"/>
  <c r="U3003" i="11"/>
  <c r="T3003" i="11"/>
  <c r="U3416" i="11"/>
  <c r="T3416" i="11"/>
  <c r="U3032" i="11"/>
  <c r="T3032" i="11"/>
  <c r="U2648" i="11"/>
  <c r="T2648" i="11"/>
  <c r="U2376" i="11"/>
  <c r="T2376" i="11"/>
  <c r="T3023" i="11"/>
  <c r="U3023" i="11"/>
  <c r="T3391" i="11"/>
  <c r="U3391" i="11"/>
  <c r="U2343" i="11"/>
  <c r="T2343" i="11"/>
  <c r="U2567" i="11"/>
  <c r="T2567" i="11"/>
  <c r="U3332" i="11"/>
  <c r="T3332" i="11"/>
  <c r="T3655" i="11"/>
  <c r="U3655" i="11"/>
  <c r="U2241" i="11"/>
  <c r="T2241" i="11"/>
  <c r="U3531" i="11"/>
  <c r="T3531" i="11"/>
  <c r="T2507" i="11"/>
  <c r="U2507" i="11"/>
  <c r="U2109" i="11"/>
  <c r="T2109" i="11"/>
  <c r="T2667" i="11"/>
  <c r="U2667" i="11"/>
  <c r="T2319" i="11"/>
  <c r="U2319" i="11"/>
  <c r="T3159" i="11"/>
  <c r="U3159" i="11"/>
  <c r="U2647" i="11"/>
  <c r="T2647" i="11"/>
  <c r="U2193" i="11"/>
  <c r="T2193" i="11"/>
  <c r="U2217" i="11"/>
  <c r="T2217" i="11"/>
  <c r="U3584" i="11"/>
  <c r="T3584" i="11"/>
  <c r="U3456" i="11"/>
  <c r="T3456" i="11"/>
  <c r="U3328" i="11"/>
  <c r="T3328" i="11"/>
  <c r="U3200" i="11"/>
  <c r="T3200" i="11"/>
  <c r="U2944" i="11"/>
  <c r="T2944" i="11"/>
  <c r="U2688" i="11"/>
  <c r="T2688" i="11"/>
  <c r="U2432" i="11"/>
  <c r="T2432" i="11"/>
  <c r="U2240" i="11"/>
  <c r="T2240" i="11"/>
  <c r="U2112" i="11"/>
  <c r="T2112" i="11"/>
  <c r="T2767" i="11"/>
  <c r="U2767" i="11"/>
  <c r="T2231" i="11"/>
  <c r="U2231" i="11"/>
  <c r="T3599" i="11"/>
  <c r="U3599" i="11"/>
  <c r="T2183" i="11"/>
  <c r="U2183" i="11"/>
  <c r="U2719" i="11"/>
  <c r="T2719" i="11"/>
  <c r="U2491" i="11"/>
  <c r="T2491" i="11"/>
  <c r="U2419" i="11"/>
  <c r="T2419" i="11"/>
  <c r="U3624" i="11"/>
  <c r="T3624" i="11"/>
  <c r="U3368" i="11"/>
  <c r="T3368" i="11"/>
  <c r="U3128" i="11"/>
  <c r="T3128" i="11"/>
  <c r="T2728" i="11"/>
  <c r="U2728" i="11"/>
  <c r="U2472" i="11"/>
  <c r="T2472" i="11"/>
  <c r="U2232" i="11"/>
  <c r="T2232" i="11"/>
  <c r="T3463" i="11"/>
  <c r="U3463" i="11"/>
  <c r="T3111" i="11"/>
  <c r="U3111" i="11"/>
  <c r="T3479" i="11"/>
  <c r="U3479" i="11"/>
  <c r="U2199" i="11"/>
  <c r="T2199" i="11"/>
  <c r="U3700" i="11"/>
  <c r="T3700" i="11"/>
  <c r="U3460" i="11"/>
  <c r="T3460" i="11"/>
  <c r="U3188" i="11"/>
  <c r="T3188" i="11"/>
  <c r="U2932" i="11"/>
  <c r="T2932" i="11"/>
  <c r="U2404" i="11"/>
  <c r="T2404" i="11"/>
  <c r="U2148" i="11"/>
  <c r="T2148" i="11"/>
  <c r="T3319" i="11"/>
  <c r="U3319" i="11"/>
  <c r="T3695" i="11"/>
  <c r="U3695" i="11"/>
  <c r="T3183" i="11"/>
  <c r="U3183" i="11"/>
  <c r="U2727" i="11"/>
  <c r="T2727" i="11"/>
  <c r="U2159" i="11"/>
  <c r="T2159" i="11"/>
  <c r="T3095" i="11"/>
  <c r="U3095" i="11"/>
  <c r="U2583" i="11"/>
  <c r="T2583" i="11"/>
  <c r="U2299" i="11"/>
  <c r="T2299" i="11"/>
  <c r="T2467" i="11"/>
  <c r="U2467" i="11"/>
  <c r="U2211" i="11"/>
  <c r="T2211" i="11"/>
  <c r="U3644" i="11"/>
  <c r="T3644" i="11"/>
  <c r="U3452" i="11"/>
  <c r="T3452" i="11"/>
  <c r="U3324" i="11"/>
  <c r="T3324" i="11"/>
  <c r="U3196" i="11"/>
  <c r="T3196" i="11"/>
  <c r="U3068" i="11"/>
  <c r="T3068" i="11"/>
  <c r="U3004" i="11"/>
  <c r="T3004" i="11"/>
  <c r="U2876" i="11"/>
  <c r="T2876" i="11"/>
  <c r="U2748" i="11"/>
  <c r="T2748" i="11"/>
  <c r="U2620" i="11"/>
  <c r="T2620" i="11"/>
  <c r="U2492" i="11"/>
  <c r="T2492" i="11"/>
  <c r="U2364" i="11"/>
  <c r="T2364" i="11"/>
  <c r="U2236" i="11"/>
  <c r="T2236" i="11"/>
  <c r="T3151" i="11"/>
  <c r="U3151" i="11"/>
  <c r="U2237" i="11"/>
  <c r="T2237" i="11"/>
  <c r="U2747" i="11"/>
  <c r="T2747" i="11"/>
  <c r="T2995" i="11"/>
  <c r="U2995" i="11"/>
  <c r="U3688" i="11"/>
  <c r="T3688" i="11"/>
  <c r="T2744" i="11"/>
  <c r="U2744" i="11"/>
  <c r="U2120" i="11"/>
  <c r="T2120" i="11"/>
  <c r="T2651" i="11"/>
  <c r="U2651" i="11"/>
  <c r="U2855" i="11"/>
  <c r="T2855" i="11"/>
  <c r="U3684" i="11"/>
  <c r="T3684" i="11"/>
  <c r="U3172" i="11"/>
  <c r="T3172" i="11"/>
  <c r="U2676" i="11"/>
  <c r="T2676" i="11"/>
  <c r="T2843" i="11"/>
  <c r="U2843" i="11"/>
  <c r="U2194" i="11"/>
  <c r="T2194" i="11"/>
  <c r="U2619" i="11"/>
  <c r="T2619" i="11"/>
  <c r="U3120" i="11"/>
  <c r="T3120" i="11"/>
  <c r="U2864" i="11"/>
  <c r="T2864" i="11"/>
  <c r="U2608" i="11"/>
  <c r="T2608" i="11"/>
  <c r="U2352" i="11"/>
  <c r="T2352" i="11"/>
  <c r="U2096" i="11"/>
  <c r="T2096" i="11"/>
  <c r="T3687" i="11"/>
  <c r="U3687" i="11"/>
  <c r="U2759" i="11"/>
  <c r="T2759" i="11"/>
  <c r="T2867" i="11"/>
  <c r="U2867" i="11"/>
  <c r="U3016" i="11"/>
  <c r="T3016" i="11"/>
  <c r="U2568" i="11"/>
  <c r="T2568" i="11"/>
  <c r="U2152" i="11"/>
  <c r="T2152" i="11"/>
  <c r="T3055" i="11"/>
  <c r="U3055" i="11"/>
  <c r="U2145" i="11"/>
  <c r="T2145" i="11"/>
  <c r="T2564" i="11"/>
  <c r="U2564" i="11"/>
  <c r="U2292" i="11"/>
  <c r="T2292" i="11"/>
  <c r="T3575" i="11"/>
  <c r="U3575" i="11"/>
  <c r="U3211" i="11"/>
  <c r="T3211" i="11"/>
  <c r="T3351" i="11"/>
  <c r="U3351" i="11"/>
  <c r="U2555" i="11"/>
  <c r="T2555" i="11"/>
  <c r="U2275" i="11"/>
  <c r="T2275" i="11"/>
  <c r="U3660" i="11"/>
  <c r="T3660" i="11"/>
  <c r="U3404" i="11"/>
  <c r="T3404" i="11"/>
  <c r="U3180" i="11"/>
  <c r="T3180" i="11"/>
  <c r="U2924" i="11"/>
  <c r="T2924" i="11"/>
  <c r="U2540" i="11"/>
  <c r="T2540" i="11"/>
  <c r="U2284" i="11"/>
  <c r="T2284" i="11"/>
  <c r="T3699" i="11"/>
  <c r="U3699" i="11"/>
  <c r="T2970" i="11"/>
  <c r="U2970" i="11"/>
  <c r="T3566" i="11"/>
  <c r="U3566" i="11"/>
  <c r="U2286" i="11"/>
  <c r="T2286" i="11"/>
  <c r="U2934" i="11"/>
  <c r="T2934" i="11"/>
  <c r="U2506" i="11"/>
  <c r="T2506" i="11"/>
  <c r="U3006" i="11"/>
  <c r="T3006" i="11"/>
  <c r="U2622" i="11"/>
  <c r="T2622" i="11"/>
  <c r="T2451" i="11"/>
  <c r="U2451" i="11"/>
  <c r="U2806" i="11"/>
  <c r="T2806" i="11"/>
  <c r="U3002" i="11"/>
  <c r="T3002" i="11"/>
  <c r="U3230" i="11"/>
  <c r="T3230" i="11"/>
  <c r="T3310" i="11"/>
  <c r="U3310" i="11"/>
  <c r="T3271" i="11"/>
  <c r="U3271" i="11"/>
  <c r="U2154" i="11"/>
  <c r="T2154" i="11"/>
  <c r="U2870" i="11"/>
  <c r="T2870" i="11"/>
  <c r="T3471" i="11"/>
  <c r="U3471" i="11"/>
  <c r="T2943" i="11"/>
  <c r="U2943" i="11"/>
  <c r="U3290" i="11"/>
  <c r="T3290" i="11"/>
  <c r="U2234" i="11"/>
  <c r="T2234" i="11"/>
  <c r="U3294" i="11"/>
  <c r="T3294" i="11"/>
  <c r="U2270" i="11"/>
  <c r="T2270" i="11"/>
  <c r="U3078" i="11"/>
  <c r="T3078" i="11"/>
  <c r="T3226" i="11"/>
  <c r="U3226" i="11"/>
  <c r="U2458" i="11"/>
  <c r="T2458" i="11"/>
  <c r="T3694" i="11"/>
  <c r="U3694" i="11"/>
  <c r="U2691" i="11"/>
  <c r="T2691" i="11"/>
  <c r="U2094" i="11"/>
  <c r="T2094" i="11"/>
  <c r="U2106" i="11"/>
  <c r="T2106" i="11"/>
  <c r="U3702" i="11"/>
  <c r="T3702" i="11"/>
  <c r="U2678" i="11"/>
  <c r="T2678" i="11"/>
  <c r="U2394" i="11"/>
  <c r="T2394" i="11"/>
  <c r="U3046" i="11"/>
  <c r="T3046" i="11"/>
  <c r="U2250" i="11"/>
  <c r="T2250" i="11"/>
  <c r="T3539" i="11"/>
  <c r="U3539" i="11"/>
  <c r="T3283" i="11"/>
  <c r="U3283" i="11"/>
  <c r="T3027" i="11"/>
  <c r="U3027" i="11"/>
  <c r="T2771" i="11"/>
  <c r="U2771" i="11"/>
  <c r="T2430" i="11"/>
  <c r="U2430" i="11"/>
  <c r="T3711" i="11"/>
  <c r="U3711" i="11"/>
  <c r="T2118" i="11"/>
  <c r="U2118" i="11"/>
  <c r="U3350" i="11"/>
  <c r="T3350" i="11"/>
  <c r="U3194" i="11"/>
  <c r="T3194" i="11"/>
  <c r="U2679" i="11"/>
  <c r="T2679" i="11"/>
  <c r="U3595" i="11"/>
  <c r="T3595" i="11"/>
  <c r="T2543" i="11"/>
  <c r="U2543" i="11"/>
  <c r="U2746" i="11"/>
  <c r="T2746" i="11"/>
  <c r="T3715" i="11"/>
  <c r="U3715" i="11"/>
  <c r="T3267" i="11"/>
  <c r="U3267" i="11"/>
  <c r="U2670" i="11"/>
  <c r="T2670" i="11"/>
  <c r="U2116" i="11"/>
  <c r="T2116" i="11"/>
  <c r="U3222" i="11"/>
  <c r="T3222" i="11"/>
  <c r="U2182" i="11"/>
  <c r="T2182" i="11"/>
  <c r="U3126" i="11"/>
  <c r="T3126" i="11"/>
  <c r="U2102" i="11"/>
  <c r="T2102" i="11"/>
  <c r="U2774" i="11"/>
  <c r="T2774" i="11"/>
  <c r="T3551" i="11"/>
  <c r="U3551" i="11"/>
  <c r="U2698" i="11"/>
  <c r="T2698" i="11"/>
  <c r="T3619" i="11"/>
  <c r="U3619" i="11"/>
  <c r="T3363" i="11"/>
  <c r="U3363" i="11"/>
  <c r="T2979" i="11"/>
  <c r="U2979" i="11"/>
  <c r="T2723" i="11"/>
  <c r="U2723" i="11"/>
  <c r="U2872" i="11"/>
  <c r="T2872" i="11"/>
  <c r="U2280" i="11"/>
  <c r="T2280" i="11"/>
  <c r="T3223" i="11"/>
  <c r="U3223" i="11"/>
  <c r="U2229" i="11"/>
  <c r="T2229" i="11"/>
  <c r="U3236" i="11"/>
  <c r="T3236" i="11"/>
  <c r="U2484" i="11"/>
  <c r="T2484" i="11"/>
  <c r="U2177" i="11"/>
  <c r="T2177" i="11"/>
  <c r="T3127" i="11"/>
  <c r="U3127" i="11"/>
  <c r="U3275" i="11"/>
  <c r="T3275" i="11"/>
  <c r="U3216" i="11"/>
  <c r="T3216" i="11"/>
  <c r="U2960" i="11"/>
  <c r="T2960" i="11"/>
  <c r="U2704" i="11"/>
  <c r="T2704" i="11"/>
  <c r="T2320" i="11"/>
  <c r="U2320" i="11"/>
  <c r="U2160" i="11"/>
  <c r="T2160" i="11"/>
  <c r="U2175" i="11"/>
  <c r="T2175" i="11"/>
  <c r="U3259" i="11"/>
  <c r="T3259" i="11"/>
  <c r="T3379" i="11"/>
  <c r="U3379" i="11"/>
  <c r="U2824" i="11"/>
  <c r="T2824" i="11"/>
  <c r="U2264" i="11"/>
  <c r="T2264" i="11"/>
  <c r="T2703" i="11"/>
  <c r="U2703" i="11"/>
  <c r="U3492" i="11"/>
  <c r="T3492" i="11"/>
  <c r="U2823" i="11"/>
  <c r="T2823" i="11"/>
  <c r="T2383" i="11"/>
  <c r="U2383" i="11"/>
  <c r="U3483" i="11"/>
  <c r="T3483" i="11"/>
  <c r="T3175" i="11"/>
  <c r="U3175" i="11"/>
  <c r="U2407" i="11"/>
  <c r="T2407" i="11"/>
  <c r="T3663" i="11"/>
  <c r="U3663" i="11"/>
  <c r="U2463" i="11"/>
  <c r="T2463" i="11"/>
  <c r="T2207" i="11"/>
  <c r="U2207" i="11"/>
  <c r="T3123" i="11"/>
  <c r="U3123" i="11"/>
  <c r="T2803" i="11"/>
  <c r="U2803" i="11"/>
  <c r="T2611" i="11"/>
  <c r="U2611" i="11"/>
  <c r="U2355" i="11"/>
  <c r="T2355" i="11"/>
  <c r="U2099" i="11"/>
  <c r="T2099" i="11"/>
  <c r="U3608" i="11"/>
  <c r="T3608" i="11"/>
  <c r="U3480" i="11"/>
  <c r="T3480" i="11"/>
  <c r="U3208" i="11"/>
  <c r="T3208" i="11"/>
  <c r="U3096" i="11"/>
  <c r="T3096" i="11"/>
  <c r="U2968" i="11"/>
  <c r="T2968" i="11"/>
  <c r="U2840" i="11"/>
  <c r="T2840" i="11"/>
  <c r="U2712" i="11"/>
  <c r="T2712" i="11"/>
  <c r="U2584" i="11"/>
  <c r="T2584" i="11"/>
  <c r="U2456" i="11"/>
  <c r="T2456" i="11"/>
  <c r="U2312" i="11"/>
  <c r="T2312" i="11"/>
  <c r="U2127" i="11"/>
  <c r="T2127" i="11"/>
  <c r="T3447" i="11"/>
  <c r="U3447" i="11"/>
  <c r="U3163" i="11"/>
  <c r="T3163" i="11"/>
  <c r="U2197" i="11"/>
  <c r="T2197" i="11"/>
  <c r="T3567" i="11"/>
  <c r="U3567" i="11"/>
  <c r="T2571" i="11"/>
  <c r="U2571" i="11"/>
  <c r="U2117" i="11"/>
  <c r="T2117" i="11"/>
  <c r="U2911" i="11"/>
  <c r="T2911" i="11"/>
  <c r="U2655" i="11"/>
  <c r="T2655" i="11"/>
  <c r="U2399" i="11"/>
  <c r="T2399" i="11"/>
  <c r="U2171" i="11"/>
  <c r="T2171" i="11"/>
  <c r="U2243" i="11"/>
  <c r="T2243" i="11"/>
  <c r="U3636" i="11"/>
  <c r="T3636" i="11"/>
  <c r="U3508" i="11"/>
  <c r="T3508" i="11"/>
  <c r="U3396" i="11"/>
  <c r="T3396" i="11"/>
  <c r="U3268" i="11"/>
  <c r="T3268" i="11"/>
  <c r="U3140" i="11"/>
  <c r="T3140" i="11"/>
  <c r="T2884" i="11"/>
  <c r="U2884" i="11"/>
  <c r="U2660" i="11"/>
  <c r="T2660" i="11"/>
  <c r="U2100" i="11"/>
  <c r="T2100" i="11"/>
  <c r="T2795" i="11"/>
  <c r="U2795" i="11"/>
  <c r="T2575" i="11"/>
  <c r="U2575" i="11"/>
  <c r="U3611" i="11"/>
  <c r="T3611" i="11"/>
  <c r="T3383" i="11"/>
  <c r="U3383" i="11"/>
  <c r="U3099" i="11"/>
  <c r="T3099" i="11"/>
  <c r="T2587" i="11"/>
  <c r="U2587" i="11"/>
  <c r="T2359" i="11"/>
  <c r="U2359" i="11"/>
  <c r="U2189" i="11"/>
  <c r="T2189" i="11"/>
  <c r="T3247" i="11"/>
  <c r="U3247" i="11"/>
  <c r="U3019" i="11"/>
  <c r="T3019" i="11"/>
  <c r="U2791" i="11"/>
  <c r="T2791" i="11"/>
  <c r="U2223" i="11"/>
  <c r="T2223" i="11"/>
  <c r="U2439" i="11"/>
  <c r="T2439" i="11"/>
  <c r="U2205" i="11"/>
  <c r="T2205" i="11"/>
  <c r="T3671" i="11"/>
  <c r="U3671" i="11"/>
  <c r="T3103" i="11"/>
  <c r="U3103" i="11"/>
  <c r="U2591" i="11"/>
  <c r="T2591" i="11"/>
  <c r="U2135" i="11"/>
  <c r="T2135" i="11"/>
  <c r="U2387" i="11"/>
  <c r="T2387" i="11"/>
  <c r="U2259" i="11"/>
  <c r="T2259" i="11"/>
  <c r="U2131" i="11"/>
  <c r="T2131" i="11"/>
  <c r="U3680" i="11"/>
  <c r="T3680" i="11"/>
  <c r="U3616" i="11"/>
  <c r="T3616" i="11"/>
  <c r="U3552" i="11"/>
  <c r="T3552" i="11"/>
  <c r="U3488" i="11"/>
  <c r="T3488" i="11"/>
  <c r="U3424" i="11"/>
  <c r="T3424" i="11"/>
  <c r="U3360" i="11"/>
  <c r="T3360" i="11"/>
  <c r="U3296" i="11"/>
  <c r="T3296" i="11"/>
  <c r="U3232" i="11"/>
  <c r="T3232" i="11"/>
  <c r="U2976" i="11"/>
  <c r="T2976" i="11"/>
  <c r="U2912" i="11"/>
  <c r="T2912" i="11"/>
  <c r="U2848" i="11"/>
  <c r="T2848" i="11"/>
  <c r="U2784" i="11"/>
  <c r="T2784" i="11"/>
  <c r="U2720" i="11"/>
  <c r="T2720" i="11"/>
  <c r="T2656" i="11"/>
  <c r="U2656" i="11"/>
  <c r="T2592" i="11"/>
  <c r="U2592" i="11"/>
  <c r="T2528" i="11"/>
  <c r="U2528" i="11"/>
  <c r="U2400" i="11"/>
  <c r="T2400" i="11"/>
  <c r="U2336" i="11"/>
  <c r="T2336" i="11"/>
  <c r="U2272" i="11"/>
  <c r="T2272" i="11"/>
  <c r="U2208" i="11"/>
  <c r="T2208" i="11"/>
  <c r="U2144" i="11"/>
  <c r="T2144" i="11"/>
  <c r="T2459" i="11"/>
  <c r="U2459" i="11"/>
  <c r="T3631" i="11"/>
  <c r="U3631" i="11"/>
  <c r="U2151" i="11"/>
  <c r="T2151" i="11"/>
  <c r="U3115" i="11"/>
  <c r="T3115" i="11"/>
  <c r="T3543" i="11"/>
  <c r="U3543" i="11"/>
  <c r="T2739" i="11"/>
  <c r="U2739" i="11"/>
  <c r="U3560" i="11"/>
  <c r="T3560" i="11"/>
  <c r="U3432" i="11"/>
  <c r="T3432" i="11"/>
  <c r="U3304" i="11"/>
  <c r="T3304" i="11"/>
  <c r="U3192" i="11"/>
  <c r="T3192" i="11"/>
  <c r="U3048" i="11"/>
  <c r="T3048" i="11"/>
  <c r="U2920" i="11"/>
  <c r="T2920" i="11"/>
  <c r="T2792" i="11"/>
  <c r="U2792" i="11"/>
  <c r="U2664" i="11"/>
  <c r="T2664" i="11"/>
  <c r="T2536" i="11"/>
  <c r="U2536" i="11"/>
  <c r="U2424" i="11"/>
  <c r="T2424" i="11"/>
  <c r="U2296" i="11"/>
  <c r="T2296" i="11"/>
  <c r="U2136" i="11"/>
  <c r="T2136" i="11"/>
  <c r="T3703" i="11"/>
  <c r="U3703" i="11"/>
  <c r="T2167" i="11"/>
  <c r="U2167" i="11"/>
  <c r="T3367" i="11"/>
  <c r="U3367" i="11"/>
  <c r="U2315" i="11"/>
  <c r="T2315" i="11"/>
  <c r="T3215" i="11"/>
  <c r="U3215" i="11"/>
  <c r="U2511" i="11"/>
  <c r="T2511" i="11"/>
  <c r="T2119" i="11"/>
  <c r="U2119" i="11"/>
  <c r="U2427" i="11"/>
  <c r="T2427" i="11"/>
  <c r="U3652" i="11"/>
  <c r="T3652" i="11"/>
  <c r="U3524" i="11"/>
  <c r="T3524" i="11"/>
  <c r="U3380" i="11"/>
  <c r="T3380" i="11"/>
  <c r="U3252" i="11"/>
  <c r="T3252" i="11"/>
  <c r="U3124" i="11"/>
  <c r="T3124" i="11"/>
  <c r="U2724" i="11"/>
  <c r="T2724" i="11"/>
  <c r="U2244" i="11"/>
  <c r="T2244" i="11"/>
  <c r="U2180" i="11"/>
  <c r="T2180" i="11"/>
  <c r="U2887" i="11"/>
  <c r="T2887" i="11"/>
  <c r="T2447" i="11"/>
  <c r="U2447" i="11"/>
  <c r="U2226" i="11"/>
  <c r="T2226" i="11"/>
  <c r="T3263" i="11"/>
  <c r="U3263" i="11"/>
  <c r="U3035" i="11"/>
  <c r="T3035" i="11"/>
  <c r="U2807" i="11"/>
  <c r="T2807" i="11"/>
  <c r="T2523" i="11"/>
  <c r="U2523" i="11"/>
  <c r="U2295" i="11"/>
  <c r="T2295" i="11"/>
  <c r="U2125" i="11"/>
  <c r="T2125" i="11"/>
  <c r="U3467" i="11"/>
  <c r="T3467" i="11"/>
  <c r="T3239" i="11"/>
  <c r="U3239" i="11"/>
  <c r="U2215" i="11"/>
  <c r="T2215" i="11"/>
  <c r="U3243" i="11"/>
  <c r="T3243" i="11"/>
  <c r="T2539" i="11"/>
  <c r="U2539" i="11"/>
  <c r="T2098" i="11"/>
  <c r="U2098" i="11"/>
  <c r="T3607" i="11"/>
  <c r="U3607" i="11"/>
  <c r="T3039" i="11"/>
  <c r="U3039" i="11"/>
  <c r="U2527" i="11"/>
  <c r="T2527" i="11"/>
  <c r="U2242" i="11"/>
  <c r="T2242" i="11"/>
  <c r="U2169" i="11"/>
  <c r="T2169" i="11"/>
  <c r="U3676" i="11"/>
  <c r="T3676" i="11"/>
  <c r="U3612" i="11"/>
  <c r="T3612" i="11"/>
  <c r="U3548" i="11"/>
  <c r="T3548" i="11"/>
  <c r="U3484" i="11"/>
  <c r="T3484" i="11"/>
  <c r="U3420" i="11"/>
  <c r="T3420" i="11"/>
  <c r="U3356" i="11"/>
  <c r="T3356" i="11"/>
  <c r="U3292" i="11"/>
  <c r="T3292" i="11"/>
  <c r="U3228" i="11"/>
  <c r="T3228" i="11"/>
  <c r="U3164" i="11"/>
  <c r="T3164" i="11"/>
  <c r="U3100" i="11"/>
  <c r="T3100" i="11"/>
  <c r="U3036" i="11"/>
  <c r="T3036" i="11"/>
  <c r="U2972" i="11"/>
  <c r="T2972" i="11"/>
  <c r="U2908" i="11"/>
  <c r="T2908" i="11"/>
  <c r="U2844" i="11"/>
  <c r="T2844" i="11"/>
  <c r="U2780" i="11"/>
  <c r="T2780" i="11"/>
  <c r="U2716" i="11"/>
  <c r="T2716" i="11"/>
  <c r="U2652" i="11"/>
  <c r="T2652" i="11"/>
  <c r="U2588" i="11"/>
  <c r="T2588" i="11"/>
  <c r="U2524" i="11"/>
  <c r="T2524" i="11"/>
  <c r="U2460" i="11"/>
  <c r="T2460" i="11"/>
  <c r="T2396" i="11"/>
  <c r="U2396" i="11"/>
  <c r="U2332" i="11"/>
  <c r="T2332" i="11"/>
  <c r="U2268" i="11"/>
  <c r="T2268" i="11"/>
  <c r="T2204" i="11"/>
  <c r="U2204" i="11"/>
  <c r="T2140" i="11"/>
  <c r="U2140" i="11"/>
  <c r="U3371" i="11"/>
  <c r="T3371" i="11"/>
  <c r="T2999" i="11"/>
  <c r="U2999" i="11"/>
  <c r="T2431" i="11"/>
  <c r="U2431" i="11"/>
  <c r="T2203" i="11"/>
  <c r="U2203" i="11"/>
  <c r="U2663" i="11"/>
  <c r="T2663" i="11"/>
  <c r="U2351" i="11"/>
  <c r="T2351" i="11"/>
  <c r="U2095" i="11"/>
  <c r="T2095" i="11"/>
  <c r="T2347" i="11"/>
  <c r="U2347" i="11"/>
  <c r="U3515" i="11"/>
  <c r="T3515" i="11"/>
  <c r="U2519" i="11"/>
  <c r="T2519" i="11"/>
  <c r="U2227" i="11"/>
  <c r="T2227" i="11"/>
  <c r="U3064" i="11"/>
  <c r="T3064" i="11"/>
  <c r="T2808" i="11"/>
  <c r="U2808" i="11"/>
  <c r="T2552" i="11"/>
  <c r="U2552" i="11"/>
  <c r="U2344" i="11"/>
  <c r="T2344" i="11"/>
  <c r="T2255" i="11"/>
  <c r="U2255" i="11"/>
  <c r="T2907" i="11"/>
  <c r="U2907" i="11"/>
  <c r="U2225" i="11"/>
  <c r="T2225" i="11"/>
  <c r="T3623" i="11"/>
  <c r="U3623" i="11"/>
  <c r="U3083" i="11"/>
  <c r="T3083" i="11"/>
  <c r="U2114" i="11"/>
  <c r="T2114" i="11"/>
  <c r="U3044" i="11"/>
  <c r="T3044" i="11"/>
  <c r="U2804" i="11"/>
  <c r="T2804" i="11"/>
  <c r="U2548" i="11"/>
  <c r="T2548" i="11"/>
  <c r="U3179" i="11"/>
  <c r="T3179" i="11"/>
  <c r="T3583" i="11"/>
  <c r="U3583" i="11"/>
  <c r="T3071" i="11"/>
  <c r="U3071" i="11"/>
  <c r="U2615" i="11"/>
  <c r="T2615" i="11"/>
  <c r="U2161" i="11"/>
  <c r="T2161" i="11"/>
  <c r="T2763" i="11"/>
  <c r="U2763" i="11"/>
  <c r="T3087" i="11"/>
  <c r="U3087" i="11"/>
  <c r="T3415" i="11"/>
  <c r="U3415" i="11"/>
  <c r="U3131" i="11"/>
  <c r="T3131" i="11"/>
  <c r="T2391" i="11"/>
  <c r="U2391" i="11"/>
  <c r="U2221" i="11"/>
  <c r="T2221" i="11"/>
  <c r="U2323" i="11"/>
  <c r="T2323" i="11"/>
  <c r="U3472" i="11"/>
  <c r="T3472" i="11"/>
  <c r="U3184" i="11"/>
  <c r="T3184" i="11"/>
  <c r="U3056" i="11"/>
  <c r="T3056" i="11"/>
  <c r="U2928" i="11"/>
  <c r="T2928" i="11"/>
  <c r="U2800" i="11"/>
  <c r="T2800" i="11"/>
  <c r="U2672" i="11"/>
  <c r="T2672" i="11"/>
  <c r="U2544" i="11"/>
  <c r="T2544" i="11"/>
  <c r="U2416" i="11"/>
  <c r="T2416" i="11"/>
  <c r="U2288" i="11"/>
  <c r="T2288" i="11"/>
  <c r="U2192" i="11"/>
  <c r="T2192" i="11"/>
  <c r="T3455" i="11"/>
  <c r="U3455" i="11"/>
  <c r="U2971" i="11"/>
  <c r="T2971" i="11"/>
  <c r="T3059" i="11"/>
  <c r="U3059" i="11"/>
  <c r="U2121" i="11"/>
  <c r="T2121" i="11"/>
  <c r="U3464" i="11"/>
  <c r="T3464" i="11"/>
  <c r="U2888" i="11"/>
  <c r="T2888" i="11"/>
  <c r="U2696" i="11"/>
  <c r="T2696" i="11"/>
  <c r="U2440" i="11"/>
  <c r="T2440" i="11"/>
  <c r="U2216" i="11"/>
  <c r="T2216" i="11"/>
  <c r="T2475" i="11"/>
  <c r="U2475" i="11"/>
  <c r="U2111" i="11"/>
  <c r="T2111" i="11"/>
  <c r="T2827" i="11"/>
  <c r="U2827" i="11"/>
  <c r="T3335" i="11"/>
  <c r="U3335" i="11"/>
  <c r="U3195" i="11"/>
  <c r="T3195" i="11"/>
  <c r="U2143" i="11"/>
  <c r="T2143" i="11"/>
  <c r="U2420" i="11"/>
  <c r="T2420" i="11"/>
  <c r="U2228" i="11"/>
  <c r="T2228" i="11"/>
  <c r="T3591" i="11"/>
  <c r="U3591" i="11"/>
  <c r="T2731" i="11"/>
  <c r="U2731" i="11"/>
  <c r="T2283" i="11"/>
  <c r="U2283" i="11"/>
  <c r="U3291" i="11"/>
  <c r="T3291" i="11"/>
  <c r="T2495" i="11"/>
  <c r="U2495" i="11"/>
  <c r="U2267" i="11"/>
  <c r="T2267" i="11"/>
  <c r="T3439" i="11"/>
  <c r="U3439" i="11"/>
  <c r="T2983" i="11"/>
  <c r="U2983" i="11"/>
  <c r="U2471" i="11"/>
  <c r="T2471" i="11"/>
  <c r="U2187" i="11"/>
  <c r="T2187" i="11"/>
  <c r="U2247" i="11"/>
  <c r="T2247" i="11"/>
  <c r="U3579" i="11"/>
  <c r="T3579" i="11"/>
  <c r="T2327" i="11"/>
  <c r="U2327" i="11"/>
  <c r="T2531" i="11"/>
  <c r="U2531" i="11"/>
  <c r="U2147" i="11"/>
  <c r="T2147" i="11"/>
  <c r="U3596" i="11"/>
  <c r="T3596" i="11"/>
  <c r="U3468" i="11"/>
  <c r="T3468" i="11"/>
  <c r="U3340" i="11"/>
  <c r="T3340" i="11"/>
  <c r="U3212" i="11"/>
  <c r="T3212" i="11"/>
  <c r="U3116" i="11"/>
  <c r="T3116" i="11"/>
  <c r="U2988" i="11"/>
  <c r="T2988" i="11"/>
  <c r="U2860" i="11"/>
  <c r="T2860" i="11"/>
  <c r="U2732" i="11"/>
  <c r="T2732" i="11"/>
  <c r="U2604" i="11"/>
  <c r="T2604" i="11"/>
  <c r="U2476" i="11"/>
  <c r="T2476" i="11"/>
  <c r="U2348" i="11"/>
  <c r="T2348" i="11"/>
  <c r="T2220" i="11"/>
  <c r="U2220" i="11"/>
  <c r="T3443" i="11"/>
  <c r="U3443" i="11"/>
  <c r="U2742" i="11"/>
  <c r="T2742" i="11"/>
  <c r="T3338" i="11"/>
  <c r="U3338" i="11"/>
  <c r="U2854" i="11"/>
  <c r="T2854" i="11"/>
  <c r="T3651" i="11"/>
  <c r="U3651" i="11"/>
  <c r="T3395" i="11"/>
  <c r="U3395" i="11"/>
  <c r="U2542" i="11"/>
  <c r="T2542" i="11"/>
  <c r="U2201" i="11"/>
  <c r="T2201" i="11"/>
  <c r="U3499" i="11"/>
  <c r="T3499" i="11"/>
  <c r="U3286" i="11"/>
  <c r="T3286" i="11"/>
  <c r="U2518" i="11"/>
  <c r="T2518" i="11"/>
  <c r="U3014" i="11"/>
  <c r="T3014" i="11"/>
  <c r="T3162" i="11"/>
  <c r="U3162" i="11"/>
  <c r="U2650" i="11"/>
  <c r="T2650" i="11"/>
  <c r="U2138" i="11"/>
  <c r="T2138" i="11"/>
  <c r="U3322" i="11"/>
  <c r="T3322" i="11"/>
  <c r="T3646" i="11"/>
  <c r="U3646" i="11"/>
  <c r="T3347" i="11"/>
  <c r="U3347" i="11"/>
  <c r="T3091" i="11"/>
  <c r="U3091" i="11"/>
  <c r="T2707" i="11"/>
  <c r="U2707" i="11"/>
  <c r="U3094" i="11"/>
  <c r="T3094" i="11"/>
  <c r="U2743" i="11"/>
  <c r="T2743" i="11"/>
  <c r="U2550" i="11"/>
  <c r="T2550" i="11"/>
  <c r="U3478" i="11"/>
  <c r="T3478" i="11"/>
  <c r="T3635" i="11"/>
  <c r="U3635" i="11"/>
  <c r="U3563" i="11"/>
  <c r="T3563" i="11"/>
  <c r="U2454" i="11"/>
  <c r="T2454" i="11"/>
  <c r="U3110" i="11"/>
  <c r="T3110" i="11"/>
  <c r="T3502" i="11"/>
  <c r="U3502" i="11"/>
  <c r="U2798" i="11"/>
  <c r="T2798" i="11"/>
  <c r="U3098" i="11"/>
  <c r="T3098" i="11"/>
  <c r="U2586" i="11"/>
  <c r="T2586" i="11"/>
  <c r="U2362" i="11"/>
  <c r="T2362" i="11"/>
  <c r="U3238" i="11"/>
  <c r="T3238" i="11"/>
  <c r="U2442" i="11"/>
  <c r="T2442" i="11"/>
  <c r="T3683" i="11"/>
  <c r="U3683" i="11"/>
  <c r="T3427" i="11"/>
  <c r="U3427" i="11"/>
  <c r="T3171" i="11"/>
  <c r="U3171" i="11"/>
  <c r="T2787" i="11"/>
  <c r="U2787" i="11"/>
  <c r="T2659" i="11"/>
  <c r="U2659" i="11"/>
  <c r="U2105" i="11"/>
  <c r="T2105" i="11"/>
  <c r="U3258" i="11"/>
  <c r="T3258" i="11"/>
  <c r="U3142" i="11"/>
  <c r="T3142" i="11"/>
  <c r="U2487" i="11"/>
  <c r="T2487" i="11"/>
  <c r="U3659" i="11"/>
  <c r="T3659" i="11"/>
  <c r="U2522" i="11"/>
  <c r="T2522" i="11"/>
  <c r="U2938" i="11"/>
  <c r="T2938" i="11"/>
  <c r="U3686" i="11"/>
  <c r="T3686" i="11"/>
  <c r="U3486" i="11"/>
  <c r="T3486" i="11"/>
  <c r="U3414" i="11"/>
  <c r="T3414" i="11"/>
  <c r="U2810" i="11"/>
  <c r="T2810" i="11"/>
  <c r="U2822" i="11"/>
  <c r="T2822" i="11"/>
  <c r="T3482" i="11"/>
  <c r="U3482" i="11"/>
  <c r="U2230" i="11"/>
  <c r="T2230" i="11"/>
  <c r="T3523" i="11"/>
  <c r="U3523" i="11"/>
  <c r="T3182" i="11"/>
  <c r="U3182" i="11"/>
  <c r="T2947" i="11"/>
  <c r="U2947" i="11"/>
  <c r="U2435" i="11"/>
  <c r="T2435" i="11"/>
  <c r="U2902" i="11"/>
  <c r="T2902" i="11"/>
  <c r="U2871" i="11"/>
  <c r="T2871" i="11"/>
  <c r="U2758" i="11"/>
  <c r="T2758" i="11"/>
  <c r="U2133" i="11"/>
  <c r="T2133" i="11"/>
  <c r="U3190" i="11"/>
  <c r="T3190" i="11"/>
  <c r="T2735" i="11"/>
  <c r="U2735" i="11"/>
  <c r="U2166" i="11"/>
  <c r="T2166" i="11"/>
  <c r="U3030" i="11"/>
  <c r="T3030" i="11"/>
  <c r="U2554" i="11"/>
  <c r="T2554" i="11"/>
  <c r="U3558" i="11"/>
  <c r="T3558" i="11"/>
  <c r="T3274" i="11"/>
  <c r="U3274" i="11"/>
  <c r="U2534" i="11"/>
  <c r="T2534" i="11"/>
  <c r="T3710" i="11"/>
  <c r="U3710" i="11"/>
  <c r="U3582" i="11"/>
  <c r="T3582" i="11"/>
  <c r="T3454" i="11"/>
  <c r="U3454" i="11"/>
  <c r="T3198" i="11"/>
  <c r="U3198" i="11"/>
  <c r="T2899" i="11"/>
  <c r="U2899" i="11"/>
  <c r="U2814" i="11"/>
  <c r="T2814" i="11"/>
  <c r="T2643" i="11"/>
  <c r="U2643" i="11"/>
  <c r="U2558" i="11"/>
  <c r="T2558" i="11"/>
  <c r="U2302" i="11"/>
  <c r="T2302" i="11"/>
  <c r="U2326" i="11"/>
  <c r="T2326" i="11"/>
  <c r="U3398" i="11"/>
  <c r="T3398" i="11"/>
  <c r="T2687" i="11"/>
  <c r="U2687" i="11"/>
  <c r="U3546" i="11"/>
  <c r="T3546" i="11"/>
  <c r="U3062" i="11"/>
  <c r="T3062" i="11"/>
  <c r="T2863" i="11"/>
  <c r="U2863" i="11"/>
  <c r="T2607" i="11"/>
  <c r="U2607" i="11"/>
  <c r="U2266" i="11"/>
  <c r="T2266" i="11"/>
  <c r="U2874" i="11"/>
  <c r="T2874" i="11"/>
  <c r="U3430" i="11"/>
  <c r="T3430" i="11"/>
  <c r="T3507" i="11"/>
  <c r="U3507" i="11"/>
  <c r="U3102" i="11"/>
  <c r="T3102" i="11"/>
  <c r="U2590" i="11"/>
  <c r="T2590" i="11"/>
  <c r="U3670" i="11"/>
  <c r="T3670" i="11"/>
  <c r="U2566" i="11"/>
  <c r="T2566" i="11"/>
  <c r="U3254" i="11"/>
  <c r="T3254" i="11"/>
  <c r="U3706" i="11"/>
  <c r="T3706" i="11"/>
  <c r="T3594" i="11"/>
  <c r="U3594" i="11"/>
  <c r="U2826" i="11"/>
  <c r="T2826" i="11"/>
  <c r="U2314" i="11"/>
  <c r="T2314" i="11"/>
  <c r="U3630" i="11"/>
  <c r="T3630" i="11"/>
  <c r="U3374" i="11"/>
  <c r="T3374" i="11"/>
  <c r="T3203" i="11"/>
  <c r="U3203" i="11"/>
  <c r="U2926" i="11"/>
  <c r="T2926" i="11"/>
  <c r="U2755" i="11"/>
  <c r="T2755" i="11"/>
  <c r="U2414" i="11"/>
  <c r="T2414" i="11"/>
  <c r="U2276" i="11"/>
  <c r="T2276" i="11"/>
  <c r="U3642" i="11"/>
  <c r="T3642" i="11"/>
  <c r="U3206" i="11"/>
  <c r="T3206" i="11"/>
  <c r="T2751" i="11"/>
  <c r="U2751" i="11"/>
  <c r="U3638" i="11"/>
  <c r="T3638" i="11"/>
  <c r="U3354" i="11"/>
  <c r="T3354" i="11"/>
  <c r="U2842" i="11"/>
  <c r="T2842" i="11"/>
  <c r="U2614" i="11"/>
  <c r="T2614" i="11"/>
  <c r="U2330" i="11"/>
  <c r="T2330" i="11"/>
  <c r="T3015" i="11"/>
  <c r="U3015" i="11"/>
  <c r="U2198" i="11"/>
  <c r="T2198" i="11"/>
  <c r="U3494" i="11"/>
  <c r="T3494" i="11"/>
  <c r="T3210" i="11"/>
  <c r="U3210" i="11"/>
  <c r="U2470" i="11"/>
  <c r="T2470" i="11"/>
  <c r="T2851" i="11"/>
  <c r="U2851" i="11"/>
  <c r="T2595" i="11"/>
  <c r="U2595" i="11"/>
  <c r="U2126" i="11"/>
  <c r="T2126" i="11"/>
  <c r="T3251" i="11"/>
  <c r="U3251" i="11"/>
  <c r="T2931" i="11"/>
  <c r="U2931" i="11"/>
  <c r="U3240" i="11"/>
  <c r="T3240" i="11"/>
  <c r="U3000" i="11"/>
  <c r="T3000" i="11"/>
  <c r="T2680" i="11"/>
  <c r="U2680" i="11"/>
  <c r="U2488" i="11"/>
  <c r="T2488" i="11"/>
  <c r="U2287" i="11"/>
  <c r="T2287" i="11"/>
  <c r="U3451" i="11"/>
  <c r="T3451" i="11"/>
  <c r="T2967" i="11"/>
  <c r="U2967" i="11"/>
  <c r="U2371" i="11"/>
  <c r="T2371" i="11"/>
  <c r="U3620" i="11"/>
  <c r="T3620" i="11"/>
  <c r="T2628" i="11"/>
  <c r="U2628" i="11"/>
  <c r="T2959" i="11"/>
  <c r="U2959" i="11"/>
  <c r="T2411" i="11"/>
  <c r="U2411" i="11"/>
  <c r="T3639" i="11"/>
  <c r="U3639" i="11"/>
  <c r="U3355" i="11"/>
  <c r="T3355" i="11"/>
  <c r="T2331" i="11"/>
  <c r="U2331" i="11"/>
  <c r="T3503" i="11"/>
  <c r="U3503" i="11"/>
  <c r="T3047" i="11"/>
  <c r="U3047" i="11"/>
  <c r="U2251" i="11"/>
  <c r="T2251" i="11"/>
  <c r="U2375" i="11"/>
  <c r="T2375" i="11"/>
  <c r="U3643" i="11"/>
  <c r="T3643" i="11"/>
  <c r="T3359" i="11"/>
  <c r="U3359" i="11"/>
  <c r="U2165" i="11"/>
  <c r="T2165" i="11"/>
  <c r="U3408" i="11"/>
  <c r="T3408" i="11"/>
  <c r="U3280" i="11"/>
  <c r="T3280" i="11"/>
  <c r="U3152" i="11"/>
  <c r="T3152" i="11"/>
  <c r="U3024" i="11"/>
  <c r="T3024" i="11"/>
  <c r="U2896" i="11"/>
  <c r="T2896" i="11"/>
  <c r="U2768" i="11"/>
  <c r="T2768" i="11"/>
  <c r="U2640" i="11"/>
  <c r="T2640" i="11"/>
  <c r="U2512" i="11"/>
  <c r="T2512" i="11"/>
  <c r="U2384" i="11"/>
  <c r="T2384" i="11"/>
  <c r="U2224" i="11"/>
  <c r="T2224" i="11"/>
  <c r="U2128" i="11"/>
  <c r="T2128" i="11"/>
  <c r="T3375" i="11"/>
  <c r="U3375" i="11"/>
  <c r="T3487" i="11"/>
  <c r="U3487" i="11"/>
  <c r="T3031" i="11"/>
  <c r="U3031" i="11"/>
  <c r="U2093" i="11"/>
  <c r="T2093" i="11"/>
  <c r="T2547" i="11"/>
  <c r="U2547" i="11"/>
  <c r="U3672" i="11"/>
  <c r="T3672" i="11"/>
  <c r="U3400" i="11"/>
  <c r="T3400" i="11"/>
  <c r="U3160" i="11"/>
  <c r="T3160" i="11"/>
  <c r="U2952" i="11"/>
  <c r="T2952" i="11"/>
  <c r="U2632" i="11"/>
  <c r="T2632" i="11"/>
  <c r="U2392" i="11"/>
  <c r="T2392" i="11"/>
  <c r="U2184" i="11"/>
  <c r="T2184" i="11"/>
  <c r="T3079" i="11"/>
  <c r="U3079" i="11"/>
  <c r="U2191" i="11"/>
  <c r="T2191" i="11"/>
  <c r="U2935" i="11"/>
  <c r="T2935" i="11"/>
  <c r="U2219" i="11"/>
  <c r="T2219" i="11"/>
  <c r="U2455" i="11"/>
  <c r="T2455" i="11"/>
  <c r="U2307" i="11"/>
  <c r="T2307" i="11"/>
  <c r="T2820" i="11"/>
  <c r="U2820" i="11"/>
  <c r="T2500" i="11"/>
  <c r="U2500" i="11"/>
  <c r="U2196" i="11"/>
  <c r="T2196" i="11"/>
  <c r="T3519" i="11"/>
  <c r="U3519" i="11"/>
  <c r="U2551" i="11"/>
  <c r="T2551" i="11"/>
  <c r="U2210" i="11"/>
  <c r="T2210" i="11"/>
  <c r="T3495" i="11"/>
  <c r="U3495" i="11"/>
  <c r="U2130" i="11"/>
  <c r="T2130" i="11"/>
  <c r="U3307" i="11"/>
  <c r="T3307" i="11"/>
  <c r="T2831" i="11"/>
  <c r="U2831" i="11"/>
  <c r="U2141" i="11"/>
  <c r="T2141" i="11"/>
  <c r="T2271" i="11"/>
  <c r="U2271" i="11"/>
  <c r="U2403" i="11"/>
  <c r="T2403" i="11"/>
  <c r="U3692" i="11"/>
  <c r="T3692" i="11"/>
  <c r="U3564" i="11"/>
  <c r="T3564" i="11"/>
  <c r="U3436" i="11"/>
  <c r="T3436" i="11"/>
  <c r="U3308" i="11"/>
  <c r="T3308" i="11"/>
  <c r="U3148" i="11"/>
  <c r="T3148" i="11"/>
  <c r="U3020" i="11"/>
  <c r="T3020" i="11"/>
  <c r="U2892" i="11"/>
  <c r="T2892" i="11"/>
  <c r="U2764" i="11"/>
  <c r="T2764" i="11"/>
  <c r="U2636" i="11"/>
  <c r="T2636" i="11"/>
  <c r="U2508" i="11"/>
  <c r="T2508" i="11"/>
  <c r="U2380" i="11"/>
  <c r="T2380" i="11"/>
  <c r="U2252" i="11"/>
  <c r="T2252" i="11"/>
  <c r="U2124" i="11"/>
  <c r="T2124" i="11"/>
  <c r="T2090" i="11"/>
  <c r="U2090" i="11"/>
  <c r="U3034" i="11"/>
  <c r="T3034" i="11"/>
  <c r="U2582" i="11"/>
  <c r="T2582" i="11"/>
  <c r="U3402" i="11"/>
  <c r="T3402" i="11"/>
  <c r="T2150" i="11"/>
  <c r="U2150" i="11"/>
  <c r="U3358" i="11"/>
  <c r="T3358" i="11"/>
  <c r="U2846" i="11"/>
  <c r="T2846" i="11"/>
  <c r="U2142" i="11"/>
  <c r="T2142" i="11"/>
  <c r="U2646" i="11"/>
  <c r="T2646" i="11"/>
  <c r="U3510" i="11"/>
  <c r="T3510" i="11"/>
  <c r="U2682" i="11"/>
  <c r="T2682" i="11"/>
  <c r="T3679" i="11"/>
  <c r="U3679" i="11"/>
  <c r="T3331" i="11"/>
  <c r="U3331" i="11"/>
  <c r="T2990" i="11"/>
  <c r="U2990" i="11"/>
  <c r="U2734" i="11"/>
  <c r="T2734" i="11"/>
  <c r="U3606" i="11"/>
  <c r="T3606" i="11"/>
  <c r="U2298" i="11"/>
  <c r="T2298" i="11"/>
  <c r="U3526" i="11"/>
  <c r="T3526" i="11"/>
  <c r="T3674" i="11"/>
  <c r="U3674" i="11"/>
  <c r="T2479" i="11"/>
  <c r="U2479" i="11"/>
  <c r="U3435" i="11"/>
  <c r="T3435" i="11"/>
  <c r="U2262" i="11"/>
  <c r="T2262" i="11"/>
  <c r="U3302" i="11"/>
  <c r="T3302" i="11"/>
  <c r="U2790" i="11"/>
  <c r="T2790" i="11"/>
  <c r="T2278" i="11"/>
  <c r="U2278" i="11"/>
  <c r="U3518" i="11"/>
  <c r="T3518" i="11"/>
  <c r="T3219" i="11"/>
  <c r="U3219" i="11"/>
  <c r="T2963" i="11"/>
  <c r="U2963" i="11"/>
  <c r="U2494" i="11"/>
  <c r="T2494" i="11"/>
  <c r="U2366" i="11"/>
  <c r="T2366" i="11"/>
  <c r="U2718" i="11"/>
  <c r="T2718" i="11"/>
  <c r="U3590" i="11"/>
  <c r="T3590" i="11"/>
  <c r="U2714" i="11"/>
  <c r="T2714" i="11"/>
  <c r="T3246" i="11"/>
  <c r="U3246" i="11"/>
  <c r="U2883" i="11"/>
  <c r="T2883" i="11"/>
  <c r="U3386" i="11"/>
  <c r="T3386" i="11"/>
  <c r="U2838" i="11"/>
  <c r="T2838" i="11"/>
  <c r="U2950" i="11"/>
  <c r="T2950" i="11"/>
  <c r="T2438" i="11"/>
  <c r="U2438" i="11"/>
  <c r="U3382" i="11"/>
  <c r="T3382" i="11"/>
  <c r="T2927" i="11"/>
  <c r="U2927" i="11"/>
  <c r="T3299" i="11"/>
  <c r="U3299" i="11"/>
  <c r="U2190" i="11"/>
  <c r="T2190" i="11"/>
  <c r="U55" i="11"/>
  <c r="T335" i="11"/>
  <c r="U2077" i="11"/>
  <c r="T2077" i="11"/>
  <c r="T2084" i="11"/>
  <c r="U2084" i="11"/>
  <c r="T2082" i="11"/>
  <c r="U2082" i="11"/>
  <c r="T2088" i="11"/>
  <c r="U2088" i="11"/>
  <c r="T2086" i="11"/>
  <c r="U2086" i="11"/>
  <c r="T2078" i="11"/>
  <c r="U2078" i="11"/>
  <c r="T2087" i="11"/>
  <c r="U2087" i="11"/>
  <c r="U2085" i="11"/>
  <c r="T2085" i="11"/>
  <c r="T2089" i="11"/>
  <c r="T2080" i="11"/>
  <c r="U2080" i="11"/>
  <c r="T2076" i="11"/>
  <c r="U2076" i="11"/>
  <c r="U2081" i="11"/>
  <c r="T2081" i="11"/>
  <c r="T2083" i="11"/>
  <c r="U2083" i="11"/>
  <c r="T2079" i="11"/>
  <c r="U2079" i="11"/>
  <c r="T2075" i="11"/>
  <c r="U2075" i="11"/>
  <c r="U147" i="11"/>
  <c r="U174" i="11"/>
  <c r="U517" i="11"/>
  <c r="U391" i="11"/>
  <c r="T474" i="11"/>
  <c r="U123" i="11"/>
  <c r="T383" i="11"/>
  <c r="T163" i="11"/>
  <c r="T679" i="11"/>
  <c r="T79" i="11"/>
  <c r="U1000" i="11"/>
  <c r="T255" i="11"/>
  <c r="U538" i="11"/>
  <c r="U1226" i="11"/>
  <c r="U399" i="11"/>
  <c r="U984" i="11"/>
  <c r="U179" i="11"/>
  <c r="T55" i="11"/>
  <c r="U51" i="11"/>
  <c r="U63" i="11"/>
  <c r="U630" i="11"/>
  <c r="T630" i="11"/>
  <c r="U357" i="11"/>
  <c r="T357" i="11"/>
  <c r="U1007" i="11"/>
  <c r="T1007" i="11"/>
  <c r="U1077" i="11"/>
  <c r="T1077" i="11"/>
  <c r="T1441" i="11"/>
  <c r="U1441" i="11"/>
  <c r="U703" i="11"/>
  <c r="T703" i="11"/>
  <c r="T444" i="11"/>
  <c r="U444" i="11"/>
  <c r="U1027" i="11"/>
  <c r="T1027" i="11"/>
  <c r="U953" i="11"/>
  <c r="T953" i="11"/>
  <c r="T1282" i="11"/>
  <c r="U1282" i="11"/>
  <c r="U1651" i="11"/>
  <c r="T1651" i="11"/>
  <c r="T34" i="11"/>
  <c r="U34" i="11"/>
  <c r="T381" i="11"/>
  <c r="U381" i="11"/>
  <c r="U608" i="11"/>
  <c r="T608" i="11"/>
  <c r="U855" i="11"/>
  <c r="T855" i="11"/>
  <c r="U1175" i="11"/>
  <c r="T1175" i="11"/>
  <c r="U829" i="11"/>
  <c r="T829" i="11"/>
  <c r="U1085" i="11"/>
  <c r="T1085" i="11"/>
  <c r="U1803" i="11"/>
  <c r="T1803" i="11"/>
  <c r="U1641" i="11"/>
  <c r="T1641" i="11"/>
  <c r="T1817" i="11"/>
  <c r="U1817" i="11"/>
  <c r="T1995" i="11"/>
  <c r="U1995" i="11"/>
  <c r="T523" i="11"/>
  <c r="U523" i="11"/>
  <c r="T736" i="11"/>
  <c r="U736" i="11"/>
  <c r="T591" i="11"/>
  <c r="U591" i="11"/>
  <c r="T524" i="11"/>
  <c r="U524" i="11"/>
  <c r="T1894" i="11"/>
  <c r="U1894" i="11"/>
  <c r="U85" i="11"/>
  <c r="T85" i="11"/>
  <c r="U598" i="11"/>
  <c r="T598" i="11"/>
  <c r="T200" i="11"/>
  <c r="U200" i="11"/>
  <c r="T455" i="11"/>
  <c r="U455" i="11"/>
  <c r="U516" i="11"/>
  <c r="T516" i="11"/>
  <c r="T764" i="11"/>
  <c r="U764" i="11"/>
  <c r="T1824" i="11"/>
  <c r="U1824" i="11"/>
  <c r="U1549" i="11"/>
  <c r="T1549" i="11"/>
  <c r="T1878" i="11"/>
  <c r="U1878" i="11"/>
  <c r="U1867" i="11"/>
  <c r="T1867" i="11"/>
  <c r="U2074" i="11"/>
  <c r="T2074" i="11"/>
  <c r="U1189" i="11"/>
  <c r="T1189" i="11"/>
  <c r="U582" i="11"/>
  <c r="T582" i="11"/>
  <c r="T540" i="11"/>
  <c r="U540" i="11"/>
  <c r="U931" i="11"/>
  <c r="T931" i="11"/>
  <c r="U1097" i="11"/>
  <c r="T1097" i="11"/>
  <c r="T571" i="11"/>
  <c r="U571" i="11"/>
  <c r="T1693" i="11"/>
  <c r="U1693" i="11"/>
  <c r="T1489" i="11"/>
  <c r="U1489" i="11"/>
  <c r="T2053" i="11"/>
  <c r="U2053" i="11"/>
  <c r="T320" i="11"/>
  <c r="U320" i="11"/>
  <c r="T508" i="11"/>
  <c r="U508" i="11"/>
  <c r="T1273" i="11"/>
  <c r="U1273" i="11"/>
  <c r="T1557" i="11"/>
  <c r="U1557" i="11"/>
  <c r="T196" i="11"/>
  <c r="U196" i="11"/>
  <c r="T451" i="11"/>
  <c r="U451" i="11"/>
  <c r="T157" i="11"/>
  <c r="U157" i="11"/>
  <c r="T760" i="11"/>
  <c r="U760" i="11"/>
  <c r="U757" i="11"/>
  <c r="T757" i="11"/>
  <c r="T1425" i="11"/>
  <c r="U1425" i="11"/>
  <c r="U1318" i="11"/>
  <c r="T1318" i="11"/>
  <c r="T1816" i="11"/>
  <c r="U1816" i="11"/>
  <c r="U26" i="11"/>
  <c r="T26" i="11"/>
  <c r="U632" i="11"/>
  <c r="T632" i="11"/>
  <c r="U1183" i="11"/>
  <c r="T1183" i="11"/>
  <c r="U1173" i="11"/>
  <c r="T1173" i="11"/>
  <c r="U1681" i="11"/>
  <c r="T1681" i="11"/>
  <c r="U731" i="11"/>
  <c r="T731" i="11"/>
  <c r="U851" i="11"/>
  <c r="T851" i="11"/>
  <c r="U1235" i="11"/>
  <c r="T1235" i="11"/>
  <c r="T1346" i="11"/>
  <c r="U1346" i="11"/>
  <c r="U1603" i="11"/>
  <c r="T1603" i="11"/>
  <c r="U1977" i="11"/>
  <c r="T1977" i="11"/>
  <c r="U70" i="11"/>
  <c r="T70" i="11"/>
  <c r="U337" i="11"/>
  <c r="T337" i="11"/>
  <c r="T745" i="11"/>
  <c r="U745" i="11"/>
  <c r="U875" i="11"/>
  <c r="T875" i="11"/>
  <c r="U1131" i="11"/>
  <c r="T1131" i="11"/>
  <c r="U881" i="11"/>
  <c r="T881" i="11"/>
  <c r="U1137" i="11"/>
  <c r="T1137" i="11"/>
  <c r="T1306" i="11"/>
  <c r="U1306" i="11"/>
  <c r="U1595" i="11"/>
  <c r="T1595" i="11"/>
  <c r="U456" i="11"/>
  <c r="T456" i="11"/>
  <c r="U911" i="11"/>
  <c r="T911" i="11"/>
  <c r="U965" i="11"/>
  <c r="T965" i="11"/>
  <c r="U1881" i="11"/>
  <c r="T1881" i="11"/>
  <c r="U407" i="11"/>
  <c r="T407" i="11"/>
  <c r="T809" i="11"/>
  <c r="U809" i="11"/>
  <c r="U1445" i="11"/>
  <c r="T1445" i="11"/>
  <c r="U66" i="11"/>
  <c r="T66" i="11"/>
  <c r="U1428" i="11"/>
  <c r="T1428" i="11"/>
  <c r="U1255" i="11"/>
  <c r="T1255" i="11"/>
  <c r="U1165" i="11"/>
  <c r="T1165" i="11"/>
  <c r="T1561" i="11"/>
  <c r="U1561" i="11"/>
  <c r="U2011" i="11"/>
  <c r="T2011" i="11"/>
  <c r="T300" i="11"/>
  <c r="U300" i="11"/>
  <c r="T117" i="11"/>
  <c r="U117" i="11"/>
  <c r="U1698" i="11"/>
  <c r="T1698" i="11"/>
  <c r="U622" i="11"/>
  <c r="T622" i="11"/>
  <c r="T644" i="11"/>
  <c r="U644" i="11"/>
  <c r="U1805" i="11"/>
  <c r="T1805" i="11"/>
  <c r="U1157" i="11"/>
  <c r="T1157" i="11"/>
  <c r="U667" i="11"/>
  <c r="T667" i="11"/>
  <c r="T1298" i="11"/>
  <c r="U1298" i="11"/>
  <c r="U2027" i="11"/>
  <c r="T2027" i="11"/>
  <c r="U60" i="11"/>
  <c r="T60" i="11"/>
  <c r="T237" i="11"/>
  <c r="U237" i="11"/>
  <c r="U560" i="11"/>
  <c r="T560" i="11"/>
  <c r="U935" i="11"/>
  <c r="T935" i="11"/>
  <c r="U1547" i="11"/>
  <c r="T1547" i="11"/>
  <c r="U1229" i="11"/>
  <c r="T1229" i="11"/>
  <c r="U1623" i="11"/>
  <c r="T1623" i="11"/>
  <c r="T1833" i="11"/>
  <c r="U1833" i="11"/>
  <c r="T1879" i="11"/>
  <c r="U1879" i="11"/>
  <c r="T2037" i="11"/>
  <c r="U2037" i="11"/>
  <c r="T69" i="11"/>
  <c r="U69" i="11"/>
  <c r="U446" i="11"/>
  <c r="T446" i="11"/>
  <c r="U114" i="11"/>
  <c r="T114" i="11"/>
  <c r="U1723" i="11"/>
  <c r="T1723" i="11"/>
  <c r="U1944" i="11"/>
  <c r="T1944" i="11"/>
  <c r="T1240" i="11"/>
  <c r="U1240" i="11"/>
  <c r="U814" i="11"/>
  <c r="T814" i="11"/>
  <c r="T1186" i="11"/>
  <c r="U1186" i="11"/>
  <c r="U1391" i="11"/>
  <c r="T1391" i="11"/>
  <c r="T1524" i="11"/>
  <c r="U1524" i="11"/>
  <c r="T2048" i="11"/>
  <c r="U2048" i="11"/>
  <c r="T942" i="11"/>
  <c r="U942" i="11"/>
  <c r="U1367" i="11"/>
  <c r="T1367" i="11"/>
  <c r="T1004" i="11"/>
  <c r="U1004" i="11"/>
  <c r="U395" i="11"/>
  <c r="T395" i="11"/>
  <c r="U134" i="11"/>
  <c r="T134" i="11"/>
  <c r="T1170" i="11"/>
  <c r="U1170" i="11"/>
  <c r="U94" i="11"/>
  <c r="T94" i="11"/>
  <c r="U1319" i="11"/>
  <c r="T1319" i="11"/>
  <c r="U1407" i="11"/>
  <c r="T1407" i="11"/>
  <c r="T1646" i="11"/>
  <c r="U1646" i="11"/>
  <c r="U654" i="11"/>
  <c r="T654" i="11"/>
  <c r="T1090" i="11"/>
  <c r="U1090" i="11"/>
  <c r="T1596" i="11"/>
  <c r="U1596" i="11"/>
  <c r="T1689" i="11"/>
  <c r="U1689" i="11"/>
  <c r="T1355" i="11"/>
  <c r="U1355" i="11"/>
  <c r="T1687" i="11"/>
  <c r="U1687" i="11"/>
  <c r="T1880" i="11"/>
  <c r="U1880" i="11"/>
  <c r="T1411" i="11"/>
  <c r="U1411" i="11"/>
  <c r="U1567" i="11"/>
  <c r="T1567" i="11"/>
  <c r="T1182" i="11"/>
  <c r="U1182" i="11"/>
  <c r="U354" i="11"/>
  <c r="T354" i="11"/>
  <c r="U1439" i="11"/>
  <c r="T1439" i="11"/>
  <c r="U1554" i="11"/>
  <c r="T1554" i="11"/>
  <c r="U541" i="11"/>
  <c r="T541" i="11"/>
  <c r="T61" i="11"/>
  <c r="U61" i="11"/>
  <c r="U770" i="11"/>
  <c r="T770" i="11"/>
  <c r="U290" i="11"/>
  <c r="T290" i="11"/>
  <c r="T1275" i="11"/>
  <c r="U1275" i="11"/>
  <c r="U1454" i="11"/>
  <c r="T1454" i="11"/>
  <c r="U1839" i="11"/>
  <c r="T1839" i="11"/>
  <c r="T1956" i="11"/>
  <c r="U1956" i="11"/>
  <c r="U143" i="11"/>
  <c r="T143" i="11"/>
  <c r="T1532" i="11"/>
  <c r="U1532" i="11"/>
  <c r="T1729" i="11"/>
  <c r="U1729" i="11"/>
  <c r="U379" i="11"/>
  <c r="T379" i="11"/>
  <c r="T1068" i="11"/>
  <c r="U1068" i="11"/>
  <c r="T1246" i="11"/>
  <c r="U1246" i="11"/>
  <c r="T1594" i="11"/>
  <c r="U1594" i="11"/>
  <c r="U1976" i="11"/>
  <c r="T1976" i="11"/>
  <c r="T1996" i="11"/>
  <c r="U1996" i="11"/>
  <c r="U569" i="11"/>
  <c r="T569" i="11"/>
  <c r="U206" i="11"/>
  <c r="T206" i="11"/>
  <c r="T1584" i="11"/>
  <c r="U1584" i="11"/>
  <c r="T1373" i="11"/>
  <c r="U1373" i="11"/>
  <c r="T1642" i="11"/>
  <c r="U1642" i="11"/>
  <c r="T2065" i="11"/>
  <c r="U2065" i="11"/>
  <c r="U115" i="11"/>
  <c r="T115" i="11"/>
  <c r="U98" i="11"/>
  <c r="T98" i="11"/>
  <c r="T1106" i="11"/>
  <c r="U1106" i="11"/>
  <c r="T1269" i="11"/>
  <c r="U1269" i="11"/>
  <c r="T1784" i="11"/>
  <c r="U1784" i="11"/>
  <c r="U513" i="11"/>
  <c r="T513" i="11"/>
  <c r="T1038" i="11"/>
  <c r="U1038" i="11"/>
  <c r="T1206" i="11"/>
  <c r="U1206" i="11"/>
  <c r="T1341" i="11"/>
  <c r="U1341" i="11"/>
  <c r="U782" i="11"/>
  <c r="T782" i="11"/>
  <c r="T988" i="11"/>
  <c r="U988" i="11"/>
  <c r="U307" i="11"/>
  <c r="T307" i="11"/>
  <c r="T1150" i="11"/>
  <c r="U1150" i="11"/>
  <c r="T1014" i="11"/>
  <c r="U1014" i="11"/>
  <c r="U1423" i="11"/>
  <c r="T1423" i="11"/>
  <c r="T1060" i="11"/>
  <c r="U1060" i="11"/>
  <c r="T1325" i="11"/>
  <c r="U1325" i="11"/>
  <c r="U1916" i="11"/>
  <c r="T1916" i="11"/>
  <c r="U342" i="11"/>
  <c r="T342" i="11"/>
  <c r="U578" i="11"/>
  <c r="T578" i="11"/>
  <c r="U755" i="11"/>
  <c r="T755" i="11"/>
  <c r="U2047" i="11"/>
  <c r="T2047" i="11"/>
  <c r="U36" i="11"/>
  <c r="T36" i="11"/>
  <c r="U2034" i="11"/>
  <c r="T2034" i="11"/>
  <c r="U419" i="11"/>
  <c r="T419" i="11"/>
  <c r="U1490" i="11"/>
  <c r="T1490" i="11"/>
  <c r="U1767" i="11"/>
  <c r="T1767" i="11"/>
  <c r="U1692" i="11"/>
  <c r="T1692" i="11"/>
  <c r="U1917" i="11"/>
  <c r="T1917" i="11"/>
  <c r="U794" i="11"/>
  <c r="T794" i="11"/>
  <c r="T1695" i="11"/>
  <c r="U1695" i="11"/>
  <c r="T2063" i="11"/>
  <c r="U2063" i="11"/>
  <c r="T1419" i="11"/>
  <c r="U1419" i="11"/>
  <c r="U358" i="11"/>
  <c r="T358" i="11"/>
  <c r="U1459" i="11"/>
  <c r="T1459" i="11"/>
  <c r="U1973" i="11"/>
  <c r="T1973" i="11"/>
  <c r="T1212" i="11"/>
  <c r="U1212" i="11"/>
  <c r="T1421" i="11"/>
  <c r="U1421" i="11"/>
  <c r="T1858" i="11"/>
  <c r="U1858" i="11"/>
  <c r="T928" i="11"/>
  <c r="U928" i="11"/>
  <c r="U1852" i="11"/>
  <c r="T1852" i="11"/>
  <c r="T2042" i="11"/>
  <c r="U2042" i="11"/>
  <c r="U710" i="11"/>
  <c r="T710" i="11"/>
  <c r="U577" i="11"/>
  <c r="T577" i="11"/>
  <c r="T1745" i="11"/>
  <c r="U1745" i="11"/>
  <c r="T1652" i="11"/>
  <c r="U1652" i="11"/>
  <c r="T1984" i="11"/>
  <c r="U1984" i="11"/>
  <c r="U674" i="11"/>
  <c r="T674" i="11"/>
  <c r="T1315" i="11"/>
  <c r="U1315" i="11"/>
  <c r="U1724" i="11"/>
  <c r="T1724" i="11"/>
  <c r="U625" i="11"/>
  <c r="T625" i="11"/>
  <c r="U779" i="11"/>
  <c r="T779" i="11"/>
  <c r="U746" i="11"/>
  <c r="T746" i="11"/>
  <c r="T1735" i="11"/>
  <c r="U1735" i="11"/>
  <c r="U750" i="11"/>
  <c r="T750" i="11"/>
  <c r="T165" i="11"/>
  <c r="U165" i="11"/>
  <c r="U616" i="11"/>
  <c r="T616" i="11"/>
  <c r="U1071" i="11"/>
  <c r="T1071" i="11"/>
  <c r="U997" i="11"/>
  <c r="T997" i="11"/>
  <c r="U1599" i="11"/>
  <c r="T1599" i="11"/>
  <c r="U2021" i="11"/>
  <c r="T2021" i="11"/>
  <c r="U151" i="11"/>
  <c r="T151" i="11"/>
  <c r="U393" i="11"/>
  <c r="T393" i="11"/>
  <c r="T689" i="11"/>
  <c r="U689" i="11"/>
  <c r="U963" i="11"/>
  <c r="T963" i="11"/>
  <c r="U1483" i="11"/>
  <c r="T1483" i="11"/>
  <c r="U1129" i="11"/>
  <c r="T1129" i="11"/>
  <c r="U1507" i="11"/>
  <c r="T1507" i="11"/>
  <c r="U1889" i="11"/>
  <c r="T1889" i="11"/>
  <c r="U349" i="11"/>
  <c r="T349" i="11"/>
  <c r="U576" i="11"/>
  <c r="T576" i="11"/>
  <c r="U1760" i="11"/>
  <c r="T1760" i="11"/>
  <c r="U1015" i="11"/>
  <c r="T1015" i="11"/>
  <c r="U1207" i="11"/>
  <c r="T1207" i="11"/>
  <c r="U989" i="11"/>
  <c r="T989" i="11"/>
  <c r="U1181" i="11"/>
  <c r="T1181" i="11"/>
  <c r="U1763" i="11"/>
  <c r="T1763" i="11"/>
  <c r="U1609" i="11"/>
  <c r="T1609" i="11"/>
  <c r="U1671" i="11"/>
  <c r="T1671" i="11"/>
  <c r="T1927" i="11"/>
  <c r="U1927" i="11"/>
  <c r="U42" i="11"/>
  <c r="T42" i="11"/>
  <c r="T332" i="11"/>
  <c r="U332" i="11"/>
  <c r="T149" i="11"/>
  <c r="U149" i="11"/>
  <c r="T688" i="11"/>
  <c r="U688" i="11"/>
  <c r="U781" i="11"/>
  <c r="T781" i="11"/>
  <c r="T1934" i="11"/>
  <c r="U1934" i="11"/>
  <c r="T2062" i="11"/>
  <c r="U2062" i="11"/>
  <c r="T272" i="11"/>
  <c r="U272" i="11"/>
  <c r="T249" i="11"/>
  <c r="U249" i="11"/>
  <c r="T676" i="11"/>
  <c r="U676" i="11"/>
  <c r="T1448" i="11"/>
  <c r="U1448" i="11"/>
  <c r="U518" i="11"/>
  <c r="T518" i="11"/>
  <c r="T29" i="11"/>
  <c r="U29" i="11"/>
  <c r="T232" i="11"/>
  <c r="U232" i="11"/>
  <c r="T360" i="11"/>
  <c r="U360" i="11"/>
  <c r="T551" i="11"/>
  <c r="U551" i="11"/>
  <c r="T548" i="11"/>
  <c r="U548" i="11"/>
  <c r="T732" i="11"/>
  <c r="U732" i="11"/>
  <c r="T1472" i="11"/>
  <c r="U1472" i="11"/>
  <c r="U1581" i="11"/>
  <c r="T1581" i="11"/>
  <c r="T1986" i="11"/>
  <c r="U1986" i="11"/>
  <c r="U1999" i="11"/>
  <c r="T1999" i="11"/>
  <c r="U1045" i="11"/>
  <c r="T1045" i="11"/>
  <c r="T1903" i="11"/>
  <c r="U1903" i="11"/>
  <c r="U153" i="11"/>
  <c r="T153" i="11"/>
  <c r="U1308" i="11"/>
  <c r="T1308" i="11"/>
  <c r="U867" i="11"/>
  <c r="T867" i="11"/>
  <c r="U1539" i="11"/>
  <c r="T1539" i="11"/>
  <c r="T1686" i="11"/>
  <c r="U1686" i="11"/>
  <c r="T41" i="11"/>
  <c r="U41" i="11"/>
  <c r="T124" i="11"/>
  <c r="U124" i="11"/>
  <c r="T507" i="11"/>
  <c r="U507" i="11"/>
  <c r="T640" i="11"/>
  <c r="U640" i="11"/>
  <c r="U733" i="11"/>
  <c r="T733" i="11"/>
  <c r="U1310" i="11"/>
  <c r="T1310" i="11"/>
  <c r="T2010" i="11"/>
  <c r="U2010" i="11"/>
  <c r="T128" i="11"/>
  <c r="U128" i="11"/>
  <c r="T511" i="11"/>
  <c r="U511" i="11"/>
  <c r="T1757" i="11"/>
  <c r="U1757" i="11"/>
  <c r="U695" i="11"/>
  <c r="T695" i="11"/>
  <c r="T164" i="11"/>
  <c r="U164" i="11"/>
  <c r="T356" i="11"/>
  <c r="U356" i="11"/>
  <c r="T611" i="11"/>
  <c r="U611" i="11"/>
  <c r="T285" i="11"/>
  <c r="U285" i="11"/>
  <c r="T728" i="11"/>
  <c r="U728" i="11"/>
  <c r="U789" i="11"/>
  <c r="T789" i="11"/>
  <c r="U1414" i="11"/>
  <c r="T1414" i="11"/>
  <c r="U1754" i="11"/>
  <c r="T1754" i="11"/>
  <c r="U647" i="11"/>
  <c r="T647" i="11"/>
  <c r="U440" i="11"/>
  <c r="T440" i="11"/>
  <c r="U991" i="11"/>
  <c r="T991" i="11"/>
  <c r="U869" i="11"/>
  <c r="T869" i="11"/>
  <c r="U1253" i="11"/>
  <c r="T1253" i="11"/>
  <c r="U1771" i="11"/>
  <c r="T1771" i="11"/>
  <c r="T1809" i="11"/>
  <c r="U1809" i="11"/>
  <c r="T673" i="11"/>
  <c r="U673" i="11"/>
  <c r="U1043" i="11"/>
  <c r="T1043" i="11"/>
  <c r="U1209" i="11"/>
  <c r="T1209" i="11"/>
  <c r="U1509" i="11"/>
  <c r="T1509" i="11"/>
  <c r="U1667" i="11"/>
  <c r="T1667" i="11"/>
  <c r="U1949" i="11"/>
  <c r="T1949" i="11"/>
  <c r="U183" i="11"/>
  <c r="T183" i="11"/>
  <c r="U251" i="11"/>
  <c r="T251" i="11"/>
  <c r="U747" i="11"/>
  <c r="T747" i="11"/>
  <c r="T777" i="11"/>
  <c r="U777" i="11"/>
  <c r="U843" i="11"/>
  <c r="T843" i="11"/>
  <c r="U1035" i="11"/>
  <c r="T1035" i="11"/>
  <c r="U1227" i="11"/>
  <c r="T1227" i="11"/>
  <c r="U977" i="11"/>
  <c r="T977" i="11"/>
  <c r="U1169" i="11"/>
  <c r="T1169" i="11"/>
  <c r="T1338" i="11"/>
  <c r="U1338" i="11"/>
  <c r="U1773" i="11"/>
  <c r="T1773" i="11"/>
  <c r="T84" i="11"/>
  <c r="U84" i="11"/>
  <c r="T520" i="11"/>
  <c r="U520" i="11"/>
  <c r="U847" i="11"/>
  <c r="T847" i="11"/>
  <c r="U853" i="11"/>
  <c r="T853" i="11"/>
  <c r="U921" i="11"/>
  <c r="T921" i="11"/>
  <c r="T1426" i="11"/>
  <c r="U1426" i="11"/>
  <c r="U215" i="11"/>
  <c r="T215" i="11"/>
  <c r="U1063" i="11"/>
  <c r="T1063" i="11"/>
  <c r="U1133" i="11"/>
  <c r="T1133" i="11"/>
  <c r="U1625" i="11"/>
  <c r="T1625" i="11"/>
  <c r="T2054" i="11"/>
  <c r="U2054" i="11"/>
  <c r="T108" i="11"/>
  <c r="U108" i="11"/>
  <c r="T491" i="11"/>
  <c r="U491" i="11"/>
  <c r="T768" i="11"/>
  <c r="U768" i="11"/>
  <c r="T1808" i="11"/>
  <c r="U1808" i="11"/>
  <c r="U1951" i="11"/>
  <c r="T1951" i="11"/>
  <c r="U217" i="11"/>
  <c r="T217" i="11"/>
  <c r="T1377" i="11"/>
  <c r="U1377" i="11"/>
  <c r="U271" i="11"/>
  <c r="T271" i="11"/>
  <c r="U1501" i="11"/>
  <c r="T1501" i="11"/>
  <c r="U2015" i="11"/>
  <c r="T2015" i="11"/>
  <c r="U1151" i="11"/>
  <c r="T1151" i="11"/>
  <c r="U1463" i="11"/>
  <c r="T1463" i="11"/>
  <c r="U1075" i="11"/>
  <c r="T1075" i="11"/>
  <c r="T109" i="11"/>
  <c r="U109" i="11"/>
  <c r="U333" i="11"/>
  <c r="T333" i="11"/>
  <c r="U592" i="11"/>
  <c r="T592" i="11"/>
  <c r="U871" i="11"/>
  <c r="T871" i="11"/>
  <c r="T1002" i="11"/>
  <c r="U1002" i="11"/>
  <c r="T1020" i="11"/>
  <c r="U1020" i="11"/>
  <c r="T1162" i="11"/>
  <c r="U1162" i="11"/>
  <c r="T1108" i="11"/>
  <c r="U1108" i="11"/>
  <c r="U1335" i="11"/>
  <c r="T1335" i="11"/>
  <c r="T1317" i="11"/>
  <c r="U1317" i="11"/>
  <c r="T1484" i="11"/>
  <c r="U1484" i="11"/>
  <c r="T1556" i="11"/>
  <c r="U1556" i="11"/>
  <c r="T2073" i="11"/>
  <c r="U2073" i="11"/>
  <c r="U382" i="11"/>
  <c r="T382" i="11"/>
  <c r="T954" i="11"/>
  <c r="U954" i="11"/>
  <c r="U1431" i="11"/>
  <c r="T1431" i="11"/>
  <c r="T1026" i="11"/>
  <c r="U1026" i="11"/>
  <c r="T868" i="11"/>
  <c r="U868" i="11"/>
  <c r="T996" i="11"/>
  <c r="U996" i="11"/>
  <c r="T1176" i="11"/>
  <c r="U1176" i="11"/>
  <c r="T1488" i="11"/>
  <c r="U1488" i="11"/>
  <c r="T880" i="11"/>
  <c r="U880" i="11"/>
  <c r="T1008" i="11"/>
  <c r="U1008" i="11"/>
  <c r="T1564" i="11"/>
  <c r="U1564" i="11"/>
  <c r="T1124" i="11"/>
  <c r="U1124" i="11"/>
  <c r="T1250" i="11"/>
  <c r="U1250" i="11"/>
  <c r="U1755" i="11"/>
  <c r="T1755" i="11"/>
  <c r="T1168" i="11"/>
  <c r="U1168" i="11"/>
  <c r="U1774" i="11"/>
  <c r="T1774" i="11"/>
  <c r="U1542" i="11"/>
  <c r="T1542" i="11"/>
  <c r="T1349" i="11"/>
  <c r="U1349" i="11"/>
  <c r="U1715" i="11"/>
  <c r="T1715" i="11"/>
  <c r="T1610" i="11"/>
  <c r="U1610" i="11"/>
  <c r="U1790" i="11"/>
  <c r="T1790" i="11"/>
  <c r="U1900" i="11"/>
  <c r="T1900" i="11"/>
  <c r="T982" i="11"/>
  <c r="U982" i="11"/>
  <c r="T930" i="11"/>
  <c r="U930" i="11"/>
  <c r="T1110" i="11"/>
  <c r="U1110" i="11"/>
  <c r="T1154" i="11"/>
  <c r="U1154" i="11"/>
  <c r="T1548" i="11"/>
  <c r="U1548" i="11"/>
  <c r="T1672" i="11"/>
  <c r="U1672" i="11"/>
  <c r="U589" i="11"/>
  <c r="T589" i="11"/>
  <c r="U445" i="11"/>
  <c r="T445" i="11"/>
  <c r="U666" i="11"/>
  <c r="T666" i="11"/>
  <c r="U1586" i="11"/>
  <c r="T1586" i="11"/>
  <c r="U1376" i="11"/>
  <c r="T1376" i="11"/>
  <c r="T1082" i="11"/>
  <c r="U1082" i="11"/>
  <c r="U457" i="11"/>
  <c r="T457" i="11"/>
  <c r="U330" i="11"/>
  <c r="T330" i="11"/>
  <c r="U493" i="11"/>
  <c r="T493" i="11"/>
  <c r="U658" i="11"/>
  <c r="T658" i="11"/>
  <c r="U489" i="11"/>
  <c r="T489" i="11"/>
  <c r="T956" i="11"/>
  <c r="U956" i="11"/>
  <c r="T1204" i="11"/>
  <c r="U1204" i="11"/>
  <c r="T1128" i="11"/>
  <c r="U1128" i="11"/>
  <c r="T934" i="11"/>
  <c r="U934" i="11"/>
  <c r="T1238" i="11"/>
  <c r="U1238" i="11"/>
  <c r="T844" i="11"/>
  <c r="U844" i="11"/>
  <c r="U1295" i="11"/>
  <c r="T1295" i="11"/>
  <c r="T1126" i="11"/>
  <c r="U1126" i="11"/>
  <c r="T1044" i="11"/>
  <c r="U1044" i="11"/>
  <c r="T1602" i="11"/>
  <c r="U1602" i="11"/>
  <c r="T1796" i="11"/>
  <c r="U1796" i="11"/>
  <c r="T1922" i="11"/>
  <c r="U1922" i="11"/>
  <c r="U1992" i="11"/>
  <c r="T1992" i="11"/>
  <c r="U366" i="11"/>
  <c r="T366" i="11"/>
  <c r="U282" i="11"/>
  <c r="T282" i="11"/>
  <c r="U138" i="11"/>
  <c r="T138" i="11"/>
  <c r="T820" i="11"/>
  <c r="U820" i="11"/>
  <c r="U24" i="11"/>
  <c r="T24" i="11"/>
  <c r="T920" i="11"/>
  <c r="U920" i="11"/>
  <c r="T834" i="11"/>
  <c r="U834" i="11"/>
  <c r="T840" i="11"/>
  <c r="U840" i="11"/>
  <c r="T848" i="11"/>
  <c r="U848" i="11"/>
  <c r="T1112" i="11"/>
  <c r="U1112" i="11"/>
  <c r="T1028" i="11"/>
  <c r="U1028" i="11"/>
  <c r="T1066" i="11"/>
  <c r="U1066" i="11"/>
  <c r="U1303" i="11"/>
  <c r="T1303" i="11"/>
  <c r="T1214" i="11"/>
  <c r="U1214" i="11"/>
  <c r="U1798" i="11"/>
  <c r="T1798" i="11"/>
  <c r="T1713" i="11"/>
  <c r="U1713" i="11"/>
  <c r="U585" i="11"/>
  <c r="T585" i="11"/>
  <c r="T936" i="11"/>
  <c r="U936" i="11"/>
  <c r="U142" i="11"/>
  <c r="T142" i="11"/>
  <c r="U466" i="11"/>
  <c r="T466" i="11"/>
  <c r="T804" i="11"/>
  <c r="U804" i="11"/>
  <c r="T1006" i="11"/>
  <c r="U1006" i="11"/>
  <c r="T1024" i="11"/>
  <c r="U1024" i="11"/>
  <c r="T860" i="11"/>
  <c r="U860" i="11"/>
  <c r="T1080" i="11"/>
  <c r="U1080" i="11"/>
  <c r="T802" i="11"/>
  <c r="U802" i="11"/>
  <c r="T994" i="11"/>
  <c r="U994" i="11"/>
  <c r="T1048" i="11"/>
  <c r="U1048" i="11"/>
  <c r="T1228" i="11"/>
  <c r="U1228" i="11"/>
  <c r="T1500" i="11"/>
  <c r="U1500" i="11"/>
  <c r="T1389" i="11"/>
  <c r="U1389" i="11"/>
  <c r="T1608" i="11"/>
  <c r="U1608" i="11"/>
  <c r="T1697" i="11"/>
  <c r="U1697" i="11"/>
  <c r="T1828" i="11"/>
  <c r="U1828" i="11"/>
  <c r="U2052" i="11"/>
  <c r="T2052" i="11"/>
  <c r="U310" i="11"/>
  <c r="T310" i="11"/>
  <c r="T1896" i="11"/>
  <c r="U1896" i="11"/>
  <c r="U1964" i="11"/>
  <c r="T1964" i="11"/>
  <c r="T1146" i="11"/>
  <c r="U1146" i="11"/>
  <c r="U774" i="11"/>
  <c r="T774" i="11"/>
  <c r="U230" i="11"/>
  <c r="T230" i="11"/>
  <c r="U1455" i="11"/>
  <c r="T1455" i="11"/>
  <c r="U1799" i="11"/>
  <c r="T1799" i="11"/>
  <c r="U1953" i="11"/>
  <c r="T1953" i="11"/>
  <c r="T2030" i="11"/>
  <c r="U2030" i="11"/>
  <c r="U122" i="11"/>
  <c r="T122" i="11"/>
  <c r="T1030" i="11"/>
  <c r="U1030" i="11"/>
  <c r="U1368" i="11"/>
  <c r="T1368" i="11"/>
  <c r="T1283" i="11"/>
  <c r="U1283" i="11"/>
  <c r="U1543" i="11"/>
  <c r="T1543" i="11"/>
  <c r="T1323" i="11"/>
  <c r="U1323" i="11"/>
  <c r="U1328" i="11"/>
  <c r="T1328" i="11"/>
  <c r="T1719" i="11"/>
  <c r="U1719" i="11"/>
  <c r="T1711" i="11"/>
  <c r="U1711" i="11"/>
  <c r="T1842" i="11"/>
  <c r="U1842" i="11"/>
  <c r="U1853" i="11"/>
  <c r="T1853" i="11"/>
  <c r="T1948" i="11"/>
  <c r="U1948" i="11"/>
  <c r="T1442" i="11"/>
  <c r="U1442" i="11"/>
  <c r="U1518" i="11"/>
  <c r="T1518" i="11"/>
  <c r="U1756" i="11"/>
  <c r="T1756" i="11"/>
  <c r="T49" i="11"/>
  <c r="U49" i="11"/>
  <c r="U101" i="11"/>
  <c r="T101" i="11"/>
  <c r="U552" i="11"/>
  <c r="T552" i="11"/>
  <c r="U1135" i="11"/>
  <c r="T1135" i="11"/>
  <c r="U1221" i="11"/>
  <c r="T1221" i="11"/>
  <c r="U1736" i="11"/>
  <c r="T1736" i="11"/>
  <c r="U1663" i="11"/>
  <c r="T1663" i="11"/>
  <c r="T1871" i="11"/>
  <c r="U1871" i="11"/>
  <c r="U121" i="11"/>
  <c r="T121" i="11"/>
  <c r="T753" i="11"/>
  <c r="U753" i="11"/>
  <c r="U899" i="11"/>
  <c r="T899" i="11"/>
  <c r="T825" i="11"/>
  <c r="U825" i="11"/>
  <c r="U1193" i="11"/>
  <c r="T1193" i="11"/>
  <c r="T1394" i="11"/>
  <c r="U1394" i="11"/>
  <c r="U478" i="11"/>
  <c r="T478" i="11"/>
  <c r="U550" i="11"/>
  <c r="T550" i="11"/>
  <c r="U125" i="11"/>
  <c r="T125" i="11"/>
  <c r="U448" i="11"/>
  <c r="T448" i="11"/>
  <c r="U1340" i="11"/>
  <c r="T1340" i="11"/>
  <c r="U919" i="11"/>
  <c r="T919" i="11"/>
  <c r="U1047" i="11"/>
  <c r="T1047" i="11"/>
  <c r="U1239" i="11"/>
  <c r="T1239" i="11"/>
  <c r="U893" i="11"/>
  <c r="T893" i="11"/>
  <c r="U1021" i="11"/>
  <c r="T1021" i="11"/>
  <c r="U1149" i="11"/>
  <c r="T1149" i="11"/>
  <c r="U1515" i="11"/>
  <c r="T1515" i="11"/>
  <c r="U1449" i="11"/>
  <c r="T1449" i="11"/>
  <c r="U1577" i="11"/>
  <c r="T1577" i="11"/>
  <c r="U1639" i="11"/>
  <c r="T1639" i="11"/>
  <c r="U1959" i="11"/>
  <c r="T1959" i="11"/>
  <c r="T1544" i="11"/>
  <c r="U1544" i="11"/>
  <c r="T140" i="11"/>
  <c r="U140" i="11"/>
  <c r="T396" i="11"/>
  <c r="U396" i="11"/>
  <c r="U405" i="11"/>
  <c r="T405" i="11"/>
  <c r="T1297" i="11"/>
  <c r="U1297" i="11"/>
  <c r="T1401" i="11"/>
  <c r="U1401" i="11"/>
  <c r="T1840" i="11"/>
  <c r="U1840" i="11"/>
  <c r="T208" i="11"/>
  <c r="U208" i="11"/>
  <c r="T463" i="11"/>
  <c r="U463" i="11"/>
  <c r="U313" i="11"/>
  <c r="T313" i="11"/>
  <c r="T740" i="11"/>
  <c r="U740" i="11"/>
  <c r="T1528" i="11"/>
  <c r="U1528" i="11"/>
  <c r="U1781" i="11"/>
  <c r="T1781" i="11"/>
  <c r="U1859" i="11"/>
  <c r="T1859" i="11"/>
  <c r="T2066" i="11"/>
  <c r="U2066" i="11"/>
  <c r="U430" i="11"/>
  <c r="T430" i="11"/>
  <c r="T33" i="11"/>
  <c r="U33" i="11"/>
  <c r="U80" i="11"/>
  <c r="T80" i="11"/>
  <c r="T264" i="11"/>
  <c r="U264" i="11"/>
  <c r="T328" i="11"/>
  <c r="U328" i="11"/>
  <c r="T519" i="11"/>
  <c r="U519" i="11"/>
  <c r="U225" i="11"/>
  <c r="T225" i="11"/>
  <c r="T580" i="11"/>
  <c r="U580" i="11"/>
  <c r="T700" i="11"/>
  <c r="U700" i="11"/>
  <c r="T1281" i="11"/>
  <c r="U1281" i="11"/>
  <c r="T1910" i="11"/>
  <c r="U1910" i="11"/>
  <c r="T1886" i="11"/>
  <c r="U1886" i="11"/>
  <c r="T1768" i="11"/>
  <c r="U1768" i="11"/>
  <c r="T2040" i="11"/>
  <c r="U2040" i="11"/>
  <c r="U1931" i="11"/>
  <c r="T1931" i="11"/>
  <c r="U574" i="11"/>
  <c r="T574" i="11"/>
  <c r="U917" i="11"/>
  <c r="T917" i="11"/>
  <c r="U1665" i="11"/>
  <c r="T1665" i="11"/>
  <c r="U297" i="11"/>
  <c r="T297" i="11"/>
  <c r="U699" i="11"/>
  <c r="T699" i="11"/>
  <c r="T785" i="11"/>
  <c r="U785" i="11"/>
  <c r="U1123" i="11"/>
  <c r="T1123" i="11"/>
  <c r="U857" i="11"/>
  <c r="T857" i="11"/>
  <c r="T188" i="11"/>
  <c r="U188" i="11"/>
  <c r="T443" i="11"/>
  <c r="U443" i="11"/>
  <c r="T720" i="11"/>
  <c r="U720" i="11"/>
  <c r="U797" i="11"/>
  <c r="T797" i="11"/>
  <c r="U1374" i="11"/>
  <c r="T1374" i="11"/>
  <c r="T1800" i="11"/>
  <c r="U1800" i="11"/>
  <c r="T2003" i="11"/>
  <c r="U2003" i="11"/>
  <c r="T192" i="11"/>
  <c r="U192" i="11"/>
  <c r="T447" i="11"/>
  <c r="U447" i="11"/>
  <c r="T660" i="11"/>
  <c r="U660" i="11"/>
  <c r="T1717" i="11"/>
  <c r="U1717" i="11"/>
  <c r="T18" i="11"/>
  <c r="U18" i="11"/>
  <c r="U64" i="11"/>
  <c r="T64" i="11"/>
  <c r="T132" i="11"/>
  <c r="U132" i="11"/>
  <c r="T260" i="11"/>
  <c r="U260" i="11"/>
  <c r="T388" i="11"/>
  <c r="U388" i="11"/>
  <c r="T579" i="11"/>
  <c r="U579" i="11"/>
  <c r="U544" i="11"/>
  <c r="T544" i="11"/>
  <c r="T696" i="11"/>
  <c r="U696" i="11"/>
  <c r="T828" i="11"/>
  <c r="U828" i="11"/>
  <c r="U1382" i="11"/>
  <c r="T1382" i="11"/>
  <c r="U1722" i="11"/>
  <c r="T1722" i="11"/>
  <c r="U20" i="11"/>
  <c r="T20" i="11"/>
  <c r="U373" i="11"/>
  <c r="T373" i="11"/>
  <c r="U815" i="11"/>
  <c r="T815" i="11"/>
  <c r="U1055" i="11"/>
  <c r="T1055" i="11"/>
  <c r="U933" i="11"/>
  <c r="T933" i="11"/>
  <c r="T1569" i="11"/>
  <c r="U1569" i="11"/>
  <c r="U1941" i="11"/>
  <c r="T1941" i="11"/>
  <c r="T1887" i="11"/>
  <c r="U1887" i="11"/>
  <c r="T428" i="11"/>
  <c r="U428" i="11"/>
  <c r="U1420" i="11"/>
  <c r="T1420" i="11"/>
  <c r="U1435" i="11"/>
  <c r="T1435" i="11"/>
  <c r="U1107" i="11"/>
  <c r="T1107" i="11"/>
  <c r="U873" i="11"/>
  <c r="T873" i="11"/>
  <c r="U1145" i="11"/>
  <c r="T1145" i="11"/>
  <c r="U1573" i="11"/>
  <c r="T1573" i="11"/>
  <c r="T1734" i="11"/>
  <c r="U1734" i="11"/>
  <c r="U1997" i="11"/>
  <c r="T1997" i="11"/>
  <c r="T13" i="11"/>
  <c r="U13" i="11"/>
  <c r="U113" i="11"/>
  <c r="T113" i="11"/>
  <c r="U683" i="11"/>
  <c r="T683" i="11"/>
  <c r="U1372" i="11"/>
  <c r="T1372" i="11"/>
  <c r="U1728" i="11"/>
  <c r="T1728" i="11"/>
  <c r="U1003" i="11"/>
  <c r="T1003" i="11"/>
  <c r="U1067" i="11"/>
  <c r="T1067" i="11"/>
  <c r="U1259" i="11"/>
  <c r="T1259" i="11"/>
  <c r="U945" i="11"/>
  <c r="T945" i="11"/>
  <c r="U1009" i="11"/>
  <c r="T1009" i="11"/>
  <c r="U1201" i="11"/>
  <c r="T1201" i="11"/>
  <c r="T1370" i="11"/>
  <c r="U1370" i="11"/>
  <c r="U1597" i="11"/>
  <c r="T1597" i="11"/>
  <c r="U1659" i="11"/>
  <c r="T1659" i="11"/>
  <c r="T1742" i="11"/>
  <c r="U1742" i="11"/>
  <c r="U2056" i="11"/>
  <c r="T2056" i="11"/>
  <c r="U655" i="11"/>
  <c r="T655" i="11"/>
  <c r="U325" i="11"/>
  <c r="T325" i="11"/>
  <c r="U584" i="11"/>
  <c r="T584" i="11"/>
  <c r="U1039" i="11"/>
  <c r="T1039" i="11"/>
  <c r="U1720" i="11"/>
  <c r="T1720" i="11"/>
  <c r="U1688" i="11"/>
  <c r="T1688" i="11"/>
  <c r="U1905" i="11"/>
  <c r="T1905" i="11"/>
  <c r="U1981" i="11"/>
  <c r="T1981" i="11"/>
  <c r="U1049" i="11"/>
  <c r="T1049" i="11"/>
  <c r="U1225" i="11"/>
  <c r="T1225" i="11"/>
  <c r="U1619" i="11"/>
  <c r="T1619" i="11"/>
  <c r="U287" i="11"/>
  <c r="T287" i="11"/>
  <c r="U839" i="11"/>
  <c r="T839" i="11"/>
  <c r="U1127" i="11"/>
  <c r="T1127" i="11"/>
  <c r="U1704" i="11"/>
  <c r="T1704" i="11"/>
  <c r="U1069" i="11"/>
  <c r="T1069" i="11"/>
  <c r="T1433" i="11"/>
  <c r="U1433" i="11"/>
  <c r="T1801" i="11"/>
  <c r="U1801" i="11"/>
  <c r="T10" i="11"/>
  <c r="U10" i="11"/>
  <c r="T172" i="11"/>
  <c r="U172" i="11"/>
  <c r="T427" i="11"/>
  <c r="U427" i="11"/>
  <c r="T704" i="11"/>
  <c r="U704" i="11"/>
  <c r="U805" i="11"/>
  <c r="T805" i="11"/>
  <c r="U1358" i="11"/>
  <c r="T1358" i="11"/>
  <c r="U2045" i="11"/>
  <c r="T2045" i="11"/>
  <c r="T368" i="11"/>
  <c r="U368" i="11"/>
  <c r="T623" i="11"/>
  <c r="U623" i="11"/>
  <c r="U1797" i="11"/>
  <c r="T1797" i="11"/>
  <c r="T2022" i="11"/>
  <c r="U2022" i="11"/>
  <c r="U1533" i="11"/>
  <c r="T1533" i="11"/>
  <c r="U831" i="11"/>
  <c r="T831" i="11"/>
  <c r="U837" i="11"/>
  <c r="T837" i="11"/>
  <c r="T1537" i="11"/>
  <c r="U1537" i="11"/>
  <c r="U1993" i="11"/>
  <c r="T1993" i="11"/>
  <c r="U947" i="11"/>
  <c r="T947" i="11"/>
  <c r="U1177" i="11"/>
  <c r="T1177" i="11"/>
  <c r="U1937" i="11"/>
  <c r="T1937" i="11"/>
  <c r="T1718" i="11"/>
  <c r="U1718" i="11"/>
  <c r="U54" i="11"/>
  <c r="T54" i="11"/>
  <c r="U353" i="11"/>
  <c r="T353" i="11"/>
  <c r="U28" i="11"/>
  <c r="T28" i="11"/>
  <c r="U1324" i="11"/>
  <c r="T1324" i="11"/>
  <c r="U301" i="11"/>
  <c r="T301" i="11"/>
  <c r="U432" i="11"/>
  <c r="T432" i="11"/>
  <c r="U624" i="11"/>
  <c r="T624" i="11"/>
  <c r="U1276" i="11"/>
  <c r="T1276" i="11"/>
  <c r="U1031" i="11"/>
  <c r="T1031" i="11"/>
  <c r="U877" i="11"/>
  <c r="T877" i="11"/>
  <c r="U1101" i="11"/>
  <c r="T1101" i="11"/>
  <c r="U1657" i="11"/>
  <c r="T1657" i="11"/>
  <c r="T1116" i="11"/>
  <c r="U1116" i="11"/>
  <c r="T1764" i="11"/>
  <c r="U1764" i="11"/>
  <c r="T1654" i="11"/>
  <c r="U1654" i="11"/>
  <c r="T1705" i="11"/>
  <c r="U1705" i="11"/>
  <c r="U505" i="11"/>
  <c r="T505" i="11"/>
  <c r="T1086" i="11"/>
  <c r="U1086" i="11"/>
  <c r="T1098" i="11"/>
  <c r="U1098" i="11"/>
  <c r="T944" i="11"/>
  <c r="U944" i="11"/>
  <c r="T1180" i="11"/>
  <c r="U1180" i="11"/>
  <c r="T1104" i="11"/>
  <c r="U1104" i="11"/>
  <c r="U1383" i="11"/>
  <c r="T1383" i="11"/>
  <c r="T1737" i="11"/>
  <c r="U1737" i="11"/>
  <c r="T1222" i="11"/>
  <c r="U1222" i="11"/>
  <c r="T1614" i="11"/>
  <c r="U1614" i="11"/>
  <c r="T1660" i="11"/>
  <c r="U1660" i="11"/>
  <c r="U1868" i="11"/>
  <c r="T1868" i="11"/>
  <c r="U509" i="11"/>
  <c r="T509" i="11"/>
  <c r="U691" i="11"/>
  <c r="T691" i="11"/>
  <c r="T1371" i="11"/>
  <c r="U1371" i="11"/>
  <c r="U1582" i="11"/>
  <c r="T1582" i="11"/>
  <c r="U786" i="11"/>
  <c r="T786" i="11"/>
  <c r="T926" i="11"/>
  <c r="U926" i="11"/>
  <c r="T1102" i="11"/>
  <c r="U1102" i="11"/>
  <c r="T978" i="11"/>
  <c r="U978" i="11"/>
  <c r="T1032" i="11"/>
  <c r="U1032" i="11"/>
  <c r="T1397" i="11"/>
  <c r="U1397" i="11"/>
  <c r="T1482" i="11"/>
  <c r="U1482" i="11"/>
  <c r="T1966" i="11"/>
  <c r="U1966" i="11"/>
  <c r="U302" i="11"/>
  <c r="T302" i="11"/>
  <c r="T1208" i="11"/>
  <c r="U1208" i="11"/>
  <c r="T896" i="11"/>
  <c r="U896" i="11"/>
  <c r="T1088" i="11"/>
  <c r="U1088" i="11"/>
  <c r="T1626" i="11"/>
  <c r="U1626" i="11"/>
  <c r="U390" i="11"/>
  <c r="T390" i="11"/>
  <c r="U371" i="11"/>
  <c r="T371" i="11"/>
  <c r="T1166" i="11"/>
  <c r="U1166" i="11"/>
  <c r="T866" i="11"/>
  <c r="U866" i="11"/>
  <c r="T1174" i="11"/>
  <c r="U1174" i="11"/>
  <c r="T1301" i="11"/>
  <c r="U1301" i="11"/>
  <c r="U1747" i="11"/>
  <c r="T1747" i="11"/>
  <c r="U1860" i="11"/>
  <c r="T1860" i="11"/>
  <c r="T1920" i="11"/>
  <c r="U1920" i="11"/>
  <c r="U537" i="11"/>
  <c r="T537" i="11"/>
  <c r="T952" i="11"/>
  <c r="U952" i="11"/>
  <c r="U1885" i="11"/>
  <c r="T1885" i="11"/>
  <c r="U1583" i="11"/>
  <c r="T1583" i="11"/>
  <c r="U1893" i="11"/>
  <c r="T1893" i="11"/>
  <c r="T1936" i="11"/>
  <c r="U1936" i="11"/>
  <c r="T1498" i="11"/>
  <c r="U1498" i="11"/>
  <c r="U2001" i="11"/>
  <c r="T2001" i="11"/>
  <c r="U762" i="11"/>
  <c r="T762" i="11"/>
  <c r="T1267" i="11"/>
  <c r="U1267" i="11"/>
  <c r="U1877" i="11"/>
  <c r="T1877" i="11"/>
  <c r="U461" i="11"/>
  <c r="T461" i="11"/>
  <c r="U214" i="11"/>
  <c r="T214" i="11"/>
  <c r="U670" i="11"/>
  <c r="T670" i="11"/>
  <c r="T818" i="11"/>
  <c r="U818" i="11"/>
  <c r="T1466" i="11"/>
  <c r="U1466" i="11"/>
  <c r="U410" i="11"/>
  <c r="T410" i="11"/>
  <c r="U433" i="11"/>
  <c r="T433" i="11"/>
  <c r="U103" i="11"/>
  <c r="T103" i="11"/>
  <c r="U714" i="11"/>
  <c r="T714" i="11"/>
  <c r="U646" i="11"/>
  <c r="T646" i="11"/>
  <c r="U1491" i="11"/>
  <c r="T1491" i="11"/>
  <c r="U1519" i="11"/>
  <c r="T1519" i="11"/>
  <c r="T1363" i="11"/>
  <c r="U1363" i="11"/>
  <c r="T1928" i="11"/>
  <c r="U1928" i="11"/>
  <c r="T1888" i="11"/>
  <c r="U1888" i="11"/>
  <c r="U1972" i="11"/>
  <c r="T1972" i="11"/>
  <c r="U2060" i="11"/>
  <c r="T2060" i="11"/>
  <c r="U323" i="11"/>
  <c r="T323" i="11"/>
  <c r="T836" i="11"/>
  <c r="U836" i="11"/>
  <c r="T1058" i="11"/>
  <c r="U1058" i="11"/>
  <c r="T1010" i="11"/>
  <c r="U1010" i="11"/>
  <c r="T1064" i="11"/>
  <c r="U1064" i="11"/>
  <c r="T1630" i="11"/>
  <c r="U1630" i="11"/>
  <c r="T1656" i="11"/>
  <c r="U1656" i="11"/>
  <c r="U441" i="11"/>
  <c r="T441" i="11"/>
  <c r="T938" i="11"/>
  <c r="U938" i="11"/>
  <c r="T1034" i="11"/>
  <c r="U1034" i="11"/>
  <c r="T1622" i="11"/>
  <c r="U1622" i="11"/>
  <c r="T1844" i="11"/>
  <c r="U1844" i="11"/>
  <c r="T1982" i="11"/>
  <c r="U1982" i="11"/>
  <c r="U162" i="11"/>
  <c r="T162" i="11"/>
  <c r="U238" i="11"/>
  <c r="T238" i="11"/>
  <c r="U338" i="11"/>
  <c r="T338" i="11"/>
  <c r="T1178" i="11"/>
  <c r="U1178" i="11"/>
  <c r="T1074" i="11"/>
  <c r="U1074" i="11"/>
  <c r="T1054" i="11"/>
  <c r="U1054" i="11"/>
  <c r="T912" i="11"/>
  <c r="U912" i="11"/>
  <c r="T1072" i="11"/>
  <c r="U1072" i="11"/>
  <c r="T1156" i="11"/>
  <c r="U1156" i="11"/>
  <c r="U1287" i="11"/>
  <c r="T1287" i="11"/>
  <c r="T1198" i="11"/>
  <c r="U1198" i="11"/>
  <c r="U1446" i="11"/>
  <c r="T1446" i="11"/>
  <c r="T1285" i="11"/>
  <c r="U1285" i="11"/>
  <c r="T1616" i="11"/>
  <c r="U1616" i="11"/>
  <c r="T1680" i="11"/>
  <c r="U1680" i="11"/>
  <c r="U1830" i="11"/>
  <c r="T1830" i="11"/>
  <c r="T1812" i="11"/>
  <c r="U1812" i="11"/>
  <c r="T2014" i="11"/>
  <c r="U2014" i="11"/>
  <c r="U1312" i="11"/>
  <c r="T1312" i="11"/>
  <c r="U497" i="11"/>
  <c r="T497" i="11"/>
  <c r="U1523" i="11"/>
  <c r="T1523" i="11"/>
  <c r="U1296" i="11"/>
  <c r="T1296" i="11"/>
  <c r="U686" i="11"/>
  <c r="T686" i="11"/>
  <c r="T854" i="11"/>
  <c r="U854" i="11"/>
  <c r="T998" i="11"/>
  <c r="U998" i="11"/>
  <c r="T914" i="11"/>
  <c r="U914" i="11"/>
  <c r="T1468" i="11"/>
  <c r="U1468" i="11"/>
  <c r="T1552" i="11"/>
  <c r="U1552" i="11"/>
  <c r="T1357" i="11"/>
  <c r="U1357" i="11"/>
  <c r="T1950" i="11"/>
  <c r="U1950" i="11"/>
  <c r="U194" i="11"/>
  <c r="T194" i="11"/>
  <c r="U298" i="11"/>
  <c r="T298" i="11"/>
  <c r="T906" i="11"/>
  <c r="U906" i="11"/>
  <c r="T1224" i="11"/>
  <c r="U1224" i="11"/>
  <c r="U1271" i="11"/>
  <c r="T1271" i="11"/>
  <c r="T1456" i="11"/>
  <c r="U1456" i="11"/>
  <c r="T1670" i="11"/>
  <c r="U1670" i="11"/>
  <c r="T1438" i="11"/>
  <c r="U1438" i="11"/>
  <c r="U326" i="11"/>
  <c r="T326" i="11"/>
  <c r="U626" i="11"/>
  <c r="T626" i="11"/>
  <c r="T910" i="11"/>
  <c r="U910" i="11"/>
  <c r="T886" i="11"/>
  <c r="U886" i="11"/>
  <c r="T898" i="11"/>
  <c r="U898" i="11"/>
  <c r="T1040" i="11"/>
  <c r="U1040" i="11"/>
  <c r="T1216" i="11"/>
  <c r="U1216" i="11"/>
  <c r="T1196" i="11"/>
  <c r="U1196" i="11"/>
  <c r="T1580" i="11"/>
  <c r="U1580" i="11"/>
  <c r="T1761" i="11"/>
  <c r="U1761" i="11"/>
  <c r="T1890" i="11"/>
  <c r="U1890" i="11"/>
  <c r="T21" i="11"/>
  <c r="U21" i="11"/>
  <c r="U434" i="11"/>
  <c r="T434" i="11"/>
  <c r="U1815" i="11"/>
  <c r="T1815" i="11"/>
  <c r="U601" i="11"/>
  <c r="T601" i="11"/>
  <c r="U827" i="11"/>
  <c r="T827" i="11"/>
  <c r="T1506" i="11"/>
  <c r="U1506" i="11"/>
  <c r="U1400" i="11"/>
  <c r="T1400" i="11"/>
  <c r="U1861" i="11"/>
  <c r="T1861" i="11"/>
  <c r="U810" i="11"/>
  <c r="T810" i="11"/>
  <c r="U270" i="11"/>
  <c r="T270" i="11"/>
  <c r="U690" i="11"/>
  <c r="T690" i="11"/>
  <c r="U1550" i="11"/>
  <c r="T1550" i="11"/>
  <c r="T1347" i="11"/>
  <c r="U1347" i="11"/>
  <c r="U1479" i="11"/>
  <c r="T1479" i="11"/>
  <c r="U1700" i="11"/>
  <c r="T1700" i="11"/>
  <c r="U1831" i="11"/>
  <c r="T1831" i="11"/>
  <c r="U1985" i="11"/>
  <c r="T1985" i="11"/>
  <c r="T1070" i="11"/>
  <c r="U1070" i="11"/>
  <c r="U594" i="11"/>
  <c r="T594" i="11"/>
  <c r="T1395" i="11"/>
  <c r="U1395" i="11"/>
  <c r="T1826" i="11"/>
  <c r="U1826" i="11"/>
  <c r="U1901" i="11"/>
  <c r="T1901" i="11"/>
  <c r="U514" i="11"/>
  <c r="T514" i="11"/>
  <c r="U198" i="11"/>
  <c r="T198" i="11"/>
  <c r="T940" i="11"/>
  <c r="U940" i="11"/>
  <c r="U557" i="11"/>
  <c r="T557" i="11"/>
  <c r="T1339" i="11"/>
  <c r="U1339" i="11"/>
  <c r="T1864" i="11"/>
  <c r="U1864" i="11"/>
  <c r="T1980" i="11"/>
  <c r="U1980" i="11"/>
  <c r="T966" i="11"/>
  <c r="U966" i="11"/>
  <c r="U1510" i="11"/>
  <c r="T1510" i="11"/>
  <c r="T1192" i="11"/>
  <c r="U1192" i="11"/>
  <c r="T1158" i="11"/>
  <c r="U1158" i="11"/>
  <c r="U1399" i="11"/>
  <c r="T1399" i="11"/>
  <c r="U1574" i="11"/>
  <c r="T1574" i="11"/>
  <c r="T1592" i="11"/>
  <c r="U1592" i="11"/>
  <c r="T1942" i="11"/>
  <c r="U1942" i="11"/>
  <c r="U545" i="11"/>
  <c r="T545" i="11"/>
  <c r="T874" i="11"/>
  <c r="U874" i="11"/>
  <c r="T1234" i="11"/>
  <c r="U1234" i="11"/>
  <c r="T1277" i="11"/>
  <c r="U1277" i="11"/>
  <c r="T1492" i="11"/>
  <c r="U1492" i="11"/>
  <c r="T1906" i="11"/>
  <c r="U1906" i="11"/>
  <c r="T1866" i="11"/>
  <c r="U1866" i="11"/>
  <c r="U363" i="11"/>
  <c r="T363" i="11"/>
  <c r="U346" i="11"/>
  <c r="T346" i="11"/>
  <c r="T1600" i="11"/>
  <c r="U1600" i="11"/>
  <c r="T1674" i="11"/>
  <c r="U1674" i="11"/>
  <c r="T1778" i="11"/>
  <c r="U1778" i="11"/>
  <c r="T1628" i="11"/>
  <c r="U1628" i="11"/>
  <c r="T1820" i="11"/>
  <c r="U1820" i="11"/>
  <c r="U44" i="11"/>
  <c r="T44" i="11"/>
  <c r="T2046" i="11"/>
  <c r="U2046" i="11"/>
  <c r="U68" i="11"/>
  <c r="T68" i="11"/>
  <c r="U1555" i="11"/>
  <c r="T1555" i="11"/>
  <c r="U1447" i="11"/>
  <c r="T1447" i="11"/>
  <c r="U1925" i="11"/>
  <c r="T1925" i="11"/>
  <c r="U2050" i="11"/>
  <c r="T2050" i="11"/>
  <c r="U722" i="11"/>
  <c r="T722" i="11"/>
  <c r="U465" i="11"/>
  <c r="T465" i="11"/>
  <c r="U675" i="11"/>
  <c r="T675" i="11"/>
  <c r="U1486" i="11"/>
  <c r="T1486" i="11"/>
  <c r="T1299" i="11"/>
  <c r="U1299" i="11"/>
  <c r="U1869" i="11"/>
  <c r="T1869" i="11"/>
  <c r="U374" i="11"/>
  <c r="T374" i="11"/>
  <c r="U110" i="11"/>
  <c r="T110" i="11"/>
  <c r="T57" i="11"/>
  <c r="U57" i="11"/>
  <c r="U398" i="11"/>
  <c r="T398" i="11"/>
  <c r="U621" i="11"/>
  <c r="T621" i="11"/>
  <c r="U687" i="11"/>
  <c r="T687" i="11"/>
  <c r="U56" i="11"/>
  <c r="T56" i="11"/>
  <c r="U293" i="11"/>
  <c r="T293" i="11"/>
  <c r="U488" i="11"/>
  <c r="T488" i="11"/>
  <c r="U943" i="11"/>
  <c r="T943" i="11"/>
  <c r="U1199" i="11"/>
  <c r="T1199" i="11"/>
  <c r="U885" i="11"/>
  <c r="T885" i="11"/>
  <c r="U1141" i="11"/>
  <c r="T1141" i="11"/>
  <c r="U1527" i="11"/>
  <c r="T1527" i="11"/>
  <c r="U1617" i="11"/>
  <c r="T1617" i="11"/>
  <c r="U1873" i="11"/>
  <c r="T1873" i="11"/>
  <c r="T1793" i="11"/>
  <c r="U1793" i="11"/>
  <c r="T1935" i="11"/>
  <c r="U1935" i="11"/>
  <c r="U438" i="11"/>
  <c r="T438" i="11"/>
  <c r="U423" i="11"/>
  <c r="T423" i="11"/>
  <c r="U265" i="11"/>
  <c r="T265" i="11"/>
  <c r="T572" i="11"/>
  <c r="U572" i="11"/>
  <c r="U763" i="11"/>
  <c r="T763" i="11"/>
  <c r="U835" i="11"/>
  <c r="T835" i="11"/>
  <c r="U1091" i="11"/>
  <c r="T1091" i="11"/>
  <c r="U1219" i="11"/>
  <c r="T1219" i="11"/>
  <c r="U889" i="11"/>
  <c r="T889" i="11"/>
  <c r="U1017" i="11"/>
  <c r="T1017" i="11"/>
  <c r="U1257" i="11"/>
  <c r="T1257" i="11"/>
  <c r="T1330" i="11"/>
  <c r="U1330" i="11"/>
  <c r="U1477" i="11"/>
  <c r="T1477" i="11"/>
  <c r="U1669" i="11"/>
  <c r="T1669" i="11"/>
  <c r="U606" i="11"/>
  <c r="T606" i="11"/>
  <c r="U239" i="11"/>
  <c r="T239" i="11"/>
  <c r="U7" i="11"/>
  <c r="T7" i="11"/>
  <c r="U175" i="11"/>
  <c r="T175" i="11"/>
  <c r="T45" i="11"/>
  <c r="U45" i="11"/>
  <c r="U12" i="11"/>
  <c r="T12" i="11"/>
  <c r="U93" i="11"/>
  <c r="T93" i="11"/>
  <c r="U253" i="11"/>
  <c r="T253" i="11"/>
  <c r="T413" i="11"/>
  <c r="U413" i="11"/>
  <c r="U480" i="11"/>
  <c r="T480" i="11"/>
  <c r="U1316" i="11"/>
  <c r="T1316" i="11"/>
  <c r="U1531" i="11"/>
  <c r="T1531" i="11"/>
  <c r="U1563" i="11"/>
  <c r="T1563" i="11"/>
  <c r="U887" i="11"/>
  <c r="T887" i="11"/>
  <c r="U951" i="11"/>
  <c r="T951" i="11"/>
  <c r="U1079" i="11"/>
  <c r="T1079" i="11"/>
  <c r="U1143" i="11"/>
  <c r="T1143" i="11"/>
  <c r="U861" i="11"/>
  <c r="T861" i="11"/>
  <c r="U925" i="11"/>
  <c r="T925" i="11"/>
  <c r="U1053" i="11"/>
  <c r="T1053" i="11"/>
  <c r="U1117" i="11"/>
  <c r="T1117" i="11"/>
  <c r="U1245" i="11"/>
  <c r="T1245" i="11"/>
  <c r="U1571" i="11"/>
  <c r="T1571" i="11"/>
  <c r="U1495" i="11"/>
  <c r="T1495" i="11"/>
  <c r="U1481" i="11"/>
  <c r="T1481" i="11"/>
  <c r="U1545" i="11"/>
  <c r="T1545" i="11"/>
  <c r="U1673" i="11"/>
  <c r="T1673" i="11"/>
  <c r="U1607" i="11"/>
  <c r="T1607" i="11"/>
  <c r="U1811" i="11"/>
  <c r="T1811" i="11"/>
  <c r="T1863" i="11"/>
  <c r="U1863" i="11"/>
  <c r="U2070" i="11"/>
  <c r="T2070" i="11"/>
  <c r="U107" i="11"/>
  <c r="T107" i="11"/>
  <c r="T204" i="11"/>
  <c r="U204" i="11"/>
  <c r="T459" i="11"/>
  <c r="U459" i="11"/>
  <c r="T587" i="11"/>
  <c r="U587" i="11"/>
  <c r="T277" i="11"/>
  <c r="U277" i="11"/>
  <c r="T800" i="11"/>
  <c r="U800" i="11"/>
  <c r="U653" i="11"/>
  <c r="T653" i="11"/>
  <c r="T1464" i="11"/>
  <c r="U1464" i="11"/>
  <c r="U1390" i="11"/>
  <c r="T1390" i="11"/>
  <c r="U1730" i="11"/>
  <c r="T1730" i="11"/>
  <c r="U767" i="11"/>
  <c r="T767" i="11"/>
  <c r="U783" i="11"/>
  <c r="T783" i="11"/>
  <c r="T144" i="11"/>
  <c r="U144" i="11"/>
  <c r="T400" i="11"/>
  <c r="U400" i="11"/>
  <c r="T527" i="11"/>
  <c r="U527" i="11"/>
  <c r="T460" i="11"/>
  <c r="U460" i="11"/>
  <c r="T588" i="11"/>
  <c r="U588" i="11"/>
  <c r="T788" i="11"/>
  <c r="U788" i="11"/>
  <c r="U641" i="11"/>
  <c r="T641" i="11"/>
  <c r="T1480" i="11"/>
  <c r="U1480" i="11"/>
  <c r="T1493" i="11"/>
  <c r="U1493" i="11"/>
  <c r="U1813" i="11"/>
  <c r="T1813" i="11"/>
  <c r="U1891" i="11"/>
  <c r="T1891" i="11"/>
  <c r="T2049" i="11"/>
  <c r="U2049" i="11"/>
  <c r="U1268" i="11"/>
  <c r="T1268" i="11"/>
  <c r="U22" i="11"/>
  <c r="T22" i="11"/>
  <c r="U191" i="11"/>
  <c r="T191" i="11"/>
  <c r="U566" i="11"/>
  <c r="T566" i="11"/>
  <c r="T104" i="11"/>
  <c r="U104" i="11"/>
  <c r="T168" i="11"/>
  <c r="U168" i="11"/>
  <c r="T296" i="11"/>
  <c r="U296" i="11"/>
  <c r="T424" i="11"/>
  <c r="U424" i="11"/>
  <c r="T487" i="11"/>
  <c r="U487" i="11"/>
  <c r="T615" i="11"/>
  <c r="U615" i="11"/>
  <c r="T257" i="11"/>
  <c r="U257" i="11"/>
  <c r="T484" i="11"/>
  <c r="U484" i="11"/>
  <c r="T612" i="11"/>
  <c r="U612" i="11"/>
  <c r="T668" i="11"/>
  <c r="U668" i="11"/>
  <c r="T796" i="11"/>
  <c r="U796" i="11"/>
  <c r="T1862" i="11"/>
  <c r="U1862" i="11"/>
  <c r="U1453" i="11"/>
  <c r="T1453" i="11"/>
  <c r="U1517" i="11"/>
  <c r="T1517" i="11"/>
  <c r="T1832" i="11"/>
  <c r="U1832" i="11"/>
  <c r="U1821" i="11"/>
  <c r="T1821" i="11"/>
  <c r="U1899" i="11"/>
  <c r="T1899" i="11"/>
  <c r="U1963" i="11"/>
  <c r="T1963" i="11"/>
  <c r="U1380" i="11"/>
  <c r="T1380" i="11"/>
  <c r="T25" i="11"/>
  <c r="U25" i="11"/>
  <c r="U1231" i="11"/>
  <c r="T1231" i="11"/>
  <c r="U1631" i="11"/>
  <c r="T1631" i="11"/>
  <c r="U2068" i="11"/>
  <c r="T2068" i="11"/>
  <c r="T409" i="11"/>
  <c r="U409" i="11"/>
  <c r="T604" i="11"/>
  <c r="U604" i="11"/>
  <c r="T721" i="11"/>
  <c r="U721" i="11"/>
  <c r="U995" i="11"/>
  <c r="T995" i="11"/>
  <c r="U1187" i="11"/>
  <c r="T1187" i="11"/>
  <c r="U985" i="11"/>
  <c r="T985" i="11"/>
  <c r="T1362" i="11"/>
  <c r="U1362" i="11"/>
  <c r="U1637" i="11"/>
  <c r="T1637" i="11"/>
  <c r="U542" i="11"/>
  <c r="T542" i="11"/>
  <c r="U159" i="11"/>
  <c r="T159" i="11"/>
  <c r="T252" i="11"/>
  <c r="U252" i="11"/>
  <c r="T380" i="11"/>
  <c r="U380" i="11"/>
  <c r="U421" i="11"/>
  <c r="T421" i="11"/>
  <c r="T784" i="11"/>
  <c r="U784" i="11"/>
  <c r="T1409" i="11"/>
  <c r="U1409" i="11"/>
  <c r="T1329" i="11"/>
  <c r="U1329" i="11"/>
  <c r="T1444" i="11"/>
  <c r="U1444" i="11"/>
  <c r="T1553" i="11"/>
  <c r="U1553" i="11"/>
  <c r="U1714" i="11"/>
  <c r="T1714" i="11"/>
  <c r="U2029" i="11"/>
  <c r="T2029" i="11"/>
  <c r="U46" i="11"/>
  <c r="T46" i="11"/>
  <c r="T81" i="11"/>
  <c r="U81" i="11"/>
  <c r="T256" i="11"/>
  <c r="U256" i="11"/>
  <c r="T384" i="11"/>
  <c r="U384" i="11"/>
  <c r="U201" i="11"/>
  <c r="T201" i="11"/>
  <c r="T724" i="11"/>
  <c r="U724" i="11"/>
  <c r="T1576" i="11"/>
  <c r="U1576" i="11"/>
  <c r="U82" i="11"/>
  <c r="T82" i="11"/>
  <c r="U91" i="11"/>
  <c r="T91" i="11"/>
  <c r="T100" i="11"/>
  <c r="U100" i="11"/>
  <c r="T228" i="11"/>
  <c r="U228" i="11"/>
  <c r="T292" i="11"/>
  <c r="U292" i="11"/>
  <c r="T420" i="11"/>
  <c r="U420" i="11"/>
  <c r="T483" i="11"/>
  <c r="U483" i="11"/>
  <c r="T547" i="11"/>
  <c r="U547" i="11"/>
  <c r="T189" i="11"/>
  <c r="U189" i="11"/>
  <c r="T664" i="11"/>
  <c r="U664" i="11"/>
  <c r="T792" i="11"/>
  <c r="U792" i="11"/>
  <c r="U661" i="11"/>
  <c r="T661" i="11"/>
  <c r="U725" i="11"/>
  <c r="T725" i="11"/>
  <c r="T1512" i="11"/>
  <c r="U1512" i="11"/>
  <c r="U1286" i="11"/>
  <c r="T1286" i="11"/>
  <c r="U1350" i="11"/>
  <c r="T1350" i="11"/>
  <c r="T1540" i="11"/>
  <c r="U1540" i="11"/>
  <c r="U1690" i="11"/>
  <c r="T1690" i="11"/>
  <c r="T1870" i="11"/>
  <c r="U1870" i="11"/>
  <c r="T1785" i="11"/>
  <c r="U1785" i="11"/>
  <c r="T2069" i="11"/>
  <c r="U2069" i="11"/>
  <c r="U219" i="11"/>
  <c r="T219" i="11"/>
  <c r="U309" i="11"/>
  <c r="T309" i="11"/>
  <c r="U568" i="11"/>
  <c r="T568" i="11"/>
  <c r="U1292" i="11"/>
  <c r="T1292" i="11"/>
  <c r="U863" i="11"/>
  <c r="T863" i="11"/>
  <c r="U1119" i="11"/>
  <c r="T1119" i="11"/>
  <c r="U1247" i="11"/>
  <c r="T1247" i="11"/>
  <c r="U1013" i="11"/>
  <c r="T1013" i="11"/>
  <c r="U1125" i="11"/>
  <c r="T1125" i="11"/>
  <c r="T1505" i="11"/>
  <c r="U1505" i="11"/>
  <c r="U1633" i="11"/>
  <c r="T1633" i="11"/>
  <c r="U1647" i="11"/>
  <c r="T1647" i="11"/>
  <c r="U1989" i="11"/>
  <c r="T1989" i="11"/>
  <c r="U470" i="11"/>
  <c r="T470" i="11"/>
  <c r="U663" i="11"/>
  <c r="T663" i="11"/>
  <c r="U345" i="11"/>
  <c r="T345" i="11"/>
  <c r="T556" i="11"/>
  <c r="U556" i="11"/>
  <c r="T801" i="11"/>
  <c r="U801" i="11"/>
  <c r="U915" i="11"/>
  <c r="T915" i="11"/>
  <c r="U1171" i="11"/>
  <c r="T1171" i="11"/>
  <c r="U937" i="11"/>
  <c r="T937" i="11"/>
  <c r="U1081" i="11"/>
  <c r="T1081" i="11"/>
  <c r="T1266" i="11"/>
  <c r="U1266" i="11"/>
  <c r="T1410" i="11"/>
  <c r="U1410" i="11"/>
  <c r="U1653" i="11"/>
  <c r="T1653" i="11"/>
  <c r="U1835" i="11"/>
  <c r="T1835" i="11"/>
  <c r="T1702" i="11"/>
  <c r="U1702" i="11"/>
  <c r="T2007" i="11"/>
  <c r="U2007" i="11"/>
  <c r="U671" i="11"/>
  <c r="T671" i="11"/>
  <c r="U462" i="11"/>
  <c r="T462" i="11"/>
  <c r="U48" i="11"/>
  <c r="T48" i="11"/>
  <c r="T145" i="11"/>
  <c r="U145" i="11"/>
  <c r="U273" i="11"/>
  <c r="T273" i="11"/>
  <c r="U369" i="11"/>
  <c r="T369" i="11"/>
  <c r="T649" i="11"/>
  <c r="U649" i="11"/>
  <c r="T713" i="11"/>
  <c r="U713" i="11"/>
  <c r="U1284" i="11"/>
  <c r="T1284" i="11"/>
  <c r="U1467" i="11"/>
  <c r="T1467" i="11"/>
  <c r="U907" i="11"/>
  <c r="T907" i="11"/>
  <c r="U971" i="11"/>
  <c r="T971" i="11"/>
  <c r="U1099" i="11"/>
  <c r="T1099" i="11"/>
  <c r="U1163" i="11"/>
  <c r="T1163" i="11"/>
  <c r="U849" i="11"/>
  <c r="T849" i="11"/>
  <c r="U913" i="11"/>
  <c r="T913" i="11"/>
  <c r="U1041" i="11"/>
  <c r="T1041" i="11"/>
  <c r="U1105" i="11"/>
  <c r="T1105" i="11"/>
  <c r="U1233" i="11"/>
  <c r="T1233" i="11"/>
  <c r="T1274" i="11"/>
  <c r="U1274" i="11"/>
  <c r="T1402" i="11"/>
  <c r="U1402" i="11"/>
  <c r="U1629" i="11"/>
  <c r="T1629" i="11"/>
  <c r="U1627" i="11"/>
  <c r="T1627" i="11"/>
  <c r="T1710" i="11"/>
  <c r="U1710" i="11"/>
  <c r="T1947" i="11"/>
  <c r="U1947" i="11"/>
  <c r="U2041" i="11"/>
  <c r="T2041" i="11"/>
  <c r="U261" i="11"/>
  <c r="T261" i="11"/>
  <c r="T389" i="11"/>
  <c r="U389" i="11"/>
  <c r="U659" i="11"/>
  <c r="T659" i="11"/>
  <c r="U1300" i="11"/>
  <c r="T1300" i="11"/>
  <c r="U975" i="11"/>
  <c r="T975" i="11"/>
  <c r="U1103" i="11"/>
  <c r="T1103" i="11"/>
  <c r="U1109" i="11"/>
  <c r="T1109" i="11"/>
  <c r="U30" i="11"/>
  <c r="T30" i="11"/>
  <c r="U1059" i="11"/>
  <c r="T1059" i="11"/>
  <c r="U1161" i="11"/>
  <c r="T1161" i="11"/>
  <c r="U1451" i="11"/>
  <c r="T1451" i="11"/>
  <c r="U1589" i="11"/>
  <c r="T1589" i="11"/>
  <c r="U247" i="11"/>
  <c r="T247" i="11"/>
  <c r="U99" i="11"/>
  <c r="T99" i="11"/>
  <c r="T1353" i="11"/>
  <c r="U1353" i="11"/>
  <c r="U903" i="11"/>
  <c r="T903" i="11"/>
  <c r="U1191" i="11"/>
  <c r="T1191" i="11"/>
  <c r="U845" i="11"/>
  <c r="T845" i="11"/>
  <c r="U1005" i="11"/>
  <c r="T1005" i="11"/>
  <c r="U1261" i="11"/>
  <c r="T1261" i="11"/>
  <c r="U1559" i="11"/>
  <c r="T1559" i="11"/>
  <c r="T1497" i="11"/>
  <c r="U1497" i="11"/>
  <c r="U1591" i="11"/>
  <c r="T1591" i="11"/>
  <c r="U2072" i="11"/>
  <c r="T2072" i="11"/>
  <c r="U759" i="11"/>
  <c r="T759" i="11"/>
  <c r="T236" i="11"/>
  <c r="U236" i="11"/>
  <c r="T364" i="11"/>
  <c r="U364" i="11"/>
  <c r="T619" i="11"/>
  <c r="U619" i="11"/>
  <c r="T181" i="11"/>
  <c r="U181" i="11"/>
  <c r="T656" i="11"/>
  <c r="U656" i="11"/>
  <c r="U749" i="11"/>
  <c r="T749" i="11"/>
  <c r="T1536" i="11"/>
  <c r="U1536" i="11"/>
  <c r="U1294" i="11"/>
  <c r="T1294" i="11"/>
  <c r="U1422" i="11"/>
  <c r="T1422" i="11"/>
  <c r="U1762" i="11"/>
  <c r="T1762" i="11"/>
  <c r="T240" i="11"/>
  <c r="U240" i="11"/>
  <c r="T495" i="11"/>
  <c r="U495" i="11"/>
  <c r="T772" i="11"/>
  <c r="U772" i="11"/>
  <c r="U1907" i="11"/>
  <c r="T1907" i="11"/>
  <c r="T1709" i="11"/>
  <c r="U1709" i="11"/>
  <c r="T1958" i="11"/>
  <c r="U1958" i="11"/>
  <c r="T2018" i="11"/>
  <c r="U2018" i="11"/>
  <c r="U1883" i="11"/>
  <c r="T1883" i="11"/>
  <c r="U1430" i="11"/>
  <c r="T1430" i="11"/>
  <c r="T1954" i="11"/>
  <c r="U1954" i="11"/>
  <c r="U1475" i="11"/>
  <c r="T1475" i="11"/>
  <c r="U1029" i="11"/>
  <c r="T1029" i="11"/>
  <c r="U1827" i="11"/>
  <c r="T1827" i="11"/>
  <c r="U969" i="11"/>
  <c r="T969" i="11"/>
  <c r="U1605" i="11"/>
  <c r="T1605" i="11"/>
  <c r="U38" i="11"/>
  <c r="T38" i="11"/>
  <c r="U193" i="11"/>
  <c r="T193" i="11"/>
  <c r="T729" i="11"/>
  <c r="U729" i="11"/>
  <c r="U8" i="11"/>
  <c r="T8" i="11"/>
  <c r="T205" i="11"/>
  <c r="U205" i="11"/>
  <c r="T269" i="11"/>
  <c r="U269" i="11"/>
  <c r="T397" i="11"/>
  <c r="U397" i="11"/>
  <c r="U464" i="11"/>
  <c r="T464" i="11"/>
  <c r="U811" i="11"/>
  <c r="T811" i="11"/>
  <c r="U1499" i="11"/>
  <c r="T1499" i="11"/>
  <c r="U967" i="11"/>
  <c r="T967" i="11"/>
  <c r="U1095" i="11"/>
  <c r="T1095" i="11"/>
  <c r="U1223" i="11"/>
  <c r="T1223" i="11"/>
  <c r="U813" i="11"/>
  <c r="T813" i="11"/>
  <c r="U941" i="11"/>
  <c r="T941" i="11"/>
  <c r="U1037" i="11"/>
  <c r="T1037" i="11"/>
  <c r="U1197" i="11"/>
  <c r="T1197" i="11"/>
  <c r="T1465" i="11"/>
  <c r="U1465" i="11"/>
  <c r="U1593" i="11"/>
  <c r="T1593" i="11"/>
  <c r="U1857" i="11"/>
  <c r="T1857" i="11"/>
  <c r="U1897" i="11"/>
  <c r="T1897" i="11"/>
  <c r="T1769" i="11"/>
  <c r="U1769" i="11"/>
  <c r="U2043" i="11"/>
  <c r="T2043" i="11"/>
  <c r="T1979" i="11"/>
  <c r="U1979" i="11"/>
  <c r="U74" i="11"/>
  <c r="T74" i="11"/>
  <c r="T17" i="11"/>
  <c r="U17" i="11"/>
  <c r="U494" i="11"/>
  <c r="T494" i="11"/>
  <c r="U119" i="11"/>
  <c r="T119" i="11"/>
  <c r="T862" i="11"/>
  <c r="U862" i="11"/>
  <c r="U634" i="11"/>
  <c r="T634" i="11"/>
  <c r="U723" i="11"/>
  <c r="T723" i="11"/>
  <c r="U1352" i="11"/>
  <c r="T1352" i="11"/>
  <c r="T1703" i="11"/>
  <c r="U1703" i="11"/>
  <c r="T1834" i="11"/>
  <c r="U1834" i="11"/>
  <c r="U1968" i="11"/>
  <c r="T1968" i="11"/>
  <c r="T1856" i="11"/>
  <c r="U1856" i="11"/>
  <c r="T2012" i="11"/>
  <c r="U2012" i="11"/>
  <c r="U525" i="11"/>
  <c r="T525" i="11"/>
  <c r="U246" i="11"/>
  <c r="T246" i="11"/>
  <c r="U187" i="11"/>
  <c r="T187" i="11"/>
  <c r="U766" i="11"/>
  <c r="T766" i="11"/>
  <c r="U529" i="11"/>
  <c r="T529" i="11"/>
  <c r="U639" i="11"/>
  <c r="T639" i="11"/>
  <c r="U635" i="11"/>
  <c r="T635" i="11"/>
  <c r="T1538" i="11"/>
  <c r="U1538" i="11"/>
  <c r="T1291" i="11"/>
  <c r="U1291" i="11"/>
  <c r="U1424" i="11"/>
  <c r="T1424" i="11"/>
  <c r="U1575" i="11"/>
  <c r="T1575" i="11"/>
  <c r="T1751" i="11"/>
  <c r="U1751" i="11"/>
  <c r="U294" i="11"/>
  <c r="T294" i="11"/>
  <c r="U362" i="11"/>
  <c r="T362" i="11"/>
  <c r="T908" i="11"/>
  <c r="U908" i="11"/>
  <c r="U403" i="11"/>
  <c r="T403" i="11"/>
  <c r="U87" i="11"/>
  <c r="T87" i="11"/>
  <c r="U561" i="11"/>
  <c r="T561" i="11"/>
  <c r="U650" i="11"/>
  <c r="T650" i="11"/>
  <c r="U778" i="11"/>
  <c r="T778" i="11"/>
  <c r="U707" i="11"/>
  <c r="T707" i="11"/>
  <c r="U1535" i="11"/>
  <c r="T1535" i="11"/>
  <c r="U1471" i="11"/>
  <c r="T1471" i="11"/>
  <c r="U1787" i="11"/>
  <c r="T1787" i="11"/>
  <c r="U1320" i="11"/>
  <c r="T1320" i="11"/>
  <c r="U1458" i="11"/>
  <c r="T1458" i="11"/>
  <c r="U1280" i="11"/>
  <c r="T1280" i="11"/>
  <c r="U1408" i="11"/>
  <c r="T1408" i="11"/>
  <c r="U1716" i="11"/>
  <c r="T1716" i="11"/>
  <c r="U1708" i="11"/>
  <c r="T1708" i="11"/>
  <c r="T1794" i="11"/>
  <c r="U1794" i="11"/>
  <c r="T1802" i="11"/>
  <c r="U1802" i="11"/>
  <c r="U1933" i="11"/>
  <c r="T1933" i="11"/>
  <c r="T2004" i="11"/>
  <c r="U2004" i="11"/>
  <c r="T1988" i="11"/>
  <c r="U1988" i="11"/>
  <c r="U2031" i="11"/>
  <c r="T2031" i="11"/>
  <c r="T2055" i="11"/>
  <c r="U2055" i="11"/>
  <c r="U126" i="11"/>
  <c r="T126" i="11"/>
  <c r="U742" i="11"/>
  <c r="T742" i="11"/>
  <c r="U286" i="11"/>
  <c r="T286" i="11"/>
  <c r="T972" i="11"/>
  <c r="U972" i="11"/>
  <c r="T958" i="11"/>
  <c r="U958" i="11"/>
  <c r="T1258" i="11"/>
  <c r="U1258" i="11"/>
  <c r="T902" i="11"/>
  <c r="U902" i="11"/>
  <c r="T882" i="11"/>
  <c r="U882" i="11"/>
  <c r="T1232" i="11"/>
  <c r="U1232" i="11"/>
  <c r="T1138" i="11"/>
  <c r="U1138" i="11"/>
  <c r="T1520" i="11"/>
  <c r="U1520" i="11"/>
  <c r="T1293" i="11"/>
  <c r="U1293" i="11"/>
  <c r="T1650" i="11"/>
  <c r="U1650" i="11"/>
  <c r="T1546" i="11"/>
  <c r="U1546" i="11"/>
  <c r="U1838" i="11"/>
  <c r="T1838" i="11"/>
  <c r="U1884" i="11"/>
  <c r="T1884" i="11"/>
  <c r="U2059" i="11"/>
  <c r="T2059" i="11"/>
  <c r="U558" i="11"/>
  <c r="T558" i="11"/>
  <c r="U334" i="11"/>
  <c r="T334" i="11"/>
  <c r="U610" i="11"/>
  <c r="T610" i="11"/>
  <c r="U102" i="11"/>
  <c r="T102" i="11"/>
  <c r="T1194" i="11"/>
  <c r="U1194" i="11"/>
  <c r="T884" i="11"/>
  <c r="U884" i="11"/>
  <c r="T1242" i="11"/>
  <c r="U1242" i="11"/>
  <c r="T858" i="11"/>
  <c r="U858" i="11"/>
  <c r="U1311" i="11"/>
  <c r="T1311" i="11"/>
  <c r="T1172" i="11"/>
  <c r="U1172" i="11"/>
  <c r="T1120" i="11"/>
  <c r="U1120" i="11"/>
  <c r="T1668" i="11"/>
  <c r="U1668" i="11"/>
  <c r="U1691" i="11"/>
  <c r="T1691" i="11"/>
  <c r="T1780" i="11"/>
  <c r="U1780" i="11"/>
  <c r="U1932" i="11"/>
  <c r="T1932" i="11"/>
  <c r="T1930" i="11"/>
  <c r="U1930" i="11"/>
  <c r="T2057" i="11"/>
  <c r="U2057" i="11"/>
  <c r="U2067" i="11"/>
  <c r="T2067" i="11"/>
  <c r="U318" i="11"/>
  <c r="T318" i="11"/>
  <c r="U481" i="11"/>
  <c r="T481" i="11"/>
  <c r="U573" i="11"/>
  <c r="T573" i="11"/>
  <c r="U222" i="11"/>
  <c r="T222" i="11"/>
  <c r="U155" i="11"/>
  <c r="T155" i="11"/>
  <c r="T850" i="11"/>
  <c r="U850" i="11"/>
  <c r="T986" i="11"/>
  <c r="U986" i="11"/>
  <c r="T856" i="11"/>
  <c r="U856" i="11"/>
  <c r="T832" i="11"/>
  <c r="U832" i="11"/>
  <c r="T964" i="11"/>
  <c r="U964" i="11"/>
  <c r="T1134" i="11"/>
  <c r="U1134" i="11"/>
  <c r="T842" i="11"/>
  <c r="U842" i="11"/>
  <c r="T976" i="11"/>
  <c r="U976" i="11"/>
  <c r="T1092" i="11"/>
  <c r="U1092" i="11"/>
  <c r="T1218" i="11"/>
  <c r="U1218" i="11"/>
  <c r="T1502" i="11"/>
  <c r="U1502" i="11"/>
  <c r="T1136" i="11"/>
  <c r="U1136" i="11"/>
  <c r="U1351" i="11"/>
  <c r="T1351" i="11"/>
  <c r="T1534" i="11"/>
  <c r="U1534" i="11"/>
  <c r="T1566" i="11"/>
  <c r="U1566" i="11"/>
  <c r="T1413" i="11"/>
  <c r="U1413" i="11"/>
  <c r="U1462" i="11"/>
  <c r="T1462" i="11"/>
  <c r="T1648" i="11"/>
  <c r="U1648" i="11"/>
  <c r="T1588" i="11"/>
  <c r="U1588" i="11"/>
  <c r="U1731" i="11"/>
  <c r="T1731" i="11"/>
  <c r="T1766" i="11"/>
  <c r="U1766" i="11"/>
  <c r="U1924" i="11"/>
  <c r="T1924" i="11"/>
  <c r="T1804" i="11"/>
  <c r="U1804" i="11"/>
  <c r="T1898" i="11"/>
  <c r="U1898" i="11"/>
  <c r="T2036" i="11"/>
  <c r="U2036" i="11"/>
  <c r="U429" i="11"/>
  <c r="T429" i="11"/>
  <c r="T53" i="11"/>
  <c r="U53" i="11"/>
  <c r="U1814" i="11"/>
  <c r="T1814" i="11"/>
  <c r="T1759" i="11"/>
  <c r="U1759" i="11"/>
  <c r="U706" i="11"/>
  <c r="T706" i="11"/>
  <c r="U1587" i="11"/>
  <c r="T1587" i="11"/>
  <c r="U1336" i="11"/>
  <c r="T1336" i="11"/>
  <c r="T1379" i="11"/>
  <c r="U1379" i="11"/>
  <c r="T1530" i="11"/>
  <c r="U1530" i="11"/>
  <c r="U718" i="11"/>
  <c r="T718" i="11"/>
  <c r="U425" i="11"/>
  <c r="T425" i="11"/>
  <c r="U150" i="11"/>
  <c r="T150" i="11"/>
  <c r="U553" i="11"/>
  <c r="T553" i="11"/>
  <c r="U798" i="11"/>
  <c r="T798" i="11"/>
  <c r="U387" i="11"/>
  <c r="T387" i="11"/>
  <c r="U402" i="11"/>
  <c r="T402" i="11"/>
  <c r="T990" i="11"/>
  <c r="U990" i="11"/>
  <c r="T864" i="11"/>
  <c r="U864" i="11"/>
  <c r="T870" i="11"/>
  <c r="U870" i="11"/>
  <c r="T1188" i="11"/>
  <c r="U1188" i="11"/>
  <c r="T1084" i="11"/>
  <c r="U1084" i="11"/>
  <c r="T1094" i="11"/>
  <c r="U1094" i="11"/>
  <c r="U1415" i="11"/>
  <c r="T1415" i="11"/>
  <c r="T1244" i="11"/>
  <c r="U1244" i="11"/>
  <c r="T1620" i="11"/>
  <c r="U1620" i="11"/>
  <c r="T1452" i="11"/>
  <c r="U1452" i="11"/>
  <c r="T1634" i="11"/>
  <c r="U1634" i="11"/>
  <c r="T1624" i="11"/>
  <c r="U1624" i="11"/>
  <c r="T1788" i="11"/>
  <c r="U1788" i="11"/>
  <c r="T1042" i="11"/>
  <c r="U1042" i="11"/>
  <c r="U291" i="11"/>
  <c r="T291" i="11"/>
  <c r="T1164" i="11"/>
  <c r="U1164" i="11"/>
  <c r="U262" i="11"/>
  <c r="T262" i="11"/>
  <c r="T1132" i="11"/>
  <c r="U1132" i="11"/>
  <c r="T1012" i="11"/>
  <c r="U1012" i="11"/>
  <c r="T960" i="11"/>
  <c r="U960" i="11"/>
  <c r="T1678" i="11"/>
  <c r="U1678" i="11"/>
  <c r="T1152" i="11"/>
  <c r="U1152" i="11"/>
  <c r="U1684" i="11"/>
  <c r="T1684" i="11"/>
  <c r="T1636" i="11"/>
  <c r="U1636" i="11"/>
  <c r="U1699" i="11"/>
  <c r="T1699" i="11"/>
  <c r="T1606" i="11"/>
  <c r="U1606" i="11"/>
  <c r="U521" i="11"/>
  <c r="T521" i="11"/>
  <c r="U266" i="11"/>
  <c r="T266" i="11"/>
  <c r="U130" i="11"/>
  <c r="T130" i="11"/>
  <c r="T904" i="11"/>
  <c r="U904" i="11"/>
  <c r="U678" i="11"/>
  <c r="T678" i="11"/>
  <c r="U477" i="11"/>
  <c r="T477" i="11"/>
  <c r="U127" i="11"/>
  <c r="T127" i="11"/>
  <c r="U386" i="11"/>
  <c r="T386" i="11"/>
  <c r="T838" i="11"/>
  <c r="U838" i="11"/>
  <c r="T974" i="11"/>
  <c r="U974" i="11"/>
  <c r="T1056" i="11"/>
  <c r="U1056" i="11"/>
  <c r="T830" i="11"/>
  <c r="U830" i="11"/>
  <c r="T950" i="11"/>
  <c r="U950" i="11"/>
  <c r="T1130" i="11"/>
  <c r="U1130" i="11"/>
  <c r="T1604" i="11"/>
  <c r="U1604" i="11"/>
  <c r="T962" i="11"/>
  <c r="U962" i="11"/>
  <c r="T1256" i="11"/>
  <c r="U1256" i="11"/>
  <c r="T1016" i="11"/>
  <c r="U1016" i="11"/>
  <c r="T1142" i="11"/>
  <c r="U1142" i="11"/>
  <c r="U1279" i="11"/>
  <c r="T1279" i="11"/>
  <c r="T1122" i="11"/>
  <c r="U1122" i="11"/>
  <c r="T1260" i="11"/>
  <c r="U1260" i="11"/>
  <c r="T1365" i="11"/>
  <c r="U1365" i="11"/>
  <c r="T1612" i="11"/>
  <c r="U1612" i="11"/>
  <c r="T1676" i="11"/>
  <c r="U1676" i="11"/>
  <c r="T1450" i="11"/>
  <c r="U1450" i="11"/>
  <c r="T1578" i="11"/>
  <c r="U1578" i="11"/>
  <c r="T1753" i="11"/>
  <c r="U1753" i="11"/>
  <c r="U1908" i="11"/>
  <c r="T1908" i="11"/>
  <c r="U1940" i="11"/>
  <c r="T1940" i="11"/>
  <c r="T2002" i="11"/>
  <c r="U2002" i="11"/>
  <c r="T1850" i="11"/>
  <c r="U1850" i="11"/>
  <c r="T2006" i="11"/>
  <c r="U2006" i="11"/>
  <c r="U605" i="11"/>
  <c r="T605" i="11"/>
  <c r="U498" i="11"/>
  <c r="T498" i="11"/>
  <c r="U306" i="11"/>
  <c r="T306" i="11"/>
  <c r="U154" i="11"/>
  <c r="T154" i="11"/>
  <c r="T1570" i="11"/>
  <c r="U1570" i="11"/>
  <c r="U1416" i="11"/>
  <c r="T1416" i="11"/>
  <c r="T1331" i="11"/>
  <c r="U1331" i="11"/>
  <c r="U1740" i="11"/>
  <c r="T1740" i="11"/>
  <c r="U2017" i="11"/>
  <c r="T2017" i="11"/>
  <c r="T1052" i="11"/>
  <c r="U1052" i="11"/>
  <c r="U473" i="11"/>
  <c r="T473" i="11"/>
  <c r="U86" i="11"/>
  <c r="T86" i="11"/>
  <c r="T1118" i="11"/>
  <c r="U1118" i="11"/>
  <c r="U263" i="11"/>
  <c r="T263" i="11"/>
  <c r="U1360" i="11"/>
  <c r="T1360" i="11"/>
  <c r="U1732" i="11"/>
  <c r="T1732" i="11"/>
  <c r="T1743" i="11"/>
  <c r="U1743" i="11"/>
  <c r="T1818" i="11"/>
  <c r="U1818" i="11"/>
  <c r="T1904" i="11"/>
  <c r="U1904" i="11"/>
  <c r="T2071" i="11"/>
  <c r="U2071" i="11"/>
  <c r="U590" i="11"/>
  <c r="T590" i="11"/>
  <c r="U350" i="11"/>
  <c r="T350" i="11"/>
  <c r="U322" i="11"/>
  <c r="T322" i="11"/>
  <c r="U76" i="11"/>
  <c r="T76" i="11"/>
  <c r="U482" i="11"/>
  <c r="T482" i="11"/>
  <c r="U331" i="11"/>
  <c r="T331" i="11"/>
  <c r="U754" i="11"/>
  <c r="T754" i="11"/>
  <c r="U826" i="11"/>
  <c r="T826" i="11"/>
  <c r="U1503" i="11"/>
  <c r="T1503" i="11"/>
  <c r="T1387" i="11"/>
  <c r="U1387" i="11"/>
  <c r="U1264" i="11"/>
  <c r="T1264" i="11"/>
  <c r="U1392" i="11"/>
  <c r="T1392" i="11"/>
  <c r="U1551" i="11"/>
  <c r="T1551" i="11"/>
  <c r="T1434" i="11"/>
  <c r="U1434" i="11"/>
  <c r="T1562" i="11"/>
  <c r="U1562" i="11"/>
  <c r="U1786" i="11"/>
  <c r="T1786" i="11"/>
  <c r="T1912" i="11"/>
  <c r="U1912" i="11"/>
  <c r="T1872" i="11"/>
  <c r="U1872" i="11"/>
  <c r="T2020" i="11"/>
  <c r="U2020" i="11"/>
  <c r="U2051" i="11"/>
  <c r="T2051" i="11"/>
  <c r="U16" i="11"/>
  <c r="T16" i="11"/>
  <c r="U698" i="11"/>
  <c r="T698" i="11"/>
  <c r="T1474" i="11"/>
  <c r="U1474" i="11"/>
  <c r="U2039" i="11"/>
  <c r="T2039" i="11"/>
  <c r="U530" i="11"/>
  <c r="T530" i="11"/>
  <c r="U450" i="11"/>
  <c r="T450" i="11"/>
  <c r="U258" i="11"/>
  <c r="T258" i="11"/>
  <c r="U734" i="11"/>
  <c r="T734" i="11"/>
  <c r="U231" i="11"/>
  <c r="T231" i="11"/>
  <c r="U593" i="11"/>
  <c r="T593" i="11"/>
  <c r="T1236" i="11"/>
  <c r="U1236" i="11"/>
  <c r="T876" i="11"/>
  <c r="U876" i="11"/>
  <c r="U414" i="11"/>
  <c r="T414" i="11"/>
  <c r="U1344" i="11"/>
  <c r="T1344" i="11"/>
  <c r="U1782" i="11"/>
  <c r="T1782" i="11"/>
  <c r="U1783" i="11"/>
  <c r="T1783" i="11"/>
  <c r="U1957" i="11"/>
  <c r="T1957" i="11"/>
  <c r="T924" i="11"/>
  <c r="U924" i="11"/>
  <c r="U355" i="11"/>
  <c r="T355" i="11"/>
  <c r="T894" i="11"/>
  <c r="U894" i="11"/>
  <c r="T1036" i="11"/>
  <c r="U1036" i="11"/>
  <c r="T846" i="11"/>
  <c r="U846" i="11"/>
  <c r="T1144" i="11"/>
  <c r="U1144" i="11"/>
  <c r="T946" i="11"/>
  <c r="U946" i="11"/>
  <c r="T1598" i="11"/>
  <c r="U1598" i="11"/>
  <c r="T1076" i="11"/>
  <c r="U1076" i="11"/>
  <c r="T1662" i="11"/>
  <c r="U1662" i="11"/>
  <c r="U1327" i="11"/>
  <c r="T1327" i="11"/>
  <c r="T1333" i="11"/>
  <c r="U1333" i="11"/>
  <c r="U1526" i="11"/>
  <c r="T1526" i="11"/>
  <c r="T1666" i="11"/>
  <c r="U1666" i="11"/>
  <c r="U1739" i="11"/>
  <c r="T1739" i="11"/>
  <c r="T1846" i="11"/>
  <c r="U1846" i="11"/>
  <c r="T1882" i="11"/>
  <c r="U1882" i="11"/>
  <c r="T2016" i="11"/>
  <c r="U2016" i="11"/>
  <c r="T980" i="11"/>
  <c r="U980" i="11"/>
  <c r="U1478" i="11"/>
  <c r="T1478" i="11"/>
  <c r="T1184" i="11"/>
  <c r="U1184" i="11"/>
  <c r="T1516" i="11"/>
  <c r="U1516" i="11"/>
  <c r="T1590" i="11"/>
  <c r="U1590" i="11"/>
  <c r="U1806" i="11"/>
  <c r="T1806" i="11"/>
  <c r="U1892" i="11"/>
  <c r="T1892" i="11"/>
  <c r="U2038" i="11"/>
  <c r="T2038" i="11"/>
  <c r="U633" i="11"/>
  <c r="T633" i="11"/>
  <c r="U562" i="11"/>
  <c r="T562" i="11"/>
  <c r="U166" i="11"/>
  <c r="T166" i="11"/>
  <c r="U418" i="11"/>
  <c r="T418" i="11"/>
  <c r="U1494" i="11"/>
  <c r="T1494" i="11"/>
  <c r="T1309" i="11"/>
  <c r="U1309" i="11"/>
  <c r="T1664" i="11"/>
  <c r="U1664" i="11"/>
  <c r="U1876" i="11"/>
  <c r="T1876" i="11"/>
  <c r="T1874" i="11"/>
  <c r="U1874" i="11"/>
  <c r="U2008" i="11"/>
  <c r="T2008" i="11"/>
  <c r="T2044" i="11"/>
  <c r="U2044" i="11"/>
  <c r="T1248" i="11"/>
  <c r="U1248" i="11"/>
  <c r="T1429" i="11"/>
  <c r="U1429" i="11"/>
  <c r="T1848" i="11"/>
  <c r="U1848" i="11"/>
  <c r="U1952" i="11"/>
  <c r="T1952" i="11"/>
  <c r="T1914" i="11"/>
  <c r="U1914" i="11"/>
  <c r="U2000" i="11"/>
  <c r="T2000" i="11"/>
  <c r="U1288" i="11"/>
  <c r="T1288" i="11"/>
  <c r="U170" i="11"/>
  <c r="T170" i="11"/>
  <c r="U1272" i="11"/>
  <c r="T1272" i="11"/>
  <c r="T1190" i="11"/>
  <c r="U1190" i="11"/>
  <c r="T1770" i="11"/>
  <c r="U1770" i="11"/>
  <c r="U609" i="11"/>
  <c r="T609" i="11"/>
  <c r="U682" i="11"/>
  <c r="T682" i="11"/>
  <c r="U739" i="11"/>
  <c r="T739" i="11"/>
  <c r="U1384" i="11"/>
  <c r="T1384" i="11"/>
  <c r="U1487" i="11"/>
  <c r="T1487" i="11"/>
  <c r="U1775" i="11"/>
  <c r="T1775" i="11"/>
  <c r="U1909" i="11"/>
  <c r="T1909" i="11"/>
  <c r="U2005" i="11"/>
  <c r="T2005" i="11"/>
  <c r="U617" i="11"/>
  <c r="T617" i="11"/>
  <c r="U146" i="11"/>
  <c r="T146" i="11"/>
  <c r="U299" i="11"/>
  <c r="T299" i="11"/>
  <c r="U370" i="11"/>
  <c r="T370" i="11"/>
  <c r="T1096" i="11"/>
  <c r="U1096" i="11"/>
  <c r="U135" i="11"/>
  <c r="T135" i="11"/>
  <c r="U751" i="11"/>
  <c r="T751" i="11"/>
  <c r="T112" i="11"/>
  <c r="U112" i="11"/>
  <c r="T431" i="11"/>
  <c r="U431" i="11"/>
  <c r="T492" i="11"/>
  <c r="U492" i="11"/>
  <c r="T1461" i="11"/>
  <c r="U1461" i="11"/>
  <c r="T1772" i="11"/>
  <c r="U1772" i="11"/>
  <c r="T1946" i="11"/>
  <c r="U1946" i="11"/>
  <c r="U1829" i="11"/>
  <c r="T1829" i="11"/>
  <c r="U1939" i="11"/>
  <c r="T1939" i="11"/>
  <c r="T2033" i="11"/>
  <c r="U2033" i="11"/>
  <c r="U727" i="11"/>
  <c r="T727" i="11"/>
  <c r="T120" i="11"/>
  <c r="U120" i="11"/>
  <c r="T184" i="11"/>
  <c r="U184" i="11"/>
  <c r="T248" i="11"/>
  <c r="U248" i="11"/>
  <c r="T312" i="11"/>
  <c r="U312" i="11"/>
  <c r="T376" i="11"/>
  <c r="U376" i="11"/>
  <c r="T439" i="11"/>
  <c r="U439" i="11"/>
  <c r="T503" i="11"/>
  <c r="U503" i="11"/>
  <c r="T567" i="11"/>
  <c r="U567" i="11"/>
  <c r="T631" i="11"/>
  <c r="U631" i="11"/>
  <c r="T241" i="11"/>
  <c r="U241" i="11"/>
  <c r="U401" i="11"/>
  <c r="T401" i="11"/>
  <c r="T468" i="11"/>
  <c r="U468" i="11"/>
  <c r="T532" i="11"/>
  <c r="U532" i="11"/>
  <c r="U596" i="11"/>
  <c r="T596" i="11"/>
  <c r="T652" i="11"/>
  <c r="U652" i="11"/>
  <c r="T716" i="11"/>
  <c r="U716" i="11"/>
  <c r="T780" i="11"/>
  <c r="U780" i="11"/>
  <c r="T1321" i="11"/>
  <c r="U1321" i="11"/>
  <c r="T1440" i="11"/>
  <c r="U1440" i="11"/>
  <c r="U1469" i="11"/>
  <c r="T1469" i="11"/>
  <c r="T1918" i="11"/>
  <c r="U1918" i="11"/>
  <c r="T1978" i="11"/>
  <c r="U1978" i="11"/>
  <c r="U1851" i="11"/>
  <c r="T1851" i="11"/>
  <c r="T1990" i="11"/>
  <c r="U1990" i="11"/>
  <c r="U2058" i="11"/>
  <c r="T2058" i="11"/>
  <c r="U227" i="11"/>
  <c r="T227" i="11"/>
  <c r="T116" i="11"/>
  <c r="U116" i="11"/>
  <c r="T180" i="11"/>
  <c r="U180" i="11"/>
  <c r="T244" i="11"/>
  <c r="U244" i="11"/>
  <c r="T308" i="11"/>
  <c r="U308" i="11"/>
  <c r="T372" i="11"/>
  <c r="U372" i="11"/>
  <c r="T435" i="11"/>
  <c r="U435" i="11"/>
  <c r="T531" i="11"/>
  <c r="U531" i="11"/>
  <c r="T595" i="11"/>
  <c r="U595" i="11"/>
  <c r="U173" i="11"/>
  <c r="T173" i="11"/>
  <c r="T816" i="11"/>
  <c r="U816" i="11"/>
  <c r="T680" i="11"/>
  <c r="U680" i="11"/>
  <c r="U677" i="11"/>
  <c r="T677" i="11"/>
  <c r="T1313" i="11"/>
  <c r="U1313" i="11"/>
  <c r="U1334" i="11"/>
  <c r="T1334" i="11"/>
  <c r="U1738" i="11"/>
  <c r="T1738" i="11"/>
  <c r="U58" i="11"/>
  <c r="T58" i="11"/>
  <c r="U1752" i="11"/>
  <c r="T1752" i="11"/>
  <c r="U472" i="11"/>
  <c r="T472" i="11"/>
  <c r="U600" i="11"/>
  <c r="T600" i="11"/>
  <c r="U1356" i="11"/>
  <c r="T1356" i="11"/>
  <c r="U895" i="11"/>
  <c r="T895" i="11"/>
  <c r="U1023" i="11"/>
  <c r="T1023" i="11"/>
  <c r="U1215" i="11"/>
  <c r="T1215" i="11"/>
  <c r="U1093" i="11"/>
  <c r="T1093" i="11"/>
  <c r="T1473" i="11"/>
  <c r="U1473" i="11"/>
  <c r="U1921" i="11"/>
  <c r="T1921" i="11"/>
  <c r="T1987" i="11"/>
  <c r="U1987" i="11"/>
  <c r="U799" i="11"/>
  <c r="T799" i="11"/>
  <c r="T9" i="11"/>
  <c r="U9" i="11"/>
  <c r="T97" i="11"/>
  <c r="U97" i="11"/>
  <c r="U321" i="11"/>
  <c r="T321" i="11"/>
  <c r="U417" i="11"/>
  <c r="T417" i="11"/>
  <c r="T665" i="11"/>
  <c r="U665" i="11"/>
  <c r="U211" i="11"/>
  <c r="T211" i="11"/>
  <c r="T92" i="11"/>
  <c r="U92" i="11"/>
  <c r="T220" i="11"/>
  <c r="U220" i="11"/>
  <c r="T348" i="11"/>
  <c r="U348" i="11"/>
  <c r="T475" i="11"/>
  <c r="U475" i="11"/>
  <c r="T603" i="11"/>
  <c r="U603" i="11"/>
  <c r="T752" i="11"/>
  <c r="U752" i="11"/>
  <c r="U701" i="11"/>
  <c r="T701" i="11"/>
  <c r="T1361" i="11"/>
  <c r="U1361" i="11"/>
  <c r="T1741" i="11"/>
  <c r="U1741" i="11"/>
  <c r="T1496" i="11"/>
  <c r="U1496" i="11"/>
  <c r="U1278" i="11"/>
  <c r="T1278" i="11"/>
  <c r="U1406" i="11"/>
  <c r="T1406" i="11"/>
  <c r="T1572" i="11"/>
  <c r="U1572" i="11"/>
  <c r="T1457" i="11"/>
  <c r="U1457" i="11"/>
  <c r="T1585" i="11"/>
  <c r="U1585" i="11"/>
  <c r="T1974" i="11"/>
  <c r="U1974" i="11"/>
  <c r="U78" i="11"/>
  <c r="T78" i="11"/>
  <c r="U40" i="11"/>
  <c r="T40" i="11"/>
  <c r="T160" i="11"/>
  <c r="U160" i="11"/>
  <c r="T288" i="11"/>
  <c r="U288" i="11"/>
  <c r="T416" i="11"/>
  <c r="U416" i="11"/>
  <c r="T543" i="11"/>
  <c r="U543" i="11"/>
  <c r="T89" i="11"/>
  <c r="U89" i="11"/>
  <c r="U361" i="11"/>
  <c r="T361" i="11"/>
  <c r="T692" i="11"/>
  <c r="U692" i="11"/>
  <c r="T1369" i="11"/>
  <c r="U1369" i="11"/>
  <c r="T1568" i="11"/>
  <c r="U1568" i="11"/>
  <c r="T1776" i="11"/>
  <c r="U1776" i="11"/>
  <c r="U259" i="11"/>
  <c r="T259" i="11"/>
  <c r="T65" i="11"/>
  <c r="U65" i="11"/>
  <c r="T499" i="11"/>
  <c r="U499" i="11"/>
  <c r="T712" i="11"/>
  <c r="U712" i="11"/>
  <c r="U709" i="11"/>
  <c r="T709" i="11"/>
  <c r="T1345" i="11"/>
  <c r="U1345" i="11"/>
  <c r="T1701" i="11"/>
  <c r="U1701" i="11"/>
  <c r="U1270" i="11"/>
  <c r="T1270" i="11"/>
  <c r="U1398" i="11"/>
  <c r="T1398" i="11"/>
  <c r="U1706" i="11"/>
  <c r="T1706" i="11"/>
  <c r="U1943" i="11"/>
  <c r="T1943" i="11"/>
  <c r="U235" i="11"/>
  <c r="T235" i="11"/>
  <c r="U1601" i="11"/>
  <c r="T1601" i="11"/>
  <c r="U1615" i="11"/>
  <c r="T1615" i="11"/>
  <c r="T1919" i="11"/>
  <c r="U1919" i="11"/>
  <c r="U803" i="11"/>
  <c r="T803" i="11"/>
  <c r="U185" i="11"/>
  <c r="T185" i="11"/>
  <c r="U795" i="11"/>
  <c r="T795" i="11"/>
  <c r="T769" i="11"/>
  <c r="U769" i="11"/>
  <c r="U1696" i="11"/>
  <c r="T1696" i="11"/>
  <c r="U1011" i="11"/>
  <c r="T1011" i="11"/>
  <c r="U1203" i="11"/>
  <c r="T1203" i="11"/>
  <c r="U905" i="11"/>
  <c r="T905" i="11"/>
  <c r="U1113" i="11"/>
  <c r="T1113" i="11"/>
  <c r="T1378" i="11"/>
  <c r="U1378" i="11"/>
  <c r="U1541" i="11"/>
  <c r="T1541" i="11"/>
  <c r="U1779" i="11"/>
  <c r="T1779" i="11"/>
  <c r="U1683" i="11"/>
  <c r="T1683" i="11"/>
  <c r="T1750" i="11"/>
  <c r="U1750" i="11"/>
  <c r="U1845" i="11"/>
  <c r="T1845" i="11"/>
  <c r="U1991" i="11"/>
  <c r="T1991" i="11"/>
  <c r="U711" i="11"/>
  <c r="T73" i="11"/>
  <c r="U73" i="11"/>
  <c r="U715" i="11"/>
  <c r="T715" i="11"/>
  <c r="T697" i="11"/>
  <c r="U697" i="11"/>
  <c r="U891" i="11"/>
  <c r="T891" i="11"/>
  <c r="U1115" i="11"/>
  <c r="T1115" i="11"/>
  <c r="U865" i="11"/>
  <c r="T865" i="11"/>
  <c r="U1089" i="11"/>
  <c r="T1089" i="11"/>
  <c r="U1675" i="11"/>
  <c r="T1675" i="11"/>
  <c r="U1961" i="11"/>
  <c r="T1961" i="11"/>
  <c r="U1348" i="11"/>
  <c r="T1348" i="11"/>
  <c r="U987" i="11"/>
  <c r="T987" i="11"/>
  <c r="U1147" i="11"/>
  <c r="T1147" i="11"/>
  <c r="U833" i="11"/>
  <c r="T833" i="11"/>
  <c r="U993" i="11"/>
  <c r="T993" i="11"/>
  <c r="U1153" i="11"/>
  <c r="T1153" i="11"/>
  <c r="U1579" i="11"/>
  <c r="T1579" i="11"/>
  <c r="T1354" i="11"/>
  <c r="U1354" i="11"/>
  <c r="U859" i="11"/>
  <c r="T859" i="11"/>
  <c r="U1051" i="11"/>
  <c r="T1051" i="11"/>
  <c r="U929" i="11"/>
  <c r="T929" i="11"/>
  <c r="U1121" i="11"/>
  <c r="T1121" i="11"/>
  <c r="T1418" i="11"/>
  <c r="U1418" i="11"/>
  <c r="U1645" i="11"/>
  <c r="T1645" i="11"/>
  <c r="U1913" i="11"/>
  <c r="T1913" i="11"/>
  <c r="U2013" i="11"/>
  <c r="T2013" i="11"/>
  <c r="U2009" i="11"/>
  <c r="T2009" i="11"/>
  <c r="U510" i="11"/>
  <c r="T510" i="11"/>
  <c r="T229" i="11"/>
  <c r="U229" i="11"/>
  <c r="U879" i="11"/>
  <c r="T879" i="11"/>
  <c r="U949" i="11"/>
  <c r="T949" i="11"/>
  <c r="U1443" i="11"/>
  <c r="T1443" i="11"/>
  <c r="U62" i="11"/>
  <c r="T62" i="11"/>
  <c r="U329" i="11"/>
  <c r="T329" i="11"/>
  <c r="U1404" i="11"/>
  <c r="T1404" i="11"/>
  <c r="U1155" i="11"/>
  <c r="T1155" i="11"/>
  <c r="U1065" i="11"/>
  <c r="T1065" i="11"/>
  <c r="U1621" i="11"/>
  <c r="T1621" i="11"/>
  <c r="U223" i="11"/>
  <c r="T223" i="11"/>
  <c r="U243" i="11"/>
  <c r="T243" i="11"/>
  <c r="U317" i="11"/>
  <c r="T317" i="11"/>
  <c r="U512" i="11"/>
  <c r="T512" i="11"/>
  <c r="U1412" i="11"/>
  <c r="T1412" i="11"/>
  <c r="U983" i="11"/>
  <c r="T983" i="11"/>
  <c r="U1111" i="11"/>
  <c r="T1111" i="11"/>
  <c r="U957" i="11"/>
  <c r="T957" i="11"/>
  <c r="U1213" i="11"/>
  <c r="T1213" i="11"/>
  <c r="U1819" i="11"/>
  <c r="T1819" i="11"/>
  <c r="U1513" i="11"/>
  <c r="T1513" i="11"/>
  <c r="T1895" i="11"/>
  <c r="U1895" i="11"/>
  <c r="T268" i="11"/>
  <c r="U268" i="11"/>
  <c r="T213" i="11"/>
  <c r="U213" i="11"/>
  <c r="U717" i="11"/>
  <c r="T717" i="11"/>
  <c r="U1326" i="11"/>
  <c r="T1326" i="11"/>
  <c r="T336" i="11"/>
  <c r="U336" i="11"/>
  <c r="T1305" i="11"/>
  <c r="U1305" i="11"/>
  <c r="T1560" i="11"/>
  <c r="U1560" i="11"/>
  <c r="T1902" i="11"/>
  <c r="U1902" i="11"/>
  <c r="U1923" i="11"/>
  <c r="T1923" i="11"/>
  <c r="U735" i="11"/>
  <c r="T735" i="11"/>
  <c r="U454" i="11"/>
  <c r="T454" i="11"/>
  <c r="T136" i="11"/>
  <c r="U136" i="11"/>
  <c r="T392" i="11"/>
  <c r="U392" i="11"/>
  <c r="T583" i="11"/>
  <c r="U583" i="11"/>
  <c r="U452" i="11"/>
  <c r="T452" i="11"/>
  <c r="T636" i="11"/>
  <c r="U636" i="11"/>
  <c r="U1262" i="11"/>
  <c r="T1262" i="11"/>
  <c r="U1485" i="11"/>
  <c r="T1485" i="11"/>
  <c r="T1789" i="11"/>
  <c r="U1789" i="11"/>
  <c r="U1967" i="11"/>
  <c r="T1967" i="11"/>
  <c r="T1971" i="11"/>
  <c r="U1971" i="11"/>
  <c r="T657" i="11"/>
  <c r="U657" i="11"/>
  <c r="U1795" i="11"/>
  <c r="T1795" i="11"/>
  <c r="T316" i="11"/>
  <c r="U316" i="11"/>
  <c r="U669" i="11"/>
  <c r="T669" i="11"/>
  <c r="U821" i="11"/>
  <c r="T821" i="11"/>
  <c r="T1792" i="11"/>
  <c r="U1792" i="11"/>
  <c r="U111" i="11"/>
  <c r="T111" i="11"/>
  <c r="T575" i="11"/>
  <c r="U575" i="11"/>
  <c r="T808" i="11"/>
  <c r="U808" i="11"/>
  <c r="U819" i="11"/>
  <c r="T819" i="11"/>
  <c r="T324" i="11"/>
  <c r="U324" i="11"/>
  <c r="T515" i="11"/>
  <c r="U515" i="11"/>
  <c r="T221" i="11"/>
  <c r="U221" i="11"/>
  <c r="U693" i="11"/>
  <c r="T693" i="11"/>
  <c r="T1733" i="11"/>
  <c r="U1733" i="11"/>
  <c r="T1725" i="11"/>
  <c r="U1725" i="11"/>
  <c r="U486" i="11"/>
  <c r="T486" i="11"/>
  <c r="T245" i="11"/>
  <c r="U245" i="11"/>
  <c r="U504" i="11"/>
  <c r="T504" i="11"/>
  <c r="U927" i="11"/>
  <c r="T927" i="11"/>
  <c r="U1061" i="11"/>
  <c r="T1061" i="11"/>
  <c r="U1929" i="11"/>
  <c r="T1929" i="11"/>
  <c r="T2019" i="11"/>
  <c r="U2019" i="11"/>
  <c r="U281" i="11"/>
  <c r="T281" i="11"/>
  <c r="T737" i="11"/>
  <c r="U737" i="11"/>
  <c r="U979" i="11"/>
  <c r="T979" i="11"/>
  <c r="U1001" i="11"/>
  <c r="T1001" i="11"/>
  <c r="U1843" i="11"/>
  <c r="T1843" i="11"/>
  <c r="U1965" i="11"/>
  <c r="T1965" i="11"/>
  <c r="T177" i="11"/>
  <c r="U177" i="11"/>
  <c r="T681" i="11"/>
  <c r="U681" i="11"/>
  <c r="U939" i="11"/>
  <c r="T939" i="11"/>
  <c r="U1195" i="11"/>
  <c r="T1195" i="11"/>
  <c r="U817" i="11"/>
  <c r="T817" i="11"/>
  <c r="U1073" i="11"/>
  <c r="T1073" i="11"/>
  <c r="U1661" i="11"/>
  <c r="T1661" i="11"/>
  <c r="U1865" i="11"/>
  <c r="T1865" i="11"/>
  <c r="U133" i="11"/>
  <c r="T133" i="11"/>
  <c r="U787" i="11"/>
  <c r="T787" i="11"/>
  <c r="U1167" i="11"/>
  <c r="T1167" i="11"/>
  <c r="U1237" i="11"/>
  <c r="T1237" i="11"/>
  <c r="T1825" i="11"/>
  <c r="U1825" i="11"/>
  <c r="U1251" i="11"/>
  <c r="T1251" i="11"/>
  <c r="T1314" i="11"/>
  <c r="U1314" i="11"/>
  <c r="U199" i="11"/>
  <c r="T199" i="11"/>
  <c r="U999" i="11"/>
  <c r="T999" i="11"/>
  <c r="U909" i="11"/>
  <c r="T909" i="11"/>
  <c r="U1712" i="11"/>
  <c r="T1712" i="11"/>
  <c r="U1655" i="11"/>
  <c r="T1655" i="11"/>
  <c r="T1911" i="11"/>
  <c r="U1911" i="11"/>
  <c r="T555" i="11"/>
  <c r="U555" i="11"/>
  <c r="U685" i="11"/>
  <c r="T685" i="11"/>
  <c r="T1508" i="11"/>
  <c r="U1508" i="11"/>
  <c r="T176" i="11"/>
  <c r="U176" i="11"/>
  <c r="T105" i="11"/>
  <c r="U105" i="11"/>
  <c r="U502" i="11"/>
  <c r="T502" i="11"/>
  <c r="T1854" i="11"/>
  <c r="U1854" i="11"/>
  <c r="U1302" i="11"/>
  <c r="T1302" i="11"/>
  <c r="T1841" i="11"/>
  <c r="U1841" i="11"/>
  <c r="U1744" i="11"/>
  <c r="T1744" i="11"/>
  <c r="U2023" i="11"/>
  <c r="T2023" i="11"/>
  <c r="U129" i="11"/>
  <c r="T129" i="11"/>
  <c r="U141" i="11"/>
  <c r="T141" i="11"/>
  <c r="U365" i="11"/>
  <c r="T365" i="11"/>
  <c r="T645" i="11"/>
  <c r="U645" i="11"/>
  <c r="U1159" i="11"/>
  <c r="T1159" i="11"/>
  <c r="U973" i="11"/>
  <c r="T973" i="11"/>
  <c r="T1529" i="11"/>
  <c r="U1529" i="11"/>
  <c r="T1046" i="11"/>
  <c r="U1046" i="11"/>
  <c r="T1658" i="11"/>
  <c r="U1658" i="11"/>
  <c r="T1970" i="11"/>
  <c r="U1970" i="11"/>
  <c r="T890" i="11"/>
  <c r="U890" i="11"/>
  <c r="T932" i="11"/>
  <c r="U932" i="11"/>
  <c r="T1050" i="11"/>
  <c r="U1050" i="11"/>
  <c r="T1230" i="11"/>
  <c r="U1230" i="11"/>
  <c r="T1632" i="11"/>
  <c r="U1632" i="11"/>
  <c r="T1960" i="11"/>
  <c r="U1960" i="11"/>
  <c r="T1252" i="11"/>
  <c r="U1252" i="11"/>
  <c r="U1707" i="11"/>
  <c r="T1707" i="11"/>
  <c r="U807" i="11"/>
  <c r="T807" i="11"/>
  <c r="U449" i="11"/>
  <c r="T449" i="11"/>
  <c r="U171" i="11"/>
  <c r="T171" i="11"/>
  <c r="T1470" i="11"/>
  <c r="U1470" i="11"/>
  <c r="T1682" i="11"/>
  <c r="U1682" i="11"/>
  <c r="U254" i="11"/>
  <c r="T254" i="11"/>
  <c r="U274" i="11"/>
  <c r="T274" i="11"/>
  <c r="T970" i="11"/>
  <c r="U970" i="11"/>
  <c r="T948" i="11"/>
  <c r="U948" i="11"/>
  <c r="T1202" i="11"/>
  <c r="U1202" i="11"/>
  <c r="T1638" i="11"/>
  <c r="U1638" i="11"/>
  <c r="T872" i="11"/>
  <c r="U872" i="11"/>
  <c r="T878" i="11"/>
  <c r="U878" i="11"/>
  <c r="T918" i="11"/>
  <c r="U918" i="11"/>
  <c r="T1148" i="11"/>
  <c r="U1148" i="11"/>
  <c r="U1375" i="11"/>
  <c r="T1375" i="11"/>
  <c r="T1514" i="11"/>
  <c r="U1514" i="11"/>
  <c r="T2061" i="11"/>
  <c r="U2061" i="11"/>
  <c r="U1807" i="11"/>
  <c r="T1807" i="11"/>
  <c r="U315" i="11"/>
  <c r="T315" i="11"/>
  <c r="U1511" i="11"/>
  <c r="T1511" i="11"/>
  <c r="U1969" i="11"/>
  <c r="T1969" i="11"/>
  <c r="T1100" i="11"/>
  <c r="U1100" i="11"/>
  <c r="U1522" i="11"/>
  <c r="T1522" i="11"/>
  <c r="U638" i="11"/>
  <c r="T638" i="11"/>
  <c r="U207" i="11"/>
  <c r="T207" i="11"/>
  <c r="U546" i="11"/>
  <c r="T546" i="11"/>
  <c r="U771" i="11"/>
  <c r="T771" i="11"/>
  <c r="T1403" i="11"/>
  <c r="U1403" i="11"/>
  <c r="U1945" i="11"/>
  <c r="T1945" i="11"/>
  <c r="T2026" i="11"/>
  <c r="U2026" i="11"/>
  <c r="T892" i="11"/>
  <c r="U892" i="11"/>
  <c r="U1263" i="11"/>
  <c r="T1263" i="11"/>
  <c r="T1962" i="11"/>
  <c r="U1962" i="11"/>
  <c r="U314" i="11"/>
  <c r="T314" i="11"/>
  <c r="T992" i="11"/>
  <c r="U992" i="11"/>
  <c r="T1405" i="11"/>
  <c r="U1405" i="11"/>
  <c r="T1836" i="11"/>
  <c r="U1836" i="11"/>
  <c r="T1998" i="11"/>
  <c r="U1998" i="11"/>
  <c r="U415" i="11"/>
  <c r="T415" i="11"/>
  <c r="U823" i="11"/>
  <c r="T823" i="11"/>
  <c r="T922" i="11"/>
  <c r="U922" i="11"/>
  <c r="T900" i="11"/>
  <c r="U900" i="11"/>
  <c r="T1220" i="11"/>
  <c r="U1220" i="11"/>
  <c r="T1018" i="11"/>
  <c r="U1018" i="11"/>
  <c r="T1062" i="11"/>
  <c r="U1062" i="11"/>
  <c r="T1436" i="11"/>
  <c r="U1436" i="11"/>
  <c r="T1460" i="11"/>
  <c r="U1460" i="11"/>
  <c r="U1822" i="11"/>
  <c r="T1822" i="11"/>
  <c r="T1938" i="11"/>
  <c r="U1938" i="11"/>
  <c r="U275" i="11"/>
  <c r="T275" i="11"/>
  <c r="U378" i="11"/>
  <c r="T378" i="11"/>
  <c r="U182" i="11"/>
  <c r="T182" i="11"/>
  <c r="T1200" i="11"/>
  <c r="U1200" i="11"/>
  <c r="U1558" i="11"/>
  <c r="T1558" i="11"/>
  <c r="T1721" i="11"/>
  <c r="U1721" i="11"/>
  <c r="U1359" i="11"/>
  <c r="T1359" i="11"/>
  <c r="T916" i="11"/>
  <c r="U916" i="11"/>
  <c r="T1140" i="11"/>
  <c r="U1140" i="11"/>
  <c r="T1381" i="11"/>
  <c r="U1381" i="11"/>
  <c r="U178" i="11"/>
  <c r="T178" i="11"/>
  <c r="T888" i="11"/>
  <c r="U888" i="11"/>
  <c r="T852" i="11"/>
  <c r="U852" i="11"/>
  <c r="T1210" i="11"/>
  <c r="U1210" i="11"/>
  <c r="T1078" i="11"/>
  <c r="U1078" i="11"/>
  <c r="U1343" i="11"/>
  <c r="T1343" i="11"/>
  <c r="T1644" i="11"/>
  <c r="U1644" i="11"/>
  <c r="T1640" i="11"/>
  <c r="U1640" i="11"/>
  <c r="T2028" i="11"/>
  <c r="U2028" i="11"/>
  <c r="U394" i="11"/>
  <c r="T394" i="11"/>
  <c r="U730" i="11"/>
  <c r="T730" i="11"/>
  <c r="U738" i="11"/>
  <c r="T738" i="11"/>
  <c r="T1810" i="11"/>
  <c r="U1810" i="11"/>
  <c r="U2064" i="11"/>
  <c r="T2064" i="11"/>
  <c r="U642" i="11"/>
  <c r="T642" i="11"/>
  <c r="U806" i="11"/>
  <c r="T806" i="11"/>
  <c r="U1304" i="11"/>
  <c r="T1304" i="11"/>
  <c r="U1823" i="11"/>
  <c r="T1823" i="11"/>
  <c r="T1307" i="11"/>
  <c r="U1307" i="11"/>
  <c r="U1748" i="11"/>
  <c r="T1748" i="11"/>
  <c r="U186" i="11"/>
  <c r="T186" i="11"/>
  <c r="U347" i="11"/>
  <c r="T347" i="11"/>
  <c r="U702" i="11"/>
  <c r="T702" i="11"/>
  <c r="U339" i="11"/>
  <c r="T339" i="11"/>
  <c r="T1427" i="11"/>
  <c r="U1427" i="11"/>
  <c r="T1727" i="11"/>
  <c r="U1727" i="11"/>
  <c r="T1114" i="11"/>
  <c r="U1114" i="11"/>
  <c r="T1618" i="11"/>
  <c r="U1618" i="11"/>
  <c r="T304" i="11"/>
  <c r="U304" i="11"/>
  <c r="T559" i="11"/>
  <c r="U559" i="11"/>
  <c r="U169" i="11"/>
  <c r="T169" i="11"/>
  <c r="T620" i="11"/>
  <c r="U620" i="11"/>
  <c r="T708" i="11"/>
  <c r="U708" i="11"/>
  <c r="U1765" i="11"/>
  <c r="T1765" i="11"/>
  <c r="U1875" i="11"/>
  <c r="T1875" i="11"/>
  <c r="U1975" i="11"/>
  <c r="T1975" i="11"/>
  <c r="T37" i="11"/>
  <c r="U37" i="11"/>
  <c r="T88" i="11"/>
  <c r="U88" i="11"/>
  <c r="T152" i="11"/>
  <c r="U152" i="11"/>
  <c r="T216" i="11"/>
  <c r="U216" i="11"/>
  <c r="T280" i="11"/>
  <c r="U280" i="11"/>
  <c r="T344" i="11"/>
  <c r="U344" i="11"/>
  <c r="T408" i="11"/>
  <c r="U408" i="11"/>
  <c r="T471" i="11"/>
  <c r="U471" i="11"/>
  <c r="T535" i="11"/>
  <c r="U535" i="11"/>
  <c r="T599" i="11"/>
  <c r="U599" i="11"/>
  <c r="U209" i="11"/>
  <c r="T209" i="11"/>
  <c r="U305" i="11"/>
  <c r="T305" i="11"/>
  <c r="U436" i="11"/>
  <c r="T436" i="11"/>
  <c r="T500" i="11"/>
  <c r="U500" i="11"/>
  <c r="U564" i="11"/>
  <c r="T564" i="11"/>
  <c r="T628" i="11"/>
  <c r="U628" i="11"/>
  <c r="T684" i="11"/>
  <c r="U684" i="11"/>
  <c r="T748" i="11"/>
  <c r="U748" i="11"/>
  <c r="T1289" i="11"/>
  <c r="U1289" i="11"/>
  <c r="T812" i="11"/>
  <c r="U812" i="11"/>
  <c r="T1393" i="11"/>
  <c r="U1393" i="11"/>
  <c r="T1685" i="11"/>
  <c r="U1685" i="11"/>
  <c r="T1432" i="11"/>
  <c r="U1432" i="11"/>
  <c r="U1437" i="11"/>
  <c r="T1437" i="11"/>
  <c r="U1565" i="11"/>
  <c r="T1565" i="11"/>
  <c r="U1837" i="11"/>
  <c r="T1837" i="11"/>
  <c r="U1915" i="11"/>
  <c r="T1915" i="11"/>
  <c r="U1983" i="11"/>
  <c r="T1983" i="11"/>
  <c r="U72" i="11"/>
  <c r="T72" i="11"/>
  <c r="T148" i="11"/>
  <c r="U148" i="11"/>
  <c r="T212" i="11"/>
  <c r="U212" i="11"/>
  <c r="T276" i="11"/>
  <c r="U276" i="11"/>
  <c r="T340" i="11"/>
  <c r="U340" i="11"/>
  <c r="T404" i="11"/>
  <c r="U404" i="11"/>
  <c r="T467" i="11"/>
  <c r="U467" i="11"/>
  <c r="T563" i="11"/>
  <c r="U563" i="11"/>
  <c r="U528" i="11"/>
  <c r="T528" i="11"/>
  <c r="T776" i="11"/>
  <c r="U776" i="11"/>
  <c r="U773" i="11"/>
  <c r="T773" i="11"/>
  <c r="T1994" i="11"/>
  <c r="U1994" i="11"/>
  <c r="T1476" i="11"/>
  <c r="U1476" i="11"/>
  <c r="U203" i="11"/>
  <c r="T203" i="11"/>
  <c r="U341" i="11"/>
  <c r="T341" i="11"/>
  <c r="U536" i="11"/>
  <c r="T536" i="11"/>
  <c r="U1388" i="11"/>
  <c r="T1388" i="11"/>
  <c r="U959" i="11"/>
  <c r="T959" i="11"/>
  <c r="U1087" i="11"/>
  <c r="T1087" i="11"/>
  <c r="U981" i="11"/>
  <c r="T981" i="11"/>
  <c r="U1205" i="11"/>
  <c r="T1205" i="11"/>
  <c r="U1679" i="11"/>
  <c r="T1679" i="11"/>
  <c r="U1777" i="11"/>
  <c r="T1777" i="11"/>
  <c r="T1417" i="11"/>
  <c r="U1417" i="11"/>
  <c r="U526" i="11"/>
  <c r="T526" i="11"/>
  <c r="U279" i="11"/>
  <c r="T279" i="11"/>
  <c r="U32" i="11"/>
  <c r="T32" i="11"/>
  <c r="U161" i="11"/>
  <c r="T161" i="11"/>
  <c r="U385" i="11"/>
  <c r="T385" i="11"/>
  <c r="U651" i="11"/>
  <c r="T651" i="11"/>
  <c r="T793" i="11"/>
  <c r="U793" i="11"/>
  <c r="U614" i="11"/>
  <c r="T614" i="11"/>
  <c r="T156" i="11"/>
  <c r="U156" i="11"/>
  <c r="T284" i="11"/>
  <c r="U284" i="11"/>
  <c r="T412" i="11"/>
  <c r="U412" i="11"/>
  <c r="T539" i="11"/>
  <c r="U539" i="11"/>
  <c r="T197" i="11"/>
  <c r="U197" i="11"/>
  <c r="T672" i="11"/>
  <c r="U672" i="11"/>
  <c r="T824" i="11"/>
  <c r="U824" i="11"/>
  <c r="U637" i="11"/>
  <c r="T637" i="11"/>
  <c r="U765" i="11"/>
  <c r="T765" i="11"/>
  <c r="T1265" i="11"/>
  <c r="U1265" i="11"/>
  <c r="T1504" i="11"/>
  <c r="U1504" i="11"/>
  <c r="U1342" i="11"/>
  <c r="T1342" i="11"/>
  <c r="T1749" i="11"/>
  <c r="U1749" i="11"/>
  <c r="T1521" i="11"/>
  <c r="U1521" i="11"/>
  <c r="U1746" i="11"/>
  <c r="T1746" i="11"/>
  <c r="T1926" i="11"/>
  <c r="U1926" i="11"/>
  <c r="T2032" i="11"/>
  <c r="U2032" i="11"/>
  <c r="T14" i="11"/>
  <c r="U14" i="11"/>
  <c r="U534" i="11"/>
  <c r="T534" i="11"/>
  <c r="T96" i="11"/>
  <c r="U96" i="11"/>
  <c r="T224" i="11"/>
  <c r="U224" i="11"/>
  <c r="T352" i="11"/>
  <c r="U352" i="11"/>
  <c r="T479" i="11"/>
  <c r="U479" i="11"/>
  <c r="T607" i="11"/>
  <c r="U607" i="11"/>
  <c r="U233" i="11"/>
  <c r="T233" i="11"/>
  <c r="T476" i="11"/>
  <c r="U476" i="11"/>
  <c r="T756" i="11"/>
  <c r="U756" i="11"/>
  <c r="T1337" i="11"/>
  <c r="U1337" i="11"/>
  <c r="T1525" i="11"/>
  <c r="U1525" i="11"/>
  <c r="U50" i="11"/>
  <c r="T50" i="11"/>
  <c r="U52" i="11"/>
  <c r="T52" i="11"/>
  <c r="U719" i="11"/>
  <c r="T719" i="11"/>
  <c r="T627" i="11"/>
  <c r="U627" i="11"/>
  <c r="U496" i="11"/>
  <c r="T496" i="11"/>
  <c r="T648" i="11"/>
  <c r="U648" i="11"/>
  <c r="T744" i="11"/>
  <c r="U744" i="11"/>
  <c r="U741" i="11"/>
  <c r="T741" i="11"/>
  <c r="T1385" i="11"/>
  <c r="U1385" i="11"/>
  <c r="U1366" i="11"/>
  <c r="T1366" i="11"/>
  <c r="T2024" i="11"/>
  <c r="U2024" i="11"/>
  <c r="U167" i="11"/>
  <c r="T167" i="11"/>
  <c r="U901" i="11"/>
  <c r="T901" i="11"/>
  <c r="U1649" i="11"/>
  <c r="T1649" i="11"/>
  <c r="T1855" i="11"/>
  <c r="U1855" i="11"/>
  <c r="U791" i="11"/>
  <c r="T791" i="11"/>
  <c r="U137" i="11"/>
  <c r="T137" i="11"/>
  <c r="U377" i="11"/>
  <c r="T377" i="11"/>
  <c r="T705" i="11"/>
  <c r="U705" i="11"/>
  <c r="U1396" i="11"/>
  <c r="T1396" i="11"/>
  <c r="U883" i="11"/>
  <c r="T883" i="11"/>
  <c r="U1139" i="11"/>
  <c r="T1139" i="11"/>
  <c r="U841" i="11"/>
  <c r="T841" i="11"/>
  <c r="U1033" i="11"/>
  <c r="T1033" i="11"/>
  <c r="U1241" i="11"/>
  <c r="T1241" i="11"/>
  <c r="U1635" i="11"/>
  <c r="T1635" i="11"/>
  <c r="U1849" i="11"/>
  <c r="T1849" i="11"/>
  <c r="U1791" i="11"/>
  <c r="T1791" i="11"/>
  <c r="T1955" i="11"/>
  <c r="U1955" i="11"/>
  <c r="T77" i="11"/>
  <c r="U77" i="11"/>
  <c r="U289" i="11"/>
  <c r="T289" i="11"/>
  <c r="U1332" i="11"/>
  <c r="T1332" i="11"/>
  <c r="T761" i="11"/>
  <c r="U761" i="11"/>
  <c r="U1019" i="11"/>
  <c r="T1019" i="11"/>
  <c r="U1243" i="11"/>
  <c r="T1243" i="11"/>
  <c r="U961" i="11"/>
  <c r="T961" i="11"/>
  <c r="U1185" i="11"/>
  <c r="T1185" i="11"/>
  <c r="T1386" i="11"/>
  <c r="U1386" i="11"/>
  <c r="U1677" i="11"/>
  <c r="T1677" i="11"/>
  <c r="T1694" i="11"/>
  <c r="U1694" i="11"/>
  <c r="U2035" i="11"/>
  <c r="T2035" i="11"/>
  <c r="U923" i="11"/>
  <c r="T923" i="11"/>
  <c r="U1083" i="11"/>
  <c r="T1083" i="11"/>
  <c r="U1211" i="11"/>
  <c r="T1211" i="11"/>
  <c r="U897" i="11"/>
  <c r="T897" i="11"/>
  <c r="U1057" i="11"/>
  <c r="T1057" i="11"/>
  <c r="U1249" i="11"/>
  <c r="T1249" i="11"/>
  <c r="T1322" i="11"/>
  <c r="U1322" i="11"/>
  <c r="U1613" i="11"/>
  <c r="T1613" i="11"/>
  <c r="U1611" i="11"/>
  <c r="T1611" i="11"/>
  <c r="T1726" i="11"/>
  <c r="U1726" i="11"/>
  <c r="T2025" i="11"/>
  <c r="U2025" i="11"/>
  <c r="U955" i="11"/>
  <c r="T955" i="11"/>
  <c r="U1179" i="11"/>
  <c r="T1179" i="11"/>
  <c r="U1025" i="11"/>
  <c r="T1025" i="11"/>
  <c r="U1217" i="11"/>
  <c r="T1217" i="11"/>
  <c r="T1290" i="11"/>
  <c r="U1290" i="11"/>
  <c r="U1643" i="11"/>
  <c r="T1643" i="11"/>
  <c r="T1758" i="11"/>
  <c r="U1758" i="11"/>
  <c r="U1847" i="11"/>
  <c r="T1847" i="11"/>
  <c r="AC62" i="11" l="1"/>
  <c r="AC66" i="11"/>
  <c r="AC70" i="11"/>
  <c r="AC74" i="11"/>
  <c r="AC63" i="11"/>
  <c r="AC67" i="11"/>
  <c r="AC71" i="11"/>
  <c r="AC75" i="11"/>
  <c r="AC60" i="11"/>
  <c r="AC64" i="11"/>
  <c r="AC68" i="11"/>
  <c r="AC72" i="11"/>
  <c r="AC61" i="11"/>
  <c r="AC65" i="11"/>
  <c r="AC69" i="11"/>
  <c r="AC73" i="11"/>
  <c r="AC7" i="11"/>
  <c r="AC59" i="11"/>
  <c r="AC56" i="11"/>
  <c r="AC52" i="11"/>
  <c r="AC48" i="11"/>
  <c r="AC44" i="11"/>
  <c r="AC40" i="11"/>
  <c r="AC36" i="11"/>
  <c r="AC32" i="11"/>
  <c r="AC28" i="11"/>
  <c r="AC24" i="11"/>
  <c r="AC20" i="11"/>
  <c r="AC16" i="11"/>
  <c r="AC12" i="11"/>
  <c r="AC8" i="11"/>
  <c r="AC55" i="11"/>
  <c r="AC51" i="11"/>
  <c r="AC47" i="11"/>
  <c r="AC43" i="11"/>
  <c r="AC39" i="11"/>
  <c r="AC35" i="11"/>
  <c r="AC31" i="11"/>
  <c r="AC27" i="11"/>
  <c r="AC23" i="11"/>
  <c r="AC19" i="11"/>
  <c r="AC15" i="11"/>
  <c r="AC11" i="11"/>
  <c r="AC58" i="11"/>
  <c r="AC54" i="11"/>
  <c r="AC50" i="11"/>
  <c r="AC46" i="11"/>
  <c r="AC42" i="11"/>
  <c r="AC38" i="11"/>
  <c r="AC34" i="11"/>
  <c r="AC30" i="11"/>
  <c r="AC26" i="11"/>
  <c r="AC22" i="11"/>
  <c r="AC18" i="11"/>
  <c r="AC14" i="11"/>
  <c r="AC10" i="11"/>
  <c r="AC57" i="11"/>
  <c r="AC53" i="11"/>
  <c r="AC49" i="11"/>
  <c r="AC45" i="11"/>
  <c r="AC41" i="11"/>
  <c r="AC37" i="11"/>
  <c r="AC33" i="11"/>
  <c r="AC29" i="11"/>
  <c r="AC25" i="11"/>
  <c r="AC21" i="11"/>
  <c r="AC17" i="11"/>
  <c r="AC13" i="11"/>
  <c r="AC9" i="11"/>
  <c r="G6" i="18" l="1"/>
  <c r="I4" i="13" s="1"/>
</calcChain>
</file>

<file path=xl/sharedStrings.xml><?xml version="1.0" encoding="utf-8"?>
<sst xmlns="http://schemas.openxmlformats.org/spreadsheetml/2006/main" count="30409" uniqueCount="4685">
  <si>
    <t>市区町村名</t>
    <rPh sb="0" eb="2">
      <t>シク</t>
    </rPh>
    <rPh sb="2" eb="4">
      <t>チョウソン</t>
    </rPh>
    <rPh sb="4" eb="5">
      <t>メイ</t>
    </rPh>
    <phoneticPr fontId="11"/>
  </si>
  <si>
    <t>中里</t>
  </si>
  <si>
    <t>和田</t>
  </si>
  <si>
    <t>中原</t>
  </si>
  <si>
    <t>田中</t>
  </si>
  <si>
    <t>中村</t>
  </si>
  <si>
    <t>本村</t>
  </si>
  <si>
    <t>原</t>
  </si>
  <si>
    <t>東町</t>
  </si>
  <si>
    <t>仲町</t>
  </si>
  <si>
    <t>清水</t>
  </si>
  <si>
    <t>本町</t>
  </si>
  <si>
    <t>栄町</t>
  </si>
  <si>
    <t>東</t>
  </si>
  <si>
    <t>中宿</t>
  </si>
  <si>
    <t>南</t>
  </si>
  <si>
    <t>別紙 2</t>
    <rPh sb="0" eb="2">
      <t>ベッシ</t>
    </rPh>
    <phoneticPr fontId="11"/>
  </si>
  <si>
    <t>市区町村名</t>
    <rPh sb="0" eb="2">
      <t>シク</t>
    </rPh>
    <rPh sb="2" eb="4">
      <t>チョウソン</t>
    </rPh>
    <rPh sb="4" eb="5">
      <t>ナ</t>
    </rPh>
    <phoneticPr fontId="11"/>
  </si>
  <si>
    <t>旧市区町村</t>
    <rPh sb="0" eb="1">
      <t>キュウ</t>
    </rPh>
    <rPh sb="1" eb="3">
      <t>シク</t>
    </rPh>
    <rPh sb="3" eb="5">
      <t>チョウソン</t>
    </rPh>
    <phoneticPr fontId="11"/>
  </si>
  <si>
    <t>農業集落</t>
    <rPh sb="0" eb="2">
      <t>ノウギョウ</t>
    </rPh>
    <rPh sb="2" eb="4">
      <t>シュウラク</t>
    </rPh>
    <phoneticPr fontId="11"/>
  </si>
  <si>
    <t>県名</t>
    <rPh sb="0" eb="1">
      <t>ケン</t>
    </rPh>
    <rPh sb="1" eb="2">
      <t>ナ</t>
    </rPh>
    <phoneticPr fontId="11"/>
  </si>
  <si>
    <t>市町村名</t>
    <rPh sb="0" eb="3">
      <t>シチョウソン</t>
    </rPh>
    <rPh sb="3" eb="4">
      <t>ナ</t>
    </rPh>
    <phoneticPr fontId="11"/>
  </si>
  <si>
    <t>旧市町村名</t>
    <rPh sb="0" eb="1">
      <t>キュウ</t>
    </rPh>
    <rPh sb="1" eb="4">
      <t>シチョウソン</t>
    </rPh>
    <rPh sb="4" eb="5">
      <t>ナ</t>
    </rPh>
    <phoneticPr fontId="11"/>
  </si>
  <si>
    <t>農業集落名</t>
    <rPh sb="0" eb="2">
      <t>ノウギョウ</t>
    </rPh>
    <rPh sb="2" eb="4">
      <t>シュウラク</t>
    </rPh>
    <rPh sb="4" eb="5">
      <t>ナ</t>
    </rPh>
    <phoneticPr fontId="11"/>
  </si>
  <si>
    <t>判定１</t>
    <rPh sb="0" eb="2">
      <t>ハンテイ</t>
    </rPh>
    <phoneticPr fontId="11"/>
  </si>
  <si>
    <t>抽出１</t>
    <rPh sb="0" eb="2">
      <t>チュウシュツ</t>
    </rPh>
    <phoneticPr fontId="11"/>
  </si>
  <si>
    <t>判定2</t>
    <rPh sb="0" eb="2">
      <t>ハンテイ</t>
    </rPh>
    <phoneticPr fontId="11"/>
  </si>
  <si>
    <t>抽出2</t>
    <rPh sb="0" eb="2">
      <t>チュウシュツ</t>
    </rPh>
    <phoneticPr fontId="11"/>
  </si>
  <si>
    <t>抽出3</t>
    <rPh sb="0" eb="2">
      <t>チュウシュツ</t>
    </rPh>
    <phoneticPr fontId="11"/>
  </si>
  <si>
    <t>都県名</t>
    <rPh sb="0" eb="1">
      <t>ト</t>
    </rPh>
    <rPh sb="1" eb="2">
      <t>ケン</t>
    </rPh>
    <rPh sb="2" eb="3">
      <t>ナ</t>
    </rPh>
    <phoneticPr fontId="11"/>
  </si>
  <si>
    <t>判定</t>
    <rPh sb="0" eb="2">
      <t>ハンテイ</t>
    </rPh>
    <phoneticPr fontId="11"/>
  </si>
  <si>
    <t>連番</t>
    <rPh sb="0" eb="2">
      <t>レンバン</t>
    </rPh>
    <phoneticPr fontId="11"/>
  </si>
  <si>
    <t>補記</t>
    <rPh sb="0" eb="2">
      <t>ホキ</t>
    </rPh>
    <phoneticPr fontId="11"/>
  </si>
  <si>
    <t>抽出</t>
    <rPh sb="0" eb="2">
      <t>チュウシュツ</t>
    </rPh>
    <phoneticPr fontId="11"/>
  </si>
  <si>
    <t>名</t>
    <rPh sb="0" eb="1">
      <t>ナ</t>
    </rPh>
    <phoneticPr fontId="11"/>
  </si>
  <si>
    <t>旧区市町村名</t>
    <rPh sb="0" eb="1">
      <t>キュウ</t>
    </rPh>
    <rPh sb="1" eb="2">
      <t>ク</t>
    </rPh>
    <rPh sb="2" eb="3">
      <t>シ</t>
    </rPh>
    <rPh sb="3" eb="5">
      <t>チョウソン</t>
    </rPh>
    <rPh sb="5" eb="6">
      <t>ナ</t>
    </rPh>
    <phoneticPr fontId="11"/>
  </si>
  <si>
    <t>注意事項</t>
    <phoneticPr fontId="11"/>
  </si>
  <si>
    <t>･･･</t>
    <phoneticPr fontId="11"/>
  </si>
  <si>
    <t>空欄追記:『調査外(湖､無人島等)』</t>
    <phoneticPr fontId="11"/>
  </si>
  <si>
    <t>･･･</t>
    <phoneticPr fontId="11"/>
  </si>
  <si>
    <t>全角変換:『2-1』⇒『2-1』</t>
    <phoneticPr fontId="11"/>
  </si>
  <si>
    <t>市町村</t>
    <phoneticPr fontId="11"/>
  </si>
  <si>
    <t>旧市区町村</t>
    <phoneticPr fontId="11"/>
  </si>
  <si>
    <t>農業集落</t>
    <phoneticPr fontId="11"/>
  </si>
  <si>
    <t>県</t>
    <phoneticPr fontId="11"/>
  </si>
  <si>
    <t>市区町村</t>
    <phoneticPr fontId="11"/>
  </si>
  <si>
    <t>通し</t>
    <phoneticPr fontId="11"/>
  </si>
  <si>
    <t>市区町村名</t>
    <phoneticPr fontId="11"/>
  </si>
  <si>
    <t>旧区市町村名</t>
    <phoneticPr fontId="11"/>
  </si>
  <si>
    <t>ｺｰﾄﾞ</t>
    <phoneticPr fontId="11"/>
  </si>
  <si>
    <t>番号</t>
    <phoneticPr fontId="11"/>
  </si>
  <si>
    <t>№</t>
    <phoneticPr fontId="11"/>
  </si>
  <si>
    <t>県計</t>
    <rPh sb="0" eb="2">
      <t>ケンケイ</t>
    </rPh>
    <phoneticPr fontId="11"/>
  </si>
  <si>
    <t>前回</t>
    <rPh sb="0" eb="2">
      <t>ゼンカイ</t>
    </rPh>
    <phoneticPr fontId="11"/>
  </si>
  <si>
    <t>市町村列</t>
    <rPh sb="0" eb="3">
      <t>シチョウソン</t>
    </rPh>
    <rPh sb="3" eb="4">
      <t>レツ</t>
    </rPh>
    <phoneticPr fontId="11"/>
  </si>
  <si>
    <t>旧市町村列</t>
    <rPh sb="0" eb="4">
      <t>キュウシチョウソン</t>
    </rPh>
    <rPh sb="4" eb="5">
      <t>レツ</t>
    </rPh>
    <phoneticPr fontId="11"/>
  </si>
  <si>
    <t>優先列</t>
    <rPh sb="0" eb="2">
      <t>ユウセン</t>
    </rPh>
    <rPh sb="2" eb="3">
      <t>レツ</t>
    </rPh>
    <phoneticPr fontId="11"/>
  </si>
  <si>
    <t>県　　名</t>
    <rPh sb="0" eb="1">
      <t>ケン</t>
    </rPh>
    <rPh sb="3" eb="4">
      <t>メイ</t>
    </rPh>
    <phoneticPr fontId="11"/>
  </si>
  <si>
    <t>市町村名</t>
    <rPh sb="0" eb="4">
      <t>シチョウソンメイ</t>
    </rPh>
    <phoneticPr fontId="11"/>
  </si>
  <si>
    <t>地域類型区分</t>
    <rPh sb="0" eb="2">
      <t>チイキ</t>
    </rPh>
    <rPh sb="2" eb="4">
      <t>ルイケイ</t>
    </rPh>
    <rPh sb="4" eb="6">
      <t>クブン</t>
    </rPh>
    <phoneticPr fontId="11"/>
  </si>
  <si>
    <t>市町村に対し旧市町村の該当有無</t>
    <rPh sb="0" eb="3">
      <t>シチョウソン</t>
    </rPh>
    <rPh sb="4" eb="5">
      <t>タイ</t>
    </rPh>
    <rPh sb="6" eb="10">
      <t>キュウシチョウソン</t>
    </rPh>
    <rPh sb="11" eb="13">
      <t>ガイトウ</t>
    </rPh>
    <rPh sb="13" eb="15">
      <t>ウム</t>
    </rPh>
    <phoneticPr fontId="11"/>
  </si>
  <si>
    <t>との比較</t>
    <rPh sb="2" eb="4">
      <t>ヒカク</t>
    </rPh>
    <phoneticPr fontId="11"/>
  </si>
  <si>
    <t>旧市町村名</t>
    <rPh sb="0" eb="4">
      <t>キュウシチョウソン</t>
    </rPh>
    <rPh sb="4" eb="5">
      <t>メイ</t>
    </rPh>
    <phoneticPr fontId="11"/>
  </si>
  <si>
    <t xml:space="preserve"> 土地の状況</t>
    <rPh sb="1" eb="3">
      <t>トチ</t>
    </rPh>
    <rPh sb="4" eb="6">
      <t>ジョウキョウ</t>
    </rPh>
    <phoneticPr fontId="11"/>
  </si>
  <si>
    <t>単位：㏊</t>
    <rPh sb="0" eb="2">
      <t>タンイ</t>
    </rPh>
    <phoneticPr fontId="11"/>
  </si>
  <si>
    <t>旧市町村を再選択して下さい</t>
    <rPh sb="0" eb="4">
      <t>キュウシチョウソン</t>
    </rPh>
    <rPh sb="5" eb="6">
      <t>サイ</t>
    </rPh>
    <rPh sb="6" eb="8">
      <t>センタク</t>
    </rPh>
    <rPh sb="10" eb="11">
      <t>クダ</t>
    </rPh>
    <phoneticPr fontId="11"/>
  </si>
  <si>
    <t>林野面積</t>
    <rPh sb="0" eb="2">
      <t>リンヤ</t>
    </rPh>
    <rPh sb="2" eb="4">
      <t>メンセキ</t>
    </rPh>
    <phoneticPr fontId="11"/>
  </si>
  <si>
    <t>耕地面積</t>
    <rPh sb="0" eb="2">
      <t>コウチ</t>
    </rPh>
    <rPh sb="2" eb="4">
      <t>メンセキ</t>
    </rPh>
    <phoneticPr fontId="11"/>
  </si>
  <si>
    <t xml:space="preserve">総土地面積
</t>
    <rPh sb="0" eb="1">
      <t>ソウ</t>
    </rPh>
    <rPh sb="1" eb="3">
      <t>トチ</t>
    </rPh>
    <rPh sb="3" eb="5">
      <t>メンセキ</t>
    </rPh>
    <phoneticPr fontId="32"/>
  </si>
  <si>
    <t xml:space="preserve">林野面積
</t>
    <rPh sb="0" eb="2">
      <t>リンヤ</t>
    </rPh>
    <rPh sb="2" eb="4">
      <t>メンセキ</t>
    </rPh>
    <phoneticPr fontId="32"/>
  </si>
  <si>
    <t>　　耕地面積計（農山村地域調査結果）</t>
    <rPh sb="6" eb="7">
      <t>ケイ</t>
    </rPh>
    <rPh sb="8" eb="11">
      <t>ノウサンソン</t>
    </rPh>
    <rPh sb="11" eb="13">
      <t>チイキ</t>
    </rPh>
    <rPh sb="13" eb="15">
      <t>チョウサ</t>
    </rPh>
    <rPh sb="15" eb="17">
      <t>ケッカ</t>
    </rPh>
    <phoneticPr fontId="11"/>
  </si>
  <si>
    <t>耕作放棄地
面積</t>
    <rPh sb="0" eb="2">
      <t>コウサク</t>
    </rPh>
    <rPh sb="2" eb="4">
      <t>ホウキ</t>
    </rPh>
    <rPh sb="4" eb="5">
      <t>チ</t>
    </rPh>
    <rPh sb="6" eb="8">
      <t>メンセキ</t>
    </rPh>
    <phoneticPr fontId="32"/>
  </si>
  <si>
    <t>林野率</t>
    <rPh sb="0" eb="2">
      <t>リンヤ</t>
    </rPh>
    <rPh sb="2" eb="3">
      <t>リツ</t>
    </rPh>
    <phoneticPr fontId="11"/>
  </si>
  <si>
    <t>耕地率</t>
    <rPh sb="0" eb="2">
      <t>コウチ</t>
    </rPh>
    <rPh sb="2" eb="3">
      <t>リツ</t>
    </rPh>
    <phoneticPr fontId="11"/>
  </si>
  <si>
    <t>田面積</t>
  </si>
  <si>
    <t>畑面積</t>
  </si>
  <si>
    <t>樹園地面積</t>
  </si>
  <si>
    <t>林野率及び耕地率</t>
    <rPh sb="0" eb="2">
      <t>リンヤ</t>
    </rPh>
    <rPh sb="2" eb="3">
      <t>リツ</t>
    </rPh>
    <rPh sb="3" eb="4">
      <t>オヨ</t>
    </rPh>
    <rPh sb="5" eb="7">
      <t>コウチ</t>
    </rPh>
    <rPh sb="7" eb="8">
      <t>リツ</t>
    </rPh>
    <phoneticPr fontId="11"/>
  </si>
  <si>
    <t>林野面積及び耕地面積</t>
    <rPh sb="0" eb="2">
      <t>リンヤ</t>
    </rPh>
    <rPh sb="2" eb="4">
      <t>メンセキ</t>
    </rPh>
    <rPh sb="4" eb="5">
      <t>オヨ</t>
    </rPh>
    <rPh sb="6" eb="8">
      <t>コウチ</t>
    </rPh>
    <rPh sb="8" eb="10">
      <t>メンセキ</t>
    </rPh>
    <phoneticPr fontId="11"/>
  </si>
  <si>
    <t>優先表示地域名</t>
    <rPh sb="0" eb="2">
      <t>ユウセン</t>
    </rPh>
    <rPh sb="2" eb="4">
      <t>ヒョウジ</t>
    </rPh>
    <rPh sb="4" eb="7">
      <t>チイキメイ</t>
    </rPh>
    <phoneticPr fontId="11"/>
  </si>
  <si>
    <t>2010年</t>
    <rPh sb="4" eb="5">
      <t>ネン</t>
    </rPh>
    <phoneticPr fontId="11"/>
  </si>
  <si>
    <t xml:space="preserve">  </t>
    <phoneticPr fontId="11"/>
  </si>
  <si>
    <t>2015年</t>
    <rPh sb="4" eb="5">
      <t>ネン</t>
    </rPh>
    <phoneticPr fontId="11"/>
  </si>
  <si>
    <t>県　　計</t>
    <rPh sb="0" eb="1">
      <t>ケン</t>
    </rPh>
    <rPh sb="3" eb="4">
      <t>ケイ</t>
    </rPh>
    <phoneticPr fontId="11"/>
  </si>
  <si>
    <t>比率(%)</t>
    <rPh sb="0" eb="2">
      <t>ヒリツ</t>
    </rPh>
    <phoneticPr fontId="11"/>
  </si>
  <si>
    <t>－</t>
    <phoneticPr fontId="11"/>
  </si>
  <si>
    <t>※1</t>
    <phoneticPr fontId="11"/>
  </si>
  <si>
    <t>※1</t>
  </si>
  <si>
    <t>※2</t>
  </si>
  <si>
    <t>※3</t>
  </si>
  <si>
    <t>(㏊)</t>
    <phoneticPr fontId="11"/>
  </si>
  <si>
    <t>（集落）</t>
    <rPh sb="1" eb="3">
      <t>シュウラク</t>
    </rPh>
    <phoneticPr fontId="11"/>
  </si>
  <si>
    <t>県計 比率(%)</t>
    <rPh sb="0" eb="2">
      <t>ケンケイ</t>
    </rPh>
    <rPh sb="3" eb="5">
      <t>ヒリツ</t>
    </rPh>
    <phoneticPr fontId="11"/>
  </si>
  <si>
    <t>－</t>
    <phoneticPr fontId="11"/>
  </si>
  <si>
    <t>※2</t>
    <phoneticPr fontId="11"/>
  </si>
  <si>
    <t>※3</t>
    <phoneticPr fontId="11"/>
  </si>
  <si>
    <t xml:space="preserve">※1　総土地面積に対する比率　　　※2　耕地面積計に対する比率　　　※3　耕作放棄地率は耕作放棄地面積と耕地面積の和に対する割合 </t>
    <phoneticPr fontId="11"/>
  </si>
  <si>
    <t>地目別の耕地面積割合</t>
    <rPh sb="0" eb="3">
      <t>チモクベツ</t>
    </rPh>
    <rPh sb="4" eb="6">
      <t>コウチ</t>
    </rPh>
    <rPh sb="6" eb="8">
      <t>メンセキ</t>
    </rPh>
    <rPh sb="8" eb="10">
      <t>ワリアイ</t>
    </rPh>
    <phoneticPr fontId="11"/>
  </si>
  <si>
    <t>（％）</t>
    <phoneticPr fontId="11"/>
  </si>
  <si>
    <t>内円</t>
    <rPh sb="0" eb="2">
      <t>ナイエン</t>
    </rPh>
    <phoneticPr fontId="11"/>
  </si>
  <si>
    <t>外円</t>
    <rPh sb="0" eb="2">
      <t>ガイエン</t>
    </rPh>
    <phoneticPr fontId="11"/>
  </si>
  <si>
    <t>単位１</t>
    <rPh sb="0" eb="2">
      <t>タンイ</t>
    </rPh>
    <phoneticPr fontId="11"/>
  </si>
  <si>
    <t>耕作放棄地面積</t>
    <rPh sb="0" eb="2">
      <t>コウサク</t>
    </rPh>
    <rPh sb="2" eb="5">
      <t>ホウキチ</t>
    </rPh>
    <rPh sb="5" eb="7">
      <t>メンセキ</t>
    </rPh>
    <phoneticPr fontId="11"/>
  </si>
  <si>
    <t>耕作放棄地率</t>
    <rPh sb="0" eb="2">
      <t>コウサク</t>
    </rPh>
    <rPh sb="2" eb="4">
      <t>ホウキ</t>
    </rPh>
    <rPh sb="4" eb="5">
      <t>チ</t>
    </rPh>
    <rPh sb="5" eb="6">
      <t>リツ</t>
    </rPh>
    <phoneticPr fontId="11"/>
  </si>
  <si>
    <t>IF($U$6="県計",BH17,IF($U$6="前回",BJ17))</t>
  </si>
  <si>
    <t>　法制上の指定地域面積</t>
    <rPh sb="1" eb="4">
      <t>ホウセイジョウ</t>
    </rPh>
    <rPh sb="5" eb="7">
      <t>シテイ</t>
    </rPh>
    <rPh sb="7" eb="9">
      <t>チイキ</t>
    </rPh>
    <rPh sb="9" eb="11">
      <t>メンセキ</t>
    </rPh>
    <phoneticPr fontId="11"/>
  </si>
  <si>
    <t>森林地域</t>
    <phoneticPr fontId="35"/>
  </si>
  <si>
    <t>農業地域</t>
    <phoneticPr fontId="35"/>
  </si>
  <si>
    <t>市街化
区域</t>
    <phoneticPr fontId="35"/>
  </si>
  <si>
    <t>市街化
調整区域</t>
    <rPh sb="6" eb="7">
      <t>ク</t>
    </rPh>
    <rPh sb="7" eb="8">
      <t>イキ</t>
    </rPh>
    <phoneticPr fontId="35"/>
  </si>
  <si>
    <t>商業関連地域</t>
    <rPh sb="2" eb="4">
      <t>カンレン</t>
    </rPh>
    <rPh sb="4" eb="5">
      <t>チ</t>
    </rPh>
    <rPh sb="5" eb="6">
      <t>イキ</t>
    </rPh>
    <phoneticPr fontId="35"/>
  </si>
  <si>
    <t>工業関連地域</t>
    <rPh sb="0" eb="2">
      <t>コウギョウ</t>
    </rPh>
    <rPh sb="2" eb="4">
      <t>カンレン</t>
    </rPh>
    <phoneticPr fontId="35"/>
  </si>
  <si>
    <t>市街化区域</t>
  </si>
  <si>
    <t>市街化調整区域</t>
    <rPh sb="5" eb="6">
      <t>ク</t>
    </rPh>
    <rPh sb="6" eb="7">
      <t>イキ</t>
    </rPh>
    <phoneticPr fontId="35"/>
  </si>
  <si>
    <t>項目別面積</t>
    <rPh sb="0" eb="3">
      <t>コウモクベツ</t>
    </rPh>
    <rPh sb="3" eb="5">
      <t>メンセキ</t>
    </rPh>
    <phoneticPr fontId="11"/>
  </si>
  <si>
    <t>特化係数</t>
    <rPh sb="0" eb="2">
      <t>トッカ</t>
    </rPh>
    <rPh sb="2" eb="4">
      <t>ケイスウ</t>
    </rPh>
    <phoneticPr fontId="11"/>
  </si>
  <si>
    <t>※　商業関連地域は、近隣商業地域と商業地域の合計。
　　 工業関連地域は、準工業地域と工業地域及び工業専用地域の合計。</t>
    <rPh sb="2" eb="4">
      <t>ショウギョウ</t>
    </rPh>
    <rPh sb="4" eb="6">
      <t>カンレン</t>
    </rPh>
    <rPh sb="6" eb="8">
      <t>チイキ</t>
    </rPh>
    <rPh sb="10" eb="12">
      <t>キンリン</t>
    </rPh>
    <rPh sb="12" eb="14">
      <t>ショウギョウ</t>
    </rPh>
    <rPh sb="14" eb="16">
      <t>チイキ</t>
    </rPh>
    <rPh sb="17" eb="19">
      <t>ショウギョウ</t>
    </rPh>
    <rPh sb="19" eb="21">
      <t>チイキ</t>
    </rPh>
    <rPh sb="22" eb="24">
      <t>ゴウケイ</t>
    </rPh>
    <rPh sb="29" eb="31">
      <t>コウギョウ</t>
    </rPh>
    <rPh sb="31" eb="33">
      <t>カンレン</t>
    </rPh>
    <rPh sb="33" eb="35">
      <t>チイキ</t>
    </rPh>
    <rPh sb="37" eb="38">
      <t>ジュン</t>
    </rPh>
    <rPh sb="38" eb="40">
      <t>コウギョウ</t>
    </rPh>
    <rPh sb="40" eb="42">
      <t>チイキ</t>
    </rPh>
    <rPh sb="43" eb="45">
      <t>コウギョウ</t>
    </rPh>
    <rPh sb="45" eb="47">
      <t>チイキ</t>
    </rPh>
    <rPh sb="47" eb="48">
      <t>オヨ</t>
    </rPh>
    <rPh sb="49" eb="51">
      <t>コウギョウ</t>
    </rPh>
    <rPh sb="51" eb="53">
      <t>センヨウ</t>
    </rPh>
    <rPh sb="53" eb="55">
      <t>チイキ</t>
    </rPh>
    <rPh sb="56" eb="58">
      <t>ゴウケイ</t>
    </rPh>
    <phoneticPr fontId="11"/>
  </si>
  <si>
    <t>※　比率は、総土地面積（2015年）に対する比率である。</t>
    <rPh sb="2" eb="4">
      <t>ヒリツ</t>
    </rPh>
    <rPh sb="6" eb="7">
      <t>ソウ</t>
    </rPh>
    <rPh sb="7" eb="9">
      <t>トチ</t>
    </rPh>
    <rPh sb="9" eb="11">
      <t>メンセキ</t>
    </rPh>
    <rPh sb="16" eb="17">
      <t>ネン</t>
    </rPh>
    <rPh sb="19" eb="20">
      <t>タイ</t>
    </rPh>
    <rPh sb="22" eb="24">
      <t>ヒリツ</t>
    </rPh>
    <phoneticPr fontId="11"/>
  </si>
  <si>
    <t>※　特化係数は、比率／県計比率で算出。1.0を超えるほど特化している。</t>
    <rPh sb="2" eb="4">
      <t>トッカ</t>
    </rPh>
    <rPh sb="4" eb="6">
      <t>ケイスウ</t>
    </rPh>
    <rPh sb="8" eb="10">
      <t>ヒリツ</t>
    </rPh>
    <rPh sb="11" eb="12">
      <t>ケン</t>
    </rPh>
    <rPh sb="12" eb="13">
      <t>ケイ</t>
    </rPh>
    <rPh sb="13" eb="15">
      <t>ヒリツ</t>
    </rPh>
    <rPh sb="16" eb="18">
      <t>サンシュツ</t>
    </rPh>
    <rPh sb="23" eb="24">
      <t>コ</t>
    </rPh>
    <rPh sb="28" eb="30">
      <t>トッカ</t>
    </rPh>
    <phoneticPr fontId="11"/>
  </si>
  <si>
    <t>　農業生産関連事業経営体数</t>
    <rPh sb="1" eb="3">
      <t>ノウギョウ</t>
    </rPh>
    <rPh sb="3" eb="5">
      <t>セイサン</t>
    </rPh>
    <rPh sb="5" eb="7">
      <t>カンレン</t>
    </rPh>
    <rPh sb="7" eb="9">
      <t>ジギョウ</t>
    </rPh>
    <rPh sb="9" eb="11">
      <t>ケイエイ</t>
    </rPh>
    <rPh sb="11" eb="13">
      <t>タイスウ</t>
    </rPh>
    <phoneticPr fontId="11"/>
  </si>
  <si>
    <t>単位：経営体</t>
    <rPh sb="0" eb="2">
      <t>タンイ</t>
    </rPh>
    <rPh sb="3" eb="6">
      <t>ケイエイタイ</t>
    </rPh>
    <phoneticPr fontId="11"/>
  </si>
  <si>
    <t>農業経営体
数計</t>
    <rPh sb="0" eb="2">
      <t>ノウギョウ</t>
    </rPh>
    <rPh sb="2" eb="4">
      <t>ケイエイ</t>
    </rPh>
    <rPh sb="4" eb="5">
      <t>カラダ</t>
    </rPh>
    <rPh sb="6" eb="7">
      <t>カズ</t>
    </rPh>
    <rPh sb="7" eb="8">
      <t>ケイ</t>
    </rPh>
    <phoneticPr fontId="11"/>
  </si>
  <si>
    <t>生産関連事業を実施している実経営体数</t>
    <rPh sb="0" eb="2">
      <t>セイサン</t>
    </rPh>
    <rPh sb="2" eb="4">
      <t>カンレン</t>
    </rPh>
    <rPh sb="4" eb="6">
      <t>ジギョウ</t>
    </rPh>
    <rPh sb="7" eb="9">
      <t>ジッシ</t>
    </rPh>
    <rPh sb="13" eb="14">
      <t>ジツ</t>
    </rPh>
    <rPh sb="14" eb="16">
      <t>ケイエイ</t>
    </rPh>
    <rPh sb="16" eb="18">
      <t>タイスウ</t>
    </rPh>
    <phoneticPr fontId="11"/>
  </si>
  <si>
    <t>事業種類別経営体数</t>
    <rPh sb="0" eb="2">
      <t>ジギョウ</t>
    </rPh>
    <rPh sb="2" eb="5">
      <t>シュルイベツ</t>
    </rPh>
    <rPh sb="5" eb="7">
      <t>ケイエイ</t>
    </rPh>
    <rPh sb="7" eb="9">
      <t>タイスウ</t>
    </rPh>
    <phoneticPr fontId="11"/>
  </si>
  <si>
    <t>農産物の加工</t>
    <rPh sb="0" eb="3">
      <t>ノウサンブツ</t>
    </rPh>
    <phoneticPr fontId="11"/>
  </si>
  <si>
    <t>消費者に直接販売</t>
    <rPh sb="0" eb="3">
      <t>ショウヒシャ</t>
    </rPh>
    <phoneticPr fontId="11"/>
  </si>
  <si>
    <t>観光農園</t>
    <phoneticPr fontId="11"/>
  </si>
  <si>
    <t>その他</t>
    <rPh sb="2" eb="3">
      <t>タ</t>
    </rPh>
    <phoneticPr fontId="11"/>
  </si>
  <si>
    <t>事業実施率</t>
    <rPh sb="0" eb="2">
      <t>ジギョウ</t>
    </rPh>
    <rPh sb="2" eb="5">
      <t>ジッシリツ</t>
    </rPh>
    <phoneticPr fontId="11"/>
  </si>
  <si>
    <t>事業実施経営体数</t>
    <rPh sb="0" eb="2">
      <t>ジギョウ</t>
    </rPh>
    <rPh sb="2" eb="4">
      <t>ジッシ</t>
    </rPh>
    <rPh sb="4" eb="6">
      <t>ケイエイ</t>
    </rPh>
    <rPh sb="6" eb="8">
      <t>タイスウ</t>
    </rPh>
    <phoneticPr fontId="11"/>
  </si>
  <si>
    <t>事業有り</t>
    <rPh sb="0" eb="2">
      <t>ジギョウ</t>
    </rPh>
    <rPh sb="2" eb="3">
      <t>ア</t>
    </rPh>
    <phoneticPr fontId="11"/>
  </si>
  <si>
    <t>事業無し</t>
    <rPh sb="0" eb="2">
      <t>ジギョウ</t>
    </rPh>
    <rPh sb="2" eb="3">
      <t>ナ</t>
    </rPh>
    <phoneticPr fontId="11"/>
  </si>
  <si>
    <t>※　比率は、農業経営体数計に対する比率である。　　　※　その他は、貸農園・体験農園、農家民宿、農家レストラン等である。</t>
    <rPh sb="12" eb="13">
      <t>ケイ</t>
    </rPh>
    <rPh sb="30" eb="31">
      <t>タ</t>
    </rPh>
    <rPh sb="33" eb="34">
      <t>カ</t>
    </rPh>
    <rPh sb="34" eb="36">
      <t>ノウエン</t>
    </rPh>
    <rPh sb="37" eb="39">
      <t>タイケン</t>
    </rPh>
    <rPh sb="39" eb="41">
      <t>ノウエン</t>
    </rPh>
    <rPh sb="42" eb="44">
      <t>ノウカ</t>
    </rPh>
    <rPh sb="44" eb="46">
      <t>ミンシュク</t>
    </rPh>
    <rPh sb="47" eb="49">
      <t>ノウカ</t>
    </rPh>
    <rPh sb="54" eb="55">
      <t>トウ</t>
    </rPh>
    <phoneticPr fontId="11"/>
  </si>
  <si>
    <t>事業種類別実施率</t>
    <rPh sb="0" eb="2">
      <t>ジギョウ</t>
    </rPh>
    <rPh sb="2" eb="5">
      <t>シュルイベツ</t>
    </rPh>
    <rPh sb="5" eb="8">
      <t>ジッシリツ</t>
    </rPh>
    <phoneticPr fontId="11"/>
  </si>
  <si>
    <t>　農業集落の状況</t>
    <rPh sb="1" eb="3">
      <t>ノウギョウ</t>
    </rPh>
    <rPh sb="3" eb="5">
      <t>シュウラク</t>
    </rPh>
    <rPh sb="6" eb="8">
      <t>ジョウキョウ</t>
    </rPh>
    <phoneticPr fontId="11"/>
  </si>
  <si>
    <t>単位：集落</t>
    <rPh sb="0" eb="2">
      <t>タンイ</t>
    </rPh>
    <rPh sb="3" eb="5">
      <t>シュウラク</t>
    </rPh>
    <phoneticPr fontId="11"/>
  </si>
  <si>
    <t>農業集落数計</t>
    <rPh sb="0" eb="2">
      <t>ノウギョウ</t>
    </rPh>
    <rPh sb="2" eb="5">
      <t>シュウラクスウ</t>
    </rPh>
    <rPh sb="5" eb="6">
      <t>ケイ</t>
    </rPh>
    <phoneticPr fontId="32"/>
  </si>
  <si>
    <t>水田率別農業集落数</t>
    <rPh sb="0" eb="2">
      <t>スイデン</t>
    </rPh>
    <rPh sb="2" eb="3">
      <t>リツ</t>
    </rPh>
    <rPh sb="3" eb="4">
      <t>ベツ</t>
    </rPh>
    <rPh sb="4" eb="6">
      <t>ノウギョウ</t>
    </rPh>
    <rPh sb="6" eb="8">
      <t>シュウラク</t>
    </rPh>
    <rPh sb="8" eb="9">
      <t>スウ</t>
    </rPh>
    <phoneticPr fontId="11"/>
  </si>
  <si>
    <t>農家率別農業集落数</t>
    <rPh sb="0" eb="2">
      <t>ノウカ</t>
    </rPh>
    <rPh sb="2" eb="3">
      <t>リツ</t>
    </rPh>
    <rPh sb="3" eb="4">
      <t>ベツ</t>
    </rPh>
    <rPh sb="4" eb="6">
      <t>ノウギョウ</t>
    </rPh>
    <rPh sb="6" eb="9">
      <t>シュウラクスウ</t>
    </rPh>
    <phoneticPr fontId="11"/>
  </si>
  <si>
    <t>水田率別農業集落数割合</t>
    <rPh sb="9" eb="11">
      <t>ワリアイ</t>
    </rPh>
    <phoneticPr fontId="11"/>
  </si>
  <si>
    <t>水田率別農業集落数</t>
  </si>
  <si>
    <t>水田集落（70％以上）</t>
    <rPh sb="0" eb="2">
      <t>スイデン</t>
    </rPh>
    <rPh sb="2" eb="4">
      <t>シュウラク</t>
    </rPh>
    <phoneticPr fontId="32"/>
  </si>
  <si>
    <t>田畑集落
（30～70）</t>
    <rPh sb="0" eb="1">
      <t>デン</t>
    </rPh>
    <rPh sb="1" eb="2">
      <t>ハタ</t>
    </rPh>
    <rPh sb="2" eb="4">
      <t>シュウラク</t>
    </rPh>
    <phoneticPr fontId="32"/>
  </si>
  <si>
    <t>畑地集落
（30％未満）</t>
    <rPh sb="0" eb="2">
      <t>ハタチ</t>
    </rPh>
    <rPh sb="2" eb="4">
      <t>シュウラク</t>
    </rPh>
    <phoneticPr fontId="32"/>
  </si>
  <si>
    <t>10％未満</t>
    <rPh sb="3" eb="5">
      <t>ミマン</t>
    </rPh>
    <phoneticPr fontId="32"/>
  </si>
  <si>
    <t>10～30</t>
  </si>
  <si>
    <t>30～50</t>
  </si>
  <si>
    <t>50～70</t>
  </si>
  <si>
    <t>70～90</t>
  </si>
  <si>
    <t>90％以上</t>
    <rPh sb="3" eb="5">
      <t>イジョウ</t>
    </rPh>
    <phoneticPr fontId="32"/>
  </si>
  <si>
    <t>水田集落</t>
    <rPh sb="0" eb="2">
      <t>スイデン</t>
    </rPh>
    <rPh sb="2" eb="4">
      <t>シュウラク</t>
    </rPh>
    <phoneticPr fontId="11"/>
  </si>
  <si>
    <t>田畑集落</t>
    <rPh sb="0" eb="2">
      <t>タハタ</t>
    </rPh>
    <rPh sb="2" eb="4">
      <t>シュウラク</t>
    </rPh>
    <phoneticPr fontId="11"/>
  </si>
  <si>
    <t>畑地集落</t>
    <rPh sb="0" eb="2">
      <t>ハタチ</t>
    </rPh>
    <rPh sb="2" eb="4">
      <t>シュウラク</t>
    </rPh>
    <phoneticPr fontId="11"/>
  </si>
  <si>
    <t>構成比(%)</t>
    <rPh sb="0" eb="2">
      <t>コウセイ</t>
    </rPh>
    <rPh sb="2" eb="3">
      <t>ヒ</t>
    </rPh>
    <phoneticPr fontId="11"/>
  </si>
  <si>
    <t>－</t>
    <phoneticPr fontId="11"/>
  </si>
  <si>
    <t>農家率別農業集落数割合</t>
    <rPh sb="9" eb="11">
      <t>ワリアイ</t>
    </rPh>
    <phoneticPr fontId="11"/>
  </si>
  <si>
    <t>農家率別農業集落数</t>
  </si>
  <si>
    <t>県計 構成比(%)</t>
    <rPh sb="0" eb="2">
      <t>ケンケイ</t>
    </rPh>
    <rPh sb="3" eb="5">
      <t>コウセイ</t>
    </rPh>
    <rPh sb="5" eb="6">
      <t>ヒ</t>
    </rPh>
    <phoneticPr fontId="11"/>
  </si>
  <si>
    <t>１０%未満</t>
    <rPh sb="3" eb="5">
      <t>ミマン</t>
    </rPh>
    <phoneticPr fontId="11"/>
  </si>
  <si>
    <t>10～30</t>
    <phoneticPr fontId="11"/>
  </si>
  <si>
    <t>30～50</t>
    <phoneticPr fontId="11"/>
  </si>
  <si>
    <t>50～70</t>
    <phoneticPr fontId="11"/>
  </si>
  <si>
    <t>70～90</t>
    <phoneticPr fontId="11"/>
  </si>
  <si>
    <t>90%以上</t>
    <rPh sb="3" eb="5">
      <t>イジョウ</t>
    </rPh>
    <phoneticPr fontId="11"/>
  </si>
  <si>
    <t>　寄り合いの実施状況</t>
    <rPh sb="1" eb="2">
      <t>ヨ</t>
    </rPh>
    <rPh sb="3" eb="4">
      <t>ア</t>
    </rPh>
    <rPh sb="6" eb="8">
      <t>ジッシ</t>
    </rPh>
    <rPh sb="8" eb="10">
      <t>ジョウキョウ</t>
    </rPh>
    <phoneticPr fontId="11"/>
  </si>
  <si>
    <t>農業生産にかかる事項</t>
    <phoneticPr fontId="11"/>
  </si>
  <si>
    <t>農道・水路・ため池等の管理</t>
    <rPh sb="9" eb="10">
      <t>トウ</t>
    </rPh>
    <phoneticPr fontId="11"/>
  </si>
  <si>
    <t>集落共有財産・施設の管理</t>
    <phoneticPr fontId="11"/>
  </si>
  <si>
    <t>環境美化・自然環境の保全</t>
    <phoneticPr fontId="11"/>
  </si>
  <si>
    <t>農業集落行事の計画・推進</t>
    <phoneticPr fontId="11"/>
  </si>
  <si>
    <t>農業集落内の福祉・厚生</t>
    <phoneticPr fontId="11"/>
  </si>
  <si>
    <t>寄り合いを開催しなかった</t>
  </si>
  <si>
    <t>　寄り合いの実施率</t>
    <rPh sb="1" eb="2">
      <t>ヨ</t>
    </rPh>
    <rPh sb="3" eb="4">
      <t>ア</t>
    </rPh>
    <rPh sb="6" eb="8">
      <t>ジッシ</t>
    </rPh>
    <rPh sb="8" eb="9">
      <t>リツ</t>
    </rPh>
    <phoneticPr fontId="11"/>
  </si>
  <si>
    <t>※　比率は、「農業集落の状況」の農業集落数計に対する比率。</t>
    <rPh sb="2" eb="4">
      <t>ヒリツ</t>
    </rPh>
    <rPh sb="7" eb="9">
      <t>ノウギョウ</t>
    </rPh>
    <rPh sb="9" eb="11">
      <t>シュウラク</t>
    </rPh>
    <rPh sb="12" eb="14">
      <t>ジョウキョウ</t>
    </rPh>
    <rPh sb="16" eb="18">
      <t>ノウギョウ</t>
    </rPh>
    <rPh sb="18" eb="21">
      <t>シュウラクスウ</t>
    </rPh>
    <rPh sb="21" eb="22">
      <t>ケイ</t>
    </rPh>
    <rPh sb="23" eb="24">
      <t>タイ</t>
    </rPh>
    <rPh sb="26" eb="28">
      <t>ヒリツ</t>
    </rPh>
    <phoneticPr fontId="11"/>
  </si>
  <si>
    <t>　保全管理の実施状況</t>
    <rPh sb="1" eb="3">
      <t>ホゼン</t>
    </rPh>
    <rPh sb="3" eb="5">
      <t>カンリ</t>
    </rPh>
    <rPh sb="6" eb="8">
      <t>ジッシ</t>
    </rPh>
    <rPh sb="8" eb="10">
      <t>ジョウキョウ</t>
    </rPh>
    <phoneticPr fontId="11"/>
  </si>
  <si>
    <t>農地のある集落</t>
    <rPh sb="0" eb="2">
      <t>ノウチ</t>
    </rPh>
    <rPh sb="5" eb="7">
      <t>シュウラク</t>
    </rPh>
    <phoneticPr fontId="11"/>
  </si>
  <si>
    <t>森林のある集落</t>
    <rPh sb="0" eb="2">
      <t>シンリン</t>
    </rPh>
    <rPh sb="5" eb="7">
      <t>シュウラク</t>
    </rPh>
    <phoneticPr fontId="11"/>
  </si>
  <si>
    <t>ため池・湖沼のある集落</t>
    <rPh sb="9" eb="11">
      <t>シュウラク</t>
    </rPh>
    <phoneticPr fontId="11"/>
  </si>
  <si>
    <t>河川・水路のある集落</t>
    <rPh sb="8" eb="10">
      <t>シュウラク</t>
    </rPh>
    <phoneticPr fontId="11"/>
  </si>
  <si>
    <t>農業用用排水路のある集落</t>
    <rPh sb="10" eb="12">
      <t>シュウラク</t>
    </rPh>
    <phoneticPr fontId="11"/>
  </si>
  <si>
    <t>農地の保全をしている</t>
    <rPh sb="4" eb="5">
      <t>ゼン</t>
    </rPh>
    <phoneticPr fontId="11"/>
  </si>
  <si>
    <t>森林の保全をしている</t>
    <phoneticPr fontId="11"/>
  </si>
  <si>
    <t>ため池・湖沼の保全をしている</t>
    <phoneticPr fontId="11"/>
  </si>
  <si>
    <t>河川・水路の保全をしている</t>
    <phoneticPr fontId="11"/>
  </si>
  <si>
    <t>農業用用排水路の保全をしている</t>
    <phoneticPr fontId="11"/>
  </si>
  <si>
    <t>　保全管理の実施率</t>
    <rPh sb="1" eb="3">
      <t>ホゼン</t>
    </rPh>
    <rPh sb="3" eb="5">
      <t>カンリ</t>
    </rPh>
    <rPh sb="6" eb="8">
      <t>ジッシ</t>
    </rPh>
    <rPh sb="8" eb="9">
      <t>リツ</t>
    </rPh>
    <phoneticPr fontId="11"/>
  </si>
  <si>
    <t>農地の保全</t>
    <rPh sb="4" eb="5">
      <t>ゼン</t>
    </rPh>
    <phoneticPr fontId="11"/>
  </si>
  <si>
    <t>森林の保全</t>
  </si>
  <si>
    <t>ため池・湖沼の保全</t>
  </si>
  <si>
    <t>河川・水路の保全</t>
  </si>
  <si>
    <t>農業用用排水路の保全</t>
  </si>
  <si>
    <t xml:space="preserve">    </t>
    <phoneticPr fontId="11"/>
  </si>
  <si>
    <t>されていません</t>
  </si>
  <si>
    <t>都市的地域</t>
  </si>
  <si>
    <t>田畑型</t>
  </si>
  <si>
    <t>水田型</t>
  </si>
  <si>
    <t>平地農業地域</t>
  </si>
  <si>
    <t>中間農業地域</t>
  </si>
  <si>
    <t>山間農業地域</t>
  </si>
  <si>
    <t>畑地型</t>
  </si>
  <si>
    <t>KCITY_NAME</t>
    <phoneticPr fontId="38"/>
  </si>
  <si>
    <t>森林地域_森林地域</t>
    <phoneticPr fontId="35"/>
  </si>
  <si>
    <t>農業地域_農業地域</t>
    <phoneticPr fontId="35"/>
  </si>
  <si>
    <t>都市地域_市街化区域</t>
    <phoneticPr fontId="35"/>
  </si>
  <si>
    <t>都市地域_市街化調整</t>
    <phoneticPr fontId="35"/>
  </si>
  <si>
    <t>商業関連</t>
    <rPh sb="2" eb="4">
      <t>カンレン</t>
    </rPh>
    <phoneticPr fontId="35"/>
  </si>
  <si>
    <t>工業関連</t>
    <rPh sb="0" eb="2">
      <t>コウギョウ</t>
    </rPh>
    <rPh sb="2" eb="4">
      <t>カンレン</t>
    </rPh>
    <phoneticPr fontId="35"/>
  </si>
  <si>
    <t>農山村地域調査</t>
  </si>
  <si>
    <t>１　総土地面積及び林野面積</t>
  </si>
  <si>
    <t>総土地面積</t>
    <rPh sb="0" eb="1">
      <t>ソウ</t>
    </rPh>
    <rPh sb="1" eb="3">
      <t>トチ</t>
    </rPh>
    <phoneticPr fontId="32"/>
  </si>
  <si>
    <t>耕地面積</t>
    <rPh sb="0" eb="2">
      <t>コウチ</t>
    </rPh>
    <rPh sb="2" eb="4">
      <t>メンセキ</t>
    </rPh>
    <phoneticPr fontId="32"/>
  </si>
  <si>
    <t>生産関連</t>
    <rPh sb="0" eb="2">
      <t>セイサン</t>
    </rPh>
    <rPh sb="2" eb="4">
      <t>カンレン</t>
    </rPh>
    <phoneticPr fontId="32"/>
  </si>
  <si>
    <t>水田率</t>
    <rPh sb="0" eb="2">
      <t>スイデン</t>
    </rPh>
    <rPh sb="2" eb="3">
      <t>リツ</t>
    </rPh>
    <phoneticPr fontId="32"/>
  </si>
  <si>
    <t>農家率</t>
    <rPh sb="0" eb="2">
      <t>ノウカ</t>
    </rPh>
    <rPh sb="2" eb="3">
      <t>リツ</t>
    </rPh>
    <phoneticPr fontId="32"/>
  </si>
  <si>
    <t>寄り合いの議題_農業生産にかかる事項</t>
    <phoneticPr fontId="32"/>
  </si>
  <si>
    <t>保全管理</t>
    <rPh sb="0" eb="2">
      <t>ホゼン</t>
    </rPh>
    <rPh sb="2" eb="4">
      <t>カンリ</t>
    </rPh>
    <phoneticPr fontId="32"/>
  </si>
  <si>
    <t>新旧市区町村</t>
    <rPh sb="0" eb="1">
      <t>シン</t>
    </rPh>
    <rPh sb="1" eb="2">
      <t>キュウ</t>
    </rPh>
    <rPh sb="2" eb="6">
      <t>シクチョウソン</t>
    </rPh>
    <phoneticPr fontId="32"/>
  </si>
  <si>
    <t>総土地
面　積</t>
    <rPh sb="0" eb="1">
      <t>ソウ</t>
    </rPh>
    <rPh sb="1" eb="3">
      <t>トチ</t>
    </rPh>
    <phoneticPr fontId="32"/>
  </si>
  <si>
    <t>林野面積</t>
    <rPh sb="0" eb="2">
      <t>リンヤ</t>
    </rPh>
    <rPh sb="2" eb="4">
      <t>メンセキ</t>
    </rPh>
    <phoneticPr fontId="32"/>
  </si>
  <si>
    <t>耕地面積</t>
  </si>
  <si>
    <t>耕作
放棄地
面積</t>
    <phoneticPr fontId="32"/>
  </si>
  <si>
    <t>計</t>
  </si>
  <si>
    <t>農業生産関連事業を行っている実経営体数</t>
  </si>
  <si>
    <t>事業種類別_農産物の加工</t>
  </si>
  <si>
    <t>事業種類別_消費者に直接販売</t>
  </si>
  <si>
    <t>事業種類別_観光農園</t>
  </si>
  <si>
    <t>その他</t>
  </si>
  <si>
    <t>計</t>
    <rPh sb="0" eb="1">
      <t>ケイ</t>
    </rPh>
    <phoneticPr fontId="32"/>
  </si>
  <si>
    <t>水田集落
（70％以上）</t>
    <rPh sb="0" eb="2">
      <t>スイデン</t>
    </rPh>
    <rPh sb="2" eb="4">
      <t>シュウラク</t>
    </rPh>
    <phoneticPr fontId="32"/>
  </si>
  <si>
    <t>寄り合いの議題_農業生産にかかる事項</t>
  </si>
  <si>
    <t>寄り合いの議題_農道・農業用用排水路・ため池の管理</t>
  </si>
  <si>
    <t>寄り合いの議題_集落共有財産・共用施設の管理</t>
  </si>
  <si>
    <t>寄り合いの議題_環境美化・自然環境の保全</t>
  </si>
  <si>
    <t>寄り合いの議題_農業集落行事（祭り・イベント等）の計画・推進</t>
  </si>
  <si>
    <t>寄り合いの議題_農業集落内の福祉・厚生</t>
  </si>
  <si>
    <t>農地_ある</t>
  </si>
  <si>
    <t>農地_保全している</t>
  </si>
  <si>
    <t>森林_ある</t>
  </si>
  <si>
    <t>森林_保全している</t>
  </si>
  <si>
    <t>ため池・湖沼_ある</t>
  </si>
  <si>
    <t>ため池・湖沼_保全している</t>
  </si>
  <si>
    <t>河川・水路_ある</t>
  </si>
  <si>
    <t>河川・水路_保全している</t>
  </si>
  <si>
    <t>農業用用排水路_ある</t>
  </si>
  <si>
    <t>農業用用排水路_保全している</t>
  </si>
  <si>
    <t>-</t>
  </si>
  <si>
    <t>x</t>
  </si>
  <si>
    <t>１　総土地面積及び林野面積</t>
    <rPh sb="7" eb="8">
      <t>オヨ</t>
    </rPh>
    <phoneticPr fontId="32"/>
  </si>
  <si>
    <t>総土地面積</t>
    <rPh sb="0" eb="1">
      <t>ソウ</t>
    </rPh>
    <rPh sb="1" eb="3">
      <t>トチ</t>
    </rPh>
    <phoneticPr fontId="43"/>
  </si>
  <si>
    <t>耕地面積</t>
    <rPh sb="0" eb="2">
      <t>コウチ</t>
    </rPh>
    <rPh sb="2" eb="4">
      <t>メンセキ</t>
    </rPh>
    <phoneticPr fontId="44"/>
  </si>
  <si>
    <t>生産関連</t>
    <rPh sb="0" eb="2">
      <t>セイサン</t>
    </rPh>
    <rPh sb="2" eb="4">
      <t>カンレン</t>
    </rPh>
    <phoneticPr fontId="44"/>
  </si>
  <si>
    <t>水田率</t>
    <rPh sb="0" eb="2">
      <t>スイデン</t>
    </rPh>
    <rPh sb="2" eb="3">
      <t>リツ</t>
    </rPh>
    <phoneticPr fontId="44"/>
  </si>
  <si>
    <t>農家率</t>
    <rPh sb="0" eb="2">
      <t>ノウカ</t>
    </rPh>
    <rPh sb="2" eb="3">
      <t>リツ</t>
    </rPh>
    <phoneticPr fontId="44"/>
  </si>
  <si>
    <t>保全管理</t>
    <rPh sb="0" eb="2">
      <t>ホゼン</t>
    </rPh>
    <rPh sb="2" eb="4">
      <t>カンリ</t>
    </rPh>
    <phoneticPr fontId="44"/>
  </si>
  <si>
    <t>総土地
面　積</t>
    <rPh sb="0" eb="1">
      <t>ソウ</t>
    </rPh>
    <rPh sb="1" eb="3">
      <t>トチ</t>
    </rPh>
    <phoneticPr fontId="43"/>
  </si>
  <si>
    <t>林野面積</t>
    <rPh sb="0" eb="2">
      <t>リンヤ</t>
    </rPh>
    <rPh sb="2" eb="4">
      <t>メンセキ</t>
    </rPh>
    <phoneticPr fontId="43"/>
  </si>
  <si>
    <t>耕作
放棄地
面積</t>
  </si>
  <si>
    <t>計</t>
    <rPh sb="0" eb="1">
      <t>ケイ</t>
    </rPh>
    <phoneticPr fontId="43"/>
  </si>
  <si>
    <t>水田集落
（70％以上）</t>
    <rPh sb="0" eb="2">
      <t>スイデン</t>
    </rPh>
    <rPh sb="2" eb="4">
      <t>シュウラク</t>
    </rPh>
    <phoneticPr fontId="43"/>
  </si>
  <si>
    <t>田畑集落
（30～70）</t>
    <rPh sb="0" eb="1">
      <t>デン</t>
    </rPh>
    <rPh sb="1" eb="2">
      <t>ハタ</t>
    </rPh>
    <rPh sb="2" eb="4">
      <t>シュウラク</t>
    </rPh>
    <phoneticPr fontId="43"/>
  </si>
  <si>
    <t>畑地集落
（30％未満）</t>
    <rPh sb="0" eb="2">
      <t>ハタチ</t>
    </rPh>
    <rPh sb="2" eb="4">
      <t>シュウラク</t>
    </rPh>
    <phoneticPr fontId="43"/>
  </si>
  <si>
    <t>10％未満</t>
    <rPh sb="3" eb="5">
      <t>ミマン</t>
    </rPh>
    <phoneticPr fontId="43"/>
  </si>
  <si>
    <t>90％以上</t>
    <rPh sb="3" eb="5">
      <t>イジョウ</t>
    </rPh>
    <phoneticPr fontId="43"/>
  </si>
  <si>
    <t>森林地域</t>
    <rPh sb="0" eb="2">
      <t>シンリン</t>
    </rPh>
    <rPh sb="2" eb="4">
      <t>チイキ</t>
    </rPh>
    <phoneticPr fontId="11"/>
  </si>
  <si>
    <t>工業関連地域</t>
    <rPh sb="0" eb="2">
      <t>コウギョウ</t>
    </rPh>
    <rPh sb="2" eb="4">
      <t>カンレン</t>
    </rPh>
    <rPh sb="4" eb="6">
      <t>チイキ</t>
    </rPh>
    <phoneticPr fontId="11"/>
  </si>
  <si>
    <t>農業地域</t>
    <rPh sb="0" eb="2">
      <t>ノウギョウ</t>
    </rPh>
    <rPh sb="2" eb="4">
      <t>チイキ</t>
    </rPh>
    <phoneticPr fontId="11"/>
  </si>
  <si>
    <t>商業関連地域</t>
    <rPh sb="0" eb="2">
      <t>ショウギョウ</t>
    </rPh>
    <rPh sb="2" eb="4">
      <t>カンレン</t>
    </rPh>
    <rPh sb="4" eb="6">
      <t>チイキ</t>
    </rPh>
    <phoneticPr fontId="11"/>
  </si>
  <si>
    <t>市街化区域</t>
    <rPh sb="0" eb="3">
      <t>シガイカ</t>
    </rPh>
    <rPh sb="3" eb="5">
      <t>クイキ</t>
    </rPh>
    <phoneticPr fontId="11"/>
  </si>
  <si>
    <t>市街化調整区域</t>
    <rPh sb="0" eb="3">
      <t>シガイカ</t>
    </rPh>
    <rPh sb="3" eb="5">
      <t>チョウセイ</t>
    </rPh>
    <rPh sb="5" eb="7">
      <t>クイキ</t>
    </rPh>
    <phoneticPr fontId="11"/>
  </si>
  <si>
    <t>(経営体)</t>
    <rPh sb="1" eb="4">
      <t>ケイエイタイ</t>
    </rPh>
    <phoneticPr fontId="11"/>
  </si>
  <si>
    <t>石神</t>
  </si>
  <si>
    <t>久保</t>
  </si>
  <si>
    <t>設定</t>
  </si>
  <si>
    <t>@</t>
  </si>
  <si>
    <t>神明町</t>
  </si>
  <si>
    <t>大町</t>
  </si>
  <si>
    <t>中央</t>
  </si>
  <si>
    <t>旭町</t>
  </si>
  <si>
    <t>西村</t>
  </si>
  <si>
    <t>共和村</t>
  </si>
  <si>
    <t>豊里村</t>
  </si>
  <si>
    <t>青柳</t>
  </si>
  <si>
    <t>中郷村</t>
  </si>
  <si>
    <t>元町</t>
  </si>
  <si>
    <t>大沢</t>
  </si>
  <si>
    <t>高岡村</t>
  </si>
  <si>
    <t>土村</t>
  </si>
  <si>
    <t>八幡町</t>
  </si>
  <si>
    <t>西条村</t>
  </si>
  <si>
    <t>東条村</t>
  </si>
  <si>
    <t>昭和町</t>
  </si>
  <si>
    <t>中川村</t>
  </si>
  <si>
    <t>川上村</t>
  </si>
  <si>
    <t>峰</t>
  </si>
  <si>
    <t>豊栄村</t>
  </si>
  <si>
    <t>栄村</t>
  </si>
  <si>
    <t>米沢村</t>
  </si>
  <si>
    <t>南条村</t>
  </si>
  <si>
    <t>宮沢</t>
  </si>
  <si>
    <t>坂下</t>
  </si>
  <si>
    <t>坂上</t>
  </si>
  <si>
    <t>中町</t>
  </si>
  <si>
    <t>諏訪</t>
  </si>
  <si>
    <t>中平</t>
  </si>
  <si>
    <t>長沢</t>
  </si>
  <si>
    <t>神明</t>
  </si>
  <si>
    <t>神戸</t>
  </si>
  <si>
    <t>東寺尾</t>
  </si>
  <si>
    <t>馬場</t>
  </si>
  <si>
    <t>片倉</t>
  </si>
  <si>
    <t>西寺尾</t>
  </si>
  <si>
    <t>三ツ沢</t>
  </si>
  <si>
    <t>今井</t>
  </si>
  <si>
    <t>新井</t>
  </si>
  <si>
    <t>森</t>
  </si>
  <si>
    <t>柴</t>
  </si>
  <si>
    <t>下田</t>
  </si>
  <si>
    <t>箕輪</t>
  </si>
  <si>
    <t>上町</t>
  </si>
  <si>
    <t>綱島</t>
  </si>
  <si>
    <t>更生</t>
  </si>
  <si>
    <t>下郷</t>
  </si>
  <si>
    <t>矢沢</t>
  </si>
  <si>
    <t>川上</t>
  </si>
  <si>
    <t>前田</t>
  </si>
  <si>
    <t>秋葉</t>
  </si>
  <si>
    <t>柏尾</t>
  </si>
  <si>
    <t>桜堂</t>
  </si>
  <si>
    <t>共栄</t>
  </si>
  <si>
    <t>吉原</t>
  </si>
  <si>
    <t>大北</t>
  </si>
  <si>
    <t>金井</t>
  </si>
  <si>
    <t>寺尾</t>
  </si>
  <si>
    <t>宮下</t>
  </si>
  <si>
    <t>上金井</t>
  </si>
  <si>
    <t>大久保</t>
  </si>
  <si>
    <t>台</t>
  </si>
  <si>
    <t>宿</t>
  </si>
  <si>
    <t>寺山</t>
  </si>
  <si>
    <t>中山</t>
  </si>
  <si>
    <t>上山</t>
  </si>
  <si>
    <t>本郷</t>
  </si>
  <si>
    <t>中屋敷</t>
  </si>
  <si>
    <t>中谷</t>
  </si>
  <si>
    <t>渡戸</t>
  </si>
  <si>
    <t>石原</t>
  </si>
  <si>
    <t>中島</t>
  </si>
  <si>
    <t>飯島</t>
  </si>
  <si>
    <t>下村</t>
  </si>
  <si>
    <t>西部</t>
  </si>
  <si>
    <t>三家</t>
  </si>
  <si>
    <t>下飯田</t>
  </si>
  <si>
    <t>中部</t>
  </si>
  <si>
    <t>小黒</t>
  </si>
  <si>
    <t>寺家</t>
  </si>
  <si>
    <t>堀之内</t>
  </si>
  <si>
    <t>内田</t>
  </si>
  <si>
    <t>東山田</t>
  </si>
  <si>
    <t>東方</t>
  </si>
  <si>
    <t>川向</t>
  </si>
  <si>
    <t>渋沢</t>
  </si>
  <si>
    <t>辻</t>
  </si>
  <si>
    <t>新城</t>
  </si>
  <si>
    <t>下小田中</t>
  </si>
  <si>
    <t>向</t>
  </si>
  <si>
    <t>川原</t>
  </si>
  <si>
    <t>五反田</t>
  </si>
  <si>
    <t>高石</t>
  </si>
  <si>
    <t>山口</t>
  </si>
  <si>
    <t>日吉</t>
  </si>
  <si>
    <t>黒川</t>
  </si>
  <si>
    <t>森下</t>
  </si>
  <si>
    <t>南町</t>
  </si>
  <si>
    <t>新町</t>
  </si>
  <si>
    <t>上大島</t>
  </si>
  <si>
    <t>常盤</t>
  </si>
  <si>
    <t>中野</t>
  </si>
  <si>
    <t>中野町</t>
  </si>
  <si>
    <t>小網</t>
  </si>
  <si>
    <t>奈良井</t>
  </si>
  <si>
    <t>新宿</t>
  </si>
  <si>
    <t>野尻</t>
  </si>
  <si>
    <t>宮ノ前</t>
  </si>
  <si>
    <t>荒井</t>
  </si>
  <si>
    <t>下原</t>
  </si>
  <si>
    <t>上原</t>
  </si>
  <si>
    <t>上村</t>
  </si>
  <si>
    <t>三井</t>
  </si>
  <si>
    <t>下町</t>
  </si>
  <si>
    <t>西</t>
  </si>
  <si>
    <t>岡本</t>
  </si>
  <si>
    <t>小原</t>
  </si>
  <si>
    <t>宮原</t>
  </si>
  <si>
    <t>向原</t>
  </si>
  <si>
    <t>奈良本</t>
  </si>
  <si>
    <t>上宿</t>
  </si>
  <si>
    <t>落合</t>
  </si>
  <si>
    <t>日野</t>
  </si>
  <si>
    <t>中尾</t>
  </si>
  <si>
    <t>小舟</t>
  </si>
  <si>
    <t>上和田</t>
  </si>
  <si>
    <t>下和田</t>
  </si>
  <si>
    <t>日向</t>
  </si>
  <si>
    <t>滝</t>
  </si>
  <si>
    <t>堀ノ内</t>
  </si>
  <si>
    <t>半在家</t>
  </si>
  <si>
    <t>塩田</t>
  </si>
  <si>
    <t>四ツ谷</t>
  </si>
  <si>
    <t>田尻</t>
  </si>
  <si>
    <t>石橋</t>
  </si>
  <si>
    <t>大和</t>
  </si>
  <si>
    <t>上庭</t>
  </si>
  <si>
    <t>市場</t>
  </si>
  <si>
    <t>旭</t>
  </si>
  <si>
    <t>高坂</t>
  </si>
  <si>
    <t>池田</t>
  </si>
  <si>
    <t>岩戸</t>
  </si>
  <si>
    <t>林</t>
  </si>
  <si>
    <t>番場</t>
  </si>
  <si>
    <t>柳町</t>
  </si>
  <si>
    <t>山下</t>
  </si>
  <si>
    <t>西町</t>
  </si>
  <si>
    <t>田端</t>
  </si>
  <si>
    <t>入野</t>
  </si>
  <si>
    <t>北久保</t>
  </si>
  <si>
    <t>片岡</t>
  </si>
  <si>
    <t>大島</t>
  </si>
  <si>
    <t>下島</t>
  </si>
  <si>
    <t>矢崎</t>
  </si>
  <si>
    <t>大畑</t>
  </si>
  <si>
    <t>真田</t>
  </si>
  <si>
    <t>長谷</t>
  </si>
  <si>
    <t>田辺</t>
  </si>
  <si>
    <t>山崎</t>
  </si>
  <si>
    <t>立石</t>
  </si>
  <si>
    <t>三共</t>
  </si>
  <si>
    <t>大東</t>
  </si>
  <si>
    <t>石川</t>
  </si>
  <si>
    <t>城</t>
  </si>
  <si>
    <t>河原</t>
  </si>
  <si>
    <t>川名</t>
  </si>
  <si>
    <t>新屋敷</t>
  </si>
  <si>
    <t>菖蒲沢</t>
  </si>
  <si>
    <t>小田原</t>
  </si>
  <si>
    <t>町田</t>
  </si>
  <si>
    <t>荻窪</t>
  </si>
  <si>
    <t>宮本</t>
  </si>
  <si>
    <t>東組</t>
  </si>
  <si>
    <t>板橋</t>
  </si>
  <si>
    <t>下堀</t>
  </si>
  <si>
    <t>中新田</t>
  </si>
  <si>
    <t>下新田</t>
  </si>
  <si>
    <t>桜井村</t>
  </si>
  <si>
    <t>柳新田</t>
  </si>
  <si>
    <t>新屋</t>
  </si>
  <si>
    <t>中曽根</t>
  </si>
  <si>
    <t>高田</t>
  </si>
  <si>
    <t>桑原</t>
  </si>
  <si>
    <t>松尾</t>
  </si>
  <si>
    <t>新田</t>
  </si>
  <si>
    <t>小和田</t>
  </si>
  <si>
    <t>芝原</t>
  </si>
  <si>
    <t>松原</t>
  </si>
  <si>
    <t>町部</t>
  </si>
  <si>
    <t>飯森</t>
  </si>
  <si>
    <t>平沢</t>
  </si>
  <si>
    <t>今泉</t>
  </si>
  <si>
    <t>羽根</t>
  </si>
  <si>
    <t>菖蒲</t>
  </si>
  <si>
    <t>新開</t>
  </si>
  <si>
    <t>小平</t>
  </si>
  <si>
    <t>北部</t>
  </si>
  <si>
    <t>棚沢</t>
  </si>
  <si>
    <t>玉川村</t>
  </si>
  <si>
    <t>中沢</t>
  </si>
  <si>
    <t>中屋</t>
  </si>
  <si>
    <t>大和町</t>
  </si>
  <si>
    <t>沖</t>
  </si>
  <si>
    <t>国分</t>
  </si>
  <si>
    <t>上郷</t>
  </si>
  <si>
    <t>小松原</t>
  </si>
  <si>
    <t>中河原</t>
  </si>
  <si>
    <t>小池</t>
  </si>
  <si>
    <t>竹松</t>
  </si>
  <si>
    <t>日影</t>
  </si>
  <si>
    <t>岩原</t>
  </si>
  <si>
    <t>吉岡</t>
  </si>
  <si>
    <t>小園</t>
  </si>
  <si>
    <t>一色</t>
  </si>
  <si>
    <t>岩倉</t>
  </si>
  <si>
    <t>五分一</t>
  </si>
  <si>
    <t>藤沢</t>
  </si>
  <si>
    <t>赤田</t>
  </si>
  <si>
    <t>高尾</t>
  </si>
  <si>
    <t>大門</t>
  </si>
  <si>
    <t>南原</t>
  </si>
  <si>
    <t>城山</t>
  </si>
  <si>
    <t>深沢</t>
  </si>
  <si>
    <t>延沢</t>
  </si>
  <si>
    <t>牛島</t>
  </si>
  <si>
    <t>上島</t>
  </si>
  <si>
    <t>下向</t>
  </si>
  <si>
    <t>中</t>
  </si>
  <si>
    <t>大塚</t>
  </si>
  <si>
    <t>小沢</t>
  </si>
  <si>
    <t>金山</t>
  </si>
  <si>
    <t>川北</t>
  </si>
  <si>
    <t>細野</t>
  </si>
  <si>
    <t>中根</t>
  </si>
  <si>
    <t>八幡</t>
  </si>
  <si>
    <t>長野県</t>
    <rPh sb="0" eb="2">
      <t>ナガノ</t>
    </rPh>
    <rPh sb="2" eb="3">
      <t>ケン</t>
    </rPh>
    <phoneticPr fontId="11"/>
  </si>
  <si>
    <t>長野県</t>
  </si>
  <si>
    <t>長野市</t>
  </si>
  <si>
    <t>茂菅</t>
  </si>
  <si>
    <t>新諏訪</t>
  </si>
  <si>
    <t>西長野</t>
  </si>
  <si>
    <t>桜枝町外</t>
  </si>
  <si>
    <t>花咲町外</t>
  </si>
  <si>
    <t>往生地</t>
  </si>
  <si>
    <t>横沢町外</t>
  </si>
  <si>
    <t>箱清水</t>
  </si>
  <si>
    <t>元善町外</t>
  </si>
  <si>
    <t>三輪田町</t>
  </si>
  <si>
    <t>淀ケ橋</t>
  </si>
  <si>
    <t>上松滝</t>
  </si>
  <si>
    <t>上松</t>
  </si>
  <si>
    <t>湯谷</t>
  </si>
  <si>
    <t>東後町外</t>
  </si>
  <si>
    <t>田町外</t>
  </si>
  <si>
    <t>上千歳町外</t>
  </si>
  <si>
    <t>諏訪町外</t>
  </si>
  <si>
    <t>北石堂町外</t>
  </si>
  <si>
    <t>岡田町</t>
  </si>
  <si>
    <t>中御所</t>
  </si>
  <si>
    <t>七瀬中部</t>
  </si>
  <si>
    <t>七瀬北部</t>
  </si>
  <si>
    <t>七瀬南部</t>
  </si>
  <si>
    <t>栗田北中</t>
  </si>
  <si>
    <t>栗田</t>
  </si>
  <si>
    <t>北市</t>
  </si>
  <si>
    <t>北荒木</t>
  </si>
  <si>
    <t>吹上</t>
  </si>
  <si>
    <t>南荒木</t>
  </si>
  <si>
    <t>南市</t>
  </si>
  <si>
    <t>川合新田</t>
  </si>
  <si>
    <t>上千田</t>
  </si>
  <si>
    <t>母袋</t>
  </si>
  <si>
    <t>中千田</t>
  </si>
  <si>
    <t>日詰</t>
  </si>
  <si>
    <t>南俣</t>
  </si>
  <si>
    <t>上高田</t>
  </si>
  <si>
    <t>川端</t>
  </si>
  <si>
    <t>南高田</t>
  </si>
  <si>
    <t>南長池</t>
  </si>
  <si>
    <t>若宮</t>
  </si>
  <si>
    <t>西尾張部</t>
  </si>
  <si>
    <t>東和田</t>
  </si>
  <si>
    <t>西和田</t>
  </si>
  <si>
    <t>平林</t>
  </si>
  <si>
    <t>北条</t>
  </si>
  <si>
    <t>荒屋</t>
  </si>
  <si>
    <t>桐原</t>
  </si>
  <si>
    <t>中越</t>
  </si>
  <si>
    <t>鍋屋</t>
  </si>
  <si>
    <t>太田</t>
  </si>
  <si>
    <t>東部</t>
  </si>
  <si>
    <t>押鐘</t>
  </si>
  <si>
    <t>上宇木</t>
  </si>
  <si>
    <t>下宇木</t>
  </si>
  <si>
    <t>相ノ木東</t>
  </si>
  <si>
    <t>相ノ木西</t>
  </si>
  <si>
    <t>横山</t>
  </si>
  <si>
    <t>返目</t>
  </si>
  <si>
    <t>芋井村</t>
  </si>
  <si>
    <t>新安</t>
  </si>
  <si>
    <t>荒安</t>
  </si>
  <si>
    <t>たたら</t>
  </si>
  <si>
    <t>坂額</t>
  </si>
  <si>
    <t>泉平</t>
  </si>
  <si>
    <t>坂高木</t>
  </si>
  <si>
    <t>松久保</t>
  </si>
  <si>
    <t>池平</t>
  </si>
  <si>
    <t>洞</t>
  </si>
  <si>
    <t>曲戸</t>
  </si>
  <si>
    <t>沢尻</t>
  </si>
  <si>
    <t>上野平</t>
  </si>
  <si>
    <t>上中犬飼</t>
  </si>
  <si>
    <t>下犬飼</t>
  </si>
  <si>
    <t>荻久保</t>
  </si>
  <si>
    <t>影山</t>
  </si>
  <si>
    <t>沢浦</t>
  </si>
  <si>
    <t>扇平</t>
  </si>
  <si>
    <t>百舌原</t>
  </si>
  <si>
    <t>広瀬</t>
  </si>
  <si>
    <t>平</t>
  </si>
  <si>
    <t>京田，貉久保</t>
  </si>
  <si>
    <t>軍足</t>
  </si>
  <si>
    <t>麓原</t>
  </si>
  <si>
    <t>栄峯，銚子口</t>
  </si>
  <si>
    <t>浅川村</t>
  </si>
  <si>
    <t>東条</t>
  </si>
  <si>
    <t>伺去</t>
  </si>
  <si>
    <t>真光寺</t>
  </si>
  <si>
    <t>一ノ瀬</t>
  </si>
  <si>
    <t>畑山</t>
  </si>
  <si>
    <t>門沢</t>
  </si>
  <si>
    <t>三ツ出</t>
  </si>
  <si>
    <t>台ケ窪</t>
  </si>
  <si>
    <t>坂中</t>
  </si>
  <si>
    <t>西平</t>
  </si>
  <si>
    <t>福岡</t>
  </si>
  <si>
    <t>押田</t>
  </si>
  <si>
    <t>西条</t>
  </si>
  <si>
    <t>若槻村</t>
  </si>
  <si>
    <t>檀田</t>
  </si>
  <si>
    <t>稲田</t>
  </si>
  <si>
    <t>徳間</t>
  </si>
  <si>
    <t>若槻東条</t>
  </si>
  <si>
    <t>上野</t>
  </si>
  <si>
    <t>田子</t>
  </si>
  <si>
    <t>吉</t>
  </si>
  <si>
    <t>山千寺</t>
  </si>
  <si>
    <t>髻</t>
  </si>
  <si>
    <t>古里村</t>
  </si>
  <si>
    <t>西富竹</t>
  </si>
  <si>
    <t>東富竹</t>
  </si>
  <si>
    <t>金箱</t>
  </si>
  <si>
    <t>下駒沢</t>
  </si>
  <si>
    <t>上駒沢</t>
  </si>
  <si>
    <t>三才</t>
  </si>
  <si>
    <t>長沼村</t>
  </si>
  <si>
    <t>穂保</t>
  </si>
  <si>
    <t>津野</t>
  </si>
  <si>
    <t>赤沼</t>
  </si>
  <si>
    <t>柳原村（長野市）</t>
    <rPh sb="4" eb="7">
      <t>ナガノシ</t>
    </rPh>
    <phoneticPr fontId="11"/>
  </si>
  <si>
    <t>小島</t>
  </si>
  <si>
    <t>中俣</t>
  </si>
  <si>
    <t>布野</t>
  </si>
  <si>
    <t>村山</t>
  </si>
  <si>
    <t>朝陽村</t>
  </si>
  <si>
    <t>南屋島</t>
  </si>
  <si>
    <t>北屋島</t>
  </si>
  <si>
    <t>北長池</t>
  </si>
  <si>
    <t>北尾張部</t>
  </si>
  <si>
    <t>石渡</t>
  </si>
  <si>
    <t>南堀</t>
  </si>
  <si>
    <t>北堀</t>
  </si>
  <si>
    <t>大豆島村</t>
  </si>
  <si>
    <t>松岡</t>
  </si>
  <si>
    <t>上区</t>
  </si>
  <si>
    <t>中区</t>
  </si>
  <si>
    <t>下区</t>
  </si>
  <si>
    <t>西風間</t>
  </si>
  <si>
    <t>東風間</t>
  </si>
  <si>
    <t>安茂里村</t>
  </si>
  <si>
    <t>平柴</t>
  </si>
  <si>
    <t>小柴見</t>
  </si>
  <si>
    <t>差出</t>
  </si>
  <si>
    <t>小路</t>
  </si>
  <si>
    <t>西河原</t>
  </si>
  <si>
    <t>小市</t>
  </si>
  <si>
    <t>小田切村</t>
  </si>
  <si>
    <t>下深沢</t>
  </si>
  <si>
    <t>平深沢</t>
  </si>
  <si>
    <t>上深沢</t>
  </si>
  <si>
    <t>中組</t>
  </si>
  <si>
    <t>塩日方</t>
  </si>
  <si>
    <t>無及平</t>
  </si>
  <si>
    <t>草崎</t>
  </si>
  <si>
    <t>榎，新分市</t>
  </si>
  <si>
    <t>久保北畠</t>
  </si>
  <si>
    <t>三組</t>
  </si>
  <si>
    <t>麻庭</t>
  </si>
  <si>
    <t>山田中</t>
  </si>
  <si>
    <t>川後</t>
  </si>
  <si>
    <t>松枇</t>
  </si>
  <si>
    <t>日影繁</t>
  </si>
  <si>
    <t>西繁</t>
  </si>
  <si>
    <t>小野平</t>
  </si>
  <si>
    <t>東繁</t>
  </si>
  <si>
    <t>二ツ石</t>
  </si>
  <si>
    <t>国見</t>
  </si>
  <si>
    <t>湯山</t>
  </si>
  <si>
    <t>百瀬</t>
  </si>
  <si>
    <t>下小鍋</t>
  </si>
  <si>
    <t>日方</t>
  </si>
  <si>
    <t>沢ノ入</t>
  </si>
  <si>
    <t>平石栃ノ木</t>
  </si>
  <si>
    <t>千木</t>
  </si>
  <si>
    <t>篠ノ井町</t>
  </si>
  <si>
    <t>柳沢</t>
  </si>
  <si>
    <t>瀬原田</t>
  </si>
  <si>
    <t>五明</t>
  </si>
  <si>
    <t>西組</t>
  </si>
  <si>
    <t>内堀</t>
  </si>
  <si>
    <t>唐臼</t>
  </si>
  <si>
    <t>芝沢</t>
  </si>
  <si>
    <t>御幣川</t>
  </si>
  <si>
    <t>西横田</t>
  </si>
  <si>
    <t>東横田</t>
  </si>
  <si>
    <t>会</t>
  </si>
  <si>
    <t>国道</t>
  </si>
  <si>
    <t>川柳村</t>
  </si>
  <si>
    <t>上石川</t>
  </si>
  <si>
    <t>下石川</t>
  </si>
  <si>
    <t>方田</t>
  </si>
  <si>
    <t>中条</t>
  </si>
  <si>
    <t>昭和</t>
  </si>
  <si>
    <t>大当</t>
  </si>
  <si>
    <t>作見</t>
  </si>
  <si>
    <t>塩崎村</t>
  </si>
  <si>
    <t>篠ノ井東</t>
  </si>
  <si>
    <t>篠ノ井上</t>
  </si>
  <si>
    <t>平久保</t>
  </si>
  <si>
    <t>角間</t>
  </si>
  <si>
    <t>四之宮</t>
  </si>
  <si>
    <t>四野宮</t>
  </si>
  <si>
    <t>越</t>
  </si>
  <si>
    <t>東福寺村</t>
  </si>
  <si>
    <t>小森西</t>
  </si>
  <si>
    <t>小森東</t>
  </si>
  <si>
    <t>上組</t>
  </si>
  <si>
    <t>東区</t>
  </si>
  <si>
    <t>信里村</t>
  </si>
  <si>
    <t>瀬成，粒良田</t>
  </si>
  <si>
    <t>秋古</t>
  </si>
  <si>
    <t>夜交</t>
  </si>
  <si>
    <t>若林</t>
  </si>
  <si>
    <t>遊谷</t>
  </si>
  <si>
    <t>山布施</t>
  </si>
  <si>
    <t>青池</t>
  </si>
  <si>
    <t>有旅第二</t>
  </si>
  <si>
    <t>笹鍋</t>
  </si>
  <si>
    <t>十二</t>
  </si>
  <si>
    <t>上有旅</t>
  </si>
  <si>
    <t>有旅第一</t>
  </si>
  <si>
    <t>犬石</t>
  </si>
  <si>
    <t>西寺尾村２－１</t>
  </si>
  <si>
    <t>杵淵</t>
  </si>
  <si>
    <t>荒堀</t>
  </si>
  <si>
    <t>北村</t>
  </si>
  <si>
    <t>岡</t>
  </si>
  <si>
    <t>犀口</t>
  </si>
  <si>
    <t>北組</t>
  </si>
  <si>
    <t>南組</t>
  </si>
  <si>
    <t>段ノ原</t>
  </si>
  <si>
    <t>築地</t>
  </si>
  <si>
    <t>深町</t>
  </si>
  <si>
    <t>古町</t>
  </si>
  <si>
    <t>本組</t>
  </si>
  <si>
    <t>川中島村</t>
  </si>
  <si>
    <t>古森沢</t>
  </si>
  <si>
    <t>於下</t>
  </si>
  <si>
    <t>阿弥陀堂</t>
  </si>
  <si>
    <t>寺町</t>
  </si>
  <si>
    <t>北河原</t>
  </si>
  <si>
    <t>中島東</t>
  </si>
  <si>
    <t>中島西</t>
  </si>
  <si>
    <t>四ツ屋</t>
  </si>
  <si>
    <t>中津村（長野市）</t>
    <rPh sb="4" eb="7">
      <t>ナガノシ</t>
    </rPh>
    <phoneticPr fontId="11"/>
  </si>
  <si>
    <t>北原</t>
  </si>
  <si>
    <t>貝沢</t>
  </si>
  <si>
    <t>御厨村</t>
  </si>
  <si>
    <t>北戸部</t>
  </si>
  <si>
    <t>上布施</t>
  </si>
  <si>
    <t>藤牧</t>
  </si>
  <si>
    <t>棗町</t>
  </si>
  <si>
    <t>荒町</t>
  </si>
  <si>
    <t>平井町</t>
  </si>
  <si>
    <t>畑中</t>
  </si>
  <si>
    <t>平井組</t>
  </si>
  <si>
    <t>下布施</t>
  </si>
  <si>
    <t>信田村</t>
  </si>
  <si>
    <t>宮ノ下</t>
  </si>
  <si>
    <t>札木</t>
  </si>
  <si>
    <t>一致</t>
  </si>
  <si>
    <t>小日向</t>
  </si>
  <si>
    <t>大森</t>
  </si>
  <si>
    <t>境組</t>
  </si>
  <si>
    <t>原市場</t>
  </si>
  <si>
    <t>浅野</t>
  </si>
  <si>
    <t>氷熊</t>
  </si>
  <si>
    <t>灰原</t>
  </si>
  <si>
    <t>高野</t>
  </si>
  <si>
    <t>軽井沢</t>
  </si>
  <si>
    <t>更府村</t>
  </si>
  <si>
    <t>安庭</t>
  </si>
  <si>
    <t>古藤</t>
  </si>
  <si>
    <t>下平</t>
  </si>
  <si>
    <t>宮平</t>
  </si>
  <si>
    <t>桜井</t>
  </si>
  <si>
    <t>涌池</t>
  </si>
  <si>
    <t>上尾</t>
  </si>
  <si>
    <t>三水</t>
  </si>
  <si>
    <t>青木島村</t>
  </si>
  <si>
    <t>丹波島</t>
  </si>
  <si>
    <t>鍛治沼</t>
  </si>
  <si>
    <t>青木島北</t>
  </si>
  <si>
    <t>青木島</t>
  </si>
  <si>
    <t>久新河原</t>
  </si>
  <si>
    <t>不動寺</t>
  </si>
  <si>
    <t>南上</t>
  </si>
  <si>
    <t>北島</t>
  </si>
  <si>
    <t>四十二石</t>
  </si>
  <si>
    <t>稲里村</t>
  </si>
  <si>
    <t>久津町</t>
  </si>
  <si>
    <t>日進</t>
  </si>
  <si>
    <t>二ツ屋</t>
  </si>
  <si>
    <t>中氷東</t>
  </si>
  <si>
    <t>中氷西</t>
  </si>
  <si>
    <t>第五</t>
  </si>
  <si>
    <t>境東</t>
  </si>
  <si>
    <t>境西</t>
  </si>
  <si>
    <t>下北</t>
  </si>
  <si>
    <t>下氷鉋</t>
  </si>
  <si>
    <t>野池東</t>
  </si>
  <si>
    <t>野池西</t>
  </si>
  <si>
    <t>塔之腰</t>
  </si>
  <si>
    <t>南区</t>
  </si>
  <si>
    <t>広田</t>
  </si>
  <si>
    <t>共益</t>
  </si>
  <si>
    <t>広徳</t>
  </si>
  <si>
    <t>広田第一</t>
  </si>
  <si>
    <t>広田北</t>
  </si>
  <si>
    <t>広栄</t>
  </si>
  <si>
    <t>田牧東</t>
  </si>
  <si>
    <t>小島田村</t>
  </si>
  <si>
    <t>頤気</t>
  </si>
  <si>
    <t>野田</t>
  </si>
  <si>
    <t>紙屋</t>
  </si>
  <si>
    <t>花立</t>
  </si>
  <si>
    <t>真島村</t>
  </si>
  <si>
    <t>梵天</t>
  </si>
  <si>
    <t>本道</t>
  </si>
  <si>
    <t>中真島</t>
  </si>
  <si>
    <t>前淵</t>
  </si>
  <si>
    <t>川合</t>
  </si>
  <si>
    <t>松代町</t>
  </si>
  <si>
    <t>殿町</t>
  </si>
  <si>
    <t>伊勢町</t>
  </si>
  <si>
    <t>十五区</t>
  </si>
  <si>
    <t>清須馬喰町</t>
  </si>
  <si>
    <t>紙屋紺屋町</t>
  </si>
  <si>
    <t>中町肴町</t>
  </si>
  <si>
    <t>下田荒神町</t>
  </si>
  <si>
    <t>鍛治田町</t>
  </si>
  <si>
    <t>松山御安町</t>
  </si>
  <si>
    <t>柴町，馬場町</t>
  </si>
  <si>
    <t>代官，竹山，有楽町</t>
  </si>
  <si>
    <t>中川</t>
  </si>
  <si>
    <t>岩沢</t>
  </si>
  <si>
    <t>菅間</t>
  </si>
  <si>
    <t>滝本</t>
  </si>
  <si>
    <t>般若寺</t>
  </si>
  <si>
    <t>瀬関</t>
  </si>
  <si>
    <t>竹原</t>
  </si>
  <si>
    <t>長礼</t>
  </si>
  <si>
    <t>加賀井</t>
  </si>
  <si>
    <t>東十人町</t>
  </si>
  <si>
    <t>屋地</t>
  </si>
  <si>
    <t>田町十人町</t>
  </si>
  <si>
    <t>上十人町</t>
  </si>
  <si>
    <t>東荒町</t>
  </si>
  <si>
    <t>上荒町</t>
  </si>
  <si>
    <t>清野村</t>
  </si>
  <si>
    <t>岩野</t>
  </si>
  <si>
    <t>道島</t>
  </si>
  <si>
    <t>会田，鳥見塚</t>
  </si>
  <si>
    <t>宮村</t>
  </si>
  <si>
    <t>大村</t>
  </si>
  <si>
    <t>五山</t>
  </si>
  <si>
    <t>新馬喰町</t>
  </si>
  <si>
    <t>赤柴</t>
  </si>
  <si>
    <t>関屋</t>
  </si>
  <si>
    <t>桑根井</t>
  </si>
  <si>
    <t>牧内</t>
  </si>
  <si>
    <t>宮崎</t>
  </si>
  <si>
    <t>寺尾村</t>
  </si>
  <si>
    <t>小島田</t>
  </si>
  <si>
    <t>牧島</t>
  </si>
  <si>
    <t>大室</t>
  </si>
  <si>
    <t>西寺尾村２－２</t>
  </si>
  <si>
    <t>表</t>
  </si>
  <si>
    <t>同心町</t>
  </si>
  <si>
    <t>北</t>
  </si>
  <si>
    <t>六鹿</t>
  </si>
  <si>
    <t>稲葉</t>
  </si>
  <si>
    <t>入</t>
  </si>
  <si>
    <t>欠</t>
  </si>
  <si>
    <t>保科村</t>
  </si>
  <si>
    <t>須釜</t>
  </si>
  <si>
    <t>在家</t>
  </si>
  <si>
    <t>外山</t>
  </si>
  <si>
    <t>高岡</t>
  </si>
  <si>
    <t>五区</t>
  </si>
  <si>
    <t>引沢</t>
  </si>
  <si>
    <t>町滝崎</t>
  </si>
  <si>
    <t>矢原</t>
  </si>
  <si>
    <t>赤野田</t>
  </si>
  <si>
    <t>高下</t>
  </si>
  <si>
    <t>川田村</t>
  </si>
  <si>
    <t>小出</t>
  </si>
  <si>
    <t>塚本</t>
  </si>
  <si>
    <t>町川田</t>
  </si>
  <si>
    <t>領家</t>
  </si>
  <si>
    <t>綿内村</t>
  </si>
  <si>
    <t>芦ノ町１</t>
  </si>
  <si>
    <t>芦ノ町２</t>
  </si>
  <si>
    <t>牛池</t>
  </si>
  <si>
    <t>大橋１</t>
  </si>
  <si>
    <t>大橋２</t>
  </si>
  <si>
    <t>温湯</t>
  </si>
  <si>
    <t>山新田</t>
  </si>
  <si>
    <t>大柳</t>
  </si>
  <si>
    <t>菱田</t>
  </si>
  <si>
    <t>春山</t>
  </si>
  <si>
    <t>古屋</t>
  </si>
  <si>
    <t>万年島</t>
  </si>
  <si>
    <t>浦町</t>
  </si>
  <si>
    <t>町</t>
  </si>
  <si>
    <t>岩崎</t>
  </si>
  <si>
    <t>七二会村</t>
  </si>
  <si>
    <t>瀬脇</t>
  </si>
  <si>
    <t>蓮</t>
  </si>
  <si>
    <t>赤坂</t>
  </si>
  <si>
    <t>論地</t>
  </si>
  <si>
    <t>滝屋</t>
  </si>
  <si>
    <t>坪根</t>
  </si>
  <si>
    <t>倉並</t>
  </si>
  <si>
    <t>五十平</t>
  </si>
  <si>
    <t>谷原</t>
  </si>
  <si>
    <t>定谷</t>
  </si>
  <si>
    <t>古間</t>
  </si>
  <si>
    <t>狸尾</t>
  </si>
  <si>
    <t>塩</t>
  </si>
  <si>
    <t>平出</t>
  </si>
  <si>
    <t>知足院</t>
  </si>
  <si>
    <t>橋詰</t>
  </si>
  <si>
    <t>岩草</t>
  </si>
  <si>
    <t>遠見</t>
  </si>
  <si>
    <t>上戸倉</t>
  </si>
  <si>
    <t>小坂組</t>
  </si>
  <si>
    <t>大安寺</t>
  </si>
  <si>
    <t>笹平</t>
  </si>
  <si>
    <t>神郷村</t>
  </si>
  <si>
    <t>南郷</t>
  </si>
  <si>
    <t>石</t>
  </si>
  <si>
    <t>鷲寺</t>
  </si>
  <si>
    <t>立町</t>
  </si>
  <si>
    <t>本町一</t>
  </si>
  <si>
    <t>本町二</t>
  </si>
  <si>
    <t>神代町</t>
  </si>
  <si>
    <t>横町</t>
  </si>
  <si>
    <t>伊豆毛</t>
  </si>
  <si>
    <t>小瀬</t>
  </si>
  <si>
    <t>上神代</t>
  </si>
  <si>
    <t>鳥居村</t>
  </si>
  <si>
    <t>上浅野</t>
  </si>
  <si>
    <t>神田</t>
  </si>
  <si>
    <t>堀組</t>
  </si>
  <si>
    <t>手子塚</t>
  </si>
  <si>
    <t>入組</t>
  </si>
  <si>
    <t>上堰</t>
  </si>
  <si>
    <t>大方</t>
  </si>
  <si>
    <t>橋場</t>
  </si>
  <si>
    <t>蟻ケ崎</t>
  </si>
  <si>
    <t>川谷</t>
  </si>
  <si>
    <t>戸隠村</t>
  </si>
  <si>
    <t>尾上</t>
  </si>
  <si>
    <t>諸沢</t>
  </si>
  <si>
    <t>二条</t>
  </si>
  <si>
    <t>大中</t>
  </si>
  <si>
    <t>和沢口</t>
  </si>
  <si>
    <t>和沢</t>
  </si>
  <si>
    <t>銚子口</t>
  </si>
  <si>
    <t>横道</t>
  </si>
  <si>
    <t>上楡木</t>
  </si>
  <si>
    <t>東原</t>
  </si>
  <si>
    <t>猿丸</t>
  </si>
  <si>
    <t>川下</t>
  </si>
  <si>
    <t>日照田</t>
  </si>
  <si>
    <t>折橋</t>
  </si>
  <si>
    <t>下楠川</t>
  </si>
  <si>
    <t>宇和原</t>
  </si>
  <si>
    <t>奈良尾</t>
  </si>
  <si>
    <t>上楠川</t>
  </si>
  <si>
    <t>宝光社</t>
  </si>
  <si>
    <t>中社</t>
  </si>
  <si>
    <t>柵村</t>
  </si>
  <si>
    <t>西之矢</t>
  </si>
  <si>
    <t>市場平</t>
  </si>
  <si>
    <t>倉平</t>
  </si>
  <si>
    <t>針立</t>
  </si>
  <si>
    <t>福平</t>
  </si>
  <si>
    <t>五十土東</t>
  </si>
  <si>
    <t>笹原</t>
  </si>
  <si>
    <t>宮の前</t>
  </si>
  <si>
    <t>田頭</t>
  </si>
  <si>
    <t>中尾口</t>
  </si>
  <si>
    <t>第一</t>
  </si>
  <si>
    <t>宮浦</t>
  </si>
  <si>
    <t>渡土</t>
  </si>
  <si>
    <t>積沢</t>
  </si>
  <si>
    <t>土合</t>
  </si>
  <si>
    <t>下中組</t>
  </si>
  <si>
    <t>下内</t>
  </si>
  <si>
    <t>坪山</t>
  </si>
  <si>
    <t>鬼無里村</t>
  </si>
  <si>
    <t>山内</t>
  </si>
  <si>
    <t>峯</t>
  </si>
  <si>
    <t>出シ平</t>
  </si>
  <si>
    <t>川西</t>
  </si>
  <si>
    <t>市野瀬木戸</t>
  </si>
  <si>
    <t>屋井府</t>
  </si>
  <si>
    <t>財又</t>
  </si>
  <si>
    <t>高橋</t>
  </si>
  <si>
    <t>小鬼無里</t>
  </si>
  <si>
    <t>瀬戸親沢</t>
  </si>
  <si>
    <t>新倉</t>
  </si>
  <si>
    <t>上新倉</t>
  </si>
  <si>
    <t>東京</t>
  </si>
  <si>
    <t>上平</t>
  </si>
  <si>
    <t>積善</t>
  </si>
  <si>
    <t>裾花一</t>
  </si>
  <si>
    <t>裾花二</t>
  </si>
  <si>
    <t>西京</t>
  </si>
  <si>
    <t>峰南</t>
  </si>
  <si>
    <t>府根合</t>
  </si>
  <si>
    <t>田之頭</t>
  </si>
  <si>
    <t>押一</t>
  </si>
  <si>
    <t>大岡村</t>
  </si>
  <si>
    <t>新田，外花見</t>
  </si>
  <si>
    <t>内花見</t>
  </si>
  <si>
    <t>慶師</t>
  </si>
  <si>
    <t>北三ケ村</t>
  </si>
  <si>
    <t>上栗尾，高市場</t>
  </si>
  <si>
    <t>下栗尾</t>
  </si>
  <si>
    <t>棚原</t>
  </si>
  <si>
    <t>北小松尾</t>
  </si>
  <si>
    <t>川口南</t>
  </si>
  <si>
    <t>川口北</t>
  </si>
  <si>
    <t>日合</t>
  </si>
  <si>
    <t>安賀</t>
  </si>
  <si>
    <t>梨木</t>
  </si>
  <si>
    <t>大田和，梶平</t>
  </si>
  <si>
    <t>和平</t>
  </si>
  <si>
    <t>仏風，椚木，萱苅場</t>
  </si>
  <si>
    <t>女蔵里</t>
  </si>
  <si>
    <t>樺内</t>
  </si>
  <si>
    <t>中挾</t>
  </si>
  <si>
    <t>石津</t>
  </si>
  <si>
    <t>門増</t>
  </si>
  <si>
    <t>下大岡</t>
  </si>
  <si>
    <t>根越．花尾</t>
  </si>
  <si>
    <t>日向，長瀬</t>
  </si>
  <si>
    <t>代．柿挾</t>
  </si>
  <si>
    <t>芦ノ尻</t>
  </si>
  <si>
    <t>長岩，佃見</t>
  </si>
  <si>
    <t>笹久</t>
  </si>
  <si>
    <t>白井沢</t>
  </si>
  <si>
    <t>桐沢</t>
  </si>
  <si>
    <t>南小松尾</t>
  </si>
  <si>
    <t>泥平，市後沢</t>
  </si>
  <si>
    <t>聖開拓</t>
  </si>
  <si>
    <t>越中川</t>
  </si>
  <si>
    <t>牧郷村２－２</t>
  </si>
  <si>
    <t>上中山</t>
  </si>
  <si>
    <t>聖沢</t>
  </si>
  <si>
    <t>中牧．新田</t>
  </si>
  <si>
    <t>古矢場</t>
  </si>
  <si>
    <t>曙</t>
  </si>
  <si>
    <t>米田和</t>
  </si>
  <si>
    <t>水内村（長野市）</t>
    <rPh sb="4" eb="7">
      <t>ナガノシ</t>
    </rPh>
    <phoneticPr fontId="11"/>
  </si>
  <si>
    <t>里穂刈</t>
  </si>
  <si>
    <t>境町</t>
  </si>
  <si>
    <t>千原田</t>
  </si>
  <si>
    <t>矢ノ尻</t>
  </si>
  <si>
    <t>穴平</t>
  </si>
  <si>
    <t>二丁田</t>
  </si>
  <si>
    <t>花倉</t>
  </si>
  <si>
    <t>追沢</t>
  </si>
  <si>
    <t>安用</t>
  </si>
  <si>
    <t>風越</t>
  </si>
  <si>
    <t>新町第一</t>
  </si>
  <si>
    <t>新町第二</t>
  </si>
  <si>
    <t>津和村</t>
  </si>
  <si>
    <t>峰組</t>
  </si>
  <si>
    <t>枌の木</t>
  </si>
  <si>
    <t>大河</t>
  </si>
  <si>
    <t>西日時</t>
  </si>
  <si>
    <t>下川，西平</t>
  </si>
  <si>
    <t>太田笠子</t>
  </si>
  <si>
    <t>津和中央</t>
  </si>
  <si>
    <t>山秋</t>
  </si>
  <si>
    <t>中福</t>
  </si>
  <si>
    <t>栃久保</t>
  </si>
  <si>
    <t>菅沼</t>
  </si>
  <si>
    <t>細尾</t>
  </si>
  <si>
    <t>外味藤</t>
  </si>
  <si>
    <t>味藤</t>
  </si>
  <si>
    <t>豊和</t>
  </si>
  <si>
    <t>津南</t>
  </si>
  <si>
    <t>萩野，左右礼</t>
  </si>
  <si>
    <t>中塚，宇内坂</t>
  </si>
  <si>
    <t>日原村</t>
  </si>
  <si>
    <t>大原</t>
  </si>
  <si>
    <t>鹿道</t>
  </si>
  <si>
    <t>日名</t>
  </si>
  <si>
    <t>置原</t>
  </si>
  <si>
    <t>橋木</t>
  </si>
  <si>
    <t>八坂村２－２</t>
  </si>
  <si>
    <t>左右</t>
  </si>
  <si>
    <t>信級村</t>
  </si>
  <si>
    <t>岩下</t>
  </si>
  <si>
    <t>高見</t>
  </si>
  <si>
    <t>信級中央</t>
  </si>
  <si>
    <t>岩本</t>
  </si>
  <si>
    <t>柳高</t>
  </si>
  <si>
    <t>牧郷村２－１</t>
  </si>
  <si>
    <t>下市場</t>
  </si>
  <si>
    <t>塩本</t>
  </si>
  <si>
    <t>牧野島</t>
  </si>
  <si>
    <t>牧田中一</t>
  </si>
  <si>
    <t>牧田中二</t>
  </si>
  <si>
    <t>中牧</t>
  </si>
  <si>
    <t>大月</t>
  </si>
  <si>
    <t>一倉田和</t>
  </si>
  <si>
    <t>南牧住平</t>
  </si>
  <si>
    <t>下中山</t>
  </si>
  <si>
    <t>和田吐唄</t>
  </si>
  <si>
    <t>栄村（長野市）</t>
    <rPh sb="3" eb="6">
      <t>ナガノシ</t>
    </rPh>
    <phoneticPr fontId="11"/>
  </si>
  <si>
    <t>五十里区（旧第１区）</t>
  </si>
  <si>
    <t>長井区（旧第２区）</t>
  </si>
  <si>
    <t>長井区（旧第３区）</t>
  </si>
  <si>
    <t>長井区（旧第４区）</t>
  </si>
  <si>
    <t>中条平区（旧第９区）</t>
  </si>
  <si>
    <t>中条中央区（旧第１０区）</t>
  </si>
  <si>
    <t>中条平区（旧第１１区）</t>
  </si>
  <si>
    <t>中条中央区（旧第１２区）</t>
  </si>
  <si>
    <t>青木区（旧第１７区）</t>
  </si>
  <si>
    <t>青木区（旧第１８区）</t>
  </si>
  <si>
    <t>すめらぎ区（旧第１９区）</t>
  </si>
  <si>
    <t>すめらぎ区（旧第２０区）</t>
  </si>
  <si>
    <t>奈良井区（旧第２１区）</t>
  </si>
  <si>
    <t>奈良井区（旧第２２区）</t>
  </si>
  <si>
    <t>日里村</t>
  </si>
  <si>
    <t>日下野東区（旧第５区）</t>
  </si>
  <si>
    <t>日下野東区（旧第６区）</t>
  </si>
  <si>
    <t>日下野区（旧第７区）</t>
  </si>
  <si>
    <t>日下野区（旧第８区）</t>
  </si>
  <si>
    <t>地京原区（旧第１３区）</t>
  </si>
  <si>
    <t>地京原区（旧第１４区）</t>
  </si>
  <si>
    <t>伊折区（旧第１５区）</t>
  </si>
  <si>
    <t>伊折区（旧第１６区）</t>
  </si>
  <si>
    <t>松本市</t>
  </si>
  <si>
    <t>放光寺</t>
  </si>
  <si>
    <t>宮渕本村</t>
  </si>
  <si>
    <t>渚本村</t>
  </si>
  <si>
    <t>両島</t>
  </si>
  <si>
    <t>笹部</t>
  </si>
  <si>
    <t>征矢野</t>
  </si>
  <si>
    <t>鎌田</t>
  </si>
  <si>
    <t>高宮</t>
  </si>
  <si>
    <t>井川城</t>
  </si>
  <si>
    <t>並柳</t>
  </si>
  <si>
    <t>元原</t>
  </si>
  <si>
    <t>蟻ケ崎西</t>
  </si>
  <si>
    <t>蟻ヶ崎東</t>
  </si>
  <si>
    <t>沢村</t>
  </si>
  <si>
    <t>北深志</t>
  </si>
  <si>
    <t>北深志東</t>
  </si>
  <si>
    <t>城西</t>
  </si>
  <si>
    <t>宮渕</t>
  </si>
  <si>
    <t>新橋</t>
  </si>
  <si>
    <t>白板</t>
  </si>
  <si>
    <t>渚町</t>
  </si>
  <si>
    <t>渚西</t>
  </si>
  <si>
    <t>巾上</t>
  </si>
  <si>
    <t>南深志</t>
  </si>
  <si>
    <t>四ツ谷県町</t>
  </si>
  <si>
    <t>筑摩</t>
  </si>
  <si>
    <t>中林</t>
  </si>
  <si>
    <t>薄川南</t>
  </si>
  <si>
    <t>出川</t>
  </si>
  <si>
    <t>南松本</t>
  </si>
  <si>
    <t>島内村</t>
  </si>
  <si>
    <t>小宮</t>
  </si>
  <si>
    <t>高松</t>
  </si>
  <si>
    <t>北中</t>
  </si>
  <si>
    <t>南中</t>
  </si>
  <si>
    <t>青島</t>
  </si>
  <si>
    <t>北方</t>
  </si>
  <si>
    <t>上平瀬</t>
  </si>
  <si>
    <t>平瀬川西</t>
  </si>
  <si>
    <t>平瀬川東</t>
  </si>
  <si>
    <t>山田</t>
  </si>
  <si>
    <t>犬飼新田</t>
  </si>
  <si>
    <t>中山村</t>
  </si>
  <si>
    <t>和泉</t>
  </si>
  <si>
    <t>埴原北</t>
  </si>
  <si>
    <t>埴原西</t>
  </si>
  <si>
    <t>埴原東</t>
  </si>
  <si>
    <t>千国古屋敷</t>
  </si>
  <si>
    <t>千国第２</t>
  </si>
  <si>
    <t>島立村</t>
  </si>
  <si>
    <t>堀米</t>
  </si>
  <si>
    <t>大庭</t>
  </si>
  <si>
    <t>小柴</t>
  </si>
  <si>
    <t>町区</t>
  </si>
  <si>
    <t>永田</t>
  </si>
  <si>
    <t>三の宮</t>
  </si>
  <si>
    <t>北栗</t>
  </si>
  <si>
    <t>南栗</t>
  </si>
  <si>
    <t>和田村（松本市）</t>
    <rPh sb="4" eb="7">
      <t>マツモトシ</t>
    </rPh>
    <phoneticPr fontId="11"/>
  </si>
  <si>
    <t>蘇我</t>
  </si>
  <si>
    <t>衣外</t>
  </si>
  <si>
    <t>殿</t>
  </si>
  <si>
    <t>南和田</t>
  </si>
  <si>
    <t>太子堂</t>
  </si>
  <si>
    <t>境</t>
  </si>
  <si>
    <t>笹賀村</t>
  </si>
  <si>
    <t>今</t>
  </si>
  <si>
    <t>上小俣</t>
  </si>
  <si>
    <t>巾下</t>
  </si>
  <si>
    <t>東耕地</t>
  </si>
  <si>
    <t>下小俣</t>
  </si>
  <si>
    <t>神戸新田</t>
  </si>
  <si>
    <t>上二子</t>
  </si>
  <si>
    <t>中二子</t>
  </si>
  <si>
    <t>下二子</t>
  </si>
  <si>
    <t>芳川村</t>
  </si>
  <si>
    <t>駅通り</t>
  </si>
  <si>
    <t>村井</t>
  </si>
  <si>
    <t>小屋</t>
  </si>
  <si>
    <t>野溝</t>
  </si>
  <si>
    <t>平田</t>
  </si>
  <si>
    <t>寿村</t>
  </si>
  <si>
    <t>竹渕</t>
  </si>
  <si>
    <t>下瀬黒</t>
  </si>
  <si>
    <t>上瀬黒</t>
  </si>
  <si>
    <t>白姫</t>
  </si>
  <si>
    <t>白川</t>
  </si>
  <si>
    <t>赤木</t>
  </si>
  <si>
    <t>岡田村</t>
  </si>
  <si>
    <t>伊深東</t>
  </si>
  <si>
    <t>伊深西</t>
  </si>
  <si>
    <t>塩倉</t>
  </si>
  <si>
    <t>神沢</t>
  </si>
  <si>
    <t>入山辺村</t>
  </si>
  <si>
    <t>橋倉</t>
  </si>
  <si>
    <t>西桐原</t>
  </si>
  <si>
    <t>南方</t>
  </si>
  <si>
    <t>東桐原</t>
  </si>
  <si>
    <t>舟付</t>
  </si>
  <si>
    <t>包石</t>
  </si>
  <si>
    <t>寺所</t>
  </si>
  <si>
    <t>竹ノ下</t>
  </si>
  <si>
    <t>三反田</t>
  </si>
  <si>
    <t>千手</t>
  </si>
  <si>
    <t>駒越</t>
  </si>
  <si>
    <t>上手町</t>
  </si>
  <si>
    <t>一ノ海</t>
  </si>
  <si>
    <t>大仏</t>
  </si>
  <si>
    <t>厩所</t>
  </si>
  <si>
    <t>大和合</t>
  </si>
  <si>
    <t>牛立</t>
  </si>
  <si>
    <t>三城</t>
  </si>
  <si>
    <t>里山辺村</t>
  </si>
  <si>
    <t>下金井</t>
  </si>
  <si>
    <t>湯ノ原</t>
  </si>
  <si>
    <t>藤井</t>
  </si>
  <si>
    <t>薄町</t>
  </si>
  <si>
    <t>兎川寺</t>
  </si>
  <si>
    <t>西荒町</t>
  </si>
  <si>
    <t>北小松</t>
  </si>
  <si>
    <t>西小松</t>
  </si>
  <si>
    <t>南小松</t>
  </si>
  <si>
    <t>大嵩崎</t>
  </si>
  <si>
    <t>今井村</t>
  </si>
  <si>
    <t>上新田</t>
  </si>
  <si>
    <t>堂村</t>
  </si>
  <si>
    <t>境新田</t>
  </si>
  <si>
    <t>南耕地</t>
  </si>
  <si>
    <t>西耕地</t>
  </si>
  <si>
    <t>北耕地</t>
  </si>
  <si>
    <t>野口</t>
  </si>
  <si>
    <t>古池</t>
  </si>
  <si>
    <t>西原開拓</t>
  </si>
  <si>
    <t>北今井</t>
  </si>
  <si>
    <t>新村</t>
  </si>
  <si>
    <t>東新</t>
  </si>
  <si>
    <t>南新</t>
  </si>
  <si>
    <t>上新</t>
  </si>
  <si>
    <t>北新</t>
  </si>
  <si>
    <t>下新</t>
  </si>
  <si>
    <t>神林村</t>
  </si>
  <si>
    <t>川東</t>
  </si>
  <si>
    <t>南荒井</t>
  </si>
  <si>
    <t>町神</t>
  </si>
  <si>
    <t>下神</t>
  </si>
  <si>
    <t>梶海渡</t>
  </si>
  <si>
    <t>片丘村２－２</t>
  </si>
  <si>
    <t>牧の内</t>
  </si>
  <si>
    <t>本郷村（松本市）</t>
    <rPh sb="4" eb="7">
      <t>マツモトシ</t>
    </rPh>
    <phoneticPr fontId="11"/>
  </si>
  <si>
    <t>三才山</t>
  </si>
  <si>
    <t>美鈴湖</t>
  </si>
  <si>
    <t>稲倉</t>
  </si>
  <si>
    <t>水汲</t>
  </si>
  <si>
    <t>惣社</t>
  </si>
  <si>
    <t>横田</t>
  </si>
  <si>
    <t>浅間</t>
  </si>
  <si>
    <t>洗馬村２－２</t>
  </si>
  <si>
    <t>空港東</t>
  </si>
  <si>
    <t>錦部村</t>
  </si>
  <si>
    <t>反町</t>
  </si>
  <si>
    <t>刈谷原町</t>
  </si>
  <si>
    <t>七嵐</t>
  </si>
  <si>
    <t>赤怒田</t>
  </si>
  <si>
    <t>殿野入</t>
  </si>
  <si>
    <t>保福寺町</t>
  </si>
  <si>
    <t>会田村</t>
  </si>
  <si>
    <t>穴沢</t>
  </si>
  <si>
    <t>取出</t>
  </si>
  <si>
    <t>板場</t>
  </si>
  <si>
    <t>岩井堂</t>
  </si>
  <si>
    <t>五常村</t>
  </si>
  <si>
    <t>東北山</t>
  </si>
  <si>
    <t>中北山</t>
  </si>
  <si>
    <t>西北山</t>
  </si>
  <si>
    <t>西宮</t>
  </si>
  <si>
    <t>落水</t>
  </si>
  <si>
    <t>井刈</t>
  </si>
  <si>
    <t>執田光</t>
  </si>
  <si>
    <t>小岩井</t>
  </si>
  <si>
    <t>両瀬</t>
  </si>
  <si>
    <t>原山</t>
  </si>
  <si>
    <t>横川</t>
  </si>
  <si>
    <t>会吉</t>
  </si>
  <si>
    <t>矢久</t>
  </si>
  <si>
    <t>召田</t>
  </si>
  <si>
    <t>長越</t>
  </si>
  <si>
    <t>藤池</t>
  </si>
  <si>
    <t>安曇村</t>
  </si>
  <si>
    <t>大野田</t>
  </si>
  <si>
    <t>島々</t>
  </si>
  <si>
    <t>稲核</t>
  </si>
  <si>
    <t>大野川</t>
  </si>
  <si>
    <t>番所下</t>
  </si>
  <si>
    <t>番所上</t>
  </si>
  <si>
    <t>沢渡</t>
  </si>
  <si>
    <t>奈川村</t>
  </si>
  <si>
    <t>川浦</t>
  </si>
  <si>
    <t>保平</t>
  </si>
  <si>
    <t>神谷</t>
  </si>
  <si>
    <t>曽倉</t>
  </si>
  <si>
    <t>大平</t>
  </si>
  <si>
    <t>追平</t>
  </si>
  <si>
    <t>金原</t>
  </si>
  <si>
    <t>屋形原</t>
  </si>
  <si>
    <t>駒ケ原</t>
  </si>
  <si>
    <t>田ノ萱</t>
  </si>
  <si>
    <t>入山</t>
  </si>
  <si>
    <t>寄合渡</t>
  </si>
  <si>
    <t>黒川渡</t>
  </si>
  <si>
    <t>古宿</t>
  </si>
  <si>
    <t>梓村</t>
  </si>
  <si>
    <t>八景山</t>
  </si>
  <si>
    <t>花見</t>
  </si>
  <si>
    <t>田屋</t>
  </si>
  <si>
    <t>丸田</t>
  </si>
  <si>
    <t>上立田</t>
  </si>
  <si>
    <t>下立田</t>
  </si>
  <si>
    <t>杏</t>
  </si>
  <si>
    <t>上角</t>
  </si>
  <si>
    <t>下角</t>
  </si>
  <si>
    <t>小室</t>
  </si>
  <si>
    <t>中塔</t>
  </si>
  <si>
    <t>北々条</t>
  </si>
  <si>
    <t>南北条</t>
  </si>
  <si>
    <t>倭村（松本市）</t>
    <rPh sb="3" eb="6">
      <t>マツモトシ</t>
    </rPh>
    <phoneticPr fontId="11"/>
  </si>
  <si>
    <t>北大妻１区</t>
  </si>
  <si>
    <t>北大妻２区</t>
  </si>
  <si>
    <t>北大妻３区</t>
  </si>
  <si>
    <t>上大妻</t>
  </si>
  <si>
    <t>南大妻１区</t>
  </si>
  <si>
    <t>南大妻２区</t>
  </si>
  <si>
    <t>横沢１区</t>
  </si>
  <si>
    <t>横沢２区</t>
  </si>
  <si>
    <t>氷室１区</t>
  </si>
  <si>
    <t>氷室２区</t>
  </si>
  <si>
    <t>岩岡１区</t>
  </si>
  <si>
    <t>岩岡２区</t>
  </si>
  <si>
    <t>波田町</t>
  </si>
  <si>
    <t>１８区</t>
  </si>
  <si>
    <t>２１区</t>
  </si>
  <si>
    <t>１区</t>
  </si>
  <si>
    <t>２区</t>
  </si>
  <si>
    <t>３区</t>
  </si>
  <si>
    <t>４区</t>
  </si>
  <si>
    <t>２０区</t>
  </si>
  <si>
    <t>５区</t>
  </si>
  <si>
    <t>２３区</t>
  </si>
  <si>
    <t>６区</t>
  </si>
  <si>
    <t>７区</t>
  </si>
  <si>
    <t>８区</t>
  </si>
  <si>
    <t>９区</t>
  </si>
  <si>
    <t>１０区</t>
  </si>
  <si>
    <t>１１区</t>
  </si>
  <si>
    <t>１２区</t>
  </si>
  <si>
    <t>１３区</t>
  </si>
  <si>
    <t>１４区</t>
  </si>
  <si>
    <t>１５区</t>
  </si>
  <si>
    <t>１６区</t>
  </si>
  <si>
    <t>１７区</t>
  </si>
  <si>
    <t>１９区</t>
  </si>
  <si>
    <t>２２区</t>
  </si>
  <si>
    <t>上田市</t>
  </si>
  <si>
    <t>緑ケ丘北区</t>
  </si>
  <si>
    <t>緑ケ丘西区</t>
  </si>
  <si>
    <t>諏訪部</t>
  </si>
  <si>
    <t>生塚</t>
  </si>
  <si>
    <t>踏入</t>
  </si>
  <si>
    <t>上常田</t>
  </si>
  <si>
    <t>中常田</t>
  </si>
  <si>
    <t>北常田</t>
  </si>
  <si>
    <t>材木町</t>
  </si>
  <si>
    <t>北天神町</t>
  </si>
  <si>
    <t>鷹匠町</t>
  </si>
  <si>
    <t>大手町</t>
  </si>
  <si>
    <t>袋町</t>
  </si>
  <si>
    <t>鍛治町</t>
  </si>
  <si>
    <t>上川原柳町</t>
  </si>
  <si>
    <t>下川原柳町</t>
  </si>
  <si>
    <t>愛宕町</t>
  </si>
  <si>
    <t>上房山</t>
  </si>
  <si>
    <t>下房山</t>
  </si>
  <si>
    <t>上紺屋町</t>
  </si>
  <si>
    <t>下紺屋町</t>
  </si>
  <si>
    <t>北大手町</t>
  </si>
  <si>
    <t>鎌原</t>
  </si>
  <si>
    <t>西脇</t>
  </si>
  <si>
    <t>小牧</t>
  </si>
  <si>
    <t>諏訪形</t>
  </si>
  <si>
    <t>須川</t>
  </si>
  <si>
    <t>三好町</t>
  </si>
  <si>
    <t>御所</t>
  </si>
  <si>
    <t>中之条</t>
  </si>
  <si>
    <t>塩尻村</t>
  </si>
  <si>
    <t>秋和</t>
  </si>
  <si>
    <t>上塩尻</t>
  </si>
  <si>
    <t>下塩尻</t>
  </si>
  <si>
    <t>川辺村（上田市）</t>
    <rPh sb="4" eb="7">
      <t>ウエダシ</t>
    </rPh>
    <phoneticPr fontId="11"/>
  </si>
  <si>
    <t>倉升</t>
  </si>
  <si>
    <t>川辺町</t>
  </si>
  <si>
    <t>上田原</t>
  </si>
  <si>
    <t>下之条</t>
  </si>
  <si>
    <t>神畑</t>
  </si>
  <si>
    <t>泉田村２－２</t>
  </si>
  <si>
    <t>福田</t>
  </si>
  <si>
    <t>宮島</t>
  </si>
  <si>
    <t>古吉町</t>
  </si>
  <si>
    <t>上吉田</t>
  </si>
  <si>
    <t>上半過</t>
  </si>
  <si>
    <t>下半過</t>
  </si>
  <si>
    <t>神川村</t>
  </si>
  <si>
    <t>大屋</t>
  </si>
  <si>
    <t>下青木</t>
  </si>
  <si>
    <t>上青木</t>
  </si>
  <si>
    <t>久保林</t>
  </si>
  <si>
    <t>黒坪</t>
  </si>
  <si>
    <t>上沢</t>
  </si>
  <si>
    <t>上堀</t>
  </si>
  <si>
    <t>神科村</t>
  </si>
  <si>
    <t>蛇沢</t>
  </si>
  <si>
    <t>金剛寺</t>
  </si>
  <si>
    <t>長島</t>
  </si>
  <si>
    <t>伊勢山</t>
  </si>
  <si>
    <t>樋の沢</t>
  </si>
  <si>
    <t>新屋（神科新屋）</t>
  </si>
  <si>
    <t>染屋</t>
  </si>
  <si>
    <t>西野竹</t>
  </si>
  <si>
    <t>野竹</t>
  </si>
  <si>
    <t>笹井</t>
  </si>
  <si>
    <t>岩門</t>
  </si>
  <si>
    <t>宮之上</t>
  </si>
  <si>
    <t>大日木</t>
  </si>
  <si>
    <t>長入</t>
  </si>
  <si>
    <t>小井田</t>
  </si>
  <si>
    <t>中吉田</t>
  </si>
  <si>
    <t>下吉田</t>
  </si>
  <si>
    <t>町吉田</t>
  </si>
  <si>
    <t>林之郷</t>
  </si>
  <si>
    <t>殿城村</t>
  </si>
  <si>
    <t>漆戸</t>
  </si>
  <si>
    <t>岩清水</t>
  </si>
  <si>
    <t>中塩田村</t>
  </si>
  <si>
    <t>下本郷</t>
  </si>
  <si>
    <t>上本郷</t>
  </si>
  <si>
    <t>五加</t>
  </si>
  <si>
    <t>上小島</t>
  </si>
  <si>
    <t>下小島</t>
  </si>
  <si>
    <t>保野</t>
  </si>
  <si>
    <t>舞田</t>
  </si>
  <si>
    <t>八木沢</t>
  </si>
  <si>
    <t>別所村</t>
  </si>
  <si>
    <t>上手</t>
  </si>
  <si>
    <t>院内</t>
  </si>
  <si>
    <t>別所大湯</t>
  </si>
  <si>
    <t>別所分去</t>
  </si>
  <si>
    <t>西塩田村</t>
  </si>
  <si>
    <t>十人</t>
  </si>
  <si>
    <t>東前山</t>
  </si>
  <si>
    <t>西前山</t>
  </si>
  <si>
    <t>手塚</t>
  </si>
  <si>
    <t>新町（塩田新町）</t>
  </si>
  <si>
    <t>野倉</t>
  </si>
  <si>
    <t>東塩田村</t>
  </si>
  <si>
    <t>平井寺</t>
  </si>
  <si>
    <t>鈴子</t>
  </si>
  <si>
    <t>下之郷</t>
  </si>
  <si>
    <t>下組</t>
  </si>
  <si>
    <t>泉田村２－１</t>
  </si>
  <si>
    <t>町小泉</t>
  </si>
  <si>
    <t>和合</t>
  </si>
  <si>
    <t>室賀村</t>
  </si>
  <si>
    <t>岳ノ組</t>
  </si>
  <si>
    <t>神宮寺組</t>
  </si>
  <si>
    <t>田中組</t>
  </si>
  <si>
    <t>上手組</t>
  </si>
  <si>
    <t>原組</t>
  </si>
  <si>
    <t>浦里村２－１</t>
  </si>
  <si>
    <t>越戸</t>
  </si>
  <si>
    <t>浦野</t>
  </si>
  <si>
    <t>仁古田</t>
  </si>
  <si>
    <t>丸子町</t>
  </si>
  <si>
    <t>下丸子</t>
  </si>
  <si>
    <t>上山岸（上山組）</t>
  </si>
  <si>
    <t>向井</t>
  </si>
  <si>
    <t>深山</t>
  </si>
  <si>
    <t>八日町</t>
  </si>
  <si>
    <t>沢田</t>
  </si>
  <si>
    <t>海戸</t>
  </si>
  <si>
    <t>東内村</t>
  </si>
  <si>
    <t>辰ノ口</t>
  </si>
  <si>
    <t>横辻</t>
  </si>
  <si>
    <t>上和子</t>
  </si>
  <si>
    <t>虚空蔵</t>
  </si>
  <si>
    <t>西内村</t>
  </si>
  <si>
    <t>霊泉寺</t>
  </si>
  <si>
    <t>戸羽</t>
  </si>
  <si>
    <t>茂沢</t>
  </si>
  <si>
    <t>大塩</t>
  </si>
  <si>
    <t>高梨</t>
  </si>
  <si>
    <t>鹿教湯</t>
  </si>
  <si>
    <t>依田村</t>
  </si>
  <si>
    <t>尾野山</t>
  </si>
  <si>
    <t>飯沼</t>
  </si>
  <si>
    <t>三角</t>
  </si>
  <si>
    <t>長瀬村</t>
  </si>
  <si>
    <t>北街道</t>
  </si>
  <si>
    <t>権現</t>
  </si>
  <si>
    <t>町組</t>
  </si>
  <si>
    <t>上組（上北、上南）</t>
  </si>
  <si>
    <t>練合</t>
  </si>
  <si>
    <t>塩川村</t>
  </si>
  <si>
    <t>石井</t>
  </si>
  <si>
    <t>狐塚</t>
  </si>
  <si>
    <t>坂井</t>
  </si>
  <si>
    <t>郷仕川原</t>
  </si>
  <si>
    <t>藤原田</t>
  </si>
  <si>
    <t>傍陽村</t>
  </si>
  <si>
    <t>沼入</t>
  </si>
  <si>
    <t>鳴尾</t>
  </si>
  <si>
    <t>入軽井沢</t>
  </si>
  <si>
    <t>岡保</t>
  </si>
  <si>
    <t>曲尾</t>
  </si>
  <si>
    <t>萩</t>
  </si>
  <si>
    <t>下横道</t>
  </si>
  <si>
    <t>中横道</t>
  </si>
  <si>
    <t>上横道</t>
  </si>
  <si>
    <t>三島平</t>
  </si>
  <si>
    <t>本原村</t>
  </si>
  <si>
    <t>下郷沢</t>
  </si>
  <si>
    <t>小玉上郷沢</t>
  </si>
  <si>
    <t>赤井</t>
  </si>
  <si>
    <t>下塚</t>
  </si>
  <si>
    <t>竹室</t>
  </si>
  <si>
    <t>番匠</t>
  </si>
  <si>
    <t>長村</t>
  </si>
  <si>
    <t>菅平</t>
  </si>
  <si>
    <t>大日向</t>
  </si>
  <si>
    <t>横沢</t>
  </si>
  <si>
    <t>十林寺</t>
  </si>
  <si>
    <t>石舟</t>
  </si>
  <si>
    <t>戸沢</t>
  </si>
  <si>
    <t>横尾</t>
  </si>
  <si>
    <t>武石村</t>
  </si>
  <si>
    <t>鳥屋</t>
  </si>
  <si>
    <t>藪合</t>
  </si>
  <si>
    <t>小沢根</t>
  </si>
  <si>
    <t>余里</t>
  </si>
  <si>
    <t>下本入</t>
  </si>
  <si>
    <t>唐沢，小原</t>
  </si>
  <si>
    <t>築地原</t>
  </si>
  <si>
    <t>西武</t>
  </si>
  <si>
    <t>大布施，巣栗</t>
  </si>
  <si>
    <t>上小寺尾</t>
  </si>
  <si>
    <t>下小寺尾</t>
  </si>
  <si>
    <t>市之瀬</t>
  </si>
  <si>
    <t>片羽．堀之内</t>
  </si>
  <si>
    <t>七ケ</t>
  </si>
  <si>
    <t>岡谷市</t>
  </si>
  <si>
    <t>樋沢開拓</t>
  </si>
  <si>
    <t>下今井</t>
  </si>
  <si>
    <t>間下</t>
  </si>
  <si>
    <t>岡谷</t>
  </si>
  <si>
    <t>下浜</t>
  </si>
  <si>
    <t>小尾口</t>
  </si>
  <si>
    <t>上浜</t>
  </si>
  <si>
    <t>小口</t>
  </si>
  <si>
    <t>小井川</t>
  </si>
  <si>
    <t>西堀</t>
  </si>
  <si>
    <t>湊村</t>
  </si>
  <si>
    <t>沢入開拓</t>
  </si>
  <si>
    <t>小坂</t>
  </si>
  <si>
    <t>花岡</t>
  </si>
  <si>
    <t>川岸村</t>
  </si>
  <si>
    <t>三沢</t>
  </si>
  <si>
    <t>丸山，澤，塩坪</t>
  </si>
  <si>
    <t>夏明</t>
  </si>
  <si>
    <t>駒沢</t>
  </si>
  <si>
    <t>鮎沢</t>
  </si>
  <si>
    <t>橋原</t>
  </si>
  <si>
    <t>長地村２－１</t>
  </si>
  <si>
    <t>東堀</t>
  </si>
  <si>
    <t>飯田市</t>
  </si>
  <si>
    <t>羽場第１</t>
  </si>
  <si>
    <t>羽場南部</t>
  </si>
  <si>
    <t>羽場中央</t>
  </si>
  <si>
    <t>羽場東８</t>
  </si>
  <si>
    <t>羽場南８</t>
  </si>
  <si>
    <t>西原羽場１１区</t>
  </si>
  <si>
    <t>羽場９，１０区</t>
  </si>
  <si>
    <t>横手</t>
  </si>
  <si>
    <t>丸山１区</t>
  </si>
  <si>
    <t>丸山２区</t>
  </si>
  <si>
    <t>丸山３・４区</t>
  </si>
  <si>
    <t>白山町</t>
  </si>
  <si>
    <t>丸山８区</t>
  </si>
  <si>
    <t>高田・羽根垣外</t>
  </si>
  <si>
    <t>宮ノ上</t>
  </si>
  <si>
    <t>大門甲子</t>
  </si>
  <si>
    <t>東栄</t>
  </si>
  <si>
    <t>吉政</t>
  </si>
  <si>
    <t>竜丘村</t>
  </si>
  <si>
    <t>下平１</t>
  </si>
  <si>
    <t>下平２</t>
  </si>
  <si>
    <t>下平３</t>
  </si>
  <si>
    <t>寺下</t>
  </si>
  <si>
    <t>北平</t>
  </si>
  <si>
    <t>荒井原</t>
  </si>
  <si>
    <t>長野原</t>
  </si>
  <si>
    <t>時又．観音</t>
  </si>
  <si>
    <t>南平</t>
  </si>
  <si>
    <t>安城</t>
  </si>
  <si>
    <t>久保田</t>
  </si>
  <si>
    <t>久保尻</t>
  </si>
  <si>
    <t>上北</t>
  </si>
  <si>
    <t>古瀬</t>
  </si>
  <si>
    <t>上川路中央</t>
  </si>
  <si>
    <t>時又島</t>
  </si>
  <si>
    <t>下久堅村</t>
  </si>
  <si>
    <t>亀平</t>
  </si>
  <si>
    <t>原ノ平</t>
  </si>
  <si>
    <t>南ノ組</t>
  </si>
  <si>
    <t>知久平</t>
  </si>
  <si>
    <t>南原第１</t>
  </si>
  <si>
    <t>南原第２</t>
  </si>
  <si>
    <t>南原第３</t>
  </si>
  <si>
    <t>南原第４</t>
  </si>
  <si>
    <t>南原第５</t>
  </si>
  <si>
    <t>小林</t>
  </si>
  <si>
    <t>柿ノ沢第１</t>
  </si>
  <si>
    <t>牧ノ内</t>
  </si>
  <si>
    <t>角領</t>
  </si>
  <si>
    <t>柿ノ沢南</t>
  </si>
  <si>
    <t>滝平</t>
  </si>
  <si>
    <t>中田</t>
  </si>
  <si>
    <t>サガ坂</t>
  </si>
  <si>
    <t>大虎第１</t>
  </si>
  <si>
    <t>曉</t>
  </si>
  <si>
    <t>大虎第２</t>
  </si>
  <si>
    <t>長久保</t>
  </si>
  <si>
    <t>堤田</t>
  </si>
  <si>
    <t>上虎岩目名振</t>
  </si>
  <si>
    <t>座光寺村</t>
  </si>
  <si>
    <t>唐沢</t>
  </si>
  <si>
    <t>共和</t>
  </si>
  <si>
    <t>中羽場</t>
  </si>
  <si>
    <t>下羽場</t>
  </si>
  <si>
    <t>欠野</t>
  </si>
  <si>
    <t>恒川</t>
  </si>
  <si>
    <t>万才</t>
  </si>
  <si>
    <t>松林</t>
  </si>
  <si>
    <t>松尾村</t>
  </si>
  <si>
    <t>上溝</t>
  </si>
  <si>
    <t>久井</t>
  </si>
  <si>
    <t>水城</t>
  </si>
  <si>
    <t>明</t>
  </si>
  <si>
    <t>代田</t>
  </si>
  <si>
    <t>毛賀</t>
  </si>
  <si>
    <t>山本村</t>
  </si>
  <si>
    <t>東一</t>
  </si>
  <si>
    <t>大明神</t>
  </si>
  <si>
    <t>北四</t>
  </si>
  <si>
    <t>北二上</t>
  </si>
  <si>
    <t>北二下</t>
  </si>
  <si>
    <t>北三</t>
  </si>
  <si>
    <t>東二</t>
  </si>
  <si>
    <t>東三</t>
  </si>
  <si>
    <t>北一</t>
  </si>
  <si>
    <t>山中一，二</t>
  </si>
  <si>
    <t>南一</t>
  </si>
  <si>
    <t>湯川</t>
  </si>
  <si>
    <t>南二</t>
  </si>
  <si>
    <t>南三</t>
  </si>
  <si>
    <t>東四</t>
  </si>
  <si>
    <t>田府高屋</t>
  </si>
  <si>
    <t>竹佐中平</t>
  </si>
  <si>
    <t>竹佐沖平</t>
  </si>
  <si>
    <t>竹佐原平</t>
  </si>
  <si>
    <t>竹佐長田</t>
  </si>
  <si>
    <t>箱川第一</t>
  </si>
  <si>
    <t>箱川第二</t>
  </si>
  <si>
    <t>久米西</t>
  </si>
  <si>
    <t>久米南</t>
  </si>
  <si>
    <t>久米北中</t>
  </si>
  <si>
    <t>三穂村</t>
  </si>
  <si>
    <t>第１組合</t>
  </si>
  <si>
    <t>第２組合</t>
  </si>
  <si>
    <t>第３組合</t>
  </si>
  <si>
    <t>第４組合</t>
  </si>
  <si>
    <t>第５組合</t>
  </si>
  <si>
    <t>第６組合</t>
  </si>
  <si>
    <t>第７組合</t>
  </si>
  <si>
    <t>第８組合</t>
  </si>
  <si>
    <t>第９組合</t>
  </si>
  <si>
    <t>第１０組合</t>
  </si>
  <si>
    <t>第１１組合</t>
  </si>
  <si>
    <t>第１２組合</t>
  </si>
  <si>
    <t>第１３組合</t>
  </si>
  <si>
    <t>伊賀良村</t>
  </si>
  <si>
    <t>下殿岡</t>
  </si>
  <si>
    <t>上殿岡</t>
  </si>
  <si>
    <t>三日市場上ノ平</t>
  </si>
  <si>
    <t>三日市場中部</t>
  </si>
  <si>
    <t>三日市場東部</t>
  </si>
  <si>
    <t>三日市場南部</t>
  </si>
  <si>
    <t>北方西の原</t>
  </si>
  <si>
    <t>北方宮の森</t>
  </si>
  <si>
    <t>北方山口</t>
  </si>
  <si>
    <t>北方北部</t>
  </si>
  <si>
    <t>北方入野</t>
  </si>
  <si>
    <t>北方大原</t>
  </si>
  <si>
    <t>北方中通</t>
  </si>
  <si>
    <t>北方育良</t>
  </si>
  <si>
    <t>北方野池</t>
  </si>
  <si>
    <t>北方能化</t>
  </si>
  <si>
    <t>大瀬木大東</t>
  </si>
  <si>
    <t>大瀬木大森</t>
  </si>
  <si>
    <t>大瀬木中央</t>
  </si>
  <si>
    <t>大瀬木滝沢</t>
  </si>
  <si>
    <t>大瀬木昭和</t>
  </si>
  <si>
    <t>大瀬木梅ケ久保</t>
  </si>
  <si>
    <t>大瀬木宮ノ平</t>
  </si>
  <si>
    <t>大瀬木鳥屋同志</t>
  </si>
  <si>
    <t>大瀬木富士塚</t>
  </si>
  <si>
    <t>大瀬木大羽</t>
  </si>
  <si>
    <t>中村上中</t>
  </si>
  <si>
    <t>中村中平</t>
  </si>
  <si>
    <t>中村中川</t>
  </si>
  <si>
    <t>中村下中</t>
  </si>
  <si>
    <t>中村朝臣</t>
  </si>
  <si>
    <t>川路村</t>
  </si>
  <si>
    <t>二区</t>
  </si>
  <si>
    <t>三区</t>
  </si>
  <si>
    <t>四区</t>
  </si>
  <si>
    <t>六区</t>
  </si>
  <si>
    <t>七区</t>
  </si>
  <si>
    <t>八区</t>
  </si>
  <si>
    <t>千代村</t>
  </si>
  <si>
    <t>田力</t>
  </si>
  <si>
    <t>荻坪</t>
  </si>
  <si>
    <t>芋平</t>
  </si>
  <si>
    <t>野池１</t>
  </si>
  <si>
    <t>野池２</t>
  </si>
  <si>
    <t>野池３</t>
  </si>
  <si>
    <t>野池４</t>
  </si>
  <si>
    <t>米川</t>
  </si>
  <si>
    <t>法全寺１</t>
  </si>
  <si>
    <t>法全寺２</t>
  </si>
  <si>
    <t>法全寺３</t>
  </si>
  <si>
    <t>法全寺４</t>
  </si>
  <si>
    <t>法全寺５</t>
  </si>
  <si>
    <t>山中</t>
  </si>
  <si>
    <t>大郡一</t>
  </si>
  <si>
    <t>大郡二</t>
  </si>
  <si>
    <t>大郡三</t>
  </si>
  <si>
    <t>大郡四</t>
  </si>
  <si>
    <t>米峰</t>
  </si>
  <si>
    <t>毛呂窪１</t>
  </si>
  <si>
    <t>毛呂窪２</t>
  </si>
  <si>
    <t>毛呂窪３</t>
  </si>
  <si>
    <t>毛呂窪４</t>
  </si>
  <si>
    <t>毛呂窪５</t>
  </si>
  <si>
    <t>八の倉</t>
  </si>
  <si>
    <t>下村１</t>
  </si>
  <si>
    <t>下村２</t>
  </si>
  <si>
    <t>下村３</t>
  </si>
  <si>
    <t>竜江村</t>
  </si>
  <si>
    <t>上城</t>
  </si>
  <si>
    <t>船渡</t>
  </si>
  <si>
    <t>竜江第１第２</t>
  </si>
  <si>
    <t>御庵</t>
  </si>
  <si>
    <t>新地</t>
  </si>
  <si>
    <t>一本木</t>
  </si>
  <si>
    <t>細新</t>
  </si>
  <si>
    <t>羽入田</t>
  </si>
  <si>
    <t>宮ノ平</t>
  </si>
  <si>
    <t>芦ノ口</t>
  </si>
  <si>
    <t>椚平</t>
  </si>
  <si>
    <t>堀廻</t>
  </si>
  <si>
    <t>安戸</t>
  </si>
  <si>
    <t>尾林</t>
  </si>
  <si>
    <t>雲母</t>
  </si>
  <si>
    <t>大屋敷</t>
  </si>
  <si>
    <t>尾科</t>
  </si>
  <si>
    <t>上久堅村</t>
  </si>
  <si>
    <t>原平</t>
  </si>
  <si>
    <t>中宮原</t>
  </si>
  <si>
    <t>越久保</t>
  </si>
  <si>
    <t>風張</t>
  </si>
  <si>
    <t>大鹿</t>
  </si>
  <si>
    <t>堂平</t>
  </si>
  <si>
    <t>小野子</t>
  </si>
  <si>
    <t>落倉</t>
  </si>
  <si>
    <t>平栗</t>
  </si>
  <si>
    <t>沼塩</t>
  </si>
  <si>
    <t>鼎町</t>
  </si>
  <si>
    <t>下山</t>
  </si>
  <si>
    <t>東西鼎</t>
  </si>
  <si>
    <t>下茶屋</t>
  </si>
  <si>
    <t>上茶屋</t>
  </si>
  <si>
    <t>切石</t>
  </si>
  <si>
    <t>名古熊</t>
  </si>
  <si>
    <t>上郷町</t>
  </si>
  <si>
    <t>上黒田東</t>
  </si>
  <si>
    <t>上黒田中央</t>
  </si>
  <si>
    <t>棚田上</t>
  </si>
  <si>
    <t>棚田下</t>
  </si>
  <si>
    <t>上黒田西</t>
  </si>
  <si>
    <t>柏原</t>
  </si>
  <si>
    <t>野底</t>
  </si>
  <si>
    <t>下黒田西</t>
  </si>
  <si>
    <t>下黒田南</t>
  </si>
  <si>
    <t>下黒田中央</t>
  </si>
  <si>
    <t>下黒田東</t>
  </si>
  <si>
    <t>下黒田北</t>
  </si>
  <si>
    <t>原城</t>
  </si>
  <si>
    <t>丹保</t>
  </si>
  <si>
    <t>飯沼南</t>
  </si>
  <si>
    <t>南条</t>
  </si>
  <si>
    <t>川底</t>
  </si>
  <si>
    <t>天王</t>
  </si>
  <si>
    <t>高屋</t>
  </si>
  <si>
    <t>下川原</t>
  </si>
  <si>
    <t>程野</t>
  </si>
  <si>
    <t>上中郷</t>
  </si>
  <si>
    <t>下中郷</t>
  </si>
  <si>
    <t>風折</t>
  </si>
  <si>
    <t>表町</t>
  </si>
  <si>
    <t>半場</t>
  </si>
  <si>
    <t>帯山</t>
  </si>
  <si>
    <t>屋敷</t>
  </si>
  <si>
    <t>大野</t>
  </si>
  <si>
    <t>木沢村</t>
  </si>
  <si>
    <t>小道木</t>
  </si>
  <si>
    <t>木沢</t>
  </si>
  <si>
    <t>須沢</t>
  </si>
  <si>
    <t>八日市場</t>
  </si>
  <si>
    <t>中立</t>
  </si>
  <si>
    <t>和田村（飯田市）</t>
    <rPh sb="4" eb="7">
      <t>イイダシ</t>
    </rPh>
    <phoneticPr fontId="11"/>
  </si>
  <si>
    <t>押出</t>
  </si>
  <si>
    <t>夜川瀬</t>
  </si>
  <si>
    <t>山原</t>
  </si>
  <si>
    <t>尾の島</t>
  </si>
  <si>
    <t>漆平島</t>
  </si>
  <si>
    <t>池口</t>
  </si>
  <si>
    <t>八重河内村</t>
  </si>
  <si>
    <t>梅平</t>
  </si>
  <si>
    <t>梶谷</t>
  </si>
  <si>
    <t>八重河内</t>
  </si>
  <si>
    <t>小嵐</t>
  </si>
  <si>
    <t>此田</t>
  </si>
  <si>
    <t>南和田村</t>
  </si>
  <si>
    <t>十原</t>
  </si>
  <si>
    <t>名古山第１</t>
  </si>
  <si>
    <t>名古山第２</t>
  </si>
  <si>
    <t>万古</t>
  </si>
  <si>
    <t>底稲</t>
  </si>
  <si>
    <t>諏訪市</t>
  </si>
  <si>
    <t>角間新田</t>
  </si>
  <si>
    <t>湯之脇</t>
  </si>
  <si>
    <t>湖岸</t>
  </si>
  <si>
    <t>手長</t>
  </si>
  <si>
    <t>島崎</t>
  </si>
  <si>
    <t>渋崎</t>
  </si>
  <si>
    <t>弁天</t>
  </si>
  <si>
    <t>北小路</t>
  </si>
  <si>
    <t>田宿</t>
  </si>
  <si>
    <t>新小路</t>
  </si>
  <si>
    <t>湯小路</t>
  </si>
  <si>
    <t>榊町</t>
  </si>
  <si>
    <t>南沢</t>
  </si>
  <si>
    <t>北沢</t>
  </si>
  <si>
    <t>普門寺</t>
  </si>
  <si>
    <t>細久保</t>
  </si>
  <si>
    <t>武津</t>
  </si>
  <si>
    <t>霧ヶ峰</t>
  </si>
  <si>
    <t>文出</t>
  </si>
  <si>
    <t>小川</t>
  </si>
  <si>
    <t>有賀</t>
  </si>
  <si>
    <t>覗石</t>
  </si>
  <si>
    <t>中洲村</t>
  </si>
  <si>
    <t>神宮寺</t>
  </si>
  <si>
    <t>上金子</t>
  </si>
  <si>
    <t>中金子</t>
  </si>
  <si>
    <t>下金子</t>
  </si>
  <si>
    <t>福島</t>
  </si>
  <si>
    <t>湖南村</t>
  </si>
  <si>
    <t>大熊</t>
  </si>
  <si>
    <t>南真志野</t>
  </si>
  <si>
    <t>北真志野</t>
  </si>
  <si>
    <t>後山</t>
  </si>
  <si>
    <t>板沢</t>
  </si>
  <si>
    <t>青木沢</t>
  </si>
  <si>
    <t>須坂市</t>
  </si>
  <si>
    <t>須坂町</t>
  </si>
  <si>
    <t>境沢町</t>
  </si>
  <si>
    <t>小山町</t>
  </si>
  <si>
    <t>南原町</t>
  </si>
  <si>
    <t>坂田町</t>
  </si>
  <si>
    <t>相森町</t>
  </si>
  <si>
    <t>高橋町</t>
  </si>
  <si>
    <t>大谷町</t>
  </si>
  <si>
    <t>本郷町</t>
  </si>
  <si>
    <t>虫送町</t>
  </si>
  <si>
    <t>穀町</t>
  </si>
  <si>
    <t>本上町</t>
  </si>
  <si>
    <t>上中町</t>
  </si>
  <si>
    <t>春木町</t>
  </si>
  <si>
    <t>東横町</t>
  </si>
  <si>
    <t>南横町</t>
  </si>
  <si>
    <t>北横町</t>
  </si>
  <si>
    <t>太子町</t>
  </si>
  <si>
    <t>常盤町</t>
  </si>
  <si>
    <t>馬場町</t>
  </si>
  <si>
    <t>屋部町</t>
  </si>
  <si>
    <t>北原町</t>
  </si>
  <si>
    <t>井上村</t>
  </si>
  <si>
    <t>井上町</t>
  </si>
  <si>
    <t>福島町</t>
  </si>
  <si>
    <t>中島町</t>
  </si>
  <si>
    <t>九反田町</t>
  </si>
  <si>
    <t>幸高町</t>
  </si>
  <si>
    <t>米持町</t>
  </si>
  <si>
    <t>二睦町</t>
  </si>
  <si>
    <t>豊洲村</t>
  </si>
  <si>
    <t>高畑町</t>
  </si>
  <si>
    <t>旭ケ丘町</t>
  </si>
  <si>
    <t>南小河原町</t>
  </si>
  <si>
    <t>小河原町</t>
  </si>
  <si>
    <t>新田町</t>
  </si>
  <si>
    <t>小島町</t>
  </si>
  <si>
    <t>相之島町</t>
  </si>
  <si>
    <t>日野村（須坂市）</t>
    <rPh sb="4" eb="7">
      <t>スザカシ</t>
    </rPh>
    <phoneticPr fontId="11"/>
  </si>
  <si>
    <t>高梨町</t>
  </si>
  <si>
    <t>塩川町</t>
  </si>
  <si>
    <t>沼目町</t>
  </si>
  <si>
    <t>八重森町</t>
  </si>
  <si>
    <t>五閑町</t>
  </si>
  <si>
    <t>村山町</t>
  </si>
  <si>
    <t>高甫村</t>
  </si>
  <si>
    <t>下八町</t>
  </si>
  <si>
    <t>上八町</t>
  </si>
  <si>
    <t>野辺町</t>
  </si>
  <si>
    <t>村石町</t>
  </si>
  <si>
    <t>仁礼村</t>
  </si>
  <si>
    <t>仙仁</t>
  </si>
  <si>
    <t>瀬の脇</t>
  </si>
  <si>
    <t>宇原</t>
  </si>
  <si>
    <t>西原</t>
  </si>
  <si>
    <t>浅間塚</t>
  </si>
  <si>
    <t>福沢</t>
  </si>
  <si>
    <t>関谷</t>
  </si>
  <si>
    <t>栃倉</t>
  </si>
  <si>
    <t>亀倉町</t>
  </si>
  <si>
    <t>米子町</t>
  </si>
  <si>
    <t>塩野町</t>
  </si>
  <si>
    <t>豊丘村</t>
  </si>
  <si>
    <t>大日向町</t>
  </si>
  <si>
    <t>明光寺</t>
  </si>
  <si>
    <t>中灰野</t>
  </si>
  <si>
    <t>金田</t>
  </si>
  <si>
    <t>小諸市</t>
  </si>
  <si>
    <t>小諸町</t>
  </si>
  <si>
    <t>東山</t>
  </si>
  <si>
    <t>御幸町・乙女</t>
  </si>
  <si>
    <t>松井</t>
  </si>
  <si>
    <t>天池</t>
  </si>
  <si>
    <t>東沢</t>
  </si>
  <si>
    <t>田町</t>
  </si>
  <si>
    <t>市町．新町</t>
  </si>
  <si>
    <t>与良他</t>
  </si>
  <si>
    <t>八幡町・紺屋町他</t>
  </si>
  <si>
    <t>六供</t>
  </si>
  <si>
    <t>与良１</t>
  </si>
  <si>
    <t>古城他</t>
  </si>
  <si>
    <t>大里村</t>
  </si>
  <si>
    <t>菱野</t>
  </si>
  <si>
    <t>飼場，後平</t>
  </si>
  <si>
    <t>諸</t>
  </si>
  <si>
    <t>滝原</t>
  </si>
  <si>
    <t>北大井村</t>
  </si>
  <si>
    <t>原村</t>
  </si>
  <si>
    <t>八代</t>
  </si>
  <si>
    <t>西八満他</t>
  </si>
  <si>
    <t>藤塚</t>
  </si>
  <si>
    <t>南ケ原</t>
  </si>
  <si>
    <t>石峠</t>
  </si>
  <si>
    <t>柏木上</t>
  </si>
  <si>
    <t>柏木下</t>
  </si>
  <si>
    <t>加増</t>
  </si>
  <si>
    <t>南大井村</t>
  </si>
  <si>
    <t>御影</t>
  </si>
  <si>
    <t>一ツ谷</t>
  </si>
  <si>
    <t>平原</t>
  </si>
  <si>
    <t>三岡村</t>
  </si>
  <si>
    <t>市</t>
  </si>
  <si>
    <t>耳取</t>
  </si>
  <si>
    <t>森山</t>
  </si>
  <si>
    <t>川辺村（小諸市）</t>
    <rPh sb="4" eb="6">
      <t>コモロ</t>
    </rPh>
    <rPh sb="6" eb="7">
      <t>シ</t>
    </rPh>
    <phoneticPr fontId="11"/>
  </si>
  <si>
    <t>氷</t>
  </si>
  <si>
    <t>鴇久保</t>
  </si>
  <si>
    <t>西浦</t>
  </si>
  <si>
    <t>上の平</t>
  </si>
  <si>
    <t>大杭</t>
  </si>
  <si>
    <t>諏訪山</t>
  </si>
  <si>
    <t>御牧ケ原</t>
  </si>
  <si>
    <t>小沼村２－２</t>
  </si>
  <si>
    <t>乗瀬</t>
  </si>
  <si>
    <t>滋野村２－２</t>
  </si>
  <si>
    <t>芝生田</t>
  </si>
  <si>
    <t>井子</t>
  </si>
  <si>
    <t>糠地</t>
  </si>
  <si>
    <t>小沼村２－１－２</t>
  </si>
  <si>
    <t>旧小沼村</t>
  </si>
  <si>
    <t>伊那市</t>
  </si>
  <si>
    <t>伊那町</t>
  </si>
  <si>
    <t>中ノ原</t>
  </si>
  <si>
    <t>小黒原</t>
  </si>
  <si>
    <t>上ノ原</t>
  </si>
  <si>
    <t>御園</t>
  </si>
  <si>
    <t>駒美町</t>
  </si>
  <si>
    <t>山寺</t>
  </si>
  <si>
    <t>上荒井</t>
  </si>
  <si>
    <t>内の萱</t>
  </si>
  <si>
    <t>伊那部</t>
  </si>
  <si>
    <t>沢</t>
  </si>
  <si>
    <t>大坊</t>
  </si>
  <si>
    <t>狐島</t>
  </si>
  <si>
    <t>上牧</t>
  </si>
  <si>
    <t>山本町</t>
  </si>
  <si>
    <t>前橋町</t>
  </si>
  <si>
    <t>天竜町</t>
  </si>
  <si>
    <t>宮本町</t>
  </si>
  <si>
    <t>室町</t>
  </si>
  <si>
    <t>桜町</t>
  </si>
  <si>
    <t>下春日町</t>
  </si>
  <si>
    <t>春日町</t>
  </si>
  <si>
    <t>中央区第１</t>
  </si>
  <si>
    <t>中央区第３</t>
  </si>
  <si>
    <t>秋葉町</t>
  </si>
  <si>
    <t>西箕輪村２－１</t>
  </si>
  <si>
    <t>大泉新田</t>
  </si>
  <si>
    <t>羽広</t>
  </si>
  <si>
    <t>梨ノ木</t>
  </si>
  <si>
    <t>上戸</t>
  </si>
  <si>
    <t>与地</t>
  </si>
  <si>
    <t>上溝ノ原</t>
  </si>
  <si>
    <t>大萱</t>
  </si>
  <si>
    <t>手良村</t>
  </si>
  <si>
    <t>郷之坪</t>
  </si>
  <si>
    <t>米垣外</t>
  </si>
  <si>
    <t>中坪上村</t>
  </si>
  <si>
    <t>田屋久保</t>
  </si>
  <si>
    <t>出口</t>
  </si>
  <si>
    <t>蟹沢</t>
  </si>
  <si>
    <t>野口中組</t>
  </si>
  <si>
    <t>大豊大和</t>
  </si>
  <si>
    <t>東松</t>
  </si>
  <si>
    <t>原町</t>
  </si>
  <si>
    <t>南部，請地</t>
  </si>
  <si>
    <t>竹の内上村</t>
  </si>
  <si>
    <t>宮地西原</t>
  </si>
  <si>
    <t>美篶村</t>
  </si>
  <si>
    <t>芦沢</t>
  </si>
  <si>
    <t>笠原</t>
  </si>
  <si>
    <t>南割</t>
  </si>
  <si>
    <t>末広</t>
  </si>
  <si>
    <t>中県</t>
  </si>
  <si>
    <t>下県</t>
  </si>
  <si>
    <t>上川手</t>
  </si>
  <si>
    <t>下川手</t>
  </si>
  <si>
    <t>富県村</t>
  </si>
  <si>
    <t>場広</t>
  </si>
  <si>
    <t>西の平</t>
  </si>
  <si>
    <t>和手</t>
  </si>
  <si>
    <t>下新山</t>
  </si>
  <si>
    <t>北林</t>
  </si>
  <si>
    <t>荒城</t>
  </si>
  <si>
    <t>福地荒井</t>
  </si>
  <si>
    <t>北和田</t>
  </si>
  <si>
    <t>羽場</t>
  </si>
  <si>
    <t>三津木</t>
  </si>
  <si>
    <t>湯戸根木谷</t>
  </si>
  <si>
    <t>上竹</t>
  </si>
  <si>
    <t>阿原</t>
  </si>
  <si>
    <t>池</t>
  </si>
  <si>
    <t>東春近村</t>
  </si>
  <si>
    <t>竜東六軒屋</t>
  </si>
  <si>
    <t>瑞穂</t>
  </si>
  <si>
    <t>木川河原田</t>
  </si>
  <si>
    <t>向田啓明</t>
  </si>
  <si>
    <t>上寺西村</t>
  </si>
  <si>
    <t>ぐみじま佃</t>
  </si>
  <si>
    <t>中央和合</t>
  </si>
  <si>
    <t>渡場下</t>
  </si>
  <si>
    <t>砂田</t>
  </si>
  <si>
    <t>古寺</t>
  </si>
  <si>
    <t>土蔵</t>
  </si>
  <si>
    <t>藤口</t>
  </si>
  <si>
    <t>原新田</t>
  </si>
  <si>
    <t>榛原</t>
  </si>
  <si>
    <t>木裏原</t>
  </si>
  <si>
    <t>西春近村</t>
  </si>
  <si>
    <t>村岡</t>
  </si>
  <si>
    <t>山本</t>
  </si>
  <si>
    <t>小屋敷</t>
  </si>
  <si>
    <t>宮ノ原</t>
  </si>
  <si>
    <t>白沢</t>
  </si>
  <si>
    <t>南小出</t>
  </si>
  <si>
    <t>唐木</t>
  </si>
  <si>
    <t>南丘</t>
  </si>
  <si>
    <t>下小出</t>
  </si>
  <si>
    <t>井の久保</t>
  </si>
  <si>
    <t>下牧</t>
  </si>
  <si>
    <t>高遠町</t>
  </si>
  <si>
    <t>二番組</t>
  </si>
  <si>
    <t>三番組</t>
  </si>
  <si>
    <t>花畑</t>
  </si>
  <si>
    <t>五番組</t>
  </si>
  <si>
    <t>鍛治村</t>
  </si>
  <si>
    <t>殿坂</t>
  </si>
  <si>
    <t>高砂</t>
  </si>
  <si>
    <t>諸町</t>
  </si>
  <si>
    <t>霜町</t>
  </si>
  <si>
    <t>梅町</t>
  </si>
  <si>
    <t>多町</t>
  </si>
  <si>
    <t>相生</t>
  </si>
  <si>
    <t>長藤村</t>
  </si>
  <si>
    <t>的場</t>
  </si>
  <si>
    <t>弥勒</t>
  </si>
  <si>
    <t>板山</t>
  </si>
  <si>
    <t>野笹</t>
  </si>
  <si>
    <t>塩供</t>
  </si>
  <si>
    <t>黒沢</t>
  </si>
  <si>
    <t>四日市場</t>
  </si>
  <si>
    <t>殿垣外</t>
  </si>
  <si>
    <t>三義村</t>
  </si>
  <si>
    <t>川辺</t>
  </si>
  <si>
    <t>那木沢</t>
  </si>
  <si>
    <t>両日向</t>
  </si>
  <si>
    <t>両半対</t>
  </si>
  <si>
    <t>下芝平</t>
  </si>
  <si>
    <t>中芝平</t>
  </si>
  <si>
    <t>上芝平</t>
  </si>
  <si>
    <t>藤沢村</t>
  </si>
  <si>
    <t>松倉</t>
  </si>
  <si>
    <t>御堂垣外</t>
  </si>
  <si>
    <t>水上</t>
  </si>
  <si>
    <t>河南村</t>
  </si>
  <si>
    <t>越道</t>
  </si>
  <si>
    <t>引持</t>
  </si>
  <si>
    <t>下山田</t>
  </si>
  <si>
    <t>勝間</t>
  </si>
  <si>
    <t>伊那里村</t>
  </si>
  <si>
    <t>中尾第１</t>
  </si>
  <si>
    <t>中尾第２</t>
  </si>
  <si>
    <t>中尾第３</t>
  </si>
  <si>
    <t>馬越</t>
  </si>
  <si>
    <t>町屋下村</t>
  </si>
  <si>
    <t>間倉，柳原</t>
  </si>
  <si>
    <t>宇津木</t>
  </si>
  <si>
    <t>田本，伊東</t>
  </si>
  <si>
    <t>岩入</t>
  </si>
  <si>
    <t>桃戸</t>
  </si>
  <si>
    <t>中屋．霜村</t>
  </si>
  <si>
    <t>美和村</t>
  </si>
  <si>
    <t>非持山第１</t>
  </si>
  <si>
    <t>非持山第２</t>
  </si>
  <si>
    <t>非持山第３</t>
  </si>
  <si>
    <t>非持山第４</t>
  </si>
  <si>
    <t>非持原組</t>
  </si>
  <si>
    <t>溝口原組</t>
  </si>
  <si>
    <t>尾田屋</t>
  </si>
  <si>
    <t>和泉原</t>
  </si>
  <si>
    <t>戸台</t>
  </si>
  <si>
    <t>駒ヶ根市</t>
  </si>
  <si>
    <t>赤穂町</t>
  </si>
  <si>
    <t>南割第１</t>
  </si>
  <si>
    <t>南割第２</t>
  </si>
  <si>
    <t>南割第３</t>
  </si>
  <si>
    <t>春日</t>
  </si>
  <si>
    <t>柏神</t>
  </si>
  <si>
    <t>八幡原</t>
  </si>
  <si>
    <t>上穂沢</t>
  </si>
  <si>
    <t>下の坊</t>
  </si>
  <si>
    <t>柏木，荒井</t>
  </si>
  <si>
    <t>塩木</t>
  </si>
  <si>
    <t>女体</t>
  </si>
  <si>
    <t>光前寺</t>
  </si>
  <si>
    <t>切石原，菅の台</t>
  </si>
  <si>
    <t>大手</t>
  </si>
  <si>
    <t>上市場</t>
  </si>
  <si>
    <t>南部</t>
  </si>
  <si>
    <t>福岡第１</t>
  </si>
  <si>
    <t>福岡第２</t>
  </si>
  <si>
    <t>辻沢</t>
  </si>
  <si>
    <t>大徳原</t>
  </si>
  <si>
    <t>放下小平</t>
  </si>
  <si>
    <t>中通</t>
  </si>
  <si>
    <t>宮の前原垣外</t>
  </si>
  <si>
    <t>上赤須第１</t>
  </si>
  <si>
    <t>上赤須第２</t>
  </si>
  <si>
    <t>上赤須第３</t>
  </si>
  <si>
    <t>上赤須第４</t>
  </si>
  <si>
    <t>上赤須第５</t>
  </si>
  <si>
    <t>上赤須第６</t>
  </si>
  <si>
    <t>小鍛治</t>
  </si>
  <si>
    <t>入口</t>
  </si>
  <si>
    <t>田沢，相田</t>
  </si>
  <si>
    <t>上の原</t>
  </si>
  <si>
    <t>田沢青島</t>
  </si>
  <si>
    <t>上手西，三和</t>
  </si>
  <si>
    <t>上手東</t>
  </si>
  <si>
    <t>垣外</t>
  </si>
  <si>
    <t>島赤須</t>
  </si>
  <si>
    <t>駒在来</t>
  </si>
  <si>
    <t>北の原</t>
  </si>
  <si>
    <t>町１区の１</t>
  </si>
  <si>
    <t>町１区の２</t>
  </si>
  <si>
    <t>町２区の１</t>
  </si>
  <si>
    <t>町２区の２</t>
  </si>
  <si>
    <t>小城</t>
  </si>
  <si>
    <t>町３区の１</t>
  </si>
  <si>
    <t>町３区の２</t>
  </si>
  <si>
    <t>町４区の１</t>
  </si>
  <si>
    <t>町４区の２</t>
  </si>
  <si>
    <t>町４区の３</t>
  </si>
  <si>
    <t>町４区の４</t>
  </si>
  <si>
    <t>上穂町の１</t>
  </si>
  <si>
    <t>上穂町の３</t>
  </si>
  <si>
    <t>上穂町の４</t>
  </si>
  <si>
    <t>上穂町の５</t>
  </si>
  <si>
    <t>中沢村</t>
  </si>
  <si>
    <t>吉瀬</t>
  </si>
  <si>
    <t>永見山</t>
  </si>
  <si>
    <t>下割</t>
  </si>
  <si>
    <t>中割</t>
  </si>
  <si>
    <t>上割</t>
  </si>
  <si>
    <t>大曽倉</t>
  </si>
  <si>
    <t>中曽倉</t>
  </si>
  <si>
    <t>本曽倉</t>
  </si>
  <si>
    <t>南入</t>
  </si>
  <si>
    <t>伊那村</t>
  </si>
  <si>
    <t>伊那</t>
  </si>
  <si>
    <t>栗林</t>
  </si>
  <si>
    <t>火山</t>
  </si>
  <si>
    <t>中野市</t>
  </si>
  <si>
    <t>栗和田</t>
  </si>
  <si>
    <t>東松川</t>
  </si>
  <si>
    <t>普代</t>
  </si>
  <si>
    <t>上小田中</t>
  </si>
  <si>
    <t>松川</t>
  </si>
  <si>
    <t>日野村（中野市）</t>
    <rPh sb="4" eb="7">
      <t>ナカノシ</t>
    </rPh>
    <phoneticPr fontId="11"/>
  </si>
  <si>
    <t>間山</t>
  </si>
  <si>
    <t>新野</t>
  </si>
  <si>
    <t>高遠</t>
  </si>
  <si>
    <t>更科</t>
  </si>
  <si>
    <t>延徳村</t>
  </si>
  <si>
    <t>新保</t>
  </si>
  <si>
    <t>北大熊</t>
  </si>
  <si>
    <t>小沼</t>
  </si>
  <si>
    <t>桜沢</t>
  </si>
  <si>
    <t>篠井</t>
  </si>
  <si>
    <t>平野村</t>
  </si>
  <si>
    <t>東江部</t>
  </si>
  <si>
    <t>西江部</t>
  </si>
  <si>
    <t>岩船</t>
  </si>
  <si>
    <t>吉田</t>
  </si>
  <si>
    <t>東吉田</t>
  </si>
  <si>
    <t>片塩</t>
  </si>
  <si>
    <t>七瀬</t>
  </si>
  <si>
    <t>高丘村</t>
  </si>
  <si>
    <t>安源寺</t>
  </si>
  <si>
    <t>牛出</t>
  </si>
  <si>
    <t>立ケ花</t>
  </si>
  <si>
    <t>草間</t>
  </si>
  <si>
    <t>長丘村</t>
  </si>
  <si>
    <t>古牧</t>
  </si>
  <si>
    <t>壁田</t>
  </si>
  <si>
    <t>厚貝</t>
  </si>
  <si>
    <t>田麦</t>
  </si>
  <si>
    <t>大俣</t>
  </si>
  <si>
    <t>平岡村（中野市）</t>
    <rPh sb="4" eb="7">
      <t>ナカノシ</t>
    </rPh>
    <phoneticPr fontId="11"/>
  </si>
  <si>
    <t>南間長瀬</t>
  </si>
  <si>
    <t>北間長瀬</t>
  </si>
  <si>
    <t>東笠原</t>
  </si>
  <si>
    <t>西笠原</t>
  </si>
  <si>
    <t>科野村</t>
  </si>
  <si>
    <t>赤岩</t>
  </si>
  <si>
    <t>倭村（中野市）</t>
    <rPh sb="3" eb="6">
      <t>ナカノシ</t>
    </rPh>
    <phoneticPr fontId="11"/>
  </si>
  <si>
    <t>田上</t>
  </si>
  <si>
    <t>中小屋，牧の入</t>
  </si>
  <si>
    <t>岩井</t>
  </si>
  <si>
    <t>岩井東</t>
  </si>
  <si>
    <t>豊井村</t>
  </si>
  <si>
    <t>上今井</t>
  </si>
  <si>
    <t>道光寺</t>
  </si>
  <si>
    <t>荒山</t>
  </si>
  <si>
    <t>米山</t>
  </si>
  <si>
    <t>替佐</t>
  </si>
  <si>
    <t>笠倉</t>
  </si>
  <si>
    <t>硲</t>
  </si>
  <si>
    <t>奥手山</t>
  </si>
  <si>
    <t>永田村</t>
  </si>
  <si>
    <t>穴田</t>
  </si>
  <si>
    <t>毛野川</t>
  </si>
  <si>
    <t>南永江</t>
  </si>
  <si>
    <t>北永江</t>
  </si>
  <si>
    <t>梨久保</t>
  </si>
  <si>
    <t>涌井</t>
  </si>
  <si>
    <t>親川</t>
  </si>
  <si>
    <t>郷露</t>
  </si>
  <si>
    <t>美沢</t>
  </si>
  <si>
    <t>三俣</t>
  </si>
  <si>
    <t>大町市</t>
  </si>
  <si>
    <t>三日町</t>
  </si>
  <si>
    <t>大原町１</t>
  </si>
  <si>
    <t>大原町２</t>
  </si>
  <si>
    <t>高根町</t>
  </si>
  <si>
    <t>俵町１</t>
  </si>
  <si>
    <t>俵町２</t>
  </si>
  <si>
    <t>大黒町１</t>
  </si>
  <si>
    <t>大黒町３</t>
  </si>
  <si>
    <t>相生町</t>
  </si>
  <si>
    <t>九日町</t>
  </si>
  <si>
    <t>六九町</t>
  </si>
  <si>
    <t>上・下仲町</t>
  </si>
  <si>
    <t>神栄町</t>
  </si>
  <si>
    <t>五日町１</t>
  </si>
  <si>
    <t>五日町２</t>
  </si>
  <si>
    <t>仁科町</t>
  </si>
  <si>
    <t>高見町</t>
  </si>
  <si>
    <t>堀六日町</t>
  </si>
  <si>
    <t>白塩町１</t>
  </si>
  <si>
    <t>白塩町２</t>
  </si>
  <si>
    <t>大新田町</t>
  </si>
  <si>
    <t>平村</t>
  </si>
  <si>
    <t>加蔵</t>
  </si>
  <si>
    <t>青木</t>
  </si>
  <si>
    <t>中綱</t>
  </si>
  <si>
    <t>西海ノ口北部</t>
  </si>
  <si>
    <t>西海ノ口南部</t>
  </si>
  <si>
    <t>崩沢</t>
  </si>
  <si>
    <t>一津</t>
  </si>
  <si>
    <t>稲尾</t>
  </si>
  <si>
    <t>木崎</t>
  </si>
  <si>
    <t>東借馬</t>
  </si>
  <si>
    <t>西借馬</t>
  </si>
  <si>
    <t>仁科郷</t>
  </si>
  <si>
    <t>新郷</t>
  </si>
  <si>
    <t>中花見</t>
  </si>
  <si>
    <t>鹿島</t>
  </si>
  <si>
    <t>源汲</t>
  </si>
  <si>
    <t>北條屋敷</t>
  </si>
  <si>
    <t>大出</t>
  </si>
  <si>
    <t>野口久保</t>
  </si>
  <si>
    <t>野口上手村</t>
  </si>
  <si>
    <t>野口中村</t>
  </si>
  <si>
    <t>野口新屋</t>
  </si>
  <si>
    <t>調査対象外</t>
    <rPh sb="0" eb="2">
      <t>チョウサ</t>
    </rPh>
    <rPh sb="2" eb="5">
      <t>タイショウガイ</t>
    </rPh>
    <phoneticPr fontId="11"/>
  </si>
  <si>
    <t>常盤村（大町市）</t>
    <rPh sb="4" eb="7">
      <t>オオマチシ</t>
    </rPh>
    <phoneticPr fontId="11"/>
  </si>
  <si>
    <t>小西山</t>
  </si>
  <si>
    <t>西山原村</t>
  </si>
  <si>
    <t>中部小谷</t>
  </si>
  <si>
    <t>道海戸</t>
  </si>
  <si>
    <t>沓掛</t>
  </si>
  <si>
    <t>春午子</t>
  </si>
  <si>
    <t>原村下木戸</t>
  </si>
  <si>
    <t>西木戸堀</t>
  </si>
  <si>
    <t>須沼北部</t>
  </si>
  <si>
    <t>下一東部</t>
  </si>
  <si>
    <t>下一西部</t>
  </si>
  <si>
    <t>下一木中</t>
  </si>
  <si>
    <t>原村東村</t>
  </si>
  <si>
    <t>上橋若松</t>
  </si>
  <si>
    <t>中村大林</t>
  </si>
  <si>
    <t>東松原</t>
  </si>
  <si>
    <t>西松原</t>
  </si>
  <si>
    <t>柿ノ木</t>
  </si>
  <si>
    <t>柿ノ木三</t>
  </si>
  <si>
    <t>中上手</t>
  </si>
  <si>
    <t>佛崎</t>
  </si>
  <si>
    <t>小海戸</t>
  </si>
  <si>
    <t>郷倉</t>
  </si>
  <si>
    <t>神明原</t>
  </si>
  <si>
    <t>寺海戸，中原</t>
  </si>
  <si>
    <t>大崎</t>
  </si>
  <si>
    <t>長畑</t>
  </si>
  <si>
    <t>社村</t>
  </si>
  <si>
    <t>中新</t>
  </si>
  <si>
    <t>曽根原</t>
  </si>
  <si>
    <t>閠田</t>
  </si>
  <si>
    <t>館之内</t>
  </si>
  <si>
    <t>松崎東</t>
  </si>
  <si>
    <t>松崎西</t>
  </si>
  <si>
    <t>八坂村２－１</t>
  </si>
  <si>
    <t>相川</t>
  </si>
  <si>
    <t>藤尾</t>
  </si>
  <si>
    <t>塩ノ貝</t>
  </si>
  <si>
    <t>横瀬</t>
  </si>
  <si>
    <t>満仲</t>
  </si>
  <si>
    <t>菅の窪</t>
  </si>
  <si>
    <t>作ノ平</t>
  </si>
  <si>
    <t>小松尾</t>
  </si>
  <si>
    <t>笹尾</t>
  </si>
  <si>
    <t>矢下</t>
  </si>
  <si>
    <t>押の田</t>
  </si>
  <si>
    <t>切久保南</t>
  </si>
  <si>
    <t>切久保北</t>
  </si>
  <si>
    <t>曽山</t>
  </si>
  <si>
    <t>槍平</t>
  </si>
  <si>
    <t>小田谷</t>
  </si>
  <si>
    <t>桑梨</t>
  </si>
  <si>
    <t>宮の尾</t>
  </si>
  <si>
    <t>西大塚</t>
  </si>
  <si>
    <t>東大塚</t>
  </si>
  <si>
    <t>西ノ窪</t>
  </si>
  <si>
    <t>荻</t>
  </si>
  <si>
    <t>小菅</t>
  </si>
  <si>
    <t>布川</t>
  </si>
  <si>
    <t>地志原</t>
  </si>
  <si>
    <t>池ノ平</t>
  </si>
  <si>
    <t>野平南</t>
  </si>
  <si>
    <t>野平中</t>
  </si>
  <si>
    <t>野平北</t>
  </si>
  <si>
    <t>舟場</t>
  </si>
  <si>
    <t>栃沢</t>
  </si>
  <si>
    <t>上篭下</t>
  </si>
  <si>
    <t>上篭上</t>
  </si>
  <si>
    <t>辺尾</t>
  </si>
  <si>
    <t>広津村３－３</t>
  </si>
  <si>
    <t>美麻村</t>
  </si>
  <si>
    <t>南村</t>
  </si>
  <si>
    <t>峯組</t>
  </si>
  <si>
    <t>元ノ関</t>
  </si>
  <si>
    <t>湯ノ海</t>
  </si>
  <si>
    <t>新行東</t>
  </si>
  <si>
    <t>新行中</t>
  </si>
  <si>
    <t>新行西</t>
  </si>
  <si>
    <t>藤</t>
  </si>
  <si>
    <t>矢地，花尾，由久保</t>
  </si>
  <si>
    <t>一宇田</t>
  </si>
  <si>
    <t>塩ノ川</t>
  </si>
  <si>
    <t>石原，真倉，峠</t>
  </si>
  <si>
    <t>川手</t>
  </si>
  <si>
    <t>万中</t>
  </si>
  <si>
    <t>宮組</t>
  </si>
  <si>
    <t>本村東</t>
  </si>
  <si>
    <t>本村中</t>
  </si>
  <si>
    <t>本村西</t>
  </si>
  <si>
    <t>三百地</t>
  </si>
  <si>
    <t>中の崎</t>
  </si>
  <si>
    <t>有峠</t>
  </si>
  <si>
    <t>長崎</t>
  </si>
  <si>
    <t>菅ノ窪</t>
  </si>
  <si>
    <t>大笹</t>
  </si>
  <si>
    <t>長峯，竹ノ川</t>
  </si>
  <si>
    <t>品生</t>
  </si>
  <si>
    <t>日向，松合</t>
  </si>
  <si>
    <t>保谷，曲尾</t>
  </si>
  <si>
    <t>小米立，神明</t>
  </si>
  <si>
    <t>若栗，入組</t>
  </si>
  <si>
    <t>飯山市</t>
  </si>
  <si>
    <t>飯山町</t>
  </si>
  <si>
    <t>奈良沢</t>
  </si>
  <si>
    <t>上倉</t>
  </si>
  <si>
    <t>市ノ口</t>
  </si>
  <si>
    <t>有尾</t>
  </si>
  <si>
    <t>分道</t>
  </si>
  <si>
    <t>西山</t>
  </si>
  <si>
    <t>鉄砲町</t>
  </si>
  <si>
    <t>福寿町</t>
  </si>
  <si>
    <t>北町</t>
  </si>
  <si>
    <t>秋津村</t>
  </si>
  <si>
    <t>山根</t>
  </si>
  <si>
    <t>伍位野</t>
  </si>
  <si>
    <t>飯駒</t>
  </si>
  <si>
    <t>荒舟</t>
  </si>
  <si>
    <t>中町北部</t>
  </si>
  <si>
    <t>北畑</t>
  </si>
  <si>
    <t>南善寺</t>
  </si>
  <si>
    <t>柳久保</t>
  </si>
  <si>
    <t>田草</t>
  </si>
  <si>
    <t>沓津</t>
  </si>
  <si>
    <t>堀越</t>
  </si>
  <si>
    <t>柳原村（飯山市）</t>
    <rPh sb="4" eb="7">
      <t>イイヤマシ</t>
    </rPh>
    <phoneticPr fontId="11"/>
  </si>
  <si>
    <t>笹川</t>
  </si>
  <si>
    <t>大川</t>
  </si>
  <si>
    <t>堰口</t>
  </si>
  <si>
    <t>小佐原</t>
  </si>
  <si>
    <t>濁池</t>
  </si>
  <si>
    <t>滝ノ脇</t>
  </si>
  <si>
    <t>倉本</t>
  </si>
  <si>
    <t>藤ノ木</t>
  </si>
  <si>
    <t>外様村</t>
  </si>
  <si>
    <t>法寺</t>
  </si>
  <si>
    <t>尾崎</t>
  </si>
  <si>
    <t>顔戸</t>
  </si>
  <si>
    <t>北峠</t>
  </si>
  <si>
    <t>常盤村（飯山市）</t>
    <rPh sb="4" eb="7">
      <t>イイヤマシ</t>
    </rPh>
    <phoneticPr fontId="11"/>
  </si>
  <si>
    <t>大池</t>
  </si>
  <si>
    <t>上水沢</t>
  </si>
  <si>
    <t>下水沢</t>
  </si>
  <si>
    <t>大倉崎</t>
  </si>
  <si>
    <t>戸隠</t>
  </si>
  <si>
    <t>小泉</t>
  </si>
  <si>
    <t>戸狩新田</t>
  </si>
  <si>
    <t>戸狩</t>
  </si>
  <si>
    <t>太田村</t>
  </si>
  <si>
    <t>小境</t>
  </si>
  <si>
    <t>五束</t>
  </si>
  <si>
    <t>五荷</t>
  </si>
  <si>
    <t>瀬木</t>
  </si>
  <si>
    <t>蕨野</t>
  </si>
  <si>
    <t>曽根</t>
  </si>
  <si>
    <t>三郷</t>
  </si>
  <si>
    <t>大深</t>
  </si>
  <si>
    <t>岡山村</t>
  </si>
  <si>
    <t>羽広山</t>
  </si>
  <si>
    <t>中外</t>
  </si>
  <si>
    <t>下境</t>
  </si>
  <si>
    <t>和水</t>
  </si>
  <si>
    <t>土倉</t>
  </si>
  <si>
    <t>柄山</t>
  </si>
  <si>
    <t>西大滝</t>
  </si>
  <si>
    <t>瑞穂村２－１</t>
  </si>
  <si>
    <t>戸那子</t>
  </si>
  <si>
    <t>富田</t>
  </si>
  <si>
    <t>針田</t>
  </si>
  <si>
    <t>関沢</t>
  </si>
  <si>
    <t>笹沢</t>
  </si>
  <si>
    <t>木島村</t>
  </si>
  <si>
    <t>山岸</t>
  </si>
  <si>
    <t>其綿</t>
  </si>
  <si>
    <t>安田</t>
  </si>
  <si>
    <t>野坂田</t>
  </si>
  <si>
    <t>下木島</t>
  </si>
  <si>
    <t>天神堂</t>
  </si>
  <si>
    <t>茅野市</t>
  </si>
  <si>
    <t>ちの町</t>
  </si>
  <si>
    <t>横内</t>
  </si>
  <si>
    <t>塚原</t>
  </si>
  <si>
    <t>茅野町</t>
  </si>
  <si>
    <t>宮川村</t>
  </si>
  <si>
    <t>丸山</t>
  </si>
  <si>
    <t>田沢</t>
  </si>
  <si>
    <t>坂室</t>
  </si>
  <si>
    <t>西茅野</t>
  </si>
  <si>
    <t>茅野</t>
  </si>
  <si>
    <t>安国寺</t>
  </si>
  <si>
    <t>高部</t>
  </si>
  <si>
    <t>両久保</t>
  </si>
  <si>
    <t>埴原田</t>
  </si>
  <si>
    <t>鋳物師屋</t>
  </si>
  <si>
    <t>北大塩</t>
  </si>
  <si>
    <t>塩沢</t>
  </si>
  <si>
    <t>豊平村</t>
  </si>
  <si>
    <t>御作田</t>
  </si>
  <si>
    <t>広見</t>
  </si>
  <si>
    <t>南大塩</t>
  </si>
  <si>
    <t>下菅沢</t>
  </si>
  <si>
    <t>下古田</t>
  </si>
  <si>
    <t>上古田</t>
  </si>
  <si>
    <t>塩の目</t>
  </si>
  <si>
    <t>上場沢</t>
  </si>
  <si>
    <t>田道</t>
  </si>
  <si>
    <t>粟沢</t>
  </si>
  <si>
    <t>神の原</t>
  </si>
  <si>
    <t>上北久保</t>
  </si>
  <si>
    <t>子の神</t>
  </si>
  <si>
    <t>菊沢</t>
  </si>
  <si>
    <t>穴山</t>
  </si>
  <si>
    <t>泉野村</t>
  </si>
  <si>
    <t>大日影</t>
  </si>
  <si>
    <t>槻木</t>
  </si>
  <si>
    <t>小屋場</t>
  </si>
  <si>
    <t>中道</t>
  </si>
  <si>
    <t>金沢村</t>
  </si>
  <si>
    <t>御狩野</t>
  </si>
  <si>
    <t>金沢上</t>
  </si>
  <si>
    <t>金沢下</t>
  </si>
  <si>
    <t>木舟</t>
  </si>
  <si>
    <t>湖東村</t>
  </si>
  <si>
    <t>上菅沢</t>
  </si>
  <si>
    <t>堀</t>
  </si>
  <si>
    <t>須栗平</t>
  </si>
  <si>
    <t>白井出</t>
  </si>
  <si>
    <t>北山村</t>
  </si>
  <si>
    <t>芹ケ沢</t>
  </si>
  <si>
    <t>糸萱</t>
  </si>
  <si>
    <t>塩尻市</t>
  </si>
  <si>
    <t>塩尻町</t>
  </si>
  <si>
    <t>柿沢</t>
  </si>
  <si>
    <t>堤平</t>
  </si>
  <si>
    <t>上西条</t>
  </si>
  <si>
    <t>中西条</t>
  </si>
  <si>
    <t>下西条</t>
  </si>
  <si>
    <t>大門桔梗ケ原</t>
  </si>
  <si>
    <t>桟敷</t>
  </si>
  <si>
    <t>長畝</t>
  </si>
  <si>
    <t>筑摩地村</t>
  </si>
  <si>
    <t>上田</t>
  </si>
  <si>
    <t>勝弦</t>
  </si>
  <si>
    <t>広丘村</t>
  </si>
  <si>
    <t>堅石</t>
  </si>
  <si>
    <t>郷原</t>
  </si>
  <si>
    <t>高出</t>
  </si>
  <si>
    <t>野村</t>
  </si>
  <si>
    <t>片丘村２－１</t>
  </si>
  <si>
    <t>南内田</t>
  </si>
  <si>
    <t>北熊井</t>
  </si>
  <si>
    <t>南熊井</t>
  </si>
  <si>
    <t>中挟</t>
  </si>
  <si>
    <t>宗賀村</t>
  </si>
  <si>
    <t>桔梗ケ原</t>
  </si>
  <si>
    <t>床尾</t>
  </si>
  <si>
    <t>洗馬</t>
  </si>
  <si>
    <t>牧野</t>
  </si>
  <si>
    <t>本山</t>
  </si>
  <si>
    <t>日出塩</t>
  </si>
  <si>
    <t>洗馬村２－１</t>
  </si>
  <si>
    <t>芦ノ田</t>
  </si>
  <si>
    <t>岩垂</t>
  </si>
  <si>
    <t>下小曽部</t>
  </si>
  <si>
    <t>上小曽部</t>
  </si>
  <si>
    <t>楢川村</t>
  </si>
  <si>
    <t>桜沢，片平</t>
  </si>
  <si>
    <t>下遠，若神子，中畑</t>
  </si>
  <si>
    <t>贄川</t>
  </si>
  <si>
    <t>桃岡，長瀬</t>
  </si>
  <si>
    <t>栃窪．糠沢</t>
  </si>
  <si>
    <t>羽渕</t>
  </si>
  <si>
    <t>番所，萱ケ平</t>
  </si>
  <si>
    <t>佐久市</t>
  </si>
  <si>
    <t>野沢町</t>
  </si>
  <si>
    <t>高柳</t>
  </si>
  <si>
    <t>鍛治屋</t>
  </si>
  <si>
    <t>取出町</t>
  </si>
  <si>
    <t>本新町</t>
  </si>
  <si>
    <t>跡部</t>
  </si>
  <si>
    <t>三塚</t>
  </si>
  <si>
    <t>野沢本町</t>
  </si>
  <si>
    <t>中小屋</t>
  </si>
  <si>
    <t>大沢村</t>
  </si>
  <si>
    <t>地家</t>
  </si>
  <si>
    <t>大沢下町</t>
  </si>
  <si>
    <t>大沢中町</t>
  </si>
  <si>
    <t>大沢上町</t>
  </si>
  <si>
    <t>大地堂</t>
  </si>
  <si>
    <t>大沢新田</t>
  </si>
  <si>
    <t>上桜井</t>
  </si>
  <si>
    <t>中桜井</t>
  </si>
  <si>
    <t>下桜井</t>
  </si>
  <si>
    <t>北桜井</t>
  </si>
  <si>
    <t>前山村</t>
  </si>
  <si>
    <t>小宮山</t>
  </si>
  <si>
    <t>前山北中</t>
  </si>
  <si>
    <t>前山南</t>
  </si>
  <si>
    <t>前山開拓</t>
  </si>
  <si>
    <t>岸野村</t>
  </si>
  <si>
    <t>熊久保</t>
  </si>
  <si>
    <t>今岡</t>
  </si>
  <si>
    <t>相浜</t>
  </si>
  <si>
    <t>平井</t>
  </si>
  <si>
    <t>沓沢</t>
  </si>
  <si>
    <t>糖尾</t>
  </si>
  <si>
    <t>竹田</t>
  </si>
  <si>
    <t>東立科</t>
  </si>
  <si>
    <t>下県東</t>
  </si>
  <si>
    <t>下県西</t>
  </si>
  <si>
    <t>中込町</t>
  </si>
  <si>
    <t>杉ノ木</t>
  </si>
  <si>
    <t>権現堂</t>
  </si>
  <si>
    <t>三石，前林</t>
  </si>
  <si>
    <t>佐太夫町</t>
  </si>
  <si>
    <t>中込新町</t>
  </si>
  <si>
    <t>平賀村</t>
  </si>
  <si>
    <t>平賀上宿</t>
  </si>
  <si>
    <t>平賀中宿</t>
  </si>
  <si>
    <t>平賀下宿</t>
  </si>
  <si>
    <t>荒家</t>
  </si>
  <si>
    <t>北口</t>
  </si>
  <si>
    <t>平賀新町</t>
  </si>
  <si>
    <t>太田部</t>
  </si>
  <si>
    <t>常和南</t>
  </si>
  <si>
    <t>常和北</t>
  </si>
  <si>
    <t>瀬戸南</t>
  </si>
  <si>
    <t>瀬戸東</t>
  </si>
  <si>
    <t>瀬戸中</t>
  </si>
  <si>
    <t>内山村</t>
  </si>
  <si>
    <t>町下</t>
  </si>
  <si>
    <t>町中</t>
  </si>
  <si>
    <t>町上</t>
  </si>
  <si>
    <t>肬水</t>
  </si>
  <si>
    <t>相立</t>
  </si>
  <si>
    <t>苦水</t>
  </si>
  <si>
    <t>黒田</t>
  </si>
  <si>
    <t>舘ケ澤</t>
  </si>
  <si>
    <t>岩村田町</t>
  </si>
  <si>
    <t>長土呂</t>
  </si>
  <si>
    <t>住吉町</t>
  </si>
  <si>
    <t>荒宿</t>
  </si>
  <si>
    <t>花園町</t>
  </si>
  <si>
    <t>上ノ城</t>
  </si>
  <si>
    <t>猿久保東</t>
  </si>
  <si>
    <t>猿久保西</t>
  </si>
  <si>
    <t>稲荷町</t>
  </si>
  <si>
    <t>西本町</t>
  </si>
  <si>
    <t>平根村</t>
  </si>
  <si>
    <t>横根</t>
  </si>
  <si>
    <t>上平尾</t>
  </si>
  <si>
    <t>下平尾</t>
  </si>
  <si>
    <t>高瀬村</t>
  </si>
  <si>
    <t>三河田</t>
  </si>
  <si>
    <t>横和</t>
  </si>
  <si>
    <t>大和田</t>
  </si>
  <si>
    <t>南岩尾</t>
  </si>
  <si>
    <t>北岩尾</t>
  </si>
  <si>
    <t>中佐都村</t>
  </si>
  <si>
    <t>上塚原</t>
  </si>
  <si>
    <t>常田</t>
  </si>
  <si>
    <t>平塚</t>
  </si>
  <si>
    <t>根々井</t>
  </si>
  <si>
    <t>根々井塚原</t>
  </si>
  <si>
    <t>下塚原</t>
  </si>
  <si>
    <t>御代田村２－２</t>
  </si>
  <si>
    <t>西屋敷</t>
  </si>
  <si>
    <t>小田井下宿</t>
  </si>
  <si>
    <t>荒田</t>
  </si>
  <si>
    <t>三井村</t>
  </si>
  <si>
    <t>東地開拓</t>
  </si>
  <si>
    <t>東地</t>
  </si>
  <si>
    <t>西地</t>
  </si>
  <si>
    <t>安原</t>
  </si>
  <si>
    <t>伊勢林</t>
  </si>
  <si>
    <t>新子田</t>
  </si>
  <si>
    <t>志賀村</t>
  </si>
  <si>
    <t>志賀山開拓</t>
  </si>
  <si>
    <t>駒込</t>
  </si>
  <si>
    <t>志賀上宿</t>
  </si>
  <si>
    <t>志賀中宿</t>
  </si>
  <si>
    <t>志賀下宿</t>
  </si>
  <si>
    <t>五十貫</t>
  </si>
  <si>
    <t>臼田町</t>
  </si>
  <si>
    <t>下小田切</t>
  </si>
  <si>
    <t>城山、宮本</t>
  </si>
  <si>
    <t>城下、稲荷</t>
  </si>
  <si>
    <t>住吉</t>
  </si>
  <si>
    <t>伊勢</t>
  </si>
  <si>
    <t>上荒</t>
  </si>
  <si>
    <t>中荒</t>
  </si>
  <si>
    <t>下荒</t>
  </si>
  <si>
    <t>美里</t>
  </si>
  <si>
    <t>切原村</t>
  </si>
  <si>
    <t>湯原</t>
  </si>
  <si>
    <t>湯原新田</t>
  </si>
  <si>
    <t>十二新田</t>
  </si>
  <si>
    <t>上小田切</t>
  </si>
  <si>
    <t>中小田切</t>
  </si>
  <si>
    <t>北川</t>
  </si>
  <si>
    <t>田口村</t>
  </si>
  <si>
    <t>馬坂</t>
  </si>
  <si>
    <t>広川原</t>
  </si>
  <si>
    <t>宮代</t>
  </si>
  <si>
    <t>川原宿</t>
  </si>
  <si>
    <t>清川</t>
  </si>
  <si>
    <t>大奈良</t>
  </si>
  <si>
    <t>上中込</t>
  </si>
  <si>
    <t>下越</t>
  </si>
  <si>
    <t>三分</t>
  </si>
  <si>
    <t>青沼村２－１</t>
  </si>
  <si>
    <t>赤谷</t>
  </si>
  <si>
    <t>入沢第１</t>
  </si>
  <si>
    <t>入沢第２</t>
  </si>
  <si>
    <t>入沢第３</t>
  </si>
  <si>
    <t>入沢第４</t>
  </si>
  <si>
    <t>入沢第５</t>
  </si>
  <si>
    <t>入沢第６</t>
  </si>
  <si>
    <t>入沢第７</t>
  </si>
  <si>
    <t>入沢第８</t>
  </si>
  <si>
    <t>三条第１</t>
  </si>
  <si>
    <t>三条第２</t>
  </si>
  <si>
    <t>三条第３</t>
  </si>
  <si>
    <t>三条第４</t>
  </si>
  <si>
    <t>十日町</t>
  </si>
  <si>
    <t>岩水</t>
  </si>
  <si>
    <t>本牧村２－１</t>
  </si>
  <si>
    <t>長坂，城下</t>
  </si>
  <si>
    <t>未広</t>
  </si>
  <si>
    <t>県町</t>
  </si>
  <si>
    <t>御桐谷</t>
  </si>
  <si>
    <t>古宮</t>
  </si>
  <si>
    <t>印内</t>
  </si>
  <si>
    <t>印内原</t>
  </si>
  <si>
    <t>茂田井</t>
  </si>
  <si>
    <t>観音寺</t>
  </si>
  <si>
    <t>金井町、神田町</t>
  </si>
  <si>
    <t>昭明町</t>
  </si>
  <si>
    <t>上本町・八千代</t>
  </si>
  <si>
    <t>布施村</t>
  </si>
  <si>
    <t>御牧原</t>
  </si>
  <si>
    <t>百沢</t>
  </si>
  <si>
    <t>牧布施</t>
  </si>
  <si>
    <t>入布施</t>
  </si>
  <si>
    <t>式部</t>
  </si>
  <si>
    <t>抜井</t>
  </si>
  <si>
    <t>中居</t>
  </si>
  <si>
    <t>雁村</t>
  </si>
  <si>
    <t>大木</t>
  </si>
  <si>
    <t>一の原</t>
  </si>
  <si>
    <t>藤巻</t>
  </si>
  <si>
    <t>東長者原</t>
  </si>
  <si>
    <t>中石堂</t>
  </si>
  <si>
    <t>長者原</t>
  </si>
  <si>
    <t>春日村</t>
  </si>
  <si>
    <t>下之宮</t>
  </si>
  <si>
    <t>北春</t>
  </si>
  <si>
    <t>宮之入</t>
  </si>
  <si>
    <t>三明</t>
  </si>
  <si>
    <t>入片倉</t>
  </si>
  <si>
    <t>入新町</t>
  </si>
  <si>
    <t>湯沢</t>
  </si>
  <si>
    <t>竹之城</t>
  </si>
  <si>
    <t>向反</t>
  </si>
  <si>
    <t>大西</t>
  </si>
  <si>
    <t>堀端</t>
  </si>
  <si>
    <t>協和村</t>
  </si>
  <si>
    <t>協東東</t>
  </si>
  <si>
    <t>協東西</t>
  </si>
  <si>
    <t>高呂</t>
  </si>
  <si>
    <t>大谷地，土林</t>
  </si>
  <si>
    <t>鳶岩</t>
  </si>
  <si>
    <t>畳石</t>
  </si>
  <si>
    <t>浅田切</t>
  </si>
  <si>
    <t>合の沢</t>
  </si>
  <si>
    <t>比田井</t>
  </si>
  <si>
    <t>天神</t>
  </si>
  <si>
    <t>谷田</t>
  </si>
  <si>
    <t>西長者原</t>
  </si>
  <si>
    <t>南御牧村</t>
  </si>
  <si>
    <t>桑山</t>
  </si>
  <si>
    <t>入ノ沢</t>
  </si>
  <si>
    <t>矢島</t>
  </si>
  <si>
    <t>鶴沼</t>
  </si>
  <si>
    <t>中津村（佐久市）</t>
    <rPh sb="4" eb="7">
      <t>サクシ</t>
    </rPh>
    <phoneticPr fontId="11"/>
  </si>
  <si>
    <t>駒寄</t>
  </si>
  <si>
    <t>御馬寄</t>
  </si>
  <si>
    <t>塩名田</t>
  </si>
  <si>
    <t>五郎兵衛新田村</t>
  </si>
  <si>
    <t>千曲市</t>
  </si>
  <si>
    <t>屋代町</t>
  </si>
  <si>
    <t>屋代第１区</t>
  </si>
  <si>
    <t>屋代第２区</t>
  </si>
  <si>
    <t>宮西</t>
  </si>
  <si>
    <t>屋代第４区</t>
  </si>
  <si>
    <t>屋代第５区</t>
  </si>
  <si>
    <t>屋代第３区</t>
  </si>
  <si>
    <t>森村</t>
  </si>
  <si>
    <t>北区</t>
  </si>
  <si>
    <t>沢山</t>
  </si>
  <si>
    <t>倉科村</t>
  </si>
  <si>
    <t>石杭</t>
  </si>
  <si>
    <t>大峡</t>
  </si>
  <si>
    <t>竹尾原</t>
  </si>
  <si>
    <t>雨宮県村</t>
  </si>
  <si>
    <t>雨宮</t>
  </si>
  <si>
    <t>土口</t>
  </si>
  <si>
    <t>生萱</t>
  </si>
  <si>
    <t>埴生町</t>
  </si>
  <si>
    <t>寂蒔</t>
  </si>
  <si>
    <t>打沢</t>
  </si>
  <si>
    <t>小島上町</t>
  </si>
  <si>
    <t>桜枝町</t>
  </si>
  <si>
    <t>杭瀬下村</t>
  </si>
  <si>
    <t>杭瀬下</t>
  </si>
  <si>
    <t>稲荷山町</t>
  </si>
  <si>
    <t>本八日町</t>
  </si>
  <si>
    <t>上八日町</t>
  </si>
  <si>
    <t>治田町</t>
  </si>
  <si>
    <t>稲荷山元町</t>
  </si>
  <si>
    <t>一里山</t>
  </si>
  <si>
    <t>桑原村</t>
  </si>
  <si>
    <t>太田原区</t>
  </si>
  <si>
    <t>佐野区</t>
  </si>
  <si>
    <t>西区</t>
  </si>
  <si>
    <t>小坂区</t>
  </si>
  <si>
    <t>小坂区北</t>
  </si>
  <si>
    <t>稲荷山元町北</t>
  </si>
  <si>
    <t>八幡村</t>
  </si>
  <si>
    <t>代</t>
  </si>
  <si>
    <t>姨捨</t>
  </si>
  <si>
    <t>郡</t>
  </si>
  <si>
    <t>志川</t>
  </si>
  <si>
    <t>五加村２－２</t>
  </si>
  <si>
    <t>戸倉町</t>
  </si>
  <si>
    <t>磯部</t>
  </si>
  <si>
    <t>福井</t>
  </si>
  <si>
    <t>今井町</t>
  </si>
  <si>
    <t>柏王</t>
  </si>
  <si>
    <t>温泉</t>
  </si>
  <si>
    <t>五加村２－１</t>
  </si>
  <si>
    <t>上徳間</t>
  </si>
  <si>
    <t>内川</t>
  </si>
  <si>
    <t>千本柳</t>
  </si>
  <si>
    <t>小船山</t>
  </si>
  <si>
    <t>更級村</t>
  </si>
  <si>
    <t>八王子</t>
  </si>
  <si>
    <t>仙石</t>
  </si>
  <si>
    <t>羽尾四区</t>
  </si>
  <si>
    <t>羽尾五区</t>
  </si>
  <si>
    <t>須坂</t>
  </si>
  <si>
    <t>上山田町</t>
  </si>
  <si>
    <t>新山</t>
  </si>
  <si>
    <t>漆原</t>
  </si>
  <si>
    <t>八坂</t>
  </si>
  <si>
    <t>協和</t>
  </si>
  <si>
    <t>下久保</t>
  </si>
  <si>
    <t>二の入</t>
  </si>
  <si>
    <t>力石村</t>
  </si>
  <si>
    <t>力石１組</t>
  </si>
  <si>
    <t>力石２組</t>
  </si>
  <si>
    <t>力石３組</t>
  </si>
  <si>
    <t>力石４組</t>
  </si>
  <si>
    <t>力石５組</t>
  </si>
  <si>
    <t>力石６組</t>
  </si>
  <si>
    <t>力石７組</t>
  </si>
  <si>
    <t>東御市</t>
  </si>
  <si>
    <t>県村</t>
  </si>
  <si>
    <t>加沢</t>
  </si>
  <si>
    <t>県</t>
  </si>
  <si>
    <t>本海野</t>
  </si>
  <si>
    <t>西海野</t>
  </si>
  <si>
    <t>祢津村</t>
  </si>
  <si>
    <t>新張</t>
  </si>
  <si>
    <t>横堰</t>
  </si>
  <si>
    <t>奈良原</t>
  </si>
  <si>
    <t>出場</t>
  </si>
  <si>
    <t>滝の沢</t>
  </si>
  <si>
    <t>姫子沢</t>
  </si>
  <si>
    <t>和村</t>
  </si>
  <si>
    <t>釜村田</t>
  </si>
  <si>
    <t>井高</t>
  </si>
  <si>
    <t>東上田</t>
  </si>
  <si>
    <t>西田沢</t>
  </si>
  <si>
    <t>タタラ堂</t>
  </si>
  <si>
    <t>海善寺</t>
  </si>
  <si>
    <t>東深井</t>
  </si>
  <si>
    <t>西深井</t>
  </si>
  <si>
    <t>西入</t>
  </si>
  <si>
    <t>東入</t>
  </si>
  <si>
    <t>滋野村２－１</t>
  </si>
  <si>
    <t>片羽</t>
  </si>
  <si>
    <t>大石</t>
  </si>
  <si>
    <t>別府</t>
  </si>
  <si>
    <t>原口</t>
  </si>
  <si>
    <t>聖</t>
  </si>
  <si>
    <t>北御牧村</t>
  </si>
  <si>
    <t>田楽平</t>
  </si>
  <si>
    <t>上八重原</t>
  </si>
  <si>
    <t>中八重原</t>
  </si>
  <si>
    <t>下八重原西部</t>
  </si>
  <si>
    <t>下八重原東部</t>
  </si>
  <si>
    <t>切久保</t>
  </si>
  <si>
    <t>八反田</t>
  </si>
  <si>
    <t>本下之城</t>
  </si>
  <si>
    <t>田之尻</t>
  </si>
  <si>
    <t>宮</t>
  </si>
  <si>
    <t>畔田</t>
  </si>
  <si>
    <t>御牧原南部</t>
  </si>
  <si>
    <t>御牧原北部</t>
  </si>
  <si>
    <t>御牧台</t>
  </si>
  <si>
    <t>布下</t>
  </si>
  <si>
    <t>島川原</t>
  </si>
  <si>
    <t>羽毛山</t>
  </si>
  <si>
    <t>安曇野市</t>
  </si>
  <si>
    <t>豊科町</t>
  </si>
  <si>
    <t>上鳥羽</t>
  </si>
  <si>
    <t>下鳥羽</t>
  </si>
  <si>
    <t>下鳥羽，太子村</t>
  </si>
  <si>
    <t>下鳥羽，新切</t>
  </si>
  <si>
    <t>吉野</t>
  </si>
  <si>
    <t>吉野荒井</t>
  </si>
  <si>
    <t>吉野梶海渡</t>
  </si>
  <si>
    <t>成相第１，２</t>
  </si>
  <si>
    <t>成相第３</t>
  </si>
  <si>
    <t>成相第４</t>
  </si>
  <si>
    <t>成相第５</t>
  </si>
  <si>
    <t>成相第６</t>
  </si>
  <si>
    <t>新田第１東</t>
  </si>
  <si>
    <t>新田第１西</t>
  </si>
  <si>
    <t>新田第２</t>
  </si>
  <si>
    <t>新田第３</t>
  </si>
  <si>
    <t>新田第４</t>
  </si>
  <si>
    <t>高家村</t>
  </si>
  <si>
    <t>熊倉，柳原</t>
  </si>
  <si>
    <t>熊倉，大原，河原田</t>
  </si>
  <si>
    <t>熊倉，寺村</t>
  </si>
  <si>
    <t>熊倉，中村</t>
  </si>
  <si>
    <t>熊倉，町村</t>
  </si>
  <si>
    <t>熊倉，反所</t>
  </si>
  <si>
    <t>熊倉，東村</t>
  </si>
  <si>
    <t>熊倉，西村</t>
  </si>
  <si>
    <t>中曽根，下中曽根</t>
  </si>
  <si>
    <t>中曽根，元町</t>
  </si>
  <si>
    <t>中曽根，北村一丁田</t>
  </si>
  <si>
    <t>中曽根，上中曽根</t>
  </si>
  <si>
    <t>下飯田，小海渡</t>
  </si>
  <si>
    <t>飯田，中飯田</t>
  </si>
  <si>
    <t>飯田，上飯田</t>
  </si>
  <si>
    <t>真々部町通り</t>
  </si>
  <si>
    <t>真々部田中</t>
  </si>
  <si>
    <t>真々部殿村</t>
  </si>
  <si>
    <t>真々部中村</t>
  </si>
  <si>
    <t>真々部上真々部</t>
  </si>
  <si>
    <t>真々部梓橋</t>
  </si>
  <si>
    <t>南穂高村</t>
  </si>
  <si>
    <t>寺所１区</t>
  </si>
  <si>
    <t>寺所２区</t>
  </si>
  <si>
    <t>寺所３区</t>
  </si>
  <si>
    <t>寺所４区</t>
  </si>
  <si>
    <t>踏入恵光院</t>
  </si>
  <si>
    <t>踏入北踏入</t>
  </si>
  <si>
    <t>踏入本郷</t>
  </si>
  <si>
    <t>細萱新屋</t>
  </si>
  <si>
    <t>細萱町区</t>
  </si>
  <si>
    <t>細萱殿村，田屋</t>
  </si>
  <si>
    <t>重柳</t>
  </si>
  <si>
    <t>上川手村２－１</t>
  </si>
  <si>
    <t>小瀬幅</t>
  </si>
  <si>
    <t>大口沢</t>
  </si>
  <si>
    <t>徳治郎</t>
  </si>
  <si>
    <t>穂高町</t>
  </si>
  <si>
    <t>柏矢町</t>
  </si>
  <si>
    <t>矢原南部</t>
  </si>
  <si>
    <t>矢原西部</t>
  </si>
  <si>
    <t>矢原東部</t>
  </si>
  <si>
    <t>矢原北部</t>
  </si>
  <si>
    <t>矢原三枚橋</t>
  </si>
  <si>
    <t>白金</t>
  </si>
  <si>
    <t>等々力</t>
  </si>
  <si>
    <t>神田町</t>
  </si>
  <si>
    <t>等々力町南部</t>
  </si>
  <si>
    <t>等々力町中部</t>
  </si>
  <si>
    <t>等々力町北部</t>
  </si>
  <si>
    <t>等々力町常盤町</t>
  </si>
  <si>
    <t>等々力町旭町</t>
  </si>
  <si>
    <t>等々力町旧道</t>
  </si>
  <si>
    <t>等々力町貝梅</t>
  </si>
  <si>
    <t>穂高大門</t>
  </si>
  <si>
    <t>穂高本郷</t>
  </si>
  <si>
    <t>穂高田中</t>
  </si>
  <si>
    <t>穂高上原</t>
  </si>
  <si>
    <t>穂高町北部</t>
  </si>
  <si>
    <t>穂高町南部</t>
  </si>
  <si>
    <t>西穂高村</t>
  </si>
  <si>
    <t>牧山崎</t>
  </si>
  <si>
    <t>草深</t>
  </si>
  <si>
    <t>荒神堂南田</t>
  </si>
  <si>
    <t>本牧</t>
  </si>
  <si>
    <t>離山</t>
  </si>
  <si>
    <t>開拓</t>
  </si>
  <si>
    <t>拾ケ上</t>
  </si>
  <si>
    <t>道上</t>
  </si>
  <si>
    <t>道下</t>
  </si>
  <si>
    <t>下柏原</t>
  </si>
  <si>
    <t>北穂高村</t>
  </si>
  <si>
    <t>島新田</t>
  </si>
  <si>
    <t>青木花見</t>
  </si>
  <si>
    <t>有明村</t>
  </si>
  <si>
    <t>橋爪</t>
  </si>
  <si>
    <t>耳塚</t>
  </si>
  <si>
    <t>豊里</t>
  </si>
  <si>
    <t>嵩下</t>
  </si>
  <si>
    <t>小岩岳</t>
  </si>
  <si>
    <t>古厩</t>
  </si>
  <si>
    <t>立足</t>
  </si>
  <si>
    <t>宮城</t>
  </si>
  <si>
    <t>明盛村</t>
  </si>
  <si>
    <t>七日市場</t>
  </si>
  <si>
    <t>一日市場</t>
  </si>
  <si>
    <t>二木</t>
  </si>
  <si>
    <t>及木</t>
  </si>
  <si>
    <t>中萱</t>
  </si>
  <si>
    <t>小倉村</t>
  </si>
  <si>
    <t>北小倉</t>
  </si>
  <si>
    <t>南小倉</t>
  </si>
  <si>
    <t>東小倉</t>
  </si>
  <si>
    <t>温村</t>
  </si>
  <si>
    <t>野沢</t>
  </si>
  <si>
    <t>上長尾</t>
  </si>
  <si>
    <t>下長尾</t>
  </si>
  <si>
    <t>楡</t>
  </si>
  <si>
    <t>烏川村</t>
  </si>
  <si>
    <t>倉田</t>
  </si>
  <si>
    <t>中堀</t>
  </si>
  <si>
    <t>扇町</t>
  </si>
  <si>
    <t>三田村</t>
  </si>
  <si>
    <t>小田多井</t>
  </si>
  <si>
    <t>田多井</t>
  </si>
  <si>
    <t>中川手村</t>
  </si>
  <si>
    <t>中耕地</t>
  </si>
  <si>
    <t>町耕地</t>
  </si>
  <si>
    <t>明科１</t>
  </si>
  <si>
    <t>明科２</t>
  </si>
  <si>
    <t>明科３</t>
  </si>
  <si>
    <t>明科４</t>
  </si>
  <si>
    <t>吐中</t>
  </si>
  <si>
    <t>東川手村</t>
  </si>
  <si>
    <t>潮</t>
  </si>
  <si>
    <t>天田</t>
  </si>
  <si>
    <t>竹の花</t>
  </si>
  <si>
    <t>松庄</t>
  </si>
  <si>
    <t>名九鬼</t>
  </si>
  <si>
    <t>矢越</t>
  </si>
  <si>
    <t>池櫻</t>
  </si>
  <si>
    <t>矢下沢</t>
  </si>
  <si>
    <t>峰方</t>
  </si>
  <si>
    <t>荻の久保</t>
  </si>
  <si>
    <t>梨子</t>
  </si>
  <si>
    <t>小芹</t>
  </si>
  <si>
    <t>木戸</t>
  </si>
  <si>
    <t>上生野</t>
  </si>
  <si>
    <t>明賀</t>
  </si>
  <si>
    <t>上川手村２－２</t>
  </si>
  <si>
    <t>矢の沢</t>
  </si>
  <si>
    <t>七貴村２－１</t>
  </si>
  <si>
    <t>上押野</t>
  </si>
  <si>
    <t>下押野</t>
  </si>
  <si>
    <t>塩川原</t>
  </si>
  <si>
    <t>荻原</t>
  </si>
  <si>
    <t>陸郷村３－１</t>
  </si>
  <si>
    <t>金井沢</t>
  </si>
  <si>
    <t>小海町</t>
  </si>
  <si>
    <t>小海村</t>
  </si>
  <si>
    <t>芦谷</t>
  </si>
  <si>
    <t>小海原</t>
  </si>
  <si>
    <t>宿渡</t>
  </si>
  <si>
    <t>市の沢</t>
  </si>
  <si>
    <t>川平</t>
  </si>
  <si>
    <t>親沢</t>
  </si>
  <si>
    <t>穂積村２－２</t>
  </si>
  <si>
    <t>東馬流</t>
  </si>
  <si>
    <t>北牧村２－１</t>
  </si>
  <si>
    <t>本間下</t>
  </si>
  <si>
    <t>本間上</t>
  </si>
  <si>
    <t>本間川</t>
  </si>
  <si>
    <t>溝の原</t>
  </si>
  <si>
    <t>五ケ</t>
  </si>
  <si>
    <t>杉尾</t>
  </si>
  <si>
    <t>馬流</t>
  </si>
  <si>
    <t>鎰掛</t>
  </si>
  <si>
    <t>八那池</t>
  </si>
  <si>
    <t>稲子</t>
  </si>
  <si>
    <t>芦平</t>
  </si>
  <si>
    <t>樋沢</t>
  </si>
  <si>
    <t>御所平</t>
  </si>
  <si>
    <t>大深山</t>
  </si>
  <si>
    <t>居倉</t>
  </si>
  <si>
    <t>秋山</t>
  </si>
  <si>
    <t>梓山</t>
  </si>
  <si>
    <t>川端下</t>
  </si>
  <si>
    <t>南牧村</t>
  </si>
  <si>
    <t>海尻</t>
  </si>
  <si>
    <t>海ノ口</t>
  </si>
  <si>
    <t>野辺山</t>
  </si>
  <si>
    <t>南相木村</t>
  </si>
  <si>
    <t>三川</t>
  </si>
  <si>
    <t>立原</t>
  </si>
  <si>
    <t>栗生</t>
  </si>
  <si>
    <t>栗生川</t>
  </si>
  <si>
    <t>加佐</t>
  </si>
  <si>
    <t>祝平</t>
  </si>
  <si>
    <t>第八</t>
  </si>
  <si>
    <t>北相木村</t>
  </si>
  <si>
    <t>栃原</t>
  </si>
  <si>
    <t>京の岩</t>
  </si>
  <si>
    <t>下新井</t>
  </si>
  <si>
    <t>白岩</t>
  </si>
  <si>
    <t>佐久穂町</t>
  </si>
  <si>
    <t>海瀬村</t>
  </si>
  <si>
    <t>余地３・４</t>
  </si>
  <si>
    <t>余地１・２</t>
  </si>
  <si>
    <t>川久保１</t>
  </si>
  <si>
    <t>川久保２</t>
  </si>
  <si>
    <t>川久保３</t>
  </si>
  <si>
    <t>館</t>
  </si>
  <si>
    <t>川久保４</t>
  </si>
  <si>
    <t>畑ケ中１・２</t>
  </si>
  <si>
    <t>畑ケ中３</t>
  </si>
  <si>
    <t>海瀬新田</t>
  </si>
  <si>
    <t>下海瀬</t>
  </si>
  <si>
    <t>赤屋</t>
  </si>
  <si>
    <t>栄村（佐久穂町）</t>
    <rPh sb="3" eb="5">
      <t>サク</t>
    </rPh>
    <rPh sb="5" eb="6">
      <t>ホ</t>
    </rPh>
    <rPh sb="6" eb="7">
      <t>マチ</t>
    </rPh>
    <phoneticPr fontId="11"/>
  </si>
  <si>
    <t>翠町</t>
  </si>
  <si>
    <t>榎田・桜町</t>
  </si>
  <si>
    <t>大張</t>
  </si>
  <si>
    <t>影</t>
  </si>
  <si>
    <t>針ノ木沢</t>
  </si>
  <si>
    <t>久保田・三本木</t>
  </si>
  <si>
    <t>宿岩</t>
  </si>
  <si>
    <t>大日向村</t>
  </si>
  <si>
    <t>大日向１</t>
  </si>
  <si>
    <t>大日向２</t>
  </si>
  <si>
    <t>大日向３</t>
  </si>
  <si>
    <t>大日向４</t>
  </si>
  <si>
    <t>大日向５</t>
  </si>
  <si>
    <t>青沼村２－２</t>
  </si>
  <si>
    <t>羽黒下</t>
  </si>
  <si>
    <t>曽原</t>
  </si>
  <si>
    <t>畑八村</t>
  </si>
  <si>
    <t>清水町</t>
  </si>
  <si>
    <t>上畑</t>
  </si>
  <si>
    <t>中畑</t>
  </si>
  <si>
    <t>下畑</t>
  </si>
  <si>
    <t>佐口</t>
  </si>
  <si>
    <t>うそのくち</t>
  </si>
  <si>
    <t>八郡</t>
  </si>
  <si>
    <t>穂積村２－１</t>
  </si>
  <si>
    <t>天神町</t>
  </si>
  <si>
    <t>崎田</t>
  </si>
  <si>
    <t>穴原</t>
  </si>
  <si>
    <t>筆岩</t>
  </si>
  <si>
    <t>高岩</t>
  </si>
  <si>
    <t>北牧村２－２</t>
  </si>
  <si>
    <t>大石川</t>
  </si>
  <si>
    <t>軽井沢町</t>
  </si>
  <si>
    <t>三ツ石</t>
  </si>
  <si>
    <t>追分</t>
  </si>
  <si>
    <t>借宿</t>
  </si>
  <si>
    <t>借宿帰農</t>
  </si>
  <si>
    <t>中軽</t>
  </si>
  <si>
    <t>鳥井原</t>
  </si>
  <si>
    <t>油井</t>
  </si>
  <si>
    <t>杉瓜</t>
  </si>
  <si>
    <t>下発地</t>
  </si>
  <si>
    <t>上発地</t>
  </si>
  <si>
    <t>馬取</t>
  </si>
  <si>
    <t>成沢</t>
  </si>
  <si>
    <t>新軽</t>
  </si>
  <si>
    <t>千ヶ滝</t>
  </si>
  <si>
    <t>伍賀村２－２</t>
  </si>
  <si>
    <t>御代田町</t>
  </si>
  <si>
    <t>伍賀村２－１</t>
  </si>
  <si>
    <t>草越</t>
  </si>
  <si>
    <t>広戸</t>
  </si>
  <si>
    <t>豊昇</t>
  </si>
  <si>
    <t>面替</t>
  </si>
  <si>
    <t>御代田村２－１</t>
  </si>
  <si>
    <t>西軽井沢</t>
  </si>
  <si>
    <t>児玉</t>
  </si>
  <si>
    <t>小田井</t>
  </si>
  <si>
    <t>小沼村２－１－１</t>
  </si>
  <si>
    <t>馬瀬口</t>
  </si>
  <si>
    <t>三ツ谷</t>
  </si>
  <si>
    <t>一里塚</t>
  </si>
  <si>
    <t>清万</t>
  </si>
  <si>
    <t>塩野</t>
  </si>
  <si>
    <t>立科町</t>
  </si>
  <si>
    <t>芦田村</t>
  </si>
  <si>
    <t>姥ケ懐</t>
  </si>
  <si>
    <t>野方</t>
  </si>
  <si>
    <t>赤沢</t>
  </si>
  <si>
    <t>三都和村</t>
  </si>
  <si>
    <t>西塩沢</t>
  </si>
  <si>
    <t>蟹原</t>
  </si>
  <si>
    <t>細谷</t>
  </si>
  <si>
    <t>横鳥村</t>
  </si>
  <si>
    <t>虎御前</t>
  </si>
  <si>
    <t>五輪久保</t>
  </si>
  <si>
    <t>外倉</t>
  </si>
  <si>
    <t>牛鹿</t>
  </si>
  <si>
    <t>蟹窪</t>
  </si>
  <si>
    <t>滝神</t>
  </si>
  <si>
    <t>真蒲</t>
  </si>
  <si>
    <t>山部</t>
  </si>
  <si>
    <t>上房</t>
  </si>
  <si>
    <t>本牧村２－２</t>
  </si>
  <si>
    <t>青木村</t>
  </si>
  <si>
    <t>入奈良本</t>
  </si>
  <si>
    <t>下奈良本</t>
  </si>
  <si>
    <t>入田沢</t>
  </si>
  <si>
    <t>村松</t>
  </si>
  <si>
    <t>殿戸</t>
  </si>
  <si>
    <t>夫神</t>
  </si>
  <si>
    <t>浦里村２－２</t>
  </si>
  <si>
    <t>当郷</t>
  </si>
  <si>
    <t>長和町</t>
  </si>
  <si>
    <t>大門村</t>
  </si>
  <si>
    <t>四泊落合</t>
  </si>
  <si>
    <t>窪城</t>
  </si>
  <si>
    <t>入大門</t>
  </si>
  <si>
    <t>小茂谷</t>
  </si>
  <si>
    <t>鷹山</t>
  </si>
  <si>
    <t>長久保新町</t>
  </si>
  <si>
    <t>第１</t>
  </si>
  <si>
    <t>第２</t>
  </si>
  <si>
    <t>第３</t>
  </si>
  <si>
    <t>第４</t>
  </si>
  <si>
    <t>第５</t>
  </si>
  <si>
    <t>第６</t>
  </si>
  <si>
    <t>第７</t>
  </si>
  <si>
    <t>第８</t>
  </si>
  <si>
    <t>第９</t>
  </si>
  <si>
    <t>第１０</t>
  </si>
  <si>
    <t>第１１</t>
  </si>
  <si>
    <t>第１２</t>
  </si>
  <si>
    <t>第１３</t>
  </si>
  <si>
    <t>桜清水台</t>
  </si>
  <si>
    <t>長窪古町</t>
  </si>
  <si>
    <t>寺上</t>
  </si>
  <si>
    <t>有坂</t>
  </si>
  <si>
    <t>立岩川西</t>
  </si>
  <si>
    <t>立岩川東</t>
  </si>
  <si>
    <t>五反田．滝ノ沢</t>
  </si>
  <si>
    <t>北古屋</t>
  </si>
  <si>
    <t>和田村（長和町）</t>
    <rPh sb="4" eb="6">
      <t>ナガワ</t>
    </rPh>
    <rPh sb="6" eb="7">
      <t>チョウ</t>
    </rPh>
    <phoneticPr fontId="11"/>
  </si>
  <si>
    <t>青原</t>
  </si>
  <si>
    <t>仮宿</t>
  </si>
  <si>
    <t>野々入</t>
  </si>
  <si>
    <t>鍛治足</t>
  </si>
  <si>
    <t>男女倉</t>
  </si>
  <si>
    <t>下諏訪町</t>
  </si>
  <si>
    <t>樋橋</t>
  </si>
  <si>
    <t>萩倉</t>
  </si>
  <si>
    <t>東俣</t>
  </si>
  <si>
    <t>下之原</t>
  </si>
  <si>
    <t>湯田</t>
  </si>
  <si>
    <t>小湯ノ上</t>
  </si>
  <si>
    <t>上友之町</t>
  </si>
  <si>
    <t>矢木崎</t>
  </si>
  <si>
    <t>赤砂</t>
  </si>
  <si>
    <t>四王</t>
  </si>
  <si>
    <t>武居</t>
  </si>
  <si>
    <t>富部</t>
  </si>
  <si>
    <t>高木</t>
  </si>
  <si>
    <t>長地村２－２</t>
  </si>
  <si>
    <t>社東町</t>
  </si>
  <si>
    <t>富士見町</t>
  </si>
  <si>
    <t>富士見村</t>
  </si>
  <si>
    <t>松目</t>
  </si>
  <si>
    <t>原ノ茶屋</t>
  </si>
  <si>
    <t>横吹</t>
  </si>
  <si>
    <t>南原山，富原</t>
  </si>
  <si>
    <t>花場，休戸</t>
  </si>
  <si>
    <t>御射山神戸</t>
  </si>
  <si>
    <t>木の間</t>
  </si>
  <si>
    <t>とちの木</t>
  </si>
  <si>
    <t>富士見</t>
  </si>
  <si>
    <t>本郷村（富士見町）</t>
    <rPh sb="4" eb="7">
      <t>フジミ</t>
    </rPh>
    <rPh sb="7" eb="8">
      <t>チョウ</t>
    </rPh>
    <phoneticPr fontId="11"/>
  </si>
  <si>
    <t>立沢</t>
  </si>
  <si>
    <t>乙事</t>
  </si>
  <si>
    <t>落合村</t>
  </si>
  <si>
    <t>瀬沢新田</t>
  </si>
  <si>
    <t>富里</t>
  </si>
  <si>
    <t>瀬沢</t>
  </si>
  <si>
    <t>先能</t>
  </si>
  <si>
    <t>釜無</t>
  </si>
  <si>
    <t>机</t>
  </si>
  <si>
    <t>平岡</t>
  </si>
  <si>
    <t>鳥帽子</t>
  </si>
  <si>
    <t>神代</t>
  </si>
  <si>
    <t>上蔦木</t>
  </si>
  <si>
    <t>下蔦木</t>
  </si>
  <si>
    <t>境村</t>
  </si>
  <si>
    <t>小六</t>
  </si>
  <si>
    <t>高森</t>
  </si>
  <si>
    <t>信濃境</t>
  </si>
  <si>
    <t>池袋</t>
  </si>
  <si>
    <t>先達</t>
  </si>
  <si>
    <t>葛窪</t>
  </si>
  <si>
    <t>八ツ手</t>
  </si>
  <si>
    <t>払沢</t>
  </si>
  <si>
    <t>柏木</t>
  </si>
  <si>
    <t>室内</t>
  </si>
  <si>
    <t>判之木</t>
  </si>
  <si>
    <t>上里</t>
  </si>
  <si>
    <t>辰野町</t>
  </si>
  <si>
    <t>唐木沢</t>
  </si>
  <si>
    <t>堀上</t>
  </si>
  <si>
    <t>甘露井</t>
  </si>
  <si>
    <t>小横川</t>
  </si>
  <si>
    <t>高畑</t>
  </si>
  <si>
    <t>宮木</t>
  </si>
  <si>
    <t>向袋</t>
  </si>
  <si>
    <t>鞍掛</t>
  </si>
  <si>
    <t>多屋小路</t>
  </si>
  <si>
    <t>上垣外</t>
  </si>
  <si>
    <t>今村</t>
  </si>
  <si>
    <t>宮所</t>
  </si>
  <si>
    <t>下辰野</t>
  </si>
  <si>
    <t>朝日村（辰野町）</t>
    <rPh sb="4" eb="6">
      <t>タツノ</t>
    </rPh>
    <rPh sb="6" eb="7">
      <t>マチ</t>
    </rPh>
    <phoneticPr fontId="11"/>
  </si>
  <si>
    <t>上平出</t>
  </si>
  <si>
    <t>鴻ノ田</t>
  </si>
  <si>
    <t>沢底入村</t>
  </si>
  <si>
    <t>沢底日向</t>
  </si>
  <si>
    <t>沢底仲組</t>
  </si>
  <si>
    <t>沢底神主谷</t>
  </si>
  <si>
    <t>沢底山寺</t>
  </si>
  <si>
    <t>樋口河子沢</t>
  </si>
  <si>
    <t>赤羽</t>
  </si>
  <si>
    <t>樋口</t>
  </si>
  <si>
    <t>山際</t>
  </si>
  <si>
    <t>万五郎</t>
  </si>
  <si>
    <t>川島村</t>
  </si>
  <si>
    <t>源上</t>
  </si>
  <si>
    <t>門前</t>
  </si>
  <si>
    <t>飯沼沢</t>
  </si>
  <si>
    <t>下飯沼沢</t>
  </si>
  <si>
    <t>小野村</t>
  </si>
  <si>
    <t>下雨沢</t>
  </si>
  <si>
    <t>押野</t>
  </si>
  <si>
    <t>休戸</t>
  </si>
  <si>
    <t>箕輪町</t>
  </si>
  <si>
    <t>中箕輪町</t>
  </si>
  <si>
    <t>沢北部</t>
  </si>
  <si>
    <t>沢中部</t>
  </si>
  <si>
    <t>沢西部</t>
  </si>
  <si>
    <t>沢宮通</t>
  </si>
  <si>
    <t>沢中荒井</t>
  </si>
  <si>
    <t>沢南荒井</t>
  </si>
  <si>
    <t>沢上</t>
  </si>
  <si>
    <t>沢長田</t>
  </si>
  <si>
    <t>八乙女</t>
  </si>
  <si>
    <t>松島</t>
  </si>
  <si>
    <t>松島春日町</t>
  </si>
  <si>
    <t>松島坂井</t>
  </si>
  <si>
    <t>木下</t>
  </si>
  <si>
    <t>木下原町</t>
  </si>
  <si>
    <t>木下一の宮</t>
  </si>
  <si>
    <t>東箕輪村</t>
  </si>
  <si>
    <t>長岡南部</t>
  </si>
  <si>
    <t>長岡辰巳</t>
  </si>
  <si>
    <t>長岡和手</t>
  </si>
  <si>
    <t>長岡中筋</t>
  </si>
  <si>
    <t>長岡真瀬口</t>
  </si>
  <si>
    <t>長岡石仏</t>
  </si>
  <si>
    <t>長岡大門</t>
  </si>
  <si>
    <t>南小河内福沢</t>
  </si>
  <si>
    <t>南小河内東部</t>
  </si>
  <si>
    <t>南小河内山本</t>
  </si>
  <si>
    <t>南小河内北部</t>
  </si>
  <si>
    <t>南小河内南部</t>
  </si>
  <si>
    <t>南小河内堰下</t>
  </si>
  <si>
    <t>北小河内中村</t>
  </si>
  <si>
    <t>北小河内久保</t>
  </si>
  <si>
    <t>北小河内漆戸</t>
  </si>
  <si>
    <t>北小河内宮下</t>
  </si>
  <si>
    <t>箕輪村</t>
  </si>
  <si>
    <t>三日町上町北部</t>
  </si>
  <si>
    <t>三日町上町南部</t>
  </si>
  <si>
    <t>三日町下町北部</t>
  </si>
  <si>
    <t>三日町下町南部</t>
  </si>
  <si>
    <t>三日町上棚</t>
  </si>
  <si>
    <t>福与鹿垣</t>
  </si>
  <si>
    <t>福与中村</t>
  </si>
  <si>
    <t>福与判ノ木</t>
  </si>
  <si>
    <t>福与郷沢</t>
  </si>
  <si>
    <t>福与卯ノ木</t>
  </si>
  <si>
    <t>西箕輪村２－２</t>
  </si>
  <si>
    <t>飯島町</t>
  </si>
  <si>
    <t>飯島村</t>
  </si>
  <si>
    <t>岩間</t>
  </si>
  <si>
    <t>南仲町</t>
  </si>
  <si>
    <t>親町</t>
  </si>
  <si>
    <t>豊岡</t>
  </si>
  <si>
    <t>山久</t>
  </si>
  <si>
    <t>鳥居原</t>
  </si>
  <si>
    <t>石曽根</t>
  </si>
  <si>
    <t>日曽利</t>
  </si>
  <si>
    <t>春日平</t>
  </si>
  <si>
    <t>追引</t>
  </si>
  <si>
    <t>南田切</t>
  </si>
  <si>
    <t>本郷一</t>
  </si>
  <si>
    <t>本郷二</t>
  </si>
  <si>
    <t>本郷三</t>
  </si>
  <si>
    <t>本郷四</t>
  </si>
  <si>
    <t>本郷五</t>
  </si>
  <si>
    <t>本郷六</t>
  </si>
  <si>
    <t>七久保村</t>
  </si>
  <si>
    <t>高遠原</t>
  </si>
  <si>
    <t>上通り</t>
  </si>
  <si>
    <t>南街道</t>
  </si>
  <si>
    <t>南箕輪村</t>
  </si>
  <si>
    <t>久保上村</t>
  </si>
  <si>
    <t>久保中村</t>
  </si>
  <si>
    <t>久保下村</t>
  </si>
  <si>
    <t>久保原</t>
  </si>
  <si>
    <t>塩ノ井上村</t>
  </si>
  <si>
    <t>塩ノ井下村</t>
  </si>
  <si>
    <t>大泉唐松</t>
  </si>
  <si>
    <t>大泉市場</t>
  </si>
  <si>
    <t>大泉立石</t>
  </si>
  <si>
    <t>大泉中宿</t>
  </si>
  <si>
    <t>北殿北町</t>
  </si>
  <si>
    <t>北殿旗郷</t>
  </si>
  <si>
    <t>北殿下町</t>
  </si>
  <si>
    <t>北殿原</t>
  </si>
  <si>
    <t>南殿北小路</t>
  </si>
  <si>
    <t>南殿南小路</t>
  </si>
  <si>
    <t>南殿越場</t>
  </si>
  <si>
    <t>田畑北割</t>
  </si>
  <si>
    <t>田畑東村</t>
  </si>
  <si>
    <t>田畑下村</t>
  </si>
  <si>
    <t>田畑和手村</t>
  </si>
  <si>
    <t>田畑原</t>
  </si>
  <si>
    <t>神子柴上村</t>
  </si>
  <si>
    <t>神子柴下村</t>
  </si>
  <si>
    <t>神子柴原</t>
  </si>
  <si>
    <t>大芝</t>
  </si>
  <si>
    <t>南向村</t>
  </si>
  <si>
    <t>沖町</t>
  </si>
  <si>
    <t>南陽</t>
  </si>
  <si>
    <t>葛北</t>
  </si>
  <si>
    <t>渡場</t>
  </si>
  <si>
    <t>片桐村</t>
  </si>
  <si>
    <t>横前</t>
  </si>
  <si>
    <t>竹ノ上</t>
  </si>
  <si>
    <t>上前沢</t>
  </si>
  <si>
    <t>田島</t>
  </si>
  <si>
    <t>中田島</t>
  </si>
  <si>
    <t>南田島</t>
  </si>
  <si>
    <t>針ケ平</t>
  </si>
  <si>
    <t>宮田村</t>
  </si>
  <si>
    <t>町１区</t>
  </si>
  <si>
    <t>町２区</t>
  </si>
  <si>
    <t>町３区</t>
  </si>
  <si>
    <t>北割</t>
  </si>
  <si>
    <t>大田切</t>
  </si>
  <si>
    <t>松川町</t>
  </si>
  <si>
    <t>大島村</t>
  </si>
  <si>
    <t>古町南部</t>
  </si>
  <si>
    <t>古町東部</t>
  </si>
  <si>
    <t>古町中部</t>
  </si>
  <si>
    <t>古町北部</t>
  </si>
  <si>
    <t>新井南部</t>
  </si>
  <si>
    <t>弥久司</t>
  </si>
  <si>
    <t>新井中央部</t>
  </si>
  <si>
    <t>新井北部</t>
  </si>
  <si>
    <t>北名子</t>
  </si>
  <si>
    <t>名子</t>
  </si>
  <si>
    <t>下垣外</t>
  </si>
  <si>
    <t>堤原</t>
  </si>
  <si>
    <t>東浦</t>
  </si>
  <si>
    <t>原田</t>
  </si>
  <si>
    <t>樫原</t>
  </si>
  <si>
    <t>大島上部</t>
  </si>
  <si>
    <t>大島中部</t>
  </si>
  <si>
    <t>大島南部</t>
  </si>
  <si>
    <t>桑園</t>
  </si>
  <si>
    <t>上片桐村</t>
  </si>
  <si>
    <t>大沢北部</t>
  </si>
  <si>
    <t>大沢南部</t>
  </si>
  <si>
    <t>清泉地</t>
  </si>
  <si>
    <t>中荒町</t>
  </si>
  <si>
    <t>町谷</t>
  </si>
  <si>
    <t>大栢</t>
  </si>
  <si>
    <t>鶴部</t>
  </si>
  <si>
    <t>生田村</t>
  </si>
  <si>
    <t>間沢</t>
  </si>
  <si>
    <t>寺沢</t>
  </si>
  <si>
    <t>中の村</t>
  </si>
  <si>
    <t>部奈</t>
  </si>
  <si>
    <t>峠</t>
  </si>
  <si>
    <t>長峰</t>
  </si>
  <si>
    <t>山吹村２－２</t>
  </si>
  <si>
    <t>増野</t>
  </si>
  <si>
    <t>高森町</t>
  </si>
  <si>
    <t>市田村</t>
  </si>
  <si>
    <t>共北</t>
  </si>
  <si>
    <t>共中</t>
  </si>
  <si>
    <t>共南</t>
  </si>
  <si>
    <t>力北</t>
  </si>
  <si>
    <t>力南</t>
  </si>
  <si>
    <t>武陵地</t>
  </si>
  <si>
    <t>出砂原下</t>
  </si>
  <si>
    <t>出砂原上</t>
  </si>
  <si>
    <t>吉田１</t>
  </si>
  <si>
    <t>吉田２</t>
  </si>
  <si>
    <t>吉田３，大宿</t>
  </si>
  <si>
    <t>吉田４</t>
  </si>
  <si>
    <t>吉田５</t>
  </si>
  <si>
    <t>吉田６</t>
  </si>
  <si>
    <t>吉田７</t>
  </si>
  <si>
    <t>吉田８</t>
  </si>
  <si>
    <t>吉田９</t>
  </si>
  <si>
    <t>吉田１０</t>
  </si>
  <si>
    <t>南栄</t>
  </si>
  <si>
    <t>上東</t>
  </si>
  <si>
    <t>上中</t>
  </si>
  <si>
    <t>上市南</t>
  </si>
  <si>
    <t>中北</t>
  </si>
  <si>
    <t>共経</t>
  </si>
  <si>
    <t>上南</t>
  </si>
  <si>
    <t>宮里</t>
  </si>
  <si>
    <t>十王</t>
  </si>
  <si>
    <t>山吹村２－１</t>
  </si>
  <si>
    <t>駒場</t>
  </si>
  <si>
    <t>竜口</t>
  </si>
  <si>
    <t>増野（新田２）</t>
  </si>
  <si>
    <t>増野第１（新田１）</t>
  </si>
  <si>
    <t>新田（４・６・８・９・１０）</t>
  </si>
  <si>
    <t>越田（新田１１）</t>
  </si>
  <si>
    <t>阿南町</t>
  </si>
  <si>
    <t>大下条村</t>
  </si>
  <si>
    <t>川田</t>
  </si>
  <si>
    <t>御供</t>
  </si>
  <si>
    <t>大那木</t>
  </si>
  <si>
    <t>深見／千木</t>
  </si>
  <si>
    <t>小中尾</t>
  </si>
  <si>
    <t>井戸</t>
  </si>
  <si>
    <t>小野</t>
  </si>
  <si>
    <t>早稲田</t>
  </si>
  <si>
    <t>見名</t>
  </si>
  <si>
    <t>平久</t>
  </si>
  <si>
    <t>和知野</t>
  </si>
  <si>
    <t>旦開村</t>
  </si>
  <si>
    <t>荒木</t>
  </si>
  <si>
    <t>栃洞</t>
  </si>
  <si>
    <t>川尻</t>
  </si>
  <si>
    <t>矢野</t>
  </si>
  <si>
    <t>和合村</t>
  </si>
  <si>
    <t>和合上</t>
  </si>
  <si>
    <t>心川</t>
  </si>
  <si>
    <t>鈴ケ沢</t>
  </si>
  <si>
    <t>富草村</t>
  </si>
  <si>
    <t>大恩</t>
  </si>
  <si>
    <t>雲雀沢</t>
  </si>
  <si>
    <t>古城</t>
  </si>
  <si>
    <t>粟野</t>
  </si>
  <si>
    <t>鷲巣</t>
  </si>
  <si>
    <t>門原</t>
  </si>
  <si>
    <t>鴨目</t>
  </si>
  <si>
    <t>上梅田</t>
  </si>
  <si>
    <t>下梅田</t>
  </si>
  <si>
    <t>新木田</t>
  </si>
  <si>
    <t>阿智村</t>
  </si>
  <si>
    <t>会地村</t>
  </si>
  <si>
    <t>七久里</t>
  </si>
  <si>
    <t>知久保</t>
  </si>
  <si>
    <t>堅町</t>
  </si>
  <si>
    <t>下西</t>
  </si>
  <si>
    <t>中関上</t>
  </si>
  <si>
    <t>中関下</t>
  </si>
  <si>
    <t>関田</t>
  </si>
  <si>
    <t>栄・下・上町</t>
  </si>
  <si>
    <t>市ノ沢</t>
  </si>
  <si>
    <t>伍和村</t>
  </si>
  <si>
    <t>古料</t>
  </si>
  <si>
    <t>日の入</t>
  </si>
  <si>
    <t>原の平</t>
  </si>
  <si>
    <t>西栗矢</t>
  </si>
  <si>
    <t>東栗矢</t>
  </si>
  <si>
    <t>備中原</t>
  </si>
  <si>
    <t>青見平</t>
  </si>
  <si>
    <t>智里村</t>
  </si>
  <si>
    <t>奥藤</t>
  </si>
  <si>
    <t>伏谷</t>
  </si>
  <si>
    <t>昼神</t>
  </si>
  <si>
    <t>園原</t>
  </si>
  <si>
    <t>本谷</t>
  </si>
  <si>
    <t>浪合村</t>
  </si>
  <si>
    <t>蘭平</t>
  </si>
  <si>
    <t>恩田</t>
  </si>
  <si>
    <t>荒谷</t>
  </si>
  <si>
    <t>治部坂</t>
  </si>
  <si>
    <t>浪合上町</t>
  </si>
  <si>
    <t>中下町</t>
  </si>
  <si>
    <t>上半堀</t>
  </si>
  <si>
    <t>下半堀</t>
  </si>
  <si>
    <t>清内路村</t>
  </si>
  <si>
    <t>登</t>
  </si>
  <si>
    <t>小黒川</t>
  </si>
  <si>
    <t>上一区土佐</t>
  </si>
  <si>
    <t>上一区堀</t>
  </si>
  <si>
    <t>上二区</t>
  </si>
  <si>
    <t>上三区</t>
  </si>
  <si>
    <t>平谷村</t>
  </si>
  <si>
    <t>うつぼ</t>
  </si>
  <si>
    <t>平松</t>
  </si>
  <si>
    <t>柳平</t>
  </si>
  <si>
    <t>向町</t>
  </si>
  <si>
    <t>五軒小屋</t>
  </si>
  <si>
    <t>根羽村</t>
  </si>
  <si>
    <t>横旗</t>
  </si>
  <si>
    <t>池の平</t>
  </si>
  <si>
    <t>黒地</t>
  </si>
  <si>
    <t>向黒地</t>
  </si>
  <si>
    <t>ぐみ野</t>
  </si>
  <si>
    <t>小戸名</t>
  </si>
  <si>
    <t>檜原</t>
  </si>
  <si>
    <t>小栃</t>
  </si>
  <si>
    <t>月瀬二組</t>
  </si>
  <si>
    <t>下條村</t>
  </si>
  <si>
    <t>阿知原</t>
  </si>
  <si>
    <t>粒良脇</t>
  </si>
  <si>
    <t>山田河内</t>
  </si>
  <si>
    <t>長原</t>
  </si>
  <si>
    <t>相田</t>
  </si>
  <si>
    <t>北又</t>
  </si>
  <si>
    <t>合原</t>
  </si>
  <si>
    <t>上野原</t>
  </si>
  <si>
    <t>手塚原</t>
  </si>
  <si>
    <t>鎮西</t>
  </si>
  <si>
    <t>仁王関</t>
  </si>
  <si>
    <t>菅野</t>
  </si>
  <si>
    <t>売木村</t>
  </si>
  <si>
    <t>長下</t>
  </si>
  <si>
    <t>旭・中央</t>
  </si>
  <si>
    <t>軒川</t>
  </si>
  <si>
    <t>天龍村</t>
  </si>
  <si>
    <t>平岡村（天龍村）</t>
    <rPh sb="4" eb="7">
      <t>テンリュウムラ</t>
    </rPh>
    <phoneticPr fontId="11"/>
  </si>
  <si>
    <t>為栗</t>
  </si>
  <si>
    <t>折立</t>
  </si>
  <si>
    <t>長野町</t>
  </si>
  <si>
    <t>鴬巣</t>
  </si>
  <si>
    <t>十久保小沢</t>
  </si>
  <si>
    <t>中井侍</t>
  </si>
  <si>
    <t>上平途中</t>
  </si>
  <si>
    <t>鴬巣宇連</t>
  </si>
  <si>
    <t>長島宇連南</t>
  </si>
  <si>
    <t>長島宇連北</t>
  </si>
  <si>
    <t>神原村</t>
  </si>
  <si>
    <t>大河内</t>
  </si>
  <si>
    <t>向方</t>
  </si>
  <si>
    <t>梨畑</t>
  </si>
  <si>
    <t>峠山</t>
  </si>
  <si>
    <t>戸口</t>
  </si>
  <si>
    <t>大久那</t>
  </si>
  <si>
    <t>合戸</t>
  </si>
  <si>
    <t>見遠</t>
  </si>
  <si>
    <t>倉の平</t>
  </si>
  <si>
    <t>坂部</t>
  </si>
  <si>
    <t>泰阜村</t>
  </si>
  <si>
    <t>金野</t>
  </si>
  <si>
    <t>高町</t>
  </si>
  <si>
    <t>稲伏戸</t>
  </si>
  <si>
    <t>三耕地</t>
  </si>
  <si>
    <t>平島田</t>
  </si>
  <si>
    <t>柿野</t>
  </si>
  <si>
    <t>万場</t>
  </si>
  <si>
    <t>唐笠</t>
  </si>
  <si>
    <t>黒見</t>
  </si>
  <si>
    <t>明島</t>
  </si>
  <si>
    <t>左京</t>
  </si>
  <si>
    <t>田本１２</t>
  </si>
  <si>
    <t>田本１３</t>
  </si>
  <si>
    <t>温田</t>
  </si>
  <si>
    <t>我科</t>
  </si>
  <si>
    <t>漆平野</t>
  </si>
  <si>
    <t>栃城</t>
  </si>
  <si>
    <t>門島</t>
  </si>
  <si>
    <t>喬木村</t>
  </si>
  <si>
    <t>杉ケ洞</t>
  </si>
  <si>
    <t>土井場新町</t>
  </si>
  <si>
    <t>寺の前</t>
  </si>
  <si>
    <t>帰牛原</t>
  </si>
  <si>
    <t>郭</t>
  </si>
  <si>
    <t>溝杉</t>
  </si>
  <si>
    <t>鍛治垣外</t>
  </si>
  <si>
    <t>里原</t>
  </si>
  <si>
    <t>両平</t>
  </si>
  <si>
    <t>田本平</t>
  </si>
  <si>
    <t>上耕地</t>
  </si>
  <si>
    <t>川南</t>
  </si>
  <si>
    <t>上平１</t>
  </si>
  <si>
    <t>那木耕地</t>
  </si>
  <si>
    <t>上平２</t>
  </si>
  <si>
    <t>伊久間１</t>
  </si>
  <si>
    <t>伊久間２</t>
  </si>
  <si>
    <t>伊久間３</t>
  </si>
  <si>
    <t>伊久間４</t>
  </si>
  <si>
    <t>伊久間５</t>
  </si>
  <si>
    <t>伊久間６</t>
  </si>
  <si>
    <t>伊久間７</t>
  </si>
  <si>
    <t>伊久間８</t>
  </si>
  <si>
    <t>伊久間９</t>
  </si>
  <si>
    <t>富田１</t>
  </si>
  <si>
    <t>富田２</t>
  </si>
  <si>
    <t>富田３</t>
  </si>
  <si>
    <t>富田４</t>
  </si>
  <si>
    <t>富田５</t>
  </si>
  <si>
    <t>富田６</t>
  </si>
  <si>
    <t>富田７</t>
  </si>
  <si>
    <t>富田８</t>
  </si>
  <si>
    <t>富田９</t>
  </si>
  <si>
    <t>富田１０</t>
  </si>
  <si>
    <t>富田１１</t>
  </si>
  <si>
    <t>大和知</t>
  </si>
  <si>
    <t>下氏乗</t>
  </si>
  <si>
    <t>中反</t>
  </si>
  <si>
    <t>貸又</t>
  </si>
  <si>
    <t>牧畑</t>
  </si>
  <si>
    <t>大島中平</t>
  </si>
  <si>
    <t>大島上平</t>
  </si>
  <si>
    <t>加々須</t>
  </si>
  <si>
    <t>野田原</t>
  </si>
  <si>
    <t>桃添</t>
  </si>
  <si>
    <t>神稲村</t>
  </si>
  <si>
    <t>柿外土</t>
  </si>
  <si>
    <t>北市場</t>
  </si>
  <si>
    <t>南市場</t>
  </si>
  <si>
    <t>笹久保</t>
  </si>
  <si>
    <t>林里</t>
  </si>
  <si>
    <t>林原</t>
  </si>
  <si>
    <t>木門</t>
  </si>
  <si>
    <t>上佐原</t>
  </si>
  <si>
    <t>下佐原</t>
  </si>
  <si>
    <t>野田平</t>
  </si>
  <si>
    <t>北入</t>
  </si>
  <si>
    <t>古畑</t>
  </si>
  <si>
    <t>伴野原</t>
  </si>
  <si>
    <t>大柏</t>
  </si>
  <si>
    <t>寺島</t>
  </si>
  <si>
    <t>千駄木</t>
  </si>
  <si>
    <t>奥内</t>
  </si>
  <si>
    <t>壬生沢</t>
  </si>
  <si>
    <t>河野村</t>
  </si>
  <si>
    <t>滝川</t>
  </si>
  <si>
    <t>北垣外</t>
  </si>
  <si>
    <t>寺垣外</t>
  </si>
  <si>
    <t>中部２</t>
  </si>
  <si>
    <t>中部３</t>
  </si>
  <si>
    <t>地蔵道</t>
  </si>
  <si>
    <t>中芝</t>
  </si>
  <si>
    <t>胡芝</t>
  </si>
  <si>
    <t>中宮</t>
  </si>
  <si>
    <t>上垣外・菖蒲ヶ沢</t>
  </si>
  <si>
    <t>東・堂平</t>
  </si>
  <si>
    <t>柄山日影</t>
  </si>
  <si>
    <t>筏</t>
  </si>
  <si>
    <t>大鹿村</t>
  </si>
  <si>
    <t>深ケ沢桃の平</t>
  </si>
  <si>
    <t>釜沢</t>
  </si>
  <si>
    <t>上蔵</t>
  </si>
  <si>
    <t>沢戸</t>
  </si>
  <si>
    <t>文満</t>
  </si>
  <si>
    <t>南山</t>
  </si>
  <si>
    <t>河合</t>
  </si>
  <si>
    <t>塩河</t>
  </si>
  <si>
    <t>塩原</t>
  </si>
  <si>
    <t>大栗</t>
  </si>
  <si>
    <t>中峰</t>
  </si>
  <si>
    <t>梨原</t>
  </si>
  <si>
    <t>沢井</t>
  </si>
  <si>
    <t>入沢井</t>
  </si>
  <si>
    <t>上松町</t>
  </si>
  <si>
    <t>上条</t>
  </si>
  <si>
    <t>東奥</t>
  </si>
  <si>
    <t>東里</t>
  </si>
  <si>
    <t>見帰</t>
  </si>
  <si>
    <t>寝覚</t>
  </si>
  <si>
    <t>島</t>
  </si>
  <si>
    <t>小田野</t>
  </si>
  <si>
    <t>西中</t>
  </si>
  <si>
    <t>西奥</t>
  </si>
  <si>
    <t>町北</t>
  </si>
  <si>
    <t>町南</t>
  </si>
  <si>
    <t>南木曽町</t>
  </si>
  <si>
    <t>読書村</t>
  </si>
  <si>
    <t>与川一区</t>
  </si>
  <si>
    <t>与川三区</t>
  </si>
  <si>
    <t>与川四区・五区</t>
  </si>
  <si>
    <t>十二兼</t>
  </si>
  <si>
    <t>戸場</t>
  </si>
  <si>
    <t>新町（町組）</t>
  </si>
  <si>
    <t>上仲町，下仲町（町下組）</t>
  </si>
  <si>
    <t>吾妻村</t>
  </si>
  <si>
    <t>渡島，吾妻橋</t>
  </si>
  <si>
    <t>恋野下町中町</t>
  </si>
  <si>
    <t>上町寺下</t>
  </si>
  <si>
    <t>尾又，橋場</t>
  </si>
  <si>
    <t>大妻籠下り谷</t>
  </si>
  <si>
    <t>上在郷</t>
  </si>
  <si>
    <t>尾越</t>
  </si>
  <si>
    <t>上段</t>
  </si>
  <si>
    <t>中平，大島</t>
  </si>
  <si>
    <t>新道</t>
  </si>
  <si>
    <t>中央鹿の島</t>
  </si>
  <si>
    <t>本町，元町</t>
  </si>
  <si>
    <t>中折，神橋</t>
  </si>
  <si>
    <t>口広瀬，寺</t>
  </si>
  <si>
    <t>口志水，奥志水，富貴畑</t>
  </si>
  <si>
    <t>大山，幸助，漆畑</t>
  </si>
  <si>
    <t>田立村</t>
  </si>
  <si>
    <t>元組</t>
  </si>
  <si>
    <t>向粟畑</t>
  </si>
  <si>
    <t>粟畑</t>
  </si>
  <si>
    <t>下切</t>
  </si>
  <si>
    <t>大野正兼</t>
  </si>
  <si>
    <t>塚野</t>
  </si>
  <si>
    <t>木祖村</t>
  </si>
  <si>
    <t>王滝村</t>
  </si>
  <si>
    <t>二子持</t>
  </si>
  <si>
    <t>鞍馬</t>
  </si>
  <si>
    <t>下条</t>
  </si>
  <si>
    <t>九蔵</t>
  </si>
  <si>
    <t>滝越</t>
  </si>
  <si>
    <t>大桑村</t>
  </si>
  <si>
    <t>須原</t>
  </si>
  <si>
    <t>大島・橋場</t>
  </si>
  <si>
    <t>伊奈川</t>
  </si>
  <si>
    <t>長野</t>
  </si>
  <si>
    <t>上在</t>
  </si>
  <si>
    <t>下在</t>
  </si>
  <si>
    <t>阿寺</t>
  </si>
  <si>
    <t>木曽町</t>
  </si>
  <si>
    <t>西光寺，児野，田沢</t>
  </si>
  <si>
    <t>御室</t>
  </si>
  <si>
    <t>上中沢，下中沢</t>
  </si>
  <si>
    <t>和合，板敷野</t>
  </si>
  <si>
    <t>鳥居，神戸</t>
  </si>
  <si>
    <t>中平，沼田野</t>
  </si>
  <si>
    <t>万郡，越畑</t>
  </si>
  <si>
    <t>塩渕</t>
  </si>
  <si>
    <t>田尻，永田</t>
  </si>
  <si>
    <t>伊谷</t>
  </si>
  <si>
    <t>正沢，川上</t>
  </si>
  <si>
    <t>新開村</t>
  </si>
  <si>
    <t>熊沢</t>
  </si>
  <si>
    <t>杭の原，黒川渡</t>
  </si>
  <si>
    <t>幸沢</t>
  </si>
  <si>
    <t>黒川下条</t>
  </si>
  <si>
    <t>西洞</t>
  </si>
  <si>
    <t>下中入</t>
  </si>
  <si>
    <t>上中入</t>
  </si>
  <si>
    <t>日義村</t>
  </si>
  <si>
    <t>砂ケ瀬</t>
  </si>
  <si>
    <t>野上</t>
  </si>
  <si>
    <t>徳音寺，向小路</t>
  </si>
  <si>
    <t>巾，旭町，駅</t>
  </si>
  <si>
    <t>宮ノ越上町，百島</t>
  </si>
  <si>
    <t>宮ノ越本町，中町</t>
  </si>
  <si>
    <t>宮ノ越下町</t>
  </si>
  <si>
    <t>上村，下島</t>
  </si>
  <si>
    <t>長渡，三沢，松沢</t>
  </si>
  <si>
    <t>原野上町</t>
  </si>
  <si>
    <t>原野中町</t>
  </si>
  <si>
    <t>原野下町</t>
  </si>
  <si>
    <t>小沢，元原</t>
  </si>
  <si>
    <t>新地，渡沢</t>
  </si>
  <si>
    <t>開田村</t>
  </si>
  <si>
    <t>西又</t>
  </si>
  <si>
    <t>小西</t>
  </si>
  <si>
    <t>把ノ沢</t>
  </si>
  <si>
    <t>柳又</t>
  </si>
  <si>
    <t>管沢</t>
  </si>
  <si>
    <t>髭沢</t>
  </si>
  <si>
    <t>馬橋</t>
  </si>
  <si>
    <t>大明</t>
  </si>
  <si>
    <t>向筋</t>
  </si>
  <si>
    <t>小野原</t>
  </si>
  <si>
    <t>三岳村</t>
  </si>
  <si>
    <t>倉本・瀬戸ノ原</t>
  </si>
  <si>
    <t>小奥，沢頭</t>
  </si>
  <si>
    <t>永井野，野中</t>
  </si>
  <si>
    <t>井原</t>
  </si>
  <si>
    <t>大洞</t>
  </si>
  <si>
    <t>三ツ屋，野口</t>
  </si>
  <si>
    <t>羽入荻ノ島</t>
  </si>
  <si>
    <t>屋敷野</t>
  </si>
  <si>
    <t>牧，西洞，上垂</t>
  </si>
  <si>
    <t>東又，枠本</t>
  </si>
  <si>
    <t>中切</t>
  </si>
  <si>
    <t>下殿</t>
  </si>
  <si>
    <t>薮原，大島，田中，栩山</t>
  </si>
  <si>
    <t>小島，桑原</t>
  </si>
  <si>
    <t>入，黒田</t>
  </si>
  <si>
    <t>麻績村</t>
  </si>
  <si>
    <t>坊平</t>
  </si>
  <si>
    <t>北山</t>
  </si>
  <si>
    <t>市野川</t>
  </si>
  <si>
    <t>眞米，円明</t>
  </si>
  <si>
    <t>梶浦</t>
  </si>
  <si>
    <t>明治町</t>
  </si>
  <si>
    <t>根尾</t>
  </si>
  <si>
    <t>叶里，高畑</t>
  </si>
  <si>
    <t>矢倉</t>
  </si>
  <si>
    <t>下井堀</t>
  </si>
  <si>
    <t>砂原女渕</t>
  </si>
  <si>
    <t>日向村</t>
  </si>
  <si>
    <t>野間</t>
  </si>
  <si>
    <t>桑関</t>
  </si>
  <si>
    <t>高</t>
  </si>
  <si>
    <t>桂</t>
  </si>
  <si>
    <t>横辻，中沢，菅ノ沢</t>
  </si>
  <si>
    <t>西ノ久保</t>
  </si>
  <si>
    <t>小東</t>
  </si>
  <si>
    <t>野田沢</t>
  </si>
  <si>
    <t>横屋</t>
  </si>
  <si>
    <t>東丸山</t>
  </si>
  <si>
    <t>西丸山</t>
  </si>
  <si>
    <t>生坂村</t>
  </si>
  <si>
    <t>小立野平</t>
  </si>
  <si>
    <t>下生野平</t>
  </si>
  <si>
    <t>池沢</t>
  </si>
  <si>
    <t>上生坂</t>
  </si>
  <si>
    <t>万平</t>
  </si>
  <si>
    <t>木竹</t>
  </si>
  <si>
    <t>下生坂平</t>
  </si>
  <si>
    <t>雲根</t>
  </si>
  <si>
    <t>込地</t>
  </si>
  <si>
    <t>重</t>
  </si>
  <si>
    <t>陸郷村３－２</t>
  </si>
  <si>
    <t>白日</t>
  </si>
  <si>
    <t>日岐</t>
  </si>
  <si>
    <t>裏日岐</t>
  </si>
  <si>
    <t>牛沢</t>
  </si>
  <si>
    <t>袖山</t>
  </si>
  <si>
    <t>草尾</t>
  </si>
  <si>
    <t>草尾山</t>
  </si>
  <si>
    <t>広津村３－１</t>
  </si>
  <si>
    <t>下ノ田，梶本</t>
  </si>
  <si>
    <t>長谷久保</t>
  </si>
  <si>
    <t>中塚</t>
  </si>
  <si>
    <t>本村太郎</t>
  </si>
  <si>
    <t>宇留賀２</t>
  </si>
  <si>
    <t>宇留賀１</t>
  </si>
  <si>
    <t>古坂</t>
  </si>
  <si>
    <t>さぎの平</t>
  </si>
  <si>
    <t>山形村</t>
  </si>
  <si>
    <t>上大池</t>
  </si>
  <si>
    <t>中大池</t>
  </si>
  <si>
    <t>下大池</t>
  </si>
  <si>
    <t>上竹田</t>
  </si>
  <si>
    <t>美野里ケ丘</t>
  </si>
  <si>
    <t>下竹田</t>
  </si>
  <si>
    <t>朝日村</t>
  </si>
  <si>
    <t>下古見</t>
  </si>
  <si>
    <t>中古見</t>
  </si>
  <si>
    <t>芦之久保</t>
  </si>
  <si>
    <t>沢下</t>
  </si>
  <si>
    <t>南下</t>
  </si>
  <si>
    <t>御道開渡</t>
  </si>
  <si>
    <t>御馬越</t>
  </si>
  <si>
    <t>大石原</t>
  </si>
  <si>
    <t>一之沢</t>
  </si>
  <si>
    <t>下洗馬</t>
  </si>
  <si>
    <t>三ケ組</t>
  </si>
  <si>
    <t>筑北村</t>
  </si>
  <si>
    <t>本城村</t>
  </si>
  <si>
    <t>河鹿沢</t>
  </si>
  <si>
    <t>立川</t>
  </si>
  <si>
    <t>八木</t>
  </si>
  <si>
    <t>乱橋大門</t>
  </si>
  <si>
    <t>乱橋東村</t>
  </si>
  <si>
    <t>乱橋上町</t>
  </si>
  <si>
    <t>乱橋中町，本町</t>
  </si>
  <si>
    <t>乱橋西村</t>
  </si>
  <si>
    <t>伊切</t>
  </si>
  <si>
    <t>小仁熊下</t>
  </si>
  <si>
    <t>小仁熊上</t>
  </si>
  <si>
    <t>丸山町</t>
  </si>
  <si>
    <t>西条上</t>
  </si>
  <si>
    <t>西条中町</t>
  </si>
  <si>
    <t>聖南町</t>
  </si>
  <si>
    <t>上手山</t>
  </si>
  <si>
    <t>坂北村</t>
  </si>
  <si>
    <t>刈谷沢</t>
  </si>
  <si>
    <t>矢花南１，２</t>
  </si>
  <si>
    <t>糀屋，中通</t>
  </si>
  <si>
    <t>北組みどり町</t>
  </si>
  <si>
    <t>長田，上町，本町</t>
  </si>
  <si>
    <t>六工、中島</t>
  </si>
  <si>
    <t>竹場</t>
  </si>
  <si>
    <t>上手方</t>
  </si>
  <si>
    <t>日向菖蒲田</t>
  </si>
  <si>
    <t>細田</t>
  </si>
  <si>
    <t>赤松</t>
  </si>
  <si>
    <t>中込</t>
  </si>
  <si>
    <t>未地</t>
  </si>
  <si>
    <t>入川</t>
  </si>
  <si>
    <t>中央，中里</t>
  </si>
  <si>
    <t>七ツ松</t>
  </si>
  <si>
    <t>大側</t>
  </si>
  <si>
    <t>坂井村</t>
  </si>
  <si>
    <t>高萩</t>
  </si>
  <si>
    <t>山間</t>
  </si>
  <si>
    <t>桂石氷室</t>
  </si>
  <si>
    <t>熊の川</t>
  </si>
  <si>
    <t>草湯</t>
  </si>
  <si>
    <t>湯戸，坂口</t>
  </si>
  <si>
    <t>道平</t>
  </si>
  <si>
    <t>安坂中部</t>
  </si>
  <si>
    <t>安坂中村</t>
  </si>
  <si>
    <t>楡窪</t>
  </si>
  <si>
    <t>杉崎</t>
  </si>
  <si>
    <t>松場</t>
  </si>
  <si>
    <t>玉根</t>
  </si>
  <si>
    <t>永井中村</t>
  </si>
  <si>
    <t>大の田</t>
  </si>
  <si>
    <t>池田町</t>
  </si>
  <si>
    <t>豊町</t>
  </si>
  <si>
    <t>一丁目</t>
  </si>
  <si>
    <t>吾妻町</t>
  </si>
  <si>
    <t>二丁目</t>
  </si>
  <si>
    <t>三丁目</t>
  </si>
  <si>
    <t>四丁目</t>
  </si>
  <si>
    <t>五丁目</t>
  </si>
  <si>
    <t>正科</t>
  </si>
  <si>
    <t>大峰</t>
  </si>
  <si>
    <t>会染村</t>
  </si>
  <si>
    <t>法道</t>
  </si>
  <si>
    <t>半在家・千本木台</t>
  </si>
  <si>
    <t>相道寺</t>
  </si>
  <si>
    <t>滝南</t>
  </si>
  <si>
    <t>滝中滝ノ台</t>
  </si>
  <si>
    <t>七五三掛</t>
  </si>
  <si>
    <t>林中</t>
  </si>
  <si>
    <t>林中５</t>
  </si>
  <si>
    <t>渋中</t>
  </si>
  <si>
    <t>渋南</t>
  </si>
  <si>
    <t>渋原</t>
  </si>
  <si>
    <t>渋西</t>
  </si>
  <si>
    <t>内鎌上</t>
  </si>
  <si>
    <t>内鎌下</t>
  </si>
  <si>
    <t>内鎌５</t>
  </si>
  <si>
    <t>十日市場・高瀬橋南</t>
  </si>
  <si>
    <t>七貴村２－２</t>
  </si>
  <si>
    <t>鵜山</t>
  </si>
  <si>
    <t>中之郷・南台</t>
  </si>
  <si>
    <t>陸郷村３－３</t>
  </si>
  <si>
    <t>田ノ入</t>
  </si>
  <si>
    <t>日向，小実平</t>
  </si>
  <si>
    <t>有明</t>
  </si>
  <si>
    <t>宮の平</t>
  </si>
  <si>
    <t>広津村３－２</t>
  </si>
  <si>
    <t>坂森</t>
  </si>
  <si>
    <t>日影山</t>
  </si>
  <si>
    <t>菅ノ田，堀越</t>
  </si>
  <si>
    <t>南足沼</t>
  </si>
  <si>
    <t>北足沼</t>
  </si>
  <si>
    <t>平畑</t>
  </si>
  <si>
    <t>三ツ農</t>
  </si>
  <si>
    <t>実業</t>
  </si>
  <si>
    <t>桃ノ木，神出</t>
  </si>
  <si>
    <t>栂ノ尾</t>
  </si>
  <si>
    <t>水堀</t>
  </si>
  <si>
    <t>足崎</t>
  </si>
  <si>
    <t>日影，栗本</t>
  </si>
  <si>
    <t>松川村</t>
  </si>
  <si>
    <t>鼠穴</t>
  </si>
  <si>
    <t>神戸，二ツ屋</t>
  </si>
  <si>
    <t>板取</t>
  </si>
  <si>
    <t>緑町</t>
  </si>
  <si>
    <t>南神戸</t>
  </si>
  <si>
    <t>白馬村</t>
  </si>
  <si>
    <t>神城村</t>
  </si>
  <si>
    <t>内山</t>
  </si>
  <si>
    <t>佐野</t>
  </si>
  <si>
    <t>三日市場</t>
  </si>
  <si>
    <t>飯田</t>
  </si>
  <si>
    <t>北城村</t>
  </si>
  <si>
    <t>深空</t>
  </si>
  <si>
    <t>八方</t>
  </si>
  <si>
    <t>八方口</t>
  </si>
  <si>
    <t>森上</t>
  </si>
  <si>
    <t>塩島</t>
  </si>
  <si>
    <t>立の間</t>
  </si>
  <si>
    <t>通</t>
  </si>
  <si>
    <t>青鬼</t>
  </si>
  <si>
    <t>野平</t>
  </si>
  <si>
    <t>菅入</t>
  </si>
  <si>
    <t>白馬町</t>
  </si>
  <si>
    <t>蕨平</t>
  </si>
  <si>
    <t>嶺方</t>
  </si>
  <si>
    <t>小谷村</t>
  </si>
  <si>
    <t>南小谷村</t>
  </si>
  <si>
    <t>栂池</t>
  </si>
  <si>
    <t>五区・蕨平・峯・立屋・里見</t>
  </si>
  <si>
    <t>南雨中</t>
  </si>
  <si>
    <t>松穴</t>
  </si>
  <si>
    <t>真木</t>
  </si>
  <si>
    <t>伊折</t>
  </si>
  <si>
    <t>月岡</t>
  </si>
  <si>
    <t>平間</t>
  </si>
  <si>
    <t>日道</t>
  </si>
  <si>
    <t>石坂</t>
  </si>
  <si>
    <t>池原</t>
  </si>
  <si>
    <t>下里瀬</t>
  </si>
  <si>
    <t>虫尾</t>
  </si>
  <si>
    <t>北雨中</t>
  </si>
  <si>
    <t>千国</t>
  </si>
  <si>
    <t>中土村</t>
  </si>
  <si>
    <t>六合</t>
  </si>
  <si>
    <t>奉納</t>
  </si>
  <si>
    <t>曽田</t>
  </si>
  <si>
    <t>上手村</t>
  </si>
  <si>
    <t>黒倉</t>
  </si>
  <si>
    <t>外沢</t>
  </si>
  <si>
    <t>清水山</t>
  </si>
  <si>
    <t>中谷東</t>
  </si>
  <si>
    <t>中谷西</t>
  </si>
  <si>
    <t>千沢</t>
  </si>
  <si>
    <t>高地</t>
  </si>
  <si>
    <t>大草連</t>
  </si>
  <si>
    <t>小谷温泉</t>
  </si>
  <si>
    <t>北小谷村</t>
  </si>
  <si>
    <t>来馬</t>
  </si>
  <si>
    <t>下寺</t>
  </si>
  <si>
    <t>島，塩坂</t>
  </si>
  <si>
    <t>三ケ村</t>
  </si>
  <si>
    <t>深原</t>
  </si>
  <si>
    <t>李平</t>
  </si>
  <si>
    <t>大綱</t>
  </si>
  <si>
    <t>戸土</t>
  </si>
  <si>
    <t>坂城町</t>
  </si>
  <si>
    <t>御所沢</t>
  </si>
  <si>
    <t>南日名</t>
  </si>
  <si>
    <t>北日名</t>
  </si>
  <si>
    <t>日名沢</t>
  </si>
  <si>
    <t>込山</t>
  </si>
  <si>
    <t>大宮</t>
  </si>
  <si>
    <t>坂端</t>
  </si>
  <si>
    <t>苅屋原</t>
  </si>
  <si>
    <t>中之条村</t>
  </si>
  <si>
    <t>鼠</t>
  </si>
  <si>
    <t>入横尾</t>
  </si>
  <si>
    <t>町横尾</t>
  </si>
  <si>
    <t>村上村</t>
  </si>
  <si>
    <t>網掛</t>
  </si>
  <si>
    <t>上五明</t>
  </si>
  <si>
    <t>小布施町</t>
  </si>
  <si>
    <t>小布施村</t>
  </si>
  <si>
    <t>山王島</t>
  </si>
  <si>
    <t>押羽</t>
  </si>
  <si>
    <t>北岡</t>
  </si>
  <si>
    <t>小布施</t>
  </si>
  <si>
    <t>福原</t>
  </si>
  <si>
    <t>都住村</t>
  </si>
  <si>
    <t>中子塚</t>
  </si>
  <si>
    <t>雁田</t>
  </si>
  <si>
    <t>松村</t>
  </si>
  <si>
    <t>六川</t>
  </si>
  <si>
    <t>高山村</t>
  </si>
  <si>
    <t>高井村</t>
  </si>
  <si>
    <t>千本松</t>
  </si>
  <si>
    <t>水中</t>
  </si>
  <si>
    <t>赤和</t>
  </si>
  <si>
    <t>紫</t>
  </si>
  <si>
    <t>黒部</t>
  </si>
  <si>
    <t>牧</t>
  </si>
  <si>
    <t>福井原</t>
  </si>
  <si>
    <t>山田村</t>
  </si>
  <si>
    <t>原宮</t>
  </si>
  <si>
    <t>稲沢</t>
  </si>
  <si>
    <t>坪井</t>
  </si>
  <si>
    <t>中塩</t>
  </si>
  <si>
    <t>平塩</t>
  </si>
  <si>
    <t>関場</t>
  </si>
  <si>
    <t>天神原</t>
  </si>
  <si>
    <t>山ノ内町</t>
  </si>
  <si>
    <t>平穏村</t>
  </si>
  <si>
    <t>沓野</t>
  </si>
  <si>
    <t>金倉</t>
  </si>
  <si>
    <t>新湯田中</t>
  </si>
  <si>
    <t>渋，横湯，天川</t>
  </si>
  <si>
    <t>本田，新田</t>
  </si>
  <si>
    <t>穂波村</t>
  </si>
  <si>
    <t>寒沢</t>
  </si>
  <si>
    <t>菅</t>
  </si>
  <si>
    <t>穂波温泉</t>
  </si>
  <si>
    <t>夜間瀬村</t>
  </si>
  <si>
    <t>宇木</t>
  </si>
  <si>
    <t>横倉</t>
  </si>
  <si>
    <t>前坂</t>
  </si>
  <si>
    <t>苗間</t>
  </si>
  <si>
    <t>乗廻</t>
  </si>
  <si>
    <t>中須賀川</t>
  </si>
  <si>
    <t>土橋，丸山</t>
  </si>
  <si>
    <t>下須賀川</t>
  </si>
  <si>
    <t>表落合</t>
  </si>
  <si>
    <t>裏落合</t>
  </si>
  <si>
    <t>八丁原</t>
  </si>
  <si>
    <t>木島平村</t>
  </si>
  <si>
    <t>往郷村</t>
  </si>
  <si>
    <t>南鴨</t>
  </si>
  <si>
    <t>市之割</t>
  </si>
  <si>
    <t>庚</t>
  </si>
  <si>
    <t>西小路</t>
  </si>
  <si>
    <t>部谷沢</t>
  </si>
  <si>
    <t>原大沢</t>
  </si>
  <si>
    <t>千石</t>
  </si>
  <si>
    <t>上千石</t>
  </si>
  <si>
    <t>馬曲</t>
  </si>
  <si>
    <t>穂高村</t>
  </si>
  <si>
    <t>小見</t>
  </si>
  <si>
    <t>和栗</t>
  </si>
  <si>
    <t>稲荷</t>
  </si>
  <si>
    <t>北鴨</t>
  </si>
  <si>
    <t>上木島村</t>
  </si>
  <si>
    <t>糠千</t>
  </si>
  <si>
    <t>野沢温泉村</t>
  </si>
  <si>
    <t>豊郷村</t>
  </si>
  <si>
    <t>豊郷</t>
  </si>
  <si>
    <t>市川村</t>
  </si>
  <si>
    <t>虫生</t>
  </si>
  <si>
    <t>七ケ巻</t>
  </si>
  <si>
    <t>東大滝</t>
  </si>
  <si>
    <t>明石</t>
  </si>
  <si>
    <t>瑞穂村２－２</t>
  </si>
  <si>
    <t>重地原</t>
  </si>
  <si>
    <t>信濃町</t>
  </si>
  <si>
    <t>柏原村</t>
  </si>
  <si>
    <t>停車場</t>
  </si>
  <si>
    <t>緑ケ丘</t>
  </si>
  <si>
    <t>赤渋</t>
  </si>
  <si>
    <t>熊倉</t>
  </si>
  <si>
    <t>仁ノ倉１</t>
  </si>
  <si>
    <t>仁ノ倉２</t>
  </si>
  <si>
    <t>仁ノ倉３</t>
  </si>
  <si>
    <t>仁ノ倉４</t>
  </si>
  <si>
    <t>柏原開拓</t>
  </si>
  <si>
    <t>黒姫</t>
  </si>
  <si>
    <t>長水</t>
  </si>
  <si>
    <t>信濃尻村</t>
  </si>
  <si>
    <t>土橋</t>
  </si>
  <si>
    <t>赤川</t>
  </si>
  <si>
    <t>六月</t>
  </si>
  <si>
    <t>山桑</t>
  </si>
  <si>
    <t>高沢</t>
  </si>
  <si>
    <t>熊坂</t>
  </si>
  <si>
    <t>仲陣</t>
  </si>
  <si>
    <t>毛見</t>
  </si>
  <si>
    <t>菅川</t>
  </si>
  <si>
    <t>古間村</t>
  </si>
  <si>
    <t>甲上町</t>
  </si>
  <si>
    <t>小古間</t>
  </si>
  <si>
    <t>吹野</t>
  </si>
  <si>
    <t>東町，戸草</t>
  </si>
  <si>
    <t>舟岳上下</t>
  </si>
  <si>
    <t>諏訪ノ原</t>
  </si>
  <si>
    <t>針ノ木</t>
  </si>
  <si>
    <t>水穴</t>
  </si>
  <si>
    <t>柴津西</t>
  </si>
  <si>
    <t>柴津東</t>
  </si>
  <si>
    <t>下荒瀬原</t>
  </si>
  <si>
    <t>上荒瀬原</t>
  </si>
  <si>
    <t>富士里村</t>
  </si>
  <si>
    <t>高山</t>
  </si>
  <si>
    <t>稲附</t>
  </si>
  <si>
    <t>北信</t>
  </si>
  <si>
    <t>富ケ原</t>
  </si>
  <si>
    <t>御料</t>
  </si>
  <si>
    <t>宮ノ腰</t>
  </si>
  <si>
    <t>辻屋</t>
  </si>
  <si>
    <t>落影</t>
  </si>
  <si>
    <t>戸草</t>
  </si>
  <si>
    <t>三水村２－２</t>
  </si>
  <si>
    <t>三水２－２</t>
  </si>
  <si>
    <t>小川村</t>
  </si>
  <si>
    <t>北小川村</t>
  </si>
  <si>
    <t>富吉，栗本，和佐尾，松尾</t>
  </si>
  <si>
    <t>味大豆</t>
  </si>
  <si>
    <t>日本記</t>
  </si>
  <si>
    <t>高山寺，中牧</t>
  </si>
  <si>
    <t>成就</t>
  </si>
  <si>
    <t>北尾</t>
  </si>
  <si>
    <t>法地</t>
  </si>
  <si>
    <t>埋牧</t>
  </si>
  <si>
    <t>廿越</t>
  </si>
  <si>
    <t>瀬戸川平</t>
  </si>
  <si>
    <t>桐山</t>
  </si>
  <si>
    <t>古山東</t>
  </si>
  <si>
    <t>古山西</t>
  </si>
  <si>
    <t>南小川村</t>
  </si>
  <si>
    <t>夏和山部</t>
  </si>
  <si>
    <t>夏和</t>
  </si>
  <si>
    <t>夏和々田</t>
  </si>
  <si>
    <t>鴨之尾</t>
  </si>
  <si>
    <t>田島穴尾</t>
  </si>
  <si>
    <t>久木本郷、久木中村</t>
  </si>
  <si>
    <t>蕗畑</t>
  </si>
  <si>
    <t>向清水坂・西平団地・島田</t>
  </si>
  <si>
    <t>下市場、中尾第一、中尾団地</t>
  </si>
  <si>
    <t>中尾・二反田</t>
  </si>
  <si>
    <t>高府町，釜蓋</t>
  </si>
  <si>
    <t>外石</t>
  </si>
  <si>
    <t>花尾</t>
  </si>
  <si>
    <t>花尾菅沼，花尾和田</t>
  </si>
  <si>
    <t>稲尾駒越</t>
  </si>
  <si>
    <t>梶尾</t>
  </si>
  <si>
    <t>柏土</t>
  </si>
  <si>
    <t>上野・鶴牧田団地</t>
  </si>
  <si>
    <t>美会</t>
  </si>
  <si>
    <t>細越</t>
  </si>
  <si>
    <t>小根山町</t>
  </si>
  <si>
    <t>裏立屋</t>
  </si>
  <si>
    <t>表立屋</t>
  </si>
  <si>
    <t>舞初</t>
  </si>
  <si>
    <t>飯綱町</t>
  </si>
  <si>
    <t>袖之山</t>
  </si>
  <si>
    <t>地蔵久保</t>
  </si>
  <si>
    <t>坂口</t>
  </si>
  <si>
    <t>夏川</t>
  </si>
  <si>
    <t>野村上</t>
  </si>
  <si>
    <t>牟礼</t>
  </si>
  <si>
    <t>小玉</t>
  </si>
  <si>
    <t>西黒川</t>
  </si>
  <si>
    <t>東黒川</t>
  </si>
  <si>
    <t>三水村</t>
  </si>
  <si>
    <t>普光寺西部</t>
  </si>
  <si>
    <t>普光寺中部</t>
  </si>
  <si>
    <t>普光寺東部</t>
  </si>
  <si>
    <t>寺村</t>
  </si>
  <si>
    <t>中峯</t>
  </si>
  <si>
    <t>御所ノ入</t>
  </si>
  <si>
    <t>谷</t>
  </si>
  <si>
    <t>川西第１</t>
  </si>
  <si>
    <t>川西第２</t>
  </si>
  <si>
    <t>川北東部</t>
  </si>
  <si>
    <t>川北西部</t>
  </si>
  <si>
    <t>原第１</t>
  </si>
  <si>
    <t>原第２</t>
  </si>
  <si>
    <t>原第３</t>
  </si>
  <si>
    <t>上赤</t>
  </si>
  <si>
    <t>赤西</t>
  </si>
  <si>
    <t>下赤</t>
  </si>
  <si>
    <t>東柏原</t>
  </si>
  <si>
    <t>水内村（栄村）</t>
    <rPh sb="4" eb="6">
      <t>サカエムラ</t>
    </rPh>
    <phoneticPr fontId="11"/>
  </si>
  <si>
    <t>白鳥</t>
  </si>
  <si>
    <t>平滝</t>
  </si>
  <si>
    <t>青倉</t>
  </si>
  <si>
    <t>堺村</t>
  </si>
  <si>
    <t>箕作</t>
  </si>
  <si>
    <t>天地</t>
  </si>
  <si>
    <t>小滝</t>
  </si>
  <si>
    <t>塩尻</t>
  </si>
  <si>
    <t>雪坪</t>
  </si>
  <si>
    <t>志久見</t>
  </si>
  <si>
    <t>柳在家</t>
  </si>
  <si>
    <t>切欠</t>
  </si>
  <si>
    <t>長瀬</t>
  </si>
  <si>
    <t>原向</t>
  </si>
  <si>
    <t>当部</t>
  </si>
  <si>
    <t>北野</t>
  </si>
  <si>
    <t>天代</t>
  </si>
  <si>
    <t>坪野</t>
  </si>
  <si>
    <t>極野</t>
  </si>
  <si>
    <t>五宝木</t>
  </si>
  <si>
    <t>小赤沢</t>
  </si>
  <si>
    <t>和山</t>
  </si>
  <si>
    <t>長野県</t>
    <rPh sb="0" eb="3">
      <t>ナガノケン</t>
    </rPh>
    <phoneticPr fontId="11"/>
  </si>
  <si>
    <t>長野市（旧）</t>
    <rPh sb="4" eb="5">
      <t>キュウ</t>
    </rPh>
    <phoneticPr fontId="11"/>
  </si>
  <si>
    <t>松本市（旧）</t>
    <rPh sb="4" eb="5">
      <t>キュウ</t>
    </rPh>
    <phoneticPr fontId="11"/>
  </si>
  <si>
    <t>上田市（旧）</t>
    <rPh sb="4" eb="5">
      <t>キュウ</t>
    </rPh>
    <phoneticPr fontId="11"/>
  </si>
  <si>
    <t>岡谷市（旧）</t>
    <rPh sb="4" eb="5">
      <t>キュウ</t>
    </rPh>
    <phoneticPr fontId="11"/>
  </si>
  <si>
    <t>飯田市（旧）</t>
    <rPh sb="4" eb="5">
      <t>キュウ</t>
    </rPh>
    <phoneticPr fontId="11"/>
  </si>
  <si>
    <t>諏訪市（旧）</t>
    <rPh sb="4" eb="5">
      <t>キュウ</t>
    </rPh>
    <phoneticPr fontId="11"/>
  </si>
  <si>
    <t>軽井沢町（旧）</t>
    <rPh sb="5" eb="6">
      <t>キュウ</t>
    </rPh>
    <phoneticPr fontId="11"/>
  </si>
  <si>
    <t>青木村（旧）</t>
    <rPh sb="4" eb="5">
      <t>キュウ</t>
    </rPh>
    <phoneticPr fontId="11"/>
  </si>
  <si>
    <t>下諏訪町（旧）</t>
    <rPh sb="5" eb="6">
      <t>キュウ</t>
    </rPh>
    <phoneticPr fontId="11"/>
  </si>
  <si>
    <t>辰野町（旧）</t>
    <rPh sb="4" eb="5">
      <t>キュウ</t>
    </rPh>
    <phoneticPr fontId="11"/>
  </si>
  <si>
    <t>（原村）</t>
    <phoneticPr fontId="11"/>
  </si>
  <si>
    <t>（南箕輪村）</t>
    <phoneticPr fontId="11"/>
  </si>
  <si>
    <t>（宮田村）</t>
    <phoneticPr fontId="11"/>
  </si>
  <si>
    <t>（平谷村）</t>
    <phoneticPr fontId="11"/>
  </si>
  <si>
    <t>（根羽村）</t>
    <phoneticPr fontId="11"/>
  </si>
  <si>
    <t>（下條村）</t>
    <phoneticPr fontId="11"/>
  </si>
  <si>
    <t>（売木村）</t>
    <phoneticPr fontId="11"/>
  </si>
  <si>
    <t>（泰阜村）</t>
    <phoneticPr fontId="11"/>
  </si>
  <si>
    <t>（喬木村）</t>
    <phoneticPr fontId="11"/>
  </si>
  <si>
    <t>（大鹿村）</t>
    <phoneticPr fontId="11"/>
  </si>
  <si>
    <t>（上松町）</t>
    <phoneticPr fontId="11"/>
  </si>
  <si>
    <t>（木祖村）</t>
    <phoneticPr fontId="11"/>
  </si>
  <si>
    <t>（王滝村）</t>
    <phoneticPr fontId="11"/>
  </si>
  <si>
    <t>（大桑村）</t>
    <phoneticPr fontId="11"/>
  </si>
  <si>
    <t>麻績村（旧）</t>
    <rPh sb="4" eb="5">
      <t>キュウ</t>
    </rPh>
    <phoneticPr fontId="11"/>
  </si>
  <si>
    <t>生坂村（旧）</t>
    <rPh sb="4" eb="5">
      <t>キュウ</t>
    </rPh>
    <phoneticPr fontId="11"/>
  </si>
  <si>
    <t>（山形村）</t>
    <phoneticPr fontId="11"/>
  </si>
  <si>
    <t>（朝日村）</t>
    <phoneticPr fontId="11"/>
  </si>
  <si>
    <t>池田町（旧）</t>
    <rPh sb="4" eb="5">
      <t>キュウ</t>
    </rPh>
    <phoneticPr fontId="11"/>
  </si>
  <si>
    <t>（松川村）</t>
    <phoneticPr fontId="11"/>
  </si>
  <si>
    <t>坂城町（旧）</t>
    <rPh sb="4" eb="5">
      <t>キュウ</t>
    </rPh>
    <phoneticPr fontId="11"/>
  </si>
  <si>
    <t>（北相木村）</t>
    <phoneticPr fontId="11"/>
  </si>
  <si>
    <t>（南相木村）</t>
    <phoneticPr fontId="11"/>
  </si>
  <si>
    <t>（南牧村）</t>
    <phoneticPr fontId="11"/>
  </si>
  <si>
    <t>（川上村）</t>
    <phoneticPr fontId="11"/>
  </si>
  <si>
    <t>長野県</t>
    <rPh sb="0" eb="2">
      <t>ナガノ</t>
    </rPh>
    <phoneticPr fontId="5"/>
  </si>
  <si>
    <t>長野県</t>
    <rPh sb="0" eb="2">
      <t>ナガノ</t>
    </rPh>
    <phoneticPr fontId="47"/>
  </si>
  <si>
    <t>長野市（旧）</t>
    <rPh sb="4" eb="5">
      <t>キュウ</t>
    </rPh>
    <phoneticPr fontId="5"/>
  </si>
  <si>
    <t>長野市（旧）</t>
    <rPh sb="4" eb="5">
      <t>キュウ</t>
    </rPh>
    <phoneticPr fontId="47"/>
  </si>
  <si>
    <t>柳原村（長野市）</t>
    <rPh sb="4" eb="7">
      <t>ナガノシ</t>
    </rPh>
    <phoneticPr fontId="32"/>
  </si>
  <si>
    <t>中津村（長野市）</t>
    <rPh sb="4" eb="7">
      <t>ナガノシ</t>
    </rPh>
    <phoneticPr fontId="32"/>
  </si>
  <si>
    <t>水内村（長野市）</t>
    <rPh sb="4" eb="7">
      <t>ナガノシ</t>
    </rPh>
    <phoneticPr fontId="32"/>
  </si>
  <si>
    <t>栄村（長野市）</t>
    <rPh sb="3" eb="6">
      <t>ナガノシ</t>
    </rPh>
    <phoneticPr fontId="32"/>
  </si>
  <si>
    <t>松本市（旧）</t>
    <rPh sb="4" eb="5">
      <t>キュウ</t>
    </rPh>
    <phoneticPr fontId="5"/>
  </si>
  <si>
    <t>松本市（旧）</t>
    <rPh sb="4" eb="5">
      <t>キュウ</t>
    </rPh>
    <phoneticPr fontId="47"/>
  </si>
  <si>
    <t>和田村（松本市）</t>
    <rPh sb="4" eb="7">
      <t>マツモトシ</t>
    </rPh>
    <phoneticPr fontId="32"/>
  </si>
  <si>
    <t>本郷村（松本市）</t>
    <rPh sb="4" eb="7">
      <t>マツモトシ</t>
    </rPh>
    <phoneticPr fontId="32"/>
  </si>
  <si>
    <t>倭村（松本市）</t>
    <rPh sb="3" eb="6">
      <t>マツモトシ</t>
    </rPh>
    <phoneticPr fontId="32"/>
  </si>
  <si>
    <t>上田市（旧）</t>
    <rPh sb="4" eb="5">
      <t>キュウ</t>
    </rPh>
    <phoneticPr fontId="5"/>
  </si>
  <si>
    <t>上田市（旧）</t>
    <rPh sb="4" eb="5">
      <t>キュウ</t>
    </rPh>
    <phoneticPr fontId="47"/>
  </si>
  <si>
    <t>川辺村（上田市）</t>
    <rPh sb="4" eb="7">
      <t>ウエダシ</t>
    </rPh>
    <phoneticPr fontId="32"/>
  </si>
  <si>
    <t>岡谷市（旧）</t>
    <rPh sb="4" eb="5">
      <t>キュウ</t>
    </rPh>
    <phoneticPr fontId="5"/>
  </si>
  <si>
    <t>岡谷市（旧）</t>
    <rPh sb="4" eb="5">
      <t>キュウ</t>
    </rPh>
    <phoneticPr fontId="47"/>
  </si>
  <si>
    <t>飯田市（旧）</t>
    <rPh sb="4" eb="5">
      <t>キュウ</t>
    </rPh>
    <phoneticPr fontId="5"/>
  </si>
  <si>
    <t>飯田市（旧）</t>
    <rPh sb="4" eb="5">
      <t>キュウ</t>
    </rPh>
    <phoneticPr fontId="47"/>
  </si>
  <si>
    <t>和田村（飯田市）</t>
    <rPh sb="4" eb="7">
      <t>イイダシ</t>
    </rPh>
    <phoneticPr fontId="32"/>
  </si>
  <si>
    <t>諏訪市（旧）</t>
  </si>
  <si>
    <t>日野村（須坂市）</t>
    <rPh sb="4" eb="7">
      <t>スザカシ</t>
    </rPh>
    <phoneticPr fontId="32"/>
  </si>
  <si>
    <t>川辺村（小諸市）</t>
    <rPh sb="4" eb="6">
      <t>コモロ</t>
    </rPh>
    <rPh sb="6" eb="7">
      <t>シ</t>
    </rPh>
    <phoneticPr fontId="32"/>
  </si>
  <si>
    <t>日野村（中野市）</t>
    <rPh sb="4" eb="7">
      <t>ナカノシ</t>
    </rPh>
    <phoneticPr fontId="32"/>
  </si>
  <si>
    <t>平岡村（中野市）</t>
    <rPh sb="4" eb="7">
      <t>ナカノシ</t>
    </rPh>
    <phoneticPr fontId="32"/>
  </si>
  <si>
    <t>倭村（中野市）</t>
    <rPh sb="3" eb="6">
      <t>ナカノシ</t>
    </rPh>
    <phoneticPr fontId="32"/>
  </si>
  <si>
    <t>常盤村（大町市）</t>
    <rPh sb="4" eb="7">
      <t>オオマチシ</t>
    </rPh>
    <phoneticPr fontId="32"/>
  </si>
  <si>
    <t>柳原村（飯山市）</t>
    <rPh sb="4" eb="7">
      <t>イイヤマシ</t>
    </rPh>
    <phoneticPr fontId="32"/>
  </si>
  <si>
    <t>常盤村（飯山市）</t>
    <rPh sb="4" eb="7">
      <t>イイヤマシ</t>
    </rPh>
    <phoneticPr fontId="32"/>
  </si>
  <si>
    <t>中津村（佐久市）</t>
    <rPh sb="4" eb="7">
      <t>サクシ</t>
    </rPh>
    <phoneticPr fontId="32"/>
  </si>
  <si>
    <t>（川上村）</t>
    <phoneticPr fontId="47"/>
  </si>
  <si>
    <t>（南牧村）</t>
    <phoneticPr fontId="47"/>
  </si>
  <si>
    <t>（南相木村）</t>
    <phoneticPr fontId="47"/>
  </si>
  <si>
    <t>（北相木村）</t>
    <phoneticPr fontId="47"/>
  </si>
  <si>
    <t>栄村（佐久穂町）</t>
    <rPh sb="3" eb="5">
      <t>サク</t>
    </rPh>
    <rPh sb="5" eb="6">
      <t>ホ</t>
    </rPh>
    <rPh sb="6" eb="7">
      <t>マチ</t>
    </rPh>
    <phoneticPr fontId="32"/>
  </si>
  <si>
    <t>軽井沢町（旧）</t>
    <rPh sb="5" eb="6">
      <t>キュウ</t>
    </rPh>
    <phoneticPr fontId="5"/>
  </si>
  <si>
    <t>軽井沢町（旧）</t>
    <rPh sb="5" eb="6">
      <t>キュウ</t>
    </rPh>
    <phoneticPr fontId="47"/>
  </si>
  <si>
    <t>青木村（旧）</t>
    <rPh sb="4" eb="5">
      <t>キュウ</t>
    </rPh>
    <phoneticPr fontId="5"/>
  </si>
  <si>
    <t>青木村（旧）</t>
    <rPh sb="4" eb="5">
      <t>キュウ</t>
    </rPh>
    <phoneticPr fontId="47"/>
  </si>
  <si>
    <t>和田村（長和町）</t>
    <rPh sb="4" eb="6">
      <t>ナガワ</t>
    </rPh>
    <rPh sb="6" eb="7">
      <t>チョウ</t>
    </rPh>
    <phoneticPr fontId="32"/>
  </si>
  <si>
    <t>下諏訪町（旧）</t>
    <rPh sb="5" eb="6">
      <t>キュウ</t>
    </rPh>
    <phoneticPr fontId="5"/>
  </si>
  <si>
    <t>下諏訪町（旧）</t>
    <rPh sb="5" eb="6">
      <t>キュウ</t>
    </rPh>
    <phoneticPr fontId="47"/>
  </si>
  <si>
    <t>本郷村（富士見町）</t>
    <rPh sb="4" eb="7">
      <t>フジミ</t>
    </rPh>
    <rPh sb="7" eb="8">
      <t>チョウ</t>
    </rPh>
    <phoneticPr fontId="32"/>
  </si>
  <si>
    <t>（原村）</t>
    <phoneticPr fontId="47"/>
  </si>
  <si>
    <t>辰野町（旧）</t>
    <rPh sb="4" eb="5">
      <t>キュウ</t>
    </rPh>
    <phoneticPr fontId="5"/>
  </si>
  <si>
    <t>辰野町（旧）</t>
    <rPh sb="4" eb="5">
      <t>キュウ</t>
    </rPh>
    <phoneticPr fontId="47"/>
  </si>
  <si>
    <t>朝日村（辰野町）</t>
    <rPh sb="4" eb="6">
      <t>タツノ</t>
    </rPh>
    <rPh sb="6" eb="7">
      <t>マチ</t>
    </rPh>
    <phoneticPr fontId="32"/>
  </si>
  <si>
    <t>（南箕輪村）</t>
    <phoneticPr fontId="47"/>
  </si>
  <si>
    <t>（宮田村）</t>
    <phoneticPr fontId="47"/>
  </si>
  <si>
    <t>（平谷村）</t>
    <phoneticPr fontId="47"/>
  </si>
  <si>
    <t>（根羽村）</t>
    <phoneticPr fontId="47"/>
  </si>
  <si>
    <t>（下條村）</t>
    <phoneticPr fontId="47"/>
  </si>
  <si>
    <t>（売木村）</t>
    <phoneticPr fontId="47"/>
  </si>
  <si>
    <t>平岡村（天龍村）</t>
    <rPh sb="4" eb="7">
      <t>テンリュウムラ</t>
    </rPh>
    <phoneticPr fontId="32"/>
  </si>
  <si>
    <t>（泰阜村）</t>
    <phoneticPr fontId="47"/>
  </si>
  <si>
    <t>（喬木村）</t>
    <phoneticPr fontId="47"/>
  </si>
  <si>
    <t>（大鹿村）</t>
    <phoneticPr fontId="47"/>
  </si>
  <si>
    <t>（上松町）</t>
    <phoneticPr fontId="47"/>
  </si>
  <si>
    <t>（木祖村）</t>
    <phoneticPr fontId="47"/>
  </si>
  <si>
    <t>（王滝村）</t>
    <phoneticPr fontId="47"/>
  </si>
  <si>
    <t>（大桑村）</t>
    <phoneticPr fontId="47"/>
  </si>
  <si>
    <t>麻績村（旧）</t>
    <rPh sb="4" eb="5">
      <t>キュウ</t>
    </rPh>
    <phoneticPr fontId="5"/>
  </si>
  <si>
    <t>麻績村（旧）</t>
    <rPh sb="4" eb="5">
      <t>キュウ</t>
    </rPh>
    <phoneticPr fontId="47"/>
  </si>
  <si>
    <t>生坂村（旧）</t>
    <rPh sb="4" eb="5">
      <t>キュウ</t>
    </rPh>
    <phoneticPr fontId="5"/>
  </si>
  <si>
    <t>生坂村（旧）</t>
    <rPh sb="4" eb="5">
      <t>キュウ</t>
    </rPh>
    <phoneticPr fontId="47"/>
  </si>
  <si>
    <t>（山形村）</t>
    <phoneticPr fontId="47"/>
  </si>
  <si>
    <t>（朝日村）</t>
    <phoneticPr fontId="47"/>
  </si>
  <si>
    <t>池田町（旧）</t>
    <rPh sb="4" eb="5">
      <t>キュウ</t>
    </rPh>
    <phoneticPr fontId="5"/>
  </si>
  <si>
    <t>池田町（旧）</t>
    <rPh sb="4" eb="5">
      <t>キュウ</t>
    </rPh>
    <phoneticPr fontId="47"/>
  </si>
  <si>
    <t>（松川村）</t>
    <phoneticPr fontId="47"/>
  </si>
  <si>
    <t>坂城町（旧）</t>
    <rPh sb="4" eb="5">
      <t>キュウ</t>
    </rPh>
    <phoneticPr fontId="5"/>
  </si>
  <si>
    <t>坂城町（旧）</t>
    <rPh sb="4" eb="5">
      <t>キュウ</t>
    </rPh>
    <phoneticPr fontId="47"/>
  </si>
  <si>
    <t>水内村（栄村）</t>
    <rPh sb="4" eb="6">
      <t>サカエムラ</t>
    </rPh>
    <phoneticPr fontId="32"/>
  </si>
  <si>
    <t>柳原村（長野市）</t>
    <rPh sb="4" eb="7">
      <t>ナガノシ</t>
    </rPh>
    <phoneticPr fontId="8"/>
  </si>
  <si>
    <t>中津村（長野市）</t>
    <rPh sb="4" eb="7">
      <t>ナガノシ</t>
    </rPh>
    <phoneticPr fontId="8"/>
  </si>
  <si>
    <t>水内村（長野市）</t>
    <rPh sb="4" eb="7">
      <t>ナガノシ</t>
    </rPh>
    <phoneticPr fontId="8"/>
  </si>
  <si>
    <t>栄村（長野市）</t>
    <rPh sb="3" eb="6">
      <t>ナガノシ</t>
    </rPh>
    <phoneticPr fontId="8"/>
  </si>
  <si>
    <t>和田村（松本市）</t>
    <rPh sb="4" eb="7">
      <t>マツモトシ</t>
    </rPh>
    <phoneticPr fontId="8"/>
  </si>
  <si>
    <t>本郷村（松本市）</t>
    <rPh sb="4" eb="7">
      <t>マツモトシ</t>
    </rPh>
    <phoneticPr fontId="8"/>
  </si>
  <si>
    <t>倭村（松本市）</t>
    <rPh sb="3" eb="6">
      <t>マツモトシ</t>
    </rPh>
    <phoneticPr fontId="8"/>
  </si>
  <si>
    <t>川辺村（上田市）</t>
    <rPh sb="4" eb="7">
      <t>ウエダシ</t>
    </rPh>
    <phoneticPr fontId="8"/>
  </si>
  <si>
    <t>和田村（飯田市）</t>
    <rPh sb="4" eb="7">
      <t>イイダシ</t>
    </rPh>
    <phoneticPr fontId="8"/>
  </si>
  <si>
    <t>諏訪市（旧）</t>
    <rPh sb="4" eb="5">
      <t>キュウ</t>
    </rPh>
    <phoneticPr fontId="5"/>
  </si>
  <si>
    <t>諏訪市（旧）</t>
    <rPh sb="4" eb="5">
      <t>キュウ</t>
    </rPh>
    <phoneticPr fontId="47"/>
  </si>
  <si>
    <t>日野村（須坂市）</t>
    <rPh sb="4" eb="7">
      <t>スザカシ</t>
    </rPh>
    <phoneticPr fontId="8"/>
  </si>
  <si>
    <t>川辺村（小諸市）</t>
    <rPh sb="4" eb="6">
      <t>コモロ</t>
    </rPh>
    <rPh sb="6" eb="7">
      <t>シ</t>
    </rPh>
    <phoneticPr fontId="8"/>
  </si>
  <si>
    <t>日野村（中野市）</t>
    <rPh sb="4" eb="7">
      <t>ナカノシ</t>
    </rPh>
    <phoneticPr fontId="8"/>
  </si>
  <si>
    <t>平岡村（中野市）</t>
    <rPh sb="4" eb="7">
      <t>ナカノシ</t>
    </rPh>
    <phoneticPr fontId="8"/>
  </si>
  <si>
    <t>倭村（中野市）</t>
    <rPh sb="3" eb="6">
      <t>ナカノシ</t>
    </rPh>
    <phoneticPr fontId="8"/>
  </si>
  <si>
    <t>常盤村（大町市）</t>
    <rPh sb="4" eb="7">
      <t>オオマチシ</t>
    </rPh>
    <phoneticPr fontId="8"/>
  </si>
  <si>
    <t>柳原村（飯山市）</t>
    <rPh sb="4" eb="7">
      <t>イイヤマシ</t>
    </rPh>
    <phoneticPr fontId="8"/>
  </si>
  <si>
    <t>常盤村（飯山市）</t>
    <rPh sb="4" eb="7">
      <t>イイヤマシ</t>
    </rPh>
    <phoneticPr fontId="8"/>
  </si>
  <si>
    <t>中津村（佐久市）</t>
    <rPh sb="4" eb="7">
      <t>サクシ</t>
    </rPh>
    <phoneticPr fontId="8"/>
  </si>
  <si>
    <t>（川上村）</t>
    <phoneticPr fontId="47"/>
  </si>
  <si>
    <t>（南牧村）</t>
    <phoneticPr fontId="47"/>
  </si>
  <si>
    <t>（南相木村）</t>
    <phoneticPr fontId="47"/>
  </si>
  <si>
    <t>（北相木村）</t>
    <phoneticPr fontId="47"/>
  </si>
  <si>
    <t>栄村（佐久穂町）</t>
    <rPh sb="3" eb="5">
      <t>サク</t>
    </rPh>
    <rPh sb="5" eb="6">
      <t>ホ</t>
    </rPh>
    <rPh sb="6" eb="7">
      <t>マチ</t>
    </rPh>
    <phoneticPr fontId="8"/>
  </si>
  <si>
    <t>和田村（長和町）</t>
    <rPh sb="4" eb="6">
      <t>ナガワ</t>
    </rPh>
    <rPh sb="6" eb="7">
      <t>チョウ</t>
    </rPh>
    <phoneticPr fontId="8"/>
  </si>
  <si>
    <t>本郷村（富士見町）</t>
    <rPh sb="4" eb="7">
      <t>フジミ</t>
    </rPh>
    <rPh sb="7" eb="8">
      <t>チョウ</t>
    </rPh>
    <phoneticPr fontId="8"/>
  </si>
  <si>
    <t>（原村）</t>
    <phoneticPr fontId="47"/>
  </si>
  <si>
    <t>朝日村（辰野町）</t>
    <rPh sb="4" eb="6">
      <t>タツノ</t>
    </rPh>
    <rPh sb="6" eb="7">
      <t>マチ</t>
    </rPh>
    <phoneticPr fontId="8"/>
  </si>
  <si>
    <t>（南箕輪村）</t>
    <phoneticPr fontId="47"/>
  </si>
  <si>
    <t>（宮田村）</t>
    <phoneticPr fontId="47"/>
  </si>
  <si>
    <t>（平谷村）</t>
    <phoneticPr fontId="47"/>
  </si>
  <si>
    <t>（根羽村）</t>
    <phoneticPr fontId="47"/>
  </si>
  <si>
    <t>（下條村）</t>
    <phoneticPr fontId="47"/>
  </si>
  <si>
    <t>（売木村）</t>
    <phoneticPr fontId="47"/>
  </si>
  <si>
    <t>平岡村（天龍村）</t>
    <rPh sb="4" eb="7">
      <t>テンリュウムラ</t>
    </rPh>
    <phoneticPr fontId="8"/>
  </si>
  <si>
    <t>（泰阜村）</t>
    <phoneticPr fontId="47"/>
  </si>
  <si>
    <t>（喬木村）</t>
    <phoneticPr fontId="47"/>
  </si>
  <si>
    <t>（大鹿村）</t>
    <phoneticPr fontId="47"/>
  </si>
  <si>
    <t>（大桑村）</t>
    <phoneticPr fontId="47"/>
  </si>
  <si>
    <t>（山形村）</t>
    <phoneticPr fontId="47"/>
  </si>
  <si>
    <t>（朝日村）</t>
    <phoneticPr fontId="47"/>
  </si>
  <si>
    <t>（松川村）</t>
    <phoneticPr fontId="47"/>
  </si>
  <si>
    <t>水内村（栄村）</t>
    <rPh sb="4" eb="6">
      <t>サカエムラ</t>
    </rPh>
    <phoneticPr fontId="8"/>
  </si>
  <si>
    <t>（川上村）</t>
  </si>
  <si>
    <t>（南牧村）</t>
  </si>
  <si>
    <t>（南相木村）</t>
  </si>
  <si>
    <t>（北相木村）</t>
  </si>
  <si>
    <t>（原村）</t>
  </si>
  <si>
    <t>（南箕輪村）</t>
  </si>
  <si>
    <t>（宮田村）</t>
  </si>
  <si>
    <t>（平谷村）</t>
  </si>
  <si>
    <t>（根羽村）</t>
  </si>
  <si>
    <t>（下條村）</t>
  </si>
  <si>
    <t>（売木村）</t>
  </si>
  <si>
    <t>（泰阜村）</t>
  </si>
  <si>
    <t>（喬木村）</t>
  </si>
  <si>
    <t>（大鹿村）</t>
  </si>
  <si>
    <t>（上松町）</t>
  </si>
  <si>
    <t>（木祖村）</t>
  </si>
  <si>
    <t>（王滝村）</t>
  </si>
  <si>
    <t>（大桑村）</t>
  </si>
  <si>
    <t>（山形村）</t>
  </si>
  <si>
    <t>（朝日村）</t>
  </si>
  <si>
    <t>（松川村）</t>
  </si>
  <si>
    <t>県　　計</t>
  </si>
  <si>
    <t>（％）</t>
  </si>
  <si>
    <t xml:space="preserve">    </t>
  </si>
  <si>
    <t>中川村（松本市）</t>
    <rPh sb="4" eb="7">
      <t>マツモトシ</t>
    </rPh>
    <phoneticPr fontId="11"/>
  </si>
  <si>
    <t>豊丘村（須坂市）</t>
    <rPh sb="4" eb="7">
      <t>スザカシ</t>
    </rPh>
    <phoneticPr fontId="11"/>
  </si>
  <si>
    <t>豊丘村（須坂市）</t>
    <rPh sb="4" eb="7">
      <t>スザカシ</t>
    </rPh>
    <phoneticPr fontId="11"/>
  </si>
  <si>
    <t>柳原村</t>
  </si>
  <si>
    <t>中津村</t>
  </si>
  <si>
    <t>水内村</t>
  </si>
  <si>
    <t>和田村</t>
  </si>
  <si>
    <t>本郷村</t>
  </si>
  <si>
    <t>倭村</t>
  </si>
  <si>
    <t>川辺村</t>
  </si>
  <si>
    <t>日野村</t>
  </si>
  <si>
    <t>平岡村</t>
  </si>
  <si>
    <t>常盤村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</si>
</sst>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00\ "/>
    <numFmt numFmtId="177" formatCode="00\ "/>
    <numFmt numFmtId="178" formatCode="0.0%"/>
    <numFmt numFmtId="179" formatCode="0.0"/>
    <numFmt numFmtId="180" formatCode="#,##0_ ;\ @_ "/>
    <numFmt numFmtId="181" formatCode="\(#,##0.0\)"/>
    <numFmt numFmtId="182" formatCode="\(#,###.0\)"/>
  </numFmts>
  <fonts count="54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9"/>
      <color theme="1"/>
      <name val="ＭＳ Ｐゴシック"/>
      <family val="2"/>
      <scheme val="minor"/>
    </font>
    <font>
      <sz val="9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FF0000"/>
      <name val="HG創英角ﾎﾟｯﾌﾟ体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theme="1"/>
      <name val="HG丸ｺﾞｼｯｸM-PRO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b/>
      <sz val="10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6"/>
      <name val="ＭＳ 明朝"/>
      <family val="2"/>
      <charset val="128"/>
    </font>
    <font>
      <sz val="10"/>
      <color theme="1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MS ｺﾞｼｯｸ"/>
      <family val="3"/>
      <charset val="128"/>
    </font>
    <font>
      <sz val="10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0"/>
      <name val="ＭＳ Ｐ明朝"/>
      <family val="1"/>
      <charset val="128"/>
    </font>
    <font>
      <sz val="11"/>
      <name val="ＭＳ Ｐゴシック"/>
      <family val="3"/>
      <charset val="128"/>
      <scheme val="minor"/>
    </font>
    <font>
      <sz val="6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2"/>
      <scheme val="minor"/>
    </font>
    <font>
      <sz val="11"/>
      <name val="ＭＳ Ｐ明朝"/>
      <family val="1"/>
      <charset val="128"/>
    </font>
    <font>
      <sz val="11"/>
      <name val="ＭＳ ゴシック"/>
      <family val="3"/>
      <charset val="128"/>
    </font>
    <font>
      <sz val="11"/>
      <color rgb="FFFF0000"/>
      <name val="ＭＳ ゴシック"/>
      <family val="3"/>
      <charset val="128"/>
    </font>
  </fonts>
  <fills count="20">
    <fill>
      <patternFill patternType="none"/>
    </fill>
    <fill>
      <patternFill patternType="gray125"/>
    </fill>
    <fill>
      <patternFill patternType="solid">
        <fgColor rgb="FFFFFF6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 style="thick">
        <color theme="9" tint="-0.24994659260841701"/>
      </bottom>
      <diagonal/>
    </border>
    <border>
      <left/>
      <right style="thick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n">
        <color indexed="64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/>
      <top/>
      <bottom/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/>
      <top/>
      <bottom style="medium">
        <color theme="9" tint="0.59996337778862885"/>
      </bottom>
      <diagonal/>
    </border>
    <border>
      <left/>
      <right style="thick">
        <color theme="9" tint="0.59996337778862885"/>
      </right>
      <top/>
      <bottom style="medium">
        <color theme="9" tint="0.59996337778862885"/>
      </bottom>
      <diagonal/>
    </border>
    <border>
      <left style="medium">
        <color theme="0"/>
      </left>
      <right/>
      <top style="medium">
        <color theme="0"/>
      </top>
      <bottom style="medium">
        <color theme="9" tint="0.59996337778862885"/>
      </bottom>
      <diagonal/>
    </border>
    <border>
      <left/>
      <right/>
      <top style="medium">
        <color theme="0"/>
      </top>
      <bottom style="medium">
        <color theme="9" tint="0.59996337778862885"/>
      </bottom>
      <diagonal/>
    </border>
    <border>
      <left/>
      <right/>
      <top/>
      <bottom style="medium">
        <color theme="6" tint="0.39994506668294322"/>
      </bottom>
      <diagonal/>
    </border>
    <border>
      <left/>
      <right style="thick">
        <color theme="6" tint="0.39994506668294322"/>
      </right>
      <top/>
      <bottom style="medium">
        <color theme="6" tint="0.39994506668294322"/>
      </bottom>
      <diagonal/>
    </border>
    <border>
      <left/>
      <right/>
      <top/>
      <bottom style="medium">
        <color theme="9" tint="0.39994506668294322"/>
      </bottom>
      <diagonal/>
    </border>
    <border>
      <left/>
      <right style="medium">
        <color theme="9" tint="0.39991454817346722"/>
      </right>
      <top/>
      <bottom style="medium">
        <color theme="9" tint="0.39994506668294322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theme="9" tint="0.39994506668294322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medium">
        <color theme="9" tint="0.39994506668294322"/>
      </right>
      <top/>
      <bottom style="medium">
        <color theme="9" tint="0.39994506668294322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1">
    <xf numFmtId="0" fontId="0" fillId="0" borderId="0"/>
    <xf numFmtId="0" fontId="10" fillId="0" borderId="0">
      <alignment vertical="center"/>
    </xf>
    <xf numFmtId="0" fontId="12" fillId="0" borderId="0">
      <alignment vertical="center"/>
    </xf>
    <xf numFmtId="0" fontId="12" fillId="0" borderId="0"/>
    <xf numFmtId="38" fontId="12" fillId="0" borderId="0" applyFont="0" applyFill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38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36" fillId="0" borderId="0"/>
    <xf numFmtId="0" fontId="6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</cellStyleXfs>
  <cellXfs count="509">
    <xf numFmtId="0" fontId="0" fillId="0" borderId="0" xfId="0"/>
    <xf numFmtId="0" fontId="0" fillId="0" borderId="0" xfId="0" applyAlignment="1">
      <alignment shrinkToFit="1"/>
    </xf>
    <xf numFmtId="0" fontId="16" fillId="0" borderId="0" xfId="0" applyFont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horizontal="left" vertical="center" shrinkToFit="1"/>
    </xf>
    <xf numFmtId="49" fontId="0" fillId="0" borderId="0" xfId="0" applyNumberFormat="1" applyAlignment="1">
      <alignment vertical="center" shrinkToFit="1"/>
    </xf>
    <xf numFmtId="0" fontId="0" fillId="0" borderId="0" xfId="0" applyFill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 vertical="center" shrinkToFit="1"/>
    </xf>
    <xf numFmtId="0" fontId="0" fillId="0" borderId="0" xfId="0" applyFill="1" applyAlignment="1">
      <alignment shrinkToFit="1"/>
    </xf>
    <xf numFmtId="0" fontId="13" fillId="0" borderId="0" xfId="0" applyFont="1" applyAlignment="1">
      <alignment horizontal="center" vertical="center" shrinkToFit="1"/>
    </xf>
    <xf numFmtId="0" fontId="14" fillId="0" borderId="0" xfId="0" applyFont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17" fillId="0" borderId="0" xfId="0" applyFont="1" applyFill="1"/>
    <xf numFmtId="0" fontId="0" fillId="0" borderId="1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7" fillId="0" borderId="0" xfId="0" applyFont="1"/>
    <xf numFmtId="0" fontId="17" fillId="0" borderId="20" xfId="0" applyFont="1" applyFill="1" applyBorder="1" applyAlignment="1">
      <alignment horizontal="center" vertical="center" shrinkToFit="1"/>
    </xf>
    <xf numFmtId="0" fontId="17" fillId="0" borderId="21" xfId="0" applyFont="1" applyFill="1" applyBorder="1" applyAlignment="1">
      <alignment horizontal="center" vertical="center" shrinkToFit="1"/>
    </xf>
    <xf numFmtId="0" fontId="0" fillId="0" borderId="0" xfId="0" applyBorder="1"/>
    <xf numFmtId="0" fontId="0" fillId="0" borderId="0" xfId="0" applyAlignment="1">
      <alignment horizontal="right" indent="1" shrinkToFit="1"/>
    </xf>
    <xf numFmtId="0" fontId="0" fillId="2" borderId="22" xfId="0" applyFill="1" applyBorder="1" applyAlignment="1">
      <alignment horizontal="center" vertical="center" shrinkToFit="1"/>
    </xf>
    <xf numFmtId="0" fontId="17" fillId="0" borderId="0" xfId="0" applyFont="1" applyAlignment="1">
      <alignment horizontal="center"/>
    </xf>
    <xf numFmtId="49" fontId="17" fillId="0" borderId="0" xfId="0" applyNumberFormat="1" applyFont="1" applyAlignment="1">
      <alignment vertical="center" shrinkToFit="1"/>
    </xf>
    <xf numFmtId="0" fontId="0" fillId="0" borderId="10" xfId="0" applyBorder="1" applyAlignment="1">
      <alignment horizontal="center" vertical="center" wrapText="1" shrinkToFit="1"/>
    </xf>
    <xf numFmtId="0" fontId="0" fillId="0" borderId="4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49" fontId="0" fillId="8" borderId="10" xfId="0" applyNumberFormat="1" applyFill="1" applyBorder="1" applyAlignment="1">
      <alignment horizontal="center" vertical="center" shrinkToFit="1"/>
    </xf>
    <xf numFmtId="49" fontId="0" fillId="8" borderId="2" xfId="0" applyNumberForma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/>
    </xf>
    <xf numFmtId="0" fontId="13" fillId="4" borderId="10" xfId="0" applyFont="1" applyFill="1" applyBorder="1" applyAlignment="1">
      <alignment horizontal="left" indent="1" shrinkToFit="1"/>
    </xf>
    <xf numFmtId="0" fontId="20" fillId="4" borderId="2" xfId="0" applyFont="1" applyFill="1" applyBorder="1" applyAlignment="1">
      <alignment horizontal="center" vertical="center" shrinkToFit="1"/>
    </xf>
    <xf numFmtId="0" fontId="20" fillId="4" borderId="10" xfId="0" applyFont="1" applyFill="1" applyBorder="1" applyAlignment="1">
      <alignment horizontal="center" shrinkToFit="1"/>
    </xf>
    <xf numFmtId="0" fontId="20" fillId="4" borderId="4" xfId="0" applyFont="1" applyFill="1" applyBorder="1" applyAlignment="1">
      <alignment horizontal="center" shrinkToFit="1"/>
    </xf>
    <xf numFmtId="0" fontId="0" fillId="0" borderId="15" xfId="0" applyBorder="1" applyAlignment="1">
      <alignment horizontal="center" vertical="center" shrinkToFit="1"/>
    </xf>
    <xf numFmtId="0" fontId="0" fillId="0" borderId="9" xfId="0" applyBorder="1" applyAlignment="1">
      <alignment horizontal="center" shrinkToFit="1"/>
    </xf>
    <xf numFmtId="0" fontId="0" fillId="0" borderId="15" xfId="0" applyBorder="1" applyAlignment="1">
      <alignment horizontal="center" shrinkToFit="1"/>
    </xf>
    <xf numFmtId="49" fontId="0" fillId="8" borderId="15" xfId="0" applyNumberFormat="1" applyFill="1" applyBorder="1" applyAlignment="1">
      <alignment vertical="center" shrinkToFit="1"/>
    </xf>
    <xf numFmtId="49" fontId="0" fillId="8" borderId="7" xfId="0" applyNumberFormat="1" applyFill="1" applyBorder="1" applyAlignment="1">
      <alignment horizontal="left" vertical="center" shrinkToFit="1"/>
    </xf>
    <xf numFmtId="49" fontId="0" fillId="8" borderId="15" xfId="0" applyNumberFormat="1" applyFill="1" applyBorder="1" applyAlignment="1">
      <alignment horizontal="left" vertical="center" shrinkToFit="1"/>
    </xf>
    <xf numFmtId="0" fontId="0" fillId="0" borderId="0" xfId="0" applyFill="1" applyBorder="1" applyAlignment="1">
      <alignment horizontal="left" vertical="center" wrapText="1"/>
    </xf>
    <xf numFmtId="0" fontId="19" fillId="3" borderId="12" xfId="0" applyFont="1" applyFill="1" applyBorder="1" applyAlignment="1">
      <alignment horizontal="center" vertical="center" wrapText="1"/>
    </xf>
    <xf numFmtId="0" fontId="19" fillId="3" borderId="13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left" indent="1" shrinkToFit="1"/>
    </xf>
    <xf numFmtId="0" fontId="20" fillId="4" borderId="7" xfId="0" applyFont="1" applyFill="1" applyBorder="1" applyAlignment="1">
      <alignment shrinkToFit="1"/>
    </xf>
    <xf numFmtId="0" fontId="20" fillId="4" borderId="15" xfId="0" applyFont="1" applyFill="1" applyBorder="1" applyAlignment="1">
      <alignment shrinkToFit="1"/>
    </xf>
    <xf numFmtId="0" fontId="20" fillId="4" borderId="9" xfId="0" applyFont="1" applyFill="1" applyBorder="1" applyAlignment="1">
      <alignment shrinkToFit="1"/>
    </xf>
    <xf numFmtId="176" fontId="0" fillId="0" borderId="0" xfId="0" applyNumberFormat="1" applyFill="1" applyBorder="1" applyAlignment="1">
      <alignment horizontal="center"/>
    </xf>
    <xf numFmtId="0" fontId="0" fillId="3" borderId="5" xfId="0" applyNumberFormat="1" applyFill="1" applyBorder="1" applyAlignment="1">
      <alignment horizontal="center"/>
    </xf>
    <xf numFmtId="0" fontId="0" fillId="3" borderId="6" xfId="0" applyNumberFormat="1" applyFill="1" applyBorder="1" applyAlignment="1">
      <alignment horizontal="center" shrinkToFit="1"/>
    </xf>
    <xf numFmtId="0" fontId="0" fillId="3" borderId="11" xfId="0" applyNumberFormat="1" applyFill="1" applyBorder="1" applyAlignment="1">
      <alignment horizontal="left"/>
    </xf>
    <xf numFmtId="0" fontId="0" fillId="3" borderId="11" xfId="0" applyNumberFormat="1" applyFill="1" applyBorder="1" applyAlignment="1">
      <alignment horizontal="center" shrinkToFit="1"/>
    </xf>
    <xf numFmtId="0" fontId="0" fillId="3" borderId="0" xfId="0" applyNumberFormat="1" applyFill="1" applyBorder="1" applyAlignment="1">
      <alignment horizontal="center"/>
    </xf>
    <xf numFmtId="0" fontId="0" fillId="0" borderId="11" xfId="0" applyBorder="1" applyAlignment="1">
      <alignment horizontal="right" indent="1" shrinkToFit="1"/>
    </xf>
    <xf numFmtId="0" fontId="0" fillId="8" borderId="11" xfId="0" applyFill="1" applyBorder="1" applyAlignment="1">
      <alignment shrinkToFit="1"/>
    </xf>
    <xf numFmtId="0" fontId="0" fillId="0" borderId="5" xfId="0" applyFill="1" applyBorder="1" applyAlignment="1">
      <alignment shrinkToFit="1"/>
    </xf>
    <xf numFmtId="176" fontId="21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1" xfId="0" applyBorder="1" applyAlignment="1">
      <alignment horizontal="center" vertical="center" shrinkToFit="1"/>
    </xf>
    <xf numFmtId="0" fontId="0" fillId="0" borderId="0" xfId="0" applyBorder="1" applyAlignment="1">
      <alignment horizontal="center" shrinkToFit="1"/>
    </xf>
    <xf numFmtId="0" fontId="0" fillId="0" borderId="6" xfId="0" applyBorder="1" applyAlignment="1">
      <alignment horizontal="center" shrinkToFit="1"/>
    </xf>
    <xf numFmtId="49" fontId="0" fillId="8" borderId="11" xfId="0" applyNumberFormat="1" applyFill="1" applyBorder="1" applyAlignment="1">
      <alignment vertical="center" shrinkToFit="1"/>
    </xf>
    <xf numFmtId="49" fontId="0" fillId="8" borderId="5" xfId="0" applyNumberFormat="1" applyFill="1" applyBorder="1" applyAlignment="1">
      <alignment horizontal="left" vertical="center" shrinkToFit="1"/>
    </xf>
    <xf numFmtId="49" fontId="0" fillId="8" borderId="11" xfId="0" applyNumberFormat="1" applyFill="1" applyBorder="1" applyAlignment="1">
      <alignment horizontal="left" vertical="center" shrinkToFit="1"/>
    </xf>
    <xf numFmtId="0" fontId="20" fillId="0" borderId="5" xfId="0" applyFont="1" applyFill="1" applyBorder="1" applyAlignment="1">
      <alignment shrinkToFi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7" borderId="6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shrinkToFit="1"/>
    </xf>
    <xf numFmtId="0" fontId="20" fillId="0" borderId="11" xfId="0" applyFont="1" applyFill="1" applyBorder="1" applyAlignment="1">
      <alignment shrinkToFit="1"/>
    </xf>
    <xf numFmtId="0" fontId="20" fillId="0" borderId="6" xfId="0" applyFont="1" applyFill="1" applyBorder="1" applyAlignment="1">
      <alignment shrinkToFit="1"/>
    </xf>
    <xf numFmtId="0" fontId="19" fillId="7" borderId="14" xfId="0" applyFont="1" applyFill="1" applyBorder="1" applyAlignment="1">
      <alignment horizontal="center" vertical="center" wrapText="1"/>
    </xf>
    <xf numFmtId="0" fontId="19" fillId="7" borderId="23" xfId="0" applyFont="1" applyFill="1" applyBorder="1" applyAlignment="1">
      <alignment horizontal="center" vertical="center" shrinkToFit="1"/>
    </xf>
    <xf numFmtId="0" fontId="19" fillId="7" borderId="24" xfId="0" applyFont="1" applyFill="1" applyBorder="1" applyAlignment="1">
      <alignment horizontal="center" vertical="center" shrinkToFit="1"/>
    </xf>
    <xf numFmtId="0" fontId="19" fillId="7" borderId="25" xfId="0" applyFont="1" applyFill="1" applyBorder="1" applyAlignment="1">
      <alignment horizontal="center" vertical="center" shrinkToFit="1"/>
    </xf>
    <xf numFmtId="0" fontId="0" fillId="3" borderId="25" xfId="0" applyNumberFormat="1" applyFill="1" applyBorder="1" applyAlignment="1">
      <alignment horizontal="center" shrinkToFit="1"/>
    </xf>
    <xf numFmtId="0" fontId="0" fillId="0" borderId="11" xfId="0" applyFill="1" applyBorder="1" applyAlignment="1">
      <alignment horizontal="right" indent="1" shrinkToFit="1"/>
    </xf>
    <xf numFmtId="0" fontId="0" fillId="0" borderId="11" xfId="0" applyFill="1" applyBorder="1" applyAlignment="1">
      <alignment shrinkToFit="1"/>
    </xf>
    <xf numFmtId="38" fontId="19" fillId="9" borderId="0" xfId="11" applyFont="1" applyFill="1" applyAlignment="1"/>
    <xf numFmtId="38" fontId="19" fillId="0" borderId="0" xfId="11" applyFont="1" applyAlignment="1"/>
    <xf numFmtId="38" fontId="24" fillId="0" borderId="0" xfId="11" applyFont="1" applyAlignment="1"/>
    <xf numFmtId="38" fontId="19" fillId="0" borderId="0" xfId="11" applyFont="1" applyAlignment="1">
      <alignment horizontal="center"/>
    </xf>
    <xf numFmtId="38" fontId="14" fillId="0" borderId="0" xfId="11" applyFont="1" applyAlignment="1"/>
    <xf numFmtId="38" fontId="19" fillId="10" borderId="1" xfId="11" applyFont="1" applyFill="1" applyBorder="1" applyAlignment="1">
      <alignment horizontal="center" vertical="center"/>
    </xf>
    <xf numFmtId="38" fontId="19" fillId="12" borderId="1" xfId="11" applyFont="1" applyFill="1" applyBorder="1" applyAlignment="1">
      <alignment horizontal="center" vertical="center"/>
    </xf>
    <xf numFmtId="38" fontId="19" fillId="0" borderId="0" xfId="11" applyFont="1" applyAlignment="1">
      <alignment horizontal="center" vertical="center"/>
    </xf>
    <xf numFmtId="38" fontId="14" fillId="0" borderId="0" xfId="11" applyFont="1" applyBorder="1" applyAlignment="1"/>
    <xf numFmtId="38" fontId="14" fillId="0" borderId="0" xfId="11" applyFont="1" applyBorder="1" applyAlignment="1">
      <alignment horizontal="center"/>
    </xf>
    <xf numFmtId="38" fontId="14" fillId="9" borderId="0" xfId="11" applyFont="1" applyFill="1" applyAlignment="1">
      <alignment horizontal="center"/>
    </xf>
    <xf numFmtId="38" fontId="19" fillId="9" borderId="0" xfId="11" applyFont="1" applyFill="1" applyAlignment="1">
      <alignment horizontal="center"/>
    </xf>
    <xf numFmtId="38" fontId="19" fillId="9" borderId="0" xfId="11" applyFont="1" applyFill="1" applyAlignment="1">
      <alignment horizontal="center" vertical="center"/>
    </xf>
    <xf numFmtId="0" fontId="25" fillId="0" borderId="0" xfId="2" applyFont="1" applyFill="1" applyBorder="1" applyAlignment="1">
      <alignment horizontal="center" vertical="center" wrapText="1"/>
    </xf>
    <xf numFmtId="38" fontId="14" fillId="0" borderId="0" xfId="11" applyFont="1" applyAlignment="1">
      <alignment horizontal="center" vertical="center"/>
    </xf>
    <xf numFmtId="38" fontId="14" fillId="0" borderId="0" xfId="11" applyFont="1" applyAlignment="1">
      <alignment vertical="center"/>
    </xf>
    <xf numFmtId="38" fontId="26" fillId="9" borderId="0" xfId="11" applyFont="1" applyFill="1" applyAlignment="1">
      <alignment vertical="center"/>
    </xf>
    <xf numFmtId="38" fontId="26" fillId="9" borderId="0" xfId="11" applyFont="1" applyFill="1" applyAlignment="1">
      <alignment horizontal="center" vertical="center"/>
    </xf>
    <xf numFmtId="38" fontId="14" fillId="9" borderId="0" xfId="11" applyFont="1" applyFill="1" applyBorder="1" applyAlignment="1">
      <alignment vertical="center"/>
    </xf>
    <xf numFmtId="38" fontId="14" fillId="9" borderId="0" xfId="11" applyFont="1" applyFill="1" applyBorder="1" applyAlignment="1">
      <alignment horizontal="left" vertical="center"/>
    </xf>
    <xf numFmtId="38" fontId="28" fillId="0" borderId="0" xfId="11" applyFont="1" applyFill="1" applyBorder="1" applyAlignment="1">
      <alignment horizontal="left" vertical="center"/>
    </xf>
    <xf numFmtId="38" fontId="14" fillId="0" borderId="0" xfId="11" applyFont="1" applyFill="1" applyBorder="1" applyAlignment="1">
      <alignment horizontal="left" vertical="center"/>
    </xf>
    <xf numFmtId="38" fontId="29" fillId="14" borderId="0" xfId="11" applyFont="1" applyFill="1" applyAlignment="1">
      <alignment horizontal="center" vertical="center"/>
    </xf>
    <xf numFmtId="38" fontId="19" fillId="0" borderId="0" xfId="11" applyFont="1" applyAlignment="1">
      <alignment vertical="center"/>
    </xf>
    <xf numFmtId="38" fontId="26" fillId="9" borderId="0" xfId="11" applyFont="1" applyFill="1" applyBorder="1" applyAlignment="1">
      <alignment horizontal="center" vertical="center"/>
    </xf>
    <xf numFmtId="38" fontId="26" fillId="9" borderId="0" xfId="11" applyFont="1" applyFill="1" applyBorder="1" applyAlignment="1">
      <alignment horizontal="center" vertical="center" shrinkToFit="1"/>
    </xf>
    <xf numFmtId="38" fontId="27" fillId="9" borderId="0" xfId="11" applyFont="1" applyFill="1" applyBorder="1" applyAlignment="1">
      <alignment horizontal="center" vertical="center" shrinkToFit="1"/>
    </xf>
    <xf numFmtId="38" fontId="14" fillId="9" borderId="0" xfId="11" applyFont="1" applyFill="1" applyBorder="1" applyAlignment="1">
      <alignment horizontal="right" vertical="center"/>
    </xf>
    <xf numFmtId="38" fontId="27" fillId="9" borderId="0" xfId="11" applyFont="1" applyFill="1" applyAlignment="1">
      <alignment horizontal="center" vertical="center"/>
    </xf>
    <xf numFmtId="38" fontId="27" fillId="9" borderId="0" xfId="11" applyFont="1" applyFill="1" applyBorder="1" applyAlignment="1">
      <alignment horizontal="right" vertical="center"/>
    </xf>
    <xf numFmtId="38" fontId="27" fillId="9" borderId="0" xfId="11" applyFont="1" applyFill="1" applyBorder="1" applyAlignment="1">
      <alignment horizontal="left" vertical="center"/>
    </xf>
    <xf numFmtId="38" fontId="27" fillId="16" borderId="32" xfId="11" applyFont="1" applyFill="1" applyBorder="1" applyAlignment="1">
      <alignment vertical="center"/>
    </xf>
    <xf numFmtId="38" fontId="27" fillId="9" borderId="0" xfId="11" applyFont="1" applyFill="1" applyBorder="1" applyAlignment="1">
      <alignment vertical="center"/>
    </xf>
    <xf numFmtId="38" fontId="30" fillId="0" borderId="0" xfId="11" applyFont="1" applyAlignment="1"/>
    <xf numFmtId="38" fontId="31" fillId="9" borderId="0" xfId="11" applyFont="1" applyFill="1" applyAlignment="1"/>
    <xf numFmtId="38" fontId="31" fillId="9" borderId="34" xfId="11" applyFont="1" applyFill="1" applyBorder="1" applyAlignment="1"/>
    <xf numFmtId="38" fontId="31" fillId="9" borderId="35" xfId="11" applyFont="1" applyFill="1" applyBorder="1" applyAlignment="1"/>
    <xf numFmtId="38" fontId="31" fillId="9" borderId="35" xfId="11" applyFont="1" applyFill="1" applyBorder="1" applyAlignment="1">
      <alignment horizontal="center"/>
    </xf>
    <xf numFmtId="38" fontId="31" fillId="0" borderId="0" xfId="11" applyFont="1" applyBorder="1" applyAlignment="1"/>
    <xf numFmtId="38" fontId="31" fillId="0" borderId="0" xfId="11" applyFont="1" applyAlignment="1">
      <alignment horizontal="center"/>
    </xf>
    <xf numFmtId="38" fontId="31" fillId="0" borderId="0" xfId="11" applyFont="1" applyAlignment="1"/>
    <xf numFmtId="38" fontId="14" fillId="9" borderId="0" xfId="11" applyFont="1" applyFill="1" applyAlignment="1"/>
    <xf numFmtId="38" fontId="14" fillId="0" borderId="0" xfId="11" applyFont="1" applyBorder="1" applyAlignment="1">
      <alignment horizontal="center" vertical="center"/>
    </xf>
    <xf numFmtId="38" fontId="31" fillId="9" borderId="0" xfId="11" applyFont="1" applyFill="1" applyBorder="1" applyAlignment="1">
      <alignment wrapText="1"/>
    </xf>
    <xf numFmtId="38" fontId="14" fillId="0" borderId="0" xfId="11" applyFont="1" applyFill="1" applyAlignment="1"/>
    <xf numFmtId="178" fontId="14" fillId="0" borderId="0" xfId="12" applyNumberFormat="1" applyFont="1" applyFill="1" applyAlignment="1"/>
    <xf numFmtId="38" fontId="14" fillId="9" borderId="0" xfId="11" applyFont="1" applyFill="1" applyBorder="1" applyAlignment="1"/>
    <xf numFmtId="38" fontId="14" fillId="9" borderId="0" xfId="11" applyFont="1" applyFill="1" applyBorder="1" applyAlignment="1">
      <alignment horizontal="center" vertical="center"/>
    </xf>
    <xf numFmtId="38" fontId="19" fillId="9" borderId="0" xfId="11" applyFont="1" applyFill="1" applyBorder="1" applyAlignment="1">
      <alignment horizontal="center" vertical="center"/>
    </xf>
    <xf numFmtId="38" fontId="14" fillId="0" borderId="0" xfId="11" applyFont="1" applyFill="1" applyBorder="1" applyAlignment="1"/>
    <xf numFmtId="38" fontId="19" fillId="0" borderId="0" xfId="11" applyFont="1" applyFill="1" applyBorder="1" applyAlignment="1">
      <alignment horizontal="center" vertical="center"/>
    </xf>
    <xf numFmtId="0" fontId="14" fillId="0" borderId="0" xfId="11" applyNumberFormat="1" applyFont="1" applyAlignment="1"/>
    <xf numFmtId="178" fontId="19" fillId="9" borderId="0" xfId="12" applyNumberFormat="1" applyFont="1" applyFill="1" applyBorder="1" applyAlignment="1">
      <alignment horizontal="center" vertical="center"/>
    </xf>
    <xf numFmtId="178" fontId="14" fillId="9" borderId="0" xfId="12" applyNumberFormat="1" applyFont="1" applyFill="1" applyBorder="1" applyAlignment="1">
      <alignment horizontal="center" vertical="center"/>
    </xf>
    <xf numFmtId="38" fontId="14" fillId="0" borderId="0" xfId="11" applyFont="1" applyFill="1" applyBorder="1" applyAlignment="1">
      <alignment horizontal="center" vertical="center"/>
    </xf>
    <xf numFmtId="38" fontId="31" fillId="13" borderId="0" xfId="11" applyFont="1" applyFill="1" applyBorder="1" applyAlignment="1">
      <alignment horizontal="center" vertical="center"/>
    </xf>
    <xf numFmtId="38" fontId="33" fillId="13" borderId="5" xfId="11" applyFont="1" applyFill="1" applyBorder="1" applyAlignment="1">
      <alignment horizontal="right"/>
    </xf>
    <xf numFmtId="38" fontId="33" fillId="13" borderId="0" xfId="11" applyFont="1" applyFill="1" applyBorder="1" applyAlignment="1">
      <alignment horizontal="right"/>
    </xf>
    <xf numFmtId="38" fontId="31" fillId="9" borderId="12" xfId="11" applyFont="1" applyFill="1" applyBorder="1" applyAlignment="1">
      <alignment horizontal="center" vertical="center"/>
    </xf>
    <xf numFmtId="38" fontId="33" fillId="9" borderId="12" xfId="11" applyFont="1" applyFill="1" applyBorder="1" applyAlignment="1">
      <alignment horizontal="right"/>
    </xf>
    <xf numFmtId="38" fontId="33" fillId="9" borderId="13" xfId="11" applyFont="1" applyFill="1" applyBorder="1" applyAlignment="1">
      <alignment horizontal="right"/>
    </xf>
    <xf numFmtId="0" fontId="31" fillId="9" borderId="0" xfId="11" applyNumberFormat="1" applyFont="1" applyFill="1" applyBorder="1" applyAlignment="1">
      <alignment vertical="top"/>
    </xf>
    <xf numFmtId="38" fontId="31" fillId="9" borderId="0" xfId="11" applyFont="1" applyFill="1" applyBorder="1" applyAlignment="1">
      <alignment vertical="top"/>
    </xf>
    <xf numFmtId="38" fontId="31" fillId="9" borderId="0" xfId="11" applyFont="1" applyFill="1" applyAlignment="1">
      <alignment vertical="top"/>
    </xf>
    <xf numFmtId="0" fontId="14" fillId="9" borderId="0" xfId="11" applyNumberFormat="1" applyFont="1" applyFill="1" applyBorder="1" applyAlignment="1">
      <alignment horizontal="center"/>
    </xf>
    <xf numFmtId="38" fontId="14" fillId="0" borderId="0" xfId="11" applyNumberFormat="1" applyFont="1" applyAlignment="1"/>
    <xf numFmtId="178" fontId="14" fillId="0" borderId="0" xfId="12" applyNumberFormat="1" applyFont="1" applyBorder="1" applyAlignment="1"/>
    <xf numFmtId="38" fontId="31" fillId="9" borderId="0" xfId="11" applyFont="1" applyFill="1" applyBorder="1" applyAlignment="1">
      <alignment horizontal="right" vertical="center"/>
    </xf>
    <xf numFmtId="38" fontId="31" fillId="9" borderId="0" xfId="11" applyFont="1" applyFill="1" applyBorder="1" applyAlignment="1">
      <alignment horizontal="left" vertical="center"/>
    </xf>
    <xf numFmtId="38" fontId="14" fillId="9" borderId="0" xfId="11" applyFont="1" applyFill="1" applyAlignment="1">
      <alignment horizontal="center" vertical="center"/>
    </xf>
    <xf numFmtId="49" fontId="19" fillId="0" borderId="0" xfId="13" applyNumberFormat="1" applyFont="1" applyFill="1" applyBorder="1" applyAlignment="1">
      <alignment vertical="center" wrapText="1"/>
    </xf>
    <xf numFmtId="178" fontId="14" fillId="0" borderId="0" xfId="12" applyNumberFormat="1" applyFont="1" applyAlignment="1"/>
    <xf numFmtId="38" fontId="34" fillId="9" borderId="0" xfId="11" applyFont="1" applyFill="1" applyAlignment="1"/>
    <xf numFmtId="9" fontId="14" fillId="0" borderId="0" xfId="12" applyNumberFormat="1" applyFont="1" applyFill="1" applyBorder="1" applyAlignment="1"/>
    <xf numFmtId="38" fontId="31" fillId="0" borderId="0" xfId="11" applyFont="1" applyFill="1" applyBorder="1" applyAlignment="1"/>
    <xf numFmtId="9" fontId="31" fillId="0" borderId="0" xfId="12" applyNumberFormat="1" applyFont="1" applyFill="1" applyBorder="1" applyAlignment="1"/>
    <xf numFmtId="49" fontId="19" fillId="9" borderId="0" xfId="13" applyNumberFormat="1" applyFont="1" applyFill="1" applyBorder="1" applyAlignment="1">
      <alignment horizontal="center" vertical="center" wrapText="1"/>
    </xf>
    <xf numFmtId="49" fontId="19" fillId="0" borderId="0" xfId="13" applyNumberFormat="1" applyFont="1" applyFill="1" applyBorder="1" applyAlignment="1">
      <alignment horizontal="center" vertical="center" wrapText="1"/>
    </xf>
    <xf numFmtId="9" fontId="14" fillId="0" borderId="0" xfId="12" applyNumberFormat="1" applyFont="1" applyAlignment="1"/>
    <xf numFmtId="179" fontId="14" fillId="0" borderId="1" xfId="12" applyNumberFormat="1" applyFont="1" applyBorder="1" applyAlignment="1"/>
    <xf numFmtId="178" fontId="14" fillId="9" borderId="0" xfId="12" applyNumberFormat="1" applyFont="1" applyFill="1" applyBorder="1" applyAlignment="1"/>
    <xf numFmtId="38" fontId="31" fillId="9" borderId="0" xfId="11" applyFont="1" applyFill="1" applyBorder="1" applyAlignment="1">
      <alignment horizontal="center"/>
    </xf>
    <xf numFmtId="38" fontId="31" fillId="0" borderId="0" xfId="11" applyFont="1" applyBorder="1" applyAlignment="1">
      <alignment horizontal="center"/>
    </xf>
    <xf numFmtId="38" fontId="31" fillId="9" borderId="0" xfId="11" applyFont="1" applyFill="1" applyBorder="1" applyAlignment="1"/>
    <xf numFmtId="38" fontId="31" fillId="9" borderId="0" xfId="11" applyFont="1" applyFill="1" applyBorder="1" applyAlignment="1">
      <alignment horizontal="left" vertical="top" wrapText="1"/>
    </xf>
    <xf numFmtId="38" fontId="27" fillId="11" borderId="32" xfId="11" applyFont="1" applyFill="1" applyBorder="1" applyAlignment="1">
      <alignment vertical="center"/>
    </xf>
    <xf numFmtId="0" fontId="25" fillId="0" borderId="0" xfId="2" applyFont="1" applyFill="1" applyBorder="1" applyAlignment="1">
      <alignment horizontal="left" wrapText="1"/>
    </xf>
    <xf numFmtId="9" fontId="14" fillId="0" borderId="0" xfId="12" applyFont="1" applyBorder="1" applyAlignment="1"/>
    <xf numFmtId="38" fontId="14" fillId="9" borderId="0" xfId="11" applyFont="1" applyFill="1" applyAlignment="1">
      <alignment vertical="top"/>
    </xf>
    <xf numFmtId="38" fontId="14" fillId="0" borderId="0" xfId="11" applyFont="1" applyAlignment="1">
      <alignment vertical="top"/>
    </xf>
    <xf numFmtId="178" fontId="14" fillId="0" borderId="0" xfId="12" applyNumberFormat="1" applyFont="1" applyAlignment="1">
      <alignment vertical="top"/>
    </xf>
    <xf numFmtId="38" fontId="14" fillId="9" borderId="0" xfId="11" applyFont="1" applyFill="1" applyAlignment="1">
      <alignment vertical="center"/>
    </xf>
    <xf numFmtId="38" fontId="27" fillId="9" borderId="0" xfId="11" applyFont="1" applyFill="1" applyAlignment="1">
      <alignment vertical="center"/>
    </xf>
    <xf numFmtId="0" fontId="14" fillId="0" borderId="0" xfId="12" applyNumberFormat="1" applyFont="1" applyAlignment="1"/>
    <xf numFmtId="38" fontId="14" fillId="0" borderId="0" xfId="11" applyFont="1" applyBorder="1" applyAlignment="1">
      <alignment horizontal="left" vertical="top" wrapText="1"/>
    </xf>
    <xf numFmtId="0" fontId="30" fillId="0" borderId="0" xfId="2" applyFont="1" applyFill="1" applyBorder="1" applyAlignment="1">
      <alignment horizontal="left" vertical="center" wrapText="1"/>
    </xf>
    <xf numFmtId="38" fontId="31" fillId="0" borderId="0" xfId="11" applyFont="1" applyBorder="1" applyAlignment="1">
      <alignment horizontal="left" wrapText="1"/>
    </xf>
    <xf numFmtId="0" fontId="30" fillId="0" borderId="0" xfId="2" applyFont="1" applyFill="1" applyBorder="1" applyAlignment="1">
      <alignment horizontal="center" vertical="top" wrapText="1"/>
    </xf>
    <xf numFmtId="0" fontId="30" fillId="0" borderId="0" xfId="2" applyFont="1" applyFill="1" applyBorder="1" applyAlignment="1">
      <alignment horizontal="center" vertical="center" wrapText="1"/>
    </xf>
    <xf numFmtId="38" fontId="14" fillId="0" borderId="0" xfId="11" applyFont="1" applyBorder="1" applyAlignment="1">
      <alignment horizontal="center" vertical="top"/>
    </xf>
    <xf numFmtId="0" fontId="30" fillId="0" borderId="0" xfId="2" applyFont="1" applyFill="1" applyBorder="1" applyAlignment="1">
      <alignment horizontal="left" vertical="top" wrapText="1"/>
    </xf>
    <xf numFmtId="38" fontId="27" fillId="9" borderId="3" xfId="11" applyFont="1" applyFill="1" applyBorder="1" applyAlignment="1">
      <alignment horizontal="center" vertical="center"/>
    </xf>
    <xf numFmtId="0" fontId="14" fillId="0" borderId="0" xfId="11" applyNumberFormat="1" applyFont="1" applyAlignment="1">
      <alignment horizontal="center" vertical="center"/>
    </xf>
    <xf numFmtId="38" fontId="14" fillId="0" borderId="0" xfId="11" applyFont="1" applyAlignment="1">
      <alignment horizontal="center"/>
    </xf>
    <xf numFmtId="0" fontId="14" fillId="9" borderId="0" xfId="11" applyNumberFormat="1" applyFont="1" applyFill="1" applyBorder="1" applyAlignment="1"/>
    <xf numFmtId="38" fontId="19" fillId="9" borderId="0" xfId="11" applyFont="1" applyFill="1" applyBorder="1" applyAlignment="1"/>
    <xf numFmtId="178" fontId="19" fillId="0" borderId="0" xfId="12" applyNumberFormat="1" applyFont="1" applyAlignment="1"/>
    <xf numFmtId="38" fontId="27" fillId="0" borderId="0" xfId="11" applyFont="1" applyFill="1" applyBorder="1" applyAlignment="1">
      <alignment vertical="center"/>
    </xf>
    <xf numFmtId="38" fontId="14" fillId="9" borderId="3" xfId="11" applyFont="1" applyFill="1" applyBorder="1" applyAlignment="1"/>
    <xf numFmtId="38" fontId="19" fillId="0" borderId="0" xfId="11" applyNumberFormat="1" applyFont="1" applyAlignment="1"/>
    <xf numFmtId="38" fontId="0" fillId="2" borderId="22" xfId="0" applyNumberFormat="1" applyFill="1" applyBorder="1" applyAlignment="1">
      <alignment horizontal="center" vertical="center" shrinkToFit="1"/>
    </xf>
    <xf numFmtId="49" fontId="20" fillId="0" borderId="11" xfId="0" applyNumberFormat="1" applyFont="1" applyFill="1" applyBorder="1" applyAlignment="1">
      <alignment shrinkToFit="1"/>
    </xf>
    <xf numFmtId="0" fontId="6" fillId="0" borderId="0" xfId="17">
      <alignment vertical="center"/>
    </xf>
    <xf numFmtId="1" fontId="39" fillId="0" borderId="0" xfId="13" applyNumberFormat="1" applyFont="1" applyAlignment="1">
      <alignment vertical="center"/>
    </xf>
    <xf numFmtId="38" fontId="31" fillId="9" borderId="0" xfId="11" applyFont="1" applyFill="1" applyBorder="1" applyAlignment="1">
      <alignment vertical="top" wrapText="1"/>
    </xf>
    <xf numFmtId="0" fontId="6" fillId="0" borderId="0" xfId="17" applyBorder="1">
      <alignment vertical="center"/>
    </xf>
    <xf numFmtId="49" fontId="37" fillId="0" borderId="0" xfId="2" applyNumberFormat="1" applyFont="1" applyBorder="1" applyAlignment="1">
      <alignment vertical="top" wrapText="1"/>
    </xf>
    <xf numFmtId="49" fontId="19" fillId="0" borderId="0" xfId="13" applyNumberFormat="1" applyFont="1" applyBorder="1" applyAlignment="1">
      <alignment vertical="top" wrapText="1"/>
    </xf>
    <xf numFmtId="0" fontId="36" fillId="7" borderId="0" xfId="1" applyFont="1" applyFill="1" applyAlignment="1">
      <alignment vertical="center"/>
    </xf>
    <xf numFmtId="0" fontId="40" fillId="7" borderId="0" xfId="1" applyFont="1" applyFill="1" applyAlignment="1">
      <alignment vertical="center" shrinkToFit="1"/>
    </xf>
    <xf numFmtId="3" fontId="36" fillId="0" borderId="0" xfId="2" applyNumberFormat="1" applyFont="1" applyFill="1" applyBorder="1" applyAlignment="1">
      <alignment vertical="center"/>
    </xf>
    <xf numFmtId="0" fontId="40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3" fontId="40" fillId="7" borderId="0" xfId="1" applyNumberFormat="1" applyFont="1" applyFill="1" applyAlignment="1">
      <alignment vertical="center"/>
    </xf>
    <xf numFmtId="0" fontId="40" fillId="7" borderId="0" xfId="1" applyFont="1" applyFill="1" applyAlignment="1">
      <alignment horizontal="right" vertical="center"/>
    </xf>
    <xf numFmtId="0" fontId="40" fillId="7" borderId="0" xfId="1" applyFont="1" applyFill="1" applyAlignment="1">
      <alignment horizontal="right" vertical="center" shrinkToFit="1"/>
    </xf>
    <xf numFmtId="0" fontId="40" fillId="0" borderId="0" xfId="3" applyNumberFormat="1" applyFont="1" applyFill="1" applyBorder="1" applyAlignment="1">
      <alignment vertical="center"/>
    </xf>
    <xf numFmtId="0" fontId="40" fillId="7" borderId="0" xfId="1" applyFont="1" applyFill="1" applyBorder="1" applyAlignment="1">
      <alignment horizontal="right" vertical="center"/>
    </xf>
    <xf numFmtId="0" fontId="40" fillId="7" borderId="0" xfId="1" applyFont="1" applyFill="1" applyBorder="1" applyAlignment="1">
      <alignment vertical="center" shrinkToFit="1"/>
    </xf>
    <xf numFmtId="0" fontId="40" fillId="7" borderId="0" xfId="1" applyFont="1" applyFill="1" applyBorder="1" applyAlignment="1">
      <alignment horizontal="right" vertical="center" shrinkToFit="1"/>
    </xf>
    <xf numFmtId="49" fontId="40" fillId="7" borderId="0" xfId="1" applyNumberFormat="1" applyFont="1" applyFill="1" applyBorder="1" applyAlignment="1">
      <alignment horizontal="center" vertical="center" wrapText="1"/>
    </xf>
    <xf numFmtId="49" fontId="40" fillId="7" borderId="0" xfId="1" applyNumberFormat="1" applyFont="1" applyFill="1" applyBorder="1" applyAlignment="1">
      <alignment vertical="center" shrinkToFit="1"/>
    </xf>
    <xf numFmtId="49" fontId="40" fillId="7" borderId="0" xfId="1" applyNumberFormat="1" applyFont="1" applyFill="1" applyBorder="1" applyAlignment="1">
      <alignment horizontal="center" vertical="center" shrinkToFit="1"/>
    </xf>
    <xf numFmtId="0" fontId="40" fillId="0" borderId="11" xfId="3" applyNumberFormat="1" applyFont="1" applyFill="1" applyBorder="1" applyAlignment="1">
      <alignment horizontal="center" vertical="center" wrapText="1"/>
    </xf>
    <xf numFmtId="0" fontId="40" fillId="0" borderId="5" xfId="3" applyNumberFormat="1" applyFont="1" applyFill="1" applyBorder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40" fillId="0" borderId="0" xfId="2" applyFont="1" applyFill="1" applyAlignment="1">
      <alignment horizontal="center" vertical="center" wrapText="1"/>
    </xf>
    <xf numFmtId="0" fontId="41" fillId="0" borderId="3" xfId="1" applyFont="1" applyBorder="1" applyAlignment="1">
      <alignment horizontal="distributed" vertical="center"/>
    </xf>
    <xf numFmtId="3" fontId="41" fillId="0" borderId="0" xfId="2" applyNumberFormat="1" applyFont="1" applyFill="1" applyBorder="1" applyAlignment="1">
      <alignment horizontal="right" vertical="center"/>
    </xf>
    <xf numFmtId="0" fontId="19" fillId="0" borderId="0" xfId="1" applyFont="1" applyAlignment="1">
      <alignment horizontal="right" vertical="center"/>
    </xf>
    <xf numFmtId="3" fontId="41" fillId="0" borderId="0" xfId="2" applyNumberFormat="1" applyFont="1" applyFill="1" applyAlignment="1">
      <alignment horizontal="right" vertical="center"/>
    </xf>
    <xf numFmtId="3" fontId="36" fillId="0" borderId="0" xfId="2" applyNumberFormat="1" applyFont="1" applyFill="1" applyAlignment="1">
      <alignment horizontal="right" vertical="center"/>
    </xf>
    <xf numFmtId="3" fontId="40" fillId="0" borderId="0" xfId="2" applyNumberFormat="1" applyFont="1" applyFill="1" applyBorder="1" applyAlignment="1">
      <alignment horizontal="right" vertical="center"/>
    </xf>
    <xf numFmtId="3" fontId="40" fillId="0" borderId="0" xfId="2" applyNumberFormat="1" applyFont="1" applyFill="1" applyAlignment="1">
      <alignment horizontal="right" vertical="center"/>
    </xf>
    <xf numFmtId="1" fontId="19" fillId="0" borderId="0" xfId="1" applyNumberFormat="1" applyFont="1" applyAlignment="1">
      <alignment horizontal="right" vertical="center"/>
    </xf>
    <xf numFmtId="0" fontId="42" fillId="0" borderId="0" xfId="1" applyFont="1" applyAlignment="1">
      <alignment vertical="center" shrinkToFit="1"/>
    </xf>
    <xf numFmtId="0" fontId="42" fillId="0" borderId="0" xfId="1" applyFont="1" applyAlignment="1">
      <alignment vertical="center"/>
    </xf>
    <xf numFmtId="182" fontId="14" fillId="9" borderId="0" xfId="11" applyNumberFormat="1" applyFont="1" applyFill="1" applyAlignment="1">
      <alignment vertical="center"/>
    </xf>
    <xf numFmtId="181" fontId="14" fillId="9" borderId="0" xfId="11" applyNumberFormat="1" applyFont="1" applyFill="1" applyAlignment="1"/>
    <xf numFmtId="181" fontId="14" fillId="9" borderId="0" xfId="11" applyNumberFormat="1" applyFont="1" applyFill="1" applyAlignment="1">
      <alignment vertical="top"/>
    </xf>
    <xf numFmtId="0" fontId="45" fillId="0" borderId="0" xfId="0" applyNumberFormat="1" applyFont="1" applyFill="1" applyAlignment="1">
      <alignment vertical="center"/>
    </xf>
    <xf numFmtId="0" fontId="45" fillId="0" borderId="0" xfId="0" applyFont="1" applyFill="1"/>
    <xf numFmtId="0" fontId="45" fillId="0" borderId="0" xfId="0" applyFont="1" applyFill="1" applyBorder="1"/>
    <xf numFmtId="0" fontId="7" fillId="0" borderId="0" xfId="10" applyAlignment="1"/>
    <xf numFmtId="176" fontId="7" fillId="0" borderId="0" xfId="10" applyNumberFormat="1" applyAlignment="1"/>
    <xf numFmtId="177" fontId="7" fillId="0" borderId="0" xfId="10" applyNumberFormat="1" applyAlignment="1"/>
    <xf numFmtId="0" fontId="15" fillId="0" borderId="0" xfId="10" applyFont="1" applyAlignment="1"/>
    <xf numFmtId="0" fontId="21" fillId="0" borderId="0" xfId="10" applyFont="1" applyAlignment="1"/>
    <xf numFmtId="0" fontId="7" fillId="7" borderId="0" xfId="10" applyFill="1" applyAlignment="1"/>
    <xf numFmtId="0" fontId="10" fillId="0" borderId="0" xfId="10" applyFont="1" applyAlignment="1"/>
    <xf numFmtId="49" fontId="48" fillId="0" borderId="0" xfId="0" applyNumberFormat="1" applyFont="1" applyAlignment="1">
      <alignment vertical="center" shrinkToFit="1"/>
    </xf>
    <xf numFmtId="0" fontId="6" fillId="7" borderId="0" xfId="17" applyFill="1">
      <alignment vertical="center"/>
    </xf>
    <xf numFmtId="0" fontId="0" fillId="7" borderId="0" xfId="0" applyFill="1"/>
    <xf numFmtId="0" fontId="21" fillId="0" borderId="0" xfId="10" applyFont="1" applyFill="1" applyAlignment="1"/>
    <xf numFmtId="0" fontId="21" fillId="0" borderId="0" xfId="0" applyFont="1" applyFill="1" applyAlignment="1"/>
    <xf numFmtId="0" fontId="42" fillId="0" borderId="0" xfId="1" applyFont="1" applyAlignment="1">
      <alignment horizontal="center" vertical="center"/>
    </xf>
    <xf numFmtId="0" fontId="46" fillId="0" borderId="0" xfId="2" applyNumberFormat="1" applyFont="1" applyBorder="1" applyAlignment="1">
      <alignment horizontal="left" vertical="center"/>
    </xf>
    <xf numFmtId="0" fontId="46" fillId="0" borderId="0" xfId="5" applyNumberFormat="1" applyFont="1" applyAlignment="1">
      <alignment vertical="center"/>
    </xf>
    <xf numFmtId="0" fontId="46" fillId="0" borderId="0" xfId="2" applyNumberFormat="1" applyFont="1" applyAlignment="1">
      <alignment vertical="center"/>
    </xf>
    <xf numFmtId="0" fontId="46" fillId="0" borderId="0" xfId="2" applyNumberFormat="1" applyFont="1" applyBorder="1" applyAlignment="1">
      <alignment vertical="center"/>
    </xf>
    <xf numFmtId="0" fontId="46" fillId="0" borderId="0" xfId="2" applyNumberFormat="1" applyFont="1" applyAlignment="1">
      <alignment horizontal="left" vertical="center"/>
    </xf>
    <xf numFmtId="0" fontId="46" fillId="0" borderId="0" xfId="2" applyNumberFormat="1" applyFont="1" applyAlignment="1">
      <alignment horizontal="center" vertical="center"/>
    </xf>
    <xf numFmtId="0" fontId="46" fillId="0" borderId="0" xfId="5" applyNumberFormat="1" applyFont="1" applyAlignment="1">
      <alignment horizontal="center"/>
    </xf>
    <xf numFmtId="0" fontId="46" fillId="0" borderId="0" xfId="5" applyNumberFormat="1" applyFont="1" applyAlignment="1">
      <alignment horizontal="right"/>
    </xf>
    <xf numFmtId="0" fontId="46" fillId="0" borderId="0" xfId="2" applyNumberFormat="1" applyFont="1" applyAlignment="1">
      <alignment horizontal="right"/>
    </xf>
    <xf numFmtId="0" fontId="46" fillId="0" borderId="0" xfId="2" applyNumberFormat="1" applyFont="1" applyBorder="1" applyAlignment="1">
      <alignment horizontal="center" vertical="center" wrapText="1"/>
    </xf>
    <xf numFmtId="0" fontId="46" fillId="0" borderId="0" xfId="2" applyNumberFormat="1" applyFont="1" applyBorder="1" applyAlignment="1">
      <alignment horizontal="centerContinuous" vertical="center" wrapText="1"/>
    </xf>
    <xf numFmtId="0" fontId="46" fillId="0" borderId="0" xfId="2" applyNumberFormat="1" applyFont="1" applyAlignment="1">
      <alignment horizontal="center" vertical="center" wrapText="1"/>
    </xf>
    <xf numFmtId="0" fontId="10" fillId="0" borderId="0" xfId="5" applyFont="1" applyBorder="1" applyAlignment="1">
      <alignment horizontal="center" wrapText="1"/>
    </xf>
    <xf numFmtId="0" fontId="10" fillId="0" borderId="0" xfId="10" applyFont="1" applyFill="1" applyAlignment="1"/>
    <xf numFmtId="180" fontId="46" fillId="0" borderId="0" xfId="2" applyNumberFormat="1" applyFont="1" applyBorder="1" applyAlignment="1">
      <alignment horizontal="right" vertical="center"/>
    </xf>
    <xf numFmtId="180" fontId="46" fillId="0" borderId="0" xfId="2" applyNumberFormat="1" applyFont="1" applyAlignment="1">
      <alignment horizontal="right" vertical="center"/>
    </xf>
    <xf numFmtId="180" fontId="46" fillId="0" borderId="0" xfId="2" applyNumberFormat="1" applyFont="1" applyAlignment="1">
      <alignment horizontal="right"/>
    </xf>
    <xf numFmtId="0" fontId="10" fillId="0" borderId="0" xfId="5" applyFont="1" applyAlignment="1">
      <alignment horizontal="center" wrapText="1"/>
    </xf>
    <xf numFmtId="0" fontId="10" fillId="0" borderId="0" xfId="0" applyFont="1" applyFill="1" applyAlignment="1"/>
    <xf numFmtId="0" fontId="30" fillId="0" borderId="0" xfId="2" applyFont="1" applyFill="1" applyBorder="1" applyAlignment="1">
      <alignment vertical="center"/>
    </xf>
    <xf numFmtId="0" fontId="30" fillId="0" borderId="0" xfId="2" applyFont="1" applyFill="1" applyBorder="1" applyAlignment="1">
      <alignment horizontal="distributed" vertical="center"/>
    </xf>
    <xf numFmtId="0" fontId="10" fillId="0" borderId="0" xfId="0" applyFont="1" applyFill="1" applyBorder="1" applyAlignment="1"/>
    <xf numFmtId="0" fontId="46" fillId="0" borderId="0" xfId="5" applyNumberFormat="1" applyFont="1" applyAlignment="1">
      <alignment horizontal="center" vertical="center"/>
    </xf>
    <xf numFmtId="49" fontId="24" fillId="0" borderId="0" xfId="0" applyNumberFormat="1" applyFont="1" applyFill="1" applyAlignment="1">
      <alignment vertical="center" shrinkToFit="1"/>
    </xf>
    <xf numFmtId="0" fontId="28" fillId="0" borderId="0" xfId="2" applyFont="1" applyFill="1" applyBorder="1" applyAlignment="1">
      <alignment vertical="center"/>
    </xf>
    <xf numFmtId="180" fontId="46" fillId="0" borderId="52" xfId="2" applyNumberFormat="1" applyFont="1" applyBorder="1" applyAlignment="1">
      <alignment horizontal="right" vertical="center"/>
    </xf>
    <xf numFmtId="180" fontId="46" fillId="0" borderId="0" xfId="2" applyNumberFormat="1" applyFont="1" applyBorder="1" applyAlignment="1">
      <alignment horizontal="right"/>
    </xf>
    <xf numFmtId="0" fontId="0" fillId="8" borderId="5" xfId="0" applyNumberFormat="1" applyFill="1" applyBorder="1" applyAlignment="1">
      <alignment shrinkToFit="1"/>
    </xf>
    <xf numFmtId="0" fontId="3" fillId="0" borderId="0" xfId="10" applyFont="1" applyAlignment="1"/>
    <xf numFmtId="0" fontId="15" fillId="7" borderId="0" xfId="10" applyFont="1" applyFill="1" applyAlignment="1"/>
    <xf numFmtId="0" fontId="21" fillId="7" borderId="0" xfId="10" applyFont="1" applyFill="1" applyAlignment="1"/>
    <xf numFmtId="49" fontId="49" fillId="0" borderId="0" xfId="0" applyNumberFormat="1" applyFont="1" applyAlignment="1">
      <alignment vertical="center" shrinkToFit="1"/>
    </xf>
    <xf numFmtId="49" fontId="50" fillId="0" borderId="0" xfId="0" applyNumberFormat="1" applyFont="1" applyAlignment="1">
      <alignment vertical="center" shrinkToFit="1"/>
    </xf>
    <xf numFmtId="49" fontId="21" fillId="0" borderId="0" xfId="0" applyNumberFormat="1" applyFont="1" applyAlignment="1">
      <alignment vertical="center" shrinkToFit="1"/>
    </xf>
    <xf numFmtId="0" fontId="51" fillId="0" borderId="0" xfId="0" applyFont="1" applyFill="1" applyAlignment="1">
      <alignment horizontal="left"/>
    </xf>
    <xf numFmtId="0" fontId="45" fillId="0" borderId="0" xfId="0" applyFont="1" applyFill="1" applyAlignment="1">
      <alignment vertical="center"/>
    </xf>
    <xf numFmtId="0" fontId="51" fillId="0" borderId="0" xfId="0" applyFont="1" applyFill="1" applyAlignment="1">
      <alignment horizontal="center" vertical="center"/>
    </xf>
    <xf numFmtId="0" fontId="51" fillId="0" borderId="0" xfId="0" applyNumberFormat="1" applyFont="1" applyFill="1" applyAlignment="1">
      <alignment horizontal="center" vertical="center"/>
    </xf>
    <xf numFmtId="0" fontId="10" fillId="0" borderId="0" xfId="10" applyFont="1" applyAlignment="1">
      <alignment horizontal="center" vertical="center"/>
    </xf>
    <xf numFmtId="0" fontId="21" fillId="0" borderId="0" xfId="10" applyFont="1" applyAlignment="1">
      <alignment horizontal="center" vertical="center"/>
    </xf>
    <xf numFmtId="0" fontId="21" fillId="0" borderId="0" xfId="10" applyFont="1" applyFill="1" applyAlignment="1">
      <alignment horizontal="center" vertical="center"/>
    </xf>
    <xf numFmtId="0" fontId="21" fillId="7" borderId="0" xfId="10" applyFont="1" applyFill="1" applyAlignment="1">
      <alignment horizontal="center" vertical="center"/>
    </xf>
    <xf numFmtId="49" fontId="52" fillId="0" borderId="0" xfId="0" applyNumberFormat="1" applyFont="1" applyAlignment="1">
      <alignment horizontal="center" vertical="center" shrinkToFit="1"/>
    </xf>
    <xf numFmtId="49" fontId="53" fillId="0" borderId="0" xfId="0" applyNumberFormat="1" applyFont="1" applyAlignment="1">
      <alignment horizontal="center" vertical="center" shrinkToFit="1"/>
    </xf>
    <xf numFmtId="0" fontId="10" fillId="7" borderId="0" xfId="10" applyFont="1" applyFill="1" applyAlignment="1"/>
    <xf numFmtId="0" fontId="2" fillId="0" borderId="0" xfId="10" applyFont="1" applyAlignment="1"/>
    <xf numFmtId="0" fontId="1" fillId="0" borderId="0" xfId="10" applyFont="1" applyAlignment="1"/>
    <xf numFmtId="0" fontId="14" fillId="17" borderId="53" xfId="0" applyFont="1" applyFill="1" applyBorder="1" applyAlignment="1">
      <alignment vertical="center"/>
    </xf>
    <xf numFmtId="0" fontId="14" fillId="0" borderId="54" xfId="0" applyFont="1" applyBorder="1" applyAlignment="1">
      <alignment vertical="center"/>
    </xf>
    <xf numFmtId="0" fontId="14" fillId="9" borderId="55" xfId="0" applyFont="1" applyFill="1" applyBorder="1" applyAlignment="1">
      <alignment vertical="center"/>
    </xf>
    <xf numFmtId="0" fontId="14" fillId="9" borderId="53" xfId="0" applyFont="1" applyFill="1" applyBorder="1" applyAlignment="1">
      <alignment vertical="center"/>
    </xf>
    <xf numFmtId="0" fontId="14" fillId="9" borderId="53" xfId="0" applyFont="1" applyFill="1" applyBorder="1" applyAlignment="1">
      <alignment horizontal="center" vertical="center"/>
    </xf>
    <xf numFmtId="0" fontId="14" fillId="9" borderId="54" xfId="0" applyFont="1" applyFill="1" applyBorder="1" applyAlignment="1">
      <alignment horizontal="center" vertical="center"/>
    </xf>
    <xf numFmtId="0" fontId="14" fillId="0" borderId="53" xfId="0" applyFont="1" applyFill="1" applyBorder="1" applyAlignment="1">
      <alignment vertical="center"/>
    </xf>
    <xf numFmtId="0" fontId="14" fillId="18" borderId="53" xfId="0" applyFont="1" applyFill="1" applyBorder="1" applyAlignment="1">
      <alignment vertical="center"/>
    </xf>
    <xf numFmtId="0" fontId="14" fillId="18" borderId="54" xfId="0" applyFont="1" applyFill="1" applyBorder="1" applyAlignment="1">
      <alignment horizontal="center" vertical="center"/>
    </xf>
    <xf numFmtId="0" fontId="14" fillId="19" borderId="55" xfId="0" applyFont="1" applyFill="1" applyBorder="1" applyAlignment="1">
      <alignment vertical="center"/>
    </xf>
    <xf numFmtId="0" fontId="14" fillId="19" borderId="53" xfId="0" applyFont="1" applyFill="1" applyBorder="1" applyAlignment="1">
      <alignment horizontal="center" vertical="center"/>
    </xf>
    <xf numFmtId="38" fontId="26" fillId="13" borderId="26" xfId="11" applyFont="1" applyFill="1" applyBorder="1" applyAlignment="1">
      <alignment horizontal="center" vertical="center"/>
    </xf>
    <xf numFmtId="38" fontId="26" fillId="13" borderId="27" xfId="11" applyFont="1" applyFill="1" applyBorder="1" applyAlignment="1">
      <alignment horizontal="center" vertical="center"/>
    </xf>
    <xf numFmtId="38" fontId="26" fillId="13" borderId="26" xfId="11" applyFont="1" applyFill="1" applyBorder="1" applyAlignment="1" applyProtection="1">
      <alignment horizontal="center" vertical="center" shrinkToFit="1"/>
      <protection locked="0"/>
    </xf>
    <xf numFmtId="38" fontId="26" fillId="13" borderId="27" xfId="11" applyFont="1" applyFill="1" applyBorder="1" applyAlignment="1" applyProtection="1">
      <alignment horizontal="center" vertical="center" shrinkToFit="1"/>
      <protection locked="0"/>
    </xf>
    <xf numFmtId="38" fontId="27" fillId="13" borderId="26" xfId="11" applyFont="1" applyFill="1" applyBorder="1" applyAlignment="1" applyProtection="1">
      <alignment horizontal="center" vertical="center" shrinkToFit="1"/>
      <protection locked="0"/>
    </xf>
    <xf numFmtId="38" fontId="27" fillId="13" borderId="27" xfId="11" applyFont="1" applyFill="1" applyBorder="1" applyAlignment="1" applyProtection="1">
      <alignment horizontal="center" vertical="center" shrinkToFit="1"/>
      <protection locked="0"/>
    </xf>
    <xf numFmtId="38" fontId="14" fillId="13" borderId="28" xfId="11" applyFont="1" applyFill="1" applyBorder="1" applyAlignment="1">
      <alignment horizontal="right" vertical="center"/>
    </xf>
    <xf numFmtId="38" fontId="14" fillId="13" borderId="29" xfId="11" applyFont="1" applyFill="1" applyBorder="1" applyAlignment="1">
      <alignment horizontal="right" vertical="center"/>
    </xf>
    <xf numFmtId="38" fontId="14" fillId="13" borderId="28" xfId="11" applyFont="1" applyFill="1" applyBorder="1" applyAlignment="1">
      <alignment horizontal="left" vertical="center"/>
    </xf>
    <xf numFmtId="38" fontId="14" fillId="13" borderId="29" xfId="11" applyFont="1" applyFill="1" applyBorder="1" applyAlignment="1">
      <alignment horizontal="left" vertical="center"/>
    </xf>
    <xf numFmtId="38" fontId="27" fillId="15" borderId="30" xfId="11" applyFont="1" applyFill="1" applyBorder="1" applyAlignment="1" applyProtection="1">
      <alignment horizontal="right" vertical="center"/>
      <protection locked="0"/>
    </xf>
    <xf numFmtId="38" fontId="27" fillId="15" borderId="30" xfId="11" applyFont="1" applyFill="1" applyBorder="1" applyAlignment="1">
      <alignment horizontal="left" vertical="center"/>
    </xf>
    <xf numFmtId="38" fontId="27" fillId="15" borderId="31" xfId="11" applyFont="1" applyFill="1" applyBorder="1" applyAlignment="1">
      <alignment horizontal="left" vertical="center"/>
    </xf>
    <xf numFmtId="38" fontId="23" fillId="9" borderId="0" xfId="11" applyFont="1" applyFill="1" applyAlignment="1">
      <alignment horizontal="center" vertical="center"/>
    </xf>
    <xf numFmtId="38" fontId="19" fillId="9" borderId="0" xfId="11" applyFont="1" applyFill="1" applyAlignment="1">
      <alignment horizontal="center"/>
    </xf>
    <xf numFmtId="38" fontId="14" fillId="9" borderId="0" xfId="11" applyFont="1" applyFill="1" applyAlignment="1">
      <alignment horizontal="center"/>
    </xf>
    <xf numFmtId="38" fontId="14" fillId="9" borderId="0" xfId="11" applyFont="1" applyFill="1" applyAlignment="1">
      <alignment horizontal="center" shrinkToFit="1"/>
    </xf>
    <xf numFmtId="38" fontId="19" fillId="16" borderId="32" xfId="11" applyFont="1" applyFill="1" applyBorder="1" applyAlignment="1">
      <alignment horizontal="center" vertical="center"/>
    </xf>
    <xf numFmtId="38" fontId="19" fillId="16" borderId="33" xfId="11" applyFont="1" applyFill="1" applyBorder="1" applyAlignment="1">
      <alignment horizontal="center" vertical="center"/>
    </xf>
    <xf numFmtId="38" fontId="14" fillId="13" borderId="36" xfId="11" applyFont="1" applyFill="1" applyBorder="1" applyAlignment="1">
      <alignment horizontal="center"/>
    </xf>
    <xf numFmtId="38" fontId="14" fillId="13" borderId="37" xfId="11" applyFont="1" applyFill="1" applyBorder="1" applyAlignment="1">
      <alignment horizontal="center"/>
    </xf>
    <xf numFmtId="38" fontId="14" fillId="13" borderId="8" xfId="11" applyFont="1" applyFill="1" applyBorder="1" applyAlignment="1">
      <alignment horizontal="center"/>
    </xf>
    <xf numFmtId="38" fontId="14" fillId="13" borderId="9" xfId="11" applyFont="1" applyFill="1" applyBorder="1" applyAlignment="1">
      <alignment horizontal="center"/>
    </xf>
    <xf numFmtId="38" fontId="30" fillId="13" borderId="15" xfId="11" applyFont="1" applyFill="1" applyBorder="1" applyAlignment="1">
      <alignment horizontal="center" vertical="center" wrapText="1"/>
    </xf>
    <xf numFmtId="38" fontId="30" fillId="13" borderId="1" xfId="11" applyFont="1" applyFill="1" applyBorder="1" applyAlignment="1">
      <alignment horizontal="center" vertical="center" wrapText="1"/>
    </xf>
    <xf numFmtId="38" fontId="30" fillId="13" borderId="15" xfId="11" applyFont="1" applyFill="1" applyBorder="1" applyAlignment="1">
      <alignment horizontal="center" vertical="center"/>
    </xf>
    <xf numFmtId="38" fontId="30" fillId="13" borderId="1" xfId="11" applyFont="1" applyFill="1" applyBorder="1" applyAlignment="1">
      <alignment horizontal="center" vertical="center"/>
    </xf>
    <xf numFmtId="38" fontId="14" fillId="13" borderId="38" xfId="11" applyFont="1" applyFill="1" applyBorder="1" applyAlignment="1">
      <alignment horizontal="left" wrapText="1"/>
    </xf>
    <xf numFmtId="38" fontId="14" fillId="13" borderId="36" xfId="11" applyFont="1" applyFill="1" applyBorder="1" applyAlignment="1">
      <alignment horizontal="left" wrapText="1"/>
    </xf>
    <xf numFmtId="38" fontId="14" fillId="13" borderId="37" xfId="11" applyFont="1" applyFill="1" applyBorder="1" applyAlignment="1">
      <alignment horizontal="left" wrapText="1"/>
    </xf>
    <xf numFmtId="38" fontId="30" fillId="13" borderId="5" xfId="11" applyFont="1" applyFill="1" applyBorder="1" applyAlignment="1">
      <alignment horizontal="center" vertical="center" wrapText="1"/>
    </xf>
    <xf numFmtId="38" fontId="30" fillId="13" borderId="0" xfId="11" applyFont="1" applyFill="1" applyBorder="1" applyAlignment="1">
      <alignment horizontal="center" vertical="center" wrapText="1"/>
    </xf>
    <xf numFmtId="38" fontId="30" fillId="13" borderId="7" xfId="11" applyFont="1" applyFill="1" applyBorder="1" applyAlignment="1">
      <alignment horizontal="center" vertical="center" wrapText="1"/>
    </xf>
    <xf numFmtId="38" fontId="30" fillId="13" borderId="8" xfId="11" applyFont="1" applyFill="1" applyBorder="1" applyAlignment="1">
      <alignment horizontal="center" vertical="center" wrapText="1"/>
    </xf>
    <xf numFmtId="38" fontId="14" fillId="13" borderId="7" xfId="11" applyFont="1" applyFill="1" applyBorder="1" applyAlignment="1">
      <alignment horizontal="center" vertical="top" wrapText="1"/>
    </xf>
    <xf numFmtId="38" fontId="14" fillId="13" borderId="8" xfId="11" applyFont="1" applyFill="1" applyBorder="1" applyAlignment="1">
      <alignment horizontal="center" vertical="top" wrapText="1"/>
    </xf>
    <xf numFmtId="38" fontId="14" fillId="13" borderId="9" xfId="11" applyFont="1" applyFill="1" applyBorder="1" applyAlignment="1">
      <alignment horizontal="center" vertical="top" wrapText="1"/>
    </xf>
    <xf numFmtId="38" fontId="14" fillId="13" borderId="1" xfId="11" applyFont="1" applyFill="1" applyBorder="1" applyAlignment="1">
      <alignment horizontal="center" vertical="center" wrapText="1"/>
    </xf>
    <xf numFmtId="38" fontId="14" fillId="13" borderId="12" xfId="11" applyFont="1" applyFill="1" applyBorder="1" applyAlignment="1">
      <alignment horizontal="center" vertical="center" wrapText="1"/>
    </xf>
    <xf numFmtId="38" fontId="14" fillId="9" borderId="0" xfId="11" applyFont="1" applyFill="1" applyBorder="1" applyAlignment="1">
      <alignment horizontal="right" vertical="center" indent="1"/>
    </xf>
    <xf numFmtId="38" fontId="14" fillId="9" borderId="2" xfId="11" applyNumberFormat="1" applyFont="1" applyFill="1" applyBorder="1" applyAlignment="1">
      <alignment horizontal="right" vertical="center" indent="1"/>
    </xf>
    <xf numFmtId="38" fontId="14" fillId="9" borderId="3" xfId="11" applyNumberFormat="1" applyFont="1" applyFill="1" applyBorder="1" applyAlignment="1">
      <alignment horizontal="right" vertical="center" indent="1"/>
    </xf>
    <xf numFmtId="0" fontId="14" fillId="13" borderId="0" xfId="11" applyNumberFormat="1" applyFont="1" applyFill="1" applyBorder="1" applyAlignment="1">
      <alignment horizontal="right" vertical="center" indent="1"/>
    </xf>
    <xf numFmtId="0" fontId="14" fillId="13" borderId="6" xfId="11" applyNumberFormat="1" applyFont="1" applyFill="1" applyBorder="1" applyAlignment="1">
      <alignment horizontal="right" vertical="center" indent="1"/>
    </xf>
    <xf numFmtId="38" fontId="14" fillId="13" borderId="0" xfId="11" applyFont="1" applyFill="1" applyBorder="1" applyAlignment="1">
      <alignment horizontal="right" vertical="center" indent="1"/>
    </xf>
    <xf numFmtId="38" fontId="14" fillId="13" borderId="5" xfId="11" applyFont="1" applyFill="1" applyBorder="1" applyAlignment="1">
      <alignment horizontal="right" vertical="center" indent="1"/>
    </xf>
    <xf numFmtId="38" fontId="14" fillId="13" borderId="6" xfId="11" applyFont="1" applyFill="1" applyBorder="1" applyAlignment="1">
      <alignment horizontal="right" vertical="center" indent="1"/>
    </xf>
    <xf numFmtId="0" fontId="14" fillId="9" borderId="3" xfId="11" applyNumberFormat="1" applyFont="1" applyFill="1" applyBorder="1" applyAlignment="1">
      <alignment horizontal="right" vertical="center" indent="1"/>
    </xf>
    <xf numFmtId="0" fontId="14" fillId="9" borderId="4" xfId="11" applyNumberFormat="1" applyFont="1" applyFill="1" applyBorder="1" applyAlignment="1">
      <alignment horizontal="right" vertical="center" indent="1"/>
    </xf>
    <xf numFmtId="38" fontId="14" fillId="9" borderId="2" xfId="11" applyFont="1" applyFill="1" applyBorder="1" applyAlignment="1">
      <alignment horizontal="right" vertical="center" indent="1"/>
    </xf>
    <xf numFmtId="38" fontId="14" fillId="9" borderId="3" xfId="11" applyFont="1" applyFill="1" applyBorder="1" applyAlignment="1">
      <alignment horizontal="right" vertical="center" indent="1"/>
    </xf>
    <xf numFmtId="38" fontId="14" fillId="9" borderId="4" xfId="11" applyFont="1" applyFill="1" applyBorder="1" applyAlignment="1">
      <alignment horizontal="right" vertical="center" indent="1"/>
    </xf>
    <xf numFmtId="38" fontId="14" fillId="13" borderId="5" xfId="11" applyNumberFormat="1" applyFont="1" applyFill="1" applyBorder="1" applyAlignment="1">
      <alignment horizontal="right" vertical="center" indent="1"/>
    </xf>
    <xf numFmtId="38" fontId="14" fillId="13" borderId="0" xfId="11" applyNumberFormat="1" applyFont="1" applyFill="1" applyBorder="1" applyAlignment="1">
      <alignment horizontal="right" vertical="center" indent="1"/>
    </xf>
    <xf numFmtId="38" fontId="27" fillId="9" borderId="0" xfId="11" applyFont="1" applyFill="1" applyBorder="1" applyAlignment="1">
      <alignment horizontal="right" vertical="top"/>
    </xf>
    <xf numFmtId="38" fontId="31" fillId="9" borderId="0" xfId="11" applyFont="1" applyFill="1" applyAlignment="1">
      <alignment horizontal="left" vertical="center"/>
    </xf>
    <xf numFmtId="0" fontId="14" fillId="13" borderId="8" xfId="11" applyNumberFormat="1" applyFont="1" applyFill="1" applyBorder="1" applyAlignment="1">
      <alignment horizontal="right" vertical="center"/>
    </xf>
    <xf numFmtId="0" fontId="14" fillId="13" borderId="9" xfId="11" applyNumberFormat="1" applyFont="1" applyFill="1" applyBorder="1" applyAlignment="1">
      <alignment horizontal="right" vertical="center"/>
    </xf>
    <xf numFmtId="178" fontId="14" fillId="13" borderId="0" xfId="12" applyNumberFormat="1" applyFont="1" applyFill="1" applyBorder="1" applyAlignment="1">
      <alignment horizontal="center" vertical="center"/>
    </xf>
    <xf numFmtId="179" fontId="14" fillId="13" borderId="0" xfId="12" applyNumberFormat="1" applyFont="1" applyFill="1" applyBorder="1" applyAlignment="1">
      <alignment horizontal="right" vertical="center" indent="1"/>
    </xf>
    <xf numFmtId="179" fontId="14" fillId="13" borderId="6" xfId="12" applyNumberFormat="1" applyFont="1" applyFill="1" applyBorder="1" applyAlignment="1">
      <alignment horizontal="right" vertical="center" indent="1"/>
    </xf>
    <xf numFmtId="179" fontId="14" fillId="13" borderId="8" xfId="12" applyNumberFormat="1" applyFont="1" applyFill="1" applyBorder="1" applyAlignment="1">
      <alignment horizontal="right" vertical="center" indent="1"/>
    </xf>
    <xf numFmtId="179" fontId="14" fillId="9" borderId="13" xfId="12" applyNumberFormat="1" applyFont="1" applyFill="1" applyBorder="1" applyAlignment="1">
      <alignment horizontal="right" vertical="center" indent="1"/>
    </xf>
    <xf numFmtId="179" fontId="14" fillId="9" borderId="14" xfId="12" applyNumberFormat="1" applyFont="1" applyFill="1" applyBorder="1" applyAlignment="1">
      <alignment horizontal="right" vertical="center" indent="1"/>
    </xf>
    <xf numFmtId="38" fontId="27" fillId="9" borderId="0" xfId="11" applyFont="1" applyFill="1" applyBorder="1" applyAlignment="1">
      <alignment horizontal="center" vertical="top"/>
    </xf>
    <xf numFmtId="38" fontId="31" fillId="9" borderId="0" xfId="11" applyFont="1" applyFill="1" applyBorder="1" applyAlignment="1">
      <alignment horizontal="left" vertical="center"/>
    </xf>
    <xf numFmtId="0" fontId="14" fillId="9" borderId="13" xfId="11" applyNumberFormat="1" applyFont="1" applyFill="1" applyBorder="1" applyAlignment="1">
      <alignment horizontal="right" vertical="center"/>
    </xf>
    <xf numFmtId="0" fontId="14" fillId="9" borderId="14" xfId="11" applyNumberFormat="1" applyFont="1" applyFill="1" applyBorder="1" applyAlignment="1">
      <alignment horizontal="right" vertical="center"/>
    </xf>
    <xf numFmtId="38" fontId="14" fillId="9" borderId="13" xfId="11" applyFont="1" applyFill="1" applyBorder="1" applyAlignment="1">
      <alignment horizontal="center" vertical="center"/>
    </xf>
    <xf numFmtId="0" fontId="14" fillId="9" borderId="0" xfId="11" applyNumberFormat="1" applyFont="1" applyFill="1" applyBorder="1" applyAlignment="1">
      <alignment horizontal="center" vertical="center"/>
    </xf>
    <xf numFmtId="38" fontId="14" fillId="9" borderId="5" xfId="11" applyFont="1" applyFill="1" applyBorder="1" applyAlignment="1">
      <alignment horizontal="right" vertical="center" indent="1"/>
    </xf>
    <xf numFmtId="179" fontId="14" fillId="9" borderId="8" xfId="12" applyNumberFormat="1" applyFont="1" applyFill="1" applyBorder="1" applyAlignment="1">
      <alignment horizontal="right" vertical="center" indent="1"/>
    </xf>
    <xf numFmtId="38" fontId="31" fillId="9" borderId="0" xfId="11" applyFont="1" applyFill="1" applyBorder="1" applyAlignment="1">
      <alignment horizontal="left" vertical="center" shrinkToFit="1"/>
    </xf>
    <xf numFmtId="38" fontId="19" fillId="16" borderId="39" xfId="11" applyFont="1" applyFill="1" applyBorder="1" applyAlignment="1">
      <alignment horizontal="center" vertical="center"/>
    </xf>
    <xf numFmtId="49" fontId="31" fillId="13" borderId="38" xfId="13" applyNumberFormat="1" applyFont="1" applyFill="1" applyBorder="1" applyAlignment="1">
      <alignment horizontal="center" vertical="center" wrapText="1"/>
    </xf>
    <xf numFmtId="49" fontId="31" fillId="13" borderId="36" xfId="13" applyNumberFormat="1" applyFont="1" applyFill="1" applyBorder="1" applyAlignment="1">
      <alignment horizontal="center" vertical="center" wrapText="1"/>
    </xf>
    <xf numFmtId="49" fontId="31" fillId="13" borderId="7" xfId="13" applyNumberFormat="1" applyFont="1" applyFill="1" applyBorder="1" applyAlignment="1">
      <alignment horizontal="center" vertical="center" wrapText="1"/>
    </xf>
    <xf numFmtId="49" fontId="31" fillId="13" borderId="8" xfId="13" applyNumberFormat="1" applyFont="1" applyFill="1" applyBorder="1" applyAlignment="1">
      <alignment horizontal="center" vertical="center" wrapText="1"/>
    </xf>
    <xf numFmtId="49" fontId="31" fillId="13" borderId="37" xfId="13" applyNumberFormat="1" applyFont="1" applyFill="1" applyBorder="1" applyAlignment="1">
      <alignment horizontal="center" vertical="center" wrapText="1"/>
    </xf>
    <xf numFmtId="49" fontId="31" fillId="13" borderId="9" xfId="13" applyNumberFormat="1" applyFont="1" applyFill="1" applyBorder="1" applyAlignment="1">
      <alignment horizontal="center" vertical="center" wrapText="1"/>
    </xf>
    <xf numFmtId="38" fontId="31" fillId="9" borderId="0" xfId="11" applyFont="1" applyFill="1" applyAlignment="1">
      <alignment horizontal="right" vertical="top"/>
    </xf>
    <xf numFmtId="0" fontId="14" fillId="13" borderId="13" xfId="11" applyNumberFormat="1" applyFont="1" applyFill="1" applyBorder="1" applyAlignment="1">
      <alignment horizontal="right" vertical="center"/>
    </xf>
    <xf numFmtId="179" fontId="14" fillId="13" borderId="12" xfId="12" applyNumberFormat="1" applyFont="1" applyFill="1" applyBorder="1" applyAlignment="1">
      <alignment horizontal="right" vertical="center" indent="1"/>
    </xf>
    <xf numFmtId="179" fontId="14" fillId="13" borderId="13" xfId="12" applyNumberFormat="1" applyFont="1" applyFill="1" applyBorder="1" applyAlignment="1">
      <alignment horizontal="right" vertical="center" indent="1"/>
    </xf>
    <xf numFmtId="0" fontId="14" fillId="9" borderId="0" xfId="11" applyNumberFormat="1" applyFont="1" applyFill="1" applyBorder="1" applyAlignment="1">
      <alignment horizontal="right" vertical="center"/>
    </xf>
    <xf numFmtId="179" fontId="14" fillId="9" borderId="5" xfId="12" applyNumberFormat="1" applyFont="1" applyFill="1" applyBorder="1" applyAlignment="1">
      <alignment horizontal="right" vertical="center" indent="1"/>
    </xf>
    <xf numFmtId="179" fontId="14" fillId="9" borderId="0" xfId="12" applyNumberFormat="1" applyFont="1" applyFill="1" applyBorder="1" applyAlignment="1">
      <alignment horizontal="right" vertical="center" indent="1"/>
    </xf>
    <xf numFmtId="38" fontId="14" fillId="9" borderId="0" xfId="11" applyFont="1" applyFill="1" applyBorder="1" applyAlignment="1">
      <alignment horizontal="left" vertical="top" wrapText="1"/>
    </xf>
    <xf numFmtId="38" fontId="19" fillId="11" borderId="32" xfId="11" applyFont="1" applyFill="1" applyBorder="1" applyAlignment="1">
      <alignment horizontal="center" vertical="center"/>
    </xf>
    <xf numFmtId="38" fontId="19" fillId="11" borderId="33" xfId="11" applyFont="1" applyFill="1" applyBorder="1" applyAlignment="1">
      <alignment horizontal="center" vertical="center"/>
    </xf>
    <xf numFmtId="38" fontId="14" fillId="13" borderId="0" xfId="11" applyFont="1" applyFill="1" applyBorder="1" applyAlignment="1">
      <alignment horizontal="center"/>
    </xf>
    <xf numFmtId="38" fontId="14" fillId="13" borderId="6" xfId="11" applyFont="1" applyFill="1" applyBorder="1" applyAlignment="1">
      <alignment horizontal="center"/>
    </xf>
    <xf numFmtId="0" fontId="14" fillId="13" borderId="5" xfId="1" applyFont="1" applyFill="1" applyBorder="1" applyAlignment="1">
      <alignment horizontal="center" vertical="center" wrapText="1"/>
    </xf>
    <xf numFmtId="0" fontId="14" fillId="13" borderId="0" xfId="1" applyFont="1" applyFill="1" applyBorder="1" applyAlignment="1">
      <alignment horizontal="center" vertical="center" wrapText="1"/>
    </xf>
    <xf numFmtId="0" fontId="14" fillId="13" borderId="7" xfId="1" applyFont="1" applyFill="1" applyBorder="1" applyAlignment="1">
      <alignment horizontal="center" vertical="center" wrapText="1"/>
    </xf>
    <xf numFmtId="0" fontId="14" fillId="13" borderId="8" xfId="1" applyFont="1" applyFill="1" applyBorder="1" applyAlignment="1">
      <alignment horizontal="center" vertical="center" wrapText="1"/>
    </xf>
    <xf numFmtId="0" fontId="14" fillId="13" borderId="38" xfId="1" applyFont="1" applyFill="1" applyBorder="1" applyAlignment="1">
      <alignment horizontal="center" vertical="center" wrapText="1"/>
    </xf>
    <xf numFmtId="0" fontId="14" fillId="13" borderId="36" xfId="1" applyFont="1" applyFill="1" applyBorder="1" applyAlignment="1">
      <alignment horizontal="center" vertical="center" wrapText="1"/>
    </xf>
    <xf numFmtId="179" fontId="14" fillId="13" borderId="7" xfId="12" applyNumberFormat="1" applyFont="1" applyFill="1" applyBorder="1" applyAlignment="1">
      <alignment horizontal="right" vertical="center" indent="1"/>
    </xf>
    <xf numFmtId="0" fontId="14" fillId="13" borderId="1" xfId="1" applyFont="1" applyFill="1" applyBorder="1" applyAlignment="1">
      <alignment horizontal="center" vertical="center" shrinkToFit="1"/>
    </xf>
    <xf numFmtId="38" fontId="14" fillId="13" borderId="2" xfId="11" applyFont="1" applyFill="1" applyBorder="1" applyAlignment="1">
      <alignment horizontal="center" vertical="center"/>
    </xf>
    <xf numFmtId="38" fontId="14" fillId="13" borderId="3" xfId="11" applyFont="1" applyFill="1" applyBorder="1" applyAlignment="1">
      <alignment horizontal="center" vertical="center"/>
    </xf>
    <xf numFmtId="38" fontId="14" fillId="13" borderId="7" xfId="11" applyFont="1" applyFill="1" applyBorder="1" applyAlignment="1">
      <alignment horizontal="center" vertical="center"/>
    </xf>
    <xf numFmtId="38" fontId="14" fillId="13" borderId="8" xfId="11" applyFont="1" applyFill="1" applyBorder="1" applyAlignment="1">
      <alignment horizontal="center" vertical="center"/>
    </xf>
    <xf numFmtId="0" fontId="14" fillId="13" borderId="0" xfId="11" applyNumberFormat="1" applyFont="1" applyFill="1" applyBorder="1" applyAlignment="1">
      <alignment horizontal="center" vertical="center"/>
    </xf>
    <xf numFmtId="38" fontId="31" fillId="9" borderId="0" xfId="11" applyFont="1" applyFill="1" applyAlignment="1">
      <alignment horizontal="left" vertical="top" wrapText="1"/>
    </xf>
    <xf numFmtId="38" fontId="14" fillId="9" borderId="12" xfId="11" applyFont="1" applyFill="1" applyBorder="1" applyAlignment="1">
      <alignment horizontal="right" vertical="center" indent="1"/>
    </xf>
    <xf numFmtId="38" fontId="14" fillId="9" borderId="13" xfId="11" applyFont="1" applyFill="1" applyBorder="1" applyAlignment="1">
      <alignment horizontal="right" vertical="center" indent="1"/>
    </xf>
    <xf numFmtId="38" fontId="14" fillId="9" borderId="14" xfId="11" applyFont="1" applyFill="1" applyBorder="1" applyAlignment="1">
      <alignment horizontal="right" vertical="center" indent="1"/>
    </xf>
    <xf numFmtId="179" fontId="14" fillId="9" borderId="12" xfId="12" applyNumberFormat="1" applyFont="1" applyFill="1" applyBorder="1" applyAlignment="1">
      <alignment horizontal="right" vertical="center" indent="1"/>
    </xf>
    <xf numFmtId="0" fontId="14" fillId="13" borderId="0" xfId="11" applyNumberFormat="1" applyFont="1" applyFill="1" applyBorder="1" applyAlignment="1">
      <alignment horizontal="right" vertical="center"/>
    </xf>
    <xf numFmtId="178" fontId="14" fillId="13" borderId="7" xfId="12" applyNumberFormat="1" applyFont="1" applyFill="1" applyBorder="1" applyAlignment="1">
      <alignment horizontal="right" vertical="center" indent="1"/>
    </xf>
    <xf numFmtId="178" fontId="14" fillId="13" borderId="8" xfId="12" applyNumberFormat="1" applyFont="1" applyFill="1" applyBorder="1" applyAlignment="1">
      <alignment horizontal="right" vertical="center" indent="1"/>
    </xf>
    <xf numFmtId="178" fontId="14" fillId="13" borderId="9" xfId="12" applyNumberFormat="1" applyFont="1" applyFill="1" applyBorder="1" applyAlignment="1">
      <alignment horizontal="right" vertical="center" indent="1"/>
    </xf>
    <xf numFmtId="0" fontId="25" fillId="13" borderId="14" xfId="2" applyFont="1" applyFill="1" applyBorder="1" applyAlignment="1">
      <alignment horizontal="center" vertical="center" wrapText="1"/>
    </xf>
    <xf numFmtId="0" fontId="25" fillId="13" borderId="1" xfId="2" applyFont="1" applyFill="1" applyBorder="1" applyAlignment="1">
      <alignment horizontal="center" vertical="center" wrapText="1"/>
    </xf>
    <xf numFmtId="0" fontId="25" fillId="13" borderId="12" xfId="2" applyFont="1" applyFill="1" applyBorder="1" applyAlignment="1">
      <alignment horizontal="center" vertical="center" wrapText="1"/>
    </xf>
    <xf numFmtId="0" fontId="31" fillId="9" borderId="0" xfId="11" applyNumberFormat="1" applyFont="1" applyFill="1" applyBorder="1" applyAlignment="1">
      <alignment horizontal="left" vertical="top"/>
    </xf>
    <xf numFmtId="38" fontId="31" fillId="9" borderId="35" xfId="11" applyFont="1" applyFill="1" applyBorder="1" applyAlignment="1">
      <alignment horizontal="center"/>
    </xf>
    <xf numFmtId="38" fontId="14" fillId="13" borderId="15" xfId="11" applyFont="1" applyFill="1" applyBorder="1" applyAlignment="1">
      <alignment horizontal="center"/>
    </xf>
    <xf numFmtId="38" fontId="14" fillId="13" borderId="14" xfId="11" applyFont="1" applyFill="1" applyBorder="1" applyAlignment="1">
      <alignment horizontal="center"/>
    </xf>
    <xf numFmtId="38" fontId="14" fillId="13" borderId="1" xfId="11" applyFont="1" applyFill="1" applyBorder="1" applyAlignment="1">
      <alignment horizontal="center"/>
    </xf>
    <xf numFmtId="49" fontId="30" fillId="13" borderId="40" xfId="14" applyNumberFormat="1" applyFont="1" applyFill="1" applyBorder="1" applyAlignment="1">
      <alignment horizontal="center" vertical="center" wrapText="1"/>
    </xf>
    <xf numFmtId="49" fontId="30" fillId="13" borderId="41" xfId="14" applyNumberFormat="1" applyFont="1" applyFill="1" applyBorder="1" applyAlignment="1">
      <alignment horizontal="center" vertical="center" wrapText="1"/>
    </xf>
    <xf numFmtId="49" fontId="30" fillId="13" borderId="1" xfId="14" applyNumberFormat="1" applyFont="1" applyFill="1" applyBorder="1" applyAlignment="1">
      <alignment horizontal="center" vertical="center" wrapText="1"/>
    </xf>
    <xf numFmtId="49" fontId="30" fillId="13" borderId="44" xfId="14" applyNumberFormat="1" applyFont="1" applyFill="1" applyBorder="1" applyAlignment="1">
      <alignment horizontal="center" vertical="center" wrapText="1"/>
    </xf>
    <xf numFmtId="38" fontId="14" fillId="13" borderId="42" xfId="11" applyFont="1" applyFill="1" applyBorder="1" applyAlignment="1">
      <alignment horizontal="center"/>
    </xf>
    <xf numFmtId="38" fontId="14" fillId="13" borderId="40" xfId="11" applyFont="1" applyFill="1" applyBorder="1" applyAlignment="1">
      <alignment horizontal="center"/>
    </xf>
    <xf numFmtId="38" fontId="14" fillId="13" borderId="43" xfId="11" applyFont="1" applyFill="1" applyBorder="1" applyAlignment="1">
      <alignment horizontal="center"/>
    </xf>
    <xf numFmtId="38" fontId="14" fillId="13" borderId="7" xfId="11" applyFont="1" applyFill="1" applyBorder="1" applyAlignment="1">
      <alignment horizontal="center"/>
    </xf>
    <xf numFmtId="0" fontId="25" fillId="13" borderId="14" xfId="15" applyFont="1" applyFill="1" applyBorder="1" applyAlignment="1">
      <alignment horizontal="center" vertical="center" wrapText="1"/>
    </xf>
    <xf numFmtId="0" fontId="25" fillId="13" borderId="1" xfId="15" applyFont="1" applyFill="1" applyBorder="1" applyAlignment="1">
      <alignment horizontal="center" vertical="center" wrapText="1"/>
    </xf>
    <xf numFmtId="0" fontId="25" fillId="13" borderId="45" xfId="15" applyFont="1" applyFill="1" applyBorder="1" applyAlignment="1">
      <alignment horizontal="center" vertical="center" wrapText="1"/>
    </xf>
    <xf numFmtId="38" fontId="14" fillId="13" borderId="48" xfId="11" applyFont="1" applyFill="1" applyBorder="1" applyAlignment="1">
      <alignment horizontal="right" vertical="center" indent="1"/>
    </xf>
    <xf numFmtId="38" fontId="14" fillId="13" borderId="49" xfId="11" applyFont="1" applyFill="1" applyBorder="1" applyAlignment="1">
      <alignment horizontal="right" vertical="center" indent="1"/>
    </xf>
    <xf numFmtId="38" fontId="14" fillId="9" borderId="46" xfId="11" applyFont="1" applyFill="1" applyBorder="1" applyAlignment="1">
      <alignment horizontal="right" vertical="center" indent="1"/>
    </xf>
    <xf numFmtId="38" fontId="14" fillId="9" borderId="47" xfId="11" applyFont="1" applyFill="1" applyBorder="1" applyAlignment="1">
      <alignment horizontal="right" vertical="center" indent="1"/>
    </xf>
    <xf numFmtId="38" fontId="14" fillId="9" borderId="50" xfId="11" applyFont="1" applyFill="1" applyBorder="1" applyAlignment="1">
      <alignment horizontal="right" vertical="center" indent="1"/>
    </xf>
    <xf numFmtId="179" fontId="14" fillId="9" borderId="51" xfId="12" applyNumberFormat="1" applyFont="1" applyFill="1" applyBorder="1" applyAlignment="1">
      <alignment horizontal="right" vertical="center" indent="1"/>
    </xf>
    <xf numFmtId="179" fontId="14" fillId="13" borderId="49" xfId="12" applyNumberFormat="1" applyFont="1" applyFill="1" applyBorder="1" applyAlignment="1">
      <alignment horizontal="right" vertical="center" indent="1"/>
    </xf>
    <xf numFmtId="179" fontId="14" fillId="13" borderId="0" xfId="12" applyNumberFormat="1" applyFont="1" applyFill="1" applyBorder="1" applyAlignment="1">
      <alignment horizontal="right" vertical="center" indent="1" shrinkToFit="1"/>
    </xf>
    <xf numFmtId="0" fontId="27" fillId="0" borderId="3" xfId="12" applyNumberFormat="1" applyFont="1" applyBorder="1" applyAlignment="1">
      <alignment horizontal="center" vertical="center"/>
    </xf>
    <xf numFmtId="38" fontId="14" fillId="13" borderId="15" xfId="11" applyFont="1" applyFill="1" applyBorder="1" applyAlignment="1">
      <alignment horizontal="center" vertical="top" wrapText="1"/>
    </xf>
    <xf numFmtId="38" fontId="14" fillId="13" borderId="14" xfId="11" applyFont="1" applyFill="1" applyBorder="1" applyAlignment="1">
      <alignment horizontal="center" vertical="top" wrapText="1"/>
    </xf>
    <xf numFmtId="38" fontId="14" fillId="13" borderId="1" xfId="11" applyFont="1" applyFill="1" applyBorder="1" applyAlignment="1">
      <alignment horizontal="center" vertical="top" wrapText="1"/>
    </xf>
    <xf numFmtId="0" fontId="25" fillId="13" borderId="15" xfId="2" applyFont="1" applyFill="1" applyBorder="1" applyAlignment="1">
      <alignment horizontal="center" vertical="center" wrapText="1"/>
    </xf>
    <xf numFmtId="0" fontId="25" fillId="13" borderId="7" xfId="2" applyFont="1" applyFill="1" applyBorder="1" applyAlignment="1">
      <alignment horizontal="center" vertical="center" wrapText="1"/>
    </xf>
    <xf numFmtId="179" fontId="14" fillId="13" borderId="5" xfId="12" applyNumberFormat="1" applyFont="1" applyFill="1" applyBorder="1" applyAlignment="1">
      <alignment horizontal="right" vertical="center" indent="1"/>
    </xf>
    <xf numFmtId="38" fontId="27" fillId="9" borderId="3" xfId="11" applyFont="1" applyFill="1" applyBorder="1" applyAlignment="1">
      <alignment horizontal="center"/>
    </xf>
    <xf numFmtId="38" fontId="14" fillId="13" borderId="0" xfId="11" applyFont="1" applyFill="1" applyBorder="1" applyAlignment="1">
      <alignment horizontal="center" vertical="top" wrapText="1"/>
    </xf>
    <xf numFmtId="38" fontId="14" fillId="13" borderId="6" xfId="11" applyFont="1" applyFill="1" applyBorder="1" applyAlignment="1">
      <alignment horizontal="center" vertical="top" wrapText="1"/>
    </xf>
    <xf numFmtId="0" fontId="30" fillId="13" borderId="5" xfId="2" applyFont="1" applyFill="1" applyBorder="1" applyAlignment="1">
      <alignment horizontal="center" vertical="center" wrapText="1"/>
    </xf>
    <xf numFmtId="0" fontId="30" fillId="13" borderId="0" xfId="2" applyFont="1" applyFill="1" applyBorder="1" applyAlignment="1">
      <alignment horizontal="center" vertical="center" wrapText="1"/>
    </xf>
    <xf numFmtId="0" fontId="30" fillId="13" borderId="7" xfId="2" applyFont="1" applyFill="1" applyBorder="1" applyAlignment="1">
      <alignment horizontal="center" vertical="center" wrapText="1"/>
    </xf>
    <xf numFmtId="0" fontId="30" fillId="13" borderId="8" xfId="2" applyFont="1" applyFill="1" applyBorder="1" applyAlignment="1">
      <alignment horizontal="center" vertical="center" wrapText="1"/>
    </xf>
    <xf numFmtId="38" fontId="14" fillId="13" borderId="5" xfId="11" applyFont="1" applyFill="1" applyBorder="1" applyAlignment="1">
      <alignment horizontal="center" vertical="center" wrapText="1"/>
    </xf>
    <xf numFmtId="38" fontId="14" fillId="13" borderId="0" xfId="11" applyFont="1" applyFill="1" applyBorder="1" applyAlignment="1">
      <alignment horizontal="center" vertical="center" wrapText="1"/>
    </xf>
    <xf numFmtId="38" fontId="14" fillId="13" borderId="8" xfId="11" applyFont="1" applyFill="1" applyBorder="1" applyAlignment="1">
      <alignment horizontal="center" vertical="center" wrapText="1"/>
    </xf>
    <xf numFmtId="0" fontId="30" fillId="13" borderId="2" xfId="2" applyFont="1" applyFill="1" applyBorder="1" applyAlignment="1">
      <alignment horizontal="center" vertical="center" wrapText="1"/>
    </xf>
    <xf numFmtId="0" fontId="30" fillId="13" borderId="4" xfId="2" applyFont="1" applyFill="1" applyBorder="1" applyAlignment="1">
      <alignment horizontal="center" vertical="center" wrapText="1"/>
    </xf>
    <xf numFmtId="0" fontId="30" fillId="13" borderId="9" xfId="2" applyFont="1" applyFill="1" applyBorder="1" applyAlignment="1">
      <alignment horizontal="center" vertical="center" wrapText="1"/>
    </xf>
    <xf numFmtId="0" fontId="30" fillId="13" borderId="3" xfId="2" applyFont="1" applyFill="1" applyBorder="1" applyAlignment="1">
      <alignment horizontal="center" vertical="center" wrapText="1"/>
    </xf>
    <xf numFmtId="38" fontId="19" fillId="9" borderId="0" xfId="11" applyFont="1" applyFill="1" applyAlignment="1">
      <alignment horizontal="left" wrapText="1"/>
    </xf>
    <xf numFmtId="179" fontId="14" fillId="9" borderId="12" xfId="12" applyNumberFormat="1" applyFont="1" applyFill="1" applyBorder="1" applyAlignment="1">
      <alignment horizontal="center"/>
    </xf>
    <xf numFmtId="179" fontId="14" fillId="9" borderId="13" xfId="12" applyNumberFormat="1" applyFont="1" applyFill="1" applyBorder="1" applyAlignment="1">
      <alignment horizontal="center"/>
    </xf>
    <xf numFmtId="179" fontId="14" fillId="13" borderId="8" xfId="12" applyNumberFormat="1" applyFont="1" applyFill="1" applyBorder="1" applyAlignment="1">
      <alignment horizontal="center"/>
    </xf>
    <xf numFmtId="179" fontId="14" fillId="13" borderId="7" xfId="12" applyNumberFormat="1" applyFont="1" applyFill="1" applyBorder="1" applyAlignment="1">
      <alignment horizontal="center"/>
    </xf>
    <xf numFmtId="181" fontId="14" fillId="9" borderId="0" xfId="11" applyNumberFormat="1" applyFont="1" applyFill="1" applyAlignment="1">
      <alignment horizontal="left" vertical="top"/>
    </xf>
    <xf numFmtId="38" fontId="31" fillId="9" borderId="0" xfId="11" applyFont="1" applyFill="1" applyAlignment="1">
      <alignment horizontal="center"/>
    </xf>
    <xf numFmtId="38" fontId="31" fillId="9" borderId="0" xfId="11" applyFont="1" applyFill="1" applyAlignment="1">
      <alignment horizontal="right"/>
    </xf>
    <xf numFmtId="181" fontId="14" fillId="9" borderId="0" xfId="11" applyNumberFormat="1" applyFont="1" applyFill="1" applyAlignment="1">
      <alignment horizontal="center"/>
    </xf>
    <xf numFmtId="49" fontId="31" fillId="9" borderId="0" xfId="13" applyNumberFormat="1" applyFont="1" applyFill="1" applyBorder="1" applyAlignment="1">
      <alignment horizontal="center" wrapText="1"/>
    </xf>
    <xf numFmtId="181" fontId="14" fillId="9" borderId="0" xfId="11" applyNumberFormat="1" applyFont="1" applyFill="1" applyAlignment="1">
      <alignment horizontal="center" vertical="top"/>
    </xf>
    <xf numFmtId="38" fontId="31" fillId="9" borderId="0" xfId="11" applyFont="1" applyFill="1" applyBorder="1" applyAlignment="1">
      <alignment horizontal="center"/>
    </xf>
    <xf numFmtId="38" fontId="14" fillId="0" borderId="0" xfId="11" applyFont="1" applyBorder="1" applyAlignment="1">
      <alignment horizontal="center"/>
    </xf>
    <xf numFmtId="0" fontId="14" fillId="0" borderId="0" xfId="11" applyNumberFormat="1" applyFont="1" applyBorder="1" applyAlignment="1">
      <alignment horizontal="center"/>
    </xf>
    <xf numFmtId="179" fontId="14" fillId="0" borderId="1" xfId="12" applyNumberFormat="1" applyFont="1" applyBorder="1" applyAlignment="1">
      <alignment horizontal="center"/>
    </xf>
    <xf numFmtId="38" fontId="27" fillId="9" borderId="0" xfId="11" applyFont="1" applyFill="1" applyBorder="1" applyAlignment="1">
      <alignment horizontal="center"/>
    </xf>
    <xf numFmtId="0" fontId="40" fillId="0" borderId="0" xfId="2" applyFont="1" applyFill="1" applyAlignment="1">
      <alignment horizontal="center" vertical="center"/>
    </xf>
    <xf numFmtId="0" fontId="40" fillId="0" borderId="0" xfId="3" applyNumberFormat="1" applyFont="1" applyFill="1" applyBorder="1" applyAlignment="1">
      <alignment horizontal="center" vertical="center" wrapText="1"/>
    </xf>
    <xf numFmtId="0" fontId="40" fillId="0" borderId="0" xfId="3" applyNumberFormat="1" applyFont="1" applyFill="1" applyBorder="1" applyAlignment="1">
      <alignment horizontal="center" vertical="center"/>
    </xf>
    <xf numFmtId="0" fontId="46" fillId="0" borderId="0" xfId="2" applyNumberFormat="1" applyFont="1" applyAlignment="1">
      <alignment horizontal="center"/>
    </xf>
    <xf numFmtId="0" fontId="46" fillId="0" borderId="0" xfId="18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center" shrinkToFit="1"/>
    </xf>
    <xf numFmtId="0" fontId="17" fillId="5" borderId="17" xfId="0" applyFont="1" applyFill="1" applyBorder="1" applyAlignment="1">
      <alignment horizontal="center" vertical="center" shrinkToFit="1"/>
    </xf>
    <xf numFmtId="0" fontId="17" fillId="5" borderId="18" xfId="0" applyFont="1" applyFill="1" applyBorder="1" applyAlignment="1">
      <alignment horizontal="center" vertical="center" shrinkToFit="1"/>
    </xf>
    <xf numFmtId="0" fontId="0" fillId="7" borderId="7" xfId="0" applyFill="1" applyBorder="1" applyAlignment="1">
      <alignment horizontal="center" vertical="center" shrinkToFit="1"/>
    </xf>
    <xf numFmtId="0" fontId="0" fillId="7" borderId="8" xfId="0" applyFill="1" applyBorder="1" applyAlignment="1">
      <alignment horizontal="center" vertical="center" shrinkToFit="1"/>
    </xf>
    <xf numFmtId="0" fontId="0" fillId="7" borderId="13" xfId="0" applyFill="1" applyBorder="1" applyAlignment="1">
      <alignment horizontal="center" vertical="center" shrinkToFit="1"/>
    </xf>
    <xf numFmtId="0" fontId="0" fillId="7" borderId="14" xfId="0" applyFill="1" applyBorder="1" applyAlignment="1">
      <alignment horizontal="center" vertical="center" shrinkToFit="1"/>
    </xf>
    <xf numFmtId="0" fontId="0" fillId="7" borderId="12" xfId="0" applyFill="1" applyBorder="1" applyAlignment="1">
      <alignment horizontal="center" vertical="center" shrinkToFit="1"/>
    </xf>
    <xf numFmtId="0" fontId="18" fillId="3" borderId="12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</cellXfs>
  <cellStyles count="21">
    <cellStyle name="パーセント" xfId="12" builtinId="5"/>
    <cellStyle name="桁区切り" xfId="11" builtinId="6"/>
    <cellStyle name="桁区切り 2" xfId="4"/>
    <cellStyle name="標準" xfId="0" builtinId="0"/>
    <cellStyle name="標準 2" xfId="1"/>
    <cellStyle name="標準 2 2" xfId="2"/>
    <cellStyle name="標準 2 2 2" xfId="5"/>
    <cellStyle name="標準 2 2 2 2" xfId="18"/>
    <cellStyle name="標準 2 3" xfId="7"/>
    <cellStyle name="標準 2_第１巻_表頭_CD-ROM収録" xfId="3"/>
    <cellStyle name="標準 3" xfId="6"/>
    <cellStyle name="標準 3 2" xfId="13"/>
    <cellStyle name="標準 4" xfId="10"/>
    <cellStyle name="標準 4 2" xfId="19"/>
    <cellStyle name="標準 4 3" xfId="20"/>
    <cellStyle name="標準 5" xfId="8"/>
    <cellStyle name="標準 5 2" xfId="9"/>
    <cellStyle name="標準 6" xfId="16"/>
    <cellStyle name="標準 7" xfId="17"/>
    <cellStyle name="標準_hyoto_02_xx_2005年農山村地域調査農業集落用表頭" xfId="14"/>
    <cellStyle name="標準_T041" xfId="15"/>
  </cellStyles>
  <dxfs count="2"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2" defaultPivotStyle="PivotStyleMedium9"/>
  <colors>
    <mruColors>
      <color rgb="FFFBAD57"/>
      <color rgb="FFFFFFCC"/>
      <color rgb="FFFFCC99"/>
      <color rgb="FFFFCCFF"/>
      <color rgb="FFFFCCCC"/>
      <color rgb="FFFFFFFF"/>
      <color rgb="FF99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706890118881"/>
          <c:y val="0.19061836823298658"/>
          <c:w val="0.66831129701192005"/>
          <c:h val="0.68999135765415842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グラフ用!$B$54</c:f>
              <c:strCache>
                <c:ptCount val="1"/>
                <c:pt idx="0">
                  <c:v>2015年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グラフ用!$C$52:$F$52</c:f>
              <c:strCache>
                <c:ptCount val="4"/>
                <c:pt idx="0">
                  <c:v>その他</c:v>
                </c:pt>
                <c:pt idx="1">
                  <c:v>観光農園</c:v>
                </c:pt>
                <c:pt idx="2">
                  <c:v>消費者に直接販売</c:v>
                </c:pt>
                <c:pt idx="3">
                  <c:v>農産物の加工</c:v>
                </c:pt>
              </c:strCache>
            </c:strRef>
          </c:cat>
          <c:val>
            <c:numRef>
              <c:f>グラフ用!$C$54:$F$54</c:f>
              <c:numCache>
                <c:formatCode>General</c:formatCode>
                <c:ptCount val="4"/>
                <c:pt idx="0">
                  <c:v>675</c:v>
                </c:pt>
                <c:pt idx="1">
                  <c:v>592</c:v>
                </c:pt>
                <c:pt idx="2">
                  <c:v>11044</c:v>
                </c:pt>
                <c:pt idx="3">
                  <c:v>2644</c:v>
                </c:pt>
              </c:numCache>
            </c:numRef>
          </c:val>
        </c:ser>
        <c:ser>
          <c:idx val="0"/>
          <c:order val="1"/>
          <c:tx>
            <c:strRef>
              <c:f>グラフ用!$B$53</c:f>
              <c:strCache>
                <c:ptCount val="1"/>
                <c:pt idx="0">
                  <c:v>2010年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グラフ用!$C$52:$F$52</c:f>
              <c:strCache>
                <c:ptCount val="4"/>
                <c:pt idx="0">
                  <c:v>その他</c:v>
                </c:pt>
                <c:pt idx="1">
                  <c:v>観光農園</c:v>
                </c:pt>
                <c:pt idx="2">
                  <c:v>消費者に直接販売</c:v>
                </c:pt>
                <c:pt idx="3">
                  <c:v>農産物の加工</c:v>
                </c:pt>
              </c:strCache>
            </c:strRef>
          </c:cat>
          <c:val>
            <c:numRef>
              <c:f>グラフ用!$C$53:$F$53</c:f>
              <c:numCache>
                <c:formatCode>General</c:formatCode>
                <c:ptCount val="4"/>
                <c:pt idx="0">
                  <c:v>930</c:v>
                </c:pt>
                <c:pt idx="1">
                  <c:v>811</c:v>
                </c:pt>
                <c:pt idx="2">
                  <c:v>15528</c:v>
                </c:pt>
                <c:pt idx="3">
                  <c:v>3454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8"/>
        <c:axId val="290420264"/>
        <c:axId val="290531280"/>
      </c:barChart>
      <c:catAx>
        <c:axId val="290420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0531280"/>
        <c:crosses val="autoZero"/>
        <c:auto val="1"/>
        <c:lblAlgn val="ctr"/>
        <c:lblOffset val="100"/>
        <c:noMultiLvlLbl val="0"/>
      </c:catAx>
      <c:valAx>
        <c:axId val="29053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0420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4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legendEntry>
      <c:layout>
        <c:manualLayout>
          <c:xMode val="edge"/>
          <c:yMode val="edge"/>
          <c:x val="0.60016936931196874"/>
          <c:y val="5.1282077789430863E-2"/>
          <c:w val="0.35406531722246365"/>
          <c:h val="0.120538514775205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17585343884028"/>
          <c:y val="0.23787468190841624"/>
          <c:w val="0.73328227414196179"/>
          <c:h val="0.649455118110236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グラフ用!$B$47</c:f>
              <c:strCache>
                <c:ptCount val="1"/>
                <c:pt idx="0">
                  <c:v>2010年</c:v>
                </c:pt>
              </c:strCache>
            </c:strRef>
          </c:tx>
          <c:spPr>
            <a:solidFill>
              <a:srgbClr val="99FF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1.3234081197861559E-2"/>
                  <c:y val="0.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グラフ用!$C$46:$D$46</c15:sqref>
                  </c15:fullRef>
                </c:ext>
              </c:extLst>
              <c:f>グラフ用!$C$46</c:f>
              <c:strCache>
                <c:ptCount val="1"/>
                <c:pt idx="0">
                  <c:v>事業有り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グラフ用!$C$47:$D$47</c15:sqref>
                  </c15:fullRef>
                </c:ext>
              </c:extLst>
              <c:f>グラフ用!$C$47</c:f>
              <c:numCache>
                <c:formatCode>General</c:formatCode>
                <c:ptCount val="1"/>
                <c:pt idx="0">
                  <c:v>17375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グラフ用!$D$47</c15:sqref>
                  <c15:dLbl>
                    <c:idx val="0"/>
                    <c:layout>
                      <c:manualLayout>
                        <c:x val="-1.2131100958526245E-16"/>
                        <c:y val="0.1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ser>
          <c:idx val="1"/>
          <c:order val="1"/>
          <c:tx>
            <c:strRef>
              <c:f>グラフ用!$B$48</c:f>
              <c:strCache>
                <c:ptCount val="1"/>
                <c:pt idx="0">
                  <c:v>2015年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0"/>
                  <c:y val="0.126666666666666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グラフ用!$C$46:$D$46</c15:sqref>
                  </c15:fullRef>
                </c:ext>
              </c:extLst>
              <c:f>グラフ用!$C$46</c:f>
              <c:strCache>
                <c:ptCount val="1"/>
                <c:pt idx="0">
                  <c:v>事業有り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グラフ用!$C$48:$D$48</c15:sqref>
                  </c15:fullRef>
                </c:ext>
              </c:extLst>
              <c:f>グラフ用!$C$48</c:f>
              <c:numCache>
                <c:formatCode>General</c:formatCode>
                <c:ptCount val="1"/>
                <c:pt idx="0">
                  <c:v>12618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overlap val="-13"/>
        <c:axId val="291621376"/>
        <c:axId val="291621768"/>
      </c:barChart>
      <c:catAx>
        <c:axId val="291621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91621768"/>
        <c:crosses val="autoZero"/>
        <c:auto val="1"/>
        <c:lblAlgn val="ctr"/>
        <c:lblOffset val="100"/>
        <c:noMultiLvlLbl val="0"/>
      </c:catAx>
      <c:valAx>
        <c:axId val="291621768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162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3232923309214066E-2"/>
          <c:y val="0.89721838069733673"/>
          <c:w val="0.89353250843644549"/>
          <c:h val="9.66698162729658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82152306217311"/>
          <c:y val="0.29866666666666669"/>
          <c:w val="0.84686001055991311"/>
          <c:h val="0.589729704839526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グラフ用!$C$15</c:f>
              <c:strCache>
                <c:ptCount val="1"/>
                <c:pt idx="0">
                  <c:v>2010年</c:v>
                </c:pt>
              </c:strCache>
            </c:strRef>
          </c:tx>
          <c:spPr>
            <a:solidFill>
              <a:srgbClr val="99FF6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4.3290293534781173E-3"/>
                  <c:y val="1.998379234853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9171368373796647E-17"/>
                  <c:y val="7.69500586620220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グラフ用!$D$14:$E$14</c:f>
              <c:strCache>
                <c:ptCount val="2"/>
                <c:pt idx="0">
                  <c:v>林野面積</c:v>
                </c:pt>
                <c:pt idx="1">
                  <c:v>耕地面積</c:v>
                </c:pt>
              </c:strCache>
            </c:strRef>
          </c:cat>
          <c:val>
            <c:numRef>
              <c:f>グラフ用!$D$15:$E$15</c:f>
              <c:numCache>
                <c:formatCode>General</c:formatCode>
                <c:ptCount val="2"/>
                <c:pt idx="0">
                  <c:v>1022777</c:v>
                </c:pt>
                <c:pt idx="1">
                  <c:v>110877</c:v>
                </c:pt>
              </c:numCache>
            </c:numRef>
          </c:val>
        </c:ser>
        <c:ser>
          <c:idx val="1"/>
          <c:order val="1"/>
          <c:tx>
            <c:strRef>
              <c:f>グラフ用!$C$16</c:f>
              <c:strCache>
                <c:ptCount val="1"/>
                <c:pt idx="0">
                  <c:v>2015年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1.0781598751922996E-2"/>
                  <c:y val="2.3152267256915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2054893085112757E-3"/>
                  <c:y val="1.1736274901121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グラフ用!$D$14:$E$14</c:f>
              <c:strCache>
                <c:ptCount val="2"/>
                <c:pt idx="0">
                  <c:v>林野面積</c:v>
                </c:pt>
                <c:pt idx="1">
                  <c:v>耕地面積</c:v>
                </c:pt>
              </c:strCache>
            </c:strRef>
          </c:cat>
          <c:val>
            <c:numRef>
              <c:f>グラフ用!$D$16:$E$16</c:f>
              <c:numCache>
                <c:formatCode>General</c:formatCode>
                <c:ptCount val="2"/>
                <c:pt idx="0">
                  <c:v>1031536</c:v>
                </c:pt>
                <c:pt idx="1">
                  <c:v>109842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90605184"/>
        <c:axId val="290639808"/>
      </c:barChart>
      <c:catAx>
        <c:axId val="29060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0639808"/>
        <c:crosses val="autoZero"/>
        <c:auto val="1"/>
        <c:lblAlgn val="ctr"/>
        <c:lblOffset val="100"/>
        <c:noMultiLvlLbl val="0"/>
      </c:catAx>
      <c:valAx>
        <c:axId val="290639808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060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8403960769848"/>
          <c:y val="0.13213442444182874"/>
          <c:w val="0.71565810087692527"/>
          <c:h val="8.35920204343324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527269932525233"/>
          <c:y val="0.17728621536822164"/>
          <c:w val="0.51713209549529682"/>
          <c:h val="0.73191962115846632"/>
        </c:manualLayout>
      </c:layout>
      <c:doughnutChart>
        <c:varyColors val="1"/>
        <c:ser>
          <c:idx val="0"/>
          <c:order val="0"/>
          <c:tx>
            <c:strRef>
              <c:f>グラフ用!$C$21</c:f>
              <c:strCache>
                <c:ptCount val="1"/>
                <c:pt idx="0">
                  <c:v>2010年</c:v>
                </c:pt>
              </c:strCache>
            </c:strRef>
          </c:tx>
          <c:dPt>
            <c:idx val="0"/>
            <c:bubble3D val="0"/>
            <c:spPr>
              <a:solidFill>
                <a:srgbClr val="FBAD57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rgbClr val="E2A7F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0"/>
              <c:layout>
                <c:manualLayout>
                  <c:x val="8.7863826289756222E-3"/>
                  <c:y val="-1.1191419089564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145530515902489E-2"/>
                  <c:y val="3.3574257268694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4025349751646323E-2"/>
                  <c:y val="1.9464697681878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グラフ用!$D$19:$F$19</c:f>
              <c:strCache>
                <c:ptCount val="3"/>
                <c:pt idx="0">
                  <c:v>田面積</c:v>
                </c:pt>
                <c:pt idx="1">
                  <c:v>畑面積</c:v>
                </c:pt>
                <c:pt idx="2">
                  <c:v>樹園地面積</c:v>
                </c:pt>
              </c:strCache>
            </c:strRef>
          </c:cat>
          <c:val>
            <c:numRef>
              <c:f>グラフ用!$D$21:$F$21</c:f>
              <c:numCache>
                <c:formatCode>General</c:formatCode>
                <c:ptCount val="3"/>
                <c:pt idx="0">
                  <c:v>50.8</c:v>
                </c:pt>
                <c:pt idx="1">
                  <c:v>33</c:v>
                </c:pt>
                <c:pt idx="2">
                  <c:v>16.100000000000001</c:v>
                </c:pt>
              </c:numCache>
            </c:numRef>
          </c:val>
        </c:ser>
        <c:ser>
          <c:idx val="1"/>
          <c:order val="1"/>
          <c:tx>
            <c:strRef>
              <c:f>グラフ用!$C$20</c:f>
              <c:strCache>
                <c:ptCount val="1"/>
                <c:pt idx="0">
                  <c:v>2015年</c:v>
                </c:pt>
              </c:strCache>
            </c:strRef>
          </c:tx>
          <c:dPt>
            <c:idx val="0"/>
            <c:bubble3D val="0"/>
            <c:spPr>
              <a:solidFill>
                <a:srgbClr val="FBAD57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rgbClr val="E2A7F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0"/>
              <c:layout>
                <c:manualLayout>
                  <c:x val="2.725627678205721E-2"/>
                  <c:y val="-2.2498691323264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0516331429271176E-2"/>
                  <c:y val="-9.870919758406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2668303332218316E-2"/>
                  <c:y val="-0.105210354618178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rgbClr val="002060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グラフ用!$D$19:$F$19</c:f>
              <c:strCache>
                <c:ptCount val="3"/>
                <c:pt idx="0">
                  <c:v>田面積</c:v>
                </c:pt>
                <c:pt idx="1">
                  <c:v>畑面積</c:v>
                </c:pt>
                <c:pt idx="2">
                  <c:v>樹園地面積</c:v>
                </c:pt>
              </c:strCache>
            </c:strRef>
          </c:cat>
          <c:val>
            <c:numRef>
              <c:f>グラフ用!$D$20:$F$20</c:f>
              <c:numCache>
                <c:formatCode>General</c:formatCode>
                <c:ptCount val="3"/>
                <c:pt idx="0">
                  <c:v>49.7</c:v>
                </c:pt>
                <c:pt idx="1">
                  <c:v>34.799999999999997</c:v>
                </c:pt>
                <c:pt idx="2">
                  <c:v>15.5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2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508845191949509"/>
          <c:y val="0.88310572312337188"/>
          <c:w val="0.68405537499553548"/>
          <c:h val="9.20253485377693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6720553182451"/>
          <c:y val="0.17228512259420647"/>
          <c:w val="0.73709681039707298"/>
          <c:h val="0.737991187903960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グラフ用!$C$24</c:f>
              <c:strCache>
                <c:ptCount val="1"/>
                <c:pt idx="0">
                  <c:v>2010年</c:v>
                </c:pt>
              </c:strCache>
            </c:strRef>
          </c:tx>
          <c:spPr>
            <a:solidFill>
              <a:srgbClr val="99FF6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>
                <c:manualLayout>
                  <c:x val="-9.157979674709116E-17"/>
                  <c:y val="5.5027032697615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グラフ用!$D$23</c:f>
              <c:strCache>
                <c:ptCount val="1"/>
                <c:pt idx="0">
                  <c:v>耕作放棄地面積</c:v>
                </c:pt>
              </c:strCache>
            </c:strRef>
          </c:cat>
          <c:val>
            <c:numRef>
              <c:f>グラフ用!$D$24</c:f>
              <c:numCache>
                <c:formatCode>General</c:formatCode>
                <c:ptCount val="1"/>
                <c:pt idx="0">
                  <c:v>17146</c:v>
                </c:pt>
              </c:numCache>
            </c:numRef>
          </c:val>
        </c:ser>
        <c:ser>
          <c:idx val="1"/>
          <c:order val="1"/>
          <c:tx>
            <c:strRef>
              <c:f>グラフ用!$C$25</c:f>
              <c:strCache>
                <c:ptCount val="1"/>
                <c:pt idx="0">
                  <c:v>2015年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>
                <c:manualLayout>
                  <c:x val="0"/>
                  <c:y val="1.16707819569613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グラフ用!$D$23</c:f>
              <c:strCache>
                <c:ptCount val="1"/>
                <c:pt idx="0">
                  <c:v>耕作放棄地面積</c:v>
                </c:pt>
              </c:strCache>
            </c:strRef>
          </c:cat>
          <c:val>
            <c:numRef>
              <c:f>グラフ用!$D$25</c:f>
              <c:numCache>
                <c:formatCode>General</c:formatCode>
                <c:ptCount val="1"/>
                <c:pt idx="0">
                  <c:v>16776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77"/>
        <c:overlap val="-15"/>
        <c:axId val="178971656"/>
        <c:axId val="178972048"/>
      </c:barChart>
      <c:catAx>
        <c:axId val="1789716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8972048"/>
        <c:crosses val="autoZero"/>
        <c:auto val="1"/>
        <c:lblAlgn val="ctr"/>
        <c:lblOffset val="100"/>
        <c:noMultiLvlLbl val="0"/>
      </c:catAx>
      <c:valAx>
        <c:axId val="178972048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971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6499884708230198"/>
          <c:y val="0.8993020872390951"/>
          <c:w val="0.70072786857146352"/>
          <c:h val="0.100698113670370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ysClr val="windowText" lastClr="000000"/>
                </a:solidFill>
              </a:rPr>
              <a:t>指定地域面積の特化係数</a:t>
            </a:r>
          </a:p>
        </c:rich>
      </c:tx>
      <c:layout>
        <c:manualLayout>
          <c:xMode val="edge"/>
          <c:yMode val="edge"/>
          <c:x val="0.30080761537340706"/>
          <c:y val="1.8226296480717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47183232530714"/>
          <c:y val="0.19547777230971125"/>
          <c:w val="0.50970333379870647"/>
          <c:h val="0.68652228876756805"/>
        </c:manualLayout>
      </c:layout>
      <c:radarChart>
        <c:radarStyle val="marker"/>
        <c:varyColors val="0"/>
        <c:ser>
          <c:idx val="1"/>
          <c:order val="0"/>
          <c:tx>
            <c:strRef>
              <c:f>グラフ用!$C$33</c:f>
              <c:strCache>
                <c:ptCount val="1"/>
                <c:pt idx="0">
                  <c:v>県　　計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グラフ用!$D$31:$I$31</c:f>
              <c:strCache>
                <c:ptCount val="6"/>
                <c:pt idx="0">
                  <c:v>森林地域</c:v>
                </c:pt>
                <c:pt idx="1">
                  <c:v>農業地域</c:v>
                </c:pt>
                <c:pt idx="2">
                  <c:v>市街化区域</c:v>
                </c:pt>
                <c:pt idx="3">
                  <c:v>市街化調整区域</c:v>
                </c:pt>
                <c:pt idx="4">
                  <c:v>商業関連地域</c:v>
                </c:pt>
                <c:pt idx="5">
                  <c:v>工業関連地域</c:v>
                </c:pt>
              </c:strCache>
            </c:strRef>
          </c:cat>
          <c:val>
            <c:numRef>
              <c:f>グラフ用!$D$33:$I$33</c:f>
              <c:numCache>
                <c:formatCode>0.0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0"/>
          <c:order val="1"/>
          <c:tx>
            <c:strRef>
              <c:f>グラフ用!$C$32</c:f>
              <c:strCache>
                <c:ptCount val="1"/>
                <c:pt idx="0">
                  <c:v>長野県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グラフ用!$D$31:$I$31</c:f>
              <c:strCache>
                <c:ptCount val="6"/>
                <c:pt idx="0">
                  <c:v>森林地域</c:v>
                </c:pt>
                <c:pt idx="1">
                  <c:v>農業地域</c:v>
                </c:pt>
                <c:pt idx="2">
                  <c:v>市街化区域</c:v>
                </c:pt>
                <c:pt idx="3">
                  <c:v>市街化調整区域</c:v>
                </c:pt>
                <c:pt idx="4">
                  <c:v>商業関連地域</c:v>
                </c:pt>
                <c:pt idx="5">
                  <c:v>工業関連地域</c:v>
                </c:pt>
              </c:strCache>
            </c:strRef>
          </c:cat>
          <c:val>
            <c:numRef>
              <c:f>グラフ用!$D$32:$I$32</c:f>
              <c:numCache>
                <c:formatCode>0.0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119672"/>
        <c:axId val="291120064"/>
      </c:radarChart>
      <c:catAx>
        <c:axId val="2911196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91120064"/>
        <c:crosses val="autoZero"/>
        <c:auto val="1"/>
        <c:lblAlgn val="ctr"/>
        <c:lblOffset val="100"/>
        <c:noMultiLvlLbl val="0"/>
      </c:catAx>
      <c:valAx>
        <c:axId val="291120064"/>
        <c:scaling>
          <c:logBase val="2"/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50000"/>
                  <a:lumOff val="50000"/>
                  <a:alpha val="60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1119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8939911328880536E-2"/>
          <c:y val="0.1100825341601971"/>
          <c:w val="0.38933713612203097"/>
          <c:h val="0.128560083835674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9077798433275"/>
          <c:y val="0.13849406047418725"/>
          <c:w val="0.76486249730980305"/>
          <c:h val="0.638355027997706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グラフ用!$D$62</c:f>
              <c:strCache>
                <c:ptCount val="1"/>
                <c:pt idx="0">
                  <c:v>水田集落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グラフ用!$C$63:$C$64</c:f>
              <c:strCache>
                <c:ptCount val="2"/>
                <c:pt idx="0">
                  <c:v>2015年</c:v>
                </c:pt>
                <c:pt idx="1">
                  <c:v>2010年</c:v>
                </c:pt>
              </c:strCache>
            </c:strRef>
          </c:cat>
          <c:val>
            <c:numRef>
              <c:f>グラフ用!$D$63:$D$64</c:f>
              <c:numCache>
                <c:formatCode>General</c:formatCode>
                <c:ptCount val="2"/>
                <c:pt idx="0">
                  <c:v>1132</c:v>
                </c:pt>
                <c:pt idx="1">
                  <c:v>1226</c:v>
                </c:pt>
              </c:numCache>
            </c:numRef>
          </c:val>
        </c:ser>
        <c:ser>
          <c:idx val="1"/>
          <c:order val="1"/>
          <c:tx>
            <c:strRef>
              <c:f>グラフ用!$E$62</c:f>
              <c:strCache>
                <c:ptCount val="1"/>
                <c:pt idx="0">
                  <c:v>田畑集落</c:v>
                </c:pt>
              </c:strCache>
            </c:strRef>
          </c:tx>
          <c:spPr>
            <a:solidFill>
              <a:srgbClr val="FBAD57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グラフ用!$C$63:$C$64</c:f>
              <c:strCache>
                <c:ptCount val="2"/>
                <c:pt idx="0">
                  <c:v>2015年</c:v>
                </c:pt>
                <c:pt idx="1">
                  <c:v>2010年</c:v>
                </c:pt>
              </c:strCache>
            </c:strRef>
          </c:cat>
          <c:val>
            <c:numRef>
              <c:f>グラフ用!$E$63:$E$64</c:f>
              <c:numCache>
                <c:formatCode>General</c:formatCode>
                <c:ptCount val="2"/>
                <c:pt idx="0">
                  <c:v>2019</c:v>
                </c:pt>
                <c:pt idx="1">
                  <c:v>2063</c:v>
                </c:pt>
              </c:numCache>
            </c:numRef>
          </c:val>
        </c:ser>
        <c:ser>
          <c:idx val="2"/>
          <c:order val="2"/>
          <c:tx>
            <c:strRef>
              <c:f>グラフ用!$F$62</c:f>
              <c:strCache>
                <c:ptCount val="1"/>
                <c:pt idx="0">
                  <c:v>畑地集落</c:v>
                </c:pt>
              </c:strCache>
            </c:strRef>
          </c:tx>
          <c:spPr>
            <a:solidFill>
              <a:srgbClr val="99FF6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7.1178126905556156E-3"/>
                  <c:y val="-7.0052401101275473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グラフ用!$C$63:$C$64</c:f>
              <c:strCache>
                <c:ptCount val="2"/>
                <c:pt idx="0">
                  <c:v>2015年</c:v>
                </c:pt>
                <c:pt idx="1">
                  <c:v>2010年</c:v>
                </c:pt>
              </c:strCache>
            </c:strRef>
          </c:cat>
          <c:val>
            <c:numRef>
              <c:f>グラフ用!$F$63:$F$64</c:f>
              <c:numCache>
                <c:formatCode>General</c:formatCode>
                <c:ptCount val="2"/>
                <c:pt idx="0">
                  <c:v>1576</c:v>
                </c:pt>
                <c:pt idx="1">
                  <c:v>1447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8"/>
        <c:overlap val="100"/>
        <c:axId val="291121240"/>
        <c:axId val="291121632"/>
      </c:barChart>
      <c:catAx>
        <c:axId val="291121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1121632"/>
        <c:crosses val="autoZero"/>
        <c:auto val="1"/>
        <c:lblAlgn val="ctr"/>
        <c:lblOffset val="100"/>
        <c:noMultiLvlLbl val="0"/>
      </c:catAx>
      <c:valAx>
        <c:axId val="291121632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one"/>
        <c:spPr>
          <a:noFill/>
          <a:ln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1121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62052082212419"/>
          <c:y val="0.83614266020909833"/>
          <c:w val="0.58496692867346434"/>
          <c:h val="0.11770910484880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43897041619268"/>
          <c:y val="0.22775853018372699"/>
          <c:w val="0.89335204483078023"/>
          <c:h val="0.61914260717410319"/>
        </c:manualLayout>
      </c:layout>
      <c:lineChart>
        <c:grouping val="standard"/>
        <c:varyColors val="0"/>
        <c:ser>
          <c:idx val="0"/>
          <c:order val="0"/>
          <c:tx>
            <c:strRef>
              <c:f>グラフ用!$C$68</c:f>
              <c:strCache>
                <c:ptCount val="1"/>
                <c:pt idx="0">
                  <c:v>2010年</c:v>
                </c:pt>
              </c:strCache>
            </c:strRef>
          </c:tx>
          <c:spPr>
            <a:ln w="19050" cap="rnd">
              <a:solidFill>
                <a:srgbClr val="99FF6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0.10580100761893649"/>
                  <c:y val="3.21444460182776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0784840408521159E-2"/>
                  <c:y val="-0.14880459568321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4548182801941629E-2"/>
                  <c:y val="-9.438266645240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294703940601983E-3"/>
                  <c:y val="-9.53200492795543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グラフ用!$D$67:$I$67</c:f>
              <c:strCache>
                <c:ptCount val="6"/>
                <c:pt idx="0">
                  <c:v>１０%未満</c:v>
                </c:pt>
                <c:pt idx="1">
                  <c:v>10～30</c:v>
                </c:pt>
                <c:pt idx="2">
                  <c:v>30～50</c:v>
                </c:pt>
                <c:pt idx="3">
                  <c:v>50～70</c:v>
                </c:pt>
                <c:pt idx="4">
                  <c:v>70～90</c:v>
                </c:pt>
                <c:pt idx="5">
                  <c:v>90%以上</c:v>
                </c:pt>
              </c:strCache>
            </c:strRef>
          </c:cat>
          <c:val>
            <c:numRef>
              <c:f>グラフ用!$D$68:$I$68</c:f>
              <c:numCache>
                <c:formatCode>General</c:formatCode>
                <c:ptCount val="6"/>
                <c:pt idx="0">
                  <c:v>858</c:v>
                </c:pt>
                <c:pt idx="1">
                  <c:v>1126</c:v>
                </c:pt>
                <c:pt idx="2">
                  <c:v>1109</c:v>
                </c:pt>
                <c:pt idx="3">
                  <c:v>1063</c:v>
                </c:pt>
                <c:pt idx="4">
                  <c:v>471</c:v>
                </c:pt>
                <c:pt idx="5">
                  <c:v>109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グラフ用!$C$69</c:f>
              <c:strCache>
                <c:ptCount val="1"/>
                <c:pt idx="0">
                  <c:v>2015年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1"/>
              <c:layout>
                <c:manualLayout>
                  <c:x val="-0.10803160187652454"/>
                  <c:y val="-7.8192190261931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1729417176989827"/>
                  <c:y val="-7.9597728855321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0880031925497062"/>
                  <c:y val="-9.8131662113664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9296162552261023E-2"/>
                  <c:y val="-7.9129202219238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4993230641584326E-2"/>
                  <c:y val="-7.9129202219238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グラフ用!$D$67:$I$67</c:f>
              <c:strCache>
                <c:ptCount val="6"/>
                <c:pt idx="0">
                  <c:v>１０%未満</c:v>
                </c:pt>
                <c:pt idx="1">
                  <c:v>10～30</c:v>
                </c:pt>
                <c:pt idx="2">
                  <c:v>30～50</c:v>
                </c:pt>
                <c:pt idx="3">
                  <c:v>50～70</c:v>
                </c:pt>
                <c:pt idx="4">
                  <c:v>70～90</c:v>
                </c:pt>
                <c:pt idx="5">
                  <c:v>90%以上</c:v>
                </c:pt>
              </c:strCache>
            </c:strRef>
          </c:cat>
          <c:val>
            <c:numRef>
              <c:f>グラフ用!$D$69:$I$69</c:f>
              <c:numCache>
                <c:formatCode>General</c:formatCode>
                <c:ptCount val="6"/>
                <c:pt idx="0">
                  <c:v>996</c:v>
                </c:pt>
                <c:pt idx="1">
                  <c:v>1279</c:v>
                </c:pt>
                <c:pt idx="2">
                  <c:v>1142</c:v>
                </c:pt>
                <c:pt idx="3">
                  <c:v>966</c:v>
                </c:pt>
                <c:pt idx="4">
                  <c:v>275</c:v>
                </c:pt>
                <c:pt idx="5">
                  <c:v>69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1119280"/>
        <c:axId val="291122416"/>
      </c:lineChart>
      <c:catAx>
        <c:axId val="29111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1122416"/>
        <c:crosses val="autoZero"/>
        <c:auto val="1"/>
        <c:lblAlgn val="ctr"/>
        <c:lblOffset val="100"/>
        <c:noMultiLvlLbl val="0"/>
      </c:catAx>
      <c:valAx>
        <c:axId val="291122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111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legendEntry>
      <c:layout>
        <c:manualLayout>
          <c:xMode val="edge"/>
          <c:yMode val="edge"/>
          <c:x val="0.50818897368379778"/>
          <c:y val="0.11951892969679212"/>
          <c:w val="0.47648519637763287"/>
          <c:h val="9.94750656167979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9426632618607"/>
          <c:y val="9.9624825085696145E-2"/>
          <c:w val="0.71990080523785183"/>
          <c:h val="0.7957463650669642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グラフ用!$A$87</c:f>
              <c:strCache>
                <c:ptCount val="1"/>
                <c:pt idx="0">
                  <c:v>2015年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グラフ用!$B$85:$H$85</c:f>
              <c:strCache>
                <c:ptCount val="7"/>
                <c:pt idx="0">
                  <c:v>寄り合いを開催しなかった</c:v>
                </c:pt>
                <c:pt idx="1">
                  <c:v>農業集落内の福祉・厚生</c:v>
                </c:pt>
                <c:pt idx="2">
                  <c:v>農業集落行事の計画・推進</c:v>
                </c:pt>
                <c:pt idx="3">
                  <c:v>環境美化・自然環境の保全</c:v>
                </c:pt>
                <c:pt idx="4">
                  <c:v>集落共有財産・施設の管理</c:v>
                </c:pt>
                <c:pt idx="5">
                  <c:v>農道・水路・ため池等の管理</c:v>
                </c:pt>
                <c:pt idx="6">
                  <c:v>農業生産にかかる事項</c:v>
                </c:pt>
              </c:strCache>
            </c:strRef>
          </c:cat>
          <c:val>
            <c:numRef>
              <c:f>グラフ用!$B$87:$H$87</c:f>
              <c:numCache>
                <c:formatCode>General</c:formatCode>
                <c:ptCount val="7"/>
                <c:pt idx="0">
                  <c:v>155</c:v>
                </c:pt>
                <c:pt idx="1">
                  <c:v>4146</c:v>
                </c:pt>
                <c:pt idx="2">
                  <c:v>4484</c:v>
                </c:pt>
                <c:pt idx="3">
                  <c:v>4512</c:v>
                </c:pt>
                <c:pt idx="4">
                  <c:v>3931</c:v>
                </c:pt>
                <c:pt idx="5">
                  <c:v>4198</c:v>
                </c:pt>
                <c:pt idx="6">
                  <c:v>3187</c:v>
                </c:pt>
              </c:numCache>
            </c:numRef>
          </c:val>
        </c:ser>
        <c:ser>
          <c:idx val="0"/>
          <c:order val="1"/>
          <c:tx>
            <c:strRef>
              <c:f>グラフ用!$A$86</c:f>
              <c:strCache>
                <c:ptCount val="1"/>
                <c:pt idx="0">
                  <c:v>2010年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rgbClr val="99FF66"/>
              </a:solidFill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グラフ用!$B$85:$H$85</c:f>
              <c:strCache>
                <c:ptCount val="7"/>
                <c:pt idx="0">
                  <c:v>寄り合いを開催しなかった</c:v>
                </c:pt>
                <c:pt idx="1">
                  <c:v>農業集落内の福祉・厚生</c:v>
                </c:pt>
                <c:pt idx="2">
                  <c:v>農業集落行事の計画・推進</c:v>
                </c:pt>
                <c:pt idx="3">
                  <c:v>環境美化・自然環境の保全</c:v>
                </c:pt>
                <c:pt idx="4">
                  <c:v>集落共有財産・施設の管理</c:v>
                </c:pt>
                <c:pt idx="5">
                  <c:v>農道・水路・ため池等の管理</c:v>
                </c:pt>
                <c:pt idx="6">
                  <c:v>農業生産にかかる事項</c:v>
                </c:pt>
              </c:strCache>
            </c:strRef>
          </c:cat>
          <c:val>
            <c:numRef>
              <c:f>グラフ用!$B$86:$H$86</c:f>
              <c:numCache>
                <c:formatCode>General</c:formatCode>
                <c:ptCount val="7"/>
                <c:pt idx="0">
                  <c:v>225</c:v>
                </c:pt>
                <c:pt idx="1">
                  <c:v>3394</c:v>
                </c:pt>
                <c:pt idx="2">
                  <c:v>4153</c:v>
                </c:pt>
                <c:pt idx="3">
                  <c:v>3923</c:v>
                </c:pt>
                <c:pt idx="4">
                  <c:v>3618</c:v>
                </c:pt>
                <c:pt idx="5">
                  <c:v>3681</c:v>
                </c:pt>
                <c:pt idx="6">
                  <c:v>3044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78973616"/>
        <c:axId val="178973224"/>
      </c:barChart>
      <c:catAx>
        <c:axId val="178973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973224"/>
        <c:crosses val="autoZero"/>
        <c:auto val="1"/>
        <c:lblAlgn val="ctr"/>
        <c:lblOffset val="100"/>
        <c:noMultiLvlLbl val="0"/>
      </c:catAx>
      <c:valAx>
        <c:axId val="178973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973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07463682459968"/>
          <c:y val="4.8342027337526369E-3"/>
          <c:w val="0.24790734429202332"/>
          <c:h val="8.92725348374878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182226306705562E-2"/>
          <c:y val="0.19567825771341307"/>
          <c:w val="0.95581777369329446"/>
          <c:h val="0.68223892116121498"/>
        </c:manualLayout>
      </c:layout>
      <c:lineChart>
        <c:grouping val="standard"/>
        <c:varyColors val="0"/>
        <c:ser>
          <c:idx val="0"/>
          <c:order val="0"/>
          <c:tx>
            <c:strRef>
              <c:f>グラフ用!$B$104</c:f>
              <c:strCache>
                <c:ptCount val="1"/>
                <c:pt idx="0">
                  <c:v>2010年</c:v>
                </c:pt>
              </c:strCache>
            </c:strRef>
          </c:tx>
          <c:spPr>
            <a:ln w="28575" cap="rnd" cmpd="dbl">
              <a:solidFill>
                <a:srgbClr val="99FF6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867796948250913E-2"/>
                  <c:y val="-8.3964737333240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740045804540047E-2"/>
                  <c:y val="-6.2385404586470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385345142765426E-2"/>
                  <c:y val="7.412680407904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566279083203517E-2"/>
                  <c:y val="-4.878507174983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8526522177238275E-3"/>
                  <c:y val="5.2962794671335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グラフ用!$C$103:$G$103</c:f>
              <c:strCache>
                <c:ptCount val="5"/>
                <c:pt idx="0">
                  <c:v>農地の保全</c:v>
                </c:pt>
                <c:pt idx="1">
                  <c:v>森林の保全</c:v>
                </c:pt>
                <c:pt idx="2">
                  <c:v>ため池・湖沼の保全</c:v>
                </c:pt>
                <c:pt idx="3">
                  <c:v>河川・水路の保全</c:v>
                </c:pt>
                <c:pt idx="4">
                  <c:v>農業用用排水路の保全</c:v>
                </c:pt>
              </c:strCache>
            </c:strRef>
          </c:cat>
          <c:val>
            <c:numRef>
              <c:f>グラフ用!$C$104:$G$104</c:f>
              <c:numCache>
                <c:formatCode>General</c:formatCode>
                <c:ptCount val="5"/>
                <c:pt idx="0">
                  <c:v>1913</c:v>
                </c:pt>
                <c:pt idx="1">
                  <c:v>1080</c:v>
                </c:pt>
                <c:pt idx="2">
                  <c:v>565</c:v>
                </c:pt>
                <c:pt idx="3">
                  <c:v>2532</c:v>
                </c:pt>
                <c:pt idx="4">
                  <c:v>3777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グラフ用!$B$105</c:f>
              <c:strCache>
                <c:ptCount val="1"/>
                <c:pt idx="0">
                  <c:v>2015年</c:v>
                </c:pt>
              </c:strCache>
            </c:strRef>
          </c:tx>
          <c:spPr>
            <a:ln w="38100" cap="rnd" cmpd="dbl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3475677203096326E-2"/>
                  <c:y val="-5.2825551509959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9104689807185698E-2"/>
                  <c:y val="-8.1741162374625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3481177881614384E-3"/>
                  <c:y val="-9.51852711826181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グラフ用!$C$103:$G$103</c:f>
              <c:strCache>
                <c:ptCount val="5"/>
                <c:pt idx="0">
                  <c:v>農地の保全</c:v>
                </c:pt>
                <c:pt idx="1">
                  <c:v>森林の保全</c:v>
                </c:pt>
                <c:pt idx="2">
                  <c:v>ため池・湖沼の保全</c:v>
                </c:pt>
                <c:pt idx="3">
                  <c:v>河川・水路の保全</c:v>
                </c:pt>
                <c:pt idx="4">
                  <c:v>農業用用排水路の保全</c:v>
                </c:pt>
              </c:strCache>
            </c:strRef>
          </c:cat>
          <c:val>
            <c:numRef>
              <c:f>グラフ用!$C$105:$G$105</c:f>
              <c:numCache>
                <c:formatCode>General</c:formatCode>
                <c:ptCount val="5"/>
                <c:pt idx="0">
                  <c:v>2176</c:v>
                </c:pt>
                <c:pt idx="1">
                  <c:v>1382</c:v>
                </c:pt>
                <c:pt idx="2">
                  <c:v>588</c:v>
                </c:pt>
                <c:pt idx="3">
                  <c:v>2882</c:v>
                </c:pt>
                <c:pt idx="4">
                  <c:v>3959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1120848"/>
        <c:axId val="291620592"/>
      </c:lineChart>
      <c:catAx>
        <c:axId val="29112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spc="-5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1620592"/>
        <c:crosses val="autoZero"/>
        <c:auto val="1"/>
        <c:lblAlgn val="ctr"/>
        <c:lblOffset val="100"/>
        <c:tickLblSkip val="1"/>
        <c:noMultiLvlLbl val="0"/>
      </c:catAx>
      <c:valAx>
        <c:axId val="291620592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112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legendEntry>
      <c:layout>
        <c:manualLayout>
          <c:xMode val="edge"/>
          <c:yMode val="edge"/>
          <c:x val="0.72122559617075577"/>
          <c:y val="3.3712015944530993E-2"/>
          <c:w val="0.27140866207844927"/>
          <c:h val="0.111709966735441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239806</xdr:colOff>
      <xdr:row>1</xdr:row>
      <xdr:rowOff>138393</xdr:rowOff>
    </xdr:from>
    <xdr:ext cx="1986744" cy="266699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773831" y="424143"/>
          <a:ext cx="1986744" cy="266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clip" wrap="none" lIns="144000" tIns="18288" rIns="0" bIns="0" anchor="ctr" upright="1">
          <a:noAutofit/>
        </a:bodyPr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chemeClr val="accent1">
                  <a:lumMod val="50000"/>
                </a:schemeClr>
              </a:solidFill>
              <a:latin typeface="ＭＳ Ｐゴシック"/>
              <a:ea typeface="ＭＳ Ｐゴシック"/>
            </a:rPr>
            <a:t>農林水産省関東農政局統計部</a:t>
          </a:r>
        </a:p>
      </xdr:txBody>
    </xdr:sp>
    <xdr:clientData/>
  </xdr:oneCellAnchor>
  <xdr:twoCellAnchor>
    <xdr:from>
      <xdr:col>3</xdr:col>
      <xdr:colOff>103656</xdr:colOff>
      <xdr:row>0</xdr:row>
      <xdr:rowOff>74518</xdr:rowOff>
    </xdr:from>
    <xdr:to>
      <xdr:col>22</xdr:col>
      <xdr:colOff>207870</xdr:colOff>
      <xdr:row>1</xdr:row>
      <xdr:rowOff>115793</xdr:rowOff>
    </xdr:to>
    <xdr:sp macro="" textlink="">
      <xdr:nvSpPr>
        <xdr:cNvPr id="3" name="角丸四角形 2"/>
        <xdr:cNvSpPr/>
      </xdr:nvSpPr>
      <xdr:spPr>
        <a:xfrm>
          <a:off x="941856" y="74518"/>
          <a:ext cx="6057339" cy="327025"/>
        </a:xfrm>
        <a:prstGeom prst="roundRect">
          <a:avLst/>
        </a:prstGeom>
        <a:solidFill>
          <a:srgbClr val="FFFFCC"/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 spc="300" baseline="0">
              <a:solidFill>
                <a:sysClr val="windowText" lastClr="000000"/>
              </a:solidFill>
            </a:rPr>
            <a:t>関東農業地域別データファイル　　農山村地域編</a:t>
          </a:r>
          <a:r>
            <a:rPr kumimoji="1" lang="ja-JP" altLang="en-US" sz="1100"/>
            <a:t>　</a:t>
          </a:r>
        </a:p>
      </xdr:txBody>
    </xdr:sp>
    <xdr:clientData/>
  </xdr:twoCellAnchor>
  <xdr:twoCellAnchor>
    <xdr:from>
      <xdr:col>6</xdr:col>
      <xdr:colOff>239802</xdr:colOff>
      <xdr:row>48</xdr:row>
      <xdr:rowOff>14007</xdr:rowOff>
    </xdr:from>
    <xdr:to>
      <xdr:col>25</xdr:col>
      <xdr:colOff>190498</xdr:colOff>
      <xdr:row>56</xdr:row>
      <xdr:rowOff>235324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145677</xdr:colOff>
      <xdr:row>17</xdr:row>
      <xdr:rowOff>4358</xdr:rowOff>
    </xdr:from>
    <xdr:to>
      <xdr:col>9</xdr:col>
      <xdr:colOff>136152</xdr:colOff>
      <xdr:row>26</xdr:row>
      <xdr:rowOff>213611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64434</xdr:colOff>
      <xdr:row>16</xdr:row>
      <xdr:rowOff>138829</xdr:rowOff>
    </xdr:from>
    <xdr:to>
      <xdr:col>17</xdr:col>
      <xdr:colOff>126346</xdr:colOff>
      <xdr:row>27</xdr:row>
      <xdr:rowOff>27175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227341</xdr:colOff>
      <xdr:row>16</xdr:row>
      <xdr:rowOff>146922</xdr:rowOff>
    </xdr:from>
    <xdr:to>
      <xdr:col>25</xdr:col>
      <xdr:colOff>191621</xdr:colOff>
      <xdr:row>26</xdr:row>
      <xdr:rowOff>68077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219077</xdr:colOff>
      <xdr:row>26</xdr:row>
      <xdr:rowOff>161924</xdr:rowOff>
    </xdr:from>
    <xdr:to>
      <xdr:col>25</xdr:col>
      <xdr:colOff>228601</xdr:colOff>
      <xdr:row>38</xdr:row>
      <xdr:rowOff>0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73399</xdr:colOff>
      <xdr:row>66</xdr:row>
      <xdr:rowOff>63874</xdr:rowOff>
    </xdr:from>
    <xdr:to>
      <xdr:col>11</xdr:col>
      <xdr:colOff>313764</xdr:colOff>
      <xdr:row>74</xdr:row>
      <xdr:rowOff>22412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175091</xdr:colOff>
      <xdr:row>66</xdr:row>
      <xdr:rowOff>59390</xdr:rowOff>
    </xdr:from>
    <xdr:to>
      <xdr:col>24</xdr:col>
      <xdr:colOff>304736</xdr:colOff>
      <xdr:row>73</xdr:row>
      <xdr:rowOff>191122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83202</xdr:colOff>
      <xdr:row>82</xdr:row>
      <xdr:rowOff>67235</xdr:rowOff>
    </xdr:from>
    <xdr:to>
      <xdr:col>25</xdr:col>
      <xdr:colOff>179294</xdr:colOff>
      <xdr:row>92</xdr:row>
      <xdr:rowOff>22412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148851</xdr:colOff>
      <xdr:row>100</xdr:row>
      <xdr:rowOff>183776</xdr:rowOff>
    </xdr:from>
    <xdr:to>
      <xdr:col>25</xdr:col>
      <xdr:colOff>120774</xdr:colOff>
      <xdr:row>109</xdr:row>
      <xdr:rowOff>134470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26891</xdr:colOff>
      <xdr:row>48</xdr:row>
      <xdr:rowOff>55405</xdr:rowOff>
    </xdr:from>
    <xdr:to>
      <xdr:col>7</xdr:col>
      <xdr:colOff>280892</xdr:colOff>
      <xdr:row>56</xdr:row>
      <xdr:rowOff>238497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212912</xdr:colOff>
      <xdr:row>109</xdr:row>
      <xdr:rowOff>202328</xdr:rowOff>
    </xdr:from>
    <xdr:to>
      <xdr:col>25</xdr:col>
      <xdr:colOff>228848</xdr:colOff>
      <xdr:row>111</xdr:row>
      <xdr:rowOff>106020</xdr:rowOff>
    </xdr:to>
    <xdr:sp macro="" textlink="">
      <xdr:nvSpPr>
        <xdr:cNvPr id="20" name="角丸四角形 19"/>
        <xdr:cNvSpPr/>
      </xdr:nvSpPr>
      <xdr:spPr>
        <a:xfrm>
          <a:off x="3860987" y="22728953"/>
          <a:ext cx="4102161" cy="322792"/>
        </a:xfrm>
        <a:prstGeom prst="roundRect">
          <a:avLst/>
        </a:prstGeom>
        <a:solidFill>
          <a:srgbClr val="FFFFCC"/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50">
              <a:solidFill>
                <a:sysClr val="windowText" lastClr="000000"/>
              </a:solidFill>
            </a:rPr>
            <a:t>お問合わせ先：関東農政局統計部統計企画課</a:t>
          </a:r>
          <a:r>
            <a:rPr kumimoji="1" lang="ja-JP" altLang="en-US" sz="1100">
              <a:solidFill>
                <a:sysClr val="windowText" lastClr="000000"/>
              </a:solidFill>
            </a:rPr>
            <a:t>（</a:t>
          </a:r>
          <a:r>
            <a:rPr kumimoji="1" lang="en-US" altLang="ja-JP" sz="1100">
              <a:solidFill>
                <a:sysClr val="windowText" lastClr="000000"/>
              </a:solidFill>
            </a:rPr>
            <a:t>048</a:t>
          </a:r>
          <a:r>
            <a:rPr kumimoji="1" lang="ja-JP" altLang="en-US" sz="1100">
              <a:solidFill>
                <a:sysClr val="windowText" lastClr="000000"/>
              </a:solidFill>
            </a:rPr>
            <a:t>）</a:t>
          </a:r>
          <a:r>
            <a:rPr kumimoji="1" lang="en-US" altLang="ja-JP" sz="1100">
              <a:solidFill>
                <a:sysClr val="windowText" lastClr="000000"/>
              </a:solidFill>
            </a:rPr>
            <a:t>740-0058</a:t>
          </a:r>
          <a:r>
            <a:rPr kumimoji="1" lang="ja-JP" altLang="en-US" sz="1100"/>
            <a:t>　</a:t>
          </a:r>
        </a:p>
      </xdr:txBody>
    </xdr:sp>
    <xdr:clientData/>
  </xdr:twoCellAnchor>
  <xdr:twoCellAnchor>
    <xdr:from>
      <xdr:col>0</xdr:col>
      <xdr:colOff>0</xdr:colOff>
      <xdr:row>109</xdr:row>
      <xdr:rowOff>150655</xdr:rowOff>
    </xdr:from>
    <xdr:to>
      <xdr:col>13</xdr:col>
      <xdr:colOff>127000</xdr:colOff>
      <xdr:row>112</xdr:row>
      <xdr:rowOff>65990</xdr:rowOff>
    </xdr:to>
    <xdr:sp macro="" textlink="">
      <xdr:nvSpPr>
        <xdr:cNvPr id="21" name="正方形/長方形 20"/>
        <xdr:cNvSpPr/>
      </xdr:nvSpPr>
      <xdr:spPr>
        <a:xfrm>
          <a:off x="0" y="22677280"/>
          <a:ext cx="4089400" cy="54398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>
              <a:solidFill>
                <a:srgbClr val="002060"/>
              </a:solidFill>
            </a:rPr>
            <a:t>※</a:t>
          </a:r>
          <a:r>
            <a:rPr kumimoji="1" lang="ja-JP" altLang="en-US" sz="900">
              <a:solidFill>
                <a:srgbClr val="002060"/>
              </a:solidFill>
            </a:rPr>
            <a:t>　すべての表、グラフにおいて単位未満を四捨五入しているため</a:t>
          </a:r>
          <a:endParaRPr kumimoji="1" lang="en-US" altLang="ja-JP" sz="900">
            <a:solidFill>
              <a:srgbClr val="002060"/>
            </a:solidFill>
          </a:endParaRPr>
        </a:p>
        <a:p>
          <a:pPr algn="l"/>
          <a:r>
            <a:rPr kumimoji="1" lang="en-US" altLang="ja-JP" sz="900">
              <a:solidFill>
                <a:srgbClr val="002060"/>
              </a:solidFill>
            </a:rPr>
            <a:t>        </a:t>
          </a:r>
          <a:r>
            <a:rPr kumimoji="1" lang="ja-JP" altLang="en-US" sz="900">
              <a:solidFill>
                <a:srgbClr val="002060"/>
              </a:solidFill>
            </a:rPr>
            <a:t>計と内訳の積み上げが一致しない場合がある</a:t>
          </a:r>
        </a:p>
      </xdr:txBody>
    </xdr:sp>
    <xdr:clientData/>
  </xdr:twoCellAnchor>
  <xdr:twoCellAnchor>
    <xdr:from>
      <xdr:col>14</xdr:col>
      <xdr:colOff>202406</xdr:colOff>
      <xdr:row>6</xdr:row>
      <xdr:rowOff>35719</xdr:rowOff>
    </xdr:from>
    <xdr:to>
      <xdr:col>19</xdr:col>
      <xdr:colOff>230981</xdr:colOff>
      <xdr:row>6</xdr:row>
      <xdr:rowOff>245269</xdr:rowOff>
    </xdr:to>
    <xdr:sp macro="" textlink="">
      <xdr:nvSpPr>
        <xdr:cNvPr id="31" name="ホームベース 30"/>
        <xdr:cNvSpPr/>
      </xdr:nvSpPr>
      <xdr:spPr>
        <a:xfrm>
          <a:off x="4441031" y="1226344"/>
          <a:ext cx="1576388" cy="209550"/>
        </a:xfrm>
        <a:prstGeom prst="homePlate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800">
              <a:solidFill>
                <a:sysClr val="windowText" lastClr="000000"/>
              </a:solidFill>
            </a:rPr>
            <a:t>比較する対象を選択できます。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3</xdr:col>
      <xdr:colOff>0</xdr:colOff>
      <xdr:row>3</xdr:row>
      <xdr:rowOff>152400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2400300" y="419100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１　法制上の指定地域に該当している市区町村数</a:t>
          </a: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0</xdr:colOff>
      <xdr:row>3</xdr:row>
      <xdr:rowOff>152400</xdr:rowOff>
    </xdr:to>
    <xdr:sp macro="" textlink="">
      <xdr:nvSpPr>
        <xdr:cNvPr id="3" name="Rectangle 3"/>
        <xdr:cNvSpPr>
          <a:spLocks noChangeArrowheads="1"/>
        </xdr:cNvSpPr>
      </xdr:nvSpPr>
      <xdr:spPr bwMode="auto">
        <a:xfrm>
          <a:off x="2400300" y="419100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１　法制上の指定地域に該当している市区町村数</a:t>
          </a: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0</xdr:colOff>
      <xdr:row>3</xdr:row>
      <xdr:rowOff>152400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400300" y="419100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１　法制上の指定地域に該当している市区町村数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toru_yaguchi\Desktop\00&#12487;&#12540;&#12479;&#29992;\&#22320;&#22495;_08&#12486;&#12473;&#1248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toru_yaguchi\Desktop\&#32113;&#35336;&#20225;&#30011;&#26989;&#21209;\&#22320;&#22495;&#21029;&#12487;&#12540;&#12479;&#12501;&#12449;&#12452;&#12523;NO,3\&#22320;&#22495;&#36786;&#26989;&#32232;\03&#26368;&#32066;&#20316;&#25104;&#29992;08\08&#33576;&#22478;\&#65288;&#25522;&#31034;&#27096;&#24335;&#65289;&#33576;&#22478;&#26696;&#652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練習"/>
      <sheetName val="グラフ用シート"/>
      <sheetName val="2010年 "/>
      <sheetName val="2015年"/>
      <sheetName val="指定地域 "/>
      <sheetName val="地域類型区分"/>
      <sheetName val="元データ"/>
    </sheetNames>
    <sheetDataSet>
      <sheetData sheetId="0" refreshError="1">
        <row r="7">
          <cell r="U7" t="str">
            <v>前回</v>
          </cell>
        </row>
      </sheetData>
      <sheetData sheetId="1" refreshError="1">
        <row r="13">
          <cell r="C13" t="str">
            <v>林野率及び耕地率</v>
          </cell>
          <cell r="E13" t="str">
            <v>林野面積及び耕地面積</v>
          </cell>
        </row>
        <row r="18">
          <cell r="C18" t="str">
            <v>地目別の耕地面積割合</v>
          </cell>
          <cell r="E18" t="str">
            <v>地目別の耕地面積割合</v>
          </cell>
        </row>
        <row r="23">
          <cell r="D23" t="str">
            <v>耕作放棄地面積</v>
          </cell>
          <cell r="F23" t="str">
            <v>耕作放棄地率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練習"/>
      <sheetName val="指定地域グラフ用"/>
      <sheetName val="2010年 "/>
      <sheetName val="2015年"/>
      <sheetName val="指定地域"/>
      <sheetName val="茨城 (2)"/>
      <sheetName val="元データ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19"/>
  <sheetViews>
    <sheetView tabSelected="1" view="pageBreakPreview" zoomScaleNormal="100" zoomScaleSheetLayoutView="100" workbookViewId="0">
      <selection activeCell="F5" sqref="F5:H5"/>
    </sheetView>
  </sheetViews>
  <sheetFormatPr defaultColWidth="6.625" defaultRowHeight="16.5" customHeight="1"/>
  <cols>
    <col min="1" max="1" width="3.375" style="85" customWidth="1"/>
    <col min="2" max="2" width="3.75" style="85" customWidth="1"/>
    <col min="3" max="4" width="3.875" style="85" customWidth="1"/>
    <col min="5" max="25" width="4.125" style="85" customWidth="1"/>
    <col min="26" max="26" width="3.25" style="85" customWidth="1"/>
    <col min="27" max="27" width="2.5" style="85" customWidth="1"/>
    <col min="28" max="34" width="8.625" style="85" customWidth="1"/>
    <col min="35" max="36" width="4.625" style="85" customWidth="1"/>
    <col min="37" max="46" width="8.625" style="85" customWidth="1"/>
    <col min="47" max="51" width="6.375" style="85" customWidth="1"/>
    <col min="52" max="16384" width="6.625" style="85"/>
  </cols>
  <sheetData>
    <row r="1" spans="1:40" ht="22.5" customHeight="1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321"/>
      <c r="Y1" s="321"/>
      <c r="Z1" s="321"/>
    </row>
    <row r="2" spans="1:40" ht="16.5" customHeight="1">
      <c r="A2" s="322"/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88"/>
    </row>
    <row r="3" spans="1:40" ht="12" customHeight="1">
      <c r="A3" s="322"/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93"/>
    </row>
    <row r="4" spans="1:40" s="88" customFormat="1" ht="16.5" customHeight="1" thickBot="1">
      <c r="A4" s="84"/>
      <c r="B4" s="323" t="s">
        <v>57</v>
      </c>
      <c r="C4" s="323"/>
      <c r="D4" s="323"/>
      <c r="E4" s="94"/>
      <c r="F4" s="323" t="s">
        <v>58</v>
      </c>
      <c r="G4" s="323"/>
      <c r="H4" s="323"/>
      <c r="I4" s="324" t="str">
        <f>""&amp;IF(グラフ用!$G$6&lt;&gt;"NO",グラフ用!G8,グラフ用!$G$10)&amp;" "</f>
        <v xml:space="preserve">旧市町村名 </v>
      </c>
      <c r="J4" s="324"/>
      <c r="K4" s="324"/>
      <c r="L4" s="324"/>
      <c r="M4" s="324"/>
      <c r="N4" s="95"/>
      <c r="O4" s="95"/>
      <c r="P4" s="95"/>
      <c r="Q4" s="95"/>
      <c r="R4" s="95"/>
      <c r="S4" s="96"/>
      <c r="T4" s="323" t="s">
        <v>59</v>
      </c>
      <c r="U4" s="323"/>
      <c r="V4" s="323"/>
      <c r="W4" s="323"/>
      <c r="X4" s="323"/>
      <c r="Y4" s="323"/>
      <c r="Z4" s="323"/>
      <c r="AA4" s="97"/>
    </row>
    <row r="5" spans="1:40" s="91" customFormat="1" ht="21" customHeight="1" thickBot="1">
      <c r="A5" s="96"/>
      <c r="B5" s="308" t="s">
        <v>510</v>
      </c>
      <c r="C5" s="308"/>
      <c r="D5" s="309"/>
      <c r="E5" s="100"/>
      <c r="F5" s="310"/>
      <c r="G5" s="310"/>
      <c r="H5" s="311"/>
      <c r="I5" s="101"/>
      <c r="J5" s="312" t="s">
        <v>4671</v>
      </c>
      <c r="K5" s="312"/>
      <c r="L5" s="313"/>
      <c r="M5" s="96"/>
      <c r="N5" s="96"/>
      <c r="O5" s="96"/>
      <c r="P5" s="96"/>
      <c r="Q5" s="96"/>
      <c r="R5" s="96"/>
      <c r="S5" s="96"/>
      <c r="T5" s="314" t="str">
        <f>INDEX(地域類型区分!C2:C550,グラフ用!F3)</f>
        <v>設定</v>
      </c>
      <c r="U5" s="315"/>
      <c r="V5" s="315"/>
      <c r="W5" s="316" t="str">
        <f>INDEX(地域類型区分!D2:D550,グラフ用!F3)</f>
        <v>されていません</v>
      </c>
      <c r="X5" s="317"/>
      <c r="Y5" s="317"/>
      <c r="Z5" s="102"/>
      <c r="AA5" s="97"/>
    </row>
    <row r="6" spans="1:40" s="91" customFormat="1" ht="4.5" customHeight="1">
      <c r="A6" s="96"/>
      <c r="B6" s="108"/>
      <c r="C6" s="108"/>
      <c r="D6" s="108"/>
      <c r="E6" s="100"/>
      <c r="F6" s="109"/>
      <c r="G6" s="109"/>
      <c r="H6" s="109"/>
      <c r="I6" s="101"/>
      <c r="J6" s="110"/>
      <c r="K6" s="110"/>
      <c r="L6" s="110"/>
      <c r="M6" s="96"/>
      <c r="N6" s="96"/>
      <c r="O6" s="96"/>
      <c r="P6" s="96"/>
      <c r="Q6" s="96"/>
      <c r="R6" s="96"/>
      <c r="S6" s="96"/>
      <c r="T6" s="111"/>
      <c r="U6" s="111"/>
      <c r="V6" s="111"/>
      <c r="W6" s="103"/>
      <c r="X6" s="103"/>
      <c r="Y6" s="103"/>
      <c r="Z6" s="102"/>
      <c r="AA6" s="97"/>
    </row>
    <row r="7" spans="1:40" ht="20.25" customHeight="1" thickBot="1">
      <c r="A7" s="84"/>
      <c r="B7" s="84"/>
      <c r="C7" s="84"/>
      <c r="D7" s="84"/>
      <c r="E7" s="84"/>
      <c r="F7" s="101"/>
      <c r="G7" s="101"/>
      <c r="H7" s="96"/>
      <c r="I7" s="112"/>
      <c r="J7" s="112"/>
      <c r="K7" s="96"/>
      <c r="L7" s="96"/>
      <c r="M7" s="96"/>
      <c r="N7" s="96"/>
      <c r="O7" s="96"/>
      <c r="P7" s="96"/>
      <c r="Q7" s="96"/>
      <c r="R7" s="96"/>
      <c r="S7" s="96"/>
      <c r="T7" s="96"/>
      <c r="U7" s="318" t="s">
        <v>53</v>
      </c>
      <c r="V7" s="318"/>
      <c r="W7" s="319" t="s">
        <v>61</v>
      </c>
      <c r="X7" s="319"/>
      <c r="Y7" s="320"/>
      <c r="Z7" s="84"/>
      <c r="AA7" s="92"/>
    </row>
    <row r="8" spans="1:40" ht="4.5" customHeight="1">
      <c r="A8" s="84"/>
      <c r="B8" s="84"/>
      <c r="C8" s="84"/>
      <c r="D8" s="84"/>
      <c r="E8" s="84"/>
      <c r="F8" s="101"/>
      <c r="G8" s="101"/>
      <c r="H8" s="96"/>
      <c r="I8" s="112"/>
      <c r="J8" s="112"/>
      <c r="K8" s="96"/>
      <c r="L8" s="96"/>
      <c r="M8" s="96"/>
      <c r="N8" s="96"/>
      <c r="O8" s="96"/>
      <c r="P8" s="96"/>
      <c r="Q8" s="96"/>
      <c r="R8" s="96"/>
      <c r="S8" s="96"/>
      <c r="T8" s="96"/>
      <c r="U8" s="113"/>
      <c r="V8" s="113"/>
      <c r="W8" s="114"/>
      <c r="X8" s="114"/>
      <c r="Y8" s="114"/>
      <c r="Z8" s="84"/>
      <c r="AA8" s="92"/>
    </row>
    <row r="9" spans="1:40" ht="18.75" customHeight="1" thickBot="1">
      <c r="A9" s="84"/>
      <c r="B9" s="115" t="s">
        <v>63</v>
      </c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325" t="s">
        <v>64</v>
      </c>
      <c r="X9" s="325"/>
      <c r="Y9" s="326"/>
      <c r="Z9" s="116"/>
      <c r="AA9" s="92"/>
    </row>
    <row r="10" spans="1:40" s="124" customFormat="1" ht="6.75" customHeight="1" thickBot="1">
      <c r="A10" s="118"/>
      <c r="B10" s="119"/>
      <c r="C10" s="119"/>
      <c r="D10" s="119"/>
      <c r="E10" s="120"/>
      <c r="F10" s="120"/>
      <c r="G10" s="120"/>
      <c r="H10" s="120"/>
      <c r="I10" s="120"/>
      <c r="J10" s="120"/>
      <c r="K10" s="120"/>
      <c r="L10" s="120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0"/>
      <c r="X10" s="120"/>
      <c r="Y10" s="120"/>
      <c r="Z10" s="118"/>
      <c r="AA10" s="122"/>
    </row>
    <row r="11" spans="1:40" s="88" customFormat="1" ht="17.25" customHeight="1" thickTop="1">
      <c r="A11" s="125"/>
      <c r="B11" s="327"/>
      <c r="C11" s="327"/>
      <c r="D11" s="328"/>
      <c r="E11" s="331" t="s">
        <v>68</v>
      </c>
      <c r="F11" s="331"/>
      <c r="G11" s="331"/>
      <c r="H11" s="331" t="s">
        <v>69</v>
      </c>
      <c r="I11" s="333"/>
      <c r="J11" s="333"/>
      <c r="K11" s="335" t="s">
        <v>70</v>
      </c>
      <c r="L11" s="336"/>
      <c r="M11" s="336"/>
      <c r="N11" s="336"/>
      <c r="O11" s="336"/>
      <c r="P11" s="336"/>
      <c r="Q11" s="336"/>
      <c r="R11" s="336"/>
      <c r="S11" s="336"/>
      <c r="T11" s="336"/>
      <c r="U11" s="336"/>
      <c r="V11" s="337"/>
      <c r="W11" s="338" t="s">
        <v>71</v>
      </c>
      <c r="X11" s="339"/>
      <c r="Y11" s="339"/>
      <c r="Z11" s="125"/>
      <c r="AA11" s="92"/>
    </row>
    <row r="12" spans="1:40" s="88" customFormat="1" ht="17.25" customHeight="1">
      <c r="A12" s="125"/>
      <c r="B12" s="329"/>
      <c r="C12" s="329"/>
      <c r="D12" s="330"/>
      <c r="E12" s="332"/>
      <c r="F12" s="332"/>
      <c r="G12" s="332"/>
      <c r="H12" s="334"/>
      <c r="I12" s="334"/>
      <c r="J12" s="334"/>
      <c r="K12" s="342"/>
      <c r="L12" s="343"/>
      <c r="M12" s="344"/>
      <c r="N12" s="345" t="s">
        <v>74</v>
      </c>
      <c r="O12" s="345"/>
      <c r="P12" s="345"/>
      <c r="Q12" s="345" t="s">
        <v>75</v>
      </c>
      <c r="R12" s="345"/>
      <c r="S12" s="345"/>
      <c r="T12" s="345" t="s">
        <v>76</v>
      </c>
      <c r="U12" s="345"/>
      <c r="V12" s="346"/>
      <c r="W12" s="340"/>
      <c r="X12" s="341"/>
      <c r="Y12" s="341"/>
      <c r="Z12" s="127"/>
      <c r="AA12" s="98"/>
    </row>
    <row r="13" spans="1:40" s="88" customFormat="1" ht="16.5" customHeight="1">
      <c r="A13" s="125"/>
      <c r="B13" s="355" t="s">
        <v>80</v>
      </c>
      <c r="C13" s="355"/>
      <c r="D13" s="356"/>
      <c r="E13" s="357">
        <f>INDEX('2010'!$D$6:$AV$550,グラフ用!$F$3,1)</f>
        <v>1356223</v>
      </c>
      <c r="F13" s="358"/>
      <c r="G13" s="359"/>
      <c r="H13" s="357">
        <f>INDEX('2010'!$D$6:$AV$550,グラフ用!$F$3,2)</f>
        <v>1022777</v>
      </c>
      <c r="I13" s="358"/>
      <c r="J13" s="359"/>
      <c r="K13" s="357">
        <f>INDEX('2010'!$D$6:$AV$550,グラフ用!$F$3,3)</f>
        <v>110877</v>
      </c>
      <c r="L13" s="358"/>
      <c r="M13" s="358"/>
      <c r="N13" s="347">
        <f>INDEX('2010'!$D$6:$AV$550,グラフ用!$F$3,4)</f>
        <v>56367</v>
      </c>
      <c r="O13" s="347"/>
      <c r="P13" s="347"/>
      <c r="Q13" s="347">
        <f>INDEX('2010'!$D$6:$AV$550,グラフ用!$F$3,5)</f>
        <v>36605</v>
      </c>
      <c r="R13" s="347"/>
      <c r="S13" s="347"/>
      <c r="T13" s="347">
        <f>INDEX('2010'!$D$6:$AV$550,グラフ用!$F$3,6)</f>
        <v>17905</v>
      </c>
      <c r="U13" s="347"/>
      <c r="V13" s="347"/>
      <c r="W13" s="348">
        <f>INDEX('2010'!$D$6:$AV$550,グラフ用!$F$3,7)</f>
        <v>17145.79</v>
      </c>
      <c r="X13" s="349"/>
      <c r="Y13" s="349"/>
      <c r="Z13" s="198" t="s">
        <v>81</v>
      </c>
      <c r="AN13" s="133"/>
    </row>
    <row r="14" spans="1:40" s="88" customFormat="1" ht="16.5" customHeight="1">
      <c r="A14" s="125"/>
      <c r="B14" s="350" t="s">
        <v>82</v>
      </c>
      <c r="C14" s="350"/>
      <c r="D14" s="351"/>
      <c r="E14" s="352">
        <f>INDEX('2015'!$D$6:$AV$538,グラフ用!$F$3,1)</f>
        <v>1356156</v>
      </c>
      <c r="F14" s="352"/>
      <c r="G14" s="352"/>
      <c r="H14" s="353">
        <f>INDEX('2015'!$D$6:$AV$538,グラフ用!$F$3,2)</f>
        <v>1031536</v>
      </c>
      <c r="I14" s="352"/>
      <c r="J14" s="354"/>
      <c r="K14" s="353">
        <f>INDEX('2015'!$D$6:$AV$538,グラフ用!$F$3,3)</f>
        <v>109842</v>
      </c>
      <c r="L14" s="352"/>
      <c r="M14" s="352"/>
      <c r="N14" s="352">
        <f>INDEX('2015'!$D$6:$AV$538,グラフ用!$F$3,4)</f>
        <v>54547</v>
      </c>
      <c r="O14" s="352"/>
      <c r="P14" s="352"/>
      <c r="Q14" s="352">
        <f>INDEX('2015'!$D$6:$AV$538,グラフ用!$F$3,5)</f>
        <v>38218</v>
      </c>
      <c r="R14" s="352"/>
      <c r="S14" s="352"/>
      <c r="T14" s="352">
        <f>INDEX('2015'!$D$6:$AV$538,グラフ用!$F$3,6)</f>
        <v>17077</v>
      </c>
      <c r="U14" s="352"/>
      <c r="V14" s="352"/>
      <c r="W14" s="360">
        <f>INDEX('2015'!$D$6:$AV$538,グラフ用!$F$3,7)</f>
        <v>16775.87</v>
      </c>
      <c r="X14" s="361"/>
      <c r="Y14" s="361"/>
      <c r="Z14" s="198"/>
      <c r="AN14" s="133"/>
    </row>
    <row r="15" spans="1:40" s="88" customFormat="1" ht="16.5" customHeight="1">
      <c r="A15" s="125"/>
      <c r="B15" s="364" t="s">
        <v>84</v>
      </c>
      <c r="C15" s="364"/>
      <c r="D15" s="365"/>
      <c r="E15" s="139"/>
      <c r="F15" s="366" t="s">
        <v>85</v>
      </c>
      <c r="G15" s="366"/>
      <c r="H15" s="140" t="s">
        <v>86</v>
      </c>
      <c r="I15" s="367">
        <f>IFERROR(ROUND(H14/$E$14*100,1),"nc")</f>
        <v>76.099999999999994</v>
      </c>
      <c r="J15" s="368"/>
      <c r="K15" s="140" t="s">
        <v>87</v>
      </c>
      <c r="L15" s="367">
        <f>IFERROR(ROUND(K14/$E$14*100,1),"nc")</f>
        <v>8.1</v>
      </c>
      <c r="M15" s="367"/>
      <c r="N15" s="141" t="s">
        <v>88</v>
      </c>
      <c r="O15" s="367">
        <f>IFERROR(ROUND(N14/$K$14*100,1),"nc")</f>
        <v>49.7</v>
      </c>
      <c r="P15" s="367"/>
      <c r="Q15" s="141" t="s">
        <v>88</v>
      </c>
      <c r="R15" s="367">
        <f>IFERROR(ROUND(Q14/$K$14*100,1),"nc")</f>
        <v>34.799999999999997</v>
      </c>
      <c r="S15" s="367"/>
      <c r="T15" s="141" t="s">
        <v>88</v>
      </c>
      <c r="U15" s="367">
        <f>IFERROR(ROUND(T14/$K$14*100,1),"nc")</f>
        <v>15.5</v>
      </c>
      <c r="V15" s="367"/>
      <c r="W15" s="140" t="s">
        <v>89</v>
      </c>
      <c r="X15" s="369">
        <f>IFERROR(ROUND(W14/グラフ用!B12*100,1),"nc")</f>
        <v>13.2</v>
      </c>
      <c r="Y15" s="369"/>
      <c r="Z15" s="198"/>
      <c r="AN15" s="133"/>
    </row>
    <row r="16" spans="1:40" s="88" customFormat="1" ht="16.5" customHeight="1">
      <c r="A16" s="125"/>
      <c r="B16" s="374" t="s">
        <v>92</v>
      </c>
      <c r="C16" s="374"/>
      <c r="D16" s="375"/>
      <c r="E16" s="142"/>
      <c r="F16" s="376" t="s">
        <v>93</v>
      </c>
      <c r="G16" s="376"/>
      <c r="H16" s="143" t="s">
        <v>87</v>
      </c>
      <c r="I16" s="370">
        <v>76.099999999999994</v>
      </c>
      <c r="J16" s="371"/>
      <c r="K16" s="143" t="s">
        <v>87</v>
      </c>
      <c r="L16" s="370">
        <v>8.1</v>
      </c>
      <c r="M16" s="370"/>
      <c r="N16" s="144" t="s">
        <v>94</v>
      </c>
      <c r="O16" s="370">
        <v>49.7</v>
      </c>
      <c r="P16" s="370"/>
      <c r="Q16" s="144" t="s">
        <v>94</v>
      </c>
      <c r="R16" s="370">
        <v>34.799999999999997</v>
      </c>
      <c r="S16" s="370"/>
      <c r="T16" s="144" t="s">
        <v>94</v>
      </c>
      <c r="U16" s="370">
        <v>15.5</v>
      </c>
      <c r="V16" s="371"/>
      <c r="W16" s="143" t="s">
        <v>95</v>
      </c>
      <c r="X16" s="370">
        <v>13.2</v>
      </c>
      <c r="Y16" s="370"/>
      <c r="Z16" s="198"/>
      <c r="AN16" s="133"/>
    </row>
    <row r="17" spans="1:27" s="88" customFormat="1" ht="16.5" customHeight="1">
      <c r="A17" s="125"/>
      <c r="B17" s="145" t="s">
        <v>96</v>
      </c>
      <c r="C17" s="130"/>
      <c r="D17" s="130"/>
      <c r="E17" s="130"/>
      <c r="F17" s="130"/>
      <c r="G17" s="130"/>
      <c r="H17" s="146"/>
      <c r="I17" s="130"/>
      <c r="J17" s="130"/>
      <c r="K17" s="125"/>
      <c r="L17" s="125"/>
      <c r="M17" s="125"/>
      <c r="N17" s="147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98"/>
    </row>
    <row r="18" spans="1:27" s="88" customFormat="1" ht="19.5" customHeight="1">
      <c r="A18" s="125"/>
      <c r="B18" s="148"/>
      <c r="C18" s="148"/>
      <c r="D18" s="372" t="str">
        <f>IF($U$7="県計",[1]グラフ用シート!C13,IF($U$7="前回",[1]グラフ用シート!E13))</f>
        <v>林野面積及び耕地面積</v>
      </c>
      <c r="E18" s="372"/>
      <c r="F18" s="372"/>
      <c r="G18" s="372"/>
      <c r="H18" s="372"/>
      <c r="I18" s="130"/>
      <c r="J18" s="130"/>
      <c r="K18" s="372" t="str">
        <f>IF($U$7="県計",[1]グラフ用シート!C18,IF($U$7="前回",[1]グラフ用シート!E18))</f>
        <v>地目別の耕地面積割合</v>
      </c>
      <c r="L18" s="372"/>
      <c r="M18" s="372"/>
      <c r="N18" s="372"/>
      <c r="O18" s="372"/>
      <c r="P18" s="372"/>
      <c r="Q18" s="363" t="s">
        <v>4670</v>
      </c>
      <c r="R18" s="363">
        <v>76.099999999999994</v>
      </c>
      <c r="S18" s="130"/>
      <c r="T18" s="130"/>
      <c r="U18" s="362" t="str">
        <f>IF($U$7="県計",[1]グラフ用シート!F23,IF($U$7="前回",[1]グラフ用シート!D23))</f>
        <v>耕作放棄地面積</v>
      </c>
      <c r="V18" s="362"/>
      <c r="W18" s="362"/>
      <c r="X18" s="362"/>
      <c r="Y18" s="363" t="str">
        <f>IF(kadft!$U$7="県計",グラフ用!$I$18,IF(kadft!$U$7="前回",グラフ用!$I$16))</f>
        <v>(㏊)</v>
      </c>
      <c r="Z18" s="363">
        <f>IF([1]練習!$U$7="県計",$I$18,IF([1]練習!$U$7="前回",$I$16))</f>
        <v>76.099999999999994</v>
      </c>
      <c r="AA18" s="92"/>
    </row>
    <row r="19" spans="1:27" s="88" customFormat="1" ht="14.25" customHeight="1">
      <c r="A19" s="125"/>
      <c r="B19" s="148"/>
      <c r="C19" s="148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51" t="s">
        <v>99</v>
      </c>
      <c r="Q19" s="373" t="str">
        <f>IF($U$7="県計",グラフ用!J15,IF($U$7="前回",グラフ用!G14))</f>
        <v>2010年</v>
      </c>
      <c r="R19" s="373"/>
      <c r="S19" s="152"/>
      <c r="T19" s="130"/>
      <c r="U19" s="130"/>
      <c r="V19" s="130"/>
      <c r="W19" s="130"/>
      <c r="X19" s="130"/>
      <c r="Y19" s="130"/>
      <c r="Z19" s="130"/>
      <c r="AA19" s="92"/>
    </row>
    <row r="20" spans="1:27" s="88" customFormat="1" ht="14.25" customHeight="1">
      <c r="A20" s="388" t="str">
        <f>IF(kadft!$U$7="県計",グラフ用!$I$18,IF(kadft!$U$7="前回",グラフ用!$I$16))</f>
        <v>(㏊)</v>
      </c>
      <c r="B20" s="388">
        <f>IF([1]練習!$U$7="県計",$I$18,IF([1]練習!$U$7="前回",$I$16))</f>
        <v>76.099999999999994</v>
      </c>
      <c r="C20" s="148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51" t="s">
        <v>100</v>
      </c>
      <c r="Q20" s="380" t="str">
        <f>IF($U$7="県計",グラフ用!G13,IF($U$7="前回",グラフ用!G15))</f>
        <v>2015年</v>
      </c>
      <c r="R20" s="380"/>
      <c r="S20" s="380"/>
      <c r="T20" s="130"/>
      <c r="U20" s="130"/>
      <c r="V20" s="130"/>
      <c r="W20" s="130"/>
      <c r="X20" s="130"/>
      <c r="Y20" s="130"/>
      <c r="Z20" s="130"/>
      <c r="AA20" s="92"/>
    </row>
    <row r="21" spans="1:27" s="88" customFormat="1" ht="13.5" customHeight="1">
      <c r="A21" s="125"/>
      <c r="B21" s="148"/>
      <c r="C21" s="148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92"/>
    </row>
    <row r="22" spans="1:27" s="88" customFormat="1" ht="19.5" customHeight="1">
      <c r="A22" s="125"/>
      <c r="B22" s="148"/>
      <c r="C22" s="148"/>
      <c r="D22" s="130"/>
      <c r="E22" s="130"/>
      <c r="F22" s="130"/>
      <c r="G22" s="130"/>
      <c r="H22" s="130"/>
      <c r="I22" s="130"/>
      <c r="J22" s="130"/>
      <c r="K22" s="102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</row>
    <row r="23" spans="1:27" s="88" customFormat="1" ht="16.5" customHeight="1">
      <c r="A23" s="125"/>
      <c r="B23" s="148"/>
      <c r="C23" s="148"/>
      <c r="D23" s="130"/>
      <c r="E23" s="130"/>
      <c r="F23" s="130"/>
      <c r="G23" s="130"/>
      <c r="H23" s="130"/>
      <c r="I23" s="130"/>
      <c r="J23" s="130"/>
      <c r="K23" s="102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</row>
    <row r="24" spans="1:27" s="88" customFormat="1" ht="21.75" customHeight="1">
      <c r="A24" s="125"/>
      <c r="B24" s="148"/>
      <c r="C24" s="148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</row>
    <row r="25" spans="1:27" s="88" customFormat="1" ht="16.5" customHeight="1">
      <c r="A25" s="125"/>
      <c r="B25" s="148"/>
      <c r="C25" s="148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</row>
    <row r="26" spans="1:27" s="88" customFormat="1" ht="16.5" customHeight="1">
      <c r="A26" s="125"/>
      <c r="B26" s="148"/>
      <c r="C26" s="148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</row>
    <row r="27" spans="1:27" s="88" customFormat="1" ht="18.75" customHeight="1">
      <c r="A27" s="125"/>
      <c r="B27" s="156"/>
      <c r="C27" s="156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</row>
    <row r="28" spans="1:27" s="88" customFormat="1" ht="18.75" customHeight="1" thickBot="1">
      <c r="A28" s="125"/>
      <c r="B28" s="115" t="s">
        <v>105</v>
      </c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325" t="s">
        <v>64</v>
      </c>
      <c r="O28" s="325"/>
      <c r="P28" s="381"/>
      <c r="Q28" s="125"/>
      <c r="R28" s="125"/>
      <c r="S28" s="125"/>
      <c r="T28" s="125"/>
      <c r="U28" s="476" t="s">
        <v>263</v>
      </c>
      <c r="V28" s="476"/>
      <c r="W28" s="478">
        <f>E35</f>
        <v>1</v>
      </c>
      <c r="X28" s="125"/>
      <c r="Y28" s="125"/>
      <c r="Z28" s="125"/>
    </row>
    <row r="29" spans="1:27" s="124" customFormat="1" ht="6.75" customHeight="1" thickBot="1">
      <c r="A29" s="118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18"/>
      <c r="R29" s="118"/>
      <c r="S29" s="118"/>
      <c r="T29" s="118"/>
      <c r="U29" s="476"/>
      <c r="V29" s="476"/>
      <c r="W29" s="478"/>
      <c r="X29" s="231"/>
      <c r="Y29" s="118"/>
      <c r="Z29" s="118"/>
    </row>
    <row r="30" spans="1:27" s="88" customFormat="1" ht="18" customHeight="1" thickTop="1">
      <c r="A30" s="125"/>
      <c r="B30" s="327"/>
      <c r="C30" s="327"/>
      <c r="D30" s="327"/>
      <c r="E30" s="382" t="s">
        <v>106</v>
      </c>
      <c r="F30" s="383"/>
      <c r="G30" s="382" t="s">
        <v>107</v>
      </c>
      <c r="H30" s="383"/>
      <c r="I30" s="382" t="s">
        <v>108</v>
      </c>
      <c r="J30" s="386"/>
      <c r="K30" s="383" t="s">
        <v>109</v>
      </c>
      <c r="L30" s="386"/>
      <c r="M30" s="383" t="s">
        <v>110</v>
      </c>
      <c r="N30" s="386"/>
      <c r="O30" s="383" t="s">
        <v>111</v>
      </c>
      <c r="P30" s="383"/>
      <c r="Q30" s="160"/>
      <c r="R30" s="160"/>
      <c r="S30" s="160"/>
      <c r="T30" s="160"/>
      <c r="U30" s="160"/>
      <c r="V30" s="160"/>
      <c r="W30" s="231"/>
      <c r="X30" s="231"/>
      <c r="Y30" s="160"/>
      <c r="Z30" s="160"/>
      <c r="AA30" s="161"/>
    </row>
    <row r="31" spans="1:27" s="88" customFormat="1" ht="18" customHeight="1">
      <c r="A31" s="125"/>
      <c r="B31" s="329"/>
      <c r="C31" s="329"/>
      <c r="D31" s="329"/>
      <c r="E31" s="384"/>
      <c r="F31" s="385"/>
      <c r="G31" s="384"/>
      <c r="H31" s="385"/>
      <c r="I31" s="384"/>
      <c r="J31" s="387"/>
      <c r="K31" s="385"/>
      <c r="L31" s="387"/>
      <c r="M31" s="385"/>
      <c r="N31" s="387"/>
      <c r="O31" s="385"/>
      <c r="P31" s="385"/>
      <c r="Q31" s="479" t="s">
        <v>264</v>
      </c>
      <c r="R31" s="479"/>
      <c r="S31" s="479"/>
      <c r="T31" s="160"/>
      <c r="U31" s="160"/>
      <c r="V31" s="160"/>
      <c r="W31" s="160"/>
      <c r="X31" s="479" t="s">
        <v>265</v>
      </c>
      <c r="Y31" s="479"/>
      <c r="Z31" s="160"/>
      <c r="AA31" s="161"/>
    </row>
    <row r="32" spans="1:27" s="88" customFormat="1" ht="16.5" customHeight="1">
      <c r="A32" s="125"/>
      <c r="B32" s="377" t="s">
        <v>114</v>
      </c>
      <c r="C32" s="377"/>
      <c r="D32" s="377"/>
      <c r="E32" s="378">
        <f>INDEX(指定地域!$C$2:$I$550,グラフ用!$F$3,1)</f>
        <v>328005.7</v>
      </c>
      <c r="F32" s="347"/>
      <c r="G32" s="358">
        <f>INDEX(指定地域!$C$2:$I$550,グラフ用!$F$3,2)</f>
        <v>492501.07</v>
      </c>
      <c r="H32" s="358"/>
      <c r="I32" s="358">
        <f>INDEX(指定地域!$C$2:$I$550,グラフ用!$F$3,3)</f>
        <v>12628.96</v>
      </c>
      <c r="J32" s="358"/>
      <c r="K32" s="358">
        <f>INDEX(指定地域!$C$2:$I$550,グラフ用!$F$3,4)</f>
        <v>54998.89</v>
      </c>
      <c r="L32" s="358"/>
      <c r="M32" s="358">
        <f>INDEX(指定地域!$C$2:$I$550,グラフ用!$F$3,5)</f>
        <v>2343.58</v>
      </c>
      <c r="N32" s="358"/>
      <c r="O32" s="358">
        <f>INDEX(指定地域!$C$2:$I$550,グラフ用!$F$3,6)</f>
        <v>7321.13</v>
      </c>
      <c r="P32" s="358"/>
      <c r="Q32" s="130"/>
      <c r="R32" s="475">
        <f>O35</f>
        <v>1</v>
      </c>
      <c r="S32" s="475"/>
      <c r="T32" s="130"/>
      <c r="U32" s="130"/>
      <c r="V32" s="130"/>
      <c r="W32" s="130"/>
      <c r="X32" s="480">
        <f>G35</f>
        <v>1</v>
      </c>
      <c r="Y32" s="480"/>
      <c r="Z32" s="130"/>
      <c r="AA32" s="92"/>
    </row>
    <row r="33" spans="1:49" s="88" customFormat="1" ht="16.5" customHeight="1">
      <c r="A33" s="125"/>
      <c r="B33" s="392" t="s">
        <v>84</v>
      </c>
      <c r="C33" s="392"/>
      <c r="D33" s="392"/>
      <c r="E33" s="393">
        <f>ROUND(E32/$E$14*100,1)</f>
        <v>24.2</v>
      </c>
      <c r="F33" s="394"/>
      <c r="G33" s="379">
        <f>ROUND(G32/$E$14*100,1)</f>
        <v>36.299999999999997</v>
      </c>
      <c r="H33" s="379"/>
      <c r="I33" s="379">
        <f t="shared" ref="I33" si="0">ROUND(I32/$E$14*100,1)</f>
        <v>0.9</v>
      </c>
      <c r="J33" s="379"/>
      <c r="K33" s="379">
        <f t="shared" ref="K33" si="1">ROUND(K32/$E$14*100,1)</f>
        <v>4.0999999999999996</v>
      </c>
      <c r="L33" s="379"/>
      <c r="M33" s="379">
        <f t="shared" ref="M33" si="2">ROUND(M32/$E$14*100,1)</f>
        <v>0.2</v>
      </c>
      <c r="N33" s="379"/>
      <c r="O33" s="379">
        <f t="shared" ref="O33" si="3">ROUND(O32/$E$14*100,1)</f>
        <v>0.5</v>
      </c>
      <c r="P33" s="379"/>
      <c r="Q33" s="164"/>
      <c r="R33" s="164"/>
      <c r="S33" s="164"/>
      <c r="T33" s="164"/>
      <c r="U33" s="164"/>
      <c r="V33" s="164"/>
      <c r="W33" s="164"/>
      <c r="X33" s="232"/>
      <c r="Y33" s="232"/>
      <c r="Z33" s="164"/>
      <c r="AA33" s="150"/>
    </row>
    <row r="34" spans="1:49" s="88" customFormat="1" ht="16.5" customHeight="1">
      <c r="A34" s="125"/>
      <c r="B34" s="389" t="s">
        <v>92</v>
      </c>
      <c r="C34" s="389"/>
      <c r="D34" s="389"/>
      <c r="E34" s="390">
        <v>24.2</v>
      </c>
      <c r="F34" s="391"/>
      <c r="G34" s="391">
        <v>36.299999999999997</v>
      </c>
      <c r="H34" s="391"/>
      <c r="I34" s="391">
        <v>0.9</v>
      </c>
      <c r="J34" s="391"/>
      <c r="K34" s="391">
        <v>4.0999999999999996</v>
      </c>
      <c r="L34" s="391"/>
      <c r="M34" s="391">
        <v>0.2</v>
      </c>
      <c r="N34" s="391"/>
      <c r="O34" s="391">
        <v>0.5</v>
      </c>
      <c r="P34" s="391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92"/>
    </row>
    <row r="35" spans="1:49" s="88" customFormat="1" ht="16.5" customHeight="1">
      <c r="A35" s="125"/>
      <c r="B35" s="364" t="s">
        <v>115</v>
      </c>
      <c r="C35" s="364"/>
      <c r="D35" s="364"/>
      <c r="E35" s="406">
        <f>E33/E34</f>
        <v>1</v>
      </c>
      <c r="F35" s="369"/>
      <c r="G35" s="369">
        <f t="shared" ref="G35" si="4">G33/G34</f>
        <v>1</v>
      </c>
      <c r="H35" s="369"/>
      <c r="I35" s="369">
        <f t="shared" ref="I35" si="5">I33/I34</f>
        <v>1</v>
      </c>
      <c r="J35" s="369"/>
      <c r="K35" s="369">
        <f t="shared" ref="K35" si="6">K33/K34</f>
        <v>1</v>
      </c>
      <c r="L35" s="369"/>
      <c r="M35" s="369">
        <f t="shared" ref="M35" si="7">M33/M34</f>
        <v>1</v>
      </c>
      <c r="N35" s="369"/>
      <c r="O35" s="369">
        <f t="shared" ref="O35" si="8">O33/O34</f>
        <v>1</v>
      </c>
      <c r="P35" s="369"/>
      <c r="Q35" s="481" t="s">
        <v>266</v>
      </c>
      <c r="R35" s="481"/>
      <c r="S35" s="481"/>
      <c r="T35" s="130"/>
      <c r="U35" s="130"/>
      <c r="V35" s="130"/>
      <c r="W35" s="130"/>
      <c r="X35" s="481" t="s">
        <v>267</v>
      </c>
      <c r="Y35" s="481"/>
      <c r="Z35" s="481"/>
      <c r="AA35" s="92"/>
    </row>
    <row r="36" spans="1:49" s="88" customFormat="1" ht="24" customHeight="1">
      <c r="A36" s="125"/>
      <c r="B36" s="395" t="s">
        <v>116</v>
      </c>
      <c r="C36" s="395"/>
      <c r="D36" s="395"/>
      <c r="E36" s="395"/>
      <c r="F36" s="395"/>
      <c r="G36" s="395"/>
      <c r="H36" s="395"/>
      <c r="I36" s="395"/>
      <c r="J36" s="395"/>
      <c r="K36" s="395"/>
      <c r="L36" s="395"/>
      <c r="M36" s="395"/>
      <c r="N36" s="395"/>
      <c r="O36" s="395"/>
      <c r="P36" s="395"/>
      <c r="Q36" s="125"/>
      <c r="R36" s="475">
        <f>M35</f>
        <v>1</v>
      </c>
      <c r="S36" s="475"/>
      <c r="T36" s="165"/>
      <c r="U36" s="165"/>
      <c r="V36" s="165"/>
      <c r="W36" s="165"/>
      <c r="X36" s="480">
        <f>I35</f>
        <v>1</v>
      </c>
      <c r="Y36" s="480"/>
      <c r="Z36" s="233"/>
    </row>
    <row r="37" spans="1:49" s="88" customFormat="1" ht="13.5" customHeight="1">
      <c r="A37" s="118"/>
      <c r="B37" s="395" t="s">
        <v>117</v>
      </c>
      <c r="C37" s="395"/>
      <c r="D37" s="395"/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66"/>
    </row>
    <row r="38" spans="1:49" s="124" customFormat="1" ht="13.5" customHeight="1">
      <c r="A38" s="118"/>
      <c r="B38" s="395" t="s">
        <v>118</v>
      </c>
      <c r="C38" s="395"/>
      <c r="D38" s="395"/>
      <c r="E38" s="395"/>
      <c r="F38" s="395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156"/>
      <c r="R38" s="118"/>
      <c r="S38" s="118"/>
      <c r="T38" s="388" t="s">
        <v>268</v>
      </c>
      <c r="U38" s="388"/>
      <c r="V38" s="388"/>
      <c r="W38" s="475">
        <f>K35</f>
        <v>1</v>
      </c>
      <c r="X38" s="475"/>
      <c r="Y38" s="118"/>
      <c r="Z38" s="118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</row>
    <row r="39" spans="1:49" s="124" customFormat="1" ht="4.5" customHeight="1">
      <c r="A39" s="118"/>
      <c r="B39" s="168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56"/>
      <c r="R39" s="118"/>
      <c r="S39" s="118"/>
      <c r="T39" s="388"/>
      <c r="U39" s="388"/>
      <c r="V39" s="388"/>
      <c r="W39" s="475"/>
      <c r="X39" s="475"/>
      <c r="Y39" s="118"/>
      <c r="Z39" s="118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</row>
    <row r="40" spans="1:49" s="124" customFormat="1" ht="18.75" customHeight="1" thickBot="1">
      <c r="A40" s="118"/>
      <c r="B40" s="169" t="s">
        <v>119</v>
      </c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396" t="s">
        <v>120</v>
      </c>
      <c r="U40" s="396"/>
      <c r="V40" s="397"/>
      <c r="W40" s="118"/>
      <c r="X40" s="118"/>
      <c r="Y40" s="118"/>
      <c r="Z40" s="118"/>
      <c r="AA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</row>
    <row r="41" spans="1:49" s="124" customFormat="1" ht="6.75" customHeight="1" thickBot="1">
      <c r="A41" s="118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20"/>
      <c r="U41" s="120"/>
      <c r="V41" s="120"/>
      <c r="W41" s="118"/>
      <c r="X41" s="118"/>
      <c r="Y41" s="118"/>
      <c r="Z41" s="118"/>
      <c r="AA41" s="170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</row>
    <row r="42" spans="1:49" s="124" customFormat="1" ht="17.25" customHeight="1" thickTop="1">
      <c r="A42" s="130"/>
      <c r="B42" s="398"/>
      <c r="C42" s="398"/>
      <c r="D42" s="399"/>
      <c r="E42" s="400" t="s">
        <v>121</v>
      </c>
      <c r="F42" s="401"/>
      <c r="G42" s="401"/>
      <c r="H42" s="404" t="s">
        <v>122</v>
      </c>
      <c r="I42" s="405"/>
      <c r="J42" s="405"/>
      <c r="K42" s="404" t="s">
        <v>123</v>
      </c>
      <c r="L42" s="405"/>
      <c r="M42" s="405"/>
      <c r="N42" s="405"/>
      <c r="O42" s="405"/>
      <c r="P42" s="405"/>
      <c r="Q42" s="405"/>
      <c r="R42" s="405"/>
      <c r="S42" s="405"/>
      <c r="T42" s="405"/>
      <c r="U42" s="405"/>
      <c r="V42" s="405"/>
      <c r="W42" s="130"/>
      <c r="X42" s="125"/>
      <c r="Y42" s="125"/>
      <c r="Z42" s="125"/>
      <c r="AA42" s="88"/>
      <c r="AN42" s="171"/>
      <c r="AO42" s="150"/>
      <c r="AP42" s="150"/>
      <c r="AQ42" s="150"/>
      <c r="AR42" s="150"/>
      <c r="AS42" s="150"/>
      <c r="AT42" s="150"/>
      <c r="AU42" s="122"/>
      <c r="AV42" s="122"/>
      <c r="AW42" s="122"/>
    </row>
    <row r="43" spans="1:49" s="88" customFormat="1" ht="12" customHeight="1">
      <c r="A43" s="130"/>
      <c r="B43" s="398"/>
      <c r="C43" s="398"/>
      <c r="D43" s="399"/>
      <c r="E43" s="400"/>
      <c r="F43" s="401"/>
      <c r="G43" s="401"/>
      <c r="H43" s="400"/>
      <c r="I43" s="401"/>
      <c r="J43" s="401"/>
      <c r="K43" s="407" t="s">
        <v>124</v>
      </c>
      <c r="L43" s="407"/>
      <c r="M43" s="407"/>
      <c r="N43" s="407" t="s">
        <v>125</v>
      </c>
      <c r="O43" s="407"/>
      <c r="P43" s="407"/>
      <c r="Q43" s="407" t="s">
        <v>126</v>
      </c>
      <c r="R43" s="407"/>
      <c r="S43" s="407"/>
      <c r="T43" s="408" t="s">
        <v>127</v>
      </c>
      <c r="U43" s="409"/>
      <c r="V43" s="409"/>
      <c r="W43" s="130"/>
      <c r="X43" s="125"/>
      <c r="Y43" s="125"/>
      <c r="Z43" s="125"/>
      <c r="AN43" s="92"/>
      <c r="AO43" s="92"/>
      <c r="AP43" s="92"/>
      <c r="AQ43" s="92"/>
      <c r="AR43" s="92"/>
      <c r="AS43" s="92"/>
      <c r="AT43" s="92"/>
      <c r="AU43" s="92"/>
      <c r="AV43" s="92"/>
      <c r="AW43" s="92"/>
    </row>
    <row r="44" spans="1:49" s="88" customFormat="1" ht="17.25" customHeight="1">
      <c r="A44" s="130"/>
      <c r="B44" s="329"/>
      <c r="C44" s="329"/>
      <c r="D44" s="330"/>
      <c r="E44" s="402"/>
      <c r="F44" s="403"/>
      <c r="G44" s="403"/>
      <c r="H44" s="402"/>
      <c r="I44" s="403"/>
      <c r="J44" s="403"/>
      <c r="K44" s="407"/>
      <c r="L44" s="407"/>
      <c r="M44" s="407"/>
      <c r="N44" s="407"/>
      <c r="O44" s="407"/>
      <c r="P44" s="407"/>
      <c r="Q44" s="407"/>
      <c r="R44" s="407"/>
      <c r="S44" s="407"/>
      <c r="T44" s="410"/>
      <c r="U44" s="411"/>
      <c r="V44" s="411"/>
      <c r="W44" s="130"/>
      <c r="X44" s="125"/>
      <c r="Y44" s="125"/>
      <c r="Z44" s="125"/>
      <c r="AN44" s="92"/>
      <c r="AO44" s="92"/>
      <c r="AP44" s="92"/>
      <c r="AQ44" s="92"/>
      <c r="AR44" s="92"/>
      <c r="AS44" s="92"/>
      <c r="AT44" s="92"/>
      <c r="AU44" s="92"/>
      <c r="AV44" s="92"/>
      <c r="AW44" s="92"/>
    </row>
    <row r="45" spans="1:49" s="88" customFormat="1" ht="16.5" customHeight="1">
      <c r="A45" s="125"/>
      <c r="B45" s="377" t="s">
        <v>80</v>
      </c>
      <c r="C45" s="377"/>
      <c r="D45" s="377"/>
      <c r="E45" s="357">
        <f>INDEX('2010'!$D$6:$AV$550,グラフ用!$F$3,8)</f>
        <v>64289</v>
      </c>
      <c r="F45" s="358"/>
      <c r="G45" s="358"/>
      <c r="H45" s="357">
        <f>INDEX('2010'!$D$6:$AV$550,グラフ用!$F$3,9)</f>
        <v>17375</v>
      </c>
      <c r="I45" s="358"/>
      <c r="J45" s="358"/>
      <c r="K45" s="347">
        <f>INDEX('2010'!$D$6:$AV$550,グラフ用!$F$3,10)</f>
        <v>3454</v>
      </c>
      <c r="L45" s="347"/>
      <c r="M45" s="347"/>
      <c r="N45" s="347">
        <f>INDEX('2010'!$D$6:$AV$550,グラフ用!$F$3,11)</f>
        <v>15528</v>
      </c>
      <c r="O45" s="347"/>
      <c r="P45" s="347"/>
      <c r="Q45" s="347">
        <f>INDEX('2010'!$D$6:$AV$550,グラフ用!$F$3,12)</f>
        <v>811</v>
      </c>
      <c r="R45" s="347"/>
      <c r="S45" s="347"/>
      <c r="T45" s="347">
        <f>INDEX('2010'!$D$6:$AV$550,グラフ用!$F$3,13)</f>
        <v>930</v>
      </c>
      <c r="U45" s="347"/>
      <c r="V45" s="347"/>
      <c r="W45" s="125"/>
      <c r="X45" s="125"/>
      <c r="Y45" s="125"/>
      <c r="Z45" s="125"/>
      <c r="AN45" s="92"/>
      <c r="AO45" s="92"/>
      <c r="AP45" s="92"/>
      <c r="AQ45" s="92"/>
      <c r="AR45" s="92"/>
      <c r="AS45" s="92"/>
      <c r="AT45" s="92"/>
      <c r="AU45" s="92"/>
      <c r="AV45" s="92"/>
      <c r="AW45" s="92"/>
    </row>
    <row r="46" spans="1:49" s="88" customFormat="1" ht="16.5" customHeight="1">
      <c r="A46" s="125"/>
      <c r="B46" s="412" t="s">
        <v>82</v>
      </c>
      <c r="C46" s="412"/>
      <c r="D46" s="412"/>
      <c r="E46" s="353">
        <f>INDEX('2015'!$D$6:$AV$538,グラフ用!$F$3,8)</f>
        <v>53808</v>
      </c>
      <c r="F46" s="352"/>
      <c r="G46" s="352"/>
      <c r="H46" s="353">
        <f>INDEX('2015'!$D$6:$AV$538,グラフ用!$F$3,9)</f>
        <v>12618</v>
      </c>
      <c r="I46" s="352"/>
      <c r="J46" s="352"/>
      <c r="K46" s="352">
        <f>INDEX('2015'!$D$6:$AV$538,グラフ用!$F$3,10)</f>
        <v>2644</v>
      </c>
      <c r="L46" s="352"/>
      <c r="M46" s="352"/>
      <c r="N46" s="352">
        <f>INDEX('2015'!$D$6:$AV$538,グラフ用!$F$3,11)</f>
        <v>11044</v>
      </c>
      <c r="O46" s="352"/>
      <c r="P46" s="352"/>
      <c r="Q46" s="352">
        <f>INDEX('2015'!$D$6:$AV$538,グラフ用!$F$3,12)</f>
        <v>592</v>
      </c>
      <c r="R46" s="352"/>
      <c r="S46" s="352"/>
      <c r="T46" s="352">
        <f>INDEX('2015'!$D$6:$AV$538,グラフ用!$F$3,13)</f>
        <v>675</v>
      </c>
      <c r="U46" s="352"/>
      <c r="V46" s="352"/>
      <c r="W46" s="125"/>
      <c r="X46" s="125"/>
      <c r="Y46" s="125"/>
      <c r="Z46" s="125"/>
      <c r="AN46" s="92"/>
      <c r="AO46" s="92"/>
      <c r="AP46" s="92"/>
      <c r="AQ46" s="92"/>
      <c r="AR46" s="92"/>
      <c r="AS46" s="92"/>
      <c r="AT46" s="92"/>
      <c r="AU46" s="92"/>
      <c r="AV46" s="92"/>
      <c r="AW46" s="92"/>
    </row>
    <row r="47" spans="1:49" s="88" customFormat="1" ht="16.5" customHeight="1">
      <c r="A47" s="125"/>
      <c r="B47" s="418" t="s">
        <v>84</v>
      </c>
      <c r="C47" s="418"/>
      <c r="D47" s="418"/>
      <c r="E47" s="419" t="s">
        <v>85</v>
      </c>
      <c r="F47" s="420"/>
      <c r="G47" s="421"/>
      <c r="H47" s="406">
        <f>IFERROR(ROUND(H46/$E$46*100,1),"nc")</f>
        <v>23.5</v>
      </c>
      <c r="I47" s="369"/>
      <c r="J47" s="369"/>
      <c r="K47" s="369">
        <f>IFERROR(ROUND(K46/$E$46*100,1),"nc")</f>
        <v>4.9000000000000004</v>
      </c>
      <c r="L47" s="369"/>
      <c r="M47" s="369"/>
      <c r="N47" s="369">
        <f>IFERROR(ROUND(N46/$E$46*100,1),"nc")</f>
        <v>20.5</v>
      </c>
      <c r="O47" s="369"/>
      <c r="P47" s="369"/>
      <c r="Q47" s="369">
        <f>IFERROR(ROUND(Q46/$E$46*100,1),"nc")</f>
        <v>1.1000000000000001</v>
      </c>
      <c r="R47" s="369"/>
      <c r="S47" s="369"/>
      <c r="T47" s="369">
        <f>IFERROR(ROUND(T46/$E$46*100,1),"nc")</f>
        <v>1.3</v>
      </c>
      <c r="U47" s="369"/>
      <c r="V47" s="369"/>
      <c r="W47" s="413"/>
      <c r="X47" s="413"/>
      <c r="Y47" s="413"/>
      <c r="Z47" s="413"/>
      <c r="AN47" s="92"/>
      <c r="AO47" s="92"/>
      <c r="AP47" s="92"/>
      <c r="AQ47" s="92"/>
      <c r="AR47" s="92"/>
      <c r="AS47" s="92"/>
      <c r="AT47" s="92"/>
      <c r="AU47" s="92"/>
      <c r="AV47" s="92"/>
      <c r="AW47" s="92"/>
    </row>
    <row r="48" spans="1:49" s="88" customFormat="1" ht="16.5" customHeight="1">
      <c r="A48" s="125"/>
      <c r="B48" s="374" t="s">
        <v>92</v>
      </c>
      <c r="C48" s="374"/>
      <c r="D48" s="374"/>
      <c r="E48" s="414" t="s">
        <v>85</v>
      </c>
      <c r="F48" s="415"/>
      <c r="G48" s="416"/>
      <c r="H48" s="417">
        <v>23.5</v>
      </c>
      <c r="I48" s="370"/>
      <c r="J48" s="370"/>
      <c r="K48" s="370">
        <v>4.9000000000000004</v>
      </c>
      <c r="L48" s="370"/>
      <c r="M48" s="370"/>
      <c r="N48" s="370">
        <v>20.5</v>
      </c>
      <c r="O48" s="370"/>
      <c r="P48" s="370"/>
      <c r="Q48" s="370">
        <v>1.1000000000000001</v>
      </c>
      <c r="R48" s="370"/>
      <c r="S48" s="370"/>
      <c r="T48" s="370">
        <v>1.3</v>
      </c>
      <c r="U48" s="370"/>
      <c r="V48" s="370"/>
      <c r="W48" s="413"/>
      <c r="X48" s="413"/>
      <c r="Y48" s="413"/>
      <c r="Z48" s="413"/>
      <c r="AN48" s="92"/>
      <c r="AO48" s="92"/>
      <c r="AP48" s="92"/>
      <c r="AQ48" s="92"/>
      <c r="AR48" s="92"/>
      <c r="AS48" s="92"/>
      <c r="AT48" s="92"/>
      <c r="AU48" s="92"/>
      <c r="AV48" s="92"/>
      <c r="AW48" s="92"/>
    </row>
    <row r="49" spans="1:62" s="173" customFormat="1" ht="14.25" customHeight="1">
      <c r="A49" s="172"/>
      <c r="B49" s="425" t="s">
        <v>132</v>
      </c>
      <c r="C49" s="425"/>
      <c r="D49" s="425"/>
      <c r="E49" s="425"/>
      <c r="F49" s="425"/>
      <c r="G49" s="425"/>
      <c r="H49" s="425"/>
      <c r="I49" s="425"/>
      <c r="J49" s="425"/>
      <c r="K49" s="425"/>
      <c r="L49" s="425"/>
      <c r="M49" s="425"/>
      <c r="N49" s="425"/>
      <c r="O49" s="425"/>
      <c r="P49" s="425"/>
      <c r="Q49" s="425"/>
      <c r="R49" s="425"/>
      <c r="S49" s="425"/>
      <c r="T49" s="425"/>
      <c r="U49" s="425"/>
      <c r="V49" s="425"/>
      <c r="W49" s="425"/>
      <c r="X49" s="425"/>
      <c r="Y49" s="425"/>
      <c r="Z49" s="425"/>
    </row>
    <row r="50" spans="1:62" s="99" customFormat="1" ht="20.25" customHeight="1">
      <c r="A50" s="175"/>
      <c r="B50" s="476" t="str">
        <f>IF(kadft!$U$7="県計",グラフ用!$I$18,IF(kadft!$U$7="前回",グラフ用!$I$17))</f>
        <v>(経営体)</v>
      </c>
      <c r="C50" s="476"/>
      <c r="D50" s="116" t="str">
        <f>IF($U$7="県計",グラフ用!$C$45,IF($U$7="前回",グラフ用!$D$45))</f>
        <v>事業実施経営体数</v>
      </c>
      <c r="E50" s="116"/>
      <c r="F50" s="116"/>
      <c r="G50" s="116"/>
      <c r="H50" s="102"/>
      <c r="I50" s="102"/>
      <c r="J50" s="175"/>
      <c r="K50" s="175"/>
      <c r="L50" s="175"/>
      <c r="M50" s="175"/>
      <c r="N50" s="176"/>
      <c r="O50" s="116" t="str">
        <f>IF($U$7="県計",グラフ用!$C$51,IF($U$7="前回",グラフ用!$D$51))</f>
        <v>事業種類別経営体数</v>
      </c>
      <c r="P50" s="176"/>
      <c r="Q50" s="176"/>
      <c r="R50" s="176"/>
      <c r="S50" s="176"/>
      <c r="T50" s="175"/>
      <c r="U50" s="175"/>
      <c r="V50" s="175"/>
      <c r="W50" s="175"/>
      <c r="X50" s="175"/>
      <c r="Y50" s="175"/>
      <c r="Z50" s="175"/>
    </row>
    <row r="51" spans="1:62" s="88" customFormat="1" ht="16.5" customHeight="1">
      <c r="A51" s="125"/>
      <c r="B51" s="148"/>
      <c r="C51" s="148"/>
      <c r="D51" s="130"/>
      <c r="E51" s="130"/>
      <c r="F51" s="130"/>
      <c r="G51" s="130"/>
      <c r="H51" s="130"/>
      <c r="I51" s="130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</row>
    <row r="52" spans="1:62" s="88" customFormat="1" ht="16.5" customHeight="1">
      <c r="A52" s="125"/>
      <c r="B52" s="148"/>
      <c r="C52" s="148"/>
      <c r="D52" s="130"/>
      <c r="E52" s="130"/>
      <c r="F52" s="130"/>
      <c r="G52" s="130"/>
      <c r="H52" s="130"/>
      <c r="I52" s="130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</row>
    <row r="53" spans="1:62" s="88" customFormat="1" ht="16.5" customHeight="1">
      <c r="A53" s="125"/>
      <c r="B53" s="148"/>
      <c r="C53" s="148"/>
      <c r="D53" s="130"/>
      <c r="E53" s="130"/>
      <c r="F53" s="130"/>
      <c r="G53" s="130"/>
      <c r="H53" s="130"/>
      <c r="I53" s="130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</row>
    <row r="54" spans="1:62" s="88" customFormat="1" ht="16.5" customHeight="1">
      <c r="A54" s="125"/>
      <c r="B54" s="148"/>
      <c r="C54" s="148"/>
      <c r="D54" s="130"/>
      <c r="E54" s="130"/>
      <c r="F54" s="130"/>
      <c r="G54" s="130"/>
      <c r="H54" s="130"/>
      <c r="I54" s="130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</row>
    <row r="55" spans="1:62" s="88" customFormat="1" ht="16.5" customHeight="1">
      <c r="A55" s="125"/>
      <c r="B55" s="148"/>
      <c r="C55" s="148"/>
      <c r="D55" s="130"/>
      <c r="E55" s="130"/>
      <c r="F55" s="130"/>
      <c r="G55" s="130"/>
      <c r="H55" s="130"/>
      <c r="I55" s="130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</row>
    <row r="56" spans="1:62" s="88" customFormat="1" ht="16.5" customHeight="1">
      <c r="A56" s="125"/>
      <c r="B56" s="148"/>
      <c r="C56" s="148"/>
      <c r="D56" s="130"/>
      <c r="E56" s="130"/>
      <c r="F56" s="130"/>
      <c r="G56" s="130"/>
      <c r="H56" s="130"/>
      <c r="I56" s="130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</row>
    <row r="57" spans="1:62" s="88" customFormat="1" ht="22.5" customHeight="1">
      <c r="A57" s="125"/>
      <c r="B57" s="148"/>
      <c r="C57" s="148"/>
      <c r="D57" s="130"/>
      <c r="E57" s="130"/>
      <c r="F57" s="130"/>
      <c r="G57" s="130"/>
      <c r="H57" s="130"/>
      <c r="I57" s="130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363" t="str">
        <f>IF(kadft!$U$7="県計",グラフ用!$I$18,IF(kadft!$U$7="前回",グラフ用!$I$17))</f>
        <v>(経営体)</v>
      </c>
      <c r="Z57" s="363"/>
    </row>
    <row r="58" spans="1:62" s="88" customFormat="1" ht="18.75" customHeight="1" thickBot="1">
      <c r="A58" s="125"/>
      <c r="B58" s="169" t="s">
        <v>134</v>
      </c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396" t="s">
        <v>135</v>
      </c>
      <c r="W58" s="396"/>
      <c r="X58" s="397"/>
      <c r="Y58" s="130"/>
      <c r="Z58" s="130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</row>
    <row r="59" spans="1:62" s="124" customFormat="1" ht="6.75" customHeight="1" thickBot="1">
      <c r="A59" s="118"/>
      <c r="B59" s="120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426"/>
      <c r="W59" s="426"/>
      <c r="X59" s="426"/>
      <c r="Y59" s="167"/>
      <c r="Z59" s="167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</row>
    <row r="60" spans="1:62" s="88" customFormat="1" ht="15.75" customHeight="1" thickTop="1">
      <c r="A60" s="130"/>
      <c r="B60" s="330"/>
      <c r="C60" s="427"/>
      <c r="D60" s="427"/>
      <c r="E60" s="430" t="s">
        <v>136</v>
      </c>
      <c r="F60" s="431"/>
      <c r="G60" s="434" t="s">
        <v>137</v>
      </c>
      <c r="H60" s="435"/>
      <c r="I60" s="435"/>
      <c r="J60" s="435"/>
      <c r="K60" s="435"/>
      <c r="L60" s="436"/>
      <c r="M60" s="330" t="s">
        <v>138</v>
      </c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37"/>
      <c r="Y60" s="130"/>
      <c r="Z60" s="130"/>
      <c r="AA60" s="92"/>
      <c r="AN60" s="182"/>
      <c r="AO60" s="184"/>
      <c r="AP60" s="179"/>
      <c r="AQ60" s="181"/>
      <c r="AR60" s="179"/>
      <c r="AS60" s="184"/>
      <c r="AT60" s="179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</row>
    <row r="61" spans="1:62" s="88" customFormat="1" ht="15.75" customHeight="1">
      <c r="A61" s="130"/>
      <c r="B61" s="428"/>
      <c r="C61" s="429"/>
      <c r="D61" s="429"/>
      <c r="E61" s="432"/>
      <c r="F61" s="433"/>
      <c r="G61" s="438" t="s">
        <v>141</v>
      </c>
      <c r="H61" s="439"/>
      <c r="I61" s="439" t="s">
        <v>142</v>
      </c>
      <c r="J61" s="439"/>
      <c r="K61" s="439" t="s">
        <v>143</v>
      </c>
      <c r="L61" s="440"/>
      <c r="M61" s="422" t="s">
        <v>144</v>
      </c>
      <c r="N61" s="423"/>
      <c r="O61" s="423" t="s">
        <v>145</v>
      </c>
      <c r="P61" s="423"/>
      <c r="Q61" s="423" t="s">
        <v>146</v>
      </c>
      <c r="R61" s="423"/>
      <c r="S61" s="423" t="s">
        <v>147</v>
      </c>
      <c r="T61" s="423"/>
      <c r="U61" s="423" t="s">
        <v>148</v>
      </c>
      <c r="V61" s="423"/>
      <c r="W61" s="423" t="s">
        <v>149</v>
      </c>
      <c r="X61" s="424"/>
      <c r="Y61" s="130"/>
      <c r="Z61" s="130"/>
      <c r="AA61" s="92"/>
      <c r="AN61" s="184"/>
      <c r="AO61" s="179"/>
      <c r="AP61" s="181"/>
      <c r="AQ61" s="179"/>
      <c r="AR61" s="184"/>
      <c r="AS61" s="179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</row>
    <row r="62" spans="1:62" s="88" customFormat="1" ht="15.75" customHeight="1">
      <c r="A62" s="130"/>
      <c r="B62" s="428"/>
      <c r="C62" s="429"/>
      <c r="D62" s="429"/>
      <c r="E62" s="432"/>
      <c r="F62" s="433"/>
      <c r="G62" s="438"/>
      <c r="H62" s="439"/>
      <c r="I62" s="439"/>
      <c r="J62" s="439"/>
      <c r="K62" s="439"/>
      <c r="L62" s="440"/>
      <c r="M62" s="422"/>
      <c r="N62" s="423"/>
      <c r="O62" s="423"/>
      <c r="P62" s="423"/>
      <c r="Q62" s="423"/>
      <c r="R62" s="423"/>
      <c r="S62" s="423"/>
      <c r="T62" s="423"/>
      <c r="U62" s="423"/>
      <c r="V62" s="423"/>
      <c r="W62" s="423"/>
      <c r="X62" s="424"/>
      <c r="Y62" s="130"/>
      <c r="Z62" s="125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</row>
    <row r="63" spans="1:62" s="88" customFormat="1" ht="15.75" customHeight="1">
      <c r="A63" s="125"/>
      <c r="B63" s="377" t="s">
        <v>80</v>
      </c>
      <c r="C63" s="377"/>
      <c r="D63" s="377"/>
      <c r="E63" s="357">
        <f>INDEX('2010'!$D$6:$AV$550,グラフ用!$F$3,14)</f>
        <v>4736</v>
      </c>
      <c r="F63" s="443"/>
      <c r="G63" s="347">
        <f>INDEX('2010'!$D$6:$AV$550,グラフ用!$F$3,15)</f>
        <v>1226</v>
      </c>
      <c r="H63" s="347"/>
      <c r="I63" s="347">
        <f>INDEX('2010'!$D$6:$AV$550,グラフ用!$F$3,16)</f>
        <v>2063</v>
      </c>
      <c r="J63" s="347"/>
      <c r="K63" s="358">
        <f>INDEX('2010'!$D$6:$AV$550,グラフ用!$F$3,17)</f>
        <v>1447</v>
      </c>
      <c r="L63" s="444"/>
      <c r="M63" s="347">
        <f>INDEX('2010'!$D$6:$AV$550,グラフ用!$F$3,18)</f>
        <v>858</v>
      </c>
      <c r="N63" s="347"/>
      <c r="O63" s="347">
        <f>INDEX('2010'!$D$6:$AV$550,グラフ用!$F$3,19)</f>
        <v>1126</v>
      </c>
      <c r="P63" s="347"/>
      <c r="Q63" s="347">
        <f>INDEX('2010'!$D$6:$AV$550,グラフ用!$F$3,20)</f>
        <v>1109</v>
      </c>
      <c r="R63" s="347"/>
      <c r="S63" s="347">
        <f>INDEX('2010'!$D$6:$AV$550,グラフ用!$F$3,21)</f>
        <v>1063</v>
      </c>
      <c r="T63" s="347"/>
      <c r="U63" s="347">
        <f>INDEX('2010'!$D$6:$AV$550,グラフ用!$F$3,22)</f>
        <v>471</v>
      </c>
      <c r="V63" s="347"/>
      <c r="W63" s="347">
        <f>INDEX('2010'!$D$6:$AV$550,グラフ用!$F$3,23)</f>
        <v>109</v>
      </c>
      <c r="X63" s="347"/>
      <c r="Y63" s="125"/>
      <c r="Z63" s="125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</row>
    <row r="64" spans="1:62" s="88" customFormat="1" ht="15.75" customHeight="1">
      <c r="A64" s="125"/>
      <c r="B64" s="412" t="s">
        <v>82</v>
      </c>
      <c r="C64" s="412"/>
      <c r="D64" s="412"/>
      <c r="E64" s="353">
        <f>INDEX('2015'!$D$6:$AV$538,グラフ用!$F$3,14)</f>
        <v>4727</v>
      </c>
      <c r="F64" s="441"/>
      <c r="G64" s="352">
        <f>INDEX('2015'!$D$6:$AV$538,グラフ用!$F$3,15)</f>
        <v>1132</v>
      </c>
      <c r="H64" s="352"/>
      <c r="I64" s="352">
        <f>INDEX('2015'!$D$6:$AV$538,グラフ用!$F$3,16)</f>
        <v>2019</v>
      </c>
      <c r="J64" s="352"/>
      <c r="K64" s="352">
        <f>INDEX('2015'!$D$6:$AV$538,グラフ用!$F$3,17)</f>
        <v>1576</v>
      </c>
      <c r="L64" s="442"/>
      <c r="M64" s="352">
        <f>INDEX('2015'!$D$6:$AV$538,グラフ用!$F$3,18)</f>
        <v>996</v>
      </c>
      <c r="N64" s="352"/>
      <c r="O64" s="352">
        <f>INDEX('2015'!$D$6:$AV$538,グラフ用!$F$3,19)</f>
        <v>1279</v>
      </c>
      <c r="P64" s="352"/>
      <c r="Q64" s="352">
        <f>INDEX('2015'!$D$6:$AV$538,グラフ用!$F$3,20)</f>
        <v>1142</v>
      </c>
      <c r="R64" s="352"/>
      <c r="S64" s="352">
        <f>INDEX('2015'!$D$6:$AV$538,グラフ用!$F$3,21)</f>
        <v>966</v>
      </c>
      <c r="T64" s="352"/>
      <c r="U64" s="352">
        <f>INDEX('2015'!$D$6:$AV$538,グラフ用!$F$3,22)</f>
        <v>275</v>
      </c>
      <c r="V64" s="352"/>
      <c r="W64" s="352">
        <f>INDEX('2015'!$D$6:$AV$538,グラフ用!$F$3,23)</f>
        <v>69</v>
      </c>
      <c r="X64" s="352"/>
      <c r="Y64" s="125"/>
      <c r="Z64" s="125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</row>
    <row r="65" spans="1:62" s="88" customFormat="1" ht="15.75" customHeight="1">
      <c r="A65" s="125"/>
      <c r="B65" s="418" t="s">
        <v>153</v>
      </c>
      <c r="C65" s="418"/>
      <c r="D65" s="418"/>
      <c r="E65" s="353" t="s">
        <v>154</v>
      </c>
      <c r="F65" s="441"/>
      <c r="G65" s="367">
        <f>IFERROR(ROUND(G64/$E$64*100,1),"nc")</f>
        <v>23.9</v>
      </c>
      <c r="H65" s="367"/>
      <c r="I65" s="367">
        <f>IFERROR(ROUND(I64/$E$64*100,1),"nc")</f>
        <v>42.7</v>
      </c>
      <c r="J65" s="367"/>
      <c r="K65" s="367">
        <f>IFERROR(ROUND(K64/$E$64*100,1),"nc")</f>
        <v>33.299999999999997</v>
      </c>
      <c r="L65" s="447"/>
      <c r="M65" s="448">
        <f>IFERROR(ROUND(M64/$E$64*100,1),"nc")</f>
        <v>21.1</v>
      </c>
      <c r="N65" s="448"/>
      <c r="O65" s="448">
        <f>IFERROR(ROUND(O64/$E$64*100,1),"nc")</f>
        <v>27.1</v>
      </c>
      <c r="P65" s="448"/>
      <c r="Q65" s="448">
        <f>IFERROR(ROUND(Q64/$E$64*100,1),"nc")</f>
        <v>24.2</v>
      </c>
      <c r="R65" s="448"/>
      <c r="S65" s="448">
        <f>IFERROR(ROUND(S64/$E$64*100,1),"nc")</f>
        <v>20.399999999999999</v>
      </c>
      <c r="T65" s="448"/>
      <c r="U65" s="448">
        <f>IFERROR(ROUND(U64/$E$64*100,1),"nc")</f>
        <v>5.8</v>
      </c>
      <c r="V65" s="448"/>
      <c r="W65" s="448">
        <f>IFERROR(ROUND(W64/$E$64*100,1),"nc")</f>
        <v>1.5</v>
      </c>
      <c r="X65" s="448"/>
      <c r="Y65" s="125"/>
      <c r="Z65" s="125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</row>
    <row r="66" spans="1:62" s="88" customFormat="1" ht="15.75" customHeight="1">
      <c r="A66" s="125"/>
      <c r="B66" s="374" t="s">
        <v>157</v>
      </c>
      <c r="C66" s="374"/>
      <c r="D66" s="374"/>
      <c r="E66" s="414" t="s">
        <v>154</v>
      </c>
      <c r="F66" s="445"/>
      <c r="G66" s="370">
        <v>23.9</v>
      </c>
      <c r="H66" s="370"/>
      <c r="I66" s="370">
        <v>42.7</v>
      </c>
      <c r="J66" s="370"/>
      <c r="K66" s="370">
        <v>33.299999999999997</v>
      </c>
      <c r="L66" s="446"/>
      <c r="M66" s="370">
        <v>21.1</v>
      </c>
      <c r="N66" s="370"/>
      <c r="O66" s="370">
        <v>27.1</v>
      </c>
      <c r="P66" s="370"/>
      <c r="Q66" s="370">
        <v>24.2</v>
      </c>
      <c r="R66" s="370"/>
      <c r="S66" s="370">
        <v>20.399999999999999</v>
      </c>
      <c r="T66" s="370"/>
      <c r="U66" s="370">
        <v>5.8</v>
      </c>
      <c r="V66" s="370"/>
      <c r="W66" s="370">
        <v>1.5</v>
      </c>
      <c r="X66" s="370"/>
      <c r="Y66" s="84"/>
      <c r="Z66" s="84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</row>
    <row r="67" spans="1:62" s="98" customFormat="1" ht="22.5" customHeight="1">
      <c r="A67" s="153"/>
      <c r="B67" s="131"/>
      <c r="C67" s="449" t="str">
        <f>IF($U$7="県計",グラフ用!$D$61,IF($U$7="前回",グラフ用!$F$61))</f>
        <v>水田率別農業集落数</v>
      </c>
      <c r="D67" s="449" t="b">
        <f t="shared" ref="D67:K67" si="9">IF($T$58="県計",$G$65,IF($T$58="前回",$G$64))</f>
        <v>0</v>
      </c>
      <c r="E67" s="449" t="b">
        <f t="shared" si="9"/>
        <v>0</v>
      </c>
      <c r="F67" s="449" t="b">
        <f t="shared" si="9"/>
        <v>0</v>
      </c>
      <c r="G67" s="449" t="b">
        <f t="shared" si="9"/>
        <v>0</v>
      </c>
      <c r="H67" s="449" t="b">
        <f t="shared" si="9"/>
        <v>0</v>
      </c>
      <c r="I67" s="449" t="b">
        <f t="shared" si="9"/>
        <v>0</v>
      </c>
      <c r="J67" s="449" t="b">
        <f t="shared" si="9"/>
        <v>0</v>
      </c>
      <c r="K67" s="449" t="b">
        <f t="shared" si="9"/>
        <v>0</v>
      </c>
      <c r="L67" s="477" t="str">
        <f>IF(kadft!$U$7="県計",グラフ用!$I$18,IF(kadft!$U$7="前回",グラフ用!$J$16))</f>
        <v>（集落）</v>
      </c>
      <c r="M67" s="477"/>
      <c r="N67" s="185"/>
      <c r="O67" s="449" t="str">
        <f>IF($U$7="県計",グラフ用!$D$66,IF($U$7="前回",グラフ用!$F$66))</f>
        <v>農家率別農業集落数</v>
      </c>
      <c r="P67" s="449" t="b">
        <f t="shared" ref="P67:W67" si="10">IF($T$58="県計",$G$65,IF($T$58="前回",$G$64))</f>
        <v>0</v>
      </c>
      <c r="Q67" s="449" t="b">
        <f t="shared" si="10"/>
        <v>0</v>
      </c>
      <c r="R67" s="449" t="b">
        <f t="shared" si="10"/>
        <v>0</v>
      </c>
      <c r="S67" s="449" t="b">
        <f t="shared" si="10"/>
        <v>0</v>
      </c>
      <c r="T67" s="449" t="b">
        <f t="shared" si="10"/>
        <v>0</v>
      </c>
      <c r="U67" s="449" t="b">
        <f t="shared" si="10"/>
        <v>0</v>
      </c>
      <c r="V67" s="449" t="b">
        <f t="shared" si="10"/>
        <v>0</v>
      </c>
      <c r="W67" s="449" t="b">
        <f t="shared" si="10"/>
        <v>0</v>
      </c>
      <c r="X67" s="96"/>
      <c r="Y67" s="96"/>
      <c r="Z67" s="9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</row>
    <row r="68" spans="1:62" s="88" customFormat="1" ht="15.75" customHeight="1">
      <c r="A68" s="125"/>
      <c r="B68" s="130"/>
      <c r="C68" s="130"/>
      <c r="D68" s="130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</row>
    <row r="69" spans="1:62" s="88" customFormat="1" ht="10.5" customHeight="1">
      <c r="A69" s="125"/>
      <c r="B69" s="130"/>
      <c r="C69" s="130"/>
      <c r="D69" s="130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</row>
    <row r="70" spans="1:62" s="88" customFormat="1" ht="11.25" customHeight="1">
      <c r="A70" s="125"/>
      <c r="B70" s="130"/>
      <c r="C70" s="130"/>
      <c r="D70" s="130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</row>
    <row r="71" spans="1:62" s="88" customFormat="1" ht="13.5" customHeight="1">
      <c r="A71" s="125"/>
      <c r="B71" s="188"/>
      <c r="C71" s="188"/>
      <c r="D71" s="188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</row>
    <row r="72" spans="1:62" s="88" customFormat="1" ht="19.5" customHeight="1">
      <c r="A72" s="125"/>
      <c r="B72" s="188"/>
      <c r="C72" s="188"/>
      <c r="D72" s="188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</row>
    <row r="73" spans="1:62" s="88" customFormat="1" ht="16.5" customHeight="1">
      <c r="A73" s="125"/>
      <c r="B73" s="188"/>
      <c r="C73" s="188"/>
      <c r="D73" s="188"/>
      <c r="E73" s="125"/>
      <c r="F73" s="125"/>
      <c r="G73" s="125"/>
      <c r="H73" s="125"/>
      <c r="I73" s="125"/>
      <c r="J73" s="125"/>
      <c r="K73" s="130"/>
      <c r="L73" s="130"/>
      <c r="M73" s="130"/>
      <c r="N73" s="130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</row>
    <row r="74" spans="1:62" s="88" customFormat="1" ht="16.5" customHeight="1">
      <c r="A74" s="125"/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363" t="str">
        <f>IF(kadft!$U$7="県計",グラフ用!$I$18,IF(kadft!$U$7="前回",グラフ用!$J$16))</f>
        <v>（集落）</v>
      </c>
      <c r="M74" s="363"/>
      <c r="N74" s="130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</row>
    <row r="75" spans="1:62" s="88" customFormat="1" ht="18.75" customHeight="1" thickBot="1">
      <c r="A75" s="125"/>
      <c r="B75" s="169" t="s">
        <v>164</v>
      </c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396" t="s">
        <v>135</v>
      </c>
      <c r="X75" s="396"/>
      <c r="Y75" s="397"/>
      <c r="Z75" s="84"/>
    </row>
    <row r="76" spans="1:62" s="124" customFormat="1" ht="6.75" customHeight="1" thickBot="1">
      <c r="A76" s="118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426"/>
      <c r="X76" s="426"/>
      <c r="Y76" s="426"/>
      <c r="Z76" s="118"/>
    </row>
    <row r="77" spans="1:62" s="88" customFormat="1" ht="15.75" customHeight="1" thickTop="1">
      <c r="A77" s="130"/>
      <c r="B77" s="344"/>
      <c r="C77" s="450"/>
      <c r="D77" s="450"/>
      <c r="E77" s="453" t="s">
        <v>165</v>
      </c>
      <c r="F77" s="453"/>
      <c r="G77" s="453"/>
      <c r="H77" s="453" t="s">
        <v>166</v>
      </c>
      <c r="I77" s="453"/>
      <c r="J77" s="453"/>
      <c r="K77" s="453" t="s">
        <v>167</v>
      </c>
      <c r="L77" s="453"/>
      <c r="M77" s="453"/>
      <c r="N77" s="453" t="s">
        <v>168</v>
      </c>
      <c r="O77" s="453"/>
      <c r="P77" s="453"/>
      <c r="Q77" s="453" t="s">
        <v>169</v>
      </c>
      <c r="R77" s="453"/>
      <c r="S77" s="453"/>
      <c r="T77" s="453" t="s">
        <v>170</v>
      </c>
      <c r="U77" s="453"/>
      <c r="V77" s="453"/>
      <c r="W77" s="453" t="s">
        <v>171</v>
      </c>
      <c r="X77" s="453"/>
      <c r="Y77" s="454"/>
      <c r="Z77" s="130"/>
      <c r="AA77" s="85"/>
    </row>
    <row r="78" spans="1:62" s="88" customFormat="1" ht="15.75" customHeight="1">
      <c r="A78" s="130"/>
      <c r="B78" s="451"/>
      <c r="C78" s="452"/>
      <c r="D78" s="452"/>
      <c r="E78" s="423"/>
      <c r="F78" s="423"/>
      <c r="G78" s="423"/>
      <c r="H78" s="423"/>
      <c r="I78" s="423"/>
      <c r="J78" s="423"/>
      <c r="K78" s="423"/>
      <c r="L78" s="423"/>
      <c r="M78" s="423"/>
      <c r="N78" s="423"/>
      <c r="O78" s="423"/>
      <c r="P78" s="423"/>
      <c r="Q78" s="423"/>
      <c r="R78" s="423"/>
      <c r="S78" s="423"/>
      <c r="T78" s="423"/>
      <c r="U78" s="423"/>
      <c r="V78" s="423"/>
      <c r="W78" s="423"/>
      <c r="X78" s="423"/>
      <c r="Y78" s="424"/>
      <c r="Z78" s="130"/>
      <c r="AA78" s="85"/>
    </row>
    <row r="79" spans="1:62" s="88" customFormat="1" ht="15.75" customHeight="1">
      <c r="A79" s="125"/>
      <c r="B79" s="377" t="s">
        <v>80</v>
      </c>
      <c r="C79" s="377"/>
      <c r="D79" s="377"/>
      <c r="E79" s="357">
        <f>INDEX('2010'!$D$6:$AV$550,グラフ用!$F$3,24)</f>
        <v>3044</v>
      </c>
      <c r="F79" s="358"/>
      <c r="G79" s="358"/>
      <c r="H79" s="347">
        <f>INDEX('2010'!$D$6:$AV$550,グラフ用!$F$3,25)</f>
        <v>3681</v>
      </c>
      <c r="I79" s="347"/>
      <c r="J79" s="347"/>
      <c r="K79" s="347">
        <f>INDEX('2010'!$D$6:$AV$550,グラフ用!$F$3,26)</f>
        <v>3618</v>
      </c>
      <c r="L79" s="347"/>
      <c r="M79" s="347"/>
      <c r="N79" s="347">
        <f>INDEX('2010'!$D$6:$AV$550,グラフ用!$F$3,27)</f>
        <v>3923</v>
      </c>
      <c r="O79" s="347"/>
      <c r="P79" s="347"/>
      <c r="Q79" s="347">
        <f>INDEX('2010'!$D$6:$AV$550,グラフ用!$F$3,28)</f>
        <v>4153</v>
      </c>
      <c r="R79" s="347"/>
      <c r="S79" s="347"/>
      <c r="T79" s="347">
        <f>INDEX('2010'!$D$6:$AV$550,グラフ用!$F$3,29)</f>
        <v>3394</v>
      </c>
      <c r="U79" s="347"/>
      <c r="V79" s="347"/>
      <c r="W79" s="347">
        <f>INDEX('2010'!$D$6:$AV$550,グラフ用!$F$3,30)</f>
        <v>225</v>
      </c>
      <c r="X79" s="347"/>
      <c r="Y79" s="347"/>
      <c r="Z79" s="130"/>
      <c r="AA79" s="85"/>
    </row>
    <row r="80" spans="1:62" s="88" customFormat="1" ht="15.75" customHeight="1">
      <c r="A80" s="125"/>
      <c r="B80" s="412" t="s">
        <v>82</v>
      </c>
      <c r="C80" s="412"/>
      <c r="D80" s="412"/>
      <c r="E80" s="353">
        <f>INDEX('2015'!$D$6:$AV$538,グラフ用!$F$3,24)</f>
        <v>3187</v>
      </c>
      <c r="F80" s="352"/>
      <c r="G80" s="352"/>
      <c r="H80" s="352">
        <f>INDEX('2015'!$D$6:$AV$538,グラフ用!$F$3,25)</f>
        <v>4198</v>
      </c>
      <c r="I80" s="352"/>
      <c r="J80" s="352"/>
      <c r="K80" s="352">
        <f>INDEX('2015'!$D$6:$AV$538,グラフ用!$F$3,26)</f>
        <v>3931</v>
      </c>
      <c r="L80" s="352"/>
      <c r="M80" s="352"/>
      <c r="N80" s="352">
        <f>INDEX('2015'!$D$6:$AV$538,グラフ用!$F$3,27)</f>
        <v>4512</v>
      </c>
      <c r="O80" s="352"/>
      <c r="P80" s="352"/>
      <c r="Q80" s="352">
        <f>INDEX('2015'!$D$6:$AV$538,グラフ用!$F$3,28)</f>
        <v>4484</v>
      </c>
      <c r="R80" s="352"/>
      <c r="S80" s="352"/>
      <c r="T80" s="352">
        <f>INDEX('2015'!$D$6:$AV$538,グラフ用!$F$3,29)</f>
        <v>4146</v>
      </c>
      <c r="U80" s="352"/>
      <c r="V80" s="352"/>
      <c r="W80" s="352">
        <f>INDEX('2015'!$D$6:$AV$538,グラフ用!$F$3,30)</f>
        <v>155</v>
      </c>
      <c r="X80" s="352"/>
      <c r="Y80" s="352"/>
      <c r="Z80" s="130"/>
      <c r="AA80" s="85"/>
    </row>
    <row r="81" spans="1:27" s="88" customFormat="1" ht="15.75" customHeight="1">
      <c r="A81" s="125"/>
      <c r="B81" s="418" t="s">
        <v>84</v>
      </c>
      <c r="C81" s="418"/>
      <c r="D81" s="418"/>
      <c r="E81" s="455">
        <f>IFERROR(ROUND(E80/$E$64*100,1),"nc")</f>
        <v>67.400000000000006</v>
      </c>
      <c r="F81" s="367"/>
      <c r="G81" s="367"/>
      <c r="H81" s="367">
        <f>IFERROR(ROUND(H80/$E$64*100,1),"nc")</f>
        <v>88.8</v>
      </c>
      <c r="I81" s="367"/>
      <c r="J81" s="367"/>
      <c r="K81" s="367">
        <f>IFERROR(ROUND(K80/$E$64*100,1),"nc")</f>
        <v>83.2</v>
      </c>
      <c r="L81" s="367"/>
      <c r="M81" s="367"/>
      <c r="N81" s="367">
        <f>IFERROR(ROUND(N80/$E$64*100,1),"nc")</f>
        <v>95.5</v>
      </c>
      <c r="O81" s="367"/>
      <c r="P81" s="367"/>
      <c r="Q81" s="367">
        <f>IFERROR(ROUND(Q80/$E$64*100,1),"nc")</f>
        <v>94.9</v>
      </c>
      <c r="R81" s="367"/>
      <c r="S81" s="367"/>
      <c r="T81" s="367">
        <f>IFERROR(ROUND(T80/$E$64*100,1),"nc")</f>
        <v>87.7</v>
      </c>
      <c r="U81" s="367"/>
      <c r="V81" s="367"/>
      <c r="W81" s="367">
        <f>IFERROR(ROUND(W80/$E$64*100,1),"nc")</f>
        <v>3.3</v>
      </c>
      <c r="X81" s="367"/>
      <c r="Y81" s="367"/>
      <c r="Z81" s="130"/>
      <c r="AA81" s="85"/>
    </row>
    <row r="82" spans="1:27" s="88" customFormat="1" ht="15.75" customHeight="1">
      <c r="A82" s="125"/>
      <c r="B82" s="374" t="s">
        <v>92</v>
      </c>
      <c r="C82" s="374"/>
      <c r="D82" s="374"/>
      <c r="E82" s="417">
        <v>67.400000000000006</v>
      </c>
      <c r="F82" s="370"/>
      <c r="G82" s="370"/>
      <c r="H82" s="370">
        <v>88.8</v>
      </c>
      <c r="I82" s="370"/>
      <c r="J82" s="370"/>
      <c r="K82" s="370">
        <v>83.2</v>
      </c>
      <c r="L82" s="370"/>
      <c r="M82" s="370"/>
      <c r="N82" s="370">
        <v>95.5</v>
      </c>
      <c r="O82" s="370"/>
      <c r="P82" s="370"/>
      <c r="Q82" s="370">
        <v>94.9</v>
      </c>
      <c r="R82" s="370"/>
      <c r="S82" s="370"/>
      <c r="T82" s="370">
        <v>87.7</v>
      </c>
      <c r="U82" s="370"/>
      <c r="V82" s="370"/>
      <c r="W82" s="370">
        <v>3.3</v>
      </c>
      <c r="X82" s="370"/>
      <c r="Y82" s="370"/>
      <c r="Z82" s="84"/>
    </row>
    <row r="83" spans="1:27" s="88" customFormat="1" ht="18.75" customHeight="1">
      <c r="A83" s="125"/>
      <c r="B83" s="147" t="s">
        <v>173</v>
      </c>
      <c r="C83" s="125"/>
      <c r="D83" s="125"/>
      <c r="F83" s="125"/>
      <c r="G83" s="125"/>
      <c r="H83" s="125"/>
      <c r="I83" s="125"/>
      <c r="J83" s="125"/>
      <c r="K83" s="125"/>
      <c r="L83" s="456" t="str">
        <f>IF($U$7="県計",グラフ用!$D$83,IF($U$7="前回",グラフ用!$F$83))</f>
        <v>　寄り合いの実施状況</v>
      </c>
      <c r="M83" s="456" t="b">
        <f t="shared" ref="M83:Q83" si="11">IF($T$58="県計",$G$65,IF($T$58="前回",$G$64))</f>
        <v>0</v>
      </c>
      <c r="N83" s="456" t="b">
        <f t="shared" si="11"/>
        <v>0</v>
      </c>
      <c r="O83" s="456" t="b">
        <f t="shared" si="11"/>
        <v>0</v>
      </c>
      <c r="P83" s="456" t="b">
        <f t="shared" si="11"/>
        <v>0</v>
      </c>
      <c r="Q83" s="456" t="b">
        <f t="shared" si="11"/>
        <v>0</v>
      </c>
      <c r="R83" s="84"/>
      <c r="S83" s="84"/>
      <c r="T83" s="84"/>
      <c r="U83" s="84"/>
      <c r="V83" s="84"/>
      <c r="W83" s="84"/>
      <c r="X83" s="84"/>
      <c r="Y83" s="84"/>
      <c r="Z83" s="84"/>
    </row>
    <row r="84" spans="1:27" s="88" customFormat="1" ht="18.75" customHeight="1">
      <c r="A84" s="125"/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</row>
    <row r="85" spans="1:27" s="88" customFormat="1" ht="19.5" customHeight="1">
      <c r="A85" s="125"/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</row>
    <row r="86" spans="1:27" s="88" customFormat="1" ht="24" customHeight="1">
      <c r="A86" s="125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</row>
    <row r="87" spans="1:27" s="88" customFormat="1" ht="21" customHeight="1">
      <c r="A87" s="125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</row>
    <row r="88" spans="1:27" s="88" customFormat="1" ht="24.75" customHeight="1">
      <c r="A88" s="125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</row>
    <row r="89" spans="1:27" s="88" customFormat="1" ht="24" customHeight="1">
      <c r="A89" s="84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</row>
    <row r="90" spans="1:27" s="88" customFormat="1" ht="21.75" customHeight="1">
      <c r="A90" s="84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155"/>
    </row>
    <row r="91" spans="1:27" s="88" customFormat="1" ht="19.5" customHeight="1">
      <c r="A91" s="84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155"/>
    </row>
    <row r="92" spans="1:27" s="88" customFormat="1" ht="11.25" customHeight="1">
      <c r="A92" s="84"/>
      <c r="B92" s="125"/>
      <c r="C92" s="156"/>
      <c r="D92" s="156"/>
      <c r="E92" s="156"/>
      <c r="F92" s="118"/>
      <c r="G92" s="118"/>
      <c r="H92" s="118"/>
      <c r="I92" s="118"/>
      <c r="J92" s="118"/>
      <c r="K92" s="118"/>
      <c r="L92" s="118"/>
      <c r="M92" s="118"/>
      <c r="N92" s="118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476" t="str">
        <f>IF(kadft!$U$7="県計",グラフ用!$I$18,IF(kadft!$U$7="前回",グラフ用!$J$16))</f>
        <v>（集落）</v>
      </c>
      <c r="Z92" s="476"/>
    </row>
    <row r="93" spans="1:27" s="88" customFormat="1" ht="18.75" customHeight="1" thickBot="1">
      <c r="A93" s="84"/>
      <c r="B93" s="169" t="s">
        <v>174</v>
      </c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396" t="s">
        <v>135</v>
      </c>
      <c r="W93" s="396"/>
      <c r="X93" s="397"/>
      <c r="Y93" s="125"/>
      <c r="Z93" s="125"/>
    </row>
    <row r="94" spans="1:27" s="124" customFormat="1" ht="6.75" customHeight="1" thickBot="1">
      <c r="A94" s="118"/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426"/>
      <c r="W94" s="426"/>
      <c r="X94" s="426"/>
      <c r="Y94" s="118"/>
      <c r="Z94" s="118"/>
    </row>
    <row r="95" spans="1:27" s="88" customFormat="1" ht="9.75" customHeight="1" thickTop="1">
      <c r="A95" s="189"/>
      <c r="B95" s="457"/>
      <c r="C95" s="457"/>
      <c r="D95" s="458"/>
      <c r="E95" s="459" t="s">
        <v>175</v>
      </c>
      <c r="F95" s="460"/>
      <c r="G95" s="398"/>
      <c r="H95" s="399"/>
      <c r="I95" s="463" t="s">
        <v>176</v>
      </c>
      <c r="J95" s="464"/>
      <c r="K95" s="398"/>
      <c r="L95" s="399"/>
      <c r="M95" s="459" t="s">
        <v>177</v>
      </c>
      <c r="N95" s="460"/>
      <c r="O95" s="398"/>
      <c r="P95" s="398"/>
      <c r="Q95" s="459" t="s">
        <v>178</v>
      </c>
      <c r="R95" s="460"/>
      <c r="S95" s="398"/>
      <c r="T95" s="399"/>
      <c r="U95" s="460" t="s">
        <v>179</v>
      </c>
      <c r="V95" s="460"/>
      <c r="W95" s="398"/>
      <c r="X95" s="398"/>
      <c r="Y95" s="189"/>
      <c r="Z95" s="84"/>
      <c r="AA95" s="85"/>
    </row>
    <row r="96" spans="1:27" s="88" customFormat="1" ht="21.75" customHeight="1">
      <c r="A96" s="189"/>
      <c r="B96" s="457"/>
      <c r="C96" s="457"/>
      <c r="D96" s="458"/>
      <c r="E96" s="459"/>
      <c r="F96" s="460"/>
      <c r="G96" s="466" t="s">
        <v>180</v>
      </c>
      <c r="H96" s="467"/>
      <c r="I96" s="464"/>
      <c r="J96" s="464"/>
      <c r="K96" s="466" t="s">
        <v>181</v>
      </c>
      <c r="L96" s="467"/>
      <c r="M96" s="460"/>
      <c r="N96" s="460"/>
      <c r="O96" s="466" t="s">
        <v>182</v>
      </c>
      <c r="P96" s="469"/>
      <c r="Q96" s="459"/>
      <c r="R96" s="460"/>
      <c r="S96" s="466" t="s">
        <v>183</v>
      </c>
      <c r="T96" s="467"/>
      <c r="U96" s="460"/>
      <c r="V96" s="460"/>
      <c r="W96" s="466" t="s">
        <v>184</v>
      </c>
      <c r="X96" s="469"/>
      <c r="Y96" s="189"/>
      <c r="Z96" s="84"/>
      <c r="AA96" s="85"/>
    </row>
    <row r="97" spans="1:27" ht="27" customHeight="1">
      <c r="A97" s="189"/>
      <c r="B97" s="343"/>
      <c r="C97" s="343"/>
      <c r="D97" s="344"/>
      <c r="E97" s="461"/>
      <c r="F97" s="462"/>
      <c r="G97" s="461"/>
      <c r="H97" s="468"/>
      <c r="I97" s="465"/>
      <c r="J97" s="465"/>
      <c r="K97" s="461"/>
      <c r="L97" s="468"/>
      <c r="M97" s="462"/>
      <c r="N97" s="462"/>
      <c r="O97" s="461"/>
      <c r="P97" s="462"/>
      <c r="Q97" s="461"/>
      <c r="R97" s="462"/>
      <c r="S97" s="461"/>
      <c r="T97" s="468"/>
      <c r="U97" s="462"/>
      <c r="V97" s="462"/>
      <c r="W97" s="461"/>
      <c r="X97" s="462"/>
      <c r="Y97" s="189"/>
      <c r="Z97" s="84"/>
    </row>
    <row r="98" spans="1:27" ht="15.75" customHeight="1">
      <c r="A98" s="84"/>
      <c r="B98" s="377" t="s">
        <v>80</v>
      </c>
      <c r="C98" s="377"/>
      <c r="D98" s="377"/>
      <c r="E98" s="357">
        <f>INDEX('2010'!$D$6:$AV$550,グラフ用!$F$3,31)</f>
        <v>4557</v>
      </c>
      <c r="F98" s="358"/>
      <c r="G98" s="358">
        <f>INDEX('2010'!$D$6:$AV$550,グラフ用!$F$3,32)</f>
        <v>1913</v>
      </c>
      <c r="H98" s="358"/>
      <c r="I98" s="347">
        <f>INDEX('2010'!$D$6:$AV$550,グラフ用!$F$3,33)</f>
        <v>3716</v>
      </c>
      <c r="J98" s="347"/>
      <c r="K98" s="347">
        <f>INDEX('2010'!$D$6:$AV$550,グラフ用!$F$3,34)</f>
        <v>1080</v>
      </c>
      <c r="L98" s="347"/>
      <c r="M98" s="347">
        <f>INDEX('2010'!$D$6:$AV$550,グラフ用!$F$3,35)</f>
        <v>1028</v>
      </c>
      <c r="N98" s="347"/>
      <c r="O98" s="347">
        <f>INDEX('2010'!$D$6:$AV$550,グラフ用!$F$3,36)</f>
        <v>565</v>
      </c>
      <c r="P98" s="347"/>
      <c r="Q98" s="347">
        <f>INDEX('2010'!$D$6:$AV$550,グラフ用!$F$3,37)</f>
        <v>4326</v>
      </c>
      <c r="R98" s="347"/>
      <c r="S98" s="347">
        <f>INDEX('2010'!$D$6:$AV$550,グラフ用!$F$3,38)</f>
        <v>2532</v>
      </c>
      <c r="T98" s="347"/>
      <c r="U98" s="347">
        <f>INDEX('2010'!$D$6:$AV$550,グラフ用!$F$3,39)</f>
        <v>4385</v>
      </c>
      <c r="V98" s="347"/>
      <c r="W98" s="347">
        <f>INDEX('2010'!$D$6:$AV$550,グラフ用!$F$3,40)</f>
        <v>3777</v>
      </c>
      <c r="X98" s="347"/>
      <c r="Y98" s="84"/>
      <c r="Z98" s="84"/>
    </row>
    <row r="99" spans="1:27" ht="15.75" customHeight="1">
      <c r="A99" s="84"/>
      <c r="B99" s="412" t="s">
        <v>82</v>
      </c>
      <c r="C99" s="412"/>
      <c r="D99" s="412"/>
      <c r="E99" s="353">
        <f>INDEX('2015'!$D$6:$AV$538,グラフ用!$F$3,31)</f>
        <v>4561</v>
      </c>
      <c r="F99" s="352"/>
      <c r="G99" s="352">
        <f>INDEX('2015'!$D$6:$AV$538,グラフ用!$F$3,32)</f>
        <v>2176</v>
      </c>
      <c r="H99" s="352"/>
      <c r="I99" s="352">
        <f>INDEX('2015'!$D$6:$AV$538,グラフ用!$F$3,33)</f>
        <v>3686</v>
      </c>
      <c r="J99" s="352"/>
      <c r="K99" s="352">
        <f>INDEX('2015'!$D$6:$AV$538,グラフ用!$F$3,34)</f>
        <v>1382</v>
      </c>
      <c r="L99" s="352"/>
      <c r="M99" s="352">
        <f>INDEX('2015'!$D$6:$AV$538,グラフ用!$F$3,35)</f>
        <v>961</v>
      </c>
      <c r="N99" s="352"/>
      <c r="O99" s="352">
        <f>INDEX('2015'!$D$6:$AV$538,グラフ用!$F$3,36)</f>
        <v>588</v>
      </c>
      <c r="P99" s="352"/>
      <c r="Q99" s="352">
        <f>INDEX('2015'!$D$6:$AV$538,グラフ用!$F$3,37)</f>
        <v>4363</v>
      </c>
      <c r="R99" s="352"/>
      <c r="S99" s="352">
        <f>INDEX('2015'!$D$6:$AV$538,グラフ用!$F$3,38)</f>
        <v>2882</v>
      </c>
      <c r="T99" s="352"/>
      <c r="U99" s="352">
        <f>INDEX('2015'!$D$6:$AV$538,グラフ用!$F$3,39)</f>
        <v>4384</v>
      </c>
      <c r="V99" s="352"/>
      <c r="W99" s="352">
        <f>INDEX('2015'!$D$6:$AV$538,グラフ用!$F$3,40)</f>
        <v>3959</v>
      </c>
      <c r="X99" s="352"/>
      <c r="Y99" s="84"/>
      <c r="Z99" s="84"/>
    </row>
    <row r="100" spans="1:27" ht="15.75" customHeight="1">
      <c r="A100" s="84"/>
      <c r="B100" s="418" t="s">
        <v>84</v>
      </c>
      <c r="C100" s="418"/>
      <c r="D100" s="418"/>
      <c r="E100" s="474"/>
      <c r="F100" s="473"/>
      <c r="G100" s="369">
        <f>IFERROR(ROUND(G99/$E$99*100,1),"nc")</f>
        <v>47.7</v>
      </c>
      <c r="H100" s="369"/>
      <c r="I100" s="473"/>
      <c r="J100" s="473"/>
      <c r="K100" s="369">
        <f>IFERROR(ROUND(K99/$I$99*100,1),"nc")</f>
        <v>37.5</v>
      </c>
      <c r="L100" s="369"/>
      <c r="M100" s="473"/>
      <c r="N100" s="473"/>
      <c r="O100" s="369">
        <f>IFERROR(ROUND(O99/$M$99*100,1),"nc")</f>
        <v>61.2</v>
      </c>
      <c r="P100" s="369"/>
      <c r="Q100" s="473"/>
      <c r="R100" s="473"/>
      <c r="S100" s="369">
        <f>IFERROR(ROUND(S99/$Q$99*100,1),"nc")</f>
        <v>66.099999999999994</v>
      </c>
      <c r="T100" s="369"/>
      <c r="U100" s="473"/>
      <c r="V100" s="473"/>
      <c r="W100" s="369">
        <f>IFERROR(ROUND(W99/$U$99*100,1),"nc")</f>
        <v>90.3</v>
      </c>
      <c r="X100" s="369"/>
      <c r="Y100" s="84"/>
      <c r="Z100" s="84"/>
    </row>
    <row r="101" spans="1:27" ht="15.75" customHeight="1">
      <c r="A101" s="84"/>
      <c r="B101" s="374" t="s">
        <v>92</v>
      </c>
      <c r="C101" s="374"/>
      <c r="D101" s="374"/>
      <c r="E101" s="471"/>
      <c r="F101" s="472"/>
      <c r="G101" s="370">
        <v>47.7</v>
      </c>
      <c r="H101" s="370"/>
      <c r="I101" s="472"/>
      <c r="J101" s="472"/>
      <c r="K101" s="370">
        <v>37.5</v>
      </c>
      <c r="L101" s="370"/>
      <c r="M101" s="472"/>
      <c r="N101" s="472"/>
      <c r="O101" s="370">
        <v>61.2</v>
      </c>
      <c r="P101" s="370"/>
      <c r="Q101" s="472"/>
      <c r="R101" s="472"/>
      <c r="S101" s="370">
        <v>66.099999999999994</v>
      </c>
      <c r="T101" s="370"/>
      <c r="U101" s="472"/>
      <c r="V101" s="472"/>
      <c r="W101" s="370">
        <v>90.3</v>
      </c>
      <c r="X101" s="370"/>
      <c r="Y101" s="84"/>
      <c r="Z101" s="84"/>
      <c r="AA101" s="190"/>
    </row>
    <row r="102" spans="1:27" ht="16.5" customHeight="1">
      <c r="A102" s="476" t="str">
        <f>IF(kadft!$U$7="県計",グラフ用!$I$18,IF(kadft!$U$7="前回",グラフ用!$J$16))</f>
        <v>（集落）</v>
      </c>
      <c r="B102" s="476"/>
      <c r="C102" s="125"/>
      <c r="D102" s="125"/>
      <c r="E102" s="125"/>
      <c r="F102" s="125"/>
      <c r="G102" s="456" t="str">
        <f>IF($U$7="県計",グラフ用!$C$102,IF($U$7="前回",グラフ用!$F$102))</f>
        <v>　保全管理の実施状況</v>
      </c>
      <c r="H102" s="456"/>
      <c r="I102" s="456"/>
      <c r="J102" s="456"/>
      <c r="K102" s="456"/>
      <c r="L102" s="456"/>
      <c r="M102" s="456"/>
      <c r="N102" s="456"/>
      <c r="O102" s="456"/>
      <c r="P102" s="456"/>
      <c r="Q102" s="456"/>
      <c r="R102" s="456"/>
      <c r="S102" s="456"/>
      <c r="T102" s="456"/>
      <c r="U102" s="192"/>
      <c r="V102" s="84"/>
      <c r="W102" s="84"/>
      <c r="X102" s="84"/>
      <c r="Y102" s="84"/>
      <c r="Z102" s="84"/>
      <c r="AA102" s="193"/>
    </row>
    <row r="103" spans="1:27" ht="16.5" customHeight="1">
      <c r="A103" s="84"/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</row>
    <row r="104" spans="1:27" ht="16.5" customHeight="1">
      <c r="A104" s="84"/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</row>
    <row r="105" spans="1:27" ht="16.5" customHeight="1">
      <c r="A105" s="84"/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</row>
    <row r="106" spans="1:27" ht="19.5" customHeight="1">
      <c r="A106" s="84"/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</row>
    <row r="107" spans="1:27" ht="18" customHeight="1">
      <c r="A107" s="84"/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</row>
    <row r="108" spans="1:27" ht="15" customHeight="1">
      <c r="A108" s="84"/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</row>
    <row r="109" spans="1:27" ht="15" customHeight="1">
      <c r="A109" s="84"/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</row>
    <row r="110" spans="1:27" ht="16.5" customHeight="1">
      <c r="A110" s="84"/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</row>
    <row r="111" spans="1:27" ht="16.5" customHeight="1">
      <c r="A111" s="84"/>
      <c r="B111" s="470"/>
      <c r="C111" s="470"/>
      <c r="D111" s="470"/>
      <c r="E111" s="470"/>
      <c r="F111" s="470"/>
      <c r="G111" s="470"/>
      <c r="H111" s="470"/>
      <c r="I111" s="470"/>
      <c r="J111" s="470"/>
      <c r="K111" s="470"/>
      <c r="L111" s="470"/>
      <c r="M111" s="470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</row>
    <row r="112" spans="1:27" ht="16.5" customHeight="1">
      <c r="A112" s="84"/>
      <c r="B112" s="470"/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</row>
    <row r="117" spans="13:15" ht="16.5" customHeight="1">
      <c r="M117" s="84"/>
      <c r="N117" s="84"/>
      <c r="O117" s="84"/>
    </row>
    <row r="118" spans="13:15" ht="13.5" customHeight="1">
      <c r="M118" s="84"/>
      <c r="N118" s="125"/>
      <c r="O118" s="84"/>
    </row>
    <row r="119" spans="13:15" ht="16.5" customHeight="1">
      <c r="M119" s="84"/>
      <c r="N119" s="84"/>
      <c r="O119" s="84"/>
    </row>
  </sheetData>
  <sheetProtection password="C94C" sheet="1" objects="1" scenarios="1" selectLockedCells="1"/>
  <mergeCells count="330">
    <mergeCell ref="W39:X39"/>
    <mergeCell ref="B50:C50"/>
    <mergeCell ref="Y57:Z57"/>
    <mergeCell ref="L67:M67"/>
    <mergeCell ref="Y92:Z92"/>
    <mergeCell ref="A102:B102"/>
    <mergeCell ref="W38:X38"/>
    <mergeCell ref="U28:V29"/>
    <mergeCell ref="W28:W29"/>
    <mergeCell ref="Q31:S31"/>
    <mergeCell ref="X31:Y31"/>
    <mergeCell ref="R32:S32"/>
    <mergeCell ref="X32:Y32"/>
    <mergeCell ref="Q35:S35"/>
    <mergeCell ref="X35:Z35"/>
    <mergeCell ref="R36:S36"/>
    <mergeCell ref="X36:Y36"/>
    <mergeCell ref="G102:T102"/>
    <mergeCell ref="M99:N99"/>
    <mergeCell ref="O99:P99"/>
    <mergeCell ref="Q99:R99"/>
    <mergeCell ref="S99:T99"/>
    <mergeCell ref="U99:V99"/>
    <mergeCell ref="W99:X99"/>
    <mergeCell ref="B111:M112"/>
    <mergeCell ref="B101:D101"/>
    <mergeCell ref="G101:H101"/>
    <mergeCell ref="K101:L101"/>
    <mergeCell ref="O101:P101"/>
    <mergeCell ref="S101:T101"/>
    <mergeCell ref="W101:X101"/>
    <mergeCell ref="B100:D100"/>
    <mergeCell ref="G100:H100"/>
    <mergeCell ref="K100:L100"/>
    <mergeCell ref="O100:P100"/>
    <mergeCell ref="S100:T100"/>
    <mergeCell ref="W100:X100"/>
    <mergeCell ref="E101:F101"/>
    <mergeCell ref="I101:J101"/>
    <mergeCell ref="M101:N101"/>
    <mergeCell ref="Q101:R101"/>
    <mergeCell ref="U101:V101"/>
    <mergeCell ref="U100:V100"/>
    <mergeCell ref="Q100:R100"/>
    <mergeCell ref="M100:N100"/>
    <mergeCell ref="I100:J100"/>
    <mergeCell ref="E100:F100"/>
    <mergeCell ref="O98:P98"/>
    <mergeCell ref="Q98:R98"/>
    <mergeCell ref="S98:T98"/>
    <mergeCell ref="U98:V98"/>
    <mergeCell ref="W98:X98"/>
    <mergeCell ref="M98:N98"/>
    <mergeCell ref="B99:D99"/>
    <mergeCell ref="E99:F99"/>
    <mergeCell ref="G99:H99"/>
    <mergeCell ref="I99:J99"/>
    <mergeCell ref="K99:L99"/>
    <mergeCell ref="B98:D98"/>
    <mergeCell ref="E98:F98"/>
    <mergeCell ref="G98:H98"/>
    <mergeCell ref="I98:J98"/>
    <mergeCell ref="K98:L98"/>
    <mergeCell ref="L83:Q83"/>
    <mergeCell ref="V93:X93"/>
    <mergeCell ref="V94:X94"/>
    <mergeCell ref="B95:D97"/>
    <mergeCell ref="E95:F97"/>
    <mergeCell ref="G95:H95"/>
    <mergeCell ref="I95:J97"/>
    <mergeCell ref="K95:L95"/>
    <mergeCell ref="M95:N97"/>
    <mergeCell ref="O95:P95"/>
    <mergeCell ref="Q95:R97"/>
    <mergeCell ref="S95:T95"/>
    <mergeCell ref="U95:V97"/>
    <mergeCell ref="W95:X95"/>
    <mergeCell ref="G96:H97"/>
    <mergeCell ref="K96:L97"/>
    <mergeCell ref="O96:P97"/>
    <mergeCell ref="S96:T97"/>
    <mergeCell ref="W96:X97"/>
    <mergeCell ref="T81:V81"/>
    <mergeCell ref="W81:Y81"/>
    <mergeCell ref="B82:D82"/>
    <mergeCell ref="E82:G82"/>
    <mergeCell ref="H82:J82"/>
    <mergeCell ref="K82:M82"/>
    <mergeCell ref="N82:P82"/>
    <mergeCell ref="Q82:S82"/>
    <mergeCell ref="T82:V82"/>
    <mergeCell ref="W82:Y82"/>
    <mergeCell ref="B81:D81"/>
    <mergeCell ref="E81:G81"/>
    <mergeCell ref="H81:J81"/>
    <mergeCell ref="K81:M81"/>
    <mergeCell ref="N81:P81"/>
    <mergeCell ref="Q81:S81"/>
    <mergeCell ref="B80:D80"/>
    <mergeCell ref="E80:G80"/>
    <mergeCell ref="H80:J80"/>
    <mergeCell ref="K80:M80"/>
    <mergeCell ref="N80:P80"/>
    <mergeCell ref="Q80:S80"/>
    <mergeCell ref="T80:V80"/>
    <mergeCell ref="W80:Y80"/>
    <mergeCell ref="B79:D79"/>
    <mergeCell ref="E79:G79"/>
    <mergeCell ref="H79:J79"/>
    <mergeCell ref="K79:M79"/>
    <mergeCell ref="N79:P79"/>
    <mergeCell ref="Q79:S79"/>
    <mergeCell ref="T79:V79"/>
    <mergeCell ref="W79:Y79"/>
    <mergeCell ref="C67:K67"/>
    <mergeCell ref="O67:W67"/>
    <mergeCell ref="W75:Y75"/>
    <mergeCell ref="W76:Y76"/>
    <mergeCell ref="B77:D78"/>
    <mergeCell ref="E77:G78"/>
    <mergeCell ref="H77:J78"/>
    <mergeCell ref="K77:M78"/>
    <mergeCell ref="N77:P78"/>
    <mergeCell ref="Q77:S78"/>
    <mergeCell ref="T77:V78"/>
    <mergeCell ref="W77:Y78"/>
    <mergeCell ref="L74:M74"/>
    <mergeCell ref="M66:N66"/>
    <mergeCell ref="O66:P66"/>
    <mergeCell ref="Q66:R66"/>
    <mergeCell ref="S66:T66"/>
    <mergeCell ref="U66:V66"/>
    <mergeCell ref="W66:X66"/>
    <mergeCell ref="O65:P65"/>
    <mergeCell ref="Q65:R65"/>
    <mergeCell ref="S65:T65"/>
    <mergeCell ref="U65:V65"/>
    <mergeCell ref="W65:X65"/>
    <mergeCell ref="M65:N65"/>
    <mergeCell ref="B66:D66"/>
    <mergeCell ref="E66:F66"/>
    <mergeCell ref="G66:H66"/>
    <mergeCell ref="I66:J66"/>
    <mergeCell ref="K66:L66"/>
    <mergeCell ref="B65:D65"/>
    <mergeCell ref="E65:F65"/>
    <mergeCell ref="G65:H65"/>
    <mergeCell ref="I65:J65"/>
    <mergeCell ref="K65:L65"/>
    <mergeCell ref="M64:N64"/>
    <mergeCell ref="O64:P64"/>
    <mergeCell ref="Q64:R64"/>
    <mergeCell ref="S64:T64"/>
    <mergeCell ref="U64:V64"/>
    <mergeCell ref="W64:X64"/>
    <mergeCell ref="O63:P63"/>
    <mergeCell ref="Q63:R63"/>
    <mergeCell ref="S63:T63"/>
    <mergeCell ref="U63:V63"/>
    <mergeCell ref="W63:X63"/>
    <mergeCell ref="M63:N63"/>
    <mergeCell ref="B64:D64"/>
    <mergeCell ref="E64:F64"/>
    <mergeCell ref="G64:H64"/>
    <mergeCell ref="I64:J64"/>
    <mergeCell ref="K64:L64"/>
    <mergeCell ref="B63:D63"/>
    <mergeCell ref="E63:F63"/>
    <mergeCell ref="G63:H63"/>
    <mergeCell ref="I63:J63"/>
    <mergeCell ref="K63:L63"/>
    <mergeCell ref="M61:N62"/>
    <mergeCell ref="O61:P62"/>
    <mergeCell ref="Q61:R62"/>
    <mergeCell ref="S61:T62"/>
    <mergeCell ref="U61:V62"/>
    <mergeCell ref="W61:X62"/>
    <mergeCell ref="B49:Z49"/>
    <mergeCell ref="V58:X58"/>
    <mergeCell ref="V59:X59"/>
    <mergeCell ref="B60:D62"/>
    <mergeCell ref="E60:F62"/>
    <mergeCell ref="G60:L60"/>
    <mergeCell ref="M60:X60"/>
    <mergeCell ref="G61:H62"/>
    <mergeCell ref="I61:J62"/>
    <mergeCell ref="K61:L62"/>
    <mergeCell ref="T47:V47"/>
    <mergeCell ref="W47:Z48"/>
    <mergeCell ref="B48:D48"/>
    <mergeCell ref="E48:G48"/>
    <mergeCell ref="H48:J48"/>
    <mergeCell ref="K48:M48"/>
    <mergeCell ref="N48:P48"/>
    <mergeCell ref="Q48:S48"/>
    <mergeCell ref="T48:V48"/>
    <mergeCell ref="B47:D47"/>
    <mergeCell ref="E47:G47"/>
    <mergeCell ref="H47:J47"/>
    <mergeCell ref="K47:M47"/>
    <mergeCell ref="N47:P47"/>
    <mergeCell ref="Q47:S47"/>
    <mergeCell ref="B45:D45"/>
    <mergeCell ref="E45:G45"/>
    <mergeCell ref="H45:J45"/>
    <mergeCell ref="K45:M45"/>
    <mergeCell ref="N45:P45"/>
    <mergeCell ref="Q45:S45"/>
    <mergeCell ref="T45:V45"/>
    <mergeCell ref="B46:D46"/>
    <mergeCell ref="E46:G46"/>
    <mergeCell ref="H46:J46"/>
    <mergeCell ref="K46:M46"/>
    <mergeCell ref="N46:P46"/>
    <mergeCell ref="Q46:S46"/>
    <mergeCell ref="T46:V46"/>
    <mergeCell ref="O35:P35"/>
    <mergeCell ref="B36:P36"/>
    <mergeCell ref="B37:P37"/>
    <mergeCell ref="B38:P38"/>
    <mergeCell ref="T40:V40"/>
    <mergeCell ref="B42:D44"/>
    <mergeCell ref="E42:G44"/>
    <mergeCell ref="H42:J44"/>
    <mergeCell ref="K42:V42"/>
    <mergeCell ref="B35:D35"/>
    <mergeCell ref="E35:F35"/>
    <mergeCell ref="G35:H35"/>
    <mergeCell ref="I35:J35"/>
    <mergeCell ref="K35:L35"/>
    <mergeCell ref="M35:N35"/>
    <mergeCell ref="K43:M44"/>
    <mergeCell ref="N43:P44"/>
    <mergeCell ref="Q43:S44"/>
    <mergeCell ref="T43:V44"/>
    <mergeCell ref="T38:V38"/>
    <mergeCell ref="T39:V39"/>
    <mergeCell ref="B34:D34"/>
    <mergeCell ref="E34:F34"/>
    <mergeCell ref="G34:H34"/>
    <mergeCell ref="I34:J34"/>
    <mergeCell ref="K34:L34"/>
    <mergeCell ref="M34:N34"/>
    <mergeCell ref="O34:P34"/>
    <mergeCell ref="B33:D33"/>
    <mergeCell ref="E33:F33"/>
    <mergeCell ref="G33:H33"/>
    <mergeCell ref="I33:J33"/>
    <mergeCell ref="K33:L33"/>
    <mergeCell ref="M33:N33"/>
    <mergeCell ref="B32:D32"/>
    <mergeCell ref="E32:F32"/>
    <mergeCell ref="G32:H32"/>
    <mergeCell ref="I32:J32"/>
    <mergeCell ref="K32:L32"/>
    <mergeCell ref="M32:N32"/>
    <mergeCell ref="O32:P32"/>
    <mergeCell ref="O33:P33"/>
    <mergeCell ref="Q20:S20"/>
    <mergeCell ref="N28:P28"/>
    <mergeCell ref="B30:D31"/>
    <mergeCell ref="E30:F31"/>
    <mergeCell ref="G30:H31"/>
    <mergeCell ref="I30:J31"/>
    <mergeCell ref="K30:L31"/>
    <mergeCell ref="M30:N31"/>
    <mergeCell ref="O30:P31"/>
    <mergeCell ref="A20:B20"/>
    <mergeCell ref="Q19:R19"/>
    <mergeCell ref="B16:D16"/>
    <mergeCell ref="F16:G16"/>
    <mergeCell ref="I16:J16"/>
    <mergeCell ref="L16:M16"/>
    <mergeCell ref="O16:P16"/>
    <mergeCell ref="R16:S16"/>
    <mergeCell ref="K18:P18"/>
    <mergeCell ref="Q18:R18"/>
    <mergeCell ref="U18:X18"/>
    <mergeCell ref="Y18:Z18"/>
    <mergeCell ref="B15:D15"/>
    <mergeCell ref="F15:G15"/>
    <mergeCell ref="I15:J15"/>
    <mergeCell ref="L15:M15"/>
    <mergeCell ref="O15:P15"/>
    <mergeCell ref="R15:S15"/>
    <mergeCell ref="U15:V15"/>
    <mergeCell ref="X15:Y15"/>
    <mergeCell ref="U16:V16"/>
    <mergeCell ref="X16:Y16"/>
    <mergeCell ref="D18:H18"/>
    <mergeCell ref="T13:V13"/>
    <mergeCell ref="W13:Y13"/>
    <mergeCell ref="B14:D14"/>
    <mergeCell ref="E14:G14"/>
    <mergeCell ref="H14:J14"/>
    <mergeCell ref="K14:M14"/>
    <mergeCell ref="N14:P14"/>
    <mergeCell ref="Q14:S14"/>
    <mergeCell ref="T14:V14"/>
    <mergeCell ref="B13:D13"/>
    <mergeCell ref="E13:G13"/>
    <mergeCell ref="H13:J13"/>
    <mergeCell ref="K13:M13"/>
    <mergeCell ref="N13:P13"/>
    <mergeCell ref="Q13:S13"/>
    <mergeCell ref="W14:Y14"/>
    <mergeCell ref="W9:Y9"/>
    <mergeCell ref="B11:D12"/>
    <mergeCell ref="E11:G12"/>
    <mergeCell ref="H11:J12"/>
    <mergeCell ref="K11:V11"/>
    <mergeCell ref="W11:Y12"/>
    <mergeCell ref="K12:M12"/>
    <mergeCell ref="N12:P12"/>
    <mergeCell ref="Q12:S12"/>
    <mergeCell ref="T12:V12"/>
    <mergeCell ref="B5:D5"/>
    <mergeCell ref="F5:H5"/>
    <mergeCell ref="J5:L5"/>
    <mergeCell ref="T5:V5"/>
    <mergeCell ref="W5:Y5"/>
    <mergeCell ref="U7:V7"/>
    <mergeCell ref="W7:Y7"/>
    <mergeCell ref="X1:Z1"/>
    <mergeCell ref="A2:Z2"/>
    <mergeCell ref="A3:Z3"/>
    <mergeCell ref="B4:D4"/>
    <mergeCell ref="F4:H4"/>
    <mergeCell ref="I4:M4"/>
    <mergeCell ref="T4:Z4"/>
  </mergeCells>
  <phoneticPr fontId="11"/>
  <conditionalFormatting sqref="I4">
    <cfRule type="containsText" dxfId="1" priority="1" operator="containsText" text="選択">
      <formula>NOT(ISERROR(SEARCH("選択",I4)))</formula>
    </cfRule>
    <cfRule type="cellIs" dxfId="0" priority="2" operator="equal">
      <formula>#REF!</formula>
    </cfRule>
  </conditionalFormatting>
  <pageMargins left="0.16" right="0.16" top="0.25" bottom="0.16" header="0.3" footer="0.16"/>
  <pageSetup paperSize="9" scale="98" orientation="portrait" r:id="rId1"/>
  <colBreaks count="1" manualBreakCount="1">
    <brk id="2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[2]元データ!#REF!</xm:f>
          </x14:formula1>
          <xm:sqref>J6:L6</xm:sqref>
        </x14:dataValidation>
        <x14:dataValidation type="list" allowBlank="1" showInputMessage="1" showErrorMessage="1">
          <x14:formula1>
            <xm:f>[2]元データ!#REF!</xm:f>
          </x14:formula1>
          <xm:sqref>F6:H6</xm:sqref>
        </x14:dataValidation>
        <x14:dataValidation type="list" allowBlank="1" showInputMessage="1" showErrorMessage="1">
          <x14:formula1>
            <xm:f>元データ!$AB$6:$AB$83</xm:f>
          </x14:formula1>
          <xm:sqref>F5:H5</xm:sqref>
        </x14:dataValidation>
        <x14:dataValidation type="list" allowBlank="1" showInputMessage="1" showErrorMessage="1">
          <x14:formula1>
            <xm:f>元データ!$AC$6:$AC$65</xm:f>
          </x14:formula1>
          <xm:sqref>J5:L5</xm:sqref>
        </x14:dataValidation>
        <x14:dataValidation type="list" allowBlank="1" showInputMessage="1" showErrorMessage="1">
          <x14:formula1>
            <xm:f>グラフ用!$B$3:$B$4</xm:f>
          </x14:formula1>
          <xm:sqref>U7:U8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13"/>
  <sheetViews>
    <sheetView workbookViewId="0">
      <selection activeCell="D3" sqref="D3"/>
    </sheetView>
  </sheetViews>
  <sheetFormatPr defaultRowHeight="13.5"/>
  <cols>
    <col min="9" max="10" width="5.375" customWidth="1"/>
  </cols>
  <sheetData>
    <row r="2" spans="2:13">
      <c r="B2" s="86"/>
      <c r="C2" s="85"/>
      <c r="D2" s="85"/>
      <c r="E2" s="85"/>
      <c r="F2" s="85"/>
      <c r="G2" s="87"/>
      <c r="H2" s="87"/>
      <c r="I2" s="87"/>
      <c r="J2" s="87"/>
      <c r="K2" s="85"/>
      <c r="L2" s="85"/>
      <c r="M2" s="85"/>
    </row>
    <row r="3" spans="2:13">
      <c r="B3" s="86" t="s">
        <v>52</v>
      </c>
      <c r="C3" s="85"/>
      <c r="D3" s="89" t="str">
        <f>IFERROR(MATCH(kadft!F5,地域類型区分!B2:B505,0),"1")</f>
        <v>1</v>
      </c>
      <c r="E3" s="89" t="str">
        <f>IFERROR(MATCH(kadft!J5,地域類型区分!B2:B505,0)," ")</f>
        <v xml:space="preserve"> </v>
      </c>
      <c r="F3" s="90" t="str">
        <f>""&amp;IF(E3&lt;&gt;" ",E3,D3)&amp;""</f>
        <v>1</v>
      </c>
      <c r="G3" s="91"/>
      <c r="H3" s="85"/>
      <c r="I3" s="92"/>
      <c r="J3" s="85"/>
      <c r="K3" s="85"/>
      <c r="L3" s="85"/>
      <c r="M3" s="85"/>
    </row>
    <row r="4" spans="2:13">
      <c r="B4" s="86" t="s">
        <v>53</v>
      </c>
      <c r="C4" s="85"/>
      <c r="D4" s="91" t="s">
        <v>54</v>
      </c>
      <c r="E4" s="91" t="s">
        <v>55</v>
      </c>
      <c r="F4" s="91" t="s">
        <v>56</v>
      </c>
      <c r="G4" s="85"/>
      <c r="H4" s="85"/>
      <c r="I4" s="85"/>
      <c r="J4" s="85"/>
      <c r="K4" s="85"/>
      <c r="L4" s="85"/>
      <c r="M4" s="85"/>
    </row>
    <row r="5" spans="2:13">
      <c r="B5" s="98"/>
      <c r="C5" s="98"/>
      <c r="D5" s="98"/>
      <c r="E5" s="98"/>
      <c r="F5" s="98"/>
      <c r="G5" s="99"/>
      <c r="H5" s="99"/>
      <c r="I5" s="98"/>
      <c r="J5" s="98"/>
      <c r="K5" s="88"/>
      <c r="L5" s="88"/>
      <c r="M5" s="88"/>
    </row>
    <row r="6" spans="2:13">
      <c r="B6" s="104"/>
      <c r="C6" s="104"/>
      <c r="D6" s="105"/>
      <c r="E6" s="105"/>
      <c r="F6" s="105"/>
      <c r="G6" s="106" t="str">
        <f>IF(COUNTIF(元データ!AC6:AC65,kadft!J5),"OK","NO")</f>
        <v>OK</v>
      </c>
      <c r="H6" s="107" t="s">
        <v>60</v>
      </c>
      <c r="I6" s="85"/>
      <c r="J6" s="85"/>
      <c r="K6" s="91"/>
      <c r="L6" s="91"/>
      <c r="M6" s="91"/>
    </row>
    <row r="7" spans="2:13">
      <c r="B7" s="104"/>
      <c r="C7" s="104"/>
      <c r="D7" s="105"/>
      <c r="E7" s="105"/>
      <c r="F7" s="105"/>
      <c r="G7" s="106"/>
      <c r="H7" s="107"/>
      <c r="I7" s="85"/>
      <c r="J7" s="85"/>
      <c r="K7" s="91"/>
      <c r="L7" s="91"/>
      <c r="M7" s="91"/>
    </row>
    <row r="8" spans="2:13">
      <c r="B8" s="91"/>
      <c r="C8" s="91"/>
      <c r="D8" s="91"/>
      <c r="E8" s="91"/>
      <c r="F8" s="91"/>
      <c r="G8" s="85" t="s">
        <v>62</v>
      </c>
      <c r="H8" s="85"/>
      <c r="I8" s="85"/>
      <c r="J8" s="85"/>
      <c r="K8" s="85"/>
      <c r="L8" s="85"/>
      <c r="M8" s="85"/>
    </row>
    <row r="9" spans="2:13">
      <c r="B9" s="91"/>
      <c r="C9" s="91"/>
      <c r="D9" s="91"/>
      <c r="E9" s="91"/>
      <c r="F9" s="91"/>
      <c r="G9" s="85"/>
      <c r="H9" s="85"/>
      <c r="I9" s="85"/>
      <c r="J9" s="85"/>
      <c r="K9" s="85"/>
      <c r="L9" s="85"/>
      <c r="M9" s="85"/>
    </row>
    <row r="10" spans="2:13">
      <c r="B10" s="91"/>
      <c r="C10" s="88" t="s">
        <v>66</v>
      </c>
      <c r="D10" s="88" t="s">
        <v>67</v>
      </c>
      <c r="E10" s="91"/>
      <c r="F10" s="91"/>
      <c r="G10" s="117" t="s">
        <v>65</v>
      </c>
      <c r="H10" s="85"/>
      <c r="I10" s="85"/>
      <c r="J10" s="85"/>
      <c r="K10" s="85"/>
      <c r="L10" s="85"/>
      <c r="M10" s="85"/>
    </row>
    <row r="11" spans="2:13">
      <c r="B11" s="123"/>
      <c r="C11" s="124"/>
      <c r="D11" s="124"/>
      <c r="E11" s="123"/>
      <c r="F11" s="123"/>
      <c r="G11" s="124"/>
      <c r="H11" s="124"/>
      <c r="I11" s="124"/>
      <c r="J11" s="124"/>
      <c r="K11" s="124"/>
      <c r="L11" s="124"/>
      <c r="M11" s="124"/>
    </row>
    <row r="12" spans="2:13">
      <c r="B12" s="99">
        <f>kadft!W14+kadft!K14</f>
        <v>126617.87</v>
      </c>
      <c r="C12" s="88" t="s">
        <v>72</v>
      </c>
      <c r="D12" s="88" t="s">
        <v>73</v>
      </c>
      <c r="E12" s="98"/>
      <c r="F12" s="98"/>
      <c r="G12" s="126" t="str">
        <f>INDEX(地域類型区分!$B$2:$B$550,F3,1)</f>
        <v>長野県</v>
      </c>
      <c r="H12" s="98"/>
      <c r="I12" s="98"/>
      <c r="J12" s="98"/>
      <c r="K12" s="88"/>
      <c r="L12" s="88"/>
      <c r="M12" s="88"/>
    </row>
    <row r="13" spans="2:13">
      <c r="B13" s="128"/>
      <c r="C13" s="88" t="s">
        <v>77</v>
      </c>
      <c r="D13" s="88"/>
      <c r="E13" s="88" t="s">
        <v>78</v>
      </c>
      <c r="F13" s="88"/>
      <c r="G13" s="90" t="str">
        <f>G12</f>
        <v>長野県</v>
      </c>
      <c r="H13" s="88" t="s">
        <v>79</v>
      </c>
      <c r="I13" s="126"/>
      <c r="J13" s="126"/>
      <c r="K13" s="88"/>
      <c r="L13" s="88"/>
      <c r="M13" s="88"/>
    </row>
    <row r="14" spans="2:13">
      <c r="B14" s="129"/>
      <c r="C14" s="88"/>
      <c r="D14" s="88" t="str">
        <f>IF(kadft!$U$7="県計",$C$12,IF(kadft!$U$7="前回",$C$10))</f>
        <v>林野面積</v>
      </c>
      <c r="E14" s="88" t="str">
        <f>IF(kadft!$U$7="県計",$D$12,IF(kadft!$U$7="前回",$D$10))</f>
        <v>耕地面積</v>
      </c>
      <c r="F14" s="88"/>
      <c r="G14" s="92" t="s">
        <v>80</v>
      </c>
      <c r="H14" s="130"/>
      <c r="I14" s="130"/>
      <c r="J14" s="131"/>
      <c r="K14" s="132"/>
      <c r="L14" s="133"/>
      <c r="M14" s="134"/>
    </row>
    <row r="15" spans="2:13">
      <c r="B15" s="129"/>
      <c r="C15" s="88" t="str">
        <f>IF(kadft!$U$7="県計",$J$15,IF(kadft!$U$7="前回",$G$14))</f>
        <v>2010年</v>
      </c>
      <c r="D15" s="135">
        <f>IF(kadft!$U$7="県計",kadft!$I$16,IF(kadft!$U$7="前回",kadft!$H$13))</f>
        <v>1022777</v>
      </c>
      <c r="E15" s="135">
        <f>IF(kadft!$U$7="県計",kadft!$L$16,IF(kadft!$U$7="前回",kadft!$K$13))</f>
        <v>110877</v>
      </c>
      <c r="F15" s="88"/>
      <c r="G15" s="92" t="s">
        <v>82</v>
      </c>
      <c r="H15" s="130"/>
      <c r="I15" s="136"/>
      <c r="J15" s="137" t="s">
        <v>83</v>
      </c>
      <c r="K15" s="131"/>
      <c r="L15" s="138"/>
      <c r="M15" s="138"/>
    </row>
    <row r="16" spans="2:13">
      <c r="B16" s="129"/>
      <c r="C16" s="88" t="str">
        <f>IF(kadft!$U$7="県計",$G$13,IF(kadft!$U$7="前回",$G$15))</f>
        <v>2015年</v>
      </c>
      <c r="D16" s="135">
        <f>IF(kadft!$U$7="県計",kadft!$I$15,IF(kadft!$U$7="前回",kadft!$H$14))</f>
        <v>1031536</v>
      </c>
      <c r="E16" s="135">
        <f>IF(kadft!$U$7="県計",kadft!$L$15,IF(kadft!$U$7="前回",kadft!$K$14))</f>
        <v>109842</v>
      </c>
      <c r="F16" s="88"/>
      <c r="G16" s="92"/>
      <c r="H16" s="130"/>
      <c r="I16" s="137" t="s">
        <v>90</v>
      </c>
      <c r="J16" s="132" t="s">
        <v>91</v>
      </c>
      <c r="K16" s="132"/>
      <c r="L16" s="138"/>
      <c r="M16" s="133"/>
    </row>
    <row r="17" spans="2:13">
      <c r="B17" s="88"/>
      <c r="C17" s="88"/>
      <c r="D17" s="88"/>
      <c r="E17" s="88"/>
      <c r="F17" s="88"/>
      <c r="G17" s="92"/>
      <c r="H17" s="130"/>
      <c r="I17" s="131" t="s">
        <v>269</v>
      </c>
      <c r="J17" s="132"/>
      <c r="K17" s="130"/>
      <c r="L17" s="133"/>
      <c r="M17" s="133"/>
    </row>
    <row r="18" spans="2:13">
      <c r="B18" s="88"/>
      <c r="C18" s="88" t="s">
        <v>97</v>
      </c>
      <c r="D18" s="88"/>
      <c r="E18" s="88" t="s">
        <v>97</v>
      </c>
      <c r="F18" s="88"/>
      <c r="G18" s="92"/>
      <c r="H18" s="130"/>
      <c r="I18" s="131" t="s">
        <v>98</v>
      </c>
      <c r="J18" s="125"/>
      <c r="K18" s="125"/>
      <c r="L18" s="88"/>
      <c r="M18" s="88"/>
    </row>
    <row r="19" spans="2:13">
      <c r="B19" s="88"/>
      <c r="C19" s="88"/>
      <c r="D19" s="149" t="str">
        <f>kadft!N12</f>
        <v>田面積</v>
      </c>
      <c r="E19" s="149" t="str">
        <f>kadft!Q12</f>
        <v>畑面積</v>
      </c>
      <c r="F19" s="149" t="str">
        <f>kadft!T12</f>
        <v>樹園地面積</v>
      </c>
      <c r="G19" s="92"/>
      <c r="H19" s="92"/>
      <c r="I19" s="92"/>
      <c r="J19" s="150"/>
      <c r="K19" s="88"/>
      <c r="L19" s="88"/>
      <c r="M19" s="88"/>
    </row>
    <row r="20" spans="2:13">
      <c r="B20" s="88"/>
      <c r="C20" s="88" t="str">
        <f>IF(kadft!$U$7="県計",$G$13,IF(kadft!$U$7="前回",$G$15))</f>
        <v>2015年</v>
      </c>
      <c r="D20" s="135">
        <f>IF(kadft!$U$7="県計",kadft!$O$15,IF(kadft!$U$7="前回",ROUND(kadft!$N$14/kadft!K14*100,1)))</f>
        <v>49.7</v>
      </c>
      <c r="E20" s="135">
        <f>IF(kadft!$U$7="県計",kadft!$R$15,IF(kadft!$U$7="前回",ROUND(kadft!$Q$14/kadft!K14*100,1)))</f>
        <v>34.799999999999997</v>
      </c>
      <c r="F20" s="135">
        <f>IF(kadft!$U$7="県計",kadft!$U$15,IF(kadft!$U$7="前回",ROUND(kadft!$T$14/kadft!K14*100,1)))</f>
        <v>15.5</v>
      </c>
      <c r="G20" s="92"/>
      <c r="H20" s="92"/>
      <c r="I20" s="92"/>
      <c r="J20" s="150"/>
      <c r="K20" s="88"/>
      <c r="L20" s="88"/>
      <c r="M20" s="88"/>
    </row>
    <row r="21" spans="2:13">
      <c r="B21" s="88"/>
      <c r="C21" s="88" t="str">
        <f>IF(kadft!$U$7="県計",$J$15,IF(kadft!$U$7="前回",$G$14))</f>
        <v>2010年</v>
      </c>
      <c r="D21" s="135">
        <f>IF(kadft!$U$7="県計",kadft!$O$16,IF(kadft!$U$7="前回",ROUND(kadft!$N$13/kadft!K13*100,1)))</f>
        <v>50.8</v>
      </c>
      <c r="E21" s="135">
        <f>IF(kadft!$U$7="県計",kadft!$R$16,IF(kadft!$U$7="前回",ROUND(kadft!$Q$13/kadft!K13*100,1)))</f>
        <v>33</v>
      </c>
      <c r="F21" s="135">
        <f>IF(kadft!$U$7="県計",kadft!$U$16,IF(kadft!$U$7="前回",ROUND(kadft!$T$13/kadft!K13*100,1)))</f>
        <v>16.100000000000001</v>
      </c>
      <c r="G21" s="92"/>
      <c r="H21" s="130"/>
      <c r="I21" s="130" t="s">
        <v>101</v>
      </c>
      <c r="J21" s="130"/>
      <c r="K21" s="125"/>
      <c r="L21" s="88"/>
      <c r="M21" s="88"/>
    </row>
    <row r="22" spans="2:13">
      <c r="B22" s="88"/>
      <c r="C22" s="88"/>
      <c r="D22" s="88"/>
      <c r="E22" s="88"/>
      <c r="F22" s="88"/>
      <c r="G22" s="92"/>
      <c r="H22" s="130"/>
      <c r="I22" s="153"/>
      <c r="J22" s="130"/>
      <c r="K22" s="125"/>
      <c r="L22" s="88"/>
      <c r="M22" s="88"/>
    </row>
    <row r="23" spans="2:13">
      <c r="B23" s="88"/>
      <c r="C23" s="88"/>
      <c r="D23" s="88" t="s">
        <v>102</v>
      </c>
      <c r="E23" s="88"/>
      <c r="F23" s="88" t="s">
        <v>103</v>
      </c>
      <c r="G23" s="92"/>
      <c r="H23" s="130"/>
      <c r="I23" s="130"/>
      <c r="J23" s="130"/>
      <c r="K23" s="125"/>
      <c r="L23" s="88"/>
      <c r="M23" s="88"/>
    </row>
    <row r="24" spans="2:13">
      <c r="B24" s="88"/>
      <c r="C24" s="88" t="str">
        <f>IF(kadft!$U$7="県計",$J$15,IF(kadft!$U$7="前回",$G$14))</f>
        <v>2010年</v>
      </c>
      <c r="D24" s="135">
        <f>IF(kadft!$U$7="県計",kadft!$X$16,IF(kadft!$U$7="前回",ROUND(kadft!$W$13,0)))</f>
        <v>17146</v>
      </c>
      <c r="E24" s="88"/>
      <c r="F24" s="88"/>
      <c r="G24" s="88"/>
      <c r="H24" s="133"/>
      <c r="I24" s="133"/>
      <c r="J24" s="133"/>
      <c r="K24" s="88"/>
      <c r="L24" s="88"/>
      <c r="M24" s="88"/>
    </row>
    <row r="25" spans="2:13">
      <c r="B25" s="88"/>
      <c r="C25" s="88" t="str">
        <f>IF(kadft!$U$7="県計",$G$13,IF(kadft!$U$7="前回",$G$15))</f>
        <v>2015年</v>
      </c>
      <c r="D25" s="135">
        <f>IF(kadft!$U$7="県計",kadft!$X$15,IF(kadft!$U$7="前回",ROUND(kadft!$W$14,0)))</f>
        <v>16776</v>
      </c>
      <c r="E25" s="88"/>
      <c r="F25" s="88"/>
      <c r="G25" s="88"/>
      <c r="H25" s="133"/>
      <c r="I25" s="154"/>
      <c r="J25" s="154"/>
      <c r="K25" s="88"/>
      <c r="L25" s="88"/>
      <c r="M25" s="88"/>
    </row>
    <row r="26" spans="2:13">
      <c r="B26" s="88"/>
      <c r="C26" s="88"/>
      <c r="D26" s="155"/>
      <c r="E26" s="88"/>
      <c r="F26" s="88"/>
      <c r="G26" s="485" t="s">
        <v>104</v>
      </c>
      <c r="H26" s="485"/>
      <c r="I26" s="485"/>
      <c r="J26" s="485"/>
      <c r="K26" s="485"/>
      <c r="L26" s="88"/>
      <c r="M26" s="88"/>
    </row>
    <row r="27" spans="2:13">
      <c r="B27" s="88"/>
      <c r="C27" s="88"/>
      <c r="D27" s="155"/>
      <c r="E27" s="88"/>
      <c r="F27" s="88"/>
      <c r="G27" s="88"/>
      <c r="H27" s="133"/>
      <c r="I27" s="154"/>
      <c r="J27" s="154"/>
      <c r="K27" s="88"/>
      <c r="L27" s="88"/>
      <c r="M27" s="88"/>
    </row>
    <row r="28" spans="2:13">
      <c r="B28" s="88"/>
      <c r="C28" s="88"/>
      <c r="D28" s="88"/>
      <c r="E28" s="88"/>
      <c r="F28" s="88"/>
      <c r="G28" s="88"/>
      <c r="H28" s="133"/>
      <c r="I28" s="154"/>
      <c r="J28" s="154"/>
      <c r="K28" s="88"/>
      <c r="L28" s="88"/>
      <c r="M28" s="88"/>
    </row>
    <row r="29" spans="2:13">
      <c r="B29" s="88"/>
      <c r="C29" s="88"/>
      <c r="D29" s="88"/>
      <c r="E29" s="88"/>
      <c r="F29" s="88"/>
      <c r="G29" s="88"/>
      <c r="H29" s="133"/>
      <c r="I29" s="157"/>
      <c r="J29" s="157"/>
      <c r="K29" s="88"/>
      <c r="L29" s="88"/>
      <c r="M29" s="88"/>
    </row>
    <row r="30" spans="2:13">
      <c r="B30" s="124"/>
      <c r="C30" s="124"/>
      <c r="D30" s="124"/>
      <c r="E30" s="124"/>
      <c r="F30" s="124"/>
      <c r="G30" s="124"/>
      <c r="H30" s="158"/>
      <c r="I30" s="159"/>
      <c r="J30" s="159"/>
      <c r="K30" s="124"/>
      <c r="L30" s="124"/>
      <c r="M30" s="124"/>
    </row>
    <row r="31" spans="2:13">
      <c r="B31" s="161"/>
      <c r="C31" s="88"/>
      <c r="D31" s="88" t="str">
        <f>kadft!E30</f>
        <v>森林地域</v>
      </c>
      <c r="E31" s="88" t="str">
        <f>kadft!G30</f>
        <v>農業地域</v>
      </c>
      <c r="F31" s="88" t="s">
        <v>112</v>
      </c>
      <c r="G31" s="88" t="s">
        <v>113</v>
      </c>
      <c r="H31" s="88" t="s">
        <v>110</v>
      </c>
      <c r="I31" s="88" t="s">
        <v>111</v>
      </c>
      <c r="J31" s="162"/>
      <c r="K31" s="88"/>
      <c r="L31" s="88"/>
      <c r="M31" s="88"/>
    </row>
    <row r="32" spans="2:13">
      <c r="B32" s="161"/>
      <c r="C32" s="88" t="str">
        <f>G13</f>
        <v>長野県</v>
      </c>
      <c r="D32" s="163">
        <f>IF(kadft!E$35=0,0.001,kadft!E$35)</f>
        <v>1</v>
      </c>
      <c r="E32" s="163">
        <f>IF(kadft!G$35=0,0.001,kadft!G$35)</f>
        <v>1</v>
      </c>
      <c r="F32" s="163">
        <f>IF(kadft!I$35=0,0.001,kadft!I$35)</f>
        <v>1</v>
      </c>
      <c r="G32" s="163">
        <f>IF(kadft!K$35=0,0.001,kadft!K$35)</f>
        <v>1</v>
      </c>
      <c r="H32" s="163">
        <f>IF(kadft!M$35=0,0.001,kadft!M$35)</f>
        <v>1</v>
      </c>
      <c r="I32" s="484">
        <f>IF(kadft!O$35=0,0.001,kadft!O$35)</f>
        <v>1</v>
      </c>
      <c r="J32" s="484">
        <f>IF(kadft!K$35=0,0.01,kadft!K$35)</f>
        <v>1</v>
      </c>
      <c r="K32" s="88"/>
      <c r="L32" s="88"/>
      <c r="M32" s="88"/>
    </row>
    <row r="33" spans="2:13">
      <c r="B33" s="92"/>
      <c r="C33" s="88" t="s">
        <v>4669</v>
      </c>
      <c r="D33" s="163">
        <v>1</v>
      </c>
      <c r="E33" s="163">
        <v>1</v>
      </c>
      <c r="F33" s="163">
        <v>1</v>
      </c>
      <c r="G33" s="163">
        <v>1</v>
      </c>
      <c r="H33" s="163">
        <v>1</v>
      </c>
      <c r="I33" s="484">
        <v>1</v>
      </c>
      <c r="J33" s="484"/>
      <c r="K33" s="88"/>
      <c r="L33" s="88"/>
      <c r="M33" s="88"/>
    </row>
    <row r="34" spans="2:13">
      <c r="B34" s="150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</row>
    <row r="35" spans="2:13">
      <c r="B35" s="92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</row>
    <row r="36" spans="2:13">
      <c r="B36" s="92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</row>
    <row r="37" spans="2:13">
      <c r="B37" s="88"/>
      <c r="C37" s="88"/>
      <c r="D37" s="88"/>
      <c r="E37" s="88"/>
      <c r="F37" s="88"/>
      <c r="G37" s="88"/>
      <c r="H37" s="92"/>
      <c r="I37" s="92"/>
      <c r="J37" s="92"/>
      <c r="K37" s="88"/>
      <c r="L37" s="88"/>
      <c r="M37" s="88"/>
    </row>
    <row r="38" spans="2:13">
      <c r="B38" s="166"/>
      <c r="C38" s="166"/>
      <c r="D38" s="166"/>
      <c r="E38" s="166"/>
      <c r="F38" s="166"/>
      <c r="G38" s="166"/>
      <c r="H38" s="92"/>
      <c r="I38" s="92"/>
      <c r="J38" s="92"/>
      <c r="K38" s="88"/>
      <c r="L38" s="88"/>
      <c r="M38" s="88"/>
    </row>
    <row r="39" spans="2:13">
      <c r="B39" s="124"/>
      <c r="C39" s="124"/>
      <c r="D39" s="124"/>
      <c r="E39" s="124"/>
      <c r="F39" s="124"/>
      <c r="G39" s="124"/>
      <c r="H39" s="167"/>
      <c r="I39" s="167"/>
      <c r="J39" s="167"/>
      <c r="K39" s="122"/>
      <c r="L39" s="122"/>
      <c r="M39" s="122"/>
    </row>
    <row r="40" spans="2:13">
      <c r="B40" s="124"/>
      <c r="C40" s="124"/>
      <c r="D40" s="124"/>
      <c r="E40" s="124"/>
      <c r="F40" s="124"/>
      <c r="G40" s="124"/>
      <c r="H40" s="167"/>
      <c r="I40" s="167"/>
      <c r="J40" s="167"/>
      <c r="K40" s="122"/>
      <c r="L40" s="122"/>
      <c r="M40" s="122"/>
    </row>
    <row r="41" spans="2:13">
      <c r="B41" s="124"/>
      <c r="C41" s="124"/>
      <c r="D41" s="124"/>
      <c r="E41" s="88"/>
      <c r="F41" s="88"/>
      <c r="G41" s="88"/>
      <c r="H41" s="125"/>
      <c r="I41" s="130" t="s">
        <v>101</v>
      </c>
      <c r="J41" s="125"/>
      <c r="K41" s="122"/>
      <c r="L41" s="122"/>
      <c r="M41" s="122"/>
    </row>
    <row r="42" spans="2:13">
      <c r="B42" s="124"/>
      <c r="C42" s="124"/>
      <c r="D42" s="124"/>
      <c r="E42" s="124"/>
      <c r="F42" s="124"/>
      <c r="G42" s="124"/>
      <c r="H42" s="118"/>
      <c r="I42" s="124"/>
      <c r="J42" s="118"/>
      <c r="K42" s="122"/>
      <c r="L42" s="122"/>
      <c r="M42" s="122"/>
    </row>
    <row r="43" spans="2:13">
      <c r="B43" s="88"/>
      <c r="C43" s="88"/>
      <c r="D43" s="88"/>
      <c r="E43" s="88"/>
      <c r="F43" s="135"/>
      <c r="G43" s="88"/>
      <c r="H43" s="125"/>
      <c r="I43" s="125"/>
      <c r="J43" s="125"/>
      <c r="K43" s="122"/>
      <c r="L43" s="483"/>
      <c r="M43" s="483"/>
    </row>
    <row r="44" spans="2:13">
      <c r="B44" s="88"/>
      <c r="C44" s="88"/>
      <c r="D44" s="88"/>
      <c r="E44" s="88"/>
      <c r="F44" s="88"/>
      <c r="G44" s="88"/>
      <c r="H44" s="125"/>
      <c r="I44" s="153" t="str">
        <f>IF(kadft!$U$7="県計",$I$18,IF(kadft!$U$7="前回",$I$17))</f>
        <v>(経営体)</v>
      </c>
      <c r="J44" s="125"/>
      <c r="K44" s="122"/>
      <c r="L44" s="92"/>
      <c r="M44" s="92"/>
    </row>
    <row r="45" spans="2:13">
      <c r="B45" s="88"/>
      <c r="C45" s="88" t="s">
        <v>128</v>
      </c>
      <c r="D45" s="88" t="s">
        <v>129</v>
      </c>
      <c r="E45" s="88"/>
      <c r="F45" s="88"/>
      <c r="G45" s="88"/>
      <c r="H45" s="88"/>
      <c r="I45" s="88"/>
      <c r="J45" s="88"/>
      <c r="K45" s="92"/>
      <c r="L45" s="92"/>
      <c r="M45" s="92"/>
    </row>
    <row r="46" spans="2:13">
      <c r="B46" s="88"/>
      <c r="C46" s="88" t="s">
        <v>130</v>
      </c>
      <c r="D46" s="88" t="s">
        <v>131</v>
      </c>
      <c r="E46" s="88"/>
      <c r="F46" s="88"/>
      <c r="G46" s="88"/>
      <c r="H46" s="88"/>
      <c r="I46" s="88"/>
      <c r="J46" s="88"/>
      <c r="K46" s="92"/>
      <c r="L46" s="92"/>
      <c r="M46" s="92"/>
    </row>
    <row r="47" spans="2:13">
      <c r="B47" s="88" t="str">
        <f>IF(kadft!$U$7="県計",$J$15,IF(kadft!$U$7="前回",$G$14))</f>
        <v>2010年</v>
      </c>
      <c r="C47" s="135">
        <f>IF(kadft!$U$7="県計",kadft!$H$48,IF(kadft!$U$7="前回",kadft!$H$45))</f>
        <v>17375</v>
      </c>
      <c r="D47" s="135">
        <f>IF(kadft!$U$7="県計",kadft!$H$48,IF(kadft!$U$7="前回",kadft!$H$45))</f>
        <v>17375</v>
      </c>
      <c r="E47" s="88"/>
      <c r="F47" s="88"/>
      <c r="G47" s="88"/>
      <c r="H47" s="88"/>
      <c r="I47" s="88"/>
      <c r="J47" s="88"/>
      <c r="K47" s="92"/>
      <c r="L47" s="92"/>
      <c r="M47" s="92"/>
    </row>
    <row r="48" spans="2:13">
      <c r="B48" s="88" t="str">
        <f>IF(kadft!$U$7="県計",$G$13,IF(kadft!$U$7="前回",$G$15))</f>
        <v>2015年</v>
      </c>
      <c r="C48" s="135">
        <f>IF(kadft!$U$7="県計",kadft!$H$47,IF(kadft!$U$7="前回",kadft!$H$46))</f>
        <v>12618</v>
      </c>
      <c r="D48" s="135">
        <f>E45/kadft!E46</f>
        <v>0</v>
      </c>
      <c r="E48" s="88"/>
      <c r="F48" s="88"/>
      <c r="G48" s="88"/>
      <c r="H48" s="88"/>
      <c r="I48" s="88"/>
      <c r="J48" s="88"/>
      <c r="K48" s="150"/>
      <c r="L48" s="150"/>
      <c r="M48" s="150"/>
    </row>
    <row r="49" spans="2:13">
      <c r="B49" s="88"/>
      <c r="C49" s="88"/>
      <c r="D49" s="88"/>
      <c r="E49" s="88"/>
      <c r="F49" s="88"/>
      <c r="G49" s="88"/>
      <c r="H49" s="88"/>
      <c r="I49" s="88"/>
      <c r="J49" s="88"/>
      <c r="K49" s="150"/>
      <c r="L49" s="150"/>
      <c r="M49" s="150"/>
    </row>
    <row r="50" spans="2:13">
      <c r="B50" s="173"/>
      <c r="C50" s="174"/>
      <c r="D50" s="174"/>
      <c r="E50" s="174"/>
      <c r="F50" s="174"/>
      <c r="G50" s="173"/>
      <c r="H50" s="173"/>
      <c r="I50" s="173"/>
      <c r="J50" s="173"/>
      <c r="K50" s="173"/>
      <c r="L50" s="173"/>
      <c r="M50" s="173"/>
    </row>
    <row r="51" spans="2:13">
      <c r="B51" s="99"/>
      <c r="C51" s="99" t="s">
        <v>133</v>
      </c>
      <c r="D51" s="99" t="s">
        <v>123</v>
      </c>
      <c r="E51" s="99"/>
      <c r="F51" s="99"/>
      <c r="G51" s="99"/>
      <c r="H51" s="99"/>
      <c r="I51" s="99"/>
      <c r="J51" s="99"/>
      <c r="K51" s="99"/>
      <c r="L51" s="99"/>
      <c r="M51" s="99"/>
    </row>
    <row r="52" spans="2:13">
      <c r="B52" s="88"/>
      <c r="C52" s="88" t="str">
        <f>kadft!T43</f>
        <v>その他</v>
      </c>
      <c r="D52" s="88" t="str">
        <f>kadft!Q43</f>
        <v>観光農園</v>
      </c>
      <c r="E52" s="88" t="str">
        <f>kadft!N43</f>
        <v>消費者に直接販売</v>
      </c>
      <c r="F52" s="88" t="str">
        <f>kadft!K43</f>
        <v>農産物の加工</v>
      </c>
      <c r="G52" s="88"/>
      <c r="H52" s="88"/>
      <c r="I52" s="88"/>
      <c r="J52" s="88"/>
      <c r="K52" s="88"/>
      <c r="L52" s="88"/>
      <c r="M52" s="88"/>
    </row>
    <row r="53" spans="2:13">
      <c r="B53" s="88" t="str">
        <f>IF(kadft!$U$7="県計",$J$15,IF(kadft!$U$7="前回",$G$14))</f>
        <v>2010年</v>
      </c>
      <c r="C53" s="135">
        <f>IF(kadft!$U$7="県計",kadft!$T$48,IF(kadft!$U$7="前回",kadft!$T$45))</f>
        <v>930</v>
      </c>
      <c r="D53" s="135">
        <f>IF(kadft!$U$7="県計",kadft!$Q$48,IF(kadft!$U$7="前回",kadft!$Q$45))</f>
        <v>811</v>
      </c>
      <c r="E53" s="135">
        <f>IF(kadft!$U$7="県計",kadft!$N$48,IF(kadft!$U$7="前回",kadft!$N$45))</f>
        <v>15528</v>
      </c>
      <c r="F53" s="135">
        <f>IF(kadft!$U$7="県計",kadft!$K$48,IF(kadft!$U$7="前回",kadft!$K$45))</f>
        <v>3454</v>
      </c>
      <c r="G53" s="88"/>
      <c r="H53" s="88"/>
      <c r="I53" s="88"/>
      <c r="J53" s="88"/>
      <c r="K53" s="88"/>
      <c r="L53" s="88"/>
      <c r="M53" s="88"/>
    </row>
    <row r="54" spans="2:13">
      <c r="B54" s="88" t="str">
        <f>IF(kadft!$U$7="県計",$G$13,IF(kadft!$U$7="前回",$G$15))</f>
        <v>2015年</v>
      </c>
      <c r="C54" s="135">
        <f>IF(kadft!$U$7="県計",kadft!$T$47,IF(kadft!$U$7="前回",kadft!$T$46))</f>
        <v>675</v>
      </c>
      <c r="D54" s="135">
        <f>IF(kadft!$U$7="県計",kadft!$Q$47,IF(kadft!$U$7="前回",kadft!$Q$46))</f>
        <v>592</v>
      </c>
      <c r="E54" s="135">
        <f>IF(kadft!$U$7="県計",kadft!$N$47,IF(kadft!$U$7="前回",kadft!$N$46))</f>
        <v>11044</v>
      </c>
      <c r="F54" s="135">
        <f>IF(kadft!$U$7="県計",kadft!$K$47,IF(kadft!$U$7="前回",kadft!$K$46))</f>
        <v>2644</v>
      </c>
      <c r="G54" s="88"/>
      <c r="H54" s="88"/>
      <c r="I54" s="88"/>
      <c r="J54" s="88"/>
      <c r="K54" s="88"/>
      <c r="L54" s="88"/>
      <c r="M54" s="88"/>
    </row>
    <row r="55" spans="2:13">
      <c r="B55" s="88"/>
      <c r="C55" s="88"/>
      <c r="D55" s="177"/>
      <c r="E55" s="177"/>
      <c r="F55" s="177"/>
      <c r="G55" s="88"/>
      <c r="H55" s="88"/>
      <c r="I55" s="88"/>
      <c r="J55" s="88"/>
      <c r="K55" s="88"/>
      <c r="L55" s="88"/>
      <c r="M55" s="88"/>
    </row>
    <row r="56" spans="2:13">
      <c r="B56" s="88"/>
      <c r="C56" s="88"/>
      <c r="D56" s="88"/>
      <c r="E56" s="88"/>
      <c r="F56" s="88"/>
      <c r="G56" s="88"/>
      <c r="H56" s="88"/>
      <c r="I56" s="135"/>
      <c r="J56" s="135"/>
      <c r="K56" s="88"/>
      <c r="L56" s="88"/>
      <c r="M56" s="88"/>
    </row>
    <row r="57" spans="2:13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</row>
    <row r="58" spans="2:13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</row>
    <row r="59" spans="2:13">
      <c r="B59" s="88"/>
      <c r="C59" s="88"/>
      <c r="D59" s="88"/>
      <c r="E59" s="88"/>
      <c r="F59" s="88"/>
      <c r="G59" s="88"/>
      <c r="H59" s="92"/>
      <c r="I59" s="92"/>
      <c r="J59" s="178"/>
      <c r="K59" s="179"/>
      <c r="L59" s="92"/>
      <c r="M59" s="92"/>
    </row>
    <row r="60" spans="2:13">
      <c r="B60" s="124"/>
      <c r="C60" s="124"/>
      <c r="D60" s="124"/>
      <c r="E60" s="124"/>
      <c r="F60" s="124"/>
      <c r="G60" s="124"/>
      <c r="H60" s="122"/>
      <c r="I60" s="122"/>
      <c r="J60" s="180"/>
      <c r="K60" s="170"/>
      <c r="L60" s="122"/>
      <c r="M60" s="122"/>
    </row>
    <row r="61" spans="2:13">
      <c r="B61" s="92"/>
      <c r="C61" s="92"/>
      <c r="D61" s="92" t="s">
        <v>139</v>
      </c>
      <c r="E61" s="92"/>
      <c r="F61" s="92" t="s">
        <v>140</v>
      </c>
      <c r="G61" s="92"/>
      <c r="H61" s="92"/>
      <c r="I61" s="88"/>
      <c r="J61" s="88"/>
      <c r="K61" s="181"/>
      <c r="L61" s="182"/>
      <c r="M61" s="183"/>
    </row>
    <row r="62" spans="2:13">
      <c r="B62" s="92"/>
      <c r="C62" s="92"/>
      <c r="D62" s="92" t="s">
        <v>150</v>
      </c>
      <c r="E62" s="92" t="s">
        <v>151</v>
      </c>
      <c r="F62" s="92" t="s">
        <v>152</v>
      </c>
      <c r="G62" s="92"/>
      <c r="H62" s="92"/>
      <c r="I62" s="88"/>
      <c r="J62" s="88"/>
      <c r="K62" s="182"/>
      <c r="L62" s="183"/>
      <c r="M62" s="182"/>
    </row>
    <row r="63" spans="2:13">
      <c r="B63" s="88"/>
      <c r="C63" s="88" t="str">
        <f>IF(kadft!$U$7="県計",$G$13,IF(kadft!$U$7="前回",$G$15))</f>
        <v>2015年</v>
      </c>
      <c r="D63" s="135">
        <f>IF(kadft!$U$7="県計",kadft!$G$65,IF(kadft!$U$7="前回",kadft!$G$64))</f>
        <v>1132</v>
      </c>
      <c r="E63" s="135">
        <f>IF(kadft!$U$7="県計",kadft!$I$65,IF(kadft!$U$7="前回",kadft!$I$64))</f>
        <v>2019</v>
      </c>
      <c r="F63" s="135">
        <f>IF(kadft!$U$7="県計",kadft!$K$65,IF(kadft!$U$7="前回",kadft!$K$64))</f>
        <v>1576</v>
      </c>
      <c r="G63" s="88"/>
      <c r="H63" s="88"/>
      <c r="I63" s="88"/>
      <c r="J63" s="88"/>
      <c r="K63" s="92"/>
      <c r="L63" s="92"/>
      <c r="M63" s="92"/>
    </row>
    <row r="64" spans="2:13">
      <c r="B64" s="88"/>
      <c r="C64" s="88" t="str">
        <f>IF(kadft!$U$7="県計",$J$15,IF(kadft!$U$7="前回",$G$14))</f>
        <v>2010年</v>
      </c>
      <c r="D64" s="135">
        <f>IF(kadft!$U$7="県計",kadft!$G$66,IF(kadft!$U$7="前回",kadft!$G$63))</f>
        <v>1226</v>
      </c>
      <c r="E64" s="135">
        <f>IF(kadft!$U$7="県計",kadft!$I$66,IF(kadft!$U$7="前回",kadft!$I$63))</f>
        <v>2063</v>
      </c>
      <c r="F64" s="135">
        <f>IF(kadft!$U$7="県計",kadft!$K$66,IF(kadft!$U$7="前回",kadft!$K$63))</f>
        <v>1447</v>
      </c>
      <c r="G64" s="88"/>
      <c r="H64" s="88"/>
      <c r="I64" s="88"/>
      <c r="J64" s="88"/>
      <c r="K64" s="92"/>
      <c r="L64" s="92"/>
      <c r="M64" s="92"/>
    </row>
    <row r="65" spans="2:13">
      <c r="B65" s="88"/>
      <c r="C65" s="88"/>
      <c r="D65" s="88"/>
      <c r="E65" s="88"/>
      <c r="F65" s="88"/>
      <c r="G65" s="88"/>
      <c r="H65" s="88"/>
      <c r="I65" s="88"/>
      <c r="J65" s="88"/>
      <c r="K65" s="92"/>
      <c r="L65" s="92"/>
      <c r="M65" s="92"/>
    </row>
    <row r="66" spans="2:13">
      <c r="B66" s="88"/>
      <c r="C66" s="88"/>
      <c r="D66" s="88" t="s">
        <v>155</v>
      </c>
      <c r="E66" s="88"/>
      <c r="F66" s="88" t="s">
        <v>156</v>
      </c>
      <c r="G66" s="88"/>
      <c r="H66" s="88"/>
      <c r="I66" s="88"/>
      <c r="J66" s="88"/>
      <c r="K66" s="92"/>
      <c r="L66" s="92"/>
      <c r="M66" s="92"/>
    </row>
    <row r="67" spans="2:13">
      <c r="B67" s="88"/>
      <c r="C67" s="88"/>
      <c r="D67" s="88" t="s">
        <v>158</v>
      </c>
      <c r="E67" s="88" t="s">
        <v>159</v>
      </c>
      <c r="F67" s="88" t="s">
        <v>160</v>
      </c>
      <c r="G67" s="88" t="s">
        <v>161</v>
      </c>
      <c r="H67" s="92" t="s">
        <v>162</v>
      </c>
      <c r="I67" s="92" t="s">
        <v>163</v>
      </c>
      <c r="J67" s="92"/>
      <c r="K67" s="92"/>
      <c r="L67" s="92"/>
      <c r="M67" s="92"/>
    </row>
    <row r="68" spans="2:13">
      <c r="B68" s="98"/>
      <c r="C68" s="98" t="str">
        <f>IF(kadft!$U$7="県計",$J$15,IF(kadft!$U$7="前回",$G$14))</f>
        <v>2010年</v>
      </c>
      <c r="D68" s="186">
        <f>IF(kadft!$U$7="県計",kadft!$M$66,IF(kadft!$U$7="前回",kadft!$M$63))</f>
        <v>858</v>
      </c>
      <c r="E68" s="186">
        <f>IF(kadft!$U$7="県計",kadft!$O$66,IF(kadft!$U$7="前回",kadft!$O$63))</f>
        <v>1126</v>
      </c>
      <c r="F68" s="186">
        <f>IF(kadft!$U$7="県計",kadft!$Q$66,IF(kadft!$U$7="前回",kadft!$Q$63))</f>
        <v>1109</v>
      </c>
      <c r="G68" s="186">
        <f>IF(kadft!$U$7="県計",kadft!$S$66,IF(kadft!$U$7="前回",kadft!$S$63))</f>
        <v>1063</v>
      </c>
      <c r="H68" s="186">
        <f>IF(kadft!$U$7="県計",kadft!$U$66,IF(kadft!$U$7="前回",kadft!$U$63))</f>
        <v>471</v>
      </c>
      <c r="I68" s="186">
        <f>IF(kadft!$U$7="県計",kadft!$W$66,IF(kadft!$U$7="前回",kadft!$W$63))</f>
        <v>109</v>
      </c>
      <c r="J68" s="126"/>
      <c r="K68" s="126"/>
      <c r="L68" s="126"/>
      <c r="M68" s="126"/>
    </row>
    <row r="69" spans="2:13">
      <c r="B69" s="88"/>
      <c r="C69" s="187" t="str">
        <f>IF(kadft!$U$7="県計",$G$13,IF(kadft!$U$7="前回",$G$15))</f>
        <v>2015年</v>
      </c>
      <c r="D69" s="186">
        <f>IF(kadft!$U$7="県計",kadft!$M$65,IF(kadft!$U$7="前回",kadft!$M$64))</f>
        <v>996</v>
      </c>
      <c r="E69" s="186">
        <f>IF(kadft!$U$7="県計",kadft!$O$65,IF(kadft!$U$7="前回",kadft!$O$64))</f>
        <v>1279</v>
      </c>
      <c r="F69" s="186">
        <f>IF(kadft!$U$7="県計",kadft!$Q$65,IF(kadft!$U$7="前回",kadft!$Q$64))</f>
        <v>1142</v>
      </c>
      <c r="G69" s="186">
        <f>IF(kadft!$U$7="県計",kadft!$S$65,IF(kadft!$U$7="前回",kadft!$S$64))</f>
        <v>966</v>
      </c>
      <c r="H69" s="186">
        <f>IF(kadft!$U$7="県計",kadft!$U$65,IF(kadft!$U$7="前回",kadft!$U$64))</f>
        <v>275</v>
      </c>
      <c r="I69" s="186">
        <f>IF(kadft!$U$7="県計",kadft!$W$65,IF(kadft!$U$7="前回",kadft!$W$64))</f>
        <v>69</v>
      </c>
      <c r="J69" s="92"/>
      <c r="K69" s="92"/>
      <c r="L69" s="92"/>
      <c r="M69" s="92"/>
    </row>
    <row r="70" spans="2:13">
      <c r="B70" s="88"/>
      <c r="C70" s="88"/>
      <c r="D70" s="88"/>
      <c r="E70" s="88"/>
      <c r="F70" s="88"/>
      <c r="G70" s="88"/>
      <c r="H70" s="92"/>
      <c r="I70" s="92"/>
      <c r="J70" s="92"/>
      <c r="K70" s="92"/>
      <c r="L70" s="92"/>
      <c r="M70" s="92"/>
    </row>
    <row r="71" spans="2:13">
      <c r="B71" s="88"/>
      <c r="C71" s="88"/>
      <c r="D71" s="88"/>
      <c r="E71" s="88"/>
      <c r="F71" s="88"/>
      <c r="G71" s="88"/>
      <c r="H71" s="88"/>
      <c r="I71" s="88"/>
      <c r="J71" s="130" t="s">
        <v>101</v>
      </c>
      <c r="K71" s="88"/>
      <c r="L71" s="88"/>
      <c r="M71" s="88"/>
    </row>
    <row r="72" spans="2:13">
      <c r="B72" s="88"/>
      <c r="C72" s="88"/>
      <c r="D72" s="88"/>
      <c r="E72" s="88"/>
      <c r="F72" s="88"/>
      <c r="G72" s="88"/>
      <c r="H72" s="88"/>
      <c r="I72" s="88"/>
      <c r="J72" s="153" t="str">
        <f>IF(kadft!$U$7="県計",$I$18,IF(kadft!$U$7="前回",$J$16))</f>
        <v>（集落）</v>
      </c>
      <c r="K72" s="88"/>
      <c r="L72" s="88"/>
      <c r="M72" s="88"/>
    </row>
    <row r="73" spans="2:13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</row>
    <row r="74" spans="2:13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</row>
    <row r="75" spans="2:13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</row>
    <row r="76" spans="2:13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</row>
    <row r="77" spans="2:13"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</row>
    <row r="78" spans="2:13">
      <c r="B78" s="85"/>
      <c r="C78" s="85"/>
      <c r="D78" s="85"/>
      <c r="E78" s="85"/>
      <c r="F78" s="85"/>
      <c r="G78" s="85"/>
      <c r="H78" s="85"/>
      <c r="I78" s="85"/>
      <c r="J78" s="85"/>
      <c r="K78" s="88"/>
      <c r="L78" s="88"/>
      <c r="M78" s="88"/>
    </row>
    <row r="79" spans="2:13">
      <c r="B79" s="85"/>
      <c r="C79" s="85"/>
      <c r="D79" s="85"/>
      <c r="E79" s="85"/>
      <c r="F79" s="85"/>
      <c r="G79" s="85"/>
      <c r="H79" s="85"/>
      <c r="I79" s="85"/>
      <c r="J79" s="85"/>
      <c r="K79" s="88"/>
      <c r="L79" s="88"/>
      <c r="M79" s="88"/>
    </row>
    <row r="80" spans="2:13">
      <c r="B80" s="482"/>
      <c r="C80" s="482"/>
      <c r="D80" s="85"/>
      <c r="E80" s="85"/>
      <c r="F80" s="85"/>
      <c r="G80" s="85"/>
      <c r="H80" s="85"/>
      <c r="I80" s="85"/>
      <c r="J80" s="85"/>
      <c r="K80" s="88"/>
      <c r="L80" s="88"/>
      <c r="M80" s="88"/>
    </row>
    <row r="81" spans="1:13">
      <c r="B81" s="482"/>
      <c r="C81" s="482"/>
      <c r="D81" s="85"/>
      <c r="E81" s="85"/>
      <c r="F81" s="85"/>
      <c r="G81" s="85"/>
      <c r="H81" s="85"/>
      <c r="I81" s="85"/>
      <c r="J81" s="85"/>
      <c r="K81" s="88"/>
      <c r="L81" s="88"/>
      <c r="M81" s="88"/>
    </row>
    <row r="82" spans="1:13">
      <c r="B82" s="85"/>
      <c r="C82" s="85"/>
      <c r="D82" s="85"/>
      <c r="E82" s="85"/>
      <c r="F82" s="85"/>
      <c r="G82" s="85"/>
      <c r="H82" s="85"/>
      <c r="I82" s="85"/>
      <c r="J82" s="85"/>
      <c r="K82" s="88"/>
      <c r="L82" s="88"/>
      <c r="M82" s="88"/>
    </row>
    <row r="83" spans="1:13">
      <c r="B83" s="88"/>
      <c r="C83" s="88"/>
      <c r="D83" s="88" t="s">
        <v>172</v>
      </c>
      <c r="E83" s="88"/>
      <c r="F83" s="88" t="s">
        <v>164</v>
      </c>
      <c r="G83" s="88"/>
      <c r="H83" s="88"/>
      <c r="I83" s="88"/>
      <c r="J83" s="88"/>
      <c r="K83" s="88"/>
      <c r="L83" s="88"/>
      <c r="M83" s="88"/>
    </row>
    <row r="84" spans="1:13">
      <c r="B84" s="88"/>
      <c r="C84" s="88"/>
      <c r="D84" s="88"/>
      <c r="E84" s="88"/>
      <c r="F84" s="88"/>
      <c r="H84" s="88"/>
      <c r="J84" s="88"/>
      <c r="L84" s="88"/>
      <c r="M84" s="88"/>
    </row>
    <row r="85" spans="1:13">
      <c r="A85" s="88"/>
      <c r="B85" s="88" t="str">
        <f>kadft!W77</f>
        <v>寄り合いを開催しなかった</v>
      </c>
      <c r="C85" s="88" t="str">
        <f>kadft!T77</f>
        <v>農業集落内の福祉・厚生</v>
      </c>
      <c r="D85" s="88" t="str">
        <f>kadft!Q77</f>
        <v>農業集落行事の計画・推進</v>
      </c>
      <c r="E85" s="88" t="str">
        <f>kadft!N77</f>
        <v>環境美化・自然環境の保全</v>
      </c>
      <c r="F85" s="88" t="str">
        <f>kadft!K77</f>
        <v>集落共有財産・施設の管理</v>
      </c>
      <c r="G85" s="88" t="str">
        <f>kadft!H77</f>
        <v>農道・水路・ため池等の管理</v>
      </c>
      <c r="H85" s="88" t="str">
        <f>kadft!E77</f>
        <v>農業生産にかかる事項</v>
      </c>
      <c r="I85" s="88"/>
      <c r="J85" s="88"/>
      <c r="K85" s="88"/>
      <c r="L85" s="88"/>
    </row>
    <row r="86" spans="1:13">
      <c r="A86" s="98" t="str">
        <f>IF(kadft!$U$7="県計",$J$15,IF(kadft!$U$7="前回",$G$14))</f>
        <v>2010年</v>
      </c>
      <c r="B86" s="186">
        <f>IF(kadft!$U$7="県計",kadft!$W$82,IF(kadft!$U$7="前回",kadft!$W$79))</f>
        <v>225</v>
      </c>
      <c r="C86" s="186">
        <f>IF(kadft!$U$7="県計",kadft!$T$82,IF(kadft!$U$7="前回",kadft!$T$79))</f>
        <v>3394</v>
      </c>
      <c r="D86" s="186">
        <f>IF(kadft!$U$7="県計",kadft!$Q$82,IF(kadft!$U$7="前回",kadft!$Q$79))</f>
        <v>4153</v>
      </c>
      <c r="E86" s="186">
        <f>IF(kadft!$U$7="県計",kadft!$N$82,IF(kadft!$U$7="前回",kadft!$N$79))</f>
        <v>3923</v>
      </c>
      <c r="F86" s="186">
        <f>IF(kadft!$U$7="県計",kadft!$K$82,IF(kadft!$U$7="前回",kadft!$K$79))</f>
        <v>3618</v>
      </c>
      <c r="G86" s="186">
        <f>IF(kadft!$U$7="県計",kadft!$H$82,IF(kadft!$U$7="前回",kadft!$H$79))</f>
        <v>3681</v>
      </c>
      <c r="H86" s="186">
        <f>IF(kadft!$U$7="県計",kadft!$E$82,IF(kadft!$U$7="前回",kadft!$E$79))</f>
        <v>3044</v>
      </c>
      <c r="I86" s="88"/>
      <c r="J86" s="88"/>
      <c r="K86" s="88"/>
      <c r="L86" s="88"/>
    </row>
    <row r="87" spans="1:13">
      <c r="A87" s="98" t="str">
        <f>IF(kadft!$U$7="県計",$G$13,IF(kadft!$U$7="前回",$G$15))</f>
        <v>2015年</v>
      </c>
      <c r="B87" s="186">
        <f>IF(kadft!$U$7="県計",kadft!$W$81,IF(kadft!$U$7="前回",kadft!$W$80))</f>
        <v>155</v>
      </c>
      <c r="C87" s="186">
        <f>IF(kadft!$U$7="県計",kadft!$T$81,IF(kadft!$U$7="前回",kadft!$T$80))</f>
        <v>4146</v>
      </c>
      <c r="D87" s="186">
        <f>IF(kadft!$U$7="県計",kadft!$Q$81,IF(kadft!$U$7="前回",kadft!$Q$80))</f>
        <v>4484</v>
      </c>
      <c r="E87" s="186">
        <f>IF(kadft!$U$7="県計",kadft!$N$81,IF(kadft!$U$7="前回",kadft!$N$80))</f>
        <v>4512</v>
      </c>
      <c r="F87" s="186">
        <f>IF(kadft!$U$7="県計",kadft!$K$81,IF(kadft!$U$7="前回",kadft!$K$80))</f>
        <v>3931</v>
      </c>
      <c r="G87" s="186">
        <f>IF(kadft!$U$7="県計",kadft!$H$81,IF(kadft!$U$7="前回",kadft!$H$80))</f>
        <v>4198</v>
      </c>
      <c r="H87" s="186">
        <f>IF(kadft!$U$7="県計",kadft!$E$81,IF(kadft!$U$7="前回",kadft!$E$80))</f>
        <v>3187</v>
      </c>
      <c r="I87" s="88"/>
      <c r="J87" s="88"/>
      <c r="K87" s="88"/>
      <c r="L87" s="88"/>
    </row>
    <row r="88" spans="1:13">
      <c r="B88" s="88"/>
      <c r="D88" s="88"/>
      <c r="E88" s="92"/>
      <c r="F88" s="92"/>
      <c r="I88" s="88"/>
      <c r="J88" s="88"/>
      <c r="K88" s="88"/>
      <c r="L88" s="88"/>
      <c r="M88" s="88"/>
    </row>
    <row r="89" spans="1:13">
      <c r="B89" s="88"/>
      <c r="D89" s="88"/>
      <c r="E89" s="92"/>
      <c r="F89" s="92"/>
      <c r="I89" s="88"/>
      <c r="J89" s="88"/>
      <c r="K89" s="88"/>
      <c r="L89" s="88"/>
      <c r="M89" s="88"/>
    </row>
    <row r="90" spans="1:13">
      <c r="B90" s="88"/>
      <c r="D90" s="88"/>
      <c r="E90" s="92"/>
      <c r="F90" s="92"/>
      <c r="I90" s="88"/>
      <c r="J90" s="88"/>
      <c r="K90" s="88"/>
      <c r="L90" s="88"/>
      <c r="M90" s="88"/>
    </row>
    <row r="91" spans="1:13">
      <c r="B91" s="155"/>
      <c r="C91" s="155"/>
      <c r="D91" s="155"/>
      <c r="E91" s="92"/>
      <c r="F91" s="92"/>
      <c r="G91" s="92"/>
      <c r="H91" s="92"/>
      <c r="I91" s="88"/>
      <c r="J91" s="88"/>
      <c r="K91" s="88"/>
      <c r="L91" s="88"/>
      <c r="M91" s="88"/>
    </row>
    <row r="92" spans="1:13">
      <c r="B92" s="155"/>
      <c r="C92" s="155"/>
      <c r="D92" s="155"/>
      <c r="E92" s="88"/>
      <c r="F92" s="88"/>
      <c r="G92" s="88"/>
      <c r="H92" s="88"/>
      <c r="I92" s="88"/>
      <c r="J92" s="88"/>
      <c r="K92" s="88"/>
      <c r="L92" s="88"/>
      <c r="M92" s="88"/>
    </row>
    <row r="93" spans="1:13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</row>
    <row r="94" spans="1:13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</row>
    <row r="95" spans="1:13"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</row>
    <row r="96" spans="1:13">
      <c r="B96" s="85"/>
      <c r="C96" s="85"/>
      <c r="D96" s="85"/>
      <c r="E96" s="85"/>
      <c r="F96" s="85"/>
      <c r="G96" s="85"/>
      <c r="H96" s="85"/>
      <c r="I96" s="88"/>
      <c r="J96" s="88"/>
      <c r="K96" s="88"/>
      <c r="L96" s="88"/>
      <c r="M96" s="88"/>
    </row>
    <row r="97" spans="2:13">
      <c r="B97" s="85"/>
      <c r="C97" s="85"/>
      <c r="D97" s="85"/>
      <c r="E97" s="85"/>
      <c r="F97" s="85"/>
      <c r="G97" s="85"/>
      <c r="H97" s="85"/>
      <c r="I97" s="85"/>
      <c r="J97" s="88"/>
      <c r="K97" s="88"/>
      <c r="L97" s="88"/>
      <c r="M97" s="88"/>
    </row>
    <row r="98" spans="2:13"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</row>
    <row r="99" spans="2:13"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</row>
    <row r="100" spans="2:13">
      <c r="B100" s="85"/>
      <c r="C100" s="85"/>
      <c r="D100" s="85"/>
      <c r="E100" s="85"/>
      <c r="F100" s="85"/>
      <c r="G100" s="85"/>
      <c r="H100" s="85"/>
      <c r="I100" s="190"/>
      <c r="J100" s="85"/>
      <c r="K100" s="85"/>
      <c r="L100" s="85"/>
      <c r="M100" s="85"/>
    </row>
    <row r="101" spans="2:13">
      <c r="B101" s="85"/>
      <c r="C101" s="85"/>
      <c r="D101" s="85"/>
      <c r="E101" s="85"/>
      <c r="F101" s="85"/>
      <c r="G101" s="85"/>
      <c r="H101" s="85"/>
      <c r="I101" s="190"/>
      <c r="J101" s="190"/>
      <c r="K101" s="85"/>
      <c r="L101" s="85"/>
      <c r="M101" s="85"/>
    </row>
    <row r="102" spans="2:13">
      <c r="B102" s="85"/>
      <c r="C102" s="191" t="s">
        <v>185</v>
      </c>
      <c r="D102" s="85"/>
      <c r="E102" s="85"/>
      <c r="F102" s="85" t="s">
        <v>174</v>
      </c>
      <c r="G102" s="85"/>
      <c r="H102" s="85"/>
      <c r="I102" s="85"/>
      <c r="J102" s="85"/>
      <c r="K102" s="85"/>
      <c r="L102" s="85"/>
      <c r="M102" s="85"/>
    </row>
    <row r="103" spans="2:13">
      <c r="B103" s="85"/>
      <c r="C103" s="85" t="s">
        <v>186</v>
      </c>
      <c r="D103" s="85" t="s">
        <v>187</v>
      </c>
      <c r="E103" s="85" t="s">
        <v>188</v>
      </c>
      <c r="F103" s="85" t="s">
        <v>189</v>
      </c>
      <c r="G103" s="85" t="s">
        <v>190</v>
      </c>
      <c r="H103" s="85"/>
      <c r="I103" s="85"/>
      <c r="J103" s="85"/>
      <c r="K103" s="85"/>
      <c r="L103" s="85"/>
      <c r="M103" s="85"/>
    </row>
    <row r="104" spans="2:13">
      <c r="B104" s="98" t="str">
        <f>IF(kadft!$U$7="県計",$J$15,IF(kadft!$U$7="前回",$G$14))</f>
        <v>2010年</v>
      </c>
      <c r="C104" s="186">
        <f>IF(kadft!$U$7="県計",kadft!$G$101,IF(kadft!$U$7="前回",kadft!$G$98))</f>
        <v>1913</v>
      </c>
      <c r="D104" s="186">
        <f>IF(kadft!$U$7="県計",kadft!$K$101,IF(kadft!$U$7="前回",kadft!$K$98))</f>
        <v>1080</v>
      </c>
      <c r="E104" s="186">
        <f>IF(kadft!$U$7="県計",kadft!$O$101,IF(kadft!$U$7="前回",kadft!$O$98))</f>
        <v>565</v>
      </c>
      <c r="F104" s="186">
        <f>IF(kadft!$U$7="県計",kadft!$S$101,IF(kadft!$U$7="前回",kadft!$S$98))</f>
        <v>2532</v>
      </c>
      <c r="G104" s="186">
        <f>IF(kadft!$U$7="県計",kadft!$W$101,IF(kadft!$U$7="前回",kadft!$W$98))</f>
        <v>3777</v>
      </c>
      <c r="H104" s="85"/>
      <c r="I104" s="85"/>
      <c r="J104" s="85"/>
      <c r="K104" s="85"/>
      <c r="L104" s="85"/>
      <c r="M104" s="85"/>
    </row>
    <row r="105" spans="2:13">
      <c r="B105" s="98" t="str">
        <f>IF(kadft!$U$7="県計",$G$13,IF(kadft!$U$7="前回",$G$15))</f>
        <v>2015年</v>
      </c>
      <c r="C105" s="186">
        <f>IF(kadft!$U$7="県計",kadft!$G$100,IF(kadft!$U$7="前回",kadft!$G$99))</f>
        <v>2176</v>
      </c>
      <c r="D105" s="186">
        <f>IF(kadft!$U$7="県計",kadft!$K$100,IF(kadft!$U$7="前回",kadft!$K$99))</f>
        <v>1382</v>
      </c>
      <c r="E105" s="186">
        <f>IF(kadft!$U$7="県計",kadft!$O$100,IF(kadft!$U$7="前回",kadft!$O$99))</f>
        <v>588</v>
      </c>
      <c r="F105" s="186">
        <f>IF(kadft!$U$7="県計",kadft!$S$100,IF(kadft!$U$7="前回",kadft!$S$99))</f>
        <v>2882</v>
      </c>
      <c r="G105" s="186">
        <f>IF(kadft!$U$7="県計",kadft!$W$100,IF(kadft!$U$7="前回",kadft!$W$99))</f>
        <v>3959</v>
      </c>
      <c r="H105" s="85"/>
      <c r="I105" s="85"/>
      <c r="J105" s="85"/>
      <c r="K105" s="85"/>
      <c r="L105" s="85"/>
      <c r="M105" s="85"/>
    </row>
    <row r="106" spans="2:13"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</row>
    <row r="107" spans="2:13"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</row>
    <row r="108" spans="2:13"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</row>
    <row r="109" spans="2:13"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</row>
    <row r="110" spans="2:13"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</row>
    <row r="111" spans="2:13"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</row>
    <row r="112" spans="2:13">
      <c r="B112" s="85"/>
      <c r="C112" s="190"/>
      <c r="D112" s="190"/>
      <c r="E112" s="190"/>
      <c r="F112" s="190"/>
      <c r="G112" s="190"/>
      <c r="H112" s="85"/>
      <c r="I112" s="85"/>
      <c r="J112" s="85"/>
      <c r="K112" s="85"/>
      <c r="L112" s="85"/>
      <c r="M112" s="85"/>
    </row>
    <row r="113" spans="2:13">
      <c r="B113" s="85"/>
      <c r="C113" s="190"/>
      <c r="D113" s="190"/>
      <c r="E113" s="190"/>
      <c r="F113" s="190"/>
      <c r="G113" s="190"/>
      <c r="H113" s="85"/>
      <c r="I113" s="85"/>
      <c r="J113" s="85"/>
      <c r="K113" s="85"/>
      <c r="L113" s="85"/>
      <c r="M113" s="85"/>
    </row>
  </sheetData>
  <mergeCells count="6">
    <mergeCell ref="B81:C81"/>
    <mergeCell ref="B80:C80"/>
    <mergeCell ref="L43:M43"/>
    <mergeCell ref="I33:J33"/>
    <mergeCell ref="G26:K26"/>
    <mergeCell ref="I32:J32"/>
  </mergeCells>
  <phoneticPr fontId="1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509"/>
  <sheetViews>
    <sheetView zoomScaleSheetLayoutView="100" workbookViewId="0">
      <pane xSplit="3" ySplit="5" topLeftCell="D138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ColWidth="12.375" defaultRowHeight="14.25" customHeight="1"/>
  <cols>
    <col min="1" max="1" width="5.625" style="230" customWidth="1"/>
    <col min="2" max="2" width="7.5" style="229" customWidth="1"/>
    <col min="3" max="3" width="12.375" style="229" customWidth="1"/>
    <col min="4" max="5" width="12.375" style="226" customWidth="1"/>
    <col min="6" max="256" width="12.375" style="227"/>
    <col min="257" max="257" width="5.625" style="227" customWidth="1"/>
    <col min="258" max="258" width="7.5" style="227" customWidth="1"/>
    <col min="259" max="261" width="12.375" style="227" customWidth="1"/>
    <col min="262" max="512" width="12.375" style="227"/>
    <col min="513" max="513" width="5.625" style="227" customWidth="1"/>
    <col min="514" max="514" width="7.5" style="227" customWidth="1"/>
    <col min="515" max="517" width="12.375" style="227" customWidth="1"/>
    <col min="518" max="768" width="12.375" style="227"/>
    <col min="769" max="769" width="5.625" style="227" customWidth="1"/>
    <col min="770" max="770" width="7.5" style="227" customWidth="1"/>
    <col min="771" max="773" width="12.375" style="227" customWidth="1"/>
    <col min="774" max="1024" width="12.375" style="227"/>
    <col min="1025" max="1025" width="5.625" style="227" customWidth="1"/>
    <col min="1026" max="1026" width="7.5" style="227" customWidth="1"/>
    <col min="1027" max="1029" width="12.375" style="227" customWidth="1"/>
    <col min="1030" max="1280" width="12.375" style="227"/>
    <col min="1281" max="1281" width="5.625" style="227" customWidth="1"/>
    <col min="1282" max="1282" width="7.5" style="227" customWidth="1"/>
    <col min="1283" max="1285" width="12.375" style="227" customWidth="1"/>
    <col min="1286" max="1536" width="12.375" style="227"/>
    <col min="1537" max="1537" width="5.625" style="227" customWidth="1"/>
    <col min="1538" max="1538" width="7.5" style="227" customWidth="1"/>
    <col min="1539" max="1541" width="12.375" style="227" customWidth="1"/>
    <col min="1542" max="1792" width="12.375" style="227"/>
    <col min="1793" max="1793" width="5.625" style="227" customWidth="1"/>
    <col min="1794" max="1794" width="7.5" style="227" customWidth="1"/>
    <col min="1795" max="1797" width="12.375" style="227" customWidth="1"/>
    <col min="1798" max="2048" width="12.375" style="227"/>
    <col min="2049" max="2049" width="5.625" style="227" customWidth="1"/>
    <col min="2050" max="2050" width="7.5" style="227" customWidth="1"/>
    <col min="2051" max="2053" width="12.375" style="227" customWidth="1"/>
    <col min="2054" max="2304" width="12.375" style="227"/>
    <col min="2305" max="2305" width="5.625" style="227" customWidth="1"/>
    <col min="2306" max="2306" width="7.5" style="227" customWidth="1"/>
    <col min="2307" max="2309" width="12.375" style="227" customWidth="1"/>
    <col min="2310" max="2560" width="12.375" style="227"/>
    <col min="2561" max="2561" width="5.625" style="227" customWidth="1"/>
    <col min="2562" max="2562" width="7.5" style="227" customWidth="1"/>
    <col min="2563" max="2565" width="12.375" style="227" customWidth="1"/>
    <col min="2566" max="2816" width="12.375" style="227"/>
    <col min="2817" max="2817" width="5.625" style="227" customWidth="1"/>
    <col min="2818" max="2818" width="7.5" style="227" customWidth="1"/>
    <col min="2819" max="2821" width="12.375" style="227" customWidth="1"/>
    <col min="2822" max="3072" width="12.375" style="227"/>
    <col min="3073" max="3073" width="5.625" style="227" customWidth="1"/>
    <col min="3074" max="3074" width="7.5" style="227" customWidth="1"/>
    <col min="3075" max="3077" width="12.375" style="227" customWidth="1"/>
    <col min="3078" max="3328" width="12.375" style="227"/>
    <col min="3329" max="3329" width="5.625" style="227" customWidth="1"/>
    <col min="3330" max="3330" width="7.5" style="227" customWidth="1"/>
    <col min="3331" max="3333" width="12.375" style="227" customWidth="1"/>
    <col min="3334" max="3584" width="12.375" style="227"/>
    <col min="3585" max="3585" width="5.625" style="227" customWidth="1"/>
    <col min="3586" max="3586" width="7.5" style="227" customWidth="1"/>
    <col min="3587" max="3589" width="12.375" style="227" customWidth="1"/>
    <col min="3590" max="3840" width="12.375" style="227"/>
    <col min="3841" max="3841" width="5.625" style="227" customWidth="1"/>
    <col min="3842" max="3842" width="7.5" style="227" customWidth="1"/>
    <col min="3843" max="3845" width="12.375" style="227" customWidth="1"/>
    <col min="3846" max="4096" width="12.375" style="227"/>
    <col min="4097" max="4097" width="5.625" style="227" customWidth="1"/>
    <col min="4098" max="4098" width="7.5" style="227" customWidth="1"/>
    <col min="4099" max="4101" width="12.375" style="227" customWidth="1"/>
    <col min="4102" max="4352" width="12.375" style="227"/>
    <col min="4353" max="4353" width="5.625" style="227" customWidth="1"/>
    <col min="4354" max="4354" width="7.5" style="227" customWidth="1"/>
    <col min="4355" max="4357" width="12.375" style="227" customWidth="1"/>
    <col min="4358" max="4608" width="12.375" style="227"/>
    <col min="4609" max="4609" width="5.625" style="227" customWidth="1"/>
    <col min="4610" max="4610" width="7.5" style="227" customWidth="1"/>
    <col min="4611" max="4613" width="12.375" style="227" customWidth="1"/>
    <col min="4614" max="4864" width="12.375" style="227"/>
    <col min="4865" max="4865" width="5.625" style="227" customWidth="1"/>
    <col min="4866" max="4866" width="7.5" style="227" customWidth="1"/>
    <col min="4867" max="4869" width="12.375" style="227" customWidth="1"/>
    <col min="4870" max="5120" width="12.375" style="227"/>
    <col min="5121" max="5121" width="5.625" style="227" customWidth="1"/>
    <col min="5122" max="5122" width="7.5" style="227" customWidth="1"/>
    <col min="5123" max="5125" width="12.375" style="227" customWidth="1"/>
    <col min="5126" max="5376" width="12.375" style="227"/>
    <col min="5377" max="5377" width="5.625" style="227" customWidth="1"/>
    <col min="5378" max="5378" width="7.5" style="227" customWidth="1"/>
    <col min="5379" max="5381" width="12.375" style="227" customWidth="1"/>
    <col min="5382" max="5632" width="12.375" style="227"/>
    <col min="5633" max="5633" width="5.625" style="227" customWidth="1"/>
    <col min="5634" max="5634" width="7.5" style="227" customWidth="1"/>
    <col min="5635" max="5637" width="12.375" style="227" customWidth="1"/>
    <col min="5638" max="5888" width="12.375" style="227"/>
    <col min="5889" max="5889" width="5.625" style="227" customWidth="1"/>
    <col min="5890" max="5890" width="7.5" style="227" customWidth="1"/>
    <col min="5891" max="5893" width="12.375" style="227" customWidth="1"/>
    <col min="5894" max="6144" width="12.375" style="227"/>
    <col min="6145" max="6145" width="5.625" style="227" customWidth="1"/>
    <col min="6146" max="6146" width="7.5" style="227" customWidth="1"/>
    <col min="6147" max="6149" width="12.375" style="227" customWidth="1"/>
    <col min="6150" max="6400" width="12.375" style="227"/>
    <col min="6401" max="6401" width="5.625" style="227" customWidth="1"/>
    <col min="6402" max="6402" width="7.5" style="227" customWidth="1"/>
    <col min="6403" max="6405" width="12.375" style="227" customWidth="1"/>
    <col min="6406" max="6656" width="12.375" style="227"/>
    <col min="6657" max="6657" width="5.625" style="227" customWidth="1"/>
    <col min="6658" max="6658" width="7.5" style="227" customWidth="1"/>
    <col min="6659" max="6661" width="12.375" style="227" customWidth="1"/>
    <col min="6662" max="6912" width="12.375" style="227"/>
    <col min="6913" max="6913" width="5.625" style="227" customWidth="1"/>
    <col min="6914" max="6914" width="7.5" style="227" customWidth="1"/>
    <col min="6915" max="6917" width="12.375" style="227" customWidth="1"/>
    <col min="6918" max="7168" width="12.375" style="227"/>
    <col min="7169" max="7169" width="5.625" style="227" customWidth="1"/>
    <col min="7170" max="7170" width="7.5" style="227" customWidth="1"/>
    <col min="7171" max="7173" width="12.375" style="227" customWidth="1"/>
    <col min="7174" max="7424" width="12.375" style="227"/>
    <col min="7425" max="7425" width="5.625" style="227" customWidth="1"/>
    <col min="7426" max="7426" width="7.5" style="227" customWidth="1"/>
    <col min="7427" max="7429" width="12.375" style="227" customWidth="1"/>
    <col min="7430" max="7680" width="12.375" style="227"/>
    <col min="7681" max="7681" width="5.625" style="227" customWidth="1"/>
    <col min="7682" max="7682" width="7.5" style="227" customWidth="1"/>
    <col min="7683" max="7685" width="12.375" style="227" customWidth="1"/>
    <col min="7686" max="7936" width="12.375" style="227"/>
    <col min="7937" max="7937" width="5.625" style="227" customWidth="1"/>
    <col min="7938" max="7938" width="7.5" style="227" customWidth="1"/>
    <col min="7939" max="7941" width="12.375" style="227" customWidth="1"/>
    <col min="7942" max="8192" width="12.375" style="227"/>
    <col min="8193" max="8193" width="5.625" style="227" customWidth="1"/>
    <col min="8194" max="8194" width="7.5" style="227" customWidth="1"/>
    <col min="8195" max="8197" width="12.375" style="227" customWidth="1"/>
    <col min="8198" max="8448" width="12.375" style="227"/>
    <col min="8449" max="8449" width="5.625" style="227" customWidth="1"/>
    <col min="8450" max="8450" width="7.5" style="227" customWidth="1"/>
    <col min="8451" max="8453" width="12.375" style="227" customWidth="1"/>
    <col min="8454" max="8704" width="12.375" style="227"/>
    <col min="8705" max="8705" width="5.625" style="227" customWidth="1"/>
    <col min="8706" max="8706" width="7.5" style="227" customWidth="1"/>
    <col min="8707" max="8709" width="12.375" style="227" customWidth="1"/>
    <col min="8710" max="8960" width="12.375" style="227"/>
    <col min="8961" max="8961" width="5.625" style="227" customWidth="1"/>
    <col min="8962" max="8962" width="7.5" style="227" customWidth="1"/>
    <col min="8963" max="8965" width="12.375" style="227" customWidth="1"/>
    <col min="8966" max="9216" width="12.375" style="227"/>
    <col min="9217" max="9217" width="5.625" style="227" customWidth="1"/>
    <col min="9218" max="9218" width="7.5" style="227" customWidth="1"/>
    <col min="9219" max="9221" width="12.375" style="227" customWidth="1"/>
    <col min="9222" max="9472" width="12.375" style="227"/>
    <col min="9473" max="9473" width="5.625" style="227" customWidth="1"/>
    <col min="9474" max="9474" width="7.5" style="227" customWidth="1"/>
    <col min="9475" max="9477" width="12.375" style="227" customWidth="1"/>
    <col min="9478" max="9728" width="12.375" style="227"/>
    <col min="9729" max="9729" width="5.625" style="227" customWidth="1"/>
    <col min="9730" max="9730" width="7.5" style="227" customWidth="1"/>
    <col min="9731" max="9733" width="12.375" style="227" customWidth="1"/>
    <col min="9734" max="9984" width="12.375" style="227"/>
    <col min="9985" max="9985" width="5.625" style="227" customWidth="1"/>
    <col min="9986" max="9986" width="7.5" style="227" customWidth="1"/>
    <col min="9987" max="9989" width="12.375" style="227" customWidth="1"/>
    <col min="9990" max="10240" width="12.375" style="227"/>
    <col min="10241" max="10241" width="5.625" style="227" customWidth="1"/>
    <col min="10242" max="10242" width="7.5" style="227" customWidth="1"/>
    <col min="10243" max="10245" width="12.375" style="227" customWidth="1"/>
    <col min="10246" max="10496" width="12.375" style="227"/>
    <col min="10497" max="10497" width="5.625" style="227" customWidth="1"/>
    <col min="10498" max="10498" width="7.5" style="227" customWidth="1"/>
    <col min="10499" max="10501" width="12.375" style="227" customWidth="1"/>
    <col min="10502" max="10752" width="12.375" style="227"/>
    <col min="10753" max="10753" width="5.625" style="227" customWidth="1"/>
    <col min="10754" max="10754" width="7.5" style="227" customWidth="1"/>
    <col min="10755" max="10757" width="12.375" style="227" customWidth="1"/>
    <col min="10758" max="11008" width="12.375" style="227"/>
    <col min="11009" max="11009" width="5.625" style="227" customWidth="1"/>
    <col min="11010" max="11010" width="7.5" style="227" customWidth="1"/>
    <col min="11011" max="11013" width="12.375" style="227" customWidth="1"/>
    <col min="11014" max="11264" width="12.375" style="227"/>
    <col min="11265" max="11265" width="5.625" style="227" customWidth="1"/>
    <col min="11266" max="11266" width="7.5" style="227" customWidth="1"/>
    <col min="11267" max="11269" width="12.375" style="227" customWidth="1"/>
    <col min="11270" max="11520" width="12.375" style="227"/>
    <col min="11521" max="11521" width="5.625" style="227" customWidth="1"/>
    <col min="11522" max="11522" width="7.5" style="227" customWidth="1"/>
    <col min="11523" max="11525" width="12.375" style="227" customWidth="1"/>
    <col min="11526" max="11776" width="12.375" style="227"/>
    <col min="11777" max="11777" width="5.625" style="227" customWidth="1"/>
    <col min="11778" max="11778" width="7.5" style="227" customWidth="1"/>
    <col min="11779" max="11781" width="12.375" style="227" customWidth="1"/>
    <col min="11782" max="12032" width="12.375" style="227"/>
    <col min="12033" max="12033" width="5.625" style="227" customWidth="1"/>
    <col min="12034" max="12034" width="7.5" style="227" customWidth="1"/>
    <col min="12035" max="12037" width="12.375" style="227" customWidth="1"/>
    <col min="12038" max="12288" width="12.375" style="227"/>
    <col min="12289" max="12289" width="5.625" style="227" customWidth="1"/>
    <col min="12290" max="12290" width="7.5" style="227" customWidth="1"/>
    <col min="12291" max="12293" width="12.375" style="227" customWidth="1"/>
    <col min="12294" max="12544" width="12.375" style="227"/>
    <col min="12545" max="12545" width="5.625" style="227" customWidth="1"/>
    <col min="12546" max="12546" width="7.5" style="227" customWidth="1"/>
    <col min="12547" max="12549" width="12.375" style="227" customWidth="1"/>
    <col min="12550" max="12800" width="12.375" style="227"/>
    <col min="12801" max="12801" width="5.625" style="227" customWidth="1"/>
    <col min="12802" max="12802" width="7.5" style="227" customWidth="1"/>
    <col min="12803" max="12805" width="12.375" style="227" customWidth="1"/>
    <col min="12806" max="13056" width="12.375" style="227"/>
    <col min="13057" max="13057" width="5.625" style="227" customWidth="1"/>
    <col min="13058" max="13058" width="7.5" style="227" customWidth="1"/>
    <col min="13059" max="13061" width="12.375" style="227" customWidth="1"/>
    <col min="13062" max="13312" width="12.375" style="227"/>
    <col min="13313" max="13313" width="5.625" style="227" customWidth="1"/>
    <col min="13314" max="13314" width="7.5" style="227" customWidth="1"/>
    <col min="13315" max="13317" width="12.375" style="227" customWidth="1"/>
    <col min="13318" max="13568" width="12.375" style="227"/>
    <col min="13569" max="13569" width="5.625" style="227" customWidth="1"/>
    <col min="13570" max="13570" width="7.5" style="227" customWidth="1"/>
    <col min="13571" max="13573" width="12.375" style="227" customWidth="1"/>
    <col min="13574" max="13824" width="12.375" style="227"/>
    <col min="13825" max="13825" width="5.625" style="227" customWidth="1"/>
    <col min="13826" max="13826" width="7.5" style="227" customWidth="1"/>
    <col min="13827" max="13829" width="12.375" style="227" customWidth="1"/>
    <col min="13830" max="14080" width="12.375" style="227"/>
    <col min="14081" max="14081" width="5.625" style="227" customWidth="1"/>
    <col min="14082" max="14082" width="7.5" style="227" customWidth="1"/>
    <col min="14083" max="14085" width="12.375" style="227" customWidth="1"/>
    <col min="14086" max="14336" width="12.375" style="227"/>
    <col min="14337" max="14337" width="5.625" style="227" customWidth="1"/>
    <col min="14338" max="14338" width="7.5" style="227" customWidth="1"/>
    <col min="14339" max="14341" width="12.375" style="227" customWidth="1"/>
    <col min="14342" max="14592" width="12.375" style="227"/>
    <col min="14593" max="14593" width="5.625" style="227" customWidth="1"/>
    <col min="14594" max="14594" width="7.5" style="227" customWidth="1"/>
    <col min="14595" max="14597" width="12.375" style="227" customWidth="1"/>
    <col min="14598" max="14848" width="12.375" style="227"/>
    <col min="14849" max="14849" width="5.625" style="227" customWidth="1"/>
    <col min="14850" max="14850" width="7.5" style="227" customWidth="1"/>
    <col min="14851" max="14853" width="12.375" style="227" customWidth="1"/>
    <col min="14854" max="15104" width="12.375" style="227"/>
    <col min="15105" max="15105" width="5.625" style="227" customWidth="1"/>
    <col min="15106" max="15106" width="7.5" style="227" customWidth="1"/>
    <col min="15107" max="15109" width="12.375" style="227" customWidth="1"/>
    <col min="15110" max="15360" width="12.375" style="227"/>
    <col min="15361" max="15361" width="5.625" style="227" customWidth="1"/>
    <col min="15362" max="15362" width="7.5" style="227" customWidth="1"/>
    <col min="15363" max="15365" width="12.375" style="227" customWidth="1"/>
    <col min="15366" max="15616" width="12.375" style="227"/>
    <col min="15617" max="15617" width="5.625" style="227" customWidth="1"/>
    <col min="15618" max="15618" width="7.5" style="227" customWidth="1"/>
    <col min="15619" max="15621" width="12.375" style="227" customWidth="1"/>
    <col min="15622" max="15872" width="12.375" style="227"/>
    <col min="15873" max="15873" width="5.625" style="227" customWidth="1"/>
    <col min="15874" max="15874" width="7.5" style="227" customWidth="1"/>
    <col min="15875" max="15877" width="12.375" style="227" customWidth="1"/>
    <col min="15878" max="16128" width="12.375" style="227"/>
    <col min="16129" max="16129" width="5.625" style="227" customWidth="1"/>
    <col min="16130" max="16130" width="7.5" style="227" customWidth="1"/>
    <col min="16131" max="16133" width="12.375" style="227" customWidth="1"/>
    <col min="16134" max="16384" width="12.375" style="227"/>
  </cols>
  <sheetData>
    <row r="1" spans="1:251" s="206" customFormat="1" ht="17.25" customHeight="1">
      <c r="A1" s="202" t="s">
        <v>207</v>
      </c>
      <c r="B1" s="203"/>
      <c r="C1" s="203"/>
      <c r="D1" s="204"/>
      <c r="E1" s="205"/>
    </row>
    <row r="2" spans="1:251" s="206" customFormat="1" ht="17.25" customHeight="1">
      <c r="A2" s="207" t="s">
        <v>208</v>
      </c>
      <c r="B2" s="203"/>
      <c r="C2" s="203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  <c r="IH2" s="205"/>
      <c r="II2" s="205"/>
      <c r="IJ2" s="205"/>
    </row>
    <row r="3" spans="1:251" s="206" customFormat="1" ht="17.25" customHeight="1">
      <c r="A3" s="208"/>
      <c r="B3" s="203"/>
      <c r="C3" s="209"/>
      <c r="D3" s="210">
        <v>1</v>
      </c>
      <c r="E3" s="210">
        <v>2</v>
      </c>
      <c r="F3" s="210">
        <v>3</v>
      </c>
      <c r="G3" s="210">
        <v>4</v>
      </c>
      <c r="H3" s="210">
        <v>5</v>
      </c>
      <c r="I3" s="210">
        <v>6</v>
      </c>
      <c r="J3" s="210">
        <v>7</v>
      </c>
      <c r="K3" s="210">
        <v>8</v>
      </c>
      <c r="L3" s="210">
        <v>9</v>
      </c>
      <c r="M3" s="210">
        <v>10</v>
      </c>
      <c r="N3" s="210">
        <v>11</v>
      </c>
      <c r="O3" s="210">
        <v>12</v>
      </c>
      <c r="P3" s="210">
        <v>13</v>
      </c>
      <c r="Q3" s="210">
        <v>14</v>
      </c>
      <c r="R3" s="210">
        <v>15</v>
      </c>
      <c r="S3" s="210">
        <v>16</v>
      </c>
      <c r="T3" s="210">
        <v>17</v>
      </c>
      <c r="U3" s="210">
        <v>18</v>
      </c>
      <c r="V3" s="210">
        <v>19</v>
      </c>
      <c r="W3" s="210">
        <v>20</v>
      </c>
      <c r="X3" s="210">
        <v>21</v>
      </c>
      <c r="Y3" s="210">
        <v>22</v>
      </c>
      <c r="Z3" s="210">
        <v>23</v>
      </c>
      <c r="AA3" s="210">
        <v>24</v>
      </c>
      <c r="AB3" s="210">
        <v>25</v>
      </c>
      <c r="AC3" s="210">
        <v>26</v>
      </c>
      <c r="AD3" s="210">
        <v>27</v>
      </c>
      <c r="AE3" s="210">
        <v>28</v>
      </c>
      <c r="AF3" s="210">
        <v>29</v>
      </c>
      <c r="AG3" s="210">
        <v>30</v>
      </c>
      <c r="AH3" s="210">
        <v>31</v>
      </c>
      <c r="AI3" s="210">
        <v>32</v>
      </c>
      <c r="AJ3" s="210">
        <v>33</v>
      </c>
      <c r="AK3" s="210">
        <v>34</v>
      </c>
      <c r="AL3" s="210">
        <v>35</v>
      </c>
      <c r="AM3" s="210">
        <v>36</v>
      </c>
      <c r="AN3" s="210">
        <v>37</v>
      </c>
      <c r="AO3" s="210">
        <v>38</v>
      </c>
      <c r="AP3" s="210">
        <v>39</v>
      </c>
      <c r="AQ3" s="210">
        <v>40</v>
      </c>
      <c r="AR3" s="210">
        <v>41</v>
      </c>
      <c r="AS3" s="210">
        <v>42</v>
      </c>
      <c r="AT3" s="210">
        <v>43</v>
      </c>
      <c r="AU3" s="210">
        <v>44</v>
      </c>
      <c r="AV3" s="210">
        <v>45</v>
      </c>
    </row>
    <row r="4" spans="1:251" s="206" customFormat="1" ht="17.25" customHeight="1">
      <c r="A4" s="211"/>
      <c r="B4" s="212"/>
      <c r="C4" s="213"/>
      <c r="D4" s="487" t="s">
        <v>209</v>
      </c>
      <c r="E4" s="488"/>
      <c r="F4" s="488" t="s">
        <v>210</v>
      </c>
      <c r="G4" s="488"/>
      <c r="H4" s="488"/>
      <c r="I4" s="488"/>
      <c r="J4" s="210"/>
      <c r="K4" s="488" t="s">
        <v>211</v>
      </c>
      <c r="L4" s="488"/>
      <c r="M4" s="488"/>
      <c r="N4" s="488"/>
      <c r="O4" s="488"/>
      <c r="P4" s="488"/>
      <c r="Q4" s="486" t="s">
        <v>212</v>
      </c>
      <c r="R4" s="486"/>
      <c r="S4" s="486"/>
      <c r="T4" s="486"/>
      <c r="U4" s="486" t="s">
        <v>213</v>
      </c>
      <c r="V4" s="486"/>
      <c r="W4" s="486"/>
      <c r="X4" s="486"/>
      <c r="Y4" s="486"/>
      <c r="Z4" s="486"/>
      <c r="AA4" s="486" t="s">
        <v>214</v>
      </c>
      <c r="AB4" s="486"/>
      <c r="AC4" s="486"/>
      <c r="AD4" s="486"/>
      <c r="AE4" s="486"/>
      <c r="AF4" s="486"/>
      <c r="AG4" s="486"/>
      <c r="AH4" s="486" t="s">
        <v>215</v>
      </c>
      <c r="AI4" s="486"/>
      <c r="AJ4" s="486"/>
      <c r="AK4" s="486"/>
      <c r="AL4" s="486"/>
      <c r="AM4" s="486"/>
      <c r="AN4" s="486"/>
      <c r="AO4" s="486"/>
      <c r="AP4" s="486"/>
      <c r="AQ4" s="486"/>
    </row>
    <row r="5" spans="1:251" s="220" customFormat="1" ht="72.75" customHeight="1">
      <c r="A5" s="214" t="s">
        <v>216</v>
      </c>
      <c r="B5" s="215"/>
      <c r="C5" s="216"/>
      <c r="D5" s="217" t="s">
        <v>217</v>
      </c>
      <c r="E5" s="218" t="s">
        <v>218</v>
      </c>
      <c r="F5" s="219" t="s">
        <v>219</v>
      </c>
      <c r="G5" s="219" t="s">
        <v>74</v>
      </c>
      <c r="H5" s="219" t="s">
        <v>75</v>
      </c>
      <c r="I5" s="219" t="s">
        <v>76</v>
      </c>
      <c r="J5" s="219" t="s">
        <v>220</v>
      </c>
      <c r="K5" s="220" t="s">
        <v>221</v>
      </c>
      <c r="L5" s="220" t="s">
        <v>222</v>
      </c>
      <c r="M5" s="220" t="s">
        <v>223</v>
      </c>
      <c r="N5" s="220" t="s">
        <v>224</v>
      </c>
      <c r="O5" s="220" t="s">
        <v>225</v>
      </c>
      <c r="P5" s="220" t="s">
        <v>226</v>
      </c>
      <c r="Q5" s="220" t="s">
        <v>227</v>
      </c>
      <c r="R5" s="220" t="s">
        <v>228</v>
      </c>
      <c r="S5" s="220" t="s">
        <v>142</v>
      </c>
      <c r="T5" s="220" t="s">
        <v>143</v>
      </c>
      <c r="U5" s="220" t="s">
        <v>144</v>
      </c>
      <c r="V5" s="220" t="s">
        <v>145</v>
      </c>
      <c r="W5" s="220" t="s">
        <v>146</v>
      </c>
      <c r="X5" s="220" t="s">
        <v>147</v>
      </c>
      <c r="Y5" s="220" t="s">
        <v>148</v>
      </c>
      <c r="Z5" s="220" t="s">
        <v>149</v>
      </c>
      <c r="AA5" s="220" t="s">
        <v>229</v>
      </c>
      <c r="AB5" s="220" t="s">
        <v>230</v>
      </c>
      <c r="AC5" s="220" t="s">
        <v>231</v>
      </c>
      <c r="AD5" s="220" t="s">
        <v>232</v>
      </c>
      <c r="AE5" s="220" t="s">
        <v>233</v>
      </c>
      <c r="AF5" s="220" t="s">
        <v>234</v>
      </c>
      <c r="AG5" s="220" t="s">
        <v>171</v>
      </c>
      <c r="AH5" s="220" t="s">
        <v>235</v>
      </c>
      <c r="AI5" s="220" t="s">
        <v>236</v>
      </c>
      <c r="AJ5" s="220" t="s">
        <v>237</v>
      </c>
      <c r="AK5" s="220" t="s">
        <v>238</v>
      </c>
      <c r="AL5" s="220" t="s">
        <v>239</v>
      </c>
      <c r="AM5" s="220" t="s">
        <v>240</v>
      </c>
      <c r="AN5" s="220" t="s">
        <v>241</v>
      </c>
      <c r="AO5" s="220" t="s">
        <v>242</v>
      </c>
      <c r="AP5" s="220" t="s">
        <v>243</v>
      </c>
      <c r="AQ5" s="220" t="s">
        <v>244</v>
      </c>
    </row>
    <row r="6" spans="1:251" s="225" customFormat="1" ht="23.25" customHeight="1">
      <c r="A6" s="221">
        <v>1</v>
      </c>
      <c r="B6" s="286" t="s">
        <v>4531</v>
      </c>
      <c r="C6" s="287"/>
      <c r="D6" s="222">
        <v>1356223</v>
      </c>
      <c r="E6" s="222">
        <v>1022777</v>
      </c>
      <c r="F6" s="223">
        <v>110877</v>
      </c>
      <c r="G6" s="223">
        <v>56367</v>
      </c>
      <c r="H6" s="223">
        <v>36605</v>
      </c>
      <c r="I6" s="223">
        <v>17905</v>
      </c>
      <c r="J6" s="228">
        <v>17145.79</v>
      </c>
      <c r="K6" s="224">
        <v>64289</v>
      </c>
      <c r="L6" s="224">
        <v>17375</v>
      </c>
      <c r="M6" s="224">
        <v>3454</v>
      </c>
      <c r="N6" s="224">
        <v>15528</v>
      </c>
      <c r="O6" s="224">
        <v>811</v>
      </c>
      <c r="P6" s="224">
        <v>930</v>
      </c>
      <c r="Q6" s="224">
        <v>4736</v>
      </c>
      <c r="R6" s="224">
        <v>1226</v>
      </c>
      <c r="S6" s="224">
        <v>2063</v>
      </c>
      <c r="T6" s="224">
        <v>1447</v>
      </c>
      <c r="U6" s="224">
        <v>858</v>
      </c>
      <c r="V6" s="224">
        <v>1126</v>
      </c>
      <c r="W6" s="224">
        <v>1109</v>
      </c>
      <c r="X6" s="224">
        <v>1063</v>
      </c>
      <c r="Y6" s="224">
        <v>471</v>
      </c>
      <c r="Z6" s="224">
        <v>109</v>
      </c>
      <c r="AA6" s="224">
        <v>3044</v>
      </c>
      <c r="AB6" s="224">
        <v>3681</v>
      </c>
      <c r="AC6" s="224">
        <v>3618</v>
      </c>
      <c r="AD6" s="224">
        <v>3923</v>
      </c>
      <c r="AE6" s="224">
        <v>4153</v>
      </c>
      <c r="AF6" s="224">
        <v>3394</v>
      </c>
      <c r="AG6" s="224">
        <v>225</v>
      </c>
      <c r="AH6" s="224">
        <v>4557</v>
      </c>
      <c r="AI6" s="224">
        <v>1913</v>
      </c>
      <c r="AJ6" s="224">
        <v>3716</v>
      </c>
      <c r="AK6" s="224">
        <v>1080</v>
      </c>
      <c r="AL6" s="224">
        <v>1028</v>
      </c>
      <c r="AM6" s="224">
        <v>565</v>
      </c>
      <c r="AN6" s="224">
        <v>4326</v>
      </c>
      <c r="AO6" s="224">
        <v>2532</v>
      </c>
      <c r="AP6" s="224">
        <v>4385</v>
      </c>
      <c r="AQ6" s="224">
        <v>3777</v>
      </c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  <c r="BR6" s="224"/>
      <c r="BS6" s="224"/>
      <c r="BT6" s="224"/>
      <c r="BU6" s="224"/>
      <c r="BV6" s="224"/>
      <c r="BW6" s="224"/>
      <c r="BX6" s="224"/>
      <c r="BY6" s="224"/>
      <c r="BZ6" s="224"/>
      <c r="CA6" s="224"/>
      <c r="CB6" s="224"/>
      <c r="CC6" s="224"/>
      <c r="CD6" s="224"/>
      <c r="CE6" s="224"/>
      <c r="CF6" s="224"/>
      <c r="CG6" s="224"/>
      <c r="CH6" s="224"/>
      <c r="CI6" s="224"/>
      <c r="CJ6" s="224"/>
      <c r="CK6" s="224"/>
      <c r="CL6" s="224"/>
      <c r="CM6" s="224"/>
      <c r="CN6" s="224"/>
      <c r="CO6" s="224"/>
      <c r="CP6" s="224"/>
      <c r="CQ6" s="224"/>
      <c r="CR6" s="224"/>
      <c r="CS6" s="224"/>
      <c r="CT6" s="224"/>
      <c r="CU6" s="224"/>
      <c r="CV6" s="224"/>
      <c r="CW6" s="224"/>
      <c r="CX6" s="224"/>
      <c r="CY6" s="224"/>
      <c r="CZ6" s="224"/>
      <c r="DA6" s="224"/>
      <c r="DB6" s="224"/>
      <c r="DC6" s="224"/>
      <c r="DD6" s="224"/>
      <c r="DE6" s="224"/>
      <c r="DF6" s="224"/>
      <c r="DG6" s="224"/>
      <c r="DH6" s="224"/>
      <c r="DI6" s="224"/>
      <c r="DJ6" s="224"/>
      <c r="DK6" s="224"/>
      <c r="DL6" s="224"/>
      <c r="DM6" s="224"/>
      <c r="DN6" s="224"/>
      <c r="DO6" s="224"/>
      <c r="DP6" s="224"/>
      <c r="DQ6" s="224"/>
      <c r="DR6" s="224"/>
      <c r="DS6" s="224"/>
      <c r="DT6" s="224"/>
      <c r="DU6" s="224"/>
      <c r="DV6" s="224"/>
      <c r="DW6" s="224"/>
      <c r="DX6" s="224"/>
      <c r="DY6" s="224"/>
      <c r="DZ6" s="224"/>
      <c r="EA6" s="224"/>
      <c r="EB6" s="224"/>
      <c r="EC6" s="224"/>
      <c r="ED6" s="224"/>
      <c r="EE6" s="224"/>
      <c r="EF6" s="224"/>
      <c r="EG6" s="224"/>
      <c r="EH6" s="224"/>
      <c r="EI6" s="224"/>
      <c r="EJ6" s="224"/>
      <c r="EK6" s="224"/>
      <c r="EL6" s="224"/>
      <c r="EM6" s="224"/>
      <c r="EN6" s="224"/>
      <c r="EO6" s="224"/>
      <c r="EP6" s="224"/>
      <c r="EQ6" s="224"/>
      <c r="ER6" s="224"/>
      <c r="ES6" s="224"/>
      <c r="ET6" s="224"/>
      <c r="EU6" s="224"/>
      <c r="EV6" s="224"/>
      <c r="EW6" s="224"/>
      <c r="EX6" s="224"/>
      <c r="EY6" s="224"/>
      <c r="EZ6" s="224"/>
      <c r="FA6" s="224"/>
      <c r="FB6" s="224"/>
      <c r="FC6" s="224"/>
      <c r="FD6" s="224"/>
      <c r="FE6" s="224"/>
      <c r="FF6" s="224"/>
      <c r="FG6" s="224"/>
      <c r="FH6" s="224"/>
      <c r="FI6" s="224"/>
      <c r="FJ6" s="224"/>
      <c r="FK6" s="224"/>
      <c r="FL6" s="224"/>
      <c r="FM6" s="224"/>
      <c r="FN6" s="224"/>
      <c r="FO6" s="224"/>
      <c r="FP6" s="224"/>
      <c r="FQ6" s="224"/>
      <c r="FR6" s="224"/>
      <c r="FS6" s="224"/>
      <c r="FT6" s="224"/>
      <c r="FU6" s="224"/>
      <c r="FV6" s="224"/>
      <c r="FW6" s="224"/>
      <c r="FX6" s="224"/>
      <c r="FY6" s="224"/>
      <c r="FZ6" s="224"/>
      <c r="GA6" s="224"/>
      <c r="GB6" s="224"/>
      <c r="GC6" s="224"/>
      <c r="GD6" s="224"/>
      <c r="GE6" s="224"/>
      <c r="GF6" s="224"/>
      <c r="GG6" s="224"/>
      <c r="GH6" s="224"/>
      <c r="GI6" s="224"/>
      <c r="GJ6" s="224"/>
      <c r="GK6" s="224"/>
      <c r="GL6" s="224"/>
      <c r="GM6" s="224"/>
      <c r="GN6" s="224"/>
      <c r="GO6" s="224"/>
      <c r="GP6" s="224"/>
      <c r="GQ6" s="224"/>
      <c r="GR6" s="224"/>
      <c r="GS6" s="224"/>
      <c r="GT6" s="224"/>
      <c r="GU6" s="224"/>
      <c r="GV6" s="224"/>
      <c r="GW6" s="224"/>
      <c r="GX6" s="224"/>
      <c r="GY6" s="224"/>
      <c r="GZ6" s="224"/>
      <c r="HA6" s="224"/>
      <c r="HB6" s="224"/>
      <c r="HC6" s="224"/>
      <c r="HD6" s="224"/>
      <c r="HE6" s="224"/>
      <c r="HF6" s="224"/>
      <c r="HG6" s="224"/>
      <c r="HH6" s="224"/>
      <c r="HI6" s="224"/>
      <c r="HJ6" s="224"/>
      <c r="HK6" s="224"/>
      <c r="HL6" s="224"/>
      <c r="HM6" s="224"/>
      <c r="HN6" s="224"/>
      <c r="HO6" s="224"/>
      <c r="HP6" s="224"/>
      <c r="HQ6" s="224"/>
      <c r="HR6" s="224"/>
      <c r="HS6" s="224"/>
      <c r="HT6" s="224"/>
      <c r="HU6" s="224"/>
      <c r="HV6" s="224"/>
      <c r="HW6" s="224"/>
      <c r="HX6" s="224"/>
      <c r="HY6" s="224"/>
      <c r="HZ6" s="224"/>
      <c r="IA6" s="224"/>
      <c r="IB6" s="224"/>
      <c r="IC6" s="224"/>
      <c r="ID6" s="224"/>
      <c r="IE6" s="224"/>
      <c r="IF6" s="224"/>
      <c r="IG6" s="224"/>
      <c r="IH6" s="224"/>
      <c r="II6" s="224"/>
      <c r="IJ6" s="224"/>
      <c r="IK6" s="224"/>
      <c r="IL6" s="224"/>
      <c r="IM6" s="224"/>
      <c r="IN6" s="224"/>
      <c r="IO6" s="224"/>
      <c r="IP6" s="224"/>
      <c r="IQ6" s="224"/>
    </row>
    <row r="7" spans="1:251" ht="14.25" customHeight="1">
      <c r="A7" s="221">
        <v>2</v>
      </c>
      <c r="B7" s="288" t="s">
        <v>512</v>
      </c>
      <c r="C7" s="288"/>
      <c r="D7" s="226">
        <v>83485</v>
      </c>
      <c r="E7" s="226">
        <v>51140</v>
      </c>
      <c r="F7" s="223">
        <v>8692</v>
      </c>
      <c r="G7" s="223">
        <v>2695</v>
      </c>
      <c r="H7" s="223">
        <v>3024</v>
      </c>
      <c r="I7" s="223">
        <v>2973</v>
      </c>
      <c r="J7" s="228">
        <v>2481.39</v>
      </c>
      <c r="K7" s="227">
        <v>6659</v>
      </c>
      <c r="L7" s="227">
        <v>1671</v>
      </c>
      <c r="M7" s="227">
        <v>149</v>
      </c>
      <c r="N7" s="227">
        <v>1609</v>
      </c>
      <c r="O7" s="227">
        <v>44</v>
      </c>
      <c r="P7" s="227">
        <v>72</v>
      </c>
      <c r="Q7" s="227">
        <v>652</v>
      </c>
      <c r="R7" s="227">
        <v>42</v>
      </c>
      <c r="S7" s="227">
        <v>319</v>
      </c>
      <c r="T7" s="227">
        <v>291</v>
      </c>
      <c r="U7" s="227">
        <v>97</v>
      </c>
      <c r="V7" s="227">
        <v>98</v>
      </c>
      <c r="W7" s="227">
        <v>133</v>
      </c>
      <c r="X7" s="227">
        <v>184</v>
      </c>
      <c r="Y7" s="227">
        <v>110</v>
      </c>
      <c r="Z7" s="227">
        <v>30</v>
      </c>
      <c r="AA7" s="227">
        <v>462</v>
      </c>
      <c r="AB7" s="227">
        <v>511</v>
      </c>
      <c r="AC7" s="227">
        <v>475</v>
      </c>
      <c r="AD7" s="227">
        <v>488</v>
      </c>
      <c r="AE7" s="227">
        <v>566</v>
      </c>
      <c r="AF7" s="227">
        <v>423</v>
      </c>
      <c r="AG7" s="227">
        <v>27</v>
      </c>
      <c r="AH7" s="227">
        <v>647</v>
      </c>
      <c r="AI7" s="227">
        <v>256</v>
      </c>
      <c r="AJ7" s="227">
        <v>468</v>
      </c>
      <c r="AK7" s="227">
        <v>108</v>
      </c>
      <c r="AL7" s="227">
        <v>91</v>
      </c>
      <c r="AM7" s="227">
        <v>58</v>
      </c>
      <c r="AN7" s="227">
        <v>529</v>
      </c>
      <c r="AO7" s="227">
        <v>255</v>
      </c>
      <c r="AP7" s="227">
        <v>596</v>
      </c>
      <c r="AQ7" s="227">
        <v>560</v>
      </c>
    </row>
    <row r="8" spans="1:251" ht="14.25" customHeight="1">
      <c r="A8" s="221">
        <v>3</v>
      </c>
      <c r="B8" s="288"/>
      <c r="C8" s="289" t="s">
        <v>4533</v>
      </c>
      <c r="D8" s="226">
        <v>3036</v>
      </c>
      <c r="E8" s="226">
        <v>382</v>
      </c>
      <c r="F8" s="223">
        <v>59</v>
      </c>
      <c r="G8" s="223">
        <v>28</v>
      </c>
      <c r="H8" s="223">
        <v>13</v>
      </c>
      <c r="I8" s="223">
        <v>18</v>
      </c>
      <c r="J8" s="228">
        <v>60.84</v>
      </c>
      <c r="K8" s="227">
        <v>127</v>
      </c>
      <c r="L8" s="227">
        <v>48</v>
      </c>
      <c r="M8" s="227">
        <v>4</v>
      </c>
      <c r="N8" s="227">
        <v>47</v>
      </c>
      <c r="O8" s="227" t="s">
        <v>245</v>
      </c>
      <c r="P8" s="227" t="s">
        <v>245</v>
      </c>
      <c r="Q8" s="227">
        <v>13</v>
      </c>
      <c r="R8" s="227">
        <v>2</v>
      </c>
      <c r="S8" s="227">
        <v>4</v>
      </c>
      <c r="T8" s="227">
        <v>7</v>
      </c>
      <c r="U8" s="227">
        <v>13</v>
      </c>
      <c r="V8" s="227" t="s">
        <v>245</v>
      </c>
      <c r="W8" s="227" t="s">
        <v>245</v>
      </c>
      <c r="X8" s="227" t="s">
        <v>245</v>
      </c>
      <c r="Y8" s="227" t="s">
        <v>245</v>
      </c>
      <c r="Z8" s="227" t="s">
        <v>245</v>
      </c>
      <c r="AA8" s="227">
        <v>10</v>
      </c>
      <c r="AB8" s="227">
        <v>0</v>
      </c>
      <c r="AC8" s="227">
        <v>0</v>
      </c>
      <c r="AD8" s="227">
        <v>13</v>
      </c>
      <c r="AE8" s="227">
        <v>10</v>
      </c>
      <c r="AF8" s="227">
        <v>0</v>
      </c>
      <c r="AG8" s="227">
        <v>0</v>
      </c>
      <c r="AH8" s="227">
        <v>11</v>
      </c>
      <c r="AI8" s="227">
        <v>0</v>
      </c>
      <c r="AJ8" s="227">
        <v>7</v>
      </c>
      <c r="AK8" s="227">
        <v>0</v>
      </c>
      <c r="AL8" s="227">
        <v>0</v>
      </c>
      <c r="AM8" s="227">
        <v>0</v>
      </c>
      <c r="AN8" s="227">
        <v>8</v>
      </c>
      <c r="AO8" s="227">
        <v>1</v>
      </c>
      <c r="AP8" s="227">
        <v>10</v>
      </c>
      <c r="AQ8" s="227">
        <v>9</v>
      </c>
    </row>
    <row r="9" spans="1:251" ht="14.25" customHeight="1">
      <c r="A9" s="221">
        <v>4</v>
      </c>
      <c r="B9" s="288"/>
      <c r="C9" s="288" t="s">
        <v>573</v>
      </c>
      <c r="D9" s="226">
        <v>3128</v>
      </c>
      <c r="E9" s="226">
        <v>2033</v>
      </c>
      <c r="F9" s="223">
        <v>222</v>
      </c>
      <c r="G9" s="223">
        <v>87</v>
      </c>
      <c r="H9" s="223">
        <v>84</v>
      </c>
      <c r="I9" s="223">
        <v>51</v>
      </c>
      <c r="J9" s="228">
        <v>161.02000000000001</v>
      </c>
      <c r="K9" s="227">
        <v>189</v>
      </c>
      <c r="L9" s="227">
        <v>48</v>
      </c>
      <c r="M9" s="227">
        <v>1</v>
      </c>
      <c r="N9" s="227">
        <v>45</v>
      </c>
      <c r="O9" s="227" t="s">
        <v>245</v>
      </c>
      <c r="P9" s="227">
        <v>2</v>
      </c>
      <c r="Q9" s="227">
        <v>30</v>
      </c>
      <c r="R9" s="227">
        <v>2</v>
      </c>
      <c r="S9" s="227">
        <v>18</v>
      </c>
      <c r="T9" s="227">
        <v>10</v>
      </c>
      <c r="U9" s="227">
        <v>1</v>
      </c>
      <c r="V9" s="227">
        <v>1</v>
      </c>
      <c r="W9" s="227">
        <v>6</v>
      </c>
      <c r="X9" s="227">
        <v>8</v>
      </c>
      <c r="Y9" s="227">
        <v>10</v>
      </c>
      <c r="Z9" s="227">
        <v>4</v>
      </c>
      <c r="AA9" s="227">
        <v>28</v>
      </c>
      <c r="AB9" s="227">
        <v>30</v>
      </c>
      <c r="AC9" s="227">
        <v>30</v>
      </c>
      <c r="AD9" s="227">
        <v>30</v>
      </c>
      <c r="AE9" s="227">
        <v>30</v>
      </c>
      <c r="AF9" s="227">
        <v>20</v>
      </c>
      <c r="AG9" s="227">
        <v>0</v>
      </c>
      <c r="AH9" s="227">
        <v>30</v>
      </c>
      <c r="AI9" s="227">
        <v>24</v>
      </c>
      <c r="AJ9" s="227">
        <v>30</v>
      </c>
      <c r="AK9" s="227">
        <v>1</v>
      </c>
      <c r="AL9" s="227">
        <v>3</v>
      </c>
      <c r="AM9" s="227">
        <v>2</v>
      </c>
      <c r="AN9" s="227">
        <v>29</v>
      </c>
      <c r="AO9" s="227">
        <v>13</v>
      </c>
      <c r="AP9" s="227">
        <v>30</v>
      </c>
      <c r="AQ9" s="227">
        <v>30</v>
      </c>
    </row>
    <row r="10" spans="1:251" ht="14.25" customHeight="1">
      <c r="A10" s="221">
        <v>5</v>
      </c>
      <c r="B10" s="288"/>
      <c r="C10" s="288" t="s">
        <v>599</v>
      </c>
      <c r="D10" s="226">
        <v>2389</v>
      </c>
      <c r="E10" s="226">
        <v>1909</v>
      </c>
      <c r="F10" s="223">
        <v>82</v>
      </c>
      <c r="G10" s="223">
        <v>19</v>
      </c>
      <c r="H10" s="223">
        <v>17</v>
      </c>
      <c r="I10" s="223">
        <v>46</v>
      </c>
      <c r="J10" s="228">
        <v>31.87</v>
      </c>
      <c r="K10" s="227">
        <v>122</v>
      </c>
      <c r="L10" s="227">
        <v>26</v>
      </c>
      <c r="M10" s="227">
        <v>1</v>
      </c>
      <c r="N10" s="227">
        <v>26</v>
      </c>
      <c r="O10" s="227" t="s">
        <v>245</v>
      </c>
      <c r="P10" s="227" t="s">
        <v>245</v>
      </c>
      <c r="Q10" s="227">
        <v>16</v>
      </c>
      <c r="R10" s="227" t="s">
        <v>245</v>
      </c>
      <c r="S10" s="227">
        <v>4</v>
      </c>
      <c r="T10" s="227">
        <v>12</v>
      </c>
      <c r="U10" s="227">
        <v>3</v>
      </c>
      <c r="V10" s="227">
        <v>7</v>
      </c>
      <c r="W10" s="227">
        <v>1</v>
      </c>
      <c r="X10" s="227">
        <v>4</v>
      </c>
      <c r="Y10" s="227">
        <v>1</v>
      </c>
      <c r="Z10" s="227" t="s">
        <v>245</v>
      </c>
      <c r="AA10" s="227">
        <v>15</v>
      </c>
      <c r="AB10" s="227">
        <v>12</v>
      </c>
      <c r="AC10" s="227">
        <v>15</v>
      </c>
      <c r="AD10" s="227">
        <v>12</v>
      </c>
      <c r="AE10" s="227">
        <v>15</v>
      </c>
      <c r="AF10" s="227">
        <v>9</v>
      </c>
      <c r="AG10" s="227">
        <v>1</v>
      </c>
      <c r="AH10" s="227">
        <v>15</v>
      </c>
      <c r="AI10" s="227">
        <v>6</v>
      </c>
      <c r="AJ10" s="227">
        <v>15</v>
      </c>
      <c r="AK10" s="227">
        <v>0</v>
      </c>
      <c r="AL10" s="227">
        <v>2</v>
      </c>
      <c r="AM10" s="227">
        <v>0</v>
      </c>
      <c r="AN10" s="227">
        <v>15</v>
      </c>
      <c r="AO10" s="227">
        <v>0</v>
      </c>
      <c r="AP10" s="227">
        <v>13</v>
      </c>
      <c r="AQ10" s="227">
        <v>10</v>
      </c>
    </row>
    <row r="11" spans="1:251" ht="14.25" customHeight="1">
      <c r="A11" s="221">
        <v>6</v>
      </c>
      <c r="B11" s="288"/>
      <c r="C11" s="288" t="s">
        <v>613</v>
      </c>
      <c r="D11" s="226">
        <v>1312</v>
      </c>
      <c r="E11" s="226">
        <v>525</v>
      </c>
      <c r="F11" s="223">
        <v>148</v>
      </c>
      <c r="G11" s="223">
        <v>51</v>
      </c>
      <c r="H11" s="223">
        <v>20</v>
      </c>
      <c r="I11" s="223">
        <v>77</v>
      </c>
      <c r="J11" s="228">
        <v>44.18</v>
      </c>
      <c r="K11" s="227">
        <v>173</v>
      </c>
      <c r="L11" s="227">
        <v>39</v>
      </c>
      <c r="M11" s="227">
        <v>7</v>
      </c>
      <c r="N11" s="227">
        <v>38</v>
      </c>
      <c r="O11" s="227" t="s">
        <v>245</v>
      </c>
      <c r="P11" s="227">
        <v>1</v>
      </c>
      <c r="Q11" s="227">
        <v>9</v>
      </c>
      <c r="R11" s="227" t="s">
        <v>245</v>
      </c>
      <c r="S11" s="227">
        <v>5</v>
      </c>
      <c r="T11" s="227">
        <v>4</v>
      </c>
      <c r="U11" s="227">
        <v>5</v>
      </c>
      <c r="V11" s="227">
        <v>1</v>
      </c>
      <c r="W11" s="227">
        <v>2</v>
      </c>
      <c r="X11" s="227" t="s">
        <v>245</v>
      </c>
      <c r="Y11" s="227" t="s">
        <v>245</v>
      </c>
      <c r="Z11" s="227">
        <v>1</v>
      </c>
      <c r="AA11" s="227">
        <v>8</v>
      </c>
      <c r="AB11" s="227">
        <v>8</v>
      </c>
      <c r="AC11" s="227">
        <v>8</v>
      </c>
      <c r="AD11" s="227">
        <v>7</v>
      </c>
      <c r="AE11" s="227">
        <v>8</v>
      </c>
      <c r="AF11" s="227">
        <v>7</v>
      </c>
      <c r="AG11" s="227">
        <v>1</v>
      </c>
      <c r="AH11" s="227">
        <v>9</v>
      </c>
      <c r="AI11" s="227">
        <v>2</v>
      </c>
      <c r="AJ11" s="227">
        <v>7</v>
      </c>
      <c r="AK11" s="227">
        <v>0</v>
      </c>
      <c r="AL11" s="227">
        <v>6</v>
      </c>
      <c r="AM11" s="227">
        <v>0</v>
      </c>
      <c r="AN11" s="227">
        <v>7</v>
      </c>
      <c r="AO11" s="227">
        <v>0</v>
      </c>
      <c r="AP11" s="227">
        <v>8</v>
      </c>
      <c r="AQ11" s="227">
        <v>8</v>
      </c>
    </row>
    <row r="12" spans="1:251" ht="14.25" customHeight="1">
      <c r="A12" s="221">
        <v>7</v>
      </c>
      <c r="B12" s="288"/>
      <c r="C12" s="288" t="s">
        <v>623</v>
      </c>
      <c r="D12" s="226">
        <v>517</v>
      </c>
      <c r="E12" s="226">
        <v>7</v>
      </c>
      <c r="F12" s="223">
        <v>176</v>
      </c>
      <c r="G12" s="223">
        <v>73</v>
      </c>
      <c r="H12" s="223">
        <v>11</v>
      </c>
      <c r="I12" s="223">
        <v>92</v>
      </c>
      <c r="J12" s="228">
        <v>28.52</v>
      </c>
      <c r="K12" s="227">
        <v>170</v>
      </c>
      <c r="L12" s="227">
        <v>37</v>
      </c>
      <c r="M12" s="227">
        <v>3</v>
      </c>
      <c r="N12" s="227">
        <v>35</v>
      </c>
      <c r="O12" s="227" t="s">
        <v>245</v>
      </c>
      <c r="P12" s="227" t="s">
        <v>245</v>
      </c>
      <c r="Q12" s="227">
        <v>7</v>
      </c>
      <c r="R12" s="227">
        <v>2</v>
      </c>
      <c r="S12" s="227">
        <v>4</v>
      </c>
      <c r="T12" s="227">
        <v>1</v>
      </c>
      <c r="U12" s="227">
        <v>6</v>
      </c>
      <c r="V12" s="227">
        <v>1</v>
      </c>
      <c r="W12" s="227" t="s">
        <v>245</v>
      </c>
      <c r="X12" s="227" t="s">
        <v>245</v>
      </c>
      <c r="Y12" s="227" t="s">
        <v>245</v>
      </c>
      <c r="Z12" s="227" t="s">
        <v>245</v>
      </c>
      <c r="AA12" s="227">
        <v>0</v>
      </c>
      <c r="AB12" s="227">
        <v>7</v>
      </c>
      <c r="AC12" s="227">
        <v>7</v>
      </c>
      <c r="AD12" s="227">
        <v>0</v>
      </c>
      <c r="AE12" s="227">
        <v>7</v>
      </c>
      <c r="AF12" s="227">
        <v>0</v>
      </c>
      <c r="AG12" s="227">
        <v>0</v>
      </c>
      <c r="AH12" s="227">
        <v>7</v>
      </c>
      <c r="AI12" s="227">
        <v>0</v>
      </c>
      <c r="AJ12" s="227">
        <v>1</v>
      </c>
      <c r="AK12" s="227">
        <v>0</v>
      </c>
      <c r="AL12" s="227">
        <v>3</v>
      </c>
      <c r="AM12" s="227">
        <v>0</v>
      </c>
      <c r="AN12" s="227">
        <v>5</v>
      </c>
      <c r="AO12" s="227">
        <v>0</v>
      </c>
      <c r="AP12" s="227">
        <v>7</v>
      </c>
      <c r="AQ12" s="227">
        <v>7</v>
      </c>
    </row>
    <row r="13" spans="1:251" ht="14.25" customHeight="1">
      <c r="A13" s="221">
        <v>8</v>
      </c>
      <c r="B13" s="288"/>
      <c r="C13" s="288" t="s">
        <v>630</v>
      </c>
      <c r="D13" s="226">
        <v>690</v>
      </c>
      <c r="E13" s="226" t="s">
        <v>245</v>
      </c>
      <c r="F13" s="223">
        <v>438</v>
      </c>
      <c r="G13" s="223">
        <v>115</v>
      </c>
      <c r="H13" s="223">
        <v>18</v>
      </c>
      <c r="I13" s="223">
        <v>305</v>
      </c>
      <c r="J13" s="228">
        <v>25.02</v>
      </c>
      <c r="K13" s="227">
        <v>282</v>
      </c>
      <c r="L13" s="227">
        <v>136</v>
      </c>
      <c r="M13" s="227">
        <v>21</v>
      </c>
      <c r="N13" s="227">
        <v>133</v>
      </c>
      <c r="O13" s="227">
        <v>17</v>
      </c>
      <c r="P13" s="227">
        <v>4</v>
      </c>
      <c r="Q13" s="227">
        <v>4</v>
      </c>
      <c r="R13" s="227" t="s">
        <v>245</v>
      </c>
      <c r="S13" s="227">
        <v>1</v>
      </c>
      <c r="T13" s="227">
        <v>3</v>
      </c>
      <c r="U13" s="227" t="s">
        <v>245</v>
      </c>
      <c r="V13" s="227" t="s">
        <v>245</v>
      </c>
      <c r="W13" s="227">
        <v>3</v>
      </c>
      <c r="X13" s="227">
        <v>1</v>
      </c>
      <c r="Y13" s="227" t="s">
        <v>245</v>
      </c>
      <c r="Z13" s="227" t="s">
        <v>245</v>
      </c>
      <c r="AA13" s="227">
        <v>2</v>
      </c>
      <c r="AB13" s="227">
        <v>4</v>
      </c>
      <c r="AC13" s="227">
        <v>4</v>
      </c>
      <c r="AD13" s="227">
        <v>0</v>
      </c>
      <c r="AE13" s="227">
        <v>4</v>
      </c>
      <c r="AF13" s="227">
        <v>0</v>
      </c>
      <c r="AG13" s="227">
        <v>0</v>
      </c>
      <c r="AH13" s="227">
        <v>4</v>
      </c>
      <c r="AI13" s="227">
        <v>0</v>
      </c>
      <c r="AJ13" s="227">
        <v>0</v>
      </c>
      <c r="AK13" s="227">
        <v>0</v>
      </c>
      <c r="AL13" s="227">
        <v>0</v>
      </c>
      <c r="AM13" s="227">
        <v>0</v>
      </c>
      <c r="AN13" s="227">
        <v>4</v>
      </c>
      <c r="AO13" s="227">
        <v>0</v>
      </c>
      <c r="AP13" s="227">
        <v>4</v>
      </c>
      <c r="AQ13" s="227">
        <v>4</v>
      </c>
    </row>
    <row r="14" spans="1:251" ht="14.25" customHeight="1">
      <c r="A14" s="221">
        <v>9</v>
      </c>
      <c r="B14" s="288"/>
      <c r="C14" s="288" t="s">
        <v>4534</v>
      </c>
      <c r="D14" s="226">
        <v>400</v>
      </c>
      <c r="E14" s="226" t="s">
        <v>245</v>
      </c>
      <c r="F14" s="223">
        <v>104</v>
      </c>
      <c r="G14" s="223">
        <v>42</v>
      </c>
      <c r="H14" s="223">
        <v>22</v>
      </c>
      <c r="I14" s="223">
        <v>40</v>
      </c>
      <c r="J14" s="228">
        <v>7.27</v>
      </c>
      <c r="K14" s="227">
        <v>93</v>
      </c>
      <c r="L14" s="227">
        <v>28</v>
      </c>
      <c r="M14" s="227">
        <v>1</v>
      </c>
      <c r="N14" s="227">
        <v>28</v>
      </c>
      <c r="O14" s="227" t="s">
        <v>245</v>
      </c>
      <c r="P14" s="227" t="s">
        <v>245</v>
      </c>
      <c r="Q14" s="227">
        <v>4</v>
      </c>
      <c r="R14" s="227">
        <v>1</v>
      </c>
      <c r="S14" s="227">
        <v>2</v>
      </c>
      <c r="T14" s="227">
        <v>1</v>
      </c>
      <c r="U14" s="227">
        <v>3</v>
      </c>
      <c r="V14" s="227" t="s">
        <v>245</v>
      </c>
      <c r="W14" s="227">
        <v>1</v>
      </c>
      <c r="X14" s="227" t="s">
        <v>245</v>
      </c>
      <c r="Y14" s="227" t="s">
        <v>245</v>
      </c>
      <c r="Z14" s="227" t="s">
        <v>245</v>
      </c>
      <c r="AA14" s="227">
        <v>1</v>
      </c>
      <c r="AB14" s="227">
        <v>4</v>
      </c>
      <c r="AC14" s="227">
        <v>4</v>
      </c>
      <c r="AD14" s="227">
        <v>0</v>
      </c>
      <c r="AE14" s="227">
        <v>4</v>
      </c>
      <c r="AF14" s="227">
        <v>0</v>
      </c>
      <c r="AG14" s="227">
        <v>0</v>
      </c>
      <c r="AH14" s="227">
        <v>4</v>
      </c>
      <c r="AI14" s="227">
        <v>0</v>
      </c>
      <c r="AJ14" s="227">
        <v>0</v>
      </c>
      <c r="AK14" s="227">
        <v>0</v>
      </c>
      <c r="AL14" s="227">
        <v>0</v>
      </c>
      <c r="AM14" s="227">
        <v>0</v>
      </c>
      <c r="AN14" s="227">
        <v>2</v>
      </c>
      <c r="AO14" s="227">
        <v>0</v>
      </c>
      <c r="AP14" s="227">
        <v>4</v>
      </c>
      <c r="AQ14" s="227">
        <v>4</v>
      </c>
    </row>
    <row r="15" spans="1:251" ht="14.25" customHeight="1">
      <c r="A15" s="221">
        <v>10</v>
      </c>
      <c r="B15" s="288"/>
      <c r="C15" s="288" t="s">
        <v>639</v>
      </c>
      <c r="D15" s="226">
        <v>637</v>
      </c>
      <c r="E15" s="226" t="s">
        <v>245</v>
      </c>
      <c r="F15" s="223">
        <v>155</v>
      </c>
      <c r="G15" s="223">
        <v>55</v>
      </c>
      <c r="H15" s="223">
        <v>41</v>
      </c>
      <c r="I15" s="223">
        <v>59</v>
      </c>
      <c r="J15" s="228">
        <v>25.01</v>
      </c>
      <c r="K15" s="227">
        <v>144</v>
      </c>
      <c r="L15" s="227">
        <v>35</v>
      </c>
      <c r="M15" s="227">
        <v>2</v>
      </c>
      <c r="N15" s="227">
        <v>33</v>
      </c>
      <c r="O15" s="227" t="s">
        <v>245</v>
      </c>
      <c r="P15" s="227">
        <v>4</v>
      </c>
      <c r="Q15" s="227">
        <v>5</v>
      </c>
      <c r="R15" s="227">
        <v>2</v>
      </c>
      <c r="S15" s="227">
        <v>1</v>
      </c>
      <c r="T15" s="227">
        <v>2</v>
      </c>
      <c r="U15" s="227">
        <v>3</v>
      </c>
      <c r="V15" s="227">
        <v>1</v>
      </c>
      <c r="W15" s="227" t="s">
        <v>245</v>
      </c>
      <c r="X15" s="227">
        <v>1</v>
      </c>
      <c r="Y15" s="227" t="s">
        <v>245</v>
      </c>
      <c r="Z15" s="227" t="s">
        <v>245</v>
      </c>
      <c r="AA15" s="227">
        <v>0</v>
      </c>
      <c r="AB15" s="227">
        <v>5</v>
      </c>
      <c r="AC15" s="227">
        <v>5</v>
      </c>
      <c r="AD15" s="227">
        <v>0</v>
      </c>
      <c r="AE15" s="227">
        <v>5</v>
      </c>
      <c r="AF15" s="227">
        <v>0</v>
      </c>
      <c r="AG15" s="227">
        <v>0</v>
      </c>
      <c r="AH15" s="227">
        <v>5</v>
      </c>
      <c r="AI15" s="227">
        <v>0</v>
      </c>
      <c r="AJ15" s="227">
        <v>0</v>
      </c>
      <c r="AK15" s="227">
        <v>0</v>
      </c>
      <c r="AL15" s="227">
        <v>0</v>
      </c>
      <c r="AM15" s="227">
        <v>0</v>
      </c>
      <c r="AN15" s="227">
        <v>2</v>
      </c>
      <c r="AO15" s="227">
        <v>0</v>
      </c>
      <c r="AP15" s="227">
        <v>5</v>
      </c>
      <c r="AQ15" s="227">
        <v>5</v>
      </c>
    </row>
    <row r="16" spans="1:251" ht="14.25" customHeight="1">
      <c r="A16" s="221">
        <v>11</v>
      </c>
      <c r="B16" s="288"/>
      <c r="C16" s="288" t="s">
        <v>647</v>
      </c>
      <c r="D16" s="226">
        <v>519</v>
      </c>
      <c r="E16" s="226" t="s">
        <v>245</v>
      </c>
      <c r="F16" s="223">
        <v>129</v>
      </c>
      <c r="G16" s="223">
        <v>67</v>
      </c>
      <c r="H16" s="223">
        <v>42</v>
      </c>
      <c r="I16" s="223">
        <v>20</v>
      </c>
      <c r="J16" s="227">
        <v>19.23</v>
      </c>
      <c r="K16" s="227">
        <v>113</v>
      </c>
      <c r="L16" s="227">
        <v>15</v>
      </c>
      <c r="M16" s="227" t="s">
        <v>245</v>
      </c>
      <c r="N16" s="227">
        <v>15</v>
      </c>
      <c r="O16" s="227" t="s">
        <v>245</v>
      </c>
      <c r="P16" s="227" t="s">
        <v>245</v>
      </c>
      <c r="Q16" s="227">
        <v>6</v>
      </c>
      <c r="R16" s="227">
        <v>2</v>
      </c>
      <c r="S16" s="227">
        <v>4</v>
      </c>
      <c r="T16" s="227" t="s">
        <v>245</v>
      </c>
      <c r="U16" s="227">
        <v>4</v>
      </c>
      <c r="V16" s="227">
        <v>2</v>
      </c>
      <c r="W16" s="227" t="s">
        <v>245</v>
      </c>
      <c r="X16" s="227" t="s">
        <v>245</v>
      </c>
      <c r="Y16" s="227" t="s">
        <v>245</v>
      </c>
      <c r="Z16" s="227" t="s">
        <v>245</v>
      </c>
      <c r="AA16" s="227">
        <v>6</v>
      </c>
      <c r="AB16" s="227">
        <v>0</v>
      </c>
      <c r="AC16" s="227">
        <v>0</v>
      </c>
      <c r="AD16" s="227">
        <v>2</v>
      </c>
      <c r="AE16" s="227">
        <v>3</v>
      </c>
      <c r="AF16" s="227">
        <v>0</v>
      </c>
      <c r="AG16" s="227">
        <v>0</v>
      </c>
      <c r="AH16" s="227">
        <v>6</v>
      </c>
      <c r="AI16" s="227">
        <v>0</v>
      </c>
      <c r="AJ16" s="227">
        <v>0</v>
      </c>
      <c r="AK16" s="227">
        <v>0</v>
      </c>
      <c r="AL16" s="227">
        <v>0</v>
      </c>
      <c r="AM16" s="227">
        <v>0</v>
      </c>
      <c r="AN16" s="227">
        <v>4</v>
      </c>
      <c r="AO16" s="227">
        <v>0</v>
      </c>
      <c r="AP16" s="227">
        <v>6</v>
      </c>
      <c r="AQ16" s="227">
        <v>6</v>
      </c>
    </row>
    <row r="17" spans="1:43" ht="14.25" customHeight="1">
      <c r="A17" s="221">
        <v>12</v>
      </c>
      <c r="B17" s="288"/>
      <c r="C17" s="288" t="s">
        <v>654</v>
      </c>
      <c r="D17" s="226">
        <v>1445</v>
      </c>
      <c r="E17" s="226">
        <v>825</v>
      </c>
      <c r="F17" s="223">
        <v>84</v>
      </c>
      <c r="G17" s="223">
        <v>15</v>
      </c>
      <c r="H17" s="223">
        <v>19</v>
      </c>
      <c r="I17" s="223">
        <v>50</v>
      </c>
      <c r="J17" s="228">
        <v>27.12</v>
      </c>
      <c r="K17" s="227">
        <v>56</v>
      </c>
      <c r="L17" s="227">
        <v>15</v>
      </c>
      <c r="M17" s="227" t="s">
        <v>245</v>
      </c>
      <c r="N17" s="227">
        <v>15</v>
      </c>
      <c r="O17" s="227" t="s">
        <v>245</v>
      </c>
      <c r="P17" s="227" t="s">
        <v>245</v>
      </c>
      <c r="Q17" s="227">
        <v>7</v>
      </c>
      <c r="R17" s="227" t="s">
        <v>245</v>
      </c>
      <c r="S17" s="227">
        <v>2</v>
      </c>
      <c r="T17" s="227">
        <v>5</v>
      </c>
      <c r="U17" s="227">
        <v>7</v>
      </c>
      <c r="V17" s="227" t="s">
        <v>245</v>
      </c>
      <c r="W17" s="227" t="s">
        <v>245</v>
      </c>
      <c r="X17" s="227" t="s">
        <v>245</v>
      </c>
      <c r="Y17" s="227" t="s">
        <v>245</v>
      </c>
      <c r="Z17" s="227" t="s">
        <v>245</v>
      </c>
      <c r="AA17" s="227">
        <v>5</v>
      </c>
      <c r="AB17" s="227">
        <v>6</v>
      </c>
      <c r="AC17" s="227">
        <v>2</v>
      </c>
      <c r="AD17" s="227">
        <v>3</v>
      </c>
      <c r="AE17" s="227">
        <v>5</v>
      </c>
      <c r="AF17" s="227">
        <v>4</v>
      </c>
      <c r="AG17" s="227">
        <v>1</v>
      </c>
      <c r="AH17" s="227">
        <v>7</v>
      </c>
      <c r="AI17" s="227">
        <v>0</v>
      </c>
      <c r="AJ17" s="227">
        <v>5</v>
      </c>
      <c r="AK17" s="227">
        <v>0</v>
      </c>
      <c r="AL17" s="227">
        <v>0</v>
      </c>
      <c r="AM17" s="227">
        <v>0</v>
      </c>
      <c r="AN17" s="227">
        <v>6</v>
      </c>
      <c r="AO17" s="227">
        <v>0</v>
      </c>
      <c r="AP17" s="227">
        <v>6</v>
      </c>
      <c r="AQ17" s="227">
        <v>6</v>
      </c>
    </row>
    <row r="18" spans="1:43" ht="14.25" customHeight="1">
      <c r="A18" s="221">
        <v>13</v>
      </c>
      <c r="B18" s="288"/>
      <c r="C18" s="288" t="s">
        <v>661</v>
      </c>
      <c r="D18" s="226">
        <v>1849</v>
      </c>
      <c r="E18" s="226">
        <v>1255</v>
      </c>
      <c r="F18" s="223">
        <v>81</v>
      </c>
      <c r="G18" s="223">
        <v>13</v>
      </c>
      <c r="H18" s="223">
        <v>41</v>
      </c>
      <c r="I18" s="223">
        <v>27</v>
      </c>
      <c r="J18" s="228">
        <v>101.08</v>
      </c>
      <c r="K18" s="227">
        <v>61</v>
      </c>
      <c r="L18" s="227">
        <v>10</v>
      </c>
      <c r="M18" s="227" t="s">
        <v>245</v>
      </c>
      <c r="N18" s="227">
        <v>10</v>
      </c>
      <c r="O18" s="227" t="s">
        <v>245</v>
      </c>
      <c r="P18" s="227" t="s">
        <v>245</v>
      </c>
      <c r="Q18" s="227">
        <v>30</v>
      </c>
      <c r="R18" s="227" t="s">
        <v>245</v>
      </c>
      <c r="S18" s="227">
        <v>7</v>
      </c>
      <c r="T18" s="227">
        <v>23</v>
      </c>
      <c r="U18" s="227">
        <v>3</v>
      </c>
      <c r="V18" s="227" t="s">
        <v>245</v>
      </c>
      <c r="W18" s="227">
        <v>4</v>
      </c>
      <c r="X18" s="227">
        <v>9</v>
      </c>
      <c r="Y18" s="227">
        <v>9</v>
      </c>
      <c r="Z18" s="227">
        <v>5</v>
      </c>
      <c r="AA18" s="227">
        <v>14</v>
      </c>
      <c r="AB18" s="227">
        <v>22</v>
      </c>
      <c r="AC18" s="227">
        <v>21</v>
      </c>
      <c r="AD18" s="227">
        <v>13</v>
      </c>
      <c r="AE18" s="227">
        <v>21</v>
      </c>
      <c r="AF18" s="227">
        <v>24</v>
      </c>
      <c r="AG18" s="227">
        <v>5</v>
      </c>
      <c r="AH18" s="227">
        <v>28</v>
      </c>
      <c r="AI18" s="227">
        <v>4</v>
      </c>
      <c r="AJ18" s="227">
        <v>30</v>
      </c>
      <c r="AK18" s="227">
        <v>0</v>
      </c>
      <c r="AL18" s="227">
        <v>1</v>
      </c>
      <c r="AM18" s="227">
        <v>1</v>
      </c>
      <c r="AN18" s="227">
        <v>25</v>
      </c>
      <c r="AO18" s="227">
        <v>1</v>
      </c>
      <c r="AP18" s="227">
        <v>18</v>
      </c>
      <c r="AQ18" s="227">
        <v>17</v>
      </c>
    </row>
    <row r="19" spans="1:43" ht="14.25" customHeight="1">
      <c r="A19" s="221">
        <v>14</v>
      </c>
      <c r="B19" s="288"/>
      <c r="C19" s="288" t="s">
        <v>689</v>
      </c>
      <c r="D19" s="226">
        <v>656</v>
      </c>
      <c r="E19" s="226">
        <v>11</v>
      </c>
      <c r="F19" s="223">
        <v>154</v>
      </c>
      <c r="G19" s="223">
        <v>20</v>
      </c>
      <c r="H19" s="223">
        <v>17</v>
      </c>
      <c r="I19" s="223">
        <v>117</v>
      </c>
      <c r="J19" s="228">
        <v>24.74</v>
      </c>
      <c r="K19" s="227">
        <v>179</v>
      </c>
      <c r="L19" s="227">
        <v>50</v>
      </c>
      <c r="M19" s="227">
        <v>4</v>
      </c>
      <c r="N19" s="227">
        <v>48</v>
      </c>
      <c r="O19" s="227" t="s">
        <v>245</v>
      </c>
      <c r="P19" s="227" t="s">
        <v>245</v>
      </c>
      <c r="Q19" s="227">
        <v>6</v>
      </c>
      <c r="R19" s="227" t="s">
        <v>245</v>
      </c>
      <c r="S19" s="227">
        <v>1</v>
      </c>
      <c r="T19" s="227">
        <v>5</v>
      </c>
      <c r="U19" s="227">
        <v>3</v>
      </c>
      <c r="V19" s="227" t="s">
        <v>245</v>
      </c>
      <c r="W19" s="227">
        <v>2</v>
      </c>
      <c r="X19" s="227">
        <v>1</v>
      </c>
      <c r="Y19" s="227" t="s">
        <v>245</v>
      </c>
      <c r="Z19" s="227" t="s">
        <v>245</v>
      </c>
      <c r="AA19" s="227">
        <v>6</v>
      </c>
      <c r="AB19" s="227">
        <v>6</v>
      </c>
      <c r="AC19" s="227">
        <v>6</v>
      </c>
      <c r="AD19" s="227">
        <v>6</v>
      </c>
      <c r="AE19" s="227">
        <v>6</v>
      </c>
      <c r="AF19" s="227">
        <v>6</v>
      </c>
      <c r="AG19" s="227">
        <v>0</v>
      </c>
      <c r="AH19" s="227">
        <v>6</v>
      </c>
      <c r="AI19" s="227">
        <v>0</v>
      </c>
      <c r="AJ19" s="227">
        <v>2</v>
      </c>
      <c r="AK19" s="227">
        <v>0</v>
      </c>
      <c r="AL19" s="227">
        <v>1</v>
      </c>
      <c r="AM19" s="227">
        <v>1</v>
      </c>
      <c r="AN19" s="227">
        <v>2</v>
      </c>
      <c r="AO19" s="227">
        <v>0</v>
      </c>
      <c r="AP19" s="227">
        <v>6</v>
      </c>
      <c r="AQ19" s="227">
        <v>6</v>
      </c>
    </row>
    <row r="20" spans="1:43" ht="14.25" customHeight="1">
      <c r="A20" s="221">
        <v>15</v>
      </c>
      <c r="B20" s="288"/>
      <c r="C20" s="288" t="s">
        <v>702</v>
      </c>
      <c r="D20" s="226">
        <v>399</v>
      </c>
      <c r="E20" s="226">
        <v>128</v>
      </c>
      <c r="F20" s="223">
        <v>116</v>
      </c>
      <c r="G20" s="223">
        <v>65</v>
      </c>
      <c r="H20" s="223">
        <v>14</v>
      </c>
      <c r="I20" s="223">
        <v>37</v>
      </c>
      <c r="J20" s="228">
        <v>28.51</v>
      </c>
      <c r="K20" s="227">
        <v>114</v>
      </c>
      <c r="L20" s="227">
        <v>28</v>
      </c>
      <c r="M20" s="227" t="s">
        <v>245</v>
      </c>
      <c r="N20" s="227">
        <v>28</v>
      </c>
      <c r="O20" s="227" t="s">
        <v>245</v>
      </c>
      <c r="P20" s="227" t="s">
        <v>245</v>
      </c>
      <c r="Q20" s="227">
        <v>5</v>
      </c>
      <c r="R20" s="227">
        <v>3</v>
      </c>
      <c r="S20" s="227">
        <v>2</v>
      </c>
      <c r="T20" s="227" t="s">
        <v>245</v>
      </c>
      <c r="U20" s="227" t="s">
        <v>245</v>
      </c>
      <c r="V20" s="227">
        <v>1</v>
      </c>
      <c r="W20" s="227">
        <v>2</v>
      </c>
      <c r="X20" s="227">
        <v>2</v>
      </c>
      <c r="Y20" s="227" t="s">
        <v>245</v>
      </c>
      <c r="Z20" s="227" t="s">
        <v>245</v>
      </c>
      <c r="AA20" s="227">
        <v>5</v>
      </c>
      <c r="AB20" s="227">
        <v>5</v>
      </c>
      <c r="AC20" s="227">
        <v>5</v>
      </c>
      <c r="AD20" s="227">
        <v>5</v>
      </c>
      <c r="AE20" s="227">
        <v>5</v>
      </c>
      <c r="AF20" s="227">
        <v>5</v>
      </c>
      <c r="AG20" s="227">
        <v>0</v>
      </c>
      <c r="AH20" s="227">
        <v>5</v>
      </c>
      <c r="AI20" s="227">
        <v>3</v>
      </c>
      <c r="AJ20" s="227">
        <v>3</v>
      </c>
      <c r="AK20" s="227">
        <v>0</v>
      </c>
      <c r="AL20" s="227">
        <v>0</v>
      </c>
      <c r="AM20" s="227">
        <v>0</v>
      </c>
      <c r="AN20" s="227">
        <v>3</v>
      </c>
      <c r="AO20" s="227">
        <v>2</v>
      </c>
      <c r="AP20" s="227">
        <v>5</v>
      </c>
      <c r="AQ20" s="227">
        <v>5</v>
      </c>
    </row>
    <row r="21" spans="1:43" ht="14.25" customHeight="1">
      <c r="A21" s="221">
        <v>16</v>
      </c>
      <c r="B21" s="288"/>
      <c r="C21" s="288" t="s">
        <v>710</v>
      </c>
      <c r="D21" s="226">
        <v>832</v>
      </c>
      <c r="E21" s="226">
        <v>147</v>
      </c>
      <c r="F21" s="223">
        <v>268</v>
      </c>
      <c r="G21" s="223">
        <v>99</v>
      </c>
      <c r="H21" s="223">
        <v>55</v>
      </c>
      <c r="I21" s="223">
        <v>114</v>
      </c>
      <c r="J21" s="228">
        <v>36.75</v>
      </c>
      <c r="K21" s="227">
        <v>254</v>
      </c>
      <c r="L21" s="227">
        <v>48</v>
      </c>
      <c r="M21" s="227">
        <v>2</v>
      </c>
      <c r="N21" s="227">
        <v>47</v>
      </c>
      <c r="O21" s="227" t="s">
        <v>245</v>
      </c>
      <c r="P21" s="227">
        <v>2</v>
      </c>
      <c r="Q21" s="227">
        <v>10</v>
      </c>
      <c r="R21" s="227">
        <v>1</v>
      </c>
      <c r="S21" s="227">
        <v>3</v>
      </c>
      <c r="T21" s="227">
        <v>6</v>
      </c>
      <c r="U21" s="227">
        <v>1</v>
      </c>
      <c r="V21" s="227">
        <v>1</v>
      </c>
      <c r="W21" s="227">
        <v>5</v>
      </c>
      <c r="X21" s="227">
        <v>3</v>
      </c>
      <c r="Y21" s="227" t="s">
        <v>245</v>
      </c>
      <c r="Z21" s="227" t="s">
        <v>245</v>
      </c>
      <c r="AA21" s="227">
        <v>10</v>
      </c>
      <c r="AB21" s="227">
        <v>10</v>
      </c>
      <c r="AC21" s="227">
        <v>10</v>
      </c>
      <c r="AD21" s="227">
        <v>10</v>
      </c>
      <c r="AE21" s="227">
        <v>10</v>
      </c>
      <c r="AF21" s="227">
        <v>10</v>
      </c>
      <c r="AG21" s="227">
        <v>0</v>
      </c>
      <c r="AH21" s="227">
        <v>10</v>
      </c>
      <c r="AI21" s="227">
        <v>1</v>
      </c>
      <c r="AJ21" s="227">
        <v>3</v>
      </c>
      <c r="AK21" s="227">
        <v>0</v>
      </c>
      <c r="AL21" s="227">
        <v>2</v>
      </c>
      <c r="AM21" s="227">
        <v>1</v>
      </c>
      <c r="AN21" s="227">
        <v>10</v>
      </c>
      <c r="AO21" s="227">
        <v>4</v>
      </c>
      <c r="AP21" s="227">
        <v>10</v>
      </c>
      <c r="AQ21" s="227">
        <v>10</v>
      </c>
    </row>
    <row r="22" spans="1:43" ht="14.25" customHeight="1">
      <c r="A22" s="221">
        <v>17</v>
      </c>
      <c r="B22" s="288"/>
      <c r="C22" s="288" t="s">
        <v>718</v>
      </c>
      <c r="D22" s="226">
        <v>426</v>
      </c>
      <c r="E22" s="226" t="s">
        <v>245</v>
      </c>
      <c r="F22" s="223">
        <v>201</v>
      </c>
      <c r="G22" s="223">
        <v>52</v>
      </c>
      <c r="H22" s="223">
        <v>58</v>
      </c>
      <c r="I22" s="223">
        <v>91</v>
      </c>
      <c r="J22" s="228">
        <v>15.73</v>
      </c>
      <c r="K22" s="227">
        <v>187</v>
      </c>
      <c r="L22" s="227">
        <v>27</v>
      </c>
      <c r="M22" s="227" t="s">
        <v>245</v>
      </c>
      <c r="N22" s="227">
        <v>27</v>
      </c>
      <c r="O22" s="227">
        <v>1</v>
      </c>
      <c r="P22" s="227">
        <v>1</v>
      </c>
      <c r="Q22" s="227">
        <v>7</v>
      </c>
      <c r="R22" s="227" t="s">
        <v>245</v>
      </c>
      <c r="S22" s="227">
        <v>4</v>
      </c>
      <c r="T22" s="227">
        <v>3</v>
      </c>
      <c r="U22" s="227">
        <v>1</v>
      </c>
      <c r="V22" s="227">
        <v>2</v>
      </c>
      <c r="W22" s="227">
        <v>2</v>
      </c>
      <c r="X22" s="227">
        <v>1</v>
      </c>
      <c r="Y22" s="227">
        <v>1</v>
      </c>
      <c r="Z22" s="227" t="s">
        <v>245</v>
      </c>
      <c r="AA22" s="227">
        <v>0</v>
      </c>
      <c r="AB22" s="227">
        <v>7</v>
      </c>
      <c r="AC22" s="227">
        <v>7</v>
      </c>
      <c r="AD22" s="227">
        <v>7</v>
      </c>
      <c r="AE22" s="227">
        <v>7</v>
      </c>
      <c r="AF22" s="227">
        <v>7</v>
      </c>
      <c r="AG22" s="227">
        <v>0</v>
      </c>
      <c r="AH22" s="227">
        <v>7</v>
      </c>
      <c r="AI22" s="227">
        <v>0</v>
      </c>
      <c r="AJ22" s="227">
        <v>0</v>
      </c>
      <c r="AK22" s="227">
        <v>0</v>
      </c>
      <c r="AL22" s="227">
        <v>0</v>
      </c>
      <c r="AM22" s="227">
        <v>0</v>
      </c>
      <c r="AN22" s="227">
        <v>7</v>
      </c>
      <c r="AO22" s="227">
        <v>6</v>
      </c>
      <c r="AP22" s="227">
        <v>7</v>
      </c>
      <c r="AQ22" s="227">
        <v>6</v>
      </c>
    </row>
    <row r="23" spans="1:43" ht="14.25" customHeight="1">
      <c r="A23" s="221">
        <v>18</v>
      </c>
      <c r="B23" s="288"/>
      <c r="C23" s="288" t="s">
        <v>723</v>
      </c>
      <c r="D23" s="226">
        <v>1313</v>
      </c>
      <c r="E23" s="226">
        <v>502</v>
      </c>
      <c r="F23" s="223">
        <v>284</v>
      </c>
      <c r="G23" s="223">
        <v>111</v>
      </c>
      <c r="H23" s="223">
        <v>109</v>
      </c>
      <c r="I23" s="223">
        <v>64</v>
      </c>
      <c r="J23" s="228">
        <v>98.79</v>
      </c>
      <c r="K23" s="227">
        <v>163</v>
      </c>
      <c r="L23" s="227">
        <v>33</v>
      </c>
      <c r="M23" s="227">
        <v>3</v>
      </c>
      <c r="N23" s="227">
        <v>32</v>
      </c>
      <c r="O23" s="227">
        <v>3</v>
      </c>
      <c r="P23" s="227">
        <v>1</v>
      </c>
      <c r="Q23" s="227">
        <v>14</v>
      </c>
      <c r="R23" s="227" t="s">
        <v>245</v>
      </c>
      <c r="S23" s="227">
        <v>12</v>
      </c>
      <c r="T23" s="227">
        <v>2</v>
      </c>
      <c r="U23" s="227" t="s">
        <v>245</v>
      </c>
      <c r="V23" s="227" t="s">
        <v>245</v>
      </c>
      <c r="W23" s="227">
        <v>1</v>
      </c>
      <c r="X23" s="227">
        <v>7</v>
      </c>
      <c r="Y23" s="227">
        <v>5</v>
      </c>
      <c r="Z23" s="227">
        <v>1</v>
      </c>
      <c r="AA23" s="227">
        <v>14</v>
      </c>
      <c r="AB23" s="227">
        <v>13</v>
      </c>
      <c r="AC23" s="227">
        <v>14</v>
      </c>
      <c r="AD23" s="227">
        <v>14</v>
      </c>
      <c r="AE23" s="227">
        <v>14</v>
      </c>
      <c r="AF23" s="227">
        <v>10</v>
      </c>
      <c r="AG23" s="227">
        <v>0</v>
      </c>
      <c r="AH23" s="227">
        <v>14</v>
      </c>
      <c r="AI23" s="227">
        <v>14</v>
      </c>
      <c r="AJ23" s="227">
        <v>14</v>
      </c>
      <c r="AK23" s="227">
        <v>7</v>
      </c>
      <c r="AL23" s="227">
        <v>14</v>
      </c>
      <c r="AM23" s="227">
        <v>14</v>
      </c>
      <c r="AN23" s="227">
        <v>12</v>
      </c>
      <c r="AO23" s="227">
        <v>10</v>
      </c>
      <c r="AP23" s="227">
        <v>14</v>
      </c>
      <c r="AQ23" s="227">
        <v>14</v>
      </c>
    </row>
    <row r="24" spans="1:43" ht="14.25" customHeight="1">
      <c r="A24" s="221">
        <v>19</v>
      </c>
      <c r="B24" s="288"/>
      <c r="C24" s="288" t="s">
        <v>737</v>
      </c>
      <c r="D24" s="226">
        <v>203</v>
      </c>
      <c r="E24" s="226" t="s">
        <v>245</v>
      </c>
      <c r="F24" s="223">
        <v>81</v>
      </c>
      <c r="G24" s="223">
        <v>30</v>
      </c>
      <c r="H24" s="223">
        <v>32</v>
      </c>
      <c r="I24" s="223">
        <v>19</v>
      </c>
      <c r="J24" s="228">
        <v>6.63</v>
      </c>
      <c r="K24" s="227">
        <v>70</v>
      </c>
      <c r="L24" s="227">
        <v>11</v>
      </c>
      <c r="M24" s="227">
        <v>2</v>
      </c>
      <c r="N24" s="227">
        <v>10</v>
      </c>
      <c r="O24" s="227" t="s">
        <v>245</v>
      </c>
      <c r="P24" s="227">
        <v>1</v>
      </c>
      <c r="Q24" s="227">
        <v>7</v>
      </c>
      <c r="R24" s="227" t="s">
        <v>245</v>
      </c>
      <c r="S24" s="227">
        <v>4</v>
      </c>
      <c r="T24" s="227">
        <v>3</v>
      </c>
      <c r="U24" s="227">
        <v>2</v>
      </c>
      <c r="V24" s="227">
        <v>3</v>
      </c>
      <c r="W24" s="227" t="s">
        <v>245</v>
      </c>
      <c r="X24" s="227">
        <v>2</v>
      </c>
      <c r="Y24" s="227" t="s">
        <v>245</v>
      </c>
      <c r="Z24" s="227" t="s">
        <v>245</v>
      </c>
      <c r="AA24" s="227">
        <v>0</v>
      </c>
      <c r="AB24" s="227">
        <v>7</v>
      </c>
      <c r="AC24" s="227">
        <v>7</v>
      </c>
      <c r="AD24" s="227">
        <v>7</v>
      </c>
      <c r="AE24" s="227">
        <v>7</v>
      </c>
      <c r="AF24" s="227">
        <v>7</v>
      </c>
      <c r="AG24" s="227">
        <v>0</v>
      </c>
      <c r="AH24" s="227">
        <v>7</v>
      </c>
      <c r="AI24" s="227">
        <v>0</v>
      </c>
      <c r="AJ24" s="227">
        <v>0</v>
      </c>
      <c r="AK24" s="227">
        <v>0</v>
      </c>
      <c r="AL24" s="227">
        <v>0</v>
      </c>
      <c r="AM24" s="227">
        <v>0</v>
      </c>
      <c r="AN24" s="227">
        <v>7</v>
      </c>
      <c r="AO24" s="227">
        <v>7</v>
      </c>
      <c r="AP24" s="227">
        <v>7</v>
      </c>
      <c r="AQ24" s="227">
        <v>7</v>
      </c>
    </row>
    <row r="25" spans="1:43" ht="14.25" customHeight="1">
      <c r="A25" s="221">
        <v>20</v>
      </c>
      <c r="B25" s="288"/>
      <c r="C25" s="288" t="s">
        <v>279</v>
      </c>
      <c r="D25" s="226">
        <v>1009</v>
      </c>
      <c r="E25" s="226">
        <v>446</v>
      </c>
      <c r="F25" s="223">
        <v>311</v>
      </c>
      <c r="G25" s="223">
        <v>48</v>
      </c>
      <c r="H25" s="223">
        <v>21</v>
      </c>
      <c r="I25" s="223">
        <v>242</v>
      </c>
      <c r="J25" s="228">
        <v>28.65</v>
      </c>
      <c r="K25" s="227">
        <v>279</v>
      </c>
      <c r="L25" s="227">
        <v>71</v>
      </c>
      <c r="M25" s="227">
        <v>3</v>
      </c>
      <c r="N25" s="227">
        <v>67</v>
      </c>
      <c r="O25" s="227">
        <v>1</v>
      </c>
      <c r="P25" s="227">
        <v>3</v>
      </c>
      <c r="Q25" s="227">
        <v>13</v>
      </c>
      <c r="R25" s="227" t="s">
        <v>245</v>
      </c>
      <c r="S25" s="227">
        <v>1</v>
      </c>
      <c r="T25" s="227">
        <v>12</v>
      </c>
      <c r="U25" s="227">
        <v>2</v>
      </c>
      <c r="V25" s="227">
        <v>2</v>
      </c>
      <c r="W25" s="227">
        <v>4</v>
      </c>
      <c r="X25" s="227">
        <v>5</v>
      </c>
      <c r="Y25" s="227" t="s">
        <v>245</v>
      </c>
      <c r="Z25" s="227" t="s">
        <v>245</v>
      </c>
      <c r="AA25" s="227">
        <v>12</v>
      </c>
      <c r="AB25" s="227">
        <v>6</v>
      </c>
      <c r="AC25" s="227">
        <v>3</v>
      </c>
      <c r="AD25" s="227">
        <v>11</v>
      </c>
      <c r="AE25" s="227">
        <v>11</v>
      </c>
      <c r="AF25" s="227">
        <v>8</v>
      </c>
      <c r="AG25" s="227">
        <v>0</v>
      </c>
      <c r="AH25" s="227">
        <v>13</v>
      </c>
      <c r="AI25" s="227">
        <v>5</v>
      </c>
      <c r="AJ25" s="227">
        <v>7</v>
      </c>
      <c r="AK25" s="227">
        <v>0</v>
      </c>
      <c r="AL25" s="227">
        <v>0</v>
      </c>
      <c r="AM25" s="227">
        <v>0</v>
      </c>
      <c r="AN25" s="227">
        <v>12</v>
      </c>
      <c r="AO25" s="227">
        <v>1</v>
      </c>
      <c r="AP25" s="227">
        <v>13</v>
      </c>
      <c r="AQ25" s="227">
        <v>13</v>
      </c>
    </row>
    <row r="26" spans="1:43" ht="14.25" customHeight="1">
      <c r="A26" s="221">
        <v>21</v>
      </c>
      <c r="B26" s="288"/>
      <c r="C26" s="288" t="s">
        <v>750</v>
      </c>
      <c r="D26" s="226">
        <v>481</v>
      </c>
      <c r="E26" s="226" t="s">
        <v>245</v>
      </c>
      <c r="F26" s="223">
        <v>171</v>
      </c>
      <c r="G26" s="223">
        <v>87</v>
      </c>
      <c r="H26" s="223">
        <v>45</v>
      </c>
      <c r="I26" s="223">
        <v>39</v>
      </c>
      <c r="J26" s="228">
        <v>21.17</v>
      </c>
      <c r="K26" s="227">
        <v>136</v>
      </c>
      <c r="L26" s="227">
        <v>21</v>
      </c>
      <c r="M26" s="227">
        <v>2</v>
      </c>
      <c r="N26" s="227">
        <v>21</v>
      </c>
      <c r="O26" s="227" t="s">
        <v>245</v>
      </c>
      <c r="P26" s="227" t="s">
        <v>245</v>
      </c>
      <c r="Q26" s="227">
        <v>13</v>
      </c>
      <c r="R26" s="227" t="s">
        <v>245</v>
      </c>
      <c r="S26" s="227">
        <v>12</v>
      </c>
      <c r="T26" s="227">
        <v>1</v>
      </c>
      <c r="U26" s="227">
        <v>5</v>
      </c>
      <c r="V26" s="227">
        <v>6</v>
      </c>
      <c r="W26" s="227">
        <v>2</v>
      </c>
      <c r="X26" s="227" t="s">
        <v>245</v>
      </c>
      <c r="Y26" s="227" t="s">
        <v>245</v>
      </c>
      <c r="Z26" s="227" t="s">
        <v>245</v>
      </c>
      <c r="AA26" s="227">
        <v>8</v>
      </c>
      <c r="AB26" s="227">
        <v>9</v>
      </c>
      <c r="AC26" s="227">
        <v>9</v>
      </c>
      <c r="AD26" s="227">
        <v>7</v>
      </c>
      <c r="AE26" s="227">
        <v>9</v>
      </c>
      <c r="AF26" s="227">
        <v>7</v>
      </c>
      <c r="AG26" s="227">
        <v>1</v>
      </c>
      <c r="AH26" s="227">
        <v>13</v>
      </c>
      <c r="AI26" s="227">
        <v>0</v>
      </c>
      <c r="AJ26" s="227">
        <v>0</v>
      </c>
      <c r="AK26" s="227">
        <v>0</v>
      </c>
      <c r="AL26" s="227">
        <v>0</v>
      </c>
      <c r="AM26" s="227">
        <v>0</v>
      </c>
      <c r="AN26" s="227">
        <v>2</v>
      </c>
      <c r="AO26" s="227">
        <v>0</v>
      </c>
      <c r="AP26" s="227">
        <v>13</v>
      </c>
      <c r="AQ26" s="227">
        <v>13</v>
      </c>
    </row>
    <row r="27" spans="1:43" ht="14.25" customHeight="1">
      <c r="A27" s="221">
        <v>22</v>
      </c>
      <c r="B27" s="288"/>
      <c r="C27" s="288" t="s">
        <v>4535</v>
      </c>
      <c r="D27" s="226">
        <v>322</v>
      </c>
      <c r="E27" s="226" t="s">
        <v>245</v>
      </c>
      <c r="F27" s="223">
        <v>84</v>
      </c>
      <c r="G27" s="223">
        <v>40</v>
      </c>
      <c r="H27" s="223">
        <v>6</v>
      </c>
      <c r="I27" s="223">
        <v>38</v>
      </c>
      <c r="J27" s="228">
        <v>10.43</v>
      </c>
      <c r="K27" s="227">
        <v>87</v>
      </c>
      <c r="L27" s="227">
        <v>21</v>
      </c>
      <c r="M27" s="227">
        <v>1</v>
      </c>
      <c r="N27" s="227">
        <v>21</v>
      </c>
      <c r="O27" s="227" t="s">
        <v>245</v>
      </c>
      <c r="P27" s="227" t="s">
        <v>245</v>
      </c>
      <c r="Q27" s="227">
        <v>6</v>
      </c>
      <c r="R27" s="227">
        <v>2</v>
      </c>
      <c r="S27" s="227">
        <v>3</v>
      </c>
      <c r="T27" s="227">
        <v>1</v>
      </c>
      <c r="U27" s="227">
        <v>3</v>
      </c>
      <c r="V27" s="227" t="s">
        <v>245</v>
      </c>
      <c r="W27" s="227">
        <v>3</v>
      </c>
      <c r="X27" s="227" t="s">
        <v>245</v>
      </c>
      <c r="Y27" s="227" t="s">
        <v>245</v>
      </c>
      <c r="Z27" s="227" t="s">
        <v>245</v>
      </c>
      <c r="AA27" s="227">
        <v>3</v>
      </c>
      <c r="AB27" s="227">
        <v>4</v>
      </c>
      <c r="AC27" s="227">
        <v>4</v>
      </c>
      <c r="AD27" s="227">
        <v>4</v>
      </c>
      <c r="AE27" s="227">
        <v>4</v>
      </c>
      <c r="AF27" s="227">
        <v>4</v>
      </c>
      <c r="AG27" s="227">
        <v>2</v>
      </c>
      <c r="AH27" s="227">
        <v>6</v>
      </c>
      <c r="AI27" s="227">
        <v>0</v>
      </c>
      <c r="AJ27" s="227">
        <v>0</v>
      </c>
      <c r="AK27" s="227">
        <v>0</v>
      </c>
      <c r="AL27" s="227">
        <v>0</v>
      </c>
      <c r="AM27" s="227">
        <v>0</v>
      </c>
      <c r="AN27" s="227">
        <v>0</v>
      </c>
      <c r="AO27" s="227">
        <v>0</v>
      </c>
      <c r="AP27" s="227">
        <v>6</v>
      </c>
      <c r="AQ27" s="227">
        <v>6</v>
      </c>
    </row>
    <row r="28" spans="1:43" ht="14.25" customHeight="1">
      <c r="A28" s="221">
        <v>23</v>
      </c>
      <c r="B28" s="288"/>
      <c r="C28" s="288" t="s">
        <v>762</v>
      </c>
      <c r="D28" s="226">
        <v>260</v>
      </c>
      <c r="E28" s="226" t="s">
        <v>245</v>
      </c>
      <c r="F28" s="223">
        <v>76</v>
      </c>
      <c r="G28" s="223">
        <v>39</v>
      </c>
      <c r="H28" s="223">
        <v>19</v>
      </c>
      <c r="I28" s="223">
        <v>18</v>
      </c>
      <c r="J28" s="228">
        <v>11.92</v>
      </c>
      <c r="K28" s="227">
        <v>87</v>
      </c>
      <c r="L28" s="227">
        <v>18</v>
      </c>
      <c r="M28" s="227" t="s">
        <v>245</v>
      </c>
      <c r="N28" s="227">
        <v>18</v>
      </c>
      <c r="O28" s="227" t="s">
        <v>245</v>
      </c>
      <c r="P28" s="227" t="s">
        <v>245</v>
      </c>
      <c r="Q28" s="227">
        <v>10</v>
      </c>
      <c r="R28" s="227" t="s">
        <v>245</v>
      </c>
      <c r="S28" s="227">
        <v>10</v>
      </c>
      <c r="T28" s="227" t="s">
        <v>245</v>
      </c>
      <c r="U28" s="227">
        <v>2</v>
      </c>
      <c r="V28" s="227">
        <v>6</v>
      </c>
      <c r="W28" s="227">
        <v>1</v>
      </c>
      <c r="X28" s="227">
        <v>1</v>
      </c>
      <c r="Y28" s="227" t="s">
        <v>245</v>
      </c>
      <c r="Z28" s="227" t="s">
        <v>245</v>
      </c>
      <c r="AA28" s="227">
        <v>6</v>
      </c>
      <c r="AB28" s="227">
        <v>6</v>
      </c>
      <c r="AC28" s="227">
        <v>6</v>
      </c>
      <c r="AD28" s="227">
        <v>6</v>
      </c>
      <c r="AE28" s="227">
        <v>5</v>
      </c>
      <c r="AF28" s="227">
        <v>4</v>
      </c>
      <c r="AG28" s="227">
        <v>4</v>
      </c>
      <c r="AH28" s="227">
        <v>10</v>
      </c>
      <c r="AI28" s="227">
        <v>0</v>
      </c>
      <c r="AJ28" s="227">
        <v>0</v>
      </c>
      <c r="AK28" s="227">
        <v>0</v>
      </c>
      <c r="AL28" s="227">
        <v>0</v>
      </c>
      <c r="AM28" s="227">
        <v>0</v>
      </c>
      <c r="AN28" s="227">
        <v>0</v>
      </c>
      <c r="AO28" s="227">
        <v>0</v>
      </c>
      <c r="AP28" s="227">
        <v>10</v>
      </c>
      <c r="AQ28" s="227">
        <v>10</v>
      </c>
    </row>
    <row r="29" spans="1:43" ht="14.25" customHeight="1">
      <c r="A29" s="221">
        <v>24</v>
      </c>
      <c r="B29" s="288"/>
      <c r="C29" s="288" t="s">
        <v>772</v>
      </c>
      <c r="D29" s="226">
        <v>2239</v>
      </c>
      <c r="E29" s="226">
        <v>1439</v>
      </c>
      <c r="F29" s="223">
        <v>303</v>
      </c>
      <c r="G29" s="223">
        <v>169</v>
      </c>
      <c r="H29" s="223">
        <v>61</v>
      </c>
      <c r="I29" s="223">
        <v>73</v>
      </c>
      <c r="J29" s="228">
        <v>73.5</v>
      </c>
      <c r="K29" s="227">
        <v>232</v>
      </c>
      <c r="L29" s="227">
        <v>31</v>
      </c>
      <c r="M29" s="227">
        <v>1</v>
      </c>
      <c r="N29" s="227">
        <v>29</v>
      </c>
      <c r="O29" s="227" t="s">
        <v>245</v>
      </c>
      <c r="P29" s="227">
        <v>2</v>
      </c>
      <c r="Q29" s="227">
        <v>17</v>
      </c>
      <c r="R29" s="227">
        <v>4</v>
      </c>
      <c r="S29" s="227">
        <v>12</v>
      </c>
      <c r="T29" s="227">
        <v>1</v>
      </c>
      <c r="U29" s="227" t="s">
        <v>245</v>
      </c>
      <c r="V29" s="227">
        <v>1</v>
      </c>
      <c r="W29" s="227" t="s">
        <v>245</v>
      </c>
      <c r="X29" s="227">
        <v>4</v>
      </c>
      <c r="Y29" s="227">
        <v>10</v>
      </c>
      <c r="Z29" s="227">
        <v>2</v>
      </c>
      <c r="AA29" s="227">
        <v>17</v>
      </c>
      <c r="AB29" s="227">
        <v>17</v>
      </c>
      <c r="AC29" s="227">
        <v>17</v>
      </c>
      <c r="AD29" s="227">
        <v>17</v>
      </c>
      <c r="AE29" s="227">
        <v>16</v>
      </c>
      <c r="AF29" s="227">
        <v>8</v>
      </c>
      <c r="AG29" s="227">
        <v>0</v>
      </c>
      <c r="AH29" s="227">
        <v>17</v>
      </c>
      <c r="AI29" s="227">
        <v>16</v>
      </c>
      <c r="AJ29" s="227">
        <v>17</v>
      </c>
      <c r="AK29" s="227">
        <v>4</v>
      </c>
      <c r="AL29" s="227">
        <v>8</v>
      </c>
      <c r="AM29" s="227">
        <v>6</v>
      </c>
      <c r="AN29" s="227">
        <v>14</v>
      </c>
      <c r="AO29" s="227">
        <v>11</v>
      </c>
      <c r="AP29" s="227">
        <v>16</v>
      </c>
      <c r="AQ29" s="227">
        <v>16</v>
      </c>
    </row>
    <row r="30" spans="1:43" ht="14.25" customHeight="1">
      <c r="A30" s="221">
        <v>25</v>
      </c>
      <c r="B30" s="288"/>
      <c r="C30" s="288" t="s">
        <v>785</v>
      </c>
      <c r="D30" s="226">
        <v>1291</v>
      </c>
      <c r="E30" s="226">
        <v>806</v>
      </c>
      <c r="F30" s="223">
        <v>150</v>
      </c>
      <c r="G30" s="223">
        <v>57</v>
      </c>
      <c r="H30" s="223">
        <v>84</v>
      </c>
      <c r="I30" s="223">
        <v>9</v>
      </c>
      <c r="J30" s="228">
        <v>93.68</v>
      </c>
      <c r="K30" s="227">
        <v>67</v>
      </c>
      <c r="L30" s="227">
        <v>13</v>
      </c>
      <c r="M30" s="227">
        <v>1</v>
      </c>
      <c r="N30" s="227">
        <v>12</v>
      </c>
      <c r="O30" s="227" t="s">
        <v>245</v>
      </c>
      <c r="P30" s="227">
        <v>1</v>
      </c>
      <c r="Q30" s="227">
        <v>10</v>
      </c>
      <c r="R30" s="227" t="s">
        <v>245</v>
      </c>
      <c r="S30" s="227">
        <v>7</v>
      </c>
      <c r="T30" s="227">
        <v>3</v>
      </c>
      <c r="U30" s="227" t="s">
        <v>245</v>
      </c>
      <c r="V30" s="227">
        <v>1</v>
      </c>
      <c r="W30" s="227" t="s">
        <v>245</v>
      </c>
      <c r="X30" s="227">
        <v>5</v>
      </c>
      <c r="Y30" s="227">
        <v>3</v>
      </c>
      <c r="Z30" s="227">
        <v>1</v>
      </c>
      <c r="AA30" s="227">
        <v>10</v>
      </c>
      <c r="AB30" s="227">
        <v>10</v>
      </c>
      <c r="AC30" s="227">
        <v>10</v>
      </c>
      <c r="AD30" s="227">
        <v>10</v>
      </c>
      <c r="AE30" s="227">
        <v>10</v>
      </c>
      <c r="AF30" s="227">
        <v>10</v>
      </c>
      <c r="AG30" s="227">
        <v>0</v>
      </c>
      <c r="AH30" s="227">
        <v>10</v>
      </c>
      <c r="AI30" s="227">
        <v>10</v>
      </c>
      <c r="AJ30" s="227">
        <v>10</v>
      </c>
      <c r="AK30" s="227">
        <v>5</v>
      </c>
      <c r="AL30" s="227">
        <v>7</v>
      </c>
      <c r="AM30" s="227">
        <v>6</v>
      </c>
      <c r="AN30" s="227">
        <v>10</v>
      </c>
      <c r="AO30" s="227">
        <v>7</v>
      </c>
      <c r="AP30" s="227">
        <v>10</v>
      </c>
      <c r="AQ30" s="227">
        <v>10</v>
      </c>
    </row>
    <row r="31" spans="1:43" ht="14.25" customHeight="1">
      <c r="A31" s="221">
        <v>26</v>
      </c>
      <c r="B31" s="288"/>
      <c r="C31" s="288" t="s">
        <v>794</v>
      </c>
      <c r="D31" s="226">
        <v>588</v>
      </c>
      <c r="E31" s="226" t="s">
        <v>245</v>
      </c>
      <c r="F31" s="223">
        <v>64</v>
      </c>
      <c r="G31" s="223">
        <v>22</v>
      </c>
      <c r="H31" s="223">
        <v>11</v>
      </c>
      <c r="I31" s="223">
        <v>31</v>
      </c>
      <c r="J31" s="228">
        <v>12.28</v>
      </c>
      <c r="K31" s="227">
        <v>59</v>
      </c>
      <c r="L31" s="227">
        <v>12</v>
      </c>
      <c r="M31" s="227" t="s">
        <v>245</v>
      </c>
      <c r="N31" s="227">
        <v>12</v>
      </c>
      <c r="O31" s="227">
        <v>1</v>
      </c>
      <c r="P31" s="227" t="s">
        <v>245</v>
      </c>
      <c r="Q31" s="227">
        <v>9</v>
      </c>
      <c r="R31" s="227" t="s">
        <v>245</v>
      </c>
      <c r="S31" s="227">
        <v>5</v>
      </c>
      <c r="T31" s="227">
        <v>4</v>
      </c>
      <c r="U31" s="227">
        <v>5</v>
      </c>
      <c r="V31" s="227">
        <v>2</v>
      </c>
      <c r="W31" s="227">
        <v>2</v>
      </c>
      <c r="X31" s="227" t="s">
        <v>245</v>
      </c>
      <c r="Y31" s="227" t="s">
        <v>245</v>
      </c>
      <c r="Z31" s="227" t="s">
        <v>245</v>
      </c>
      <c r="AA31" s="227">
        <v>1</v>
      </c>
      <c r="AB31" s="227">
        <v>1</v>
      </c>
      <c r="AC31" s="227">
        <v>5</v>
      </c>
      <c r="AD31" s="227">
        <v>5</v>
      </c>
      <c r="AE31" s="227">
        <v>1</v>
      </c>
      <c r="AF31" s="227">
        <v>2</v>
      </c>
      <c r="AG31" s="227">
        <v>4</v>
      </c>
      <c r="AH31" s="227">
        <v>9</v>
      </c>
      <c r="AI31" s="227">
        <v>0</v>
      </c>
      <c r="AJ31" s="227">
        <v>0</v>
      </c>
      <c r="AK31" s="227">
        <v>0</v>
      </c>
      <c r="AL31" s="227">
        <v>0</v>
      </c>
      <c r="AM31" s="227">
        <v>0</v>
      </c>
      <c r="AN31" s="227">
        <v>4</v>
      </c>
      <c r="AO31" s="227">
        <v>0</v>
      </c>
      <c r="AP31" s="227">
        <v>8</v>
      </c>
      <c r="AQ31" s="227">
        <v>7</v>
      </c>
    </row>
    <row r="32" spans="1:43" ht="14.25" customHeight="1">
      <c r="A32" s="221">
        <v>27</v>
      </c>
      <c r="B32" s="288"/>
      <c r="C32" s="288" t="s">
        <v>804</v>
      </c>
      <c r="D32" s="226">
        <v>414</v>
      </c>
      <c r="E32" s="226" t="s">
        <v>245</v>
      </c>
      <c r="F32" s="223">
        <v>75</v>
      </c>
      <c r="G32" s="223">
        <v>43</v>
      </c>
      <c r="H32" s="223">
        <v>15</v>
      </c>
      <c r="I32" s="223">
        <v>17</v>
      </c>
      <c r="J32" s="228">
        <v>9.84</v>
      </c>
      <c r="K32" s="227">
        <v>85</v>
      </c>
      <c r="L32" s="227">
        <v>16</v>
      </c>
      <c r="M32" s="227" t="s">
        <v>245</v>
      </c>
      <c r="N32" s="227">
        <v>15</v>
      </c>
      <c r="O32" s="227" t="s">
        <v>245</v>
      </c>
      <c r="P32" s="227">
        <v>1</v>
      </c>
      <c r="Q32" s="227">
        <v>18</v>
      </c>
      <c r="R32" s="227">
        <v>3</v>
      </c>
      <c r="S32" s="227">
        <v>13</v>
      </c>
      <c r="T32" s="227">
        <v>2</v>
      </c>
      <c r="U32" s="227">
        <v>11</v>
      </c>
      <c r="V32" s="227">
        <v>4</v>
      </c>
      <c r="W32" s="227">
        <v>2</v>
      </c>
      <c r="X32" s="227">
        <v>1</v>
      </c>
      <c r="Y32" s="227" t="s">
        <v>245</v>
      </c>
      <c r="Z32" s="227" t="s">
        <v>245</v>
      </c>
      <c r="AA32" s="227">
        <v>5</v>
      </c>
      <c r="AB32" s="227">
        <v>7</v>
      </c>
      <c r="AC32" s="227">
        <v>0</v>
      </c>
      <c r="AD32" s="227">
        <v>2</v>
      </c>
      <c r="AE32" s="227">
        <v>18</v>
      </c>
      <c r="AF32" s="227">
        <v>17</v>
      </c>
      <c r="AG32" s="227">
        <v>0</v>
      </c>
      <c r="AH32" s="227">
        <v>18</v>
      </c>
      <c r="AI32" s="227">
        <v>0</v>
      </c>
      <c r="AJ32" s="227">
        <v>0</v>
      </c>
      <c r="AK32" s="227">
        <v>0</v>
      </c>
      <c r="AL32" s="227">
        <v>0</v>
      </c>
      <c r="AM32" s="227">
        <v>0</v>
      </c>
      <c r="AN32" s="227">
        <v>0</v>
      </c>
      <c r="AO32" s="227">
        <v>0</v>
      </c>
      <c r="AP32" s="227">
        <v>18</v>
      </c>
      <c r="AQ32" s="227">
        <v>8</v>
      </c>
    </row>
    <row r="33" spans="1:43" ht="14.25" customHeight="1">
      <c r="A33" s="221">
        <v>28</v>
      </c>
      <c r="B33" s="288"/>
      <c r="C33" s="288" t="s">
        <v>826</v>
      </c>
      <c r="D33" s="226">
        <v>288</v>
      </c>
      <c r="E33" s="226" t="s">
        <v>245</v>
      </c>
      <c r="F33" s="223">
        <v>121</v>
      </c>
      <c r="G33" s="223">
        <v>46</v>
      </c>
      <c r="H33" s="223">
        <v>47</v>
      </c>
      <c r="I33" s="223">
        <v>28</v>
      </c>
      <c r="J33" s="228">
        <v>11.6</v>
      </c>
      <c r="K33" s="227">
        <v>70</v>
      </c>
      <c r="L33" s="227">
        <v>16</v>
      </c>
      <c r="M33" s="227" t="s">
        <v>245</v>
      </c>
      <c r="N33" s="227">
        <v>16</v>
      </c>
      <c r="O33" s="227">
        <v>3</v>
      </c>
      <c r="P33" s="227">
        <v>1</v>
      </c>
      <c r="Q33" s="227">
        <v>10</v>
      </c>
      <c r="R33" s="227" t="s">
        <v>245</v>
      </c>
      <c r="S33" s="227">
        <v>9</v>
      </c>
      <c r="T33" s="227">
        <v>1</v>
      </c>
      <c r="U33" s="227" t="s">
        <v>245</v>
      </c>
      <c r="V33" s="227">
        <v>4</v>
      </c>
      <c r="W33" s="227">
        <v>4</v>
      </c>
      <c r="X33" s="227">
        <v>2</v>
      </c>
      <c r="Y33" s="227" t="s">
        <v>245</v>
      </c>
      <c r="Z33" s="227" t="s">
        <v>245</v>
      </c>
      <c r="AA33" s="227">
        <v>10</v>
      </c>
      <c r="AB33" s="227">
        <v>0</v>
      </c>
      <c r="AC33" s="227">
        <v>0</v>
      </c>
      <c r="AD33" s="227">
        <v>0</v>
      </c>
      <c r="AE33" s="227">
        <v>5</v>
      </c>
      <c r="AF33" s="227">
        <v>0</v>
      </c>
      <c r="AG33" s="227">
        <v>0</v>
      </c>
      <c r="AH33" s="227">
        <v>10</v>
      </c>
      <c r="AI33" s="227">
        <v>0</v>
      </c>
      <c r="AJ33" s="227">
        <v>0</v>
      </c>
      <c r="AK33" s="227">
        <v>0</v>
      </c>
      <c r="AL33" s="227">
        <v>0</v>
      </c>
      <c r="AM33" s="227">
        <v>0</v>
      </c>
      <c r="AN33" s="227">
        <v>3</v>
      </c>
      <c r="AO33" s="227">
        <v>0</v>
      </c>
      <c r="AP33" s="227">
        <v>10</v>
      </c>
      <c r="AQ33" s="227">
        <v>9</v>
      </c>
    </row>
    <row r="34" spans="1:43" ht="14.25" customHeight="1">
      <c r="A34" s="221">
        <v>29</v>
      </c>
      <c r="B34" s="288"/>
      <c r="C34" s="288" t="s">
        <v>831</v>
      </c>
      <c r="D34" s="226">
        <v>470</v>
      </c>
      <c r="E34" s="226" t="s">
        <v>245</v>
      </c>
      <c r="F34" s="223">
        <v>151</v>
      </c>
      <c r="G34" s="223">
        <v>43</v>
      </c>
      <c r="H34" s="223">
        <v>24</v>
      </c>
      <c r="I34" s="223">
        <v>84</v>
      </c>
      <c r="J34" s="228">
        <v>14.3</v>
      </c>
      <c r="K34" s="227">
        <v>190</v>
      </c>
      <c r="L34" s="227">
        <v>67</v>
      </c>
      <c r="M34" s="227">
        <v>9</v>
      </c>
      <c r="N34" s="227">
        <v>65</v>
      </c>
      <c r="O34" s="227" t="s">
        <v>245</v>
      </c>
      <c r="P34" s="227">
        <v>1</v>
      </c>
      <c r="Q34" s="227">
        <v>7</v>
      </c>
      <c r="R34" s="227" t="s">
        <v>245</v>
      </c>
      <c r="S34" s="227">
        <v>4</v>
      </c>
      <c r="T34" s="227">
        <v>3</v>
      </c>
      <c r="U34" s="227" t="s">
        <v>245</v>
      </c>
      <c r="V34" s="227">
        <v>1</v>
      </c>
      <c r="W34" s="227">
        <v>4</v>
      </c>
      <c r="X34" s="227">
        <v>1</v>
      </c>
      <c r="Y34" s="227">
        <v>1</v>
      </c>
      <c r="Z34" s="227" t="s">
        <v>245</v>
      </c>
      <c r="AA34" s="227">
        <v>7</v>
      </c>
      <c r="AB34" s="227">
        <v>6</v>
      </c>
      <c r="AC34" s="227">
        <v>6</v>
      </c>
      <c r="AD34" s="227">
        <v>4</v>
      </c>
      <c r="AE34" s="227">
        <v>6</v>
      </c>
      <c r="AF34" s="227">
        <v>5</v>
      </c>
      <c r="AG34" s="227">
        <v>0</v>
      </c>
      <c r="AH34" s="227">
        <v>7</v>
      </c>
      <c r="AI34" s="227">
        <v>1</v>
      </c>
      <c r="AJ34" s="227">
        <v>0</v>
      </c>
      <c r="AK34" s="227">
        <v>0</v>
      </c>
      <c r="AL34" s="227">
        <v>0</v>
      </c>
      <c r="AM34" s="227">
        <v>0</v>
      </c>
      <c r="AN34" s="227">
        <v>6</v>
      </c>
      <c r="AO34" s="227">
        <v>4</v>
      </c>
      <c r="AP34" s="227">
        <v>7</v>
      </c>
      <c r="AQ34" s="227">
        <v>7</v>
      </c>
    </row>
    <row r="35" spans="1:43" ht="14.25" customHeight="1">
      <c r="A35" s="221">
        <v>30</v>
      </c>
      <c r="B35" s="288"/>
      <c r="C35" s="288" t="s">
        <v>837</v>
      </c>
      <c r="D35" s="226">
        <v>155</v>
      </c>
      <c r="E35" s="226" t="s">
        <v>245</v>
      </c>
      <c r="F35" s="223">
        <v>3</v>
      </c>
      <c r="G35" s="223">
        <v>1</v>
      </c>
      <c r="H35" s="223">
        <v>1</v>
      </c>
      <c r="I35" s="223">
        <v>1</v>
      </c>
      <c r="J35" s="228">
        <v>13.22</v>
      </c>
      <c r="K35" s="227">
        <v>37</v>
      </c>
      <c r="L35" s="227">
        <v>11</v>
      </c>
      <c r="M35" s="227">
        <v>1</v>
      </c>
      <c r="N35" s="227">
        <v>11</v>
      </c>
      <c r="O35" s="227" t="s">
        <v>245</v>
      </c>
      <c r="P35" s="227" t="s">
        <v>245</v>
      </c>
      <c r="Q35" s="227">
        <v>1</v>
      </c>
      <c r="R35" s="227" t="s">
        <v>245</v>
      </c>
      <c r="S35" s="227">
        <v>1</v>
      </c>
      <c r="T35" s="227" t="s">
        <v>245</v>
      </c>
      <c r="U35" s="227" t="s">
        <v>245</v>
      </c>
      <c r="V35" s="227" t="s">
        <v>245</v>
      </c>
      <c r="W35" s="227">
        <v>1</v>
      </c>
      <c r="X35" s="227" t="s">
        <v>245</v>
      </c>
      <c r="Y35" s="227" t="s">
        <v>245</v>
      </c>
      <c r="Z35" s="227" t="s">
        <v>245</v>
      </c>
      <c r="AA35" s="227">
        <v>1</v>
      </c>
      <c r="AB35" s="227">
        <v>1</v>
      </c>
      <c r="AC35" s="227">
        <v>1</v>
      </c>
      <c r="AD35" s="227">
        <v>1</v>
      </c>
      <c r="AE35" s="227">
        <v>1</v>
      </c>
      <c r="AF35" s="227">
        <v>1</v>
      </c>
      <c r="AG35" s="227">
        <v>0</v>
      </c>
      <c r="AH35" s="227">
        <v>1</v>
      </c>
      <c r="AI35" s="227">
        <v>0</v>
      </c>
      <c r="AJ35" s="227">
        <v>0</v>
      </c>
      <c r="AK35" s="227">
        <v>0</v>
      </c>
      <c r="AL35" s="227">
        <v>0</v>
      </c>
      <c r="AM35" s="227">
        <v>0</v>
      </c>
      <c r="AN35" s="227">
        <v>0</v>
      </c>
      <c r="AO35" s="227">
        <v>0</v>
      </c>
      <c r="AP35" s="227">
        <v>1</v>
      </c>
      <c r="AQ35" s="227">
        <v>1</v>
      </c>
    </row>
    <row r="36" spans="1:43" ht="14.25" customHeight="1">
      <c r="A36" s="221">
        <v>31</v>
      </c>
      <c r="B36" s="288"/>
      <c r="C36" s="288" t="s">
        <v>289</v>
      </c>
      <c r="D36" s="226">
        <v>846</v>
      </c>
      <c r="E36" s="226">
        <v>478</v>
      </c>
      <c r="F36" s="223">
        <v>141</v>
      </c>
      <c r="G36" s="223">
        <v>29</v>
      </c>
      <c r="H36" s="223">
        <v>44</v>
      </c>
      <c r="I36" s="223">
        <v>68</v>
      </c>
      <c r="J36" s="228">
        <v>49.53</v>
      </c>
      <c r="K36" s="227">
        <v>97</v>
      </c>
      <c r="L36" s="227">
        <v>13</v>
      </c>
      <c r="M36" s="227">
        <v>1</v>
      </c>
      <c r="N36" s="227">
        <v>13</v>
      </c>
      <c r="O36" s="227" t="s">
        <v>245</v>
      </c>
      <c r="P36" s="227" t="s">
        <v>245</v>
      </c>
      <c r="Q36" s="227">
        <v>14</v>
      </c>
      <c r="R36" s="227">
        <v>1</v>
      </c>
      <c r="S36" s="227">
        <v>3</v>
      </c>
      <c r="T36" s="227">
        <v>10</v>
      </c>
      <c r="U36" s="227">
        <v>4</v>
      </c>
      <c r="V36" s="227">
        <v>3</v>
      </c>
      <c r="W36" s="227">
        <v>3</v>
      </c>
      <c r="X36" s="227">
        <v>4</v>
      </c>
      <c r="Y36" s="227" t="s">
        <v>245</v>
      </c>
      <c r="Z36" s="227" t="s">
        <v>245</v>
      </c>
      <c r="AA36" s="227">
        <v>6</v>
      </c>
      <c r="AB36" s="227">
        <v>13</v>
      </c>
      <c r="AC36" s="227">
        <v>13</v>
      </c>
      <c r="AD36" s="227">
        <v>12</v>
      </c>
      <c r="AE36" s="227">
        <v>10</v>
      </c>
      <c r="AF36" s="227">
        <v>3</v>
      </c>
      <c r="AG36" s="227">
        <v>1</v>
      </c>
      <c r="AH36" s="227">
        <v>14</v>
      </c>
      <c r="AI36" s="227">
        <v>0</v>
      </c>
      <c r="AJ36" s="227">
        <v>10</v>
      </c>
      <c r="AK36" s="227">
        <v>2</v>
      </c>
      <c r="AL36" s="227">
        <v>1</v>
      </c>
      <c r="AM36" s="227">
        <v>0</v>
      </c>
      <c r="AN36" s="227">
        <v>9</v>
      </c>
      <c r="AO36" s="227">
        <v>2</v>
      </c>
      <c r="AP36" s="227">
        <v>12</v>
      </c>
      <c r="AQ36" s="227">
        <v>12</v>
      </c>
    </row>
    <row r="37" spans="1:43" ht="14.25" customHeight="1">
      <c r="A37" s="221">
        <v>32</v>
      </c>
      <c r="B37" s="288"/>
      <c r="C37" s="288" t="s">
        <v>864</v>
      </c>
      <c r="D37" s="226">
        <v>582</v>
      </c>
      <c r="E37" s="226">
        <v>217</v>
      </c>
      <c r="F37" s="223">
        <v>221</v>
      </c>
      <c r="G37" s="223">
        <v>24</v>
      </c>
      <c r="H37" s="223">
        <v>188</v>
      </c>
      <c r="I37" s="223">
        <v>9</v>
      </c>
      <c r="J37" s="228">
        <v>23.32</v>
      </c>
      <c r="K37" s="227">
        <v>132</v>
      </c>
      <c r="L37" s="227">
        <v>26</v>
      </c>
      <c r="M37" s="227" t="s">
        <v>245</v>
      </c>
      <c r="N37" s="227">
        <v>24</v>
      </c>
      <c r="O37" s="227" t="s">
        <v>245</v>
      </c>
      <c r="P37" s="227">
        <v>3</v>
      </c>
      <c r="Q37" s="227">
        <v>8</v>
      </c>
      <c r="R37" s="227" t="s">
        <v>245</v>
      </c>
      <c r="S37" s="227">
        <v>3</v>
      </c>
      <c r="T37" s="227">
        <v>5</v>
      </c>
      <c r="U37" s="227" t="s">
        <v>245</v>
      </c>
      <c r="V37" s="227">
        <v>3</v>
      </c>
      <c r="W37" s="227" t="s">
        <v>245</v>
      </c>
      <c r="X37" s="227">
        <v>2</v>
      </c>
      <c r="Y37" s="227">
        <v>3</v>
      </c>
      <c r="Z37" s="227" t="s">
        <v>245</v>
      </c>
      <c r="AA37" s="227">
        <v>8</v>
      </c>
      <c r="AB37" s="227">
        <v>7</v>
      </c>
      <c r="AC37" s="227">
        <v>8</v>
      </c>
      <c r="AD37" s="227">
        <v>8</v>
      </c>
      <c r="AE37" s="227">
        <v>8</v>
      </c>
      <c r="AF37" s="227">
        <v>8</v>
      </c>
      <c r="AG37" s="227">
        <v>0</v>
      </c>
      <c r="AH37" s="227">
        <v>8</v>
      </c>
      <c r="AI37" s="227">
        <v>0</v>
      </c>
      <c r="AJ37" s="227">
        <v>7</v>
      </c>
      <c r="AK37" s="227">
        <v>0</v>
      </c>
      <c r="AL37" s="227">
        <v>2</v>
      </c>
      <c r="AM37" s="227">
        <v>2</v>
      </c>
      <c r="AN37" s="227">
        <v>2</v>
      </c>
      <c r="AO37" s="227">
        <v>1</v>
      </c>
      <c r="AP37" s="227">
        <v>7</v>
      </c>
      <c r="AQ37" s="227">
        <v>7</v>
      </c>
    </row>
    <row r="38" spans="1:43" ht="14.25" customHeight="1">
      <c r="A38" s="221">
        <v>33</v>
      </c>
      <c r="B38" s="288"/>
      <c r="C38" s="288" t="s">
        <v>294</v>
      </c>
      <c r="D38" s="226">
        <v>2116</v>
      </c>
      <c r="E38" s="226">
        <v>1807</v>
      </c>
      <c r="F38" s="223">
        <v>135</v>
      </c>
      <c r="G38" s="223">
        <v>47</v>
      </c>
      <c r="H38" s="223">
        <v>55</v>
      </c>
      <c r="I38" s="223">
        <v>33</v>
      </c>
      <c r="J38" s="228">
        <v>44.28</v>
      </c>
      <c r="K38" s="227">
        <v>61</v>
      </c>
      <c r="L38" s="227">
        <v>12</v>
      </c>
      <c r="M38" s="227" t="s">
        <v>245</v>
      </c>
      <c r="N38" s="227">
        <v>11</v>
      </c>
      <c r="O38" s="227" t="s">
        <v>245</v>
      </c>
      <c r="P38" s="227">
        <v>2</v>
      </c>
      <c r="Q38" s="227">
        <v>6</v>
      </c>
      <c r="R38" s="227">
        <v>1</v>
      </c>
      <c r="S38" s="227">
        <v>2</v>
      </c>
      <c r="T38" s="227">
        <v>3</v>
      </c>
      <c r="U38" s="227">
        <v>1</v>
      </c>
      <c r="V38" s="227" t="s">
        <v>245</v>
      </c>
      <c r="W38" s="227">
        <v>3</v>
      </c>
      <c r="X38" s="227">
        <v>2</v>
      </c>
      <c r="Y38" s="227" t="s">
        <v>245</v>
      </c>
      <c r="Z38" s="227" t="s">
        <v>245</v>
      </c>
      <c r="AA38" s="227">
        <v>3</v>
      </c>
      <c r="AB38" s="227">
        <v>6</v>
      </c>
      <c r="AC38" s="227">
        <v>6</v>
      </c>
      <c r="AD38" s="227">
        <v>5</v>
      </c>
      <c r="AE38" s="227">
        <v>6</v>
      </c>
      <c r="AF38" s="227">
        <v>1</v>
      </c>
      <c r="AG38" s="227">
        <v>0</v>
      </c>
      <c r="AH38" s="227">
        <v>6</v>
      </c>
      <c r="AI38" s="227">
        <v>3</v>
      </c>
      <c r="AJ38" s="227">
        <v>6</v>
      </c>
      <c r="AK38" s="227">
        <v>0</v>
      </c>
      <c r="AL38" s="227">
        <v>0</v>
      </c>
      <c r="AM38" s="227">
        <v>0</v>
      </c>
      <c r="AN38" s="227">
        <v>6</v>
      </c>
      <c r="AO38" s="227">
        <v>5</v>
      </c>
      <c r="AP38" s="227">
        <v>6</v>
      </c>
      <c r="AQ38" s="227">
        <v>6</v>
      </c>
    </row>
    <row r="39" spans="1:43" ht="14.25" customHeight="1">
      <c r="A39" s="221">
        <v>34</v>
      </c>
      <c r="B39" s="288"/>
      <c r="C39" s="288" t="s">
        <v>877</v>
      </c>
      <c r="D39" s="226">
        <v>1042</v>
      </c>
      <c r="E39" s="226">
        <v>440</v>
      </c>
      <c r="F39" s="223">
        <v>304</v>
      </c>
      <c r="G39" s="223">
        <v>19</v>
      </c>
      <c r="H39" s="223">
        <v>217</v>
      </c>
      <c r="I39" s="223">
        <v>68</v>
      </c>
      <c r="J39" s="228">
        <v>46.32</v>
      </c>
      <c r="K39" s="227">
        <v>141</v>
      </c>
      <c r="L39" s="227">
        <v>17</v>
      </c>
      <c r="M39" s="227">
        <v>1</v>
      </c>
      <c r="N39" s="227">
        <v>17</v>
      </c>
      <c r="O39" s="227">
        <v>1</v>
      </c>
      <c r="P39" s="227" t="s">
        <v>245</v>
      </c>
      <c r="Q39" s="227">
        <v>5</v>
      </c>
      <c r="R39" s="227" t="s">
        <v>245</v>
      </c>
      <c r="S39" s="227" t="s">
        <v>245</v>
      </c>
      <c r="T39" s="227">
        <v>5</v>
      </c>
      <c r="U39" s="227" t="s">
        <v>245</v>
      </c>
      <c r="V39" s="227">
        <v>2</v>
      </c>
      <c r="W39" s="227">
        <v>3</v>
      </c>
      <c r="X39" s="227" t="s">
        <v>245</v>
      </c>
      <c r="Y39" s="227" t="s">
        <v>245</v>
      </c>
      <c r="Z39" s="227" t="s">
        <v>245</v>
      </c>
      <c r="AA39" s="227">
        <v>2</v>
      </c>
      <c r="AB39" s="227">
        <v>5</v>
      </c>
      <c r="AC39" s="227">
        <v>5</v>
      </c>
      <c r="AD39" s="227">
        <v>5</v>
      </c>
      <c r="AE39" s="227">
        <v>5</v>
      </c>
      <c r="AF39" s="227">
        <v>5</v>
      </c>
      <c r="AG39" s="227">
        <v>0</v>
      </c>
      <c r="AH39" s="227">
        <v>5</v>
      </c>
      <c r="AI39" s="227">
        <v>0</v>
      </c>
      <c r="AJ39" s="227">
        <v>3</v>
      </c>
      <c r="AK39" s="227">
        <v>1</v>
      </c>
      <c r="AL39" s="227">
        <v>3</v>
      </c>
      <c r="AM39" s="227">
        <v>1</v>
      </c>
      <c r="AN39" s="227">
        <v>5</v>
      </c>
      <c r="AO39" s="227">
        <v>2</v>
      </c>
      <c r="AP39" s="227">
        <v>5</v>
      </c>
      <c r="AQ39" s="227">
        <v>5</v>
      </c>
    </row>
    <row r="40" spans="1:43" ht="14.25" customHeight="1">
      <c r="A40" s="221">
        <v>35</v>
      </c>
      <c r="B40" s="288"/>
      <c r="C40" s="288" t="s">
        <v>881</v>
      </c>
      <c r="D40" s="226">
        <v>103</v>
      </c>
      <c r="E40" s="226" t="s">
        <v>245</v>
      </c>
      <c r="F40" s="223">
        <v>68</v>
      </c>
      <c r="G40" s="223">
        <v>3</v>
      </c>
      <c r="H40" s="223">
        <v>55</v>
      </c>
      <c r="I40" s="223">
        <v>10</v>
      </c>
      <c r="J40" s="228">
        <v>8.36</v>
      </c>
      <c r="K40" s="227">
        <v>48</v>
      </c>
      <c r="L40" s="227">
        <v>9</v>
      </c>
      <c r="M40" s="227">
        <v>1</v>
      </c>
      <c r="N40" s="227">
        <v>8</v>
      </c>
      <c r="O40" s="227" t="s">
        <v>245</v>
      </c>
      <c r="P40" s="227" t="s">
        <v>245</v>
      </c>
      <c r="Q40" s="227">
        <v>1</v>
      </c>
      <c r="R40" s="227" t="s">
        <v>245</v>
      </c>
      <c r="S40" s="227" t="s">
        <v>245</v>
      </c>
      <c r="T40" s="227">
        <v>1</v>
      </c>
      <c r="U40" s="227" t="s">
        <v>245</v>
      </c>
      <c r="V40" s="227" t="s">
        <v>245</v>
      </c>
      <c r="W40" s="227" t="s">
        <v>245</v>
      </c>
      <c r="X40" s="227">
        <v>1</v>
      </c>
      <c r="Y40" s="227" t="s">
        <v>245</v>
      </c>
      <c r="Z40" s="227" t="s">
        <v>245</v>
      </c>
      <c r="AA40" s="227">
        <v>0</v>
      </c>
      <c r="AB40" s="227">
        <v>1</v>
      </c>
      <c r="AC40" s="227">
        <v>1</v>
      </c>
      <c r="AD40" s="227">
        <v>1</v>
      </c>
      <c r="AE40" s="227">
        <v>1</v>
      </c>
      <c r="AF40" s="227">
        <v>1</v>
      </c>
      <c r="AG40" s="227">
        <v>0</v>
      </c>
      <c r="AH40" s="227">
        <v>1</v>
      </c>
      <c r="AI40" s="227">
        <v>0</v>
      </c>
      <c r="AJ40" s="227">
        <v>0</v>
      </c>
      <c r="AK40" s="227">
        <v>0</v>
      </c>
      <c r="AL40" s="227">
        <v>0</v>
      </c>
      <c r="AM40" s="227">
        <v>0</v>
      </c>
      <c r="AN40" s="227">
        <v>1</v>
      </c>
      <c r="AO40" s="227">
        <v>1</v>
      </c>
      <c r="AP40" s="227">
        <v>1</v>
      </c>
      <c r="AQ40" s="227">
        <v>1</v>
      </c>
    </row>
    <row r="41" spans="1:43" ht="14.25" customHeight="1">
      <c r="A41" s="221">
        <v>36</v>
      </c>
      <c r="B41" s="288"/>
      <c r="C41" s="288" t="s">
        <v>288</v>
      </c>
      <c r="D41" s="226">
        <v>1254</v>
      </c>
      <c r="E41" s="226">
        <v>1021</v>
      </c>
      <c r="F41" s="223">
        <v>73</v>
      </c>
      <c r="G41" s="223">
        <v>27</v>
      </c>
      <c r="H41" s="223">
        <v>29</v>
      </c>
      <c r="I41" s="223">
        <v>17</v>
      </c>
      <c r="J41" s="228">
        <v>40.020000000000003</v>
      </c>
      <c r="K41" s="223">
        <v>57</v>
      </c>
      <c r="L41" s="223">
        <v>12</v>
      </c>
      <c r="M41" s="223" t="s">
        <v>245</v>
      </c>
      <c r="N41" s="223">
        <v>12</v>
      </c>
      <c r="O41" s="223" t="s">
        <v>245</v>
      </c>
      <c r="P41" s="223" t="s">
        <v>245</v>
      </c>
      <c r="Q41" s="227">
        <v>8</v>
      </c>
      <c r="R41" s="227" t="s">
        <v>245</v>
      </c>
      <c r="S41" s="227">
        <v>5</v>
      </c>
      <c r="T41" s="227">
        <v>3</v>
      </c>
      <c r="U41" s="227" t="s">
        <v>245</v>
      </c>
      <c r="V41" s="227">
        <v>3</v>
      </c>
      <c r="W41" s="227">
        <v>3</v>
      </c>
      <c r="X41" s="227">
        <v>1</v>
      </c>
      <c r="Y41" s="227">
        <v>1</v>
      </c>
      <c r="Z41" s="227" t="s">
        <v>245</v>
      </c>
      <c r="AA41" s="227">
        <v>8</v>
      </c>
      <c r="AB41" s="227">
        <v>8</v>
      </c>
      <c r="AC41" s="227">
        <v>8</v>
      </c>
      <c r="AD41" s="227">
        <v>8</v>
      </c>
      <c r="AE41" s="227">
        <v>8</v>
      </c>
      <c r="AF41" s="227">
        <v>7</v>
      </c>
      <c r="AG41" s="227">
        <v>0</v>
      </c>
      <c r="AH41" s="227">
        <v>8</v>
      </c>
      <c r="AI41" s="227">
        <v>2</v>
      </c>
      <c r="AJ41" s="227">
        <v>6</v>
      </c>
      <c r="AK41" s="227">
        <v>1</v>
      </c>
      <c r="AL41" s="227">
        <v>0</v>
      </c>
      <c r="AM41" s="227">
        <v>0</v>
      </c>
      <c r="AN41" s="227">
        <v>6</v>
      </c>
      <c r="AO41" s="227">
        <v>5</v>
      </c>
      <c r="AP41" s="227">
        <v>7</v>
      </c>
      <c r="AQ41" s="227">
        <v>7</v>
      </c>
    </row>
    <row r="42" spans="1:43" ht="14.25" customHeight="1">
      <c r="A42" s="221">
        <v>37</v>
      </c>
      <c r="B42" s="288"/>
      <c r="C42" s="288" t="s">
        <v>889</v>
      </c>
      <c r="D42" s="226">
        <v>3380</v>
      </c>
      <c r="E42" s="226">
        <v>2921</v>
      </c>
      <c r="F42" s="223">
        <v>192</v>
      </c>
      <c r="G42" s="223">
        <v>32</v>
      </c>
      <c r="H42" s="223">
        <v>42</v>
      </c>
      <c r="I42" s="223">
        <v>118</v>
      </c>
      <c r="J42" s="228">
        <v>46.01</v>
      </c>
      <c r="K42" s="227">
        <v>146</v>
      </c>
      <c r="L42" s="227">
        <v>26</v>
      </c>
      <c r="M42" s="227" t="s">
        <v>245</v>
      </c>
      <c r="N42" s="227">
        <v>25</v>
      </c>
      <c r="O42" s="227" t="s">
        <v>245</v>
      </c>
      <c r="P42" s="227">
        <v>1</v>
      </c>
      <c r="Q42" s="227">
        <v>13</v>
      </c>
      <c r="R42" s="227" t="s">
        <v>245</v>
      </c>
      <c r="S42" s="227">
        <v>3</v>
      </c>
      <c r="T42" s="227">
        <v>10</v>
      </c>
      <c r="U42" s="227" t="s">
        <v>245</v>
      </c>
      <c r="V42" s="227">
        <v>6</v>
      </c>
      <c r="W42" s="227">
        <v>3</v>
      </c>
      <c r="X42" s="227">
        <v>4</v>
      </c>
      <c r="Y42" s="227" t="s">
        <v>245</v>
      </c>
      <c r="Z42" s="227" t="s">
        <v>245</v>
      </c>
      <c r="AA42" s="227">
        <v>11</v>
      </c>
      <c r="AB42" s="227">
        <v>4</v>
      </c>
      <c r="AC42" s="227">
        <v>4</v>
      </c>
      <c r="AD42" s="227">
        <v>3</v>
      </c>
      <c r="AE42" s="227">
        <v>9</v>
      </c>
      <c r="AF42" s="227">
        <v>1</v>
      </c>
      <c r="AG42" s="227">
        <v>0</v>
      </c>
      <c r="AH42" s="227">
        <v>13</v>
      </c>
      <c r="AI42" s="227">
        <v>0</v>
      </c>
      <c r="AJ42" s="227">
        <v>12</v>
      </c>
      <c r="AK42" s="227">
        <v>5</v>
      </c>
      <c r="AL42" s="227">
        <v>0</v>
      </c>
      <c r="AM42" s="227">
        <v>0</v>
      </c>
      <c r="AN42" s="227">
        <v>13</v>
      </c>
      <c r="AO42" s="227">
        <v>11</v>
      </c>
      <c r="AP42" s="227">
        <v>12</v>
      </c>
      <c r="AQ42" s="227">
        <v>11</v>
      </c>
    </row>
    <row r="43" spans="1:43" ht="14.25" customHeight="1">
      <c r="A43" s="221">
        <v>38</v>
      </c>
      <c r="B43" s="288"/>
      <c r="C43" s="288" t="s">
        <v>900</v>
      </c>
      <c r="D43" s="226">
        <v>758</v>
      </c>
      <c r="E43" s="226">
        <v>177</v>
      </c>
      <c r="F43" s="223">
        <v>265</v>
      </c>
      <c r="G43" s="223">
        <v>96</v>
      </c>
      <c r="H43" s="223">
        <v>55</v>
      </c>
      <c r="I43" s="223">
        <v>114</v>
      </c>
      <c r="J43" s="228">
        <v>39.090000000000003</v>
      </c>
      <c r="K43" s="227">
        <v>190</v>
      </c>
      <c r="L43" s="227">
        <v>17</v>
      </c>
      <c r="M43" s="227">
        <v>1</v>
      </c>
      <c r="N43" s="227">
        <v>16</v>
      </c>
      <c r="O43" s="227">
        <v>1</v>
      </c>
      <c r="P43" s="227" t="s">
        <v>245</v>
      </c>
      <c r="Q43" s="227">
        <v>7</v>
      </c>
      <c r="R43" s="227" t="s">
        <v>245</v>
      </c>
      <c r="S43" s="227">
        <v>6</v>
      </c>
      <c r="T43" s="227">
        <v>1</v>
      </c>
      <c r="U43" s="227" t="s">
        <v>245</v>
      </c>
      <c r="V43" s="227">
        <v>1</v>
      </c>
      <c r="W43" s="227">
        <v>4</v>
      </c>
      <c r="X43" s="227">
        <v>2</v>
      </c>
      <c r="Y43" s="227" t="s">
        <v>245</v>
      </c>
      <c r="Z43" s="227" t="s">
        <v>245</v>
      </c>
      <c r="AA43" s="227">
        <v>7</v>
      </c>
      <c r="AB43" s="227">
        <v>6</v>
      </c>
      <c r="AC43" s="227">
        <v>2</v>
      </c>
      <c r="AD43" s="227">
        <v>2</v>
      </c>
      <c r="AE43" s="227">
        <v>7</v>
      </c>
      <c r="AF43" s="227">
        <v>0</v>
      </c>
      <c r="AG43" s="227">
        <v>0</v>
      </c>
      <c r="AH43" s="227">
        <v>7</v>
      </c>
      <c r="AI43" s="227">
        <v>1</v>
      </c>
      <c r="AJ43" s="227">
        <v>3</v>
      </c>
      <c r="AK43" s="227">
        <v>0</v>
      </c>
      <c r="AL43" s="227">
        <v>1</v>
      </c>
      <c r="AM43" s="227">
        <v>0</v>
      </c>
      <c r="AN43" s="227">
        <v>7</v>
      </c>
      <c r="AO43" s="227">
        <v>6</v>
      </c>
      <c r="AP43" s="227">
        <v>7</v>
      </c>
      <c r="AQ43" s="227">
        <v>7</v>
      </c>
    </row>
    <row r="44" spans="1:43" ht="14.25" customHeight="1">
      <c r="A44" s="221">
        <v>39</v>
      </c>
      <c r="B44" s="288"/>
      <c r="C44" s="288" t="s">
        <v>905</v>
      </c>
      <c r="D44" s="226">
        <v>1472</v>
      </c>
      <c r="E44" s="226">
        <v>746</v>
      </c>
      <c r="F44" s="223">
        <v>340</v>
      </c>
      <c r="G44" s="223">
        <v>76</v>
      </c>
      <c r="H44" s="223">
        <v>56</v>
      </c>
      <c r="I44" s="223">
        <v>208</v>
      </c>
      <c r="J44" s="228">
        <v>36.770000000000003</v>
      </c>
      <c r="K44" s="227">
        <v>295</v>
      </c>
      <c r="L44" s="227">
        <v>52</v>
      </c>
      <c r="M44" s="227">
        <v>5</v>
      </c>
      <c r="N44" s="227">
        <v>51</v>
      </c>
      <c r="O44" s="227" t="s">
        <v>245</v>
      </c>
      <c r="P44" s="227">
        <v>4</v>
      </c>
      <c r="Q44" s="227">
        <v>18</v>
      </c>
      <c r="R44" s="227">
        <v>3</v>
      </c>
      <c r="S44" s="227">
        <v>5</v>
      </c>
      <c r="T44" s="227">
        <v>10</v>
      </c>
      <c r="U44" s="227">
        <v>1</v>
      </c>
      <c r="V44" s="227">
        <v>7</v>
      </c>
      <c r="W44" s="227">
        <v>2</v>
      </c>
      <c r="X44" s="227">
        <v>7</v>
      </c>
      <c r="Y44" s="227">
        <v>1</v>
      </c>
      <c r="Z44" s="227" t="s">
        <v>245</v>
      </c>
      <c r="AA44" s="227">
        <v>16</v>
      </c>
      <c r="AB44" s="227">
        <v>16</v>
      </c>
      <c r="AC44" s="227">
        <v>16</v>
      </c>
      <c r="AD44" s="227">
        <v>16</v>
      </c>
      <c r="AE44" s="227">
        <v>17</v>
      </c>
      <c r="AF44" s="227">
        <v>15</v>
      </c>
      <c r="AG44" s="227">
        <v>1</v>
      </c>
      <c r="AH44" s="227">
        <v>18</v>
      </c>
      <c r="AI44" s="227">
        <v>1</v>
      </c>
      <c r="AJ44" s="227">
        <v>6</v>
      </c>
      <c r="AK44" s="227">
        <v>6</v>
      </c>
      <c r="AL44" s="227">
        <v>1</v>
      </c>
      <c r="AM44" s="227">
        <v>0</v>
      </c>
      <c r="AN44" s="227">
        <v>13</v>
      </c>
      <c r="AO44" s="227">
        <v>11</v>
      </c>
      <c r="AP44" s="227">
        <v>16</v>
      </c>
      <c r="AQ44" s="227">
        <v>16</v>
      </c>
    </row>
    <row r="45" spans="1:43" ht="14.25" customHeight="1">
      <c r="A45" s="221">
        <v>40</v>
      </c>
      <c r="B45" s="288"/>
      <c r="C45" s="288" t="s">
        <v>921</v>
      </c>
      <c r="D45" s="226">
        <v>1614</v>
      </c>
      <c r="E45" s="226">
        <v>783</v>
      </c>
      <c r="F45" s="223">
        <v>156</v>
      </c>
      <c r="G45" s="223">
        <v>45</v>
      </c>
      <c r="H45" s="223">
        <v>98</v>
      </c>
      <c r="I45" s="223">
        <v>13</v>
      </c>
      <c r="J45" s="228">
        <v>203.31</v>
      </c>
      <c r="K45" s="227">
        <v>38</v>
      </c>
      <c r="L45" s="227">
        <v>8</v>
      </c>
      <c r="M45" s="227">
        <v>1</v>
      </c>
      <c r="N45" s="227">
        <v>7</v>
      </c>
      <c r="O45" s="227" t="s">
        <v>245</v>
      </c>
      <c r="P45" s="227">
        <v>2</v>
      </c>
      <c r="Q45" s="227">
        <v>28</v>
      </c>
      <c r="R45" s="227" t="s">
        <v>245</v>
      </c>
      <c r="S45" s="227">
        <v>14</v>
      </c>
      <c r="T45" s="227">
        <v>14</v>
      </c>
      <c r="U45" s="227">
        <v>1</v>
      </c>
      <c r="V45" s="227">
        <v>4</v>
      </c>
      <c r="W45" s="227">
        <v>7</v>
      </c>
      <c r="X45" s="227">
        <v>10</v>
      </c>
      <c r="Y45" s="227">
        <v>6</v>
      </c>
      <c r="Z45" s="227" t="s">
        <v>245</v>
      </c>
      <c r="AA45" s="227">
        <v>18</v>
      </c>
      <c r="AB45" s="227">
        <v>14</v>
      </c>
      <c r="AC45" s="227">
        <v>18</v>
      </c>
      <c r="AD45" s="227">
        <v>19</v>
      </c>
      <c r="AE45" s="227">
        <v>27</v>
      </c>
      <c r="AF45" s="227">
        <v>19</v>
      </c>
      <c r="AG45" s="227">
        <v>0</v>
      </c>
      <c r="AH45" s="227">
        <v>28</v>
      </c>
      <c r="AI45" s="227">
        <v>13</v>
      </c>
      <c r="AJ45" s="227">
        <v>28</v>
      </c>
      <c r="AK45" s="227">
        <v>0</v>
      </c>
      <c r="AL45" s="227">
        <v>0</v>
      </c>
      <c r="AM45" s="227">
        <v>0</v>
      </c>
      <c r="AN45" s="227">
        <v>27</v>
      </c>
      <c r="AO45" s="227">
        <v>2</v>
      </c>
      <c r="AP45" s="227">
        <v>21</v>
      </c>
      <c r="AQ45" s="227">
        <v>20</v>
      </c>
    </row>
    <row r="46" spans="1:43" ht="14.25" customHeight="1">
      <c r="A46" s="221">
        <v>41</v>
      </c>
      <c r="B46" s="288"/>
      <c r="C46" s="288" t="s">
        <v>944</v>
      </c>
      <c r="D46" s="226">
        <v>1000</v>
      </c>
      <c r="E46" s="226">
        <v>315</v>
      </c>
      <c r="F46" s="223">
        <v>305</v>
      </c>
      <c r="G46" s="223">
        <v>61</v>
      </c>
      <c r="H46" s="223">
        <v>40</v>
      </c>
      <c r="I46" s="223">
        <v>204</v>
      </c>
      <c r="J46" s="228">
        <v>41.42</v>
      </c>
      <c r="K46" s="227">
        <v>319</v>
      </c>
      <c r="L46" s="227">
        <v>170</v>
      </c>
      <c r="M46" s="227">
        <v>25</v>
      </c>
      <c r="N46" s="227">
        <v>165</v>
      </c>
      <c r="O46" s="227">
        <v>11</v>
      </c>
      <c r="P46" s="227">
        <v>5</v>
      </c>
      <c r="Q46" s="227">
        <v>12</v>
      </c>
      <c r="R46" s="227">
        <v>1</v>
      </c>
      <c r="S46" s="227" t="s">
        <v>245</v>
      </c>
      <c r="T46" s="227">
        <v>11</v>
      </c>
      <c r="U46" s="227">
        <v>2</v>
      </c>
      <c r="V46" s="227">
        <v>4</v>
      </c>
      <c r="W46" s="227">
        <v>2</v>
      </c>
      <c r="X46" s="227">
        <v>3</v>
      </c>
      <c r="Y46" s="227" t="s">
        <v>245</v>
      </c>
      <c r="Z46" s="227">
        <v>1</v>
      </c>
      <c r="AA46" s="227">
        <v>10</v>
      </c>
      <c r="AB46" s="227">
        <v>5</v>
      </c>
      <c r="AC46" s="227">
        <v>1</v>
      </c>
      <c r="AD46" s="227">
        <v>2</v>
      </c>
      <c r="AE46" s="227">
        <v>4</v>
      </c>
      <c r="AF46" s="227">
        <v>3</v>
      </c>
      <c r="AG46" s="227">
        <v>2</v>
      </c>
      <c r="AH46" s="227">
        <v>12</v>
      </c>
      <c r="AI46" s="227">
        <v>0</v>
      </c>
      <c r="AJ46" s="227">
        <v>8</v>
      </c>
      <c r="AK46" s="227">
        <v>1</v>
      </c>
      <c r="AL46" s="227">
        <v>3</v>
      </c>
      <c r="AM46" s="227">
        <v>3</v>
      </c>
      <c r="AN46" s="227">
        <v>11</v>
      </c>
      <c r="AO46" s="227">
        <v>2</v>
      </c>
      <c r="AP46" s="227">
        <v>11</v>
      </c>
      <c r="AQ46" s="227">
        <v>11</v>
      </c>
    </row>
    <row r="47" spans="1:43" ht="14.25" customHeight="1">
      <c r="A47" s="221">
        <v>42</v>
      </c>
      <c r="B47" s="288"/>
      <c r="C47" s="288" t="s">
        <v>956</v>
      </c>
      <c r="D47" s="226">
        <v>990</v>
      </c>
      <c r="E47" s="226">
        <v>330</v>
      </c>
      <c r="F47" s="223">
        <v>284</v>
      </c>
      <c r="G47" s="223">
        <v>73</v>
      </c>
      <c r="H47" s="223">
        <v>47</v>
      </c>
      <c r="I47" s="223">
        <v>164</v>
      </c>
      <c r="J47" s="228">
        <v>32.71</v>
      </c>
      <c r="K47" s="227">
        <v>259</v>
      </c>
      <c r="L47" s="227">
        <v>100</v>
      </c>
      <c r="M47" s="227">
        <v>15</v>
      </c>
      <c r="N47" s="227">
        <v>97</v>
      </c>
      <c r="O47" s="227">
        <v>4</v>
      </c>
      <c r="P47" s="227">
        <v>3</v>
      </c>
      <c r="Q47" s="227">
        <v>21</v>
      </c>
      <c r="R47" s="227" t="s">
        <v>245</v>
      </c>
      <c r="S47" s="227">
        <v>12</v>
      </c>
      <c r="T47" s="227">
        <v>9</v>
      </c>
      <c r="U47" s="227">
        <v>1</v>
      </c>
      <c r="V47" s="227" t="s">
        <v>245</v>
      </c>
      <c r="W47" s="227">
        <v>7</v>
      </c>
      <c r="X47" s="227">
        <v>5</v>
      </c>
      <c r="Y47" s="227">
        <v>5</v>
      </c>
      <c r="Z47" s="227">
        <v>3</v>
      </c>
      <c r="AA47" s="227">
        <v>6</v>
      </c>
      <c r="AB47" s="227">
        <v>21</v>
      </c>
      <c r="AC47" s="227">
        <v>10</v>
      </c>
      <c r="AD47" s="227">
        <v>13</v>
      </c>
      <c r="AE47" s="227">
        <v>20</v>
      </c>
      <c r="AF47" s="227">
        <v>12</v>
      </c>
      <c r="AG47" s="227">
        <v>0</v>
      </c>
      <c r="AH47" s="227">
        <v>21</v>
      </c>
      <c r="AI47" s="227">
        <v>0</v>
      </c>
      <c r="AJ47" s="227">
        <v>12</v>
      </c>
      <c r="AK47" s="227">
        <v>1</v>
      </c>
      <c r="AL47" s="227">
        <v>1</v>
      </c>
      <c r="AM47" s="227">
        <v>1</v>
      </c>
      <c r="AN47" s="227">
        <v>18</v>
      </c>
      <c r="AO47" s="227">
        <v>2</v>
      </c>
      <c r="AP47" s="227">
        <v>21</v>
      </c>
      <c r="AQ47" s="227">
        <v>21</v>
      </c>
    </row>
    <row r="48" spans="1:43" ht="14.25" customHeight="1">
      <c r="A48" s="221">
        <v>43</v>
      </c>
      <c r="B48" s="288"/>
      <c r="C48" s="288" t="s">
        <v>967</v>
      </c>
      <c r="D48" s="226">
        <v>10316</v>
      </c>
      <c r="E48" s="226">
        <v>7795</v>
      </c>
      <c r="F48" s="223">
        <v>380</v>
      </c>
      <c r="G48" s="223">
        <v>103</v>
      </c>
      <c r="H48" s="223">
        <v>276</v>
      </c>
      <c r="I48" s="223">
        <v>1</v>
      </c>
      <c r="J48" s="228">
        <v>87.34</v>
      </c>
      <c r="K48" s="227">
        <v>200</v>
      </c>
      <c r="L48" s="227">
        <v>47</v>
      </c>
      <c r="M48" s="227">
        <v>4</v>
      </c>
      <c r="N48" s="227">
        <v>44</v>
      </c>
      <c r="O48" s="227" t="s">
        <v>245</v>
      </c>
      <c r="P48" s="227">
        <v>2</v>
      </c>
      <c r="Q48" s="227">
        <v>26</v>
      </c>
      <c r="R48" s="227">
        <v>1</v>
      </c>
      <c r="S48" s="227">
        <v>12</v>
      </c>
      <c r="T48" s="227">
        <v>13</v>
      </c>
      <c r="U48" s="227" t="s">
        <v>245</v>
      </c>
      <c r="V48" s="227">
        <v>1</v>
      </c>
      <c r="W48" s="227">
        <v>7</v>
      </c>
      <c r="X48" s="227">
        <v>10</v>
      </c>
      <c r="Y48" s="227">
        <v>5</v>
      </c>
      <c r="Z48" s="227">
        <v>3</v>
      </c>
      <c r="AA48" s="227">
        <v>26</v>
      </c>
      <c r="AB48" s="227">
        <v>24</v>
      </c>
      <c r="AC48" s="227">
        <v>26</v>
      </c>
      <c r="AD48" s="227">
        <v>26</v>
      </c>
      <c r="AE48" s="227">
        <v>26</v>
      </c>
      <c r="AF48" s="227">
        <v>24</v>
      </c>
      <c r="AG48" s="227">
        <v>0</v>
      </c>
      <c r="AH48" s="227">
        <v>26</v>
      </c>
      <c r="AI48" s="227">
        <v>25</v>
      </c>
      <c r="AJ48" s="227">
        <v>25</v>
      </c>
      <c r="AK48" s="227">
        <v>21</v>
      </c>
      <c r="AL48" s="227">
        <v>4</v>
      </c>
      <c r="AM48" s="227">
        <v>4</v>
      </c>
      <c r="AN48" s="227">
        <v>26</v>
      </c>
      <c r="AO48" s="227">
        <v>25</v>
      </c>
      <c r="AP48" s="227">
        <v>26</v>
      </c>
      <c r="AQ48" s="227">
        <v>25</v>
      </c>
    </row>
    <row r="49" spans="1:43" ht="14.25" customHeight="1">
      <c r="A49" s="221">
        <v>44</v>
      </c>
      <c r="B49" s="288"/>
      <c r="C49" s="288" t="s">
        <v>988</v>
      </c>
      <c r="D49" s="226">
        <v>2960</v>
      </c>
      <c r="E49" s="226">
        <v>2244</v>
      </c>
      <c r="F49" s="223">
        <v>206</v>
      </c>
      <c r="G49" s="223">
        <v>69</v>
      </c>
      <c r="H49" s="223">
        <v>133</v>
      </c>
      <c r="I49" s="223">
        <v>4</v>
      </c>
      <c r="J49" s="228">
        <v>60.49</v>
      </c>
      <c r="K49" s="227">
        <v>137</v>
      </c>
      <c r="L49" s="227">
        <v>22</v>
      </c>
      <c r="M49" s="227">
        <v>1</v>
      </c>
      <c r="N49" s="227">
        <v>20</v>
      </c>
      <c r="O49" s="227" t="s">
        <v>245</v>
      </c>
      <c r="P49" s="227">
        <v>1</v>
      </c>
      <c r="Q49" s="227">
        <v>30</v>
      </c>
      <c r="R49" s="227" t="s">
        <v>245</v>
      </c>
      <c r="S49" s="227">
        <v>20</v>
      </c>
      <c r="T49" s="227">
        <v>10</v>
      </c>
      <c r="U49" s="227" t="s">
        <v>245</v>
      </c>
      <c r="V49" s="227">
        <v>2</v>
      </c>
      <c r="W49" s="227">
        <v>4</v>
      </c>
      <c r="X49" s="227">
        <v>11</v>
      </c>
      <c r="Y49" s="227">
        <v>12</v>
      </c>
      <c r="Z49" s="227">
        <v>1</v>
      </c>
      <c r="AA49" s="227">
        <v>25</v>
      </c>
      <c r="AB49" s="227">
        <v>26</v>
      </c>
      <c r="AC49" s="227">
        <v>23</v>
      </c>
      <c r="AD49" s="227">
        <v>27</v>
      </c>
      <c r="AE49" s="227">
        <v>27</v>
      </c>
      <c r="AF49" s="227">
        <v>21</v>
      </c>
      <c r="AG49" s="227">
        <v>2</v>
      </c>
      <c r="AH49" s="227">
        <v>30</v>
      </c>
      <c r="AI49" s="227">
        <v>21</v>
      </c>
      <c r="AJ49" s="227">
        <v>30</v>
      </c>
      <c r="AK49" s="227">
        <v>13</v>
      </c>
      <c r="AL49" s="227">
        <v>3</v>
      </c>
      <c r="AM49" s="227">
        <v>3</v>
      </c>
      <c r="AN49" s="227">
        <v>30</v>
      </c>
      <c r="AO49" s="227">
        <v>27</v>
      </c>
      <c r="AP49" s="227">
        <v>30</v>
      </c>
      <c r="AQ49" s="227">
        <v>30</v>
      </c>
    </row>
    <row r="50" spans="1:43" ht="14.25" customHeight="1">
      <c r="A50" s="221">
        <v>45</v>
      </c>
      <c r="B50" s="288"/>
      <c r="C50" s="288" t="s">
        <v>1007</v>
      </c>
      <c r="D50" s="226">
        <v>12796</v>
      </c>
      <c r="E50" s="226">
        <v>10982</v>
      </c>
      <c r="F50" s="223">
        <v>245</v>
      </c>
      <c r="G50" s="223">
        <v>122</v>
      </c>
      <c r="H50" s="223">
        <v>123</v>
      </c>
      <c r="I50" s="223">
        <v>0</v>
      </c>
      <c r="J50" s="228">
        <v>100</v>
      </c>
      <c r="K50" s="227">
        <v>134</v>
      </c>
      <c r="L50" s="227">
        <v>22</v>
      </c>
      <c r="M50" s="227">
        <v>3</v>
      </c>
      <c r="N50" s="227">
        <v>18</v>
      </c>
      <c r="O50" s="227" t="s">
        <v>245</v>
      </c>
      <c r="P50" s="227">
        <v>5</v>
      </c>
      <c r="Q50" s="227">
        <v>28</v>
      </c>
      <c r="R50" s="227">
        <v>1</v>
      </c>
      <c r="S50" s="227">
        <v>24</v>
      </c>
      <c r="T50" s="227">
        <v>3</v>
      </c>
      <c r="U50" s="227" t="s">
        <v>245</v>
      </c>
      <c r="V50" s="227">
        <v>2</v>
      </c>
      <c r="W50" s="227">
        <v>7</v>
      </c>
      <c r="X50" s="227">
        <v>12</v>
      </c>
      <c r="Y50" s="227">
        <v>5</v>
      </c>
      <c r="Z50" s="227">
        <v>2</v>
      </c>
      <c r="AA50" s="227">
        <v>16</v>
      </c>
      <c r="AB50" s="227">
        <v>21</v>
      </c>
      <c r="AC50" s="227">
        <v>21</v>
      </c>
      <c r="AD50" s="227">
        <v>25</v>
      </c>
      <c r="AE50" s="227">
        <v>24</v>
      </c>
      <c r="AF50" s="227">
        <v>23</v>
      </c>
      <c r="AG50" s="227">
        <v>2</v>
      </c>
      <c r="AH50" s="227">
        <v>28</v>
      </c>
      <c r="AI50" s="227">
        <v>5</v>
      </c>
      <c r="AJ50" s="227">
        <v>28</v>
      </c>
      <c r="AK50" s="227">
        <v>21</v>
      </c>
      <c r="AL50" s="227">
        <v>4</v>
      </c>
      <c r="AM50" s="227">
        <v>1</v>
      </c>
      <c r="AN50" s="227">
        <v>28</v>
      </c>
      <c r="AO50" s="227">
        <v>15</v>
      </c>
      <c r="AP50" s="227">
        <v>28</v>
      </c>
      <c r="AQ50" s="227">
        <v>27</v>
      </c>
    </row>
    <row r="51" spans="1:43" ht="14.25" customHeight="1">
      <c r="A51" s="221">
        <v>46</v>
      </c>
      <c r="B51" s="288"/>
      <c r="C51" s="288" t="s">
        <v>1030</v>
      </c>
      <c r="D51" s="226">
        <v>3568</v>
      </c>
      <c r="E51" s="226">
        <v>2758</v>
      </c>
      <c r="F51" s="223">
        <v>199</v>
      </c>
      <c r="G51" s="223">
        <v>111</v>
      </c>
      <c r="H51" s="223">
        <v>76</v>
      </c>
      <c r="I51" s="223">
        <v>12</v>
      </c>
      <c r="J51" s="228">
        <v>67.56</v>
      </c>
      <c r="K51" s="227">
        <v>109</v>
      </c>
      <c r="L51" s="227">
        <v>18</v>
      </c>
      <c r="M51" s="227">
        <v>3</v>
      </c>
      <c r="N51" s="227">
        <v>16</v>
      </c>
      <c r="O51" s="227" t="s">
        <v>245</v>
      </c>
      <c r="P51" s="227">
        <v>4</v>
      </c>
      <c r="Q51" s="227">
        <v>37</v>
      </c>
      <c r="R51" s="227">
        <v>8</v>
      </c>
      <c r="S51" s="227">
        <v>24</v>
      </c>
      <c r="T51" s="227">
        <v>5</v>
      </c>
      <c r="U51" s="227" t="s">
        <v>245</v>
      </c>
      <c r="V51" s="227">
        <v>5</v>
      </c>
      <c r="W51" s="227">
        <v>4</v>
      </c>
      <c r="X51" s="227">
        <v>15</v>
      </c>
      <c r="Y51" s="227">
        <v>12</v>
      </c>
      <c r="Z51" s="227">
        <v>1</v>
      </c>
      <c r="AA51" s="227">
        <v>21</v>
      </c>
      <c r="AB51" s="227">
        <v>34</v>
      </c>
      <c r="AC51" s="227">
        <v>35</v>
      </c>
      <c r="AD51" s="227">
        <v>35</v>
      </c>
      <c r="AE51" s="227">
        <v>33</v>
      </c>
      <c r="AF51" s="227">
        <v>27</v>
      </c>
      <c r="AG51" s="227">
        <v>0</v>
      </c>
      <c r="AH51" s="227">
        <v>37</v>
      </c>
      <c r="AI51" s="227">
        <v>36</v>
      </c>
      <c r="AJ51" s="227">
        <v>37</v>
      </c>
      <c r="AK51" s="227">
        <v>1</v>
      </c>
      <c r="AL51" s="227">
        <v>6</v>
      </c>
      <c r="AM51" s="227">
        <v>2</v>
      </c>
      <c r="AN51" s="227">
        <v>37</v>
      </c>
      <c r="AO51" s="227">
        <v>37</v>
      </c>
      <c r="AP51" s="227">
        <v>37</v>
      </c>
      <c r="AQ51" s="227">
        <v>36</v>
      </c>
    </row>
    <row r="52" spans="1:43" ht="14.25" customHeight="1">
      <c r="A52" s="221">
        <v>47</v>
      </c>
      <c r="B52" s="288"/>
      <c r="C52" s="288" t="s">
        <v>1065</v>
      </c>
      <c r="D52" s="226">
        <v>1018</v>
      </c>
      <c r="E52" s="226">
        <v>728</v>
      </c>
      <c r="F52" s="223">
        <v>66</v>
      </c>
      <c r="G52" s="223">
        <v>41</v>
      </c>
      <c r="H52" s="223">
        <v>25</v>
      </c>
      <c r="I52" s="223">
        <v>0</v>
      </c>
      <c r="J52" s="228">
        <v>14.15</v>
      </c>
      <c r="K52" s="227">
        <v>51</v>
      </c>
      <c r="L52" s="227">
        <v>12</v>
      </c>
      <c r="M52" s="227">
        <v>2</v>
      </c>
      <c r="N52" s="227">
        <v>11</v>
      </c>
      <c r="O52" s="227">
        <v>1</v>
      </c>
      <c r="P52" s="227">
        <v>1</v>
      </c>
      <c r="Q52" s="227">
        <v>8</v>
      </c>
      <c r="R52" s="227">
        <v>2</v>
      </c>
      <c r="S52" s="227">
        <v>5</v>
      </c>
      <c r="T52" s="227">
        <v>1</v>
      </c>
      <c r="U52" s="227" t="s">
        <v>245</v>
      </c>
      <c r="V52" s="227" t="s">
        <v>245</v>
      </c>
      <c r="W52" s="227">
        <v>3</v>
      </c>
      <c r="X52" s="227">
        <v>1</v>
      </c>
      <c r="Y52" s="227">
        <v>1</v>
      </c>
      <c r="Z52" s="227">
        <v>3</v>
      </c>
      <c r="AA52" s="227">
        <v>6</v>
      </c>
      <c r="AB52" s="227">
        <v>7</v>
      </c>
      <c r="AC52" s="227">
        <v>8</v>
      </c>
      <c r="AD52" s="227">
        <v>8</v>
      </c>
      <c r="AE52" s="227">
        <v>5</v>
      </c>
      <c r="AF52" s="227">
        <v>2</v>
      </c>
      <c r="AG52" s="227">
        <v>0</v>
      </c>
      <c r="AH52" s="227">
        <v>8</v>
      </c>
      <c r="AI52" s="227">
        <v>8</v>
      </c>
      <c r="AJ52" s="227">
        <v>8</v>
      </c>
      <c r="AK52" s="227">
        <v>1</v>
      </c>
      <c r="AL52" s="227">
        <v>2</v>
      </c>
      <c r="AM52" s="227">
        <v>1</v>
      </c>
      <c r="AN52" s="227">
        <v>8</v>
      </c>
      <c r="AO52" s="227">
        <v>7</v>
      </c>
      <c r="AP52" s="227">
        <v>8</v>
      </c>
      <c r="AQ52" s="227">
        <v>7</v>
      </c>
    </row>
    <row r="53" spans="1:43" ht="14.25" customHeight="1">
      <c r="A53" s="221">
        <v>48</v>
      </c>
      <c r="B53" s="288"/>
      <c r="C53" s="288" t="s">
        <v>4536</v>
      </c>
      <c r="D53" s="226">
        <v>846</v>
      </c>
      <c r="E53" s="226">
        <v>456</v>
      </c>
      <c r="F53" s="223">
        <v>113</v>
      </c>
      <c r="G53" s="223">
        <v>17</v>
      </c>
      <c r="H53" s="223">
        <v>65</v>
      </c>
      <c r="I53" s="223">
        <v>31</v>
      </c>
      <c r="J53" s="228">
        <v>56.5</v>
      </c>
      <c r="K53" s="227">
        <v>72</v>
      </c>
      <c r="L53" s="227">
        <v>26</v>
      </c>
      <c r="M53" s="227">
        <v>3</v>
      </c>
      <c r="N53" s="227">
        <v>24</v>
      </c>
      <c r="O53" s="227" t="s">
        <v>245</v>
      </c>
      <c r="P53" s="227">
        <v>1</v>
      </c>
      <c r="Q53" s="227">
        <v>17</v>
      </c>
      <c r="R53" s="227" t="s">
        <v>245</v>
      </c>
      <c r="S53" s="227">
        <v>3</v>
      </c>
      <c r="T53" s="227">
        <v>14</v>
      </c>
      <c r="U53" s="227">
        <v>4</v>
      </c>
      <c r="V53" s="227">
        <v>2</v>
      </c>
      <c r="W53" s="227">
        <v>4</v>
      </c>
      <c r="X53" s="227">
        <v>6</v>
      </c>
      <c r="Y53" s="227">
        <v>1</v>
      </c>
      <c r="Z53" s="227" t="s">
        <v>245</v>
      </c>
      <c r="AA53" s="227">
        <v>16</v>
      </c>
      <c r="AB53" s="227">
        <v>16</v>
      </c>
      <c r="AC53" s="227">
        <v>13</v>
      </c>
      <c r="AD53" s="227">
        <v>15</v>
      </c>
      <c r="AE53" s="227">
        <v>17</v>
      </c>
      <c r="AF53" s="227">
        <v>17</v>
      </c>
      <c r="AG53" s="227">
        <v>0</v>
      </c>
      <c r="AH53" s="227">
        <v>17</v>
      </c>
      <c r="AI53" s="227">
        <v>5</v>
      </c>
      <c r="AJ53" s="227">
        <v>17</v>
      </c>
      <c r="AK53" s="227">
        <v>0</v>
      </c>
      <c r="AL53" s="227">
        <v>1</v>
      </c>
      <c r="AM53" s="227">
        <v>1</v>
      </c>
      <c r="AN53" s="227">
        <v>17</v>
      </c>
      <c r="AO53" s="227">
        <v>2</v>
      </c>
      <c r="AP53" s="227">
        <v>14</v>
      </c>
      <c r="AQ53" s="227">
        <v>9</v>
      </c>
    </row>
    <row r="54" spans="1:43" ht="14.25" customHeight="1">
      <c r="A54" s="221">
        <v>49</v>
      </c>
      <c r="B54" s="288"/>
      <c r="C54" s="288" t="s">
        <v>1085</v>
      </c>
      <c r="D54" s="226">
        <v>2483</v>
      </c>
      <c r="E54" s="226">
        <v>1713</v>
      </c>
      <c r="F54" s="223">
        <v>96</v>
      </c>
      <c r="G54" s="223">
        <v>1</v>
      </c>
      <c r="H54" s="223">
        <v>79</v>
      </c>
      <c r="I54" s="223">
        <v>16</v>
      </c>
      <c r="J54" s="228">
        <v>121.11</v>
      </c>
      <c r="K54" s="227">
        <v>62</v>
      </c>
      <c r="L54" s="227">
        <v>26</v>
      </c>
      <c r="M54" s="227">
        <v>3</v>
      </c>
      <c r="N54" s="227">
        <v>24</v>
      </c>
      <c r="O54" s="227" t="s">
        <v>245</v>
      </c>
      <c r="P54" s="227">
        <v>1</v>
      </c>
      <c r="Q54" s="227">
        <v>23</v>
      </c>
      <c r="R54" s="227" t="s">
        <v>245</v>
      </c>
      <c r="S54" s="227" t="s">
        <v>245</v>
      </c>
      <c r="T54" s="227">
        <v>23</v>
      </c>
      <c r="U54" s="227" t="s">
        <v>245</v>
      </c>
      <c r="V54" s="227">
        <v>3</v>
      </c>
      <c r="W54" s="227">
        <v>3</v>
      </c>
      <c r="X54" s="227">
        <v>8</v>
      </c>
      <c r="Y54" s="227">
        <v>7</v>
      </c>
      <c r="Z54" s="227">
        <v>2</v>
      </c>
      <c r="AA54" s="227">
        <v>23</v>
      </c>
      <c r="AB54" s="227">
        <v>18</v>
      </c>
      <c r="AC54" s="227">
        <v>13</v>
      </c>
      <c r="AD54" s="227">
        <v>23</v>
      </c>
      <c r="AE54" s="227">
        <v>23</v>
      </c>
      <c r="AF54" s="227">
        <v>23</v>
      </c>
      <c r="AG54" s="227">
        <v>0</v>
      </c>
      <c r="AH54" s="227">
        <v>23</v>
      </c>
      <c r="AI54" s="227">
        <v>23</v>
      </c>
      <c r="AJ54" s="227">
        <v>23</v>
      </c>
      <c r="AK54" s="227">
        <v>14</v>
      </c>
      <c r="AL54" s="227">
        <v>2</v>
      </c>
      <c r="AM54" s="227">
        <v>0</v>
      </c>
      <c r="AN54" s="227">
        <v>18</v>
      </c>
      <c r="AO54" s="227">
        <v>5</v>
      </c>
      <c r="AP54" s="227">
        <v>11</v>
      </c>
      <c r="AQ54" s="227">
        <v>6</v>
      </c>
    </row>
    <row r="55" spans="1:43" ht="14.25" customHeight="1">
      <c r="A55" s="221">
        <v>50</v>
      </c>
      <c r="B55" s="288"/>
      <c r="C55" s="288" t="s">
        <v>1104</v>
      </c>
      <c r="D55" s="226">
        <v>751</v>
      </c>
      <c r="E55" s="226">
        <v>689</v>
      </c>
      <c r="F55" s="223">
        <v>48</v>
      </c>
      <c r="G55" s="223">
        <v>17</v>
      </c>
      <c r="H55" s="223">
        <v>23</v>
      </c>
      <c r="I55" s="223">
        <v>8</v>
      </c>
      <c r="J55" s="228">
        <v>19.78</v>
      </c>
      <c r="K55" s="227">
        <v>36</v>
      </c>
      <c r="L55" s="227">
        <v>14</v>
      </c>
      <c r="M55" s="227">
        <v>2</v>
      </c>
      <c r="N55" s="227">
        <v>14</v>
      </c>
      <c r="O55" s="227" t="s">
        <v>245</v>
      </c>
      <c r="P55" s="227">
        <v>1</v>
      </c>
      <c r="Q55" s="227">
        <v>5</v>
      </c>
      <c r="R55" s="227" t="s">
        <v>245</v>
      </c>
      <c r="S55" s="227">
        <v>3</v>
      </c>
      <c r="T55" s="227">
        <v>2</v>
      </c>
      <c r="U55" s="227" t="s">
        <v>245</v>
      </c>
      <c r="V55" s="227">
        <v>1</v>
      </c>
      <c r="W55" s="227">
        <v>2</v>
      </c>
      <c r="X55" s="227">
        <v>1</v>
      </c>
      <c r="Y55" s="227">
        <v>1</v>
      </c>
      <c r="Z55" s="227" t="s">
        <v>245</v>
      </c>
      <c r="AA55" s="227">
        <v>5</v>
      </c>
      <c r="AB55" s="227">
        <v>5</v>
      </c>
      <c r="AC55" s="227">
        <v>5</v>
      </c>
      <c r="AD55" s="227">
        <v>5</v>
      </c>
      <c r="AE55" s="227">
        <v>5</v>
      </c>
      <c r="AF55" s="227">
        <v>5</v>
      </c>
      <c r="AG55" s="227">
        <v>0</v>
      </c>
      <c r="AH55" s="227">
        <v>5</v>
      </c>
      <c r="AI55" s="227">
        <v>1</v>
      </c>
      <c r="AJ55" s="227">
        <v>5</v>
      </c>
      <c r="AK55" s="227">
        <v>0</v>
      </c>
      <c r="AL55" s="227">
        <v>2</v>
      </c>
      <c r="AM55" s="227">
        <v>1</v>
      </c>
      <c r="AN55" s="227">
        <v>5</v>
      </c>
      <c r="AO55" s="227">
        <v>1</v>
      </c>
      <c r="AP55" s="227">
        <v>5</v>
      </c>
      <c r="AQ55" s="227">
        <v>4</v>
      </c>
    </row>
    <row r="56" spans="1:43" ht="14.25" customHeight="1">
      <c r="A56" s="221">
        <v>51</v>
      </c>
      <c r="B56" s="288"/>
      <c r="C56" s="288" t="s">
        <v>1110</v>
      </c>
      <c r="D56" s="226">
        <v>307</v>
      </c>
      <c r="E56" s="226">
        <v>260</v>
      </c>
      <c r="F56" s="223">
        <v>33</v>
      </c>
      <c r="G56" s="223">
        <v>9</v>
      </c>
      <c r="H56" s="223">
        <v>23</v>
      </c>
      <c r="I56" s="223">
        <v>1</v>
      </c>
      <c r="J56" s="228">
        <v>15.83</v>
      </c>
      <c r="K56" s="227">
        <v>8</v>
      </c>
      <c r="L56" s="227">
        <v>3</v>
      </c>
      <c r="M56" s="227" t="s">
        <v>245</v>
      </c>
      <c r="N56" s="227">
        <v>3</v>
      </c>
      <c r="O56" s="227" t="s">
        <v>245</v>
      </c>
      <c r="P56" s="227">
        <v>1</v>
      </c>
      <c r="Q56" s="227">
        <v>1</v>
      </c>
      <c r="R56" s="227" t="s">
        <v>245</v>
      </c>
      <c r="S56" s="227" t="s">
        <v>245</v>
      </c>
      <c r="T56" s="227">
        <v>1</v>
      </c>
      <c r="U56" s="227" t="s">
        <v>245</v>
      </c>
      <c r="V56" s="227" t="s">
        <v>245</v>
      </c>
      <c r="W56" s="227">
        <v>1</v>
      </c>
      <c r="X56" s="227" t="s">
        <v>245</v>
      </c>
      <c r="Y56" s="227" t="s">
        <v>245</v>
      </c>
      <c r="Z56" s="227" t="s">
        <v>245</v>
      </c>
      <c r="AA56" s="227">
        <v>1</v>
      </c>
      <c r="AB56" s="227">
        <v>1</v>
      </c>
      <c r="AC56" s="227">
        <v>1</v>
      </c>
      <c r="AD56" s="227">
        <v>1</v>
      </c>
      <c r="AE56" s="227">
        <v>1</v>
      </c>
      <c r="AF56" s="227">
        <v>1</v>
      </c>
      <c r="AG56" s="227">
        <v>0</v>
      </c>
      <c r="AH56" s="227">
        <v>1</v>
      </c>
      <c r="AI56" s="227">
        <v>1</v>
      </c>
      <c r="AJ56" s="227">
        <v>1</v>
      </c>
      <c r="AK56" s="227">
        <v>0</v>
      </c>
      <c r="AL56" s="227">
        <v>1</v>
      </c>
      <c r="AM56" s="227">
        <v>1</v>
      </c>
      <c r="AN56" s="227">
        <v>1</v>
      </c>
      <c r="AO56" s="227">
        <v>1</v>
      </c>
      <c r="AP56" s="227">
        <v>1</v>
      </c>
      <c r="AQ56" s="227">
        <v>1</v>
      </c>
    </row>
    <row r="57" spans="1:43" ht="14.25" customHeight="1">
      <c r="A57" s="221">
        <v>52</v>
      </c>
      <c r="B57" s="288"/>
      <c r="C57" s="288" t="s">
        <v>1112</v>
      </c>
      <c r="D57" s="226">
        <v>1418</v>
      </c>
      <c r="E57" s="226">
        <v>1184</v>
      </c>
      <c r="F57" s="223">
        <v>44</v>
      </c>
      <c r="G57" s="223">
        <v>12</v>
      </c>
      <c r="H57" s="223">
        <v>24</v>
      </c>
      <c r="I57" s="223">
        <v>8</v>
      </c>
      <c r="J57" s="228">
        <v>11.56</v>
      </c>
      <c r="K57" s="227">
        <v>22</v>
      </c>
      <c r="L57" s="227">
        <v>5</v>
      </c>
      <c r="M57" s="227" t="s">
        <v>245</v>
      </c>
      <c r="N57" s="227">
        <v>5</v>
      </c>
      <c r="O57" s="227" t="s">
        <v>245</v>
      </c>
      <c r="P57" s="227">
        <v>2</v>
      </c>
      <c r="Q57" s="227">
        <v>6</v>
      </c>
      <c r="R57" s="227" t="s">
        <v>245</v>
      </c>
      <c r="S57" s="227">
        <v>3</v>
      </c>
      <c r="T57" s="227">
        <v>3</v>
      </c>
      <c r="U57" s="227" t="s">
        <v>245</v>
      </c>
      <c r="V57" s="227" t="s">
        <v>245</v>
      </c>
      <c r="W57" s="227">
        <v>2</v>
      </c>
      <c r="X57" s="227">
        <v>4</v>
      </c>
      <c r="Y57" s="227" t="s">
        <v>245</v>
      </c>
      <c r="Z57" s="227" t="s">
        <v>245</v>
      </c>
      <c r="AA57" s="227">
        <v>1</v>
      </c>
      <c r="AB57" s="227">
        <v>5</v>
      </c>
      <c r="AC57" s="227">
        <v>2</v>
      </c>
      <c r="AD57" s="227">
        <v>3</v>
      </c>
      <c r="AE57" s="227">
        <v>4</v>
      </c>
      <c r="AF57" s="227">
        <v>2</v>
      </c>
      <c r="AG57" s="227">
        <v>0</v>
      </c>
      <c r="AH57" s="227">
        <v>6</v>
      </c>
      <c r="AI57" s="227">
        <v>4</v>
      </c>
      <c r="AJ57" s="227">
        <v>6</v>
      </c>
      <c r="AK57" s="227">
        <v>0</v>
      </c>
      <c r="AL57" s="227">
        <v>1</v>
      </c>
      <c r="AM57" s="227">
        <v>1</v>
      </c>
      <c r="AN57" s="227">
        <v>6</v>
      </c>
      <c r="AO57" s="227">
        <v>5</v>
      </c>
      <c r="AP57" s="227">
        <v>6</v>
      </c>
      <c r="AQ57" s="227">
        <v>6</v>
      </c>
    </row>
    <row r="58" spans="1:43" ht="14.25" customHeight="1">
      <c r="A58" s="221">
        <v>53</v>
      </c>
      <c r="B58" s="288"/>
      <c r="C58" s="288" t="s">
        <v>1118</v>
      </c>
      <c r="D58" s="226">
        <v>1268</v>
      </c>
      <c r="E58" s="226">
        <v>748</v>
      </c>
      <c r="F58" s="223">
        <v>173</v>
      </c>
      <c r="G58" s="223">
        <v>68</v>
      </c>
      <c r="H58" s="223">
        <v>76</v>
      </c>
      <c r="I58" s="223">
        <v>29</v>
      </c>
      <c r="J58" s="228">
        <v>46.01</v>
      </c>
      <c r="K58" s="227">
        <v>114</v>
      </c>
      <c r="L58" s="227">
        <v>41</v>
      </c>
      <c r="M58" s="227">
        <v>4</v>
      </c>
      <c r="N58" s="227">
        <v>39</v>
      </c>
      <c r="O58" s="227" t="s">
        <v>245</v>
      </c>
      <c r="P58" s="227">
        <v>1</v>
      </c>
      <c r="Q58" s="227">
        <v>14</v>
      </c>
      <c r="R58" s="227" t="s">
        <v>245</v>
      </c>
      <c r="S58" s="227">
        <v>11</v>
      </c>
      <c r="T58" s="227">
        <v>3</v>
      </c>
      <c r="U58" s="227" t="s">
        <v>245</v>
      </c>
      <c r="V58" s="227">
        <v>1</v>
      </c>
      <c r="W58" s="227">
        <v>2</v>
      </c>
      <c r="X58" s="227">
        <v>6</v>
      </c>
      <c r="Y58" s="227">
        <v>5</v>
      </c>
      <c r="Z58" s="227" t="s">
        <v>245</v>
      </c>
      <c r="AA58" s="227">
        <v>5</v>
      </c>
      <c r="AB58" s="227">
        <v>13</v>
      </c>
      <c r="AC58" s="227">
        <v>8</v>
      </c>
      <c r="AD58" s="227">
        <v>8</v>
      </c>
      <c r="AE58" s="227">
        <v>10</v>
      </c>
      <c r="AF58" s="227">
        <v>6</v>
      </c>
      <c r="AG58" s="227">
        <v>0</v>
      </c>
      <c r="AH58" s="227">
        <v>14</v>
      </c>
      <c r="AI58" s="227">
        <v>9</v>
      </c>
      <c r="AJ58" s="227">
        <v>14</v>
      </c>
      <c r="AK58" s="227">
        <v>0</v>
      </c>
      <c r="AL58" s="227">
        <v>3</v>
      </c>
      <c r="AM58" s="227">
        <v>2</v>
      </c>
      <c r="AN58" s="227">
        <v>14</v>
      </c>
      <c r="AO58" s="227">
        <v>5</v>
      </c>
      <c r="AP58" s="227">
        <v>14</v>
      </c>
      <c r="AQ58" s="227">
        <v>14</v>
      </c>
    </row>
    <row r="59" spans="1:43" ht="14.25" customHeight="1">
      <c r="A59" s="221">
        <v>54</v>
      </c>
      <c r="B59" s="288"/>
      <c r="C59" s="288" t="s">
        <v>4537</v>
      </c>
      <c r="D59" s="226">
        <v>1520</v>
      </c>
      <c r="E59" s="226">
        <v>781</v>
      </c>
      <c r="F59" s="223">
        <v>148</v>
      </c>
      <c r="G59" s="223">
        <v>24</v>
      </c>
      <c r="H59" s="223">
        <v>104</v>
      </c>
      <c r="I59" s="223">
        <v>20</v>
      </c>
      <c r="J59" s="228">
        <v>113.47</v>
      </c>
      <c r="K59" s="227">
        <v>80</v>
      </c>
      <c r="L59" s="227">
        <v>32</v>
      </c>
      <c r="M59" s="227">
        <v>4</v>
      </c>
      <c r="N59" s="227">
        <v>31</v>
      </c>
      <c r="O59" s="227" t="s">
        <v>245</v>
      </c>
      <c r="P59" s="227">
        <v>2</v>
      </c>
      <c r="Q59" s="227">
        <v>14</v>
      </c>
      <c r="R59" s="227" t="s">
        <v>245</v>
      </c>
      <c r="S59" s="227">
        <v>4</v>
      </c>
      <c r="T59" s="227">
        <v>10</v>
      </c>
      <c r="U59" s="227" t="s">
        <v>245</v>
      </c>
      <c r="V59" s="227">
        <v>1</v>
      </c>
      <c r="W59" s="227">
        <v>4</v>
      </c>
      <c r="X59" s="227">
        <v>8</v>
      </c>
      <c r="Y59" s="227">
        <v>1</v>
      </c>
      <c r="Z59" s="227" t="s">
        <v>245</v>
      </c>
      <c r="AA59" s="227">
        <v>11</v>
      </c>
      <c r="AB59" s="227">
        <v>14</v>
      </c>
      <c r="AC59" s="227">
        <v>14</v>
      </c>
      <c r="AD59" s="227">
        <v>14</v>
      </c>
      <c r="AE59" s="227">
        <v>14</v>
      </c>
      <c r="AF59" s="227">
        <v>14</v>
      </c>
      <c r="AG59" s="227">
        <v>0</v>
      </c>
      <c r="AH59" s="227">
        <v>14</v>
      </c>
      <c r="AI59" s="227">
        <v>4</v>
      </c>
      <c r="AJ59" s="227">
        <v>14</v>
      </c>
      <c r="AK59" s="227">
        <v>1</v>
      </c>
      <c r="AL59" s="227">
        <v>2</v>
      </c>
      <c r="AM59" s="227">
        <v>2</v>
      </c>
      <c r="AN59" s="227">
        <v>14</v>
      </c>
      <c r="AO59" s="227">
        <v>7</v>
      </c>
      <c r="AP59" s="227">
        <v>11</v>
      </c>
      <c r="AQ59" s="227">
        <v>10</v>
      </c>
    </row>
    <row r="60" spans="1:43" ht="14.25" customHeight="1">
      <c r="A60" s="221">
        <v>55</v>
      </c>
      <c r="B60" s="288"/>
      <c r="C60" s="288" t="s">
        <v>1145</v>
      </c>
      <c r="D60" s="226">
        <v>1809</v>
      </c>
      <c r="E60" s="226">
        <v>1152</v>
      </c>
      <c r="F60" s="223">
        <v>166</v>
      </c>
      <c r="G60" s="223">
        <v>32</v>
      </c>
      <c r="H60" s="223">
        <v>124</v>
      </c>
      <c r="I60" s="223">
        <v>10</v>
      </c>
      <c r="J60" s="228">
        <v>113.55</v>
      </c>
      <c r="K60" s="227">
        <v>25</v>
      </c>
      <c r="L60" s="227">
        <v>10</v>
      </c>
      <c r="M60" s="227">
        <v>1</v>
      </c>
      <c r="N60" s="227">
        <v>10</v>
      </c>
      <c r="O60" s="227" t="s">
        <v>245</v>
      </c>
      <c r="P60" s="227">
        <v>5</v>
      </c>
      <c r="Q60" s="227">
        <v>8</v>
      </c>
      <c r="R60" s="227" t="s">
        <v>245</v>
      </c>
      <c r="S60" s="227">
        <v>2</v>
      </c>
      <c r="T60" s="227">
        <v>6</v>
      </c>
      <c r="U60" s="227" t="s">
        <v>245</v>
      </c>
      <c r="V60" s="227" t="s">
        <v>245</v>
      </c>
      <c r="W60" s="227">
        <v>1</v>
      </c>
      <c r="X60" s="227">
        <v>3</v>
      </c>
      <c r="Y60" s="227">
        <v>4</v>
      </c>
      <c r="Z60" s="227" t="s">
        <v>245</v>
      </c>
      <c r="AA60" s="227">
        <v>7</v>
      </c>
      <c r="AB60" s="227">
        <v>8</v>
      </c>
      <c r="AC60" s="227">
        <v>8</v>
      </c>
      <c r="AD60" s="227">
        <v>8</v>
      </c>
      <c r="AE60" s="227">
        <v>8</v>
      </c>
      <c r="AF60" s="227">
        <v>8</v>
      </c>
      <c r="AG60" s="227">
        <v>0</v>
      </c>
      <c r="AH60" s="227">
        <v>8</v>
      </c>
      <c r="AI60" s="227">
        <v>8</v>
      </c>
      <c r="AJ60" s="227">
        <v>8</v>
      </c>
      <c r="AK60" s="227">
        <v>2</v>
      </c>
      <c r="AL60" s="227">
        <v>1</v>
      </c>
      <c r="AM60" s="227">
        <v>1</v>
      </c>
      <c r="AN60" s="227">
        <v>8</v>
      </c>
      <c r="AO60" s="227">
        <v>1</v>
      </c>
      <c r="AP60" s="227">
        <v>7</v>
      </c>
      <c r="AQ60" s="227">
        <v>7</v>
      </c>
    </row>
    <row r="61" spans="1:43" ht="14.25" customHeight="1">
      <c r="A61" s="221">
        <v>56</v>
      </c>
      <c r="B61" s="288" t="s">
        <v>1154</v>
      </c>
      <c r="C61" s="288"/>
      <c r="D61" s="226">
        <v>91935</v>
      </c>
      <c r="E61" s="226">
        <v>69288</v>
      </c>
      <c r="F61" s="223" t="s">
        <v>273</v>
      </c>
      <c r="G61" s="223" t="s">
        <v>273</v>
      </c>
      <c r="H61" s="223" t="s">
        <v>273</v>
      </c>
      <c r="I61" s="223" t="s">
        <v>273</v>
      </c>
      <c r="J61" s="228" t="s">
        <v>273</v>
      </c>
      <c r="K61" s="227" t="s">
        <v>273</v>
      </c>
      <c r="L61" s="227" t="s">
        <v>273</v>
      </c>
      <c r="M61" s="227" t="s">
        <v>273</v>
      </c>
      <c r="N61" s="227" t="s">
        <v>273</v>
      </c>
      <c r="O61" s="227" t="s">
        <v>273</v>
      </c>
      <c r="P61" s="227" t="s">
        <v>273</v>
      </c>
      <c r="Q61" s="227">
        <v>255</v>
      </c>
      <c r="R61" s="227">
        <v>101</v>
      </c>
      <c r="S61" s="227">
        <v>96</v>
      </c>
      <c r="T61" s="227">
        <v>58</v>
      </c>
      <c r="U61" s="227" t="s">
        <v>273</v>
      </c>
      <c r="V61" s="227" t="s">
        <v>273</v>
      </c>
      <c r="W61" s="227" t="s">
        <v>273</v>
      </c>
      <c r="X61" s="227" t="s">
        <v>273</v>
      </c>
      <c r="Y61" s="227" t="s">
        <v>273</v>
      </c>
      <c r="Z61" s="227" t="s">
        <v>273</v>
      </c>
      <c r="AA61" s="227" t="s">
        <v>273</v>
      </c>
      <c r="AB61" s="227" t="s">
        <v>273</v>
      </c>
      <c r="AC61" s="227" t="s">
        <v>273</v>
      </c>
      <c r="AD61" s="227" t="s">
        <v>273</v>
      </c>
      <c r="AE61" s="227" t="s">
        <v>273</v>
      </c>
      <c r="AF61" s="227" t="s">
        <v>273</v>
      </c>
      <c r="AG61" s="227" t="s">
        <v>273</v>
      </c>
      <c r="AH61" s="227" t="s">
        <v>273</v>
      </c>
      <c r="AI61" s="227" t="s">
        <v>273</v>
      </c>
      <c r="AJ61" s="227" t="s">
        <v>273</v>
      </c>
      <c r="AK61" s="227" t="s">
        <v>273</v>
      </c>
      <c r="AL61" s="227" t="s">
        <v>273</v>
      </c>
      <c r="AM61" s="227" t="s">
        <v>273</v>
      </c>
      <c r="AN61" s="227" t="s">
        <v>273</v>
      </c>
      <c r="AO61" s="227" t="s">
        <v>273</v>
      </c>
      <c r="AP61" s="227" t="s">
        <v>273</v>
      </c>
      <c r="AQ61" s="227" t="s">
        <v>273</v>
      </c>
    </row>
    <row r="62" spans="1:43" ht="14.25" customHeight="1">
      <c r="A62" s="221">
        <v>57</v>
      </c>
      <c r="B62" s="288"/>
      <c r="C62" s="289" t="s">
        <v>4539</v>
      </c>
      <c r="D62" s="226">
        <v>2132</v>
      </c>
      <c r="E62" s="226">
        <v>74</v>
      </c>
      <c r="F62" s="223">
        <v>74</v>
      </c>
      <c r="G62" s="223">
        <v>52</v>
      </c>
      <c r="H62" s="223">
        <v>20</v>
      </c>
      <c r="I62" s="223">
        <v>2</v>
      </c>
      <c r="J62" s="228">
        <v>16.309999999999999</v>
      </c>
      <c r="K62" s="227">
        <v>137</v>
      </c>
      <c r="L62" s="227">
        <v>52</v>
      </c>
      <c r="M62" s="227">
        <v>2</v>
      </c>
      <c r="N62" s="227">
        <v>52</v>
      </c>
      <c r="O62" s="227" t="s">
        <v>245</v>
      </c>
      <c r="P62" s="227">
        <v>1</v>
      </c>
      <c r="Q62" s="227">
        <v>11</v>
      </c>
      <c r="R62" s="227">
        <v>3</v>
      </c>
      <c r="S62" s="227">
        <v>2</v>
      </c>
      <c r="T62" s="227">
        <v>6</v>
      </c>
      <c r="U62" s="227">
        <v>11</v>
      </c>
      <c r="V62" s="227" t="s">
        <v>245</v>
      </c>
      <c r="W62" s="227" t="s">
        <v>245</v>
      </c>
      <c r="X62" s="227" t="s">
        <v>245</v>
      </c>
      <c r="Y62" s="227" t="s">
        <v>245</v>
      </c>
      <c r="Z62" s="227" t="s">
        <v>245</v>
      </c>
      <c r="AA62" s="227">
        <v>4</v>
      </c>
      <c r="AB62" s="227">
        <v>2</v>
      </c>
      <c r="AC62" s="227">
        <v>4</v>
      </c>
      <c r="AD62" s="227">
        <v>9</v>
      </c>
      <c r="AE62" s="227">
        <v>8</v>
      </c>
      <c r="AF62" s="227">
        <v>8</v>
      </c>
      <c r="AG62" s="227">
        <v>1</v>
      </c>
      <c r="AH62" s="227">
        <v>7</v>
      </c>
      <c r="AI62" s="227">
        <v>1</v>
      </c>
      <c r="AJ62" s="227">
        <v>3</v>
      </c>
      <c r="AK62" s="227">
        <v>1</v>
      </c>
      <c r="AL62" s="227">
        <v>3</v>
      </c>
      <c r="AM62" s="227">
        <v>2</v>
      </c>
      <c r="AN62" s="227">
        <v>11</v>
      </c>
      <c r="AO62" s="227">
        <v>4</v>
      </c>
      <c r="AP62" s="227">
        <v>9</v>
      </c>
      <c r="AQ62" s="227">
        <v>2</v>
      </c>
    </row>
    <row r="63" spans="1:43" ht="14.25" customHeight="1">
      <c r="A63" s="221">
        <v>58</v>
      </c>
      <c r="B63" s="288"/>
      <c r="C63" s="288" t="s">
        <v>1185</v>
      </c>
      <c r="D63" s="226">
        <v>1516</v>
      </c>
      <c r="E63" s="226">
        <v>298</v>
      </c>
      <c r="F63" s="223">
        <v>469</v>
      </c>
      <c r="G63" s="223">
        <v>449</v>
      </c>
      <c r="H63" s="223">
        <v>20</v>
      </c>
      <c r="I63" s="223">
        <v>0</v>
      </c>
      <c r="J63" s="228">
        <v>22.94</v>
      </c>
      <c r="K63" s="227">
        <v>295</v>
      </c>
      <c r="L63" s="227">
        <v>39</v>
      </c>
      <c r="M63" s="227">
        <v>2</v>
      </c>
      <c r="N63" s="227">
        <v>38</v>
      </c>
      <c r="O63" s="227">
        <v>1</v>
      </c>
      <c r="P63" s="227" t="s">
        <v>245</v>
      </c>
      <c r="Q63" s="227">
        <v>15</v>
      </c>
      <c r="R63" s="227">
        <v>12</v>
      </c>
      <c r="S63" s="227">
        <v>2</v>
      </c>
      <c r="T63" s="227">
        <v>1</v>
      </c>
      <c r="U63" s="227">
        <v>4</v>
      </c>
      <c r="V63" s="227">
        <v>7</v>
      </c>
      <c r="W63" s="227">
        <v>3</v>
      </c>
      <c r="X63" s="227">
        <v>1</v>
      </c>
      <c r="Y63" s="227" t="s">
        <v>245</v>
      </c>
      <c r="Z63" s="227" t="s">
        <v>245</v>
      </c>
      <c r="AA63" s="227">
        <v>10</v>
      </c>
      <c r="AB63" s="227">
        <v>10</v>
      </c>
      <c r="AC63" s="227">
        <v>12</v>
      </c>
      <c r="AD63" s="227">
        <v>15</v>
      </c>
      <c r="AE63" s="227">
        <v>15</v>
      </c>
      <c r="AF63" s="227">
        <v>14</v>
      </c>
      <c r="AG63" s="227">
        <v>0</v>
      </c>
      <c r="AH63" s="227">
        <v>15</v>
      </c>
      <c r="AI63" s="227">
        <v>4</v>
      </c>
      <c r="AJ63" s="227">
        <v>4</v>
      </c>
      <c r="AK63" s="227">
        <v>1</v>
      </c>
      <c r="AL63" s="227">
        <v>2</v>
      </c>
      <c r="AM63" s="227">
        <v>0</v>
      </c>
      <c r="AN63" s="227">
        <v>15</v>
      </c>
      <c r="AO63" s="227">
        <v>6</v>
      </c>
      <c r="AP63" s="227">
        <v>15</v>
      </c>
      <c r="AQ63" s="227">
        <v>4</v>
      </c>
    </row>
    <row r="64" spans="1:43" ht="14.25" customHeight="1">
      <c r="A64" s="221">
        <v>59</v>
      </c>
      <c r="B64" s="288"/>
      <c r="C64" s="288" t="s">
        <v>1197</v>
      </c>
      <c r="D64" s="226">
        <v>2143</v>
      </c>
      <c r="E64" s="226">
        <v>1478</v>
      </c>
      <c r="F64" s="223">
        <v>212</v>
      </c>
      <c r="G64" s="223">
        <v>117</v>
      </c>
      <c r="H64" s="223">
        <v>85</v>
      </c>
      <c r="I64" s="223">
        <v>10</v>
      </c>
      <c r="J64" s="228">
        <v>58.99</v>
      </c>
      <c r="K64" s="227">
        <v>152</v>
      </c>
      <c r="L64" s="227">
        <v>26</v>
      </c>
      <c r="M64" s="227">
        <v>2</v>
      </c>
      <c r="N64" s="227">
        <v>25</v>
      </c>
      <c r="O64" s="227" t="s">
        <v>245</v>
      </c>
      <c r="P64" s="227">
        <v>2</v>
      </c>
      <c r="Q64" s="227">
        <v>6</v>
      </c>
      <c r="R64" s="227">
        <v>2</v>
      </c>
      <c r="S64" s="227">
        <v>3</v>
      </c>
      <c r="T64" s="227">
        <v>1</v>
      </c>
      <c r="U64" s="227">
        <v>1</v>
      </c>
      <c r="V64" s="227">
        <v>2</v>
      </c>
      <c r="W64" s="227">
        <v>2</v>
      </c>
      <c r="X64" s="227">
        <v>1</v>
      </c>
      <c r="Y64" s="227" t="s">
        <v>245</v>
      </c>
      <c r="Z64" s="227" t="s">
        <v>245</v>
      </c>
      <c r="AA64" s="227">
        <v>6</v>
      </c>
      <c r="AB64" s="227">
        <v>6</v>
      </c>
      <c r="AC64" s="227">
        <v>6</v>
      </c>
      <c r="AD64" s="227">
        <v>6</v>
      </c>
      <c r="AE64" s="227">
        <v>6</v>
      </c>
      <c r="AF64" s="227">
        <v>6</v>
      </c>
      <c r="AG64" s="227">
        <v>0</v>
      </c>
      <c r="AH64" s="227">
        <v>6</v>
      </c>
      <c r="AI64" s="227">
        <v>6</v>
      </c>
      <c r="AJ64" s="227">
        <v>6</v>
      </c>
      <c r="AK64" s="227">
        <v>5</v>
      </c>
      <c r="AL64" s="227">
        <v>3</v>
      </c>
      <c r="AM64" s="227">
        <v>2</v>
      </c>
      <c r="AN64" s="227">
        <v>6</v>
      </c>
      <c r="AO64" s="227">
        <v>5</v>
      </c>
      <c r="AP64" s="227">
        <v>6</v>
      </c>
      <c r="AQ64" s="227">
        <v>5</v>
      </c>
    </row>
    <row r="65" spans="1:43" ht="14.25" customHeight="1">
      <c r="A65" s="221">
        <v>60</v>
      </c>
      <c r="B65" s="288"/>
      <c r="C65" s="288" t="s">
        <v>1204</v>
      </c>
      <c r="D65" s="226">
        <v>620</v>
      </c>
      <c r="E65" s="226" t="s">
        <v>245</v>
      </c>
      <c r="F65" s="223">
        <v>294</v>
      </c>
      <c r="G65" s="223">
        <v>288</v>
      </c>
      <c r="H65" s="223">
        <v>4</v>
      </c>
      <c r="I65" s="223">
        <v>2</v>
      </c>
      <c r="J65" s="228">
        <v>2.31</v>
      </c>
      <c r="K65" s="227">
        <v>223</v>
      </c>
      <c r="L65" s="227">
        <v>38</v>
      </c>
      <c r="M65" s="227" t="s">
        <v>245</v>
      </c>
      <c r="N65" s="227">
        <v>38</v>
      </c>
      <c r="O65" s="227">
        <v>1</v>
      </c>
      <c r="P65" s="227">
        <v>1</v>
      </c>
      <c r="Q65" s="227">
        <v>10</v>
      </c>
      <c r="R65" s="227">
        <v>10</v>
      </c>
      <c r="S65" s="227" t="s">
        <v>245</v>
      </c>
      <c r="T65" s="227" t="s">
        <v>245</v>
      </c>
      <c r="U65" s="227">
        <v>4</v>
      </c>
      <c r="V65" s="227">
        <v>4</v>
      </c>
      <c r="W65" s="227">
        <v>2</v>
      </c>
      <c r="X65" s="227" t="s">
        <v>245</v>
      </c>
      <c r="Y65" s="227" t="s">
        <v>245</v>
      </c>
      <c r="Z65" s="227" t="s">
        <v>245</v>
      </c>
      <c r="AA65" s="227">
        <v>8</v>
      </c>
      <c r="AB65" s="227">
        <v>6</v>
      </c>
      <c r="AC65" s="227">
        <v>9</v>
      </c>
      <c r="AD65" s="227">
        <v>10</v>
      </c>
      <c r="AE65" s="227">
        <v>10</v>
      </c>
      <c r="AF65" s="227">
        <v>10</v>
      </c>
      <c r="AG65" s="227">
        <v>0</v>
      </c>
      <c r="AH65" s="227">
        <v>10</v>
      </c>
      <c r="AI65" s="227">
        <v>1</v>
      </c>
      <c r="AJ65" s="227">
        <v>0</v>
      </c>
      <c r="AK65" s="227">
        <v>0</v>
      </c>
      <c r="AL65" s="227">
        <v>1</v>
      </c>
      <c r="AM65" s="227">
        <v>0</v>
      </c>
      <c r="AN65" s="227">
        <v>10</v>
      </c>
      <c r="AO65" s="227">
        <v>2</v>
      </c>
      <c r="AP65" s="227">
        <v>10</v>
      </c>
      <c r="AQ65" s="227">
        <v>1</v>
      </c>
    </row>
    <row r="66" spans="1:43" ht="14.25" customHeight="1">
      <c r="A66" s="221">
        <v>61</v>
      </c>
      <c r="B66" s="288"/>
      <c r="C66" s="288" t="s">
        <v>4540</v>
      </c>
      <c r="D66" s="226">
        <v>785</v>
      </c>
      <c r="E66" s="226" t="s">
        <v>245</v>
      </c>
      <c r="F66" s="223">
        <v>559</v>
      </c>
      <c r="G66" s="223">
        <v>487</v>
      </c>
      <c r="H66" s="223">
        <v>72</v>
      </c>
      <c r="I66" s="223">
        <v>0</v>
      </c>
      <c r="J66" s="228">
        <v>6.03</v>
      </c>
      <c r="K66" s="227">
        <v>277</v>
      </c>
      <c r="L66" s="227">
        <v>30</v>
      </c>
      <c r="M66" s="227">
        <v>1</v>
      </c>
      <c r="N66" s="227">
        <v>29</v>
      </c>
      <c r="O66" s="227" t="s">
        <v>245</v>
      </c>
      <c r="P66" s="227">
        <v>1</v>
      </c>
      <c r="Q66" s="227">
        <v>9</v>
      </c>
      <c r="R66" s="227">
        <v>9</v>
      </c>
      <c r="S66" s="227" t="s">
        <v>245</v>
      </c>
      <c r="T66" s="227" t="s">
        <v>245</v>
      </c>
      <c r="U66" s="227" t="s">
        <v>245</v>
      </c>
      <c r="V66" s="227">
        <v>3</v>
      </c>
      <c r="W66" s="227">
        <v>6</v>
      </c>
      <c r="X66" s="227" t="s">
        <v>245</v>
      </c>
      <c r="Y66" s="227" t="s">
        <v>245</v>
      </c>
      <c r="Z66" s="227" t="s">
        <v>245</v>
      </c>
      <c r="AA66" s="227">
        <v>7</v>
      </c>
      <c r="AB66" s="227">
        <v>1</v>
      </c>
      <c r="AC66" s="227">
        <v>0</v>
      </c>
      <c r="AD66" s="227">
        <v>4</v>
      </c>
      <c r="AE66" s="227">
        <v>1</v>
      </c>
      <c r="AF66" s="227">
        <v>0</v>
      </c>
      <c r="AG66" s="227">
        <v>2</v>
      </c>
      <c r="AH66" s="227">
        <v>9</v>
      </c>
      <c r="AI66" s="227">
        <v>0</v>
      </c>
      <c r="AJ66" s="227">
        <v>0</v>
      </c>
      <c r="AK66" s="227">
        <v>0</v>
      </c>
      <c r="AL66" s="227">
        <v>0</v>
      </c>
      <c r="AM66" s="227">
        <v>0</v>
      </c>
      <c r="AN66" s="227">
        <v>9</v>
      </c>
      <c r="AO66" s="227">
        <v>9</v>
      </c>
      <c r="AP66" s="227">
        <v>9</v>
      </c>
      <c r="AQ66" s="227">
        <v>9</v>
      </c>
    </row>
    <row r="67" spans="1:43" ht="14.25" customHeight="1">
      <c r="A67" s="221">
        <v>62</v>
      </c>
      <c r="B67" s="288"/>
      <c r="C67" s="288" t="s">
        <v>1220</v>
      </c>
      <c r="D67" s="226">
        <v>883</v>
      </c>
      <c r="E67" s="226">
        <v>8</v>
      </c>
      <c r="F67" s="223">
        <v>405</v>
      </c>
      <c r="G67" s="223">
        <v>336</v>
      </c>
      <c r="H67" s="223">
        <v>28</v>
      </c>
      <c r="I67" s="223">
        <v>41</v>
      </c>
      <c r="J67" s="228">
        <v>18.87</v>
      </c>
      <c r="K67" s="227">
        <v>260</v>
      </c>
      <c r="L67" s="227">
        <v>44</v>
      </c>
      <c r="M67" s="227">
        <v>7</v>
      </c>
      <c r="N67" s="227">
        <v>39</v>
      </c>
      <c r="O67" s="227" t="s">
        <v>245</v>
      </c>
      <c r="P67" s="227">
        <v>2</v>
      </c>
      <c r="Q67" s="227">
        <v>10</v>
      </c>
      <c r="R67" s="227">
        <v>9</v>
      </c>
      <c r="S67" s="227">
        <v>1</v>
      </c>
      <c r="T67" s="227" t="s">
        <v>245</v>
      </c>
      <c r="U67" s="227">
        <v>4</v>
      </c>
      <c r="V67" s="227">
        <v>4</v>
      </c>
      <c r="W67" s="227">
        <v>1</v>
      </c>
      <c r="X67" s="227">
        <v>1</v>
      </c>
      <c r="Y67" s="227" t="s">
        <v>245</v>
      </c>
      <c r="Z67" s="227" t="s">
        <v>245</v>
      </c>
      <c r="AA67" s="227">
        <v>10</v>
      </c>
      <c r="AB67" s="227">
        <v>5</v>
      </c>
      <c r="AC67" s="227">
        <v>3</v>
      </c>
      <c r="AD67" s="227">
        <v>5</v>
      </c>
      <c r="AE67" s="227">
        <v>3</v>
      </c>
      <c r="AF67" s="227">
        <v>2</v>
      </c>
      <c r="AG67" s="227">
        <v>0</v>
      </c>
      <c r="AH67" s="227">
        <v>10</v>
      </c>
      <c r="AI67" s="227">
        <v>0</v>
      </c>
      <c r="AJ67" s="227">
        <v>0</v>
      </c>
      <c r="AK67" s="227">
        <v>0</v>
      </c>
      <c r="AL67" s="227">
        <v>1</v>
      </c>
      <c r="AM67" s="227">
        <v>0</v>
      </c>
      <c r="AN67" s="227">
        <v>10</v>
      </c>
      <c r="AO67" s="227">
        <v>3</v>
      </c>
      <c r="AP67" s="227">
        <v>10</v>
      </c>
      <c r="AQ67" s="227">
        <v>3</v>
      </c>
    </row>
    <row r="68" spans="1:43" ht="14.25" customHeight="1">
      <c r="A68" s="221">
        <v>63</v>
      </c>
      <c r="B68" s="288"/>
      <c r="C68" s="288" t="s">
        <v>1230</v>
      </c>
      <c r="D68" s="226">
        <v>566</v>
      </c>
      <c r="E68" s="226" t="s">
        <v>245</v>
      </c>
      <c r="F68" s="223">
        <v>153</v>
      </c>
      <c r="G68" s="223">
        <v>140</v>
      </c>
      <c r="H68" s="223">
        <v>13</v>
      </c>
      <c r="I68" s="223">
        <v>0</v>
      </c>
      <c r="J68" s="228">
        <v>9.4600000000000009</v>
      </c>
      <c r="K68" s="227">
        <v>113</v>
      </c>
      <c r="L68" s="227">
        <v>10</v>
      </c>
      <c r="M68" s="227">
        <v>2</v>
      </c>
      <c r="N68" s="227">
        <v>9</v>
      </c>
      <c r="O68" s="227" t="s">
        <v>245</v>
      </c>
      <c r="P68" s="227">
        <v>1</v>
      </c>
      <c r="Q68" s="227">
        <v>5</v>
      </c>
      <c r="R68" s="227">
        <v>5</v>
      </c>
      <c r="S68" s="227" t="s">
        <v>245</v>
      </c>
      <c r="T68" s="227" t="s">
        <v>245</v>
      </c>
      <c r="U68" s="227">
        <v>5</v>
      </c>
      <c r="V68" s="227" t="s">
        <v>245</v>
      </c>
      <c r="W68" s="227" t="s">
        <v>245</v>
      </c>
      <c r="X68" s="227" t="s">
        <v>245</v>
      </c>
      <c r="Y68" s="227" t="s">
        <v>245</v>
      </c>
      <c r="Z68" s="227" t="s">
        <v>245</v>
      </c>
      <c r="AA68" s="227">
        <v>4</v>
      </c>
      <c r="AB68" s="227">
        <v>4</v>
      </c>
      <c r="AC68" s="227">
        <v>4</v>
      </c>
      <c r="AD68" s="227">
        <v>4</v>
      </c>
      <c r="AE68" s="227">
        <v>4</v>
      </c>
      <c r="AF68" s="227">
        <v>4</v>
      </c>
      <c r="AG68" s="227">
        <v>1</v>
      </c>
      <c r="AH68" s="227">
        <v>5</v>
      </c>
      <c r="AI68" s="227">
        <v>3</v>
      </c>
      <c r="AJ68" s="227">
        <v>0</v>
      </c>
      <c r="AK68" s="227">
        <v>0</v>
      </c>
      <c r="AL68" s="227">
        <v>3</v>
      </c>
      <c r="AM68" s="227">
        <v>2</v>
      </c>
      <c r="AN68" s="227">
        <v>5</v>
      </c>
      <c r="AO68" s="227">
        <v>4</v>
      </c>
      <c r="AP68" s="227">
        <v>5</v>
      </c>
      <c r="AQ68" s="227">
        <v>4</v>
      </c>
    </row>
    <row r="69" spans="1:43" ht="14.25" customHeight="1">
      <c r="A69" s="221">
        <v>64</v>
      </c>
      <c r="B69" s="288"/>
      <c r="C69" s="288" t="s">
        <v>1236</v>
      </c>
      <c r="D69" s="226">
        <v>942</v>
      </c>
      <c r="E69" s="226">
        <v>101</v>
      </c>
      <c r="F69" s="223">
        <v>338</v>
      </c>
      <c r="G69" s="223">
        <v>229</v>
      </c>
      <c r="H69" s="223">
        <v>59</v>
      </c>
      <c r="I69" s="223">
        <v>50</v>
      </c>
      <c r="J69" s="228">
        <v>28.9</v>
      </c>
      <c r="K69" s="227">
        <v>238</v>
      </c>
      <c r="L69" s="227">
        <v>43</v>
      </c>
      <c r="M69" s="227">
        <v>2</v>
      </c>
      <c r="N69" s="227">
        <v>42</v>
      </c>
      <c r="O69" s="227">
        <v>5</v>
      </c>
      <c r="P69" s="227">
        <v>3</v>
      </c>
      <c r="Q69" s="227">
        <v>8</v>
      </c>
      <c r="R69" s="227">
        <v>4</v>
      </c>
      <c r="S69" s="227">
        <v>4</v>
      </c>
      <c r="T69" s="227" t="s">
        <v>245</v>
      </c>
      <c r="U69" s="227">
        <v>5</v>
      </c>
      <c r="V69" s="227">
        <v>3</v>
      </c>
      <c r="W69" s="227" t="s">
        <v>245</v>
      </c>
      <c r="X69" s="227" t="s">
        <v>245</v>
      </c>
      <c r="Y69" s="227" t="s">
        <v>245</v>
      </c>
      <c r="Z69" s="227" t="s">
        <v>245</v>
      </c>
      <c r="AA69" s="227">
        <v>8</v>
      </c>
      <c r="AB69" s="227">
        <v>8</v>
      </c>
      <c r="AC69" s="227">
        <v>8</v>
      </c>
      <c r="AD69" s="227">
        <v>8</v>
      </c>
      <c r="AE69" s="227">
        <v>8</v>
      </c>
      <c r="AF69" s="227">
        <v>8</v>
      </c>
      <c r="AG69" s="227">
        <v>0</v>
      </c>
      <c r="AH69" s="227">
        <v>8</v>
      </c>
      <c r="AI69" s="227">
        <v>8</v>
      </c>
      <c r="AJ69" s="227">
        <v>3</v>
      </c>
      <c r="AK69" s="227">
        <v>3</v>
      </c>
      <c r="AL69" s="227">
        <v>5</v>
      </c>
      <c r="AM69" s="227">
        <v>5</v>
      </c>
      <c r="AN69" s="227">
        <v>8</v>
      </c>
      <c r="AO69" s="227">
        <v>8</v>
      </c>
      <c r="AP69" s="227">
        <v>8</v>
      </c>
      <c r="AQ69" s="227">
        <v>8</v>
      </c>
    </row>
    <row r="70" spans="1:43" ht="14.25" customHeight="1">
      <c r="A70" s="221">
        <v>65</v>
      </c>
      <c r="B70" s="288"/>
      <c r="C70" s="288" t="s">
        <v>1243</v>
      </c>
      <c r="D70" s="226">
        <v>1070</v>
      </c>
      <c r="E70" s="226">
        <v>578</v>
      </c>
      <c r="F70" s="223">
        <v>205</v>
      </c>
      <c r="G70" s="223">
        <v>120</v>
      </c>
      <c r="H70" s="223">
        <v>52</v>
      </c>
      <c r="I70" s="223">
        <v>33</v>
      </c>
      <c r="J70" s="228">
        <v>36.479999999999997</v>
      </c>
      <c r="K70" s="227">
        <v>158</v>
      </c>
      <c r="L70" s="227">
        <v>56</v>
      </c>
      <c r="M70" s="227" t="s">
        <v>245</v>
      </c>
      <c r="N70" s="227">
        <v>56</v>
      </c>
      <c r="O70" s="227" t="s">
        <v>245</v>
      </c>
      <c r="P70" s="227" t="s">
        <v>245</v>
      </c>
      <c r="Q70" s="227">
        <v>7</v>
      </c>
      <c r="R70" s="227">
        <v>2</v>
      </c>
      <c r="S70" s="227">
        <v>4</v>
      </c>
      <c r="T70" s="227">
        <v>1</v>
      </c>
      <c r="U70" s="227">
        <v>2</v>
      </c>
      <c r="V70" s="227">
        <v>1</v>
      </c>
      <c r="W70" s="227">
        <v>3</v>
      </c>
      <c r="X70" s="227">
        <v>1</v>
      </c>
      <c r="Y70" s="227" t="s">
        <v>245</v>
      </c>
      <c r="Z70" s="227" t="s">
        <v>245</v>
      </c>
      <c r="AA70" s="227">
        <v>6</v>
      </c>
      <c r="AB70" s="227">
        <v>7</v>
      </c>
      <c r="AC70" s="227">
        <v>4</v>
      </c>
      <c r="AD70" s="227">
        <v>2</v>
      </c>
      <c r="AE70" s="227">
        <v>7</v>
      </c>
      <c r="AF70" s="227">
        <v>7</v>
      </c>
      <c r="AG70" s="227">
        <v>0</v>
      </c>
      <c r="AH70" s="227">
        <v>7</v>
      </c>
      <c r="AI70" s="227">
        <v>0</v>
      </c>
      <c r="AJ70" s="227">
        <v>5</v>
      </c>
      <c r="AK70" s="227">
        <v>2</v>
      </c>
      <c r="AL70" s="227">
        <v>7</v>
      </c>
      <c r="AM70" s="227">
        <v>5</v>
      </c>
      <c r="AN70" s="227">
        <v>7</v>
      </c>
      <c r="AO70" s="227">
        <v>5</v>
      </c>
      <c r="AP70" s="227">
        <v>7</v>
      </c>
      <c r="AQ70" s="227">
        <v>5</v>
      </c>
    </row>
    <row r="71" spans="1:43" ht="14.25" customHeight="1">
      <c r="A71" s="221">
        <v>66</v>
      </c>
      <c r="B71" s="288"/>
      <c r="C71" s="288" t="s">
        <v>1248</v>
      </c>
      <c r="D71" s="226">
        <v>7748</v>
      </c>
      <c r="E71" s="226">
        <v>7302</v>
      </c>
      <c r="F71" s="223">
        <v>235</v>
      </c>
      <c r="G71" s="223">
        <v>72</v>
      </c>
      <c r="H71" s="223">
        <v>83</v>
      </c>
      <c r="I71" s="223">
        <v>80</v>
      </c>
      <c r="J71" s="228">
        <v>77.290000000000006</v>
      </c>
      <c r="K71" s="227">
        <v>146</v>
      </c>
      <c r="L71" s="227">
        <v>52</v>
      </c>
      <c r="M71" s="227" t="s">
        <v>245</v>
      </c>
      <c r="N71" s="227">
        <v>51</v>
      </c>
      <c r="O71" s="227" t="s">
        <v>245</v>
      </c>
      <c r="P71" s="227">
        <v>1</v>
      </c>
      <c r="Q71" s="227">
        <v>22</v>
      </c>
      <c r="R71" s="227" t="s">
        <v>245</v>
      </c>
      <c r="S71" s="227">
        <v>13</v>
      </c>
      <c r="T71" s="227">
        <v>9</v>
      </c>
      <c r="U71" s="227">
        <v>1</v>
      </c>
      <c r="V71" s="227">
        <v>8</v>
      </c>
      <c r="W71" s="227">
        <v>5</v>
      </c>
      <c r="X71" s="227">
        <v>6</v>
      </c>
      <c r="Y71" s="227">
        <v>1</v>
      </c>
      <c r="Z71" s="227">
        <v>1</v>
      </c>
      <c r="AA71" s="227">
        <v>20</v>
      </c>
      <c r="AB71" s="227">
        <v>13</v>
      </c>
      <c r="AC71" s="227">
        <v>10</v>
      </c>
      <c r="AD71" s="227">
        <v>19</v>
      </c>
      <c r="AE71" s="227">
        <v>20</v>
      </c>
      <c r="AF71" s="227">
        <v>18</v>
      </c>
      <c r="AG71" s="227">
        <v>0</v>
      </c>
      <c r="AH71" s="227">
        <v>22</v>
      </c>
      <c r="AI71" s="227">
        <v>4</v>
      </c>
      <c r="AJ71" s="227">
        <v>21</v>
      </c>
      <c r="AK71" s="227">
        <v>10</v>
      </c>
      <c r="AL71" s="227">
        <v>19</v>
      </c>
      <c r="AM71" s="227">
        <v>0</v>
      </c>
      <c r="AN71" s="227">
        <v>22</v>
      </c>
      <c r="AO71" s="227">
        <v>5</v>
      </c>
      <c r="AP71" s="227">
        <v>22</v>
      </c>
      <c r="AQ71" s="227">
        <v>3</v>
      </c>
    </row>
    <row r="72" spans="1:43" ht="14.25" customHeight="1">
      <c r="A72" s="221">
        <v>67</v>
      </c>
      <c r="B72" s="288"/>
      <c r="C72" s="288" t="s">
        <v>1267</v>
      </c>
      <c r="D72" s="226">
        <v>1115</v>
      </c>
      <c r="E72" s="226">
        <v>611</v>
      </c>
      <c r="F72" s="223">
        <v>205</v>
      </c>
      <c r="G72" s="223">
        <v>113</v>
      </c>
      <c r="H72" s="223">
        <v>21</v>
      </c>
      <c r="I72" s="223">
        <v>71</v>
      </c>
      <c r="J72" s="228">
        <v>18.350000000000001</v>
      </c>
      <c r="K72" s="227">
        <v>181</v>
      </c>
      <c r="L72" s="227">
        <v>64</v>
      </c>
      <c r="M72" s="227">
        <v>3</v>
      </c>
      <c r="N72" s="227">
        <v>61</v>
      </c>
      <c r="O72" s="227">
        <v>4</v>
      </c>
      <c r="P72" s="227">
        <v>2</v>
      </c>
      <c r="Q72" s="227">
        <v>12</v>
      </c>
      <c r="R72" s="227">
        <v>1</v>
      </c>
      <c r="S72" s="227">
        <v>10</v>
      </c>
      <c r="T72" s="227">
        <v>1</v>
      </c>
      <c r="U72" s="227">
        <v>5</v>
      </c>
      <c r="V72" s="227">
        <v>3</v>
      </c>
      <c r="W72" s="227">
        <v>4</v>
      </c>
      <c r="X72" s="227" t="s">
        <v>245</v>
      </c>
      <c r="Y72" s="227" t="s">
        <v>245</v>
      </c>
      <c r="Z72" s="227" t="s">
        <v>245</v>
      </c>
      <c r="AA72" s="227">
        <v>12</v>
      </c>
      <c r="AB72" s="227">
        <v>5</v>
      </c>
      <c r="AC72" s="227">
        <v>6</v>
      </c>
      <c r="AD72" s="227">
        <v>11</v>
      </c>
      <c r="AE72" s="227">
        <v>11</v>
      </c>
      <c r="AF72" s="227">
        <v>12</v>
      </c>
      <c r="AG72" s="227">
        <v>0</v>
      </c>
      <c r="AH72" s="227">
        <v>12</v>
      </c>
      <c r="AI72" s="227">
        <v>0</v>
      </c>
      <c r="AJ72" s="227">
        <v>5</v>
      </c>
      <c r="AK72" s="227">
        <v>2</v>
      </c>
      <c r="AL72" s="227">
        <v>10</v>
      </c>
      <c r="AM72" s="227">
        <v>3</v>
      </c>
      <c r="AN72" s="227">
        <v>12</v>
      </c>
      <c r="AO72" s="227">
        <v>6</v>
      </c>
      <c r="AP72" s="227">
        <v>12</v>
      </c>
      <c r="AQ72" s="227">
        <v>1</v>
      </c>
    </row>
    <row r="73" spans="1:43" ht="14.25" customHeight="1">
      <c r="A73" s="221">
        <v>68</v>
      </c>
      <c r="B73" s="288"/>
      <c r="C73" s="288" t="s">
        <v>1278</v>
      </c>
      <c r="D73" s="226">
        <v>1157</v>
      </c>
      <c r="E73" s="226">
        <v>28</v>
      </c>
      <c r="F73" s="223">
        <v>702</v>
      </c>
      <c r="G73" s="223">
        <v>253</v>
      </c>
      <c r="H73" s="223">
        <v>198</v>
      </c>
      <c r="I73" s="223">
        <v>251</v>
      </c>
      <c r="J73" s="228">
        <v>40.93</v>
      </c>
      <c r="K73" s="227">
        <v>329</v>
      </c>
      <c r="L73" s="227">
        <v>143</v>
      </c>
      <c r="M73" s="227">
        <v>17</v>
      </c>
      <c r="N73" s="227">
        <v>143</v>
      </c>
      <c r="O73" s="227">
        <v>10</v>
      </c>
      <c r="P73" s="227">
        <v>2</v>
      </c>
      <c r="Q73" s="227">
        <v>14</v>
      </c>
      <c r="R73" s="227">
        <v>3</v>
      </c>
      <c r="S73" s="227">
        <v>7</v>
      </c>
      <c r="T73" s="227">
        <v>4</v>
      </c>
      <c r="U73" s="227">
        <v>1</v>
      </c>
      <c r="V73" s="227">
        <v>4</v>
      </c>
      <c r="W73" s="227">
        <v>5</v>
      </c>
      <c r="X73" s="227">
        <v>4</v>
      </c>
      <c r="Y73" s="227" t="s">
        <v>245</v>
      </c>
      <c r="Z73" s="227" t="s">
        <v>245</v>
      </c>
      <c r="AA73" s="227">
        <v>13</v>
      </c>
      <c r="AB73" s="227">
        <v>3</v>
      </c>
      <c r="AC73" s="227">
        <v>2</v>
      </c>
      <c r="AD73" s="227">
        <v>9</v>
      </c>
      <c r="AE73" s="227">
        <v>5</v>
      </c>
      <c r="AF73" s="227">
        <v>3</v>
      </c>
      <c r="AG73" s="227">
        <v>1</v>
      </c>
      <c r="AH73" s="227">
        <v>14</v>
      </c>
      <c r="AI73" s="227">
        <v>0</v>
      </c>
      <c r="AJ73" s="227">
        <v>3</v>
      </c>
      <c r="AK73" s="227">
        <v>0</v>
      </c>
      <c r="AL73" s="227">
        <v>2</v>
      </c>
      <c r="AM73" s="227">
        <v>0</v>
      </c>
      <c r="AN73" s="227">
        <v>13</v>
      </c>
      <c r="AO73" s="227">
        <v>11</v>
      </c>
      <c r="AP73" s="227">
        <v>14</v>
      </c>
      <c r="AQ73" s="227">
        <v>10</v>
      </c>
    </row>
    <row r="74" spans="1:43" ht="14.25" customHeight="1">
      <c r="A74" s="221">
        <v>69</v>
      </c>
      <c r="B74" s="288"/>
      <c r="C74" s="288" t="s">
        <v>1289</v>
      </c>
      <c r="D74" s="226">
        <v>468</v>
      </c>
      <c r="E74" s="226" t="s">
        <v>245</v>
      </c>
      <c r="F74" s="223">
        <v>279</v>
      </c>
      <c r="G74" s="223">
        <v>266</v>
      </c>
      <c r="H74" s="223">
        <v>9</v>
      </c>
      <c r="I74" s="223">
        <v>4</v>
      </c>
      <c r="J74" s="228">
        <v>3.38</v>
      </c>
      <c r="K74" s="227">
        <v>222</v>
      </c>
      <c r="L74" s="227">
        <v>17</v>
      </c>
      <c r="M74" s="227">
        <v>1</v>
      </c>
      <c r="N74" s="227">
        <v>17</v>
      </c>
      <c r="O74" s="227" t="s">
        <v>245</v>
      </c>
      <c r="P74" s="227" t="s">
        <v>245</v>
      </c>
      <c r="Q74" s="227">
        <v>5</v>
      </c>
      <c r="R74" s="227">
        <v>5</v>
      </c>
      <c r="S74" s="227" t="s">
        <v>245</v>
      </c>
      <c r="T74" s="227" t="s">
        <v>245</v>
      </c>
      <c r="U74" s="227" t="s">
        <v>245</v>
      </c>
      <c r="V74" s="227">
        <v>3</v>
      </c>
      <c r="W74" s="227">
        <v>2</v>
      </c>
      <c r="X74" s="227" t="s">
        <v>245</v>
      </c>
      <c r="Y74" s="227" t="s">
        <v>245</v>
      </c>
      <c r="Z74" s="227" t="s">
        <v>245</v>
      </c>
      <c r="AA74" s="227">
        <v>5</v>
      </c>
      <c r="AB74" s="227">
        <v>0</v>
      </c>
      <c r="AC74" s="227">
        <v>0</v>
      </c>
      <c r="AD74" s="227">
        <v>2</v>
      </c>
      <c r="AE74" s="227">
        <v>2</v>
      </c>
      <c r="AF74" s="227">
        <v>0</v>
      </c>
      <c r="AG74" s="227">
        <v>0</v>
      </c>
      <c r="AH74" s="227">
        <v>5</v>
      </c>
      <c r="AI74" s="227">
        <v>0</v>
      </c>
      <c r="AJ74" s="227">
        <v>0</v>
      </c>
      <c r="AK74" s="227">
        <v>0</v>
      </c>
      <c r="AL74" s="227">
        <v>0</v>
      </c>
      <c r="AM74" s="227">
        <v>0</v>
      </c>
      <c r="AN74" s="227">
        <v>5</v>
      </c>
      <c r="AO74" s="227">
        <v>5</v>
      </c>
      <c r="AP74" s="227">
        <v>5</v>
      </c>
      <c r="AQ74" s="227">
        <v>5</v>
      </c>
    </row>
    <row r="75" spans="1:43" ht="14.25" customHeight="1">
      <c r="A75" s="221">
        <v>70</v>
      </c>
      <c r="B75" s="288"/>
      <c r="C75" s="288" t="s">
        <v>1295</v>
      </c>
      <c r="D75" s="226">
        <v>568</v>
      </c>
      <c r="E75" s="226" t="s">
        <v>245</v>
      </c>
      <c r="F75" s="223">
        <v>330</v>
      </c>
      <c r="G75" s="223">
        <v>303</v>
      </c>
      <c r="H75" s="223">
        <v>13</v>
      </c>
      <c r="I75" s="223">
        <v>14</v>
      </c>
      <c r="J75" s="228">
        <v>1.65</v>
      </c>
      <c r="K75" s="227">
        <v>234</v>
      </c>
      <c r="L75" s="227">
        <v>33</v>
      </c>
      <c r="M75" s="227" t="s">
        <v>245</v>
      </c>
      <c r="N75" s="227">
        <v>33</v>
      </c>
      <c r="O75" s="227" t="s">
        <v>245</v>
      </c>
      <c r="P75" s="227" t="s">
        <v>245</v>
      </c>
      <c r="Q75" s="227">
        <v>7</v>
      </c>
      <c r="R75" s="227">
        <v>7</v>
      </c>
      <c r="S75" s="227" t="s">
        <v>245</v>
      </c>
      <c r="T75" s="227" t="s">
        <v>245</v>
      </c>
      <c r="U75" s="227" t="s">
        <v>245</v>
      </c>
      <c r="V75" s="227">
        <v>5</v>
      </c>
      <c r="W75" s="227">
        <v>2</v>
      </c>
      <c r="X75" s="227" t="s">
        <v>245</v>
      </c>
      <c r="Y75" s="227" t="s">
        <v>245</v>
      </c>
      <c r="Z75" s="227" t="s">
        <v>245</v>
      </c>
      <c r="AA75" s="227">
        <v>7</v>
      </c>
      <c r="AB75" s="227">
        <v>1</v>
      </c>
      <c r="AC75" s="227">
        <v>0</v>
      </c>
      <c r="AD75" s="227">
        <v>5</v>
      </c>
      <c r="AE75" s="227">
        <v>1</v>
      </c>
      <c r="AF75" s="227">
        <v>0</v>
      </c>
      <c r="AG75" s="227">
        <v>0</v>
      </c>
      <c r="AH75" s="227">
        <v>7</v>
      </c>
      <c r="AI75" s="227">
        <v>0</v>
      </c>
      <c r="AJ75" s="227">
        <v>0</v>
      </c>
      <c r="AK75" s="227">
        <v>0</v>
      </c>
      <c r="AL75" s="227">
        <v>0</v>
      </c>
      <c r="AM75" s="227">
        <v>0</v>
      </c>
      <c r="AN75" s="227">
        <v>7</v>
      </c>
      <c r="AO75" s="227">
        <v>6</v>
      </c>
      <c r="AP75" s="227">
        <v>7</v>
      </c>
      <c r="AQ75" s="227">
        <v>3</v>
      </c>
    </row>
    <row r="76" spans="1:43" ht="14.25" customHeight="1">
      <c r="A76" s="221">
        <v>71</v>
      </c>
      <c r="B76" s="288"/>
      <c r="C76" s="288" t="s">
        <v>1301</v>
      </c>
      <c r="D76" s="226">
        <v>1144</v>
      </c>
      <c r="E76" s="226">
        <v>656</v>
      </c>
      <c r="F76" s="223">
        <v>188</v>
      </c>
      <c r="G76" s="223">
        <v>74</v>
      </c>
      <c r="H76" s="223">
        <v>112</v>
      </c>
      <c r="I76" s="223">
        <v>2</v>
      </c>
      <c r="J76" s="228">
        <v>32.78</v>
      </c>
      <c r="K76" s="227">
        <v>79</v>
      </c>
      <c r="L76" s="227">
        <v>9</v>
      </c>
      <c r="M76" s="227" t="s">
        <v>245</v>
      </c>
      <c r="N76" s="227">
        <v>9</v>
      </c>
      <c r="O76" s="227" t="s">
        <v>245</v>
      </c>
      <c r="P76" s="227" t="s">
        <v>245</v>
      </c>
      <c r="Q76" s="227">
        <v>2</v>
      </c>
      <c r="R76" s="227" t="s">
        <v>245</v>
      </c>
      <c r="S76" s="227">
        <v>2</v>
      </c>
      <c r="T76" s="227" t="s">
        <v>245</v>
      </c>
      <c r="U76" s="227" t="s">
        <v>245</v>
      </c>
      <c r="V76" s="227">
        <v>1</v>
      </c>
      <c r="W76" s="227">
        <v>1</v>
      </c>
      <c r="X76" s="227" t="s">
        <v>245</v>
      </c>
      <c r="Y76" s="227" t="s">
        <v>245</v>
      </c>
      <c r="Z76" s="227" t="s">
        <v>245</v>
      </c>
      <c r="AA76" s="227">
        <v>1</v>
      </c>
      <c r="AB76" s="227">
        <v>1</v>
      </c>
      <c r="AC76" s="227">
        <v>1</v>
      </c>
      <c r="AD76" s="227">
        <v>1</v>
      </c>
      <c r="AE76" s="227">
        <v>1</v>
      </c>
      <c r="AF76" s="227">
        <v>1</v>
      </c>
      <c r="AG76" s="227">
        <v>1</v>
      </c>
      <c r="AH76" s="227">
        <v>2</v>
      </c>
      <c r="AI76" s="227">
        <v>1</v>
      </c>
      <c r="AJ76" s="227">
        <v>2</v>
      </c>
      <c r="AK76" s="227">
        <v>1</v>
      </c>
      <c r="AL76" s="227">
        <v>2</v>
      </c>
      <c r="AM76" s="227">
        <v>1</v>
      </c>
      <c r="AN76" s="227">
        <v>2</v>
      </c>
      <c r="AO76" s="227">
        <v>1</v>
      </c>
      <c r="AP76" s="227">
        <v>2</v>
      </c>
      <c r="AQ76" s="227">
        <v>1</v>
      </c>
    </row>
    <row r="77" spans="1:43" ht="14.25" customHeight="1">
      <c r="A77" s="221">
        <v>72</v>
      </c>
      <c r="B77" s="288"/>
      <c r="C77" s="288" t="s">
        <v>4541</v>
      </c>
      <c r="D77" s="226">
        <v>3692</v>
      </c>
      <c r="E77" s="226">
        <v>2918</v>
      </c>
      <c r="F77" s="223">
        <v>228</v>
      </c>
      <c r="G77" s="223">
        <v>123</v>
      </c>
      <c r="H77" s="223">
        <v>89</v>
      </c>
      <c r="I77" s="223">
        <v>16</v>
      </c>
      <c r="J77" s="228">
        <v>58.28</v>
      </c>
      <c r="K77" s="227">
        <v>145</v>
      </c>
      <c r="L77" s="227">
        <v>43</v>
      </c>
      <c r="M77" s="227">
        <v>1</v>
      </c>
      <c r="N77" s="227">
        <v>42</v>
      </c>
      <c r="O77" s="227" t="s">
        <v>245</v>
      </c>
      <c r="P77" s="227">
        <v>1</v>
      </c>
      <c r="Q77" s="227">
        <v>8</v>
      </c>
      <c r="R77" s="227">
        <v>3</v>
      </c>
      <c r="S77" s="227">
        <v>4</v>
      </c>
      <c r="T77" s="227">
        <v>1</v>
      </c>
      <c r="U77" s="227">
        <v>3</v>
      </c>
      <c r="V77" s="227">
        <v>1</v>
      </c>
      <c r="W77" s="227">
        <v>2</v>
      </c>
      <c r="X77" s="227">
        <v>2</v>
      </c>
      <c r="Y77" s="227" t="s">
        <v>245</v>
      </c>
      <c r="Z77" s="227" t="s">
        <v>245</v>
      </c>
      <c r="AA77" s="227">
        <v>6</v>
      </c>
      <c r="AB77" s="227">
        <v>6</v>
      </c>
      <c r="AC77" s="227">
        <v>3</v>
      </c>
      <c r="AD77" s="227">
        <v>1</v>
      </c>
      <c r="AE77" s="227">
        <v>6</v>
      </c>
      <c r="AF77" s="227">
        <v>5</v>
      </c>
      <c r="AG77" s="227">
        <v>2</v>
      </c>
      <c r="AH77" s="227">
        <v>8</v>
      </c>
      <c r="AI77" s="227">
        <v>0</v>
      </c>
      <c r="AJ77" s="227">
        <v>8</v>
      </c>
      <c r="AK77" s="227">
        <v>4</v>
      </c>
      <c r="AL77" s="227">
        <v>8</v>
      </c>
      <c r="AM77" s="227">
        <v>5</v>
      </c>
      <c r="AN77" s="227">
        <v>8</v>
      </c>
      <c r="AO77" s="227">
        <v>6</v>
      </c>
      <c r="AP77" s="227">
        <v>8</v>
      </c>
      <c r="AQ77" s="227">
        <v>5</v>
      </c>
    </row>
    <row r="78" spans="1:43" ht="14.25" customHeight="1">
      <c r="A78" s="221">
        <v>73</v>
      </c>
      <c r="B78" s="288"/>
      <c r="C78" s="288" t="s">
        <v>1311</v>
      </c>
      <c r="D78" s="226">
        <v>38</v>
      </c>
      <c r="E78" s="226" t="s">
        <v>245</v>
      </c>
      <c r="F78" s="223">
        <v>13</v>
      </c>
      <c r="G78" s="223">
        <v>0</v>
      </c>
      <c r="H78" s="223">
        <v>7</v>
      </c>
      <c r="I78" s="223">
        <v>6</v>
      </c>
      <c r="J78" s="228" t="s">
        <v>246</v>
      </c>
      <c r="K78" s="227">
        <v>2</v>
      </c>
      <c r="L78" s="227" t="s">
        <v>246</v>
      </c>
      <c r="M78" s="227" t="s">
        <v>246</v>
      </c>
      <c r="N78" s="227" t="s">
        <v>246</v>
      </c>
      <c r="O78" s="227" t="s">
        <v>246</v>
      </c>
      <c r="P78" s="227" t="s">
        <v>246</v>
      </c>
      <c r="Q78" s="227">
        <v>1</v>
      </c>
      <c r="R78" s="227" t="s">
        <v>245</v>
      </c>
      <c r="S78" s="227" t="s">
        <v>245</v>
      </c>
      <c r="T78" s="227">
        <v>1</v>
      </c>
      <c r="U78" s="227">
        <v>1</v>
      </c>
      <c r="V78" s="227" t="s">
        <v>245</v>
      </c>
      <c r="W78" s="227" t="s">
        <v>245</v>
      </c>
      <c r="X78" s="227" t="s">
        <v>245</v>
      </c>
      <c r="Y78" s="227" t="s">
        <v>245</v>
      </c>
      <c r="Z78" s="227" t="s">
        <v>245</v>
      </c>
      <c r="AA78" s="227">
        <v>0</v>
      </c>
      <c r="AB78" s="227">
        <v>0</v>
      </c>
      <c r="AC78" s="227">
        <v>0</v>
      </c>
      <c r="AD78" s="227">
        <v>0</v>
      </c>
      <c r="AE78" s="227">
        <v>0</v>
      </c>
      <c r="AF78" s="227">
        <v>0</v>
      </c>
      <c r="AG78" s="227">
        <v>1</v>
      </c>
      <c r="AH78" s="227">
        <v>1</v>
      </c>
      <c r="AI78" s="227">
        <v>0</v>
      </c>
      <c r="AJ78" s="227">
        <v>0</v>
      </c>
      <c r="AK78" s="227">
        <v>0</v>
      </c>
      <c r="AL78" s="227">
        <v>1</v>
      </c>
      <c r="AM78" s="227">
        <v>0</v>
      </c>
      <c r="AN78" s="227">
        <v>1</v>
      </c>
      <c r="AO78" s="227">
        <v>0</v>
      </c>
      <c r="AP78" s="227">
        <v>1</v>
      </c>
      <c r="AQ78" s="227">
        <v>0</v>
      </c>
    </row>
    <row r="79" spans="1:43" ht="14.25" customHeight="1">
      <c r="A79" s="221">
        <v>74</v>
      </c>
      <c r="B79" s="288"/>
      <c r="C79" s="288" t="s">
        <v>1313</v>
      </c>
      <c r="D79" s="226">
        <v>3565</v>
      </c>
      <c r="E79" s="226">
        <v>3224</v>
      </c>
      <c r="F79" s="223">
        <v>210</v>
      </c>
      <c r="G79" s="223">
        <v>145</v>
      </c>
      <c r="H79" s="223">
        <v>56</v>
      </c>
      <c r="I79" s="223">
        <v>9</v>
      </c>
      <c r="J79" s="228">
        <v>65.47</v>
      </c>
      <c r="K79" s="227">
        <v>74</v>
      </c>
      <c r="L79" s="227">
        <v>21</v>
      </c>
      <c r="M79" s="227" t="s">
        <v>245</v>
      </c>
      <c r="N79" s="227">
        <v>21</v>
      </c>
      <c r="O79" s="227" t="s">
        <v>245</v>
      </c>
      <c r="P79" s="227" t="s">
        <v>245</v>
      </c>
      <c r="Q79" s="227">
        <v>6</v>
      </c>
      <c r="R79" s="227">
        <v>4</v>
      </c>
      <c r="S79" s="227">
        <v>2</v>
      </c>
      <c r="T79" s="227" t="s">
        <v>245</v>
      </c>
      <c r="U79" s="227" t="s">
        <v>245</v>
      </c>
      <c r="V79" s="227">
        <v>1</v>
      </c>
      <c r="W79" s="227">
        <v>3</v>
      </c>
      <c r="X79" s="227">
        <v>1</v>
      </c>
      <c r="Y79" s="227">
        <v>1</v>
      </c>
      <c r="Z79" s="227" t="s">
        <v>245</v>
      </c>
      <c r="AA79" s="227">
        <v>6</v>
      </c>
      <c r="AB79" s="227">
        <v>6</v>
      </c>
      <c r="AC79" s="227">
        <v>6</v>
      </c>
      <c r="AD79" s="227">
        <v>6</v>
      </c>
      <c r="AE79" s="227">
        <v>6</v>
      </c>
      <c r="AF79" s="227">
        <v>6</v>
      </c>
      <c r="AG79" s="227">
        <v>0</v>
      </c>
      <c r="AH79" s="227">
        <v>6</v>
      </c>
      <c r="AI79" s="227">
        <v>6</v>
      </c>
      <c r="AJ79" s="227">
        <v>6</v>
      </c>
      <c r="AK79" s="227">
        <v>6</v>
      </c>
      <c r="AL79" s="227">
        <v>5</v>
      </c>
      <c r="AM79" s="227">
        <v>4</v>
      </c>
      <c r="AN79" s="227">
        <v>6</v>
      </c>
      <c r="AO79" s="227">
        <v>6</v>
      </c>
      <c r="AP79" s="227">
        <v>6</v>
      </c>
      <c r="AQ79" s="227">
        <v>6</v>
      </c>
    </row>
    <row r="80" spans="1:43" ht="14.25" customHeight="1">
      <c r="A80" s="221">
        <v>75</v>
      </c>
      <c r="B80" s="288"/>
      <c r="C80" s="288" t="s">
        <v>1320</v>
      </c>
      <c r="D80" s="226">
        <v>1251</v>
      </c>
      <c r="E80" s="226">
        <v>936</v>
      </c>
      <c r="F80" s="223">
        <v>130</v>
      </c>
      <c r="G80" s="223">
        <v>51</v>
      </c>
      <c r="H80" s="223">
        <v>68</v>
      </c>
      <c r="I80" s="223">
        <v>11</v>
      </c>
      <c r="J80" s="228">
        <v>73.900000000000006</v>
      </c>
      <c r="K80" s="227">
        <v>38</v>
      </c>
      <c r="L80" s="227">
        <v>7</v>
      </c>
      <c r="M80" s="227">
        <v>1</v>
      </c>
      <c r="N80" s="227">
        <v>7</v>
      </c>
      <c r="O80" s="227" t="s">
        <v>245</v>
      </c>
      <c r="P80" s="227" t="s">
        <v>245</v>
      </c>
      <c r="Q80" s="227">
        <v>7</v>
      </c>
      <c r="R80" s="227" t="s">
        <v>245</v>
      </c>
      <c r="S80" s="227">
        <v>5</v>
      </c>
      <c r="T80" s="227">
        <v>2</v>
      </c>
      <c r="U80" s="227" t="s">
        <v>245</v>
      </c>
      <c r="V80" s="227">
        <v>3</v>
      </c>
      <c r="W80" s="227">
        <v>1</v>
      </c>
      <c r="X80" s="227">
        <v>3</v>
      </c>
      <c r="Y80" s="227" t="s">
        <v>245</v>
      </c>
      <c r="Z80" s="227" t="s">
        <v>245</v>
      </c>
      <c r="AA80" s="227">
        <v>7</v>
      </c>
      <c r="AB80" s="227">
        <v>7</v>
      </c>
      <c r="AC80" s="227">
        <v>7</v>
      </c>
      <c r="AD80" s="227">
        <v>7</v>
      </c>
      <c r="AE80" s="227">
        <v>7</v>
      </c>
      <c r="AF80" s="227">
        <v>7</v>
      </c>
      <c r="AG80" s="227">
        <v>0</v>
      </c>
      <c r="AH80" s="227">
        <v>7</v>
      </c>
      <c r="AI80" s="227">
        <v>7</v>
      </c>
      <c r="AJ80" s="227">
        <v>7</v>
      </c>
      <c r="AK80" s="227">
        <v>5</v>
      </c>
      <c r="AL80" s="227">
        <v>3</v>
      </c>
      <c r="AM80" s="227">
        <v>3</v>
      </c>
      <c r="AN80" s="227">
        <v>7</v>
      </c>
      <c r="AO80" s="227">
        <v>7</v>
      </c>
      <c r="AP80" s="227">
        <v>7</v>
      </c>
      <c r="AQ80" s="227">
        <v>7</v>
      </c>
    </row>
    <row r="81" spans="1:43" ht="14.25" customHeight="1">
      <c r="A81" s="221">
        <v>76</v>
      </c>
      <c r="B81" s="288"/>
      <c r="C81" s="288" t="s">
        <v>1325</v>
      </c>
      <c r="D81" s="226">
        <v>1180</v>
      </c>
      <c r="E81" s="226">
        <v>766</v>
      </c>
      <c r="F81" s="223">
        <v>35</v>
      </c>
      <c r="G81" s="223">
        <v>15</v>
      </c>
      <c r="H81" s="223">
        <v>12</v>
      </c>
      <c r="I81" s="223">
        <v>8</v>
      </c>
      <c r="J81" s="228">
        <v>36.54</v>
      </c>
      <c r="K81" s="227">
        <v>25</v>
      </c>
      <c r="L81" s="227">
        <v>10</v>
      </c>
      <c r="M81" s="227" t="s">
        <v>245</v>
      </c>
      <c r="N81" s="227">
        <v>10</v>
      </c>
      <c r="O81" s="227" t="s">
        <v>245</v>
      </c>
      <c r="P81" s="227" t="s">
        <v>245</v>
      </c>
      <c r="Q81" s="227">
        <v>7</v>
      </c>
      <c r="R81" s="227" t="s">
        <v>245</v>
      </c>
      <c r="S81" s="227">
        <v>4</v>
      </c>
      <c r="T81" s="227">
        <v>3</v>
      </c>
      <c r="U81" s="227">
        <v>3</v>
      </c>
      <c r="V81" s="227">
        <v>1</v>
      </c>
      <c r="W81" s="227">
        <v>1</v>
      </c>
      <c r="X81" s="227">
        <v>1</v>
      </c>
      <c r="Y81" s="227">
        <v>1</v>
      </c>
      <c r="Z81" s="227" t="s">
        <v>245</v>
      </c>
      <c r="AA81" s="227">
        <v>4</v>
      </c>
      <c r="AB81" s="227">
        <v>4</v>
      </c>
      <c r="AC81" s="227">
        <v>4</v>
      </c>
      <c r="AD81" s="227">
        <v>4</v>
      </c>
      <c r="AE81" s="227">
        <v>4</v>
      </c>
      <c r="AF81" s="227">
        <v>4</v>
      </c>
      <c r="AG81" s="227">
        <v>3</v>
      </c>
      <c r="AH81" s="227">
        <v>7</v>
      </c>
      <c r="AI81" s="227">
        <v>5</v>
      </c>
      <c r="AJ81" s="227">
        <v>7</v>
      </c>
      <c r="AK81" s="227">
        <v>3</v>
      </c>
      <c r="AL81" s="227">
        <v>2</v>
      </c>
      <c r="AM81" s="227">
        <v>2</v>
      </c>
      <c r="AN81" s="227">
        <v>6</v>
      </c>
      <c r="AO81" s="227">
        <v>5</v>
      </c>
      <c r="AP81" s="227">
        <v>5</v>
      </c>
      <c r="AQ81" s="227">
        <v>5</v>
      </c>
    </row>
    <row r="82" spans="1:43" ht="14.25" customHeight="1">
      <c r="A82" s="221">
        <v>77</v>
      </c>
      <c r="B82" s="288"/>
      <c r="C82" s="288" t="s">
        <v>291</v>
      </c>
      <c r="D82" s="226">
        <v>3029</v>
      </c>
      <c r="E82" s="226">
        <v>2426</v>
      </c>
      <c r="F82" s="223">
        <v>156</v>
      </c>
      <c r="G82" s="223">
        <v>64</v>
      </c>
      <c r="H82" s="223">
        <v>85</v>
      </c>
      <c r="I82" s="223">
        <v>7</v>
      </c>
      <c r="J82" s="228">
        <v>73.3</v>
      </c>
      <c r="K82" s="227">
        <v>58</v>
      </c>
      <c r="L82" s="227">
        <v>9</v>
      </c>
      <c r="M82" s="227">
        <v>1</v>
      </c>
      <c r="N82" s="227">
        <v>9</v>
      </c>
      <c r="O82" s="227" t="s">
        <v>245</v>
      </c>
      <c r="P82" s="227" t="s">
        <v>245</v>
      </c>
      <c r="Q82" s="227">
        <v>10</v>
      </c>
      <c r="R82" s="227" t="s">
        <v>245</v>
      </c>
      <c r="S82" s="227">
        <v>8</v>
      </c>
      <c r="T82" s="227">
        <v>2</v>
      </c>
      <c r="U82" s="227" t="s">
        <v>245</v>
      </c>
      <c r="V82" s="227" t="s">
        <v>245</v>
      </c>
      <c r="W82" s="227">
        <v>2</v>
      </c>
      <c r="X82" s="227">
        <v>6</v>
      </c>
      <c r="Y82" s="227">
        <v>2</v>
      </c>
      <c r="Z82" s="227" t="s">
        <v>245</v>
      </c>
      <c r="AA82" s="227">
        <v>10</v>
      </c>
      <c r="AB82" s="227">
        <v>10</v>
      </c>
      <c r="AC82" s="227">
        <v>10</v>
      </c>
      <c r="AD82" s="227">
        <v>10</v>
      </c>
      <c r="AE82" s="227">
        <v>10</v>
      </c>
      <c r="AF82" s="227">
        <v>10</v>
      </c>
      <c r="AG82" s="227">
        <v>0</v>
      </c>
      <c r="AH82" s="227">
        <v>10</v>
      </c>
      <c r="AI82" s="227">
        <v>10</v>
      </c>
      <c r="AJ82" s="227">
        <v>10</v>
      </c>
      <c r="AK82" s="227">
        <v>10</v>
      </c>
      <c r="AL82" s="227">
        <v>5</v>
      </c>
      <c r="AM82" s="227">
        <v>5</v>
      </c>
      <c r="AN82" s="227">
        <v>10</v>
      </c>
      <c r="AO82" s="227">
        <v>10</v>
      </c>
      <c r="AP82" s="227">
        <v>10</v>
      </c>
      <c r="AQ82" s="227">
        <v>10</v>
      </c>
    </row>
    <row r="83" spans="1:43" ht="14.25" customHeight="1">
      <c r="A83" s="221">
        <v>78</v>
      </c>
      <c r="B83" s="288"/>
      <c r="C83" s="288" t="s">
        <v>1342</v>
      </c>
      <c r="D83" s="226">
        <v>40318</v>
      </c>
      <c r="E83" s="226">
        <v>34462</v>
      </c>
      <c r="F83" s="223">
        <v>34</v>
      </c>
      <c r="G83" s="223">
        <v>0</v>
      </c>
      <c r="H83" s="223">
        <v>34</v>
      </c>
      <c r="I83" s="223">
        <v>0</v>
      </c>
      <c r="J83" s="228" t="s">
        <v>246</v>
      </c>
      <c r="K83" s="227">
        <v>3</v>
      </c>
      <c r="L83" s="227" t="s">
        <v>246</v>
      </c>
      <c r="M83" s="227" t="s">
        <v>246</v>
      </c>
      <c r="N83" s="227" t="s">
        <v>246</v>
      </c>
      <c r="O83" s="227" t="s">
        <v>246</v>
      </c>
      <c r="P83" s="227" t="s">
        <v>246</v>
      </c>
      <c r="Q83" s="227">
        <v>8</v>
      </c>
      <c r="R83" s="227" t="s">
        <v>245</v>
      </c>
      <c r="S83" s="227" t="s">
        <v>245</v>
      </c>
      <c r="T83" s="227">
        <v>8</v>
      </c>
      <c r="U83" s="227">
        <v>6</v>
      </c>
      <c r="V83" s="227">
        <v>2</v>
      </c>
      <c r="W83" s="227" t="s">
        <v>245</v>
      </c>
      <c r="X83" s="227" t="s">
        <v>245</v>
      </c>
      <c r="Y83" s="227" t="s">
        <v>245</v>
      </c>
      <c r="Z83" s="227" t="s">
        <v>245</v>
      </c>
      <c r="AA83" s="227">
        <v>3</v>
      </c>
      <c r="AB83" s="227">
        <v>1</v>
      </c>
      <c r="AC83" s="227">
        <v>7</v>
      </c>
      <c r="AD83" s="227">
        <v>8</v>
      </c>
      <c r="AE83" s="227">
        <v>8</v>
      </c>
      <c r="AF83" s="227">
        <v>8</v>
      </c>
      <c r="AG83" s="227">
        <v>0</v>
      </c>
      <c r="AH83" s="227">
        <v>7</v>
      </c>
      <c r="AI83" s="227">
        <v>0</v>
      </c>
      <c r="AJ83" s="227">
        <v>8</v>
      </c>
      <c r="AK83" s="227">
        <v>5</v>
      </c>
      <c r="AL83" s="227">
        <v>3</v>
      </c>
      <c r="AM83" s="227">
        <v>2</v>
      </c>
      <c r="AN83" s="227">
        <v>8</v>
      </c>
      <c r="AO83" s="227">
        <v>6</v>
      </c>
      <c r="AP83" s="227">
        <v>2</v>
      </c>
      <c r="AQ83" s="227">
        <v>0</v>
      </c>
    </row>
    <row r="84" spans="1:43" ht="14.25" customHeight="1">
      <c r="A84" s="221">
        <v>79</v>
      </c>
      <c r="B84" s="288"/>
      <c r="C84" s="288" t="s">
        <v>1350</v>
      </c>
      <c r="D84" s="226">
        <v>11765</v>
      </c>
      <c r="E84" s="226">
        <v>11085</v>
      </c>
      <c r="F84" s="223">
        <v>123</v>
      </c>
      <c r="G84" s="223">
        <v>46</v>
      </c>
      <c r="H84" s="223">
        <v>77</v>
      </c>
      <c r="I84" s="223">
        <v>0</v>
      </c>
      <c r="J84" s="228">
        <v>16.670000000000002</v>
      </c>
      <c r="K84" s="227">
        <v>88</v>
      </c>
      <c r="L84" s="227">
        <v>17</v>
      </c>
      <c r="M84" s="227" t="s">
        <v>245</v>
      </c>
      <c r="N84" s="227">
        <v>17</v>
      </c>
      <c r="O84" s="227" t="s">
        <v>245</v>
      </c>
      <c r="P84" s="227">
        <v>2</v>
      </c>
      <c r="Q84" s="227">
        <v>14</v>
      </c>
      <c r="R84" s="227" t="s">
        <v>245</v>
      </c>
      <c r="S84" s="227">
        <v>7</v>
      </c>
      <c r="T84" s="227">
        <v>7</v>
      </c>
      <c r="U84" s="227" t="s">
        <v>245</v>
      </c>
      <c r="V84" s="227" t="s">
        <v>245</v>
      </c>
      <c r="W84" s="227">
        <v>2</v>
      </c>
      <c r="X84" s="227">
        <v>10</v>
      </c>
      <c r="Y84" s="227">
        <v>2</v>
      </c>
      <c r="Z84" s="227" t="s">
        <v>245</v>
      </c>
      <c r="AA84" s="227">
        <v>6</v>
      </c>
      <c r="AB84" s="227">
        <v>11</v>
      </c>
      <c r="AC84" s="227">
        <v>12</v>
      </c>
      <c r="AD84" s="227">
        <v>14</v>
      </c>
      <c r="AE84" s="227">
        <v>12</v>
      </c>
      <c r="AF84" s="227">
        <v>11</v>
      </c>
      <c r="AG84" s="227">
        <v>0</v>
      </c>
      <c r="AH84" s="227">
        <v>14</v>
      </c>
      <c r="AI84" s="227">
        <v>7</v>
      </c>
      <c r="AJ84" s="227">
        <v>14</v>
      </c>
      <c r="AK84" s="227">
        <v>13</v>
      </c>
      <c r="AL84" s="227">
        <v>5</v>
      </c>
      <c r="AM84" s="227">
        <v>5</v>
      </c>
      <c r="AN84" s="227">
        <v>14</v>
      </c>
      <c r="AO84" s="227">
        <v>12</v>
      </c>
      <c r="AP84" s="227">
        <v>11</v>
      </c>
      <c r="AQ84" s="227">
        <v>10</v>
      </c>
    </row>
    <row r="85" spans="1:43" ht="14.25" customHeight="1">
      <c r="A85" s="221">
        <v>80</v>
      </c>
      <c r="B85" s="288"/>
      <c r="C85" s="288" t="s">
        <v>1365</v>
      </c>
      <c r="D85" s="226">
        <v>3594</v>
      </c>
      <c r="E85" s="226">
        <v>2337</v>
      </c>
      <c r="F85" s="223">
        <v>834</v>
      </c>
      <c r="G85" s="223">
        <v>352</v>
      </c>
      <c r="H85" s="223">
        <v>181</v>
      </c>
      <c r="I85" s="223">
        <v>301</v>
      </c>
      <c r="J85" s="228">
        <v>22.68</v>
      </c>
      <c r="K85" s="227">
        <v>451</v>
      </c>
      <c r="L85" s="227">
        <v>170</v>
      </c>
      <c r="M85" s="227">
        <v>50</v>
      </c>
      <c r="N85" s="227">
        <v>165</v>
      </c>
      <c r="O85" s="227">
        <v>4</v>
      </c>
      <c r="P85" s="227">
        <v>4</v>
      </c>
      <c r="Q85" s="227">
        <v>16</v>
      </c>
      <c r="R85" s="227">
        <v>4</v>
      </c>
      <c r="S85" s="227">
        <v>6</v>
      </c>
      <c r="T85" s="227">
        <v>6</v>
      </c>
      <c r="U85" s="227" t="s">
        <v>245</v>
      </c>
      <c r="V85" s="227">
        <v>5</v>
      </c>
      <c r="W85" s="227">
        <v>3</v>
      </c>
      <c r="X85" s="227">
        <v>7</v>
      </c>
      <c r="Y85" s="227">
        <v>1</v>
      </c>
      <c r="Z85" s="227" t="s">
        <v>245</v>
      </c>
      <c r="AA85" s="227">
        <v>16</v>
      </c>
      <c r="AB85" s="227">
        <v>10</v>
      </c>
      <c r="AC85" s="227">
        <v>16</v>
      </c>
      <c r="AD85" s="227">
        <v>16</v>
      </c>
      <c r="AE85" s="227">
        <v>16</v>
      </c>
      <c r="AF85" s="227">
        <v>16</v>
      </c>
      <c r="AG85" s="227">
        <v>0</v>
      </c>
      <c r="AH85" s="227">
        <v>16</v>
      </c>
      <c r="AI85" s="227">
        <v>3</v>
      </c>
      <c r="AJ85" s="227">
        <v>14</v>
      </c>
      <c r="AK85" s="227">
        <v>9</v>
      </c>
      <c r="AL85" s="227">
        <v>2</v>
      </c>
      <c r="AM85" s="227">
        <v>1</v>
      </c>
      <c r="AN85" s="227">
        <v>12</v>
      </c>
      <c r="AO85" s="227">
        <v>11</v>
      </c>
      <c r="AP85" s="227">
        <v>16</v>
      </c>
      <c r="AQ85" s="227">
        <v>2</v>
      </c>
    </row>
    <row r="86" spans="1:43" ht="14.25" customHeight="1">
      <c r="A86" s="221">
        <v>81</v>
      </c>
      <c r="B86" s="288"/>
      <c r="C86" s="288" t="s">
        <v>4542</v>
      </c>
      <c r="D86" s="226">
        <v>646</v>
      </c>
      <c r="E86" s="226" t="s">
        <v>245</v>
      </c>
      <c r="F86" s="223">
        <v>362</v>
      </c>
      <c r="G86" s="223">
        <v>341</v>
      </c>
      <c r="H86" s="223">
        <v>18</v>
      </c>
      <c r="I86" s="223">
        <v>3</v>
      </c>
      <c r="J86" s="228">
        <v>7.61</v>
      </c>
      <c r="K86" s="227">
        <v>233</v>
      </c>
      <c r="L86" s="227">
        <v>32</v>
      </c>
      <c r="M86" s="227" t="s">
        <v>245</v>
      </c>
      <c r="N86" s="227">
        <v>32</v>
      </c>
      <c r="O86" s="227" t="s">
        <v>245</v>
      </c>
      <c r="P86" s="227">
        <v>1</v>
      </c>
      <c r="Q86" s="227">
        <v>12</v>
      </c>
      <c r="R86" s="227">
        <v>12</v>
      </c>
      <c r="S86" s="227" t="s">
        <v>245</v>
      </c>
      <c r="T86" s="227" t="s">
        <v>245</v>
      </c>
      <c r="U86" s="227">
        <v>1</v>
      </c>
      <c r="V86" s="227">
        <v>7</v>
      </c>
      <c r="W86" s="227">
        <v>3</v>
      </c>
      <c r="X86" s="227">
        <v>1</v>
      </c>
      <c r="Y86" s="227" t="s">
        <v>245</v>
      </c>
      <c r="Z86" s="227" t="s">
        <v>245</v>
      </c>
      <c r="AA86" s="227">
        <v>12</v>
      </c>
      <c r="AB86" s="227">
        <v>3</v>
      </c>
      <c r="AC86" s="227">
        <v>12</v>
      </c>
      <c r="AD86" s="227">
        <v>12</v>
      </c>
      <c r="AE86" s="227">
        <v>12</v>
      </c>
      <c r="AF86" s="227">
        <v>12</v>
      </c>
      <c r="AG86" s="227">
        <v>0</v>
      </c>
      <c r="AH86" s="227">
        <v>12</v>
      </c>
      <c r="AI86" s="227">
        <v>0</v>
      </c>
      <c r="AJ86" s="227">
        <v>0</v>
      </c>
      <c r="AK86" s="227">
        <v>0</v>
      </c>
      <c r="AL86" s="227">
        <v>0</v>
      </c>
      <c r="AM86" s="227">
        <v>0</v>
      </c>
      <c r="AN86" s="227">
        <v>4</v>
      </c>
      <c r="AO86" s="227">
        <v>2</v>
      </c>
      <c r="AP86" s="227">
        <v>12</v>
      </c>
      <c r="AQ86" s="227">
        <v>0</v>
      </c>
    </row>
    <row r="87" spans="1:43" ht="14.25" customHeight="1">
      <c r="A87" s="221">
        <v>82</v>
      </c>
      <c r="B87" s="290"/>
      <c r="C87" s="291" t="s">
        <v>1392</v>
      </c>
      <c r="D87" s="226">
        <v>5942</v>
      </c>
      <c r="E87" s="226">
        <v>4252</v>
      </c>
      <c r="F87" s="223">
        <v>919</v>
      </c>
      <c r="G87" s="223">
        <v>476</v>
      </c>
      <c r="H87" s="223">
        <v>311</v>
      </c>
      <c r="I87" s="223">
        <v>132</v>
      </c>
      <c r="J87" s="228">
        <v>30.09</v>
      </c>
      <c r="K87" s="227">
        <v>474</v>
      </c>
      <c r="L87" s="227">
        <v>126</v>
      </c>
      <c r="M87" s="227">
        <v>7</v>
      </c>
      <c r="N87" s="227">
        <v>119</v>
      </c>
      <c r="O87" s="227">
        <v>11</v>
      </c>
      <c r="P87" s="227">
        <v>10</v>
      </c>
      <c r="Q87" s="227">
        <v>23</v>
      </c>
      <c r="R87" s="227">
        <v>6</v>
      </c>
      <c r="S87" s="227">
        <v>12</v>
      </c>
      <c r="T87" s="227">
        <v>5</v>
      </c>
      <c r="U87" s="227">
        <v>8</v>
      </c>
      <c r="V87" s="227">
        <v>10</v>
      </c>
      <c r="W87" s="227">
        <v>4</v>
      </c>
      <c r="X87" s="227">
        <v>1</v>
      </c>
      <c r="Y87" s="227" t="s">
        <v>245</v>
      </c>
      <c r="Z87" s="227" t="s">
        <v>245</v>
      </c>
      <c r="AA87" s="227">
        <v>21</v>
      </c>
      <c r="AB87" s="227">
        <v>20</v>
      </c>
      <c r="AC87" s="227">
        <v>22</v>
      </c>
      <c r="AD87" s="227">
        <v>20</v>
      </c>
      <c r="AE87" s="227">
        <v>21</v>
      </c>
      <c r="AF87" s="227">
        <v>22</v>
      </c>
      <c r="AG87" s="227">
        <v>0</v>
      </c>
      <c r="AH87" s="227">
        <v>22</v>
      </c>
      <c r="AI87" s="227">
        <v>1</v>
      </c>
      <c r="AJ87" s="227">
        <v>8</v>
      </c>
      <c r="AK87" s="227">
        <v>1</v>
      </c>
      <c r="AL87" s="227">
        <v>2</v>
      </c>
      <c r="AM87" s="227">
        <v>0</v>
      </c>
      <c r="AN87" s="227">
        <v>11</v>
      </c>
      <c r="AO87" s="227">
        <v>1</v>
      </c>
      <c r="AP87" s="227">
        <v>22</v>
      </c>
      <c r="AQ87" s="227">
        <v>12</v>
      </c>
    </row>
    <row r="88" spans="1:43" ht="14.25" customHeight="1">
      <c r="A88" s="221">
        <v>83</v>
      </c>
      <c r="B88" s="288" t="s">
        <v>1416</v>
      </c>
      <c r="C88" s="288"/>
      <c r="D88" s="226">
        <v>55200</v>
      </c>
      <c r="E88" s="226">
        <v>39882</v>
      </c>
      <c r="F88" s="223">
        <v>5638</v>
      </c>
      <c r="G88" s="223">
        <v>3016</v>
      </c>
      <c r="H88" s="223">
        <v>1942</v>
      </c>
      <c r="I88" s="223">
        <v>680</v>
      </c>
      <c r="J88" s="228">
        <v>1044.8699999999999</v>
      </c>
      <c r="K88" s="227">
        <v>2865</v>
      </c>
      <c r="L88" s="227">
        <v>927</v>
      </c>
      <c r="M88" s="227">
        <v>37</v>
      </c>
      <c r="N88" s="227">
        <v>899</v>
      </c>
      <c r="O88" s="227">
        <v>14</v>
      </c>
      <c r="P88" s="227">
        <v>31</v>
      </c>
      <c r="Q88" s="227">
        <v>238</v>
      </c>
      <c r="R88" s="227">
        <v>75</v>
      </c>
      <c r="S88" s="227">
        <v>103</v>
      </c>
      <c r="T88" s="227">
        <v>60</v>
      </c>
      <c r="U88" s="227">
        <v>67</v>
      </c>
      <c r="V88" s="227">
        <v>82</v>
      </c>
      <c r="W88" s="227">
        <v>54</v>
      </c>
      <c r="X88" s="227">
        <v>29</v>
      </c>
      <c r="Y88" s="227">
        <v>5</v>
      </c>
      <c r="Z88" s="227">
        <v>1</v>
      </c>
      <c r="AA88" s="227">
        <v>166</v>
      </c>
      <c r="AB88" s="227">
        <v>197</v>
      </c>
      <c r="AC88" s="227">
        <v>186</v>
      </c>
      <c r="AD88" s="227">
        <v>212</v>
      </c>
      <c r="AE88" s="227">
        <v>220</v>
      </c>
      <c r="AF88" s="227">
        <v>202</v>
      </c>
      <c r="AG88" s="227">
        <v>2</v>
      </c>
      <c r="AH88" s="227">
        <v>217</v>
      </c>
      <c r="AI88" s="227">
        <v>82</v>
      </c>
      <c r="AJ88" s="227">
        <v>177</v>
      </c>
      <c r="AK88" s="227">
        <v>72</v>
      </c>
      <c r="AL88" s="227">
        <v>53</v>
      </c>
      <c r="AM88" s="227">
        <v>49</v>
      </c>
      <c r="AN88" s="227">
        <v>225</v>
      </c>
      <c r="AO88" s="227">
        <v>148</v>
      </c>
      <c r="AP88" s="227">
        <v>216</v>
      </c>
      <c r="AQ88" s="227">
        <v>189</v>
      </c>
    </row>
    <row r="89" spans="1:43" ht="14.25" customHeight="1">
      <c r="A89" s="221">
        <v>84</v>
      </c>
      <c r="B89" s="288"/>
      <c r="C89" s="289" t="s">
        <v>4544</v>
      </c>
      <c r="D89" s="226">
        <v>2018</v>
      </c>
      <c r="E89" s="226">
        <v>665</v>
      </c>
      <c r="F89" s="223">
        <v>138</v>
      </c>
      <c r="G89" s="223">
        <v>69</v>
      </c>
      <c r="H89" s="223">
        <v>51</v>
      </c>
      <c r="I89" s="223">
        <v>18</v>
      </c>
      <c r="J89" s="228">
        <v>61.39</v>
      </c>
      <c r="K89" s="227">
        <v>61</v>
      </c>
      <c r="L89" s="227">
        <v>30</v>
      </c>
      <c r="M89" s="227">
        <v>1</v>
      </c>
      <c r="N89" s="227">
        <v>30</v>
      </c>
      <c r="O89" s="227" t="s">
        <v>245</v>
      </c>
      <c r="P89" s="227">
        <v>3</v>
      </c>
      <c r="Q89" s="227">
        <v>35</v>
      </c>
      <c r="R89" s="227">
        <v>2</v>
      </c>
      <c r="S89" s="227">
        <v>9</v>
      </c>
      <c r="T89" s="227">
        <v>24</v>
      </c>
      <c r="U89" s="227">
        <v>32</v>
      </c>
      <c r="V89" s="227">
        <v>2</v>
      </c>
      <c r="W89" s="227">
        <v>1</v>
      </c>
      <c r="X89" s="227" t="s">
        <v>245</v>
      </c>
      <c r="Y89" s="227" t="s">
        <v>245</v>
      </c>
      <c r="Z89" s="227" t="s">
        <v>245</v>
      </c>
      <c r="AA89" s="227">
        <v>10</v>
      </c>
      <c r="AB89" s="227">
        <v>14</v>
      </c>
      <c r="AC89" s="227">
        <v>22</v>
      </c>
      <c r="AD89" s="227">
        <v>31</v>
      </c>
      <c r="AE89" s="227">
        <v>32</v>
      </c>
      <c r="AF89" s="227">
        <v>32</v>
      </c>
      <c r="AG89" s="227">
        <v>0</v>
      </c>
      <c r="AH89" s="227">
        <v>16</v>
      </c>
      <c r="AI89" s="227">
        <v>1</v>
      </c>
      <c r="AJ89" s="227">
        <v>11</v>
      </c>
      <c r="AK89" s="227">
        <v>3</v>
      </c>
      <c r="AL89" s="227">
        <v>2</v>
      </c>
      <c r="AM89" s="227">
        <v>2</v>
      </c>
      <c r="AN89" s="227">
        <v>35</v>
      </c>
      <c r="AO89" s="227">
        <v>30</v>
      </c>
      <c r="AP89" s="227">
        <v>16</v>
      </c>
      <c r="AQ89" s="227">
        <v>10</v>
      </c>
    </row>
    <row r="90" spans="1:43" ht="14.25" customHeight="1">
      <c r="A90" s="221">
        <v>85</v>
      </c>
      <c r="B90" s="288"/>
      <c r="C90" s="288" t="s">
        <v>1447</v>
      </c>
      <c r="D90" s="226">
        <v>774</v>
      </c>
      <c r="E90" s="226">
        <v>367</v>
      </c>
      <c r="F90" s="223">
        <v>89</v>
      </c>
      <c r="G90" s="223">
        <v>69</v>
      </c>
      <c r="H90" s="223">
        <v>15</v>
      </c>
      <c r="I90" s="223">
        <v>5</v>
      </c>
      <c r="J90" s="228">
        <v>13.73</v>
      </c>
      <c r="K90" s="227">
        <v>46</v>
      </c>
      <c r="L90" s="227">
        <v>7</v>
      </c>
      <c r="M90" s="227" t="s">
        <v>245</v>
      </c>
      <c r="N90" s="227">
        <v>6</v>
      </c>
      <c r="O90" s="227" t="s">
        <v>245</v>
      </c>
      <c r="P90" s="227">
        <v>1</v>
      </c>
      <c r="Q90" s="227">
        <v>3</v>
      </c>
      <c r="R90" s="227">
        <v>3</v>
      </c>
      <c r="S90" s="227" t="s">
        <v>245</v>
      </c>
      <c r="T90" s="227" t="s">
        <v>245</v>
      </c>
      <c r="U90" s="227" t="s">
        <v>245</v>
      </c>
      <c r="V90" s="227">
        <v>3</v>
      </c>
      <c r="W90" s="227" t="s">
        <v>245</v>
      </c>
      <c r="X90" s="227" t="s">
        <v>245</v>
      </c>
      <c r="Y90" s="227" t="s">
        <v>245</v>
      </c>
      <c r="Z90" s="227" t="s">
        <v>245</v>
      </c>
      <c r="AA90" s="227">
        <v>2</v>
      </c>
      <c r="AB90" s="227">
        <v>2</v>
      </c>
      <c r="AC90" s="227">
        <v>2</v>
      </c>
      <c r="AD90" s="227">
        <v>3</v>
      </c>
      <c r="AE90" s="227">
        <v>3</v>
      </c>
      <c r="AF90" s="227">
        <v>3</v>
      </c>
      <c r="AG90" s="227">
        <v>0</v>
      </c>
      <c r="AH90" s="227">
        <v>3</v>
      </c>
      <c r="AI90" s="227">
        <v>0</v>
      </c>
      <c r="AJ90" s="227">
        <v>3</v>
      </c>
      <c r="AK90" s="227">
        <v>2</v>
      </c>
      <c r="AL90" s="227">
        <v>0</v>
      </c>
      <c r="AM90" s="227">
        <v>0</v>
      </c>
      <c r="AN90" s="227">
        <v>3</v>
      </c>
      <c r="AO90" s="227">
        <v>3</v>
      </c>
      <c r="AP90" s="227">
        <v>3</v>
      </c>
      <c r="AQ90" s="227">
        <v>2</v>
      </c>
    </row>
    <row r="91" spans="1:43" ht="14.25" customHeight="1">
      <c r="A91" s="221">
        <v>86</v>
      </c>
      <c r="B91" s="288"/>
      <c r="C91" s="288" t="s">
        <v>4545</v>
      </c>
      <c r="D91" s="226">
        <v>683</v>
      </c>
      <c r="E91" s="226">
        <v>176</v>
      </c>
      <c r="F91" s="223">
        <v>149</v>
      </c>
      <c r="G91" s="223">
        <v>105</v>
      </c>
      <c r="H91" s="223">
        <v>29</v>
      </c>
      <c r="I91" s="223">
        <v>15</v>
      </c>
      <c r="J91" s="228">
        <v>14.36</v>
      </c>
      <c r="K91" s="227">
        <v>87</v>
      </c>
      <c r="L91" s="227">
        <v>39</v>
      </c>
      <c r="M91" s="227">
        <v>1</v>
      </c>
      <c r="N91" s="227">
        <v>39</v>
      </c>
      <c r="O91" s="227" t="s">
        <v>245</v>
      </c>
      <c r="P91" s="227" t="s">
        <v>245</v>
      </c>
      <c r="Q91" s="227">
        <v>6</v>
      </c>
      <c r="R91" s="227">
        <v>3</v>
      </c>
      <c r="S91" s="227">
        <v>2</v>
      </c>
      <c r="T91" s="227">
        <v>1</v>
      </c>
      <c r="U91" s="227">
        <v>3</v>
      </c>
      <c r="V91" s="227">
        <v>3</v>
      </c>
      <c r="W91" s="227" t="s">
        <v>245</v>
      </c>
      <c r="X91" s="227" t="s">
        <v>245</v>
      </c>
      <c r="Y91" s="227" t="s">
        <v>245</v>
      </c>
      <c r="Z91" s="227" t="s">
        <v>245</v>
      </c>
      <c r="AA91" s="227">
        <v>6</v>
      </c>
      <c r="AB91" s="227">
        <v>6</v>
      </c>
      <c r="AC91" s="227">
        <v>6</v>
      </c>
      <c r="AD91" s="227">
        <v>6</v>
      </c>
      <c r="AE91" s="227">
        <v>6</v>
      </c>
      <c r="AF91" s="227">
        <v>6</v>
      </c>
      <c r="AG91" s="227">
        <v>0</v>
      </c>
      <c r="AH91" s="227">
        <v>6</v>
      </c>
      <c r="AI91" s="227">
        <v>0</v>
      </c>
      <c r="AJ91" s="227">
        <v>5</v>
      </c>
      <c r="AK91" s="227">
        <v>3</v>
      </c>
      <c r="AL91" s="227">
        <v>2</v>
      </c>
      <c r="AM91" s="227">
        <v>2</v>
      </c>
      <c r="AN91" s="227">
        <v>6</v>
      </c>
      <c r="AO91" s="227">
        <v>6</v>
      </c>
      <c r="AP91" s="227">
        <v>6</v>
      </c>
      <c r="AQ91" s="227">
        <v>6</v>
      </c>
    </row>
    <row r="92" spans="1:43" ht="14.25" customHeight="1">
      <c r="A92" s="221">
        <v>87</v>
      </c>
      <c r="B92" s="288"/>
      <c r="C92" s="288" t="s">
        <v>1457</v>
      </c>
      <c r="D92" s="226">
        <v>514</v>
      </c>
      <c r="E92" s="226">
        <v>334</v>
      </c>
      <c r="F92" s="223">
        <v>87</v>
      </c>
      <c r="G92" s="223">
        <v>61</v>
      </c>
      <c r="H92" s="223">
        <v>17</v>
      </c>
      <c r="I92" s="223">
        <v>9</v>
      </c>
      <c r="J92" s="228">
        <v>7.75</v>
      </c>
      <c r="K92" s="227">
        <v>88</v>
      </c>
      <c r="L92" s="227">
        <v>30</v>
      </c>
      <c r="M92" s="227" t="s">
        <v>245</v>
      </c>
      <c r="N92" s="227">
        <v>30</v>
      </c>
      <c r="O92" s="227" t="s">
        <v>245</v>
      </c>
      <c r="P92" s="227">
        <v>1</v>
      </c>
      <c r="Q92" s="227">
        <v>8</v>
      </c>
      <c r="R92" s="227">
        <v>4</v>
      </c>
      <c r="S92" s="227">
        <v>3</v>
      </c>
      <c r="T92" s="227">
        <v>1</v>
      </c>
      <c r="U92" s="227">
        <v>1</v>
      </c>
      <c r="V92" s="227">
        <v>4</v>
      </c>
      <c r="W92" s="227">
        <v>1</v>
      </c>
      <c r="X92" s="227">
        <v>2</v>
      </c>
      <c r="Y92" s="227" t="s">
        <v>245</v>
      </c>
      <c r="Z92" s="227" t="s">
        <v>245</v>
      </c>
      <c r="AA92" s="227">
        <v>8</v>
      </c>
      <c r="AB92" s="227">
        <v>8</v>
      </c>
      <c r="AC92" s="227">
        <v>7</v>
      </c>
      <c r="AD92" s="227">
        <v>7</v>
      </c>
      <c r="AE92" s="227">
        <v>7</v>
      </c>
      <c r="AF92" s="227">
        <v>5</v>
      </c>
      <c r="AG92" s="227">
        <v>0</v>
      </c>
      <c r="AH92" s="227">
        <v>8</v>
      </c>
      <c r="AI92" s="227">
        <v>1</v>
      </c>
      <c r="AJ92" s="227">
        <v>5</v>
      </c>
      <c r="AK92" s="227">
        <v>3</v>
      </c>
      <c r="AL92" s="227">
        <v>3</v>
      </c>
      <c r="AM92" s="227">
        <v>3</v>
      </c>
      <c r="AN92" s="227">
        <v>8</v>
      </c>
      <c r="AO92" s="227">
        <v>8</v>
      </c>
      <c r="AP92" s="227">
        <v>8</v>
      </c>
      <c r="AQ92" s="227">
        <v>8</v>
      </c>
    </row>
    <row r="93" spans="1:43" ht="14.25" customHeight="1">
      <c r="A93" s="221">
        <v>88</v>
      </c>
      <c r="B93" s="288"/>
      <c r="C93" s="288" t="s">
        <v>1464</v>
      </c>
      <c r="D93" s="226">
        <v>507</v>
      </c>
      <c r="E93" s="226">
        <v>6</v>
      </c>
      <c r="F93" s="223">
        <v>117</v>
      </c>
      <c r="G93" s="223">
        <v>91</v>
      </c>
      <c r="H93" s="223">
        <v>23</v>
      </c>
      <c r="I93" s="223">
        <v>3</v>
      </c>
      <c r="J93" s="228">
        <v>6.5</v>
      </c>
      <c r="K93" s="227">
        <v>83</v>
      </c>
      <c r="L93" s="227">
        <v>18</v>
      </c>
      <c r="M93" s="227" t="s">
        <v>245</v>
      </c>
      <c r="N93" s="227">
        <v>18</v>
      </c>
      <c r="O93" s="227" t="s">
        <v>245</v>
      </c>
      <c r="P93" s="227" t="s">
        <v>245</v>
      </c>
      <c r="Q93" s="227">
        <v>10</v>
      </c>
      <c r="R93" s="227">
        <v>6</v>
      </c>
      <c r="S93" s="227">
        <v>2</v>
      </c>
      <c r="T93" s="227">
        <v>2</v>
      </c>
      <c r="U93" s="227">
        <v>9</v>
      </c>
      <c r="V93" s="227">
        <v>1</v>
      </c>
      <c r="W93" s="227" t="s">
        <v>245</v>
      </c>
      <c r="X93" s="227" t="s">
        <v>245</v>
      </c>
      <c r="Y93" s="227" t="s">
        <v>245</v>
      </c>
      <c r="Z93" s="227" t="s">
        <v>245</v>
      </c>
      <c r="AA93" s="227">
        <v>9</v>
      </c>
      <c r="AB93" s="227">
        <v>10</v>
      </c>
      <c r="AC93" s="227">
        <v>7</v>
      </c>
      <c r="AD93" s="227">
        <v>10</v>
      </c>
      <c r="AE93" s="227">
        <v>10</v>
      </c>
      <c r="AF93" s="227">
        <v>10</v>
      </c>
      <c r="AG93" s="227">
        <v>0</v>
      </c>
      <c r="AH93" s="227">
        <v>10</v>
      </c>
      <c r="AI93" s="227">
        <v>3</v>
      </c>
      <c r="AJ93" s="227">
        <v>5</v>
      </c>
      <c r="AK93" s="227">
        <v>2</v>
      </c>
      <c r="AL93" s="227">
        <v>0</v>
      </c>
      <c r="AM93" s="227">
        <v>0</v>
      </c>
      <c r="AN93" s="227">
        <v>9</v>
      </c>
      <c r="AO93" s="227">
        <v>5</v>
      </c>
      <c r="AP93" s="227">
        <v>10</v>
      </c>
      <c r="AQ93" s="227">
        <v>9</v>
      </c>
    </row>
    <row r="94" spans="1:43" ht="14.25" customHeight="1">
      <c r="A94" s="221">
        <v>89</v>
      </c>
      <c r="B94" s="288"/>
      <c r="C94" s="288" t="s">
        <v>1472</v>
      </c>
      <c r="D94" s="226">
        <v>1874</v>
      </c>
      <c r="E94" s="226">
        <v>833</v>
      </c>
      <c r="F94" s="223">
        <v>356</v>
      </c>
      <c r="G94" s="223">
        <v>176</v>
      </c>
      <c r="H94" s="223">
        <v>39</v>
      </c>
      <c r="I94" s="223">
        <v>141</v>
      </c>
      <c r="J94" s="228">
        <v>55.58</v>
      </c>
      <c r="K94" s="227">
        <v>289</v>
      </c>
      <c r="L94" s="227">
        <v>169</v>
      </c>
      <c r="M94" s="227">
        <v>2</v>
      </c>
      <c r="N94" s="227">
        <v>168</v>
      </c>
      <c r="O94" s="227">
        <v>1</v>
      </c>
      <c r="P94" s="227">
        <v>2</v>
      </c>
      <c r="Q94" s="227">
        <v>15</v>
      </c>
      <c r="R94" s="227">
        <v>3</v>
      </c>
      <c r="S94" s="227">
        <v>5</v>
      </c>
      <c r="T94" s="227">
        <v>7</v>
      </c>
      <c r="U94" s="227">
        <v>7</v>
      </c>
      <c r="V94" s="227">
        <v>6</v>
      </c>
      <c r="W94" s="227" t="s">
        <v>245</v>
      </c>
      <c r="X94" s="227">
        <v>1</v>
      </c>
      <c r="Y94" s="227">
        <v>1</v>
      </c>
      <c r="Z94" s="227" t="s">
        <v>245</v>
      </c>
      <c r="AA94" s="227">
        <v>13</v>
      </c>
      <c r="AB94" s="227">
        <v>10</v>
      </c>
      <c r="AC94" s="227">
        <v>11</v>
      </c>
      <c r="AD94" s="227">
        <v>14</v>
      </c>
      <c r="AE94" s="227">
        <v>13</v>
      </c>
      <c r="AF94" s="227">
        <v>12</v>
      </c>
      <c r="AG94" s="227">
        <v>0</v>
      </c>
      <c r="AH94" s="227">
        <v>15</v>
      </c>
      <c r="AI94" s="227">
        <v>4</v>
      </c>
      <c r="AJ94" s="227">
        <v>11</v>
      </c>
      <c r="AK94" s="227">
        <v>2</v>
      </c>
      <c r="AL94" s="227">
        <v>0</v>
      </c>
      <c r="AM94" s="227">
        <v>0</v>
      </c>
      <c r="AN94" s="227">
        <v>12</v>
      </c>
      <c r="AO94" s="227">
        <v>8</v>
      </c>
      <c r="AP94" s="227">
        <v>15</v>
      </c>
      <c r="AQ94" s="227">
        <v>14</v>
      </c>
    </row>
    <row r="95" spans="1:43" ht="14.25" customHeight="1">
      <c r="A95" s="221">
        <v>90</v>
      </c>
      <c r="B95" s="288"/>
      <c r="C95" s="288" t="s">
        <v>280</v>
      </c>
      <c r="D95" s="226">
        <v>503</v>
      </c>
      <c r="E95" s="226">
        <v>155</v>
      </c>
      <c r="F95" s="223">
        <v>231</v>
      </c>
      <c r="G95" s="223">
        <v>134</v>
      </c>
      <c r="H95" s="223">
        <v>34</v>
      </c>
      <c r="I95" s="223">
        <v>63</v>
      </c>
      <c r="J95" s="228">
        <v>17.13</v>
      </c>
      <c r="K95" s="227">
        <v>143</v>
      </c>
      <c r="L95" s="227">
        <v>61</v>
      </c>
      <c r="M95" s="227">
        <v>2</v>
      </c>
      <c r="N95" s="227">
        <v>58</v>
      </c>
      <c r="O95" s="227">
        <v>1</v>
      </c>
      <c r="P95" s="227">
        <v>2</v>
      </c>
      <c r="Q95" s="227">
        <v>9</v>
      </c>
      <c r="R95" s="227">
        <v>4</v>
      </c>
      <c r="S95" s="227">
        <v>2</v>
      </c>
      <c r="T95" s="227">
        <v>3</v>
      </c>
      <c r="U95" s="227">
        <v>1</v>
      </c>
      <c r="V95" s="227">
        <v>2</v>
      </c>
      <c r="W95" s="227">
        <v>5</v>
      </c>
      <c r="X95" s="227">
        <v>1</v>
      </c>
      <c r="Y95" s="227" t="s">
        <v>245</v>
      </c>
      <c r="Z95" s="227" t="s">
        <v>245</v>
      </c>
      <c r="AA95" s="227">
        <v>8</v>
      </c>
      <c r="AB95" s="227">
        <v>8</v>
      </c>
      <c r="AC95" s="227">
        <v>9</v>
      </c>
      <c r="AD95" s="227">
        <v>9</v>
      </c>
      <c r="AE95" s="227">
        <v>8</v>
      </c>
      <c r="AF95" s="227">
        <v>9</v>
      </c>
      <c r="AG95" s="227">
        <v>0</v>
      </c>
      <c r="AH95" s="227">
        <v>9</v>
      </c>
      <c r="AI95" s="227">
        <v>2</v>
      </c>
      <c r="AJ95" s="227">
        <v>6</v>
      </c>
      <c r="AK95" s="227">
        <v>1</v>
      </c>
      <c r="AL95" s="227">
        <v>2</v>
      </c>
      <c r="AM95" s="227">
        <v>2</v>
      </c>
      <c r="AN95" s="227">
        <v>8</v>
      </c>
      <c r="AO95" s="227">
        <v>3</v>
      </c>
      <c r="AP95" s="227">
        <v>9</v>
      </c>
      <c r="AQ95" s="227">
        <v>8</v>
      </c>
    </row>
    <row r="96" spans="1:43" ht="14.25" customHeight="1">
      <c r="A96" s="221">
        <v>91</v>
      </c>
      <c r="B96" s="288"/>
      <c r="C96" s="288" t="s">
        <v>1492</v>
      </c>
      <c r="D96" s="226">
        <v>1113</v>
      </c>
      <c r="E96" s="226">
        <v>662</v>
      </c>
      <c r="F96" s="223">
        <v>164</v>
      </c>
      <c r="G96" s="223">
        <v>83</v>
      </c>
      <c r="H96" s="223">
        <v>57</v>
      </c>
      <c r="I96" s="223">
        <v>24</v>
      </c>
      <c r="J96" s="228">
        <v>47.26</v>
      </c>
      <c r="K96" s="227">
        <v>53</v>
      </c>
      <c r="L96" s="227">
        <v>17</v>
      </c>
      <c r="M96" s="227">
        <v>2</v>
      </c>
      <c r="N96" s="227">
        <v>17</v>
      </c>
      <c r="O96" s="227">
        <v>1</v>
      </c>
      <c r="P96" s="227" t="s">
        <v>245</v>
      </c>
      <c r="Q96" s="227">
        <v>5</v>
      </c>
      <c r="R96" s="227">
        <v>2</v>
      </c>
      <c r="S96" s="227">
        <v>3</v>
      </c>
      <c r="T96" s="227" t="s">
        <v>245</v>
      </c>
      <c r="U96" s="227" t="s">
        <v>245</v>
      </c>
      <c r="V96" s="227">
        <v>3</v>
      </c>
      <c r="W96" s="227">
        <v>1</v>
      </c>
      <c r="X96" s="227">
        <v>1</v>
      </c>
      <c r="Y96" s="227" t="s">
        <v>245</v>
      </c>
      <c r="Z96" s="227" t="s">
        <v>245</v>
      </c>
      <c r="AA96" s="227">
        <v>5</v>
      </c>
      <c r="AB96" s="227">
        <v>4</v>
      </c>
      <c r="AC96" s="227">
        <v>3</v>
      </c>
      <c r="AD96" s="227">
        <v>3</v>
      </c>
      <c r="AE96" s="227">
        <v>4</v>
      </c>
      <c r="AF96" s="227">
        <v>5</v>
      </c>
      <c r="AG96" s="227">
        <v>0</v>
      </c>
      <c r="AH96" s="227">
        <v>5</v>
      </c>
      <c r="AI96" s="227">
        <v>3</v>
      </c>
      <c r="AJ96" s="227">
        <v>5</v>
      </c>
      <c r="AK96" s="227">
        <v>1</v>
      </c>
      <c r="AL96" s="227">
        <v>2</v>
      </c>
      <c r="AM96" s="227">
        <v>2</v>
      </c>
      <c r="AN96" s="227">
        <v>5</v>
      </c>
      <c r="AO96" s="227">
        <v>0</v>
      </c>
      <c r="AP96" s="227">
        <v>5</v>
      </c>
      <c r="AQ96" s="227">
        <v>5</v>
      </c>
    </row>
    <row r="97" spans="1:43" ht="14.25" customHeight="1">
      <c r="A97" s="221">
        <v>92</v>
      </c>
      <c r="B97" s="288"/>
      <c r="C97" s="288" t="s">
        <v>1495</v>
      </c>
      <c r="D97" s="226">
        <v>963</v>
      </c>
      <c r="E97" s="226">
        <v>185</v>
      </c>
      <c r="F97" s="223">
        <v>365</v>
      </c>
      <c r="G97" s="223">
        <v>282</v>
      </c>
      <c r="H97" s="223">
        <v>60</v>
      </c>
      <c r="I97" s="223">
        <v>23</v>
      </c>
      <c r="J97" s="228">
        <v>21.73</v>
      </c>
      <c r="K97" s="227">
        <v>218</v>
      </c>
      <c r="L97" s="227">
        <v>80</v>
      </c>
      <c r="M97" s="227" t="s">
        <v>245</v>
      </c>
      <c r="N97" s="227">
        <v>80</v>
      </c>
      <c r="O97" s="227" t="s">
        <v>245</v>
      </c>
      <c r="P97" s="227" t="s">
        <v>245</v>
      </c>
      <c r="Q97" s="227">
        <v>9</v>
      </c>
      <c r="R97" s="227">
        <v>8</v>
      </c>
      <c r="S97" s="227">
        <v>1</v>
      </c>
      <c r="T97" s="227" t="s">
        <v>245</v>
      </c>
      <c r="U97" s="227">
        <v>1</v>
      </c>
      <c r="V97" s="227">
        <v>7</v>
      </c>
      <c r="W97" s="227">
        <v>1</v>
      </c>
      <c r="X97" s="227" t="s">
        <v>245</v>
      </c>
      <c r="Y97" s="227" t="s">
        <v>245</v>
      </c>
      <c r="Z97" s="227" t="s">
        <v>245</v>
      </c>
      <c r="AA97" s="227">
        <v>9</v>
      </c>
      <c r="AB97" s="227">
        <v>9</v>
      </c>
      <c r="AC97" s="227">
        <v>9</v>
      </c>
      <c r="AD97" s="227">
        <v>9</v>
      </c>
      <c r="AE97" s="227">
        <v>9</v>
      </c>
      <c r="AF97" s="227">
        <v>9</v>
      </c>
      <c r="AG97" s="227">
        <v>0</v>
      </c>
      <c r="AH97" s="227">
        <v>9</v>
      </c>
      <c r="AI97" s="227">
        <v>6</v>
      </c>
      <c r="AJ97" s="227">
        <v>3</v>
      </c>
      <c r="AK97" s="227">
        <v>3</v>
      </c>
      <c r="AL97" s="227">
        <v>7</v>
      </c>
      <c r="AM97" s="227">
        <v>7</v>
      </c>
      <c r="AN97" s="227">
        <v>9</v>
      </c>
      <c r="AO97" s="227">
        <v>9</v>
      </c>
      <c r="AP97" s="227">
        <v>9</v>
      </c>
      <c r="AQ97" s="227">
        <v>9</v>
      </c>
    </row>
    <row r="98" spans="1:43" ht="14.25" customHeight="1">
      <c r="A98" s="221">
        <v>93</v>
      </c>
      <c r="B98" s="288"/>
      <c r="C98" s="288" t="s">
        <v>1504</v>
      </c>
      <c r="D98" s="226">
        <v>668</v>
      </c>
      <c r="E98" s="226">
        <v>515</v>
      </c>
      <c r="F98" s="223">
        <v>40</v>
      </c>
      <c r="G98" s="223">
        <v>20</v>
      </c>
      <c r="H98" s="223">
        <v>15</v>
      </c>
      <c r="I98" s="223">
        <v>5</v>
      </c>
      <c r="J98" s="228">
        <v>19.16</v>
      </c>
      <c r="K98" s="227">
        <v>5</v>
      </c>
      <c r="L98" s="227">
        <v>2</v>
      </c>
      <c r="M98" s="227" t="s">
        <v>245</v>
      </c>
      <c r="N98" s="227">
        <v>2</v>
      </c>
      <c r="O98" s="227" t="s">
        <v>245</v>
      </c>
      <c r="P98" s="227" t="s">
        <v>245</v>
      </c>
      <c r="Q98" s="227">
        <v>4</v>
      </c>
      <c r="R98" s="227">
        <v>1</v>
      </c>
      <c r="S98" s="227">
        <v>2</v>
      </c>
      <c r="T98" s="227">
        <v>1</v>
      </c>
      <c r="U98" s="227">
        <v>2</v>
      </c>
      <c r="V98" s="227">
        <v>2</v>
      </c>
      <c r="W98" s="227" t="s">
        <v>245</v>
      </c>
      <c r="X98" s="227" t="s">
        <v>245</v>
      </c>
      <c r="Y98" s="227" t="s">
        <v>245</v>
      </c>
      <c r="Z98" s="227" t="s">
        <v>245</v>
      </c>
      <c r="AA98" s="227">
        <v>0</v>
      </c>
      <c r="AB98" s="227">
        <v>3</v>
      </c>
      <c r="AC98" s="227">
        <v>4</v>
      </c>
      <c r="AD98" s="227">
        <v>4</v>
      </c>
      <c r="AE98" s="227">
        <v>4</v>
      </c>
      <c r="AF98" s="227">
        <v>4</v>
      </c>
      <c r="AG98" s="227">
        <v>0</v>
      </c>
      <c r="AH98" s="227">
        <v>4</v>
      </c>
      <c r="AI98" s="227">
        <v>0</v>
      </c>
      <c r="AJ98" s="227">
        <v>4</v>
      </c>
      <c r="AK98" s="227">
        <v>0</v>
      </c>
      <c r="AL98" s="227">
        <v>2</v>
      </c>
      <c r="AM98" s="227">
        <v>1</v>
      </c>
      <c r="AN98" s="227">
        <v>4</v>
      </c>
      <c r="AO98" s="227">
        <v>1</v>
      </c>
      <c r="AP98" s="227">
        <v>4</v>
      </c>
      <c r="AQ98" s="227">
        <v>3</v>
      </c>
    </row>
    <row r="99" spans="1:43" ht="14.25" customHeight="1">
      <c r="A99" s="221">
        <v>94</v>
      </c>
      <c r="B99" s="288"/>
      <c r="C99" s="288" t="s">
        <v>1509</v>
      </c>
      <c r="D99" s="226">
        <v>2448</v>
      </c>
      <c r="E99" s="226">
        <v>1920</v>
      </c>
      <c r="F99" s="223">
        <v>314</v>
      </c>
      <c r="G99" s="223">
        <v>175</v>
      </c>
      <c r="H99" s="223">
        <v>90</v>
      </c>
      <c r="I99" s="223">
        <v>49</v>
      </c>
      <c r="J99" s="228">
        <v>52.02</v>
      </c>
      <c r="K99" s="227">
        <v>187</v>
      </c>
      <c r="L99" s="227">
        <v>42</v>
      </c>
      <c r="M99" s="227">
        <v>4</v>
      </c>
      <c r="N99" s="227">
        <v>39</v>
      </c>
      <c r="O99" s="227" t="s">
        <v>245</v>
      </c>
      <c r="P99" s="227">
        <v>2</v>
      </c>
      <c r="Q99" s="227">
        <v>7</v>
      </c>
      <c r="R99" s="227">
        <v>2</v>
      </c>
      <c r="S99" s="227">
        <v>2</v>
      </c>
      <c r="T99" s="227">
        <v>3</v>
      </c>
      <c r="U99" s="227" t="s">
        <v>245</v>
      </c>
      <c r="V99" s="227">
        <v>3</v>
      </c>
      <c r="W99" s="227">
        <v>2</v>
      </c>
      <c r="X99" s="227">
        <v>2</v>
      </c>
      <c r="Y99" s="227" t="s">
        <v>245</v>
      </c>
      <c r="Z99" s="227" t="s">
        <v>245</v>
      </c>
      <c r="AA99" s="227">
        <v>5</v>
      </c>
      <c r="AB99" s="227">
        <v>5</v>
      </c>
      <c r="AC99" s="227">
        <v>5</v>
      </c>
      <c r="AD99" s="227">
        <v>5</v>
      </c>
      <c r="AE99" s="227">
        <v>7</v>
      </c>
      <c r="AF99" s="227">
        <v>6</v>
      </c>
      <c r="AG99" s="227">
        <v>0</v>
      </c>
      <c r="AH99" s="227">
        <v>7</v>
      </c>
      <c r="AI99" s="227">
        <v>3</v>
      </c>
      <c r="AJ99" s="227">
        <v>5</v>
      </c>
      <c r="AK99" s="227">
        <v>5</v>
      </c>
      <c r="AL99" s="227">
        <v>7</v>
      </c>
      <c r="AM99" s="227">
        <v>6</v>
      </c>
      <c r="AN99" s="227">
        <v>7</v>
      </c>
      <c r="AO99" s="227">
        <v>6</v>
      </c>
      <c r="AP99" s="227">
        <v>7</v>
      </c>
      <c r="AQ99" s="227">
        <v>6</v>
      </c>
    </row>
    <row r="100" spans="1:43" ht="14.25" customHeight="1">
      <c r="A100" s="221">
        <v>95</v>
      </c>
      <c r="B100" s="288"/>
      <c r="C100" s="288" t="s">
        <v>1516</v>
      </c>
      <c r="D100" s="226">
        <v>2280</v>
      </c>
      <c r="E100" s="226">
        <v>1332</v>
      </c>
      <c r="F100" s="223">
        <v>571</v>
      </c>
      <c r="G100" s="223">
        <v>309</v>
      </c>
      <c r="H100" s="223">
        <v>173</v>
      </c>
      <c r="I100" s="223">
        <v>89</v>
      </c>
      <c r="J100" s="228">
        <v>102.42</v>
      </c>
      <c r="K100" s="227">
        <v>292</v>
      </c>
      <c r="L100" s="227">
        <v>92</v>
      </c>
      <c r="M100" s="227">
        <v>9</v>
      </c>
      <c r="N100" s="227">
        <v>92</v>
      </c>
      <c r="O100" s="227">
        <v>6</v>
      </c>
      <c r="P100" s="227">
        <v>2</v>
      </c>
      <c r="Q100" s="227">
        <v>8</v>
      </c>
      <c r="R100" s="227">
        <v>1</v>
      </c>
      <c r="S100" s="227">
        <v>3</v>
      </c>
      <c r="T100" s="227">
        <v>4</v>
      </c>
      <c r="U100" s="227" t="s">
        <v>245</v>
      </c>
      <c r="V100" s="227">
        <v>1</v>
      </c>
      <c r="W100" s="227">
        <v>7</v>
      </c>
      <c r="X100" s="227" t="s">
        <v>245</v>
      </c>
      <c r="Y100" s="227" t="s">
        <v>245</v>
      </c>
      <c r="Z100" s="227" t="s">
        <v>245</v>
      </c>
      <c r="AA100" s="227">
        <v>7</v>
      </c>
      <c r="AB100" s="227">
        <v>8</v>
      </c>
      <c r="AC100" s="227">
        <v>7</v>
      </c>
      <c r="AD100" s="227">
        <v>8</v>
      </c>
      <c r="AE100" s="227">
        <v>7</v>
      </c>
      <c r="AF100" s="227">
        <v>5</v>
      </c>
      <c r="AG100" s="227">
        <v>0</v>
      </c>
      <c r="AH100" s="227">
        <v>8</v>
      </c>
      <c r="AI100" s="227">
        <v>8</v>
      </c>
      <c r="AJ100" s="227">
        <v>8</v>
      </c>
      <c r="AK100" s="227">
        <v>8</v>
      </c>
      <c r="AL100" s="227">
        <v>7</v>
      </c>
      <c r="AM100" s="227">
        <v>7</v>
      </c>
      <c r="AN100" s="227">
        <v>8</v>
      </c>
      <c r="AO100" s="227">
        <v>8</v>
      </c>
      <c r="AP100" s="227">
        <v>8</v>
      </c>
      <c r="AQ100" s="227">
        <v>8</v>
      </c>
    </row>
    <row r="101" spans="1:43" ht="14.25" customHeight="1">
      <c r="A101" s="221">
        <v>96</v>
      </c>
      <c r="B101" s="288"/>
      <c r="C101" s="288" t="s">
        <v>1521</v>
      </c>
      <c r="D101" s="226">
        <v>443</v>
      </c>
      <c r="E101" s="226">
        <v>201</v>
      </c>
      <c r="F101" s="223">
        <v>122</v>
      </c>
      <c r="G101" s="223">
        <v>95</v>
      </c>
      <c r="H101" s="223">
        <v>20</v>
      </c>
      <c r="I101" s="223">
        <v>7</v>
      </c>
      <c r="J101" s="228">
        <v>6.21</v>
      </c>
      <c r="K101" s="227">
        <v>79</v>
      </c>
      <c r="L101" s="227">
        <v>13</v>
      </c>
      <c r="M101" s="227" t="s">
        <v>245</v>
      </c>
      <c r="N101" s="227">
        <v>13</v>
      </c>
      <c r="O101" s="227" t="s">
        <v>245</v>
      </c>
      <c r="P101" s="227" t="s">
        <v>245</v>
      </c>
      <c r="Q101" s="227">
        <v>4</v>
      </c>
      <c r="R101" s="227">
        <v>2</v>
      </c>
      <c r="S101" s="227">
        <v>2</v>
      </c>
      <c r="T101" s="227" t="s">
        <v>245</v>
      </c>
      <c r="U101" s="227" t="s">
        <v>245</v>
      </c>
      <c r="V101" s="227">
        <v>3</v>
      </c>
      <c r="W101" s="227">
        <v>1</v>
      </c>
      <c r="X101" s="227" t="s">
        <v>245</v>
      </c>
      <c r="Y101" s="227" t="s">
        <v>245</v>
      </c>
      <c r="Z101" s="227" t="s">
        <v>245</v>
      </c>
      <c r="AA101" s="227">
        <v>1</v>
      </c>
      <c r="AB101" s="227">
        <v>4</v>
      </c>
      <c r="AC101" s="227">
        <v>4</v>
      </c>
      <c r="AD101" s="227">
        <v>4</v>
      </c>
      <c r="AE101" s="227">
        <v>4</v>
      </c>
      <c r="AF101" s="227">
        <v>2</v>
      </c>
      <c r="AG101" s="227">
        <v>0</v>
      </c>
      <c r="AH101" s="227">
        <v>4</v>
      </c>
      <c r="AI101" s="227">
        <v>0</v>
      </c>
      <c r="AJ101" s="227">
        <v>3</v>
      </c>
      <c r="AK101" s="227">
        <v>2</v>
      </c>
      <c r="AL101" s="227">
        <v>1</v>
      </c>
      <c r="AM101" s="227">
        <v>1</v>
      </c>
      <c r="AN101" s="227">
        <v>2</v>
      </c>
      <c r="AO101" s="227">
        <v>0</v>
      </c>
      <c r="AP101" s="227">
        <v>4</v>
      </c>
      <c r="AQ101" s="227">
        <v>4</v>
      </c>
    </row>
    <row r="102" spans="1:43" ht="14.25" customHeight="1">
      <c r="A102" s="221">
        <v>97</v>
      </c>
      <c r="B102" s="288"/>
      <c r="C102" s="288" t="s">
        <v>1524</v>
      </c>
      <c r="D102" s="226">
        <v>2131</v>
      </c>
      <c r="E102" s="226">
        <v>1855</v>
      </c>
      <c r="F102" s="223">
        <v>135</v>
      </c>
      <c r="G102" s="223">
        <v>76</v>
      </c>
      <c r="H102" s="223">
        <v>41</v>
      </c>
      <c r="I102" s="223">
        <v>18</v>
      </c>
      <c r="J102" s="228">
        <v>35.35</v>
      </c>
      <c r="K102" s="227">
        <v>59</v>
      </c>
      <c r="L102" s="227">
        <v>20</v>
      </c>
      <c r="M102" s="227">
        <v>1</v>
      </c>
      <c r="N102" s="227">
        <v>19</v>
      </c>
      <c r="O102" s="227" t="s">
        <v>245</v>
      </c>
      <c r="P102" s="227" t="s">
        <v>245</v>
      </c>
      <c r="Q102" s="227">
        <v>8</v>
      </c>
      <c r="R102" s="227">
        <v>1</v>
      </c>
      <c r="S102" s="227">
        <v>6</v>
      </c>
      <c r="T102" s="227">
        <v>1</v>
      </c>
      <c r="U102" s="227" t="s">
        <v>245</v>
      </c>
      <c r="V102" s="227">
        <v>1</v>
      </c>
      <c r="W102" s="227">
        <v>2</v>
      </c>
      <c r="X102" s="227">
        <v>3</v>
      </c>
      <c r="Y102" s="227">
        <v>2</v>
      </c>
      <c r="Z102" s="227" t="s">
        <v>245</v>
      </c>
      <c r="AA102" s="227">
        <v>3</v>
      </c>
      <c r="AB102" s="227">
        <v>8</v>
      </c>
      <c r="AC102" s="227">
        <v>8</v>
      </c>
      <c r="AD102" s="227">
        <v>1</v>
      </c>
      <c r="AE102" s="227">
        <v>7</v>
      </c>
      <c r="AF102" s="227">
        <v>5</v>
      </c>
      <c r="AG102" s="227">
        <v>0</v>
      </c>
      <c r="AH102" s="227">
        <v>8</v>
      </c>
      <c r="AI102" s="227">
        <v>3</v>
      </c>
      <c r="AJ102" s="227">
        <v>8</v>
      </c>
      <c r="AK102" s="227">
        <v>2</v>
      </c>
      <c r="AL102" s="227">
        <v>4</v>
      </c>
      <c r="AM102" s="227">
        <v>4</v>
      </c>
      <c r="AN102" s="227">
        <v>7</v>
      </c>
      <c r="AO102" s="227">
        <v>7</v>
      </c>
      <c r="AP102" s="227">
        <v>8</v>
      </c>
      <c r="AQ102" s="227">
        <v>8</v>
      </c>
    </row>
    <row r="103" spans="1:43" ht="14.25" customHeight="1">
      <c r="A103" s="221">
        <v>98</v>
      </c>
      <c r="B103" s="288"/>
      <c r="C103" s="288" t="s">
        <v>1530</v>
      </c>
      <c r="D103" s="226">
        <v>754</v>
      </c>
      <c r="E103" s="226">
        <v>401</v>
      </c>
      <c r="F103" s="223">
        <v>216</v>
      </c>
      <c r="G103" s="223">
        <v>138</v>
      </c>
      <c r="H103" s="223">
        <v>44</v>
      </c>
      <c r="I103" s="223">
        <v>34</v>
      </c>
      <c r="J103" s="228">
        <v>30.4</v>
      </c>
      <c r="K103" s="227">
        <v>103</v>
      </c>
      <c r="L103" s="227">
        <v>39</v>
      </c>
      <c r="M103" s="227">
        <v>2</v>
      </c>
      <c r="N103" s="227">
        <v>36</v>
      </c>
      <c r="O103" s="227" t="s">
        <v>245</v>
      </c>
      <c r="P103" s="227">
        <v>1</v>
      </c>
      <c r="Q103" s="227">
        <v>4</v>
      </c>
      <c r="R103" s="227">
        <v>1</v>
      </c>
      <c r="S103" s="227">
        <v>3</v>
      </c>
      <c r="T103" s="227" t="s">
        <v>245</v>
      </c>
      <c r="U103" s="227" t="s">
        <v>245</v>
      </c>
      <c r="V103" s="227">
        <v>3</v>
      </c>
      <c r="W103" s="227">
        <v>1</v>
      </c>
      <c r="X103" s="227" t="s">
        <v>245</v>
      </c>
      <c r="Y103" s="227" t="s">
        <v>245</v>
      </c>
      <c r="Z103" s="227" t="s">
        <v>245</v>
      </c>
      <c r="AA103" s="227">
        <v>4</v>
      </c>
      <c r="AB103" s="227">
        <v>4</v>
      </c>
      <c r="AC103" s="227">
        <v>4</v>
      </c>
      <c r="AD103" s="227">
        <v>4</v>
      </c>
      <c r="AE103" s="227">
        <v>3</v>
      </c>
      <c r="AF103" s="227">
        <v>4</v>
      </c>
      <c r="AG103" s="227">
        <v>0</v>
      </c>
      <c r="AH103" s="227">
        <v>4</v>
      </c>
      <c r="AI103" s="227">
        <v>4</v>
      </c>
      <c r="AJ103" s="227">
        <v>4</v>
      </c>
      <c r="AK103" s="227">
        <v>4</v>
      </c>
      <c r="AL103" s="227">
        <v>2</v>
      </c>
      <c r="AM103" s="227">
        <v>2</v>
      </c>
      <c r="AN103" s="227">
        <v>4</v>
      </c>
      <c r="AO103" s="227">
        <v>4</v>
      </c>
      <c r="AP103" s="227">
        <v>4</v>
      </c>
      <c r="AQ103" s="227">
        <v>4</v>
      </c>
    </row>
    <row r="104" spans="1:43" ht="14.25" customHeight="1">
      <c r="A104" s="221">
        <v>99</v>
      </c>
      <c r="B104" s="288"/>
      <c r="C104" s="288" t="s">
        <v>1534</v>
      </c>
      <c r="D104" s="226">
        <v>1444</v>
      </c>
      <c r="E104" s="226">
        <v>855</v>
      </c>
      <c r="F104" s="223">
        <v>122</v>
      </c>
      <c r="G104" s="223">
        <v>78</v>
      </c>
      <c r="H104" s="223">
        <v>39</v>
      </c>
      <c r="I104" s="223">
        <v>5</v>
      </c>
      <c r="J104" s="228">
        <v>47.31</v>
      </c>
      <c r="K104" s="227">
        <v>49</v>
      </c>
      <c r="L104" s="227">
        <v>21</v>
      </c>
      <c r="M104" s="227">
        <v>2</v>
      </c>
      <c r="N104" s="227">
        <v>20</v>
      </c>
      <c r="O104" s="227">
        <v>2</v>
      </c>
      <c r="P104" s="227" t="s">
        <v>245</v>
      </c>
      <c r="Q104" s="227">
        <v>12</v>
      </c>
      <c r="R104" s="227">
        <v>6</v>
      </c>
      <c r="S104" s="227">
        <v>5</v>
      </c>
      <c r="T104" s="227">
        <v>1</v>
      </c>
      <c r="U104" s="227">
        <v>5</v>
      </c>
      <c r="V104" s="227">
        <v>6</v>
      </c>
      <c r="W104" s="227">
        <v>1</v>
      </c>
      <c r="X104" s="227" t="s">
        <v>245</v>
      </c>
      <c r="Y104" s="227" t="s">
        <v>245</v>
      </c>
      <c r="Z104" s="227" t="s">
        <v>245</v>
      </c>
      <c r="AA104" s="227">
        <v>11</v>
      </c>
      <c r="AB104" s="227">
        <v>12</v>
      </c>
      <c r="AC104" s="227">
        <v>12</v>
      </c>
      <c r="AD104" s="227">
        <v>12</v>
      </c>
      <c r="AE104" s="227">
        <v>12</v>
      </c>
      <c r="AF104" s="227">
        <v>12</v>
      </c>
      <c r="AG104" s="227">
        <v>0</v>
      </c>
      <c r="AH104" s="227">
        <v>12</v>
      </c>
      <c r="AI104" s="227">
        <v>2</v>
      </c>
      <c r="AJ104" s="227">
        <v>9</v>
      </c>
      <c r="AK104" s="227">
        <v>9</v>
      </c>
      <c r="AL104" s="227">
        <v>1</v>
      </c>
      <c r="AM104" s="227">
        <v>1</v>
      </c>
      <c r="AN104" s="227">
        <v>12</v>
      </c>
      <c r="AO104" s="227">
        <v>11</v>
      </c>
      <c r="AP104" s="227">
        <v>12</v>
      </c>
      <c r="AQ104" s="227">
        <v>11</v>
      </c>
    </row>
    <row r="105" spans="1:43" ht="14.25" customHeight="1">
      <c r="A105" s="221">
        <v>100</v>
      </c>
      <c r="B105" s="288"/>
      <c r="C105" s="288" t="s">
        <v>1542</v>
      </c>
      <c r="D105" s="226">
        <v>1474</v>
      </c>
      <c r="E105" s="226">
        <v>1212</v>
      </c>
      <c r="F105" s="223">
        <v>103</v>
      </c>
      <c r="G105" s="223">
        <v>75</v>
      </c>
      <c r="H105" s="223">
        <v>24</v>
      </c>
      <c r="I105" s="223">
        <v>4</v>
      </c>
      <c r="J105" s="228">
        <v>24.12</v>
      </c>
      <c r="K105" s="227">
        <v>74</v>
      </c>
      <c r="L105" s="227">
        <v>15</v>
      </c>
      <c r="M105" s="227">
        <v>1</v>
      </c>
      <c r="N105" s="227">
        <v>14</v>
      </c>
      <c r="O105" s="227" t="s">
        <v>245</v>
      </c>
      <c r="P105" s="227" t="s">
        <v>245</v>
      </c>
      <c r="Q105" s="227">
        <v>6</v>
      </c>
      <c r="R105" s="227">
        <v>5</v>
      </c>
      <c r="S105" s="227">
        <v>1</v>
      </c>
      <c r="T105" s="227" t="s">
        <v>245</v>
      </c>
      <c r="U105" s="227" t="s">
        <v>245</v>
      </c>
      <c r="V105" s="227">
        <v>1</v>
      </c>
      <c r="W105" s="227">
        <v>3</v>
      </c>
      <c r="X105" s="227">
        <v>2</v>
      </c>
      <c r="Y105" s="227" t="s">
        <v>245</v>
      </c>
      <c r="Z105" s="227" t="s">
        <v>245</v>
      </c>
      <c r="AA105" s="227">
        <v>2</v>
      </c>
      <c r="AB105" s="227">
        <v>6</v>
      </c>
      <c r="AC105" s="227">
        <v>5</v>
      </c>
      <c r="AD105" s="227">
        <v>6</v>
      </c>
      <c r="AE105" s="227">
        <v>6</v>
      </c>
      <c r="AF105" s="227">
        <v>5</v>
      </c>
      <c r="AG105" s="227">
        <v>0</v>
      </c>
      <c r="AH105" s="227">
        <v>6</v>
      </c>
      <c r="AI105" s="227">
        <v>0</v>
      </c>
      <c r="AJ105" s="227">
        <v>6</v>
      </c>
      <c r="AK105" s="227">
        <v>0</v>
      </c>
      <c r="AL105" s="227">
        <v>0</v>
      </c>
      <c r="AM105" s="227">
        <v>0</v>
      </c>
      <c r="AN105" s="227">
        <v>6</v>
      </c>
      <c r="AO105" s="227">
        <v>0</v>
      </c>
      <c r="AP105" s="227">
        <v>6</v>
      </c>
      <c r="AQ105" s="227">
        <v>6</v>
      </c>
    </row>
    <row r="106" spans="1:43" ht="14.25" customHeight="1">
      <c r="A106" s="221">
        <v>101</v>
      </c>
      <c r="B106" s="288"/>
      <c r="C106" s="288" t="s">
        <v>1547</v>
      </c>
      <c r="D106" s="226">
        <v>5044</v>
      </c>
      <c r="E106" s="226">
        <v>4745</v>
      </c>
      <c r="F106" s="223">
        <v>90</v>
      </c>
      <c r="G106" s="223">
        <v>57</v>
      </c>
      <c r="H106" s="223">
        <v>30</v>
      </c>
      <c r="I106" s="223">
        <v>3</v>
      </c>
      <c r="J106" s="228">
        <v>39.29</v>
      </c>
      <c r="K106" s="227">
        <v>25</v>
      </c>
      <c r="L106" s="227">
        <v>4</v>
      </c>
      <c r="M106" s="227">
        <v>1</v>
      </c>
      <c r="N106" s="227">
        <v>2</v>
      </c>
      <c r="O106" s="227" t="s">
        <v>245</v>
      </c>
      <c r="P106" s="227">
        <v>1</v>
      </c>
      <c r="Q106" s="227">
        <v>11</v>
      </c>
      <c r="R106" s="227">
        <v>4</v>
      </c>
      <c r="S106" s="227">
        <v>7</v>
      </c>
      <c r="T106" s="227" t="s">
        <v>245</v>
      </c>
      <c r="U106" s="227">
        <v>1</v>
      </c>
      <c r="V106" s="227">
        <v>5</v>
      </c>
      <c r="W106" s="227">
        <v>2</v>
      </c>
      <c r="X106" s="227">
        <v>2</v>
      </c>
      <c r="Y106" s="227">
        <v>1</v>
      </c>
      <c r="Z106" s="227" t="s">
        <v>245</v>
      </c>
      <c r="AA106" s="227">
        <v>2</v>
      </c>
      <c r="AB106" s="227">
        <v>11</v>
      </c>
      <c r="AC106" s="227">
        <v>6</v>
      </c>
      <c r="AD106" s="227">
        <v>6</v>
      </c>
      <c r="AE106" s="227">
        <v>11</v>
      </c>
      <c r="AF106" s="227">
        <v>6</v>
      </c>
      <c r="AG106" s="227">
        <v>0</v>
      </c>
      <c r="AH106" s="227">
        <v>11</v>
      </c>
      <c r="AI106" s="227">
        <v>3</v>
      </c>
      <c r="AJ106" s="227">
        <v>11</v>
      </c>
      <c r="AK106" s="227">
        <v>3</v>
      </c>
      <c r="AL106" s="227">
        <v>0</v>
      </c>
      <c r="AM106" s="227">
        <v>0</v>
      </c>
      <c r="AN106" s="227">
        <v>11</v>
      </c>
      <c r="AO106" s="227">
        <v>4</v>
      </c>
      <c r="AP106" s="227">
        <v>11</v>
      </c>
      <c r="AQ106" s="227">
        <v>8</v>
      </c>
    </row>
    <row r="107" spans="1:43" ht="14.25" customHeight="1">
      <c r="A107" s="221">
        <v>102</v>
      </c>
      <c r="B107" s="288"/>
      <c r="C107" s="288" t="s">
        <v>1554</v>
      </c>
      <c r="D107" s="226">
        <v>1300</v>
      </c>
      <c r="E107" s="226">
        <v>630</v>
      </c>
      <c r="F107" s="223">
        <v>268</v>
      </c>
      <c r="G107" s="223">
        <v>159</v>
      </c>
      <c r="H107" s="223">
        <v>69</v>
      </c>
      <c r="I107" s="223">
        <v>40</v>
      </c>
      <c r="J107" s="228">
        <v>72.709999999999994</v>
      </c>
      <c r="K107" s="227">
        <v>162</v>
      </c>
      <c r="L107" s="227">
        <v>51</v>
      </c>
      <c r="M107" s="227">
        <v>2</v>
      </c>
      <c r="N107" s="227">
        <v>51</v>
      </c>
      <c r="O107" s="227" t="s">
        <v>245</v>
      </c>
      <c r="P107" s="227" t="s">
        <v>245</v>
      </c>
      <c r="Q107" s="227">
        <v>8</v>
      </c>
      <c r="R107" s="227">
        <v>2</v>
      </c>
      <c r="S107" s="227">
        <v>6</v>
      </c>
      <c r="T107" s="227" t="s">
        <v>245</v>
      </c>
      <c r="U107" s="227" t="s">
        <v>245</v>
      </c>
      <c r="V107" s="227">
        <v>4</v>
      </c>
      <c r="W107" s="227">
        <v>4</v>
      </c>
      <c r="X107" s="227" t="s">
        <v>245</v>
      </c>
      <c r="Y107" s="227" t="s">
        <v>245</v>
      </c>
      <c r="Z107" s="227" t="s">
        <v>245</v>
      </c>
      <c r="AA107" s="227">
        <v>5</v>
      </c>
      <c r="AB107" s="227">
        <v>8</v>
      </c>
      <c r="AC107" s="227">
        <v>4</v>
      </c>
      <c r="AD107" s="227">
        <v>8</v>
      </c>
      <c r="AE107" s="227">
        <v>8</v>
      </c>
      <c r="AF107" s="227">
        <v>8</v>
      </c>
      <c r="AG107" s="227">
        <v>0</v>
      </c>
      <c r="AH107" s="227">
        <v>8</v>
      </c>
      <c r="AI107" s="227">
        <v>4</v>
      </c>
      <c r="AJ107" s="227">
        <v>7</v>
      </c>
      <c r="AK107" s="227">
        <v>0</v>
      </c>
      <c r="AL107" s="227">
        <v>5</v>
      </c>
      <c r="AM107" s="227">
        <v>5</v>
      </c>
      <c r="AN107" s="227">
        <v>8</v>
      </c>
      <c r="AO107" s="227">
        <v>4</v>
      </c>
      <c r="AP107" s="227">
        <v>8</v>
      </c>
      <c r="AQ107" s="227">
        <v>8</v>
      </c>
    </row>
    <row r="108" spans="1:43" ht="14.25" customHeight="1">
      <c r="A108" s="221">
        <v>103</v>
      </c>
      <c r="B108" s="288"/>
      <c r="C108" s="288" t="s">
        <v>1558</v>
      </c>
      <c r="D108" s="226">
        <v>355</v>
      </c>
      <c r="E108" s="226">
        <v>63</v>
      </c>
      <c r="F108" s="223">
        <v>104</v>
      </c>
      <c r="G108" s="223">
        <v>73</v>
      </c>
      <c r="H108" s="223">
        <v>23</v>
      </c>
      <c r="I108" s="223">
        <v>8</v>
      </c>
      <c r="J108" s="228">
        <v>29.72</v>
      </c>
      <c r="K108" s="227">
        <v>50</v>
      </c>
      <c r="L108" s="227">
        <v>16</v>
      </c>
      <c r="M108" s="227" t="s">
        <v>245</v>
      </c>
      <c r="N108" s="227">
        <v>15</v>
      </c>
      <c r="O108" s="227" t="s">
        <v>245</v>
      </c>
      <c r="P108" s="227">
        <v>1</v>
      </c>
      <c r="Q108" s="227">
        <v>8</v>
      </c>
      <c r="R108" s="227">
        <v>4</v>
      </c>
      <c r="S108" s="227">
        <v>4</v>
      </c>
      <c r="T108" s="227" t="s">
        <v>245</v>
      </c>
      <c r="U108" s="227">
        <v>2</v>
      </c>
      <c r="V108" s="227">
        <v>5</v>
      </c>
      <c r="W108" s="227">
        <v>1</v>
      </c>
      <c r="X108" s="227" t="s">
        <v>245</v>
      </c>
      <c r="Y108" s="227" t="s">
        <v>245</v>
      </c>
      <c r="Z108" s="227" t="s">
        <v>245</v>
      </c>
      <c r="AA108" s="227">
        <v>4</v>
      </c>
      <c r="AB108" s="227">
        <v>4</v>
      </c>
      <c r="AC108" s="227">
        <v>2</v>
      </c>
      <c r="AD108" s="227">
        <v>8</v>
      </c>
      <c r="AE108" s="227">
        <v>6</v>
      </c>
      <c r="AF108" s="227">
        <v>6</v>
      </c>
      <c r="AG108" s="227">
        <v>0</v>
      </c>
      <c r="AH108" s="227">
        <v>8</v>
      </c>
      <c r="AI108" s="227">
        <v>6</v>
      </c>
      <c r="AJ108" s="227">
        <v>3</v>
      </c>
      <c r="AK108" s="227">
        <v>2</v>
      </c>
      <c r="AL108" s="227">
        <v>1</v>
      </c>
      <c r="AM108" s="227">
        <v>1</v>
      </c>
      <c r="AN108" s="227">
        <v>7</v>
      </c>
      <c r="AO108" s="227">
        <v>7</v>
      </c>
      <c r="AP108" s="227">
        <v>8</v>
      </c>
      <c r="AQ108" s="227">
        <v>8</v>
      </c>
    </row>
    <row r="109" spans="1:43" ht="14.25" customHeight="1">
      <c r="A109" s="221">
        <v>104</v>
      </c>
      <c r="B109" s="288"/>
      <c r="C109" s="288" t="s">
        <v>1564</v>
      </c>
      <c r="D109" s="226">
        <v>953</v>
      </c>
      <c r="E109" s="226">
        <v>273</v>
      </c>
      <c r="F109" s="223">
        <v>221</v>
      </c>
      <c r="G109" s="223">
        <v>151</v>
      </c>
      <c r="H109" s="223">
        <v>63</v>
      </c>
      <c r="I109" s="223">
        <v>7</v>
      </c>
      <c r="J109" s="228">
        <v>66.19</v>
      </c>
      <c r="K109" s="227">
        <v>126</v>
      </c>
      <c r="L109" s="227">
        <v>38</v>
      </c>
      <c r="M109" s="227">
        <v>2</v>
      </c>
      <c r="N109" s="227">
        <v>37</v>
      </c>
      <c r="O109" s="227" t="s">
        <v>245</v>
      </c>
      <c r="P109" s="227" t="s">
        <v>245</v>
      </c>
      <c r="Q109" s="227">
        <v>6</v>
      </c>
      <c r="R109" s="227">
        <v>3</v>
      </c>
      <c r="S109" s="227">
        <v>3</v>
      </c>
      <c r="T109" s="227" t="s">
        <v>245</v>
      </c>
      <c r="U109" s="227">
        <v>1</v>
      </c>
      <c r="V109" s="227">
        <v>1</v>
      </c>
      <c r="W109" s="227">
        <v>2</v>
      </c>
      <c r="X109" s="227">
        <v>2</v>
      </c>
      <c r="Y109" s="227" t="s">
        <v>245</v>
      </c>
      <c r="Z109" s="227" t="s">
        <v>245</v>
      </c>
      <c r="AA109" s="227">
        <v>6</v>
      </c>
      <c r="AB109" s="227">
        <v>6</v>
      </c>
      <c r="AC109" s="227">
        <v>4</v>
      </c>
      <c r="AD109" s="227">
        <v>5</v>
      </c>
      <c r="AE109" s="227">
        <v>6</v>
      </c>
      <c r="AF109" s="227">
        <v>4</v>
      </c>
      <c r="AG109" s="227">
        <v>0</v>
      </c>
      <c r="AH109" s="227">
        <v>6</v>
      </c>
      <c r="AI109" s="227">
        <v>4</v>
      </c>
      <c r="AJ109" s="227">
        <v>6</v>
      </c>
      <c r="AK109" s="227">
        <v>4</v>
      </c>
      <c r="AL109" s="227">
        <v>2</v>
      </c>
      <c r="AM109" s="227">
        <v>1</v>
      </c>
      <c r="AN109" s="227">
        <v>6</v>
      </c>
      <c r="AO109" s="227">
        <v>3</v>
      </c>
      <c r="AP109" s="227">
        <v>6</v>
      </c>
      <c r="AQ109" s="227">
        <v>6</v>
      </c>
    </row>
    <row r="110" spans="1:43" ht="14.25" customHeight="1">
      <c r="A110" s="221">
        <v>105</v>
      </c>
      <c r="B110" s="288"/>
      <c r="C110" s="288" t="s">
        <v>1570</v>
      </c>
      <c r="D110" s="226">
        <v>7604</v>
      </c>
      <c r="E110" s="226">
        <v>6418</v>
      </c>
      <c r="F110" s="223">
        <v>263</v>
      </c>
      <c r="G110" s="223">
        <v>93</v>
      </c>
      <c r="H110" s="223">
        <v>122</v>
      </c>
      <c r="I110" s="223">
        <v>48</v>
      </c>
      <c r="J110" s="228">
        <v>78.94</v>
      </c>
      <c r="K110" s="227">
        <v>91</v>
      </c>
      <c r="L110" s="227">
        <v>27</v>
      </c>
      <c r="M110" s="227">
        <v>1</v>
      </c>
      <c r="N110" s="227">
        <v>26</v>
      </c>
      <c r="O110" s="227">
        <v>1</v>
      </c>
      <c r="P110" s="227">
        <v>2</v>
      </c>
      <c r="Q110" s="227">
        <v>14</v>
      </c>
      <c r="R110" s="227" t="s">
        <v>245</v>
      </c>
      <c r="S110" s="227">
        <v>7</v>
      </c>
      <c r="T110" s="227">
        <v>7</v>
      </c>
      <c r="U110" s="227">
        <v>2</v>
      </c>
      <c r="V110" s="227">
        <v>1</v>
      </c>
      <c r="W110" s="227">
        <v>5</v>
      </c>
      <c r="X110" s="227">
        <v>6</v>
      </c>
      <c r="Y110" s="227" t="s">
        <v>245</v>
      </c>
      <c r="Z110" s="227" t="s">
        <v>245</v>
      </c>
      <c r="AA110" s="227">
        <v>10</v>
      </c>
      <c r="AB110" s="227">
        <v>12</v>
      </c>
      <c r="AC110" s="227">
        <v>11</v>
      </c>
      <c r="AD110" s="227">
        <v>12</v>
      </c>
      <c r="AE110" s="227">
        <v>10</v>
      </c>
      <c r="AF110" s="227">
        <v>10</v>
      </c>
      <c r="AG110" s="227">
        <v>2</v>
      </c>
      <c r="AH110" s="227">
        <v>12</v>
      </c>
      <c r="AI110" s="227">
        <v>6</v>
      </c>
      <c r="AJ110" s="227">
        <v>14</v>
      </c>
      <c r="AK110" s="227">
        <v>7</v>
      </c>
      <c r="AL110" s="227">
        <v>0</v>
      </c>
      <c r="AM110" s="227">
        <v>0</v>
      </c>
      <c r="AN110" s="227">
        <v>13</v>
      </c>
      <c r="AO110" s="227">
        <v>8</v>
      </c>
      <c r="AP110" s="227">
        <v>11</v>
      </c>
      <c r="AQ110" s="227">
        <v>11</v>
      </c>
    </row>
    <row r="111" spans="1:43" ht="14.25" customHeight="1">
      <c r="A111" s="221">
        <v>106</v>
      </c>
      <c r="B111" s="288"/>
      <c r="C111" s="288" t="s">
        <v>1581</v>
      </c>
      <c r="D111" s="226">
        <v>857</v>
      </c>
      <c r="E111" s="226">
        <v>624</v>
      </c>
      <c r="F111" s="223">
        <v>165</v>
      </c>
      <c r="G111" s="223">
        <v>89</v>
      </c>
      <c r="H111" s="223">
        <v>46</v>
      </c>
      <c r="I111" s="223">
        <v>30</v>
      </c>
      <c r="J111" s="228">
        <v>35.21</v>
      </c>
      <c r="K111" s="227">
        <v>83</v>
      </c>
      <c r="L111" s="227">
        <v>31</v>
      </c>
      <c r="M111" s="227">
        <v>1</v>
      </c>
      <c r="N111" s="227">
        <v>31</v>
      </c>
      <c r="O111" s="227">
        <v>1</v>
      </c>
      <c r="P111" s="227" t="s">
        <v>245</v>
      </c>
      <c r="Q111" s="227">
        <v>11</v>
      </c>
      <c r="R111" s="227">
        <v>2</v>
      </c>
      <c r="S111" s="227">
        <v>9</v>
      </c>
      <c r="T111" s="227" t="s">
        <v>245</v>
      </c>
      <c r="U111" s="227" t="s">
        <v>245</v>
      </c>
      <c r="V111" s="227">
        <v>8</v>
      </c>
      <c r="W111" s="227" t="s">
        <v>245</v>
      </c>
      <c r="X111" s="227">
        <v>2</v>
      </c>
      <c r="Y111" s="227" t="s">
        <v>245</v>
      </c>
      <c r="Z111" s="227">
        <v>1</v>
      </c>
      <c r="AA111" s="227">
        <v>10</v>
      </c>
      <c r="AB111" s="227">
        <v>8</v>
      </c>
      <c r="AC111" s="227">
        <v>7</v>
      </c>
      <c r="AD111" s="227">
        <v>11</v>
      </c>
      <c r="AE111" s="227">
        <v>11</v>
      </c>
      <c r="AF111" s="227">
        <v>9</v>
      </c>
      <c r="AG111" s="227">
        <v>0</v>
      </c>
      <c r="AH111" s="227">
        <v>11</v>
      </c>
      <c r="AI111" s="227">
        <v>6</v>
      </c>
      <c r="AJ111" s="227">
        <v>9</v>
      </c>
      <c r="AK111" s="227">
        <v>0</v>
      </c>
      <c r="AL111" s="227">
        <v>0</v>
      </c>
      <c r="AM111" s="227">
        <v>0</v>
      </c>
      <c r="AN111" s="227">
        <v>8</v>
      </c>
      <c r="AO111" s="227">
        <v>6</v>
      </c>
      <c r="AP111" s="227">
        <v>11</v>
      </c>
      <c r="AQ111" s="227">
        <v>10</v>
      </c>
    </row>
    <row r="112" spans="1:43" ht="14.25" customHeight="1">
      <c r="A112" s="221">
        <v>107</v>
      </c>
      <c r="B112" s="288"/>
      <c r="C112" s="288" t="s">
        <v>1588</v>
      </c>
      <c r="D112" s="226">
        <v>9729</v>
      </c>
      <c r="E112" s="226">
        <v>7859</v>
      </c>
      <c r="F112" s="223">
        <v>773</v>
      </c>
      <c r="G112" s="223">
        <v>82</v>
      </c>
      <c r="H112" s="223">
        <v>681</v>
      </c>
      <c r="I112" s="223">
        <v>10</v>
      </c>
      <c r="J112" s="228">
        <v>83.62</v>
      </c>
      <c r="K112" s="227">
        <v>162</v>
      </c>
      <c r="L112" s="227">
        <v>30</v>
      </c>
      <c r="M112" s="227">
        <v>1</v>
      </c>
      <c r="N112" s="227">
        <v>23</v>
      </c>
      <c r="O112" s="227">
        <v>1</v>
      </c>
      <c r="P112" s="227">
        <v>9</v>
      </c>
      <c r="Q112" s="227">
        <v>10</v>
      </c>
      <c r="R112" s="227" t="s">
        <v>245</v>
      </c>
      <c r="S112" s="227">
        <v>7</v>
      </c>
      <c r="T112" s="227">
        <v>3</v>
      </c>
      <c r="U112" s="227" t="s">
        <v>245</v>
      </c>
      <c r="V112" s="227">
        <v>4</v>
      </c>
      <c r="W112" s="227">
        <v>4</v>
      </c>
      <c r="X112" s="227">
        <v>2</v>
      </c>
      <c r="Y112" s="227" t="s">
        <v>245</v>
      </c>
      <c r="Z112" s="227" t="s">
        <v>245</v>
      </c>
      <c r="AA112" s="227">
        <v>9</v>
      </c>
      <c r="AB112" s="227">
        <v>10</v>
      </c>
      <c r="AC112" s="227">
        <v>10</v>
      </c>
      <c r="AD112" s="227">
        <v>9</v>
      </c>
      <c r="AE112" s="227">
        <v>9</v>
      </c>
      <c r="AF112" s="227">
        <v>8</v>
      </c>
      <c r="AG112" s="227">
        <v>0</v>
      </c>
      <c r="AH112" s="227">
        <v>10</v>
      </c>
      <c r="AI112" s="227">
        <v>7</v>
      </c>
      <c r="AJ112" s="227">
        <v>10</v>
      </c>
      <c r="AK112" s="227">
        <v>6</v>
      </c>
      <c r="AL112" s="227">
        <v>3</v>
      </c>
      <c r="AM112" s="227">
        <v>2</v>
      </c>
      <c r="AN112" s="227">
        <v>10</v>
      </c>
      <c r="AO112" s="227">
        <v>7</v>
      </c>
      <c r="AP112" s="227">
        <v>10</v>
      </c>
      <c r="AQ112" s="227">
        <v>9</v>
      </c>
    </row>
    <row r="113" spans="1:43" ht="14.25" customHeight="1">
      <c r="A113" s="221">
        <v>108</v>
      </c>
      <c r="B113" s="288"/>
      <c r="C113" s="288" t="s">
        <v>1596</v>
      </c>
      <c r="D113" s="226">
        <v>8767</v>
      </c>
      <c r="E113" s="226">
        <v>7596</v>
      </c>
      <c r="F113" s="223">
        <v>435</v>
      </c>
      <c r="G113" s="223">
        <v>276</v>
      </c>
      <c r="H113" s="223">
        <v>137</v>
      </c>
      <c r="I113" s="223">
        <v>22</v>
      </c>
      <c r="J113" s="228">
        <v>76.77</v>
      </c>
      <c r="K113" s="227">
        <v>250</v>
      </c>
      <c r="L113" s="227">
        <v>35</v>
      </c>
      <c r="M113" s="227">
        <v>2</v>
      </c>
      <c r="N113" s="227">
        <v>33</v>
      </c>
      <c r="O113" s="227" t="s">
        <v>245</v>
      </c>
      <c r="P113" s="227">
        <v>4</v>
      </c>
      <c r="Q113" s="227">
        <v>17</v>
      </c>
      <c r="R113" s="227">
        <v>6</v>
      </c>
      <c r="S113" s="227">
        <v>9</v>
      </c>
      <c r="T113" s="227">
        <v>2</v>
      </c>
      <c r="U113" s="227" t="s">
        <v>245</v>
      </c>
      <c r="V113" s="227">
        <v>3</v>
      </c>
      <c r="W113" s="227">
        <v>10</v>
      </c>
      <c r="X113" s="227">
        <v>3</v>
      </c>
      <c r="Y113" s="227">
        <v>1</v>
      </c>
      <c r="Z113" s="227" t="s">
        <v>245</v>
      </c>
      <c r="AA113" s="227">
        <v>17</v>
      </c>
      <c r="AB113" s="227">
        <v>17</v>
      </c>
      <c r="AC113" s="227">
        <v>17</v>
      </c>
      <c r="AD113" s="227">
        <v>17</v>
      </c>
      <c r="AE113" s="227">
        <v>17</v>
      </c>
      <c r="AF113" s="227">
        <v>17</v>
      </c>
      <c r="AG113" s="227">
        <v>0</v>
      </c>
      <c r="AH113" s="227">
        <v>17</v>
      </c>
      <c r="AI113" s="227">
        <v>6</v>
      </c>
      <c r="AJ113" s="227">
        <v>16</v>
      </c>
      <c r="AK113" s="227">
        <v>0</v>
      </c>
      <c r="AL113" s="227">
        <v>0</v>
      </c>
      <c r="AM113" s="227">
        <v>0</v>
      </c>
      <c r="AN113" s="227">
        <v>17</v>
      </c>
      <c r="AO113" s="227">
        <v>0</v>
      </c>
      <c r="AP113" s="227">
        <v>17</v>
      </c>
      <c r="AQ113" s="227">
        <v>8</v>
      </c>
    </row>
    <row r="114" spans="1:43" ht="14.25" customHeight="1">
      <c r="A114" s="221">
        <v>109</v>
      </c>
      <c r="B114" s="288" t="s">
        <v>1611</v>
      </c>
      <c r="C114" s="288"/>
      <c r="D114" s="226">
        <v>8514</v>
      </c>
      <c r="E114" s="226">
        <v>5681</v>
      </c>
      <c r="F114" s="223">
        <v>248</v>
      </c>
      <c r="G114" s="223">
        <v>89</v>
      </c>
      <c r="H114" s="223">
        <v>150</v>
      </c>
      <c r="I114" s="223">
        <v>9</v>
      </c>
      <c r="J114" s="228">
        <v>95.03</v>
      </c>
      <c r="K114" s="227">
        <v>118</v>
      </c>
      <c r="L114" s="227">
        <v>61</v>
      </c>
      <c r="M114" s="227">
        <v>3</v>
      </c>
      <c r="N114" s="227">
        <v>61</v>
      </c>
      <c r="O114" s="227" t="s">
        <v>245</v>
      </c>
      <c r="P114" s="227" t="s">
        <v>245</v>
      </c>
      <c r="Q114" s="227">
        <v>25</v>
      </c>
      <c r="R114" s="227" t="s">
        <v>245</v>
      </c>
      <c r="S114" s="227">
        <v>15</v>
      </c>
      <c r="T114" s="227">
        <v>10</v>
      </c>
      <c r="U114" s="227">
        <v>22</v>
      </c>
      <c r="V114" s="227">
        <v>2</v>
      </c>
      <c r="W114" s="227" t="s">
        <v>245</v>
      </c>
      <c r="X114" s="227" t="s">
        <v>245</v>
      </c>
      <c r="Y114" s="227">
        <v>1</v>
      </c>
      <c r="Z114" s="227" t="s">
        <v>245</v>
      </c>
      <c r="AA114" s="227">
        <v>20</v>
      </c>
      <c r="AB114" s="227">
        <v>20</v>
      </c>
      <c r="AC114" s="227">
        <v>25</v>
      </c>
      <c r="AD114" s="227">
        <v>25</v>
      </c>
      <c r="AE114" s="227">
        <v>25</v>
      </c>
      <c r="AF114" s="227">
        <v>24</v>
      </c>
      <c r="AG114" s="227">
        <v>0</v>
      </c>
      <c r="AH114" s="227">
        <v>23</v>
      </c>
      <c r="AI114" s="227">
        <v>2</v>
      </c>
      <c r="AJ114" s="227">
        <v>18</v>
      </c>
      <c r="AK114" s="227">
        <v>5</v>
      </c>
      <c r="AL114" s="227">
        <v>11</v>
      </c>
      <c r="AM114" s="227">
        <v>5</v>
      </c>
      <c r="AN114" s="227">
        <v>23</v>
      </c>
      <c r="AO114" s="227">
        <v>23</v>
      </c>
      <c r="AP114" s="227">
        <v>19</v>
      </c>
      <c r="AQ114" s="227">
        <v>19</v>
      </c>
    </row>
    <row r="115" spans="1:43" ht="14.25" customHeight="1">
      <c r="A115" s="221">
        <v>110</v>
      </c>
      <c r="B115" s="288"/>
      <c r="C115" s="289" t="s">
        <v>4547</v>
      </c>
      <c r="D115" s="226">
        <v>4100</v>
      </c>
      <c r="E115" s="226">
        <v>2949</v>
      </c>
      <c r="F115" s="223">
        <v>60</v>
      </c>
      <c r="G115" s="223">
        <v>13</v>
      </c>
      <c r="H115" s="223">
        <v>43</v>
      </c>
      <c r="I115" s="223">
        <v>4</v>
      </c>
      <c r="J115" s="228">
        <v>30.23</v>
      </c>
      <c r="K115" s="227">
        <v>46</v>
      </c>
      <c r="L115" s="227">
        <v>20</v>
      </c>
      <c r="M115" s="227" t="s">
        <v>245</v>
      </c>
      <c r="N115" s="227">
        <v>20</v>
      </c>
      <c r="O115" s="227" t="s">
        <v>245</v>
      </c>
      <c r="P115" s="227" t="s">
        <v>245</v>
      </c>
      <c r="Q115" s="227">
        <v>12</v>
      </c>
      <c r="R115" s="227" t="s">
        <v>245</v>
      </c>
      <c r="S115" s="227">
        <v>6</v>
      </c>
      <c r="T115" s="227">
        <v>6</v>
      </c>
      <c r="U115" s="227">
        <v>11</v>
      </c>
      <c r="V115" s="227" t="s">
        <v>245</v>
      </c>
      <c r="W115" s="227" t="s">
        <v>245</v>
      </c>
      <c r="X115" s="227" t="s">
        <v>245</v>
      </c>
      <c r="Y115" s="227">
        <v>1</v>
      </c>
      <c r="Z115" s="227" t="s">
        <v>245</v>
      </c>
      <c r="AA115" s="227">
        <v>9</v>
      </c>
      <c r="AB115" s="227">
        <v>8</v>
      </c>
      <c r="AC115" s="227">
        <v>12</v>
      </c>
      <c r="AD115" s="227">
        <v>12</v>
      </c>
      <c r="AE115" s="227">
        <v>12</v>
      </c>
      <c r="AF115" s="227">
        <v>12</v>
      </c>
      <c r="AG115" s="227">
        <v>0</v>
      </c>
      <c r="AH115" s="227">
        <v>11</v>
      </c>
      <c r="AI115" s="227">
        <v>0</v>
      </c>
      <c r="AJ115" s="227">
        <v>6</v>
      </c>
      <c r="AK115" s="227">
        <v>1</v>
      </c>
      <c r="AL115" s="227">
        <v>5</v>
      </c>
      <c r="AM115" s="227">
        <v>3</v>
      </c>
      <c r="AN115" s="227">
        <v>11</v>
      </c>
      <c r="AO115" s="227">
        <v>11</v>
      </c>
      <c r="AP115" s="227">
        <v>7</v>
      </c>
      <c r="AQ115" s="227">
        <v>7</v>
      </c>
    </row>
    <row r="116" spans="1:43" ht="14.25" customHeight="1">
      <c r="A116" s="221">
        <v>111</v>
      </c>
      <c r="B116" s="288"/>
      <c r="C116" s="288" t="s">
        <v>1622</v>
      </c>
      <c r="D116" s="226">
        <v>1327</v>
      </c>
      <c r="E116" s="226">
        <v>663</v>
      </c>
      <c r="F116" s="223">
        <v>37</v>
      </c>
      <c r="G116" s="223">
        <v>7</v>
      </c>
      <c r="H116" s="223">
        <v>29</v>
      </c>
      <c r="I116" s="223">
        <v>1</v>
      </c>
      <c r="J116" s="228">
        <v>11.1</v>
      </c>
      <c r="K116" s="227">
        <v>14</v>
      </c>
      <c r="L116" s="227">
        <v>10</v>
      </c>
      <c r="M116" s="227" t="s">
        <v>245</v>
      </c>
      <c r="N116" s="227">
        <v>10</v>
      </c>
      <c r="O116" s="227" t="s">
        <v>245</v>
      </c>
      <c r="P116" s="227" t="s">
        <v>245</v>
      </c>
      <c r="Q116" s="227">
        <v>3</v>
      </c>
      <c r="R116" s="227" t="s">
        <v>245</v>
      </c>
      <c r="S116" s="227" t="s">
        <v>245</v>
      </c>
      <c r="T116" s="227">
        <v>3</v>
      </c>
      <c r="U116" s="227">
        <v>3</v>
      </c>
      <c r="V116" s="227" t="s">
        <v>245</v>
      </c>
      <c r="W116" s="227" t="s">
        <v>245</v>
      </c>
      <c r="X116" s="227" t="s">
        <v>245</v>
      </c>
      <c r="Y116" s="227" t="s">
        <v>245</v>
      </c>
      <c r="Z116" s="227" t="s">
        <v>245</v>
      </c>
      <c r="AA116" s="227">
        <v>1</v>
      </c>
      <c r="AB116" s="227">
        <v>2</v>
      </c>
      <c r="AC116" s="227">
        <v>3</v>
      </c>
      <c r="AD116" s="227">
        <v>3</v>
      </c>
      <c r="AE116" s="227">
        <v>3</v>
      </c>
      <c r="AF116" s="227">
        <v>2</v>
      </c>
      <c r="AG116" s="227">
        <v>0</v>
      </c>
      <c r="AH116" s="227">
        <v>2</v>
      </c>
      <c r="AI116" s="227">
        <v>1</v>
      </c>
      <c r="AJ116" s="227">
        <v>3</v>
      </c>
      <c r="AK116" s="227">
        <v>1</v>
      </c>
      <c r="AL116" s="227">
        <v>2</v>
      </c>
      <c r="AM116" s="227">
        <v>0</v>
      </c>
      <c r="AN116" s="227">
        <v>2</v>
      </c>
      <c r="AO116" s="227">
        <v>2</v>
      </c>
      <c r="AP116" s="227">
        <v>2</v>
      </c>
      <c r="AQ116" s="227">
        <v>2</v>
      </c>
    </row>
    <row r="117" spans="1:43" ht="14.25" customHeight="1">
      <c r="A117" s="221">
        <v>112</v>
      </c>
      <c r="B117" s="288"/>
      <c r="C117" s="288" t="s">
        <v>1626</v>
      </c>
      <c r="D117" s="226">
        <v>1970</v>
      </c>
      <c r="E117" s="226">
        <v>1313</v>
      </c>
      <c r="F117" s="223">
        <v>83</v>
      </c>
      <c r="G117" s="223">
        <v>30</v>
      </c>
      <c r="H117" s="223">
        <v>51</v>
      </c>
      <c r="I117" s="223">
        <v>2</v>
      </c>
      <c r="J117" s="228">
        <v>41.62</v>
      </c>
      <c r="K117" s="227">
        <v>20</v>
      </c>
      <c r="L117" s="227">
        <v>9</v>
      </c>
      <c r="M117" s="227">
        <v>1</v>
      </c>
      <c r="N117" s="227">
        <v>9</v>
      </c>
      <c r="O117" s="227" t="s">
        <v>245</v>
      </c>
      <c r="P117" s="227" t="s">
        <v>245</v>
      </c>
      <c r="Q117" s="227">
        <v>6</v>
      </c>
      <c r="R117" s="227" t="s">
        <v>245</v>
      </c>
      <c r="S117" s="227">
        <v>5</v>
      </c>
      <c r="T117" s="227">
        <v>1</v>
      </c>
      <c r="U117" s="227">
        <v>4</v>
      </c>
      <c r="V117" s="227">
        <v>2</v>
      </c>
      <c r="W117" s="227" t="s">
        <v>245</v>
      </c>
      <c r="X117" s="227" t="s">
        <v>245</v>
      </c>
      <c r="Y117" s="227" t="s">
        <v>245</v>
      </c>
      <c r="Z117" s="227" t="s">
        <v>245</v>
      </c>
      <c r="AA117" s="227">
        <v>6</v>
      </c>
      <c r="AB117" s="227">
        <v>6</v>
      </c>
      <c r="AC117" s="227">
        <v>6</v>
      </c>
      <c r="AD117" s="227">
        <v>6</v>
      </c>
      <c r="AE117" s="227">
        <v>6</v>
      </c>
      <c r="AF117" s="227">
        <v>6</v>
      </c>
      <c r="AG117" s="227">
        <v>0</v>
      </c>
      <c r="AH117" s="227">
        <v>6</v>
      </c>
      <c r="AI117" s="227">
        <v>0</v>
      </c>
      <c r="AJ117" s="227">
        <v>6</v>
      </c>
      <c r="AK117" s="227">
        <v>2</v>
      </c>
      <c r="AL117" s="227">
        <v>2</v>
      </c>
      <c r="AM117" s="227">
        <v>1</v>
      </c>
      <c r="AN117" s="227">
        <v>6</v>
      </c>
      <c r="AO117" s="227">
        <v>6</v>
      </c>
      <c r="AP117" s="227">
        <v>6</v>
      </c>
      <c r="AQ117" s="227">
        <v>6</v>
      </c>
    </row>
    <row r="118" spans="1:43" ht="14.25" customHeight="1">
      <c r="A118" s="221">
        <v>113</v>
      </c>
      <c r="B118" s="288"/>
      <c r="C118" s="288" t="s">
        <v>1633</v>
      </c>
      <c r="D118" s="226">
        <v>1117</v>
      </c>
      <c r="E118" s="226">
        <v>756</v>
      </c>
      <c r="F118" s="223">
        <v>68</v>
      </c>
      <c r="G118" s="223">
        <v>39</v>
      </c>
      <c r="H118" s="223">
        <v>27</v>
      </c>
      <c r="I118" s="223">
        <v>2</v>
      </c>
      <c r="J118" s="228">
        <v>12.08</v>
      </c>
      <c r="K118" s="227">
        <v>38</v>
      </c>
      <c r="L118" s="227">
        <v>22</v>
      </c>
      <c r="M118" s="227">
        <v>2</v>
      </c>
      <c r="N118" s="227">
        <v>22</v>
      </c>
      <c r="O118" s="227" t="s">
        <v>245</v>
      </c>
      <c r="P118" s="227" t="s">
        <v>245</v>
      </c>
      <c r="Q118" s="227">
        <v>4</v>
      </c>
      <c r="R118" s="227" t="s">
        <v>245</v>
      </c>
      <c r="S118" s="227">
        <v>4</v>
      </c>
      <c r="T118" s="227" t="s">
        <v>245</v>
      </c>
      <c r="U118" s="227">
        <v>4</v>
      </c>
      <c r="V118" s="227" t="s">
        <v>245</v>
      </c>
      <c r="W118" s="227" t="s">
        <v>245</v>
      </c>
      <c r="X118" s="227" t="s">
        <v>245</v>
      </c>
      <c r="Y118" s="227" t="s">
        <v>245</v>
      </c>
      <c r="Z118" s="227" t="s">
        <v>245</v>
      </c>
      <c r="AA118" s="227">
        <v>4</v>
      </c>
      <c r="AB118" s="227">
        <v>4</v>
      </c>
      <c r="AC118" s="227">
        <v>4</v>
      </c>
      <c r="AD118" s="227">
        <v>4</v>
      </c>
      <c r="AE118" s="227">
        <v>4</v>
      </c>
      <c r="AF118" s="227">
        <v>4</v>
      </c>
      <c r="AG118" s="227">
        <v>0</v>
      </c>
      <c r="AH118" s="227">
        <v>4</v>
      </c>
      <c r="AI118" s="227">
        <v>1</v>
      </c>
      <c r="AJ118" s="227">
        <v>3</v>
      </c>
      <c r="AK118" s="227">
        <v>1</v>
      </c>
      <c r="AL118" s="227">
        <v>2</v>
      </c>
      <c r="AM118" s="227">
        <v>1</v>
      </c>
      <c r="AN118" s="227">
        <v>4</v>
      </c>
      <c r="AO118" s="227">
        <v>4</v>
      </c>
      <c r="AP118" s="227">
        <v>4</v>
      </c>
      <c r="AQ118" s="227">
        <v>4</v>
      </c>
    </row>
    <row r="119" spans="1:43" ht="14.25" customHeight="1">
      <c r="A119" s="221">
        <v>114</v>
      </c>
      <c r="B119" s="288" t="s">
        <v>1635</v>
      </c>
      <c r="C119" s="288"/>
      <c r="D119" s="226">
        <v>65876</v>
      </c>
      <c r="E119" s="226">
        <v>53247</v>
      </c>
      <c r="F119" s="223">
        <v>3110</v>
      </c>
      <c r="G119" s="223">
        <v>1196</v>
      </c>
      <c r="H119" s="223">
        <v>934</v>
      </c>
      <c r="I119" s="223">
        <v>980</v>
      </c>
      <c r="J119" s="228">
        <v>665.5</v>
      </c>
      <c r="K119" s="227">
        <v>2539</v>
      </c>
      <c r="L119" s="227">
        <v>1781</v>
      </c>
      <c r="M119" s="227">
        <v>1246</v>
      </c>
      <c r="N119" s="227">
        <v>1097</v>
      </c>
      <c r="O119" s="227">
        <v>78</v>
      </c>
      <c r="P119" s="227">
        <v>108</v>
      </c>
      <c r="Q119" s="227">
        <v>310</v>
      </c>
      <c r="R119" s="227">
        <v>13</v>
      </c>
      <c r="S119" s="227">
        <v>179</v>
      </c>
      <c r="T119" s="227">
        <v>118</v>
      </c>
      <c r="U119" s="227">
        <v>61</v>
      </c>
      <c r="V119" s="227">
        <v>82</v>
      </c>
      <c r="W119" s="227">
        <v>72</v>
      </c>
      <c r="X119" s="227">
        <v>53</v>
      </c>
      <c r="Y119" s="227">
        <v>35</v>
      </c>
      <c r="Z119" s="227">
        <v>7</v>
      </c>
      <c r="AA119" s="227">
        <v>123</v>
      </c>
      <c r="AB119" s="227">
        <v>215</v>
      </c>
      <c r="AC119" s="227">
        <v>243</v>
      </c>
      <c r="AD119" s="227">
        <v>291</v>
      </c>
      <c r="AE119" s="227">
        <v>293</v>
      </c>
      <c r="AF119" s="227">
        <v>256</v>
      </c>
      <c r="AG119" s="227">
        <v>8</v>
      </c>
      <c r="AH119" s="227">
        <v>298</v>
      </c>
      <c r="AI119" s="227">
        <v>74</v>
      </c>
      <c r="AJ119" s="227">
        <v>245</v>
      </c>
      <c r="AK119" s="227">
        <v>26</v>
      </c>
      <c r="AL119" s="227">
        <v>66</v>
      </c>
      <c r="AM119" s="227">
        <v>27</v>
      </c>
      <c r="AN119" s="227">
        <v>293</v>
      </c>
      <c r="AO119" s="227">
        <v>247</v>
      </c>
      <c r="AP119" s="227">
        <v>293</v>
      </c>
      <c r="AQ119" s="227">
        <v>279</v>
      </c>
    </row>
    <row r="120" spans="1:43" ht="14.25" customHeight="1">
      <c r="A120" s="221">
        <v>115</v>
      </c>
      <c r="B120" s="288"/>
      <c r="C120" s="289" t="s">
        <v>4549</v>
      </c>
      <c r="D120" s="226">
        <v>9524</v>
      </c>
      <c r="E120" s="226">
        <v>8839</v>
      </c>
      <c r="F120" s="223">
        <v>90</v>
      </c>
      <c r="G120" s="223">
        <v>26</v>
      </c>
      <c r="H120" s="223">
        <v>14</v>
      </c>
      <c r="I120" s="223">
        <v>50</v>
      </c>
      <c r="J120" s="228">
        <v>19.34</v>
      </c>
      <c r="K120" s="227">
        <v>136</v>
      </c>
      <c r="L120" s="227">
        <v>98</v>
      </c>
      <c r="M120" s="227">
        <v>73</v>
      </c>
      <c r="N120" s="227">
        <v>68</v>
      </c>
      <c r="O120" s="227">
        <v>1</v>
      </c>
      <c r="P120" s="227">
        <v>3</v>
      </c>
      <c r="Q120" s="227">
        <v>20</v>
      </c>
      <c r="R120" s="227">
        <v>4</v>
      </c>
      <c r="S120" s="227">
        <v>3</v>
      </c>
      <c r="T120" s="227">
        <v>13</v>
      </c>
      <c r="U120" s="227">
        <v>17</v>
      </c>
      <c r="V120" s="227">
        <v>2</v>
      </c>
      <c r="W120" s="227" t="s">
        <v>245</v>
      </c>
      <c r="X120" s="227" t="s">
        <v>245</v>
      </c>
      <c r="Y120" s="227" t="s">
        <v>245</v>
      </c>
      <c r="Z120" s="227">
        <v>1</v>
      </c>
      <c r="AA120" s="227">
        <v>1</v>
      </c>
      <c r="AB120" s="227">
        <v>2</v>
      </c>
      <c r="AC120" s="227">
        <v>14</v>
      </c>
      <c r="AD120" s="227">
        <v>17</v>
      </c>
      <c r="AE120" s="227">
        <v>18</v>
      </c>
      <c r="AF120" s="227">
        <v>15</v>
      </c>
      <c r="AG120" s="227">
        <v>2</v>
      </c>
      <c r="AH120" s="227">
        <v>13</v>
      </c>
      <c r="AI120" s="227">
        <v>3</v>
      </c>
      <c r="AJ120" s="227">
        <v>15</v>
      </c>
      <c r="AK120" s="227">
        <v>1</v>
      </c>
      <c r="AL120" s="227">
        <v>3</v>
      </c>
      <c r="AM120" s="227">
        <v>0</v>
      </c>
      <c r="AN120" s="227">
        <v>19</v>
      </c>
      <c r="AO120" s="227">
        <v>6</v>
      </c>
      <c r="AP120" s="227">
        <v>11</v>
      </c>
      <c r="AQ120" s="227">
        <v>9</v>
      </c>
    </row>
    <row r="121" spans="1:43" ht="14.25" customHeight="1">
      <c r="A121" s="221">
        <v>116</v>
      </c>
      <c r="B121" s="288"/>
      <c r="C121" s="288" t="s">
        <v>1654</v>
      </c>
      <c r="D121" s="226">
        <v>751</v>
      </c>
      <c r="E121" s="226">
        <v>232</v>
      </c>
      <c r="F121" s="223">
        <v>216</v>
      </c>
      <c r="G121" s="223">
        <v>88</v>
      </c>
      <c r="H121" s="223">
        <v>77</v>
      </c>
      <c r="I121" s="223">
        <v>51</v>
      </c>
      <c r="J121" s="228">
        <v>47.59</v>
      </c>
      <c r="K121" s="227">
        <v>149</v>
      </c>
      <c r="L121" s="227">
        <v>97</v>
      </c>
      <c r="M121" s="227">
        <v>54</v>
      </c>
      <c r="N121" s="227">
        <v>63</v>
      </c>
      <c r="O121" s="227">
        <v>1</v>
      </c>
      <c r="P121" s="227">
        <v>13</v>
      </c>
      <c r="Q121" s="227">
        <v>20</v>
      </c>
      <c r="R121" s="227" t="s">
        <v>245</v>
      </c>
      <c r="S121" s="227">
        <v>18</v>
      </c>
      <c r="T121" s="227">
        <v>2</v>
      </c>
      <c r="U121" s="227">
        <v>5</v>
      </c>
      <c r="V121" s="227">
        <v>9</v>
      </c>
      <c r="W121" s="227">
        <v>4</v>
      </c>
      <c r="X121" s="227">
        <v>1</v>
      </c>
      <c r="Y121" s="227">
        <v>1</v>
      </c>
      <c r="Z121" s="227" t="s">
        <v>245</v>
      </c>
      <c r="AA121" s="227">
        <v>1</v>
      </c>
      <c r="AB121" s="227">
        <v>18</v>
      </c>
      <c r="AC121" s="227">
        <v>16</v>
      </c>
      <c r="AD121" s="227">
        <v>20</v>
      </c>
      <c r="AE121" s="227">
        <v>20</v>
      </c>
      <c r="AF121" s="227">
        <v>20</v>
      </c>
      <c r="AG121" s="227">
        <v>0</v>
      </c>
      <c r="AH121" s="227">
        <v>20</v>
      </c>
      <c r="AI121" s="227">
        <v>0</v>
      </c>
      <c r="AJ121" s="227">
        <v>19</v>
      </c>
      <c r="AK121" s="227">
        <v>0</v>
      </c>
      <c r="AL121" s="227">
        <v>0</v>
      </c>
      <c r="AM121" s="227">
        <v>0</v>
      </c>
      <c r="AN121" s="227">
        <v>20</v>
      </c>
      <c r="AO121" s="227">
        <v>7</v>
      </c>
      <c r="AP121" s="227">
        <v>20</v>
      </c>
      <c r="AQ121" s="227">
        <v>19</v>
      </c>
    </row>
    <row r="122" spans="1:43" ht="14.25" customHeight="1">
      <c r="A122" s="221">
        <v>117</v>
      </c>
      <c r="B122" s="288"/>
      <c r="C122" s="288" t="s">
        <v>1671</v>
      </c>
      <c r="D122" s="226">
        <v>1194</v>
      </c>
      <c r="E122" s="226">
        <v>474</v>
      </c>
      <c r="F122" s="223">
        <v>245</v>
      </c>
      <c r="G122" s="223">
        <v>78</v>
      </c>
      <c r="H122" s="223">
        <v>99</v>
      </c>
      <c r="I122" s="223">
        <v>68</v>
      </c>
      <c r="J122" s="228">
        <v>71.099999999999994</v>
      </c>
      <c r="K122" s="227">
        <v>146</v>
      </c>
      <c r="L122" s="227">
        <v>108</v>
      </c>
      <c r="M122" s="227">
        <v>86</v>
      </c>
      <c r="N122" s="227">
        <v>47</v>
      </c>
      <c r="O122" s="227">
        <v>3</v>
      </c>
      <c r="P122" s="227">
        <v>8</v>
      </c>
      <c r="Q122" s="227">
        <v>27</v>
      </c>
      <c r="R122" s="227" t="s">
        <v>245</v>
      </c>
      <c r="S122" s="227">
        <v>20</v>
      </c>
      <c r="T122" s="227">
        <v>7</v>
      </c>
      <c r="U122" s="227" t="s">
        <v>245</v>
      </c>
      <c r="V122" s="227">
        <v>4</v>
      </c>
      <c r="W122" s="227">
        <v>9</v>
      </c>
      <c r="X122" s="227">
        <v>10</v>
      </c>
      <c r="Y122" s="227">
        <v>4</v>
      </c>
      <c r="Z122" s="227" t="s">
        <v>245</v>
      </c>
      <c r="AA122" s="227">
        <v>8</v>
      </c>
      <c r="AB122" s="227">
        <v>27</v>
      </c>
      <c r="AC122" s="227">
        <v>27</v>
      </c>
      <c r="AD122" s="227">
        <v>27</v>
      </c>
      <c r="AE122" s="227">
        <v>27</v>
      </c>
      <c r="AF122" s="227">
        <v>27</v>
      </c>
      <c r="AG122" s="227">
        <v>0</v>
      </c>
      <c r="AH122" s="227">
        <v>27</v>
      </c>
      <c r="AI122" s="227">
        <v>21</v>
      </c>
      <c r="AJ122" s="227">
        <v>27</v>
      </c>
      <c r="AK122" s="227">
        <v>0</v>
      </c>
      <c r="AL122" s="227">
        <v>16</v>
      </c>
      <c r="AM122" s="227">
        <v>9</v>
      </c>
      <c r="AN122" s="227">
        <v>16</v>
      </c>
      <c r="AO122" s="227">
        <v>2</v>
      </c>
      <c r="AP122" s="227">
        <v>27</v>
      </c>
      <c r="AQ122" s="227">
        <v>27</v>
      </c>
    </row>
    <row r="123" spans="1:43" ht="14.25" customHeight="1">
      <c r="A123" s="221">
        <v>118</v>
      </c>
      <c r="B123" s="288"/>
      <c r="C123" s="288" t="s">
        <v>1695</v>
      </c>
      <c r="D123" s="226">
        <v>876</v>
      </c>
      <c r="E123" s="226">
        <v>337</v>
      </c>
      <c r="F123" s="223">
        <v>208</v>
      </c>
      <c r="G123" s="223">
        <v>58</v>
      </c>
      <c r="H123" s="223">
        <v>32</v>
      </c>
      <c r="I123" s="223">
        <v>118</v>
      </c>
      <c r="J123" s="228">
        <v>22.1</v>
      </c>
      <c r="K123" s="227">
        <v>208</v>
      </c>
      <c r="L123" s="227">
        <v>184</v>
      </c>
      <c r="M123" s="227">
        <v>158</v>
      </c>
      <c r="N123" s="227">
        <v>96</v>
      </c>
      <c r="O123" s="227">
        <v>3</v>
      </c>
      <c r="P123" s="227">
        <v>4</v>
      </c>
      <c r="Q123" s="227">
        <v>15</v>
      </c>
      <c r="R123" s="227" t="s">
        <v>245</v>
      </c>
      <c r="S123" s="227">
        <v>6</v>
      </c>
      <c r="T123" s="227">
        <v>9</v>
      </c>
      <c r="U123" s="227">
        <v>3</v>
      </c>
      <c r="V123" s="227">
        <v>7</v>
      </c>
      <c r="W123" s="227">
        <v>4</v>
      </c>
      <c r="X123" s="227">
        <v>1</v>
      </c>
      <c r="Y123" s="227" t="s">
        <v>245</v>
      </c>
      <c r="Z123" s="227" t="s">
        <v>245</v>
      </c>
      <c r="AA123" s="227">
        <v>4</v>
      </c>
      <c r="AB123" s="227">
        <v>14</v>
      </c>
      <c r="AC123" s="227">
        <v>15</v>
      </c>
      <c r="AD123" s="227">
        <v>15</v>
      </c>
      <c r="AE123" s="227">
        <v>15</v>
      </c>
      <c r="AF123" s="227">
        <v>15</v>
      </c>
      <c r="AG123" s="227">
        <v>0</v>
      </c>
      <c r="AH123" s="227">
        <v>15</v>
      </c>
      <c r="AI123" s="227">
        <v>0</v>
      </c>
      <c r="AJ123" s="227">
        <v>2</v>
      </c>
      <c r="AK123" s="227">
        <v>1</v>
      </c>
      <c r="AL123" s="227">
        <v>4</v>
      </c>
      <c r="AM123" s="227">
        <v>1</v>
      </c>
      <c r="AN123" s="227">
        <v>15</v>
      </c>
      <c r="AO123" s="227">
        <v>14</v>
      </c>
      <c r="AP123" s="227">
        <v>12</v>
      </c>
      <c r="AQ123" s="227">
        <v>12</v>
      </c>
    </row>
    <row r="124" spans="1:43" ht="14.25" customHeight="1">
      <c r="A124" s="221">
        <v>119</v>
      </c>
      <c r="B124" s="288"/>
      <c r="C124" s="288" t="s">
        <v>1704</v>
      </c>
      <c r="D124" s="226">
        <v>673</v>
      </c>
      <c r="E124" s="226">
        <v>42</v>
      </c>
      <c r="F124" s="223">
        <v>130</v>
      </c>
      <c r="G124" s="223">
        <v>69</v>
      </c>
      <c r="H124" s="223">
        <v>45</v>
      </c>
      <c r="I124" s="223">
        <v>16</v>
      </c>
      <c r="J124" s="228">
        <v>17.02</v>
      </c>
      <c r="K124" s="227">
        <v>122</v>
      </c>
      <c r="L124" s="227">
        <v>71</v>
      </c>
      <c r="M124" s="227">
        <v>32</v>
      </c>
      <c r="N124" s="227">
        <v>52</v>
      </c>
      <c r="O124" s="227" t="s">
        <v>245</v>
      </c>
      <c r="P124" s="227">
        <v>1</v>
      </c>
      <c r="Q124" s="227">
        <v>11</v>
      </c>
      <c r="R124" s="227">
        <v>1</v>
      </c>
      <c r="S124" s="227">
        <v>9</v>
      </c>
      <c r="T124" s="227">
        <v>1</v>
      </c>
      <c r="U124" s="227">
        <v>7</v>
      </c>
      <c r="V124" s="227">
        <v>4</v>
      </c>
      <c r="W124" s="227" t="s">
        <v>245</v>
      </c>
      <c r="X124" s="227" t="s">
        <v>245</v>
      </c>
      <c r="Y124" s="227" t="s">
        <v>245</v>
      </c>
      <c r="Z124" s="227" t="s">
        <v>245</v>
      </c>
      <c r="AA124" s="227">
        <v>10</v>
      </c>
      <c r="AB124" s="227">
        <v>11</v>
      </c>
      <c r="AC124" s="227">
        <v>11</v>
      </c>
      <c r="AD124" s="227">
        <v>11</v>
      </c>
      <c r="AE124" s="227">
        <v>11</v>
      </c>
      <c r="AF124" s="227">
        <v>11</v>
      </c>
      <c r="AG124" s="227">
        <v>0</v>
      </c>
      <c r="AH124" s="227">
        <v>11</v>
      </c>
      <c r="AI124" s="227">
        <v>0</v>
      </c>
      <c r="AJ124" s="227">
        <v>4</v>
      </c>
      <c r="AK124" s="227">
        <v>0</v>
      </c>
      <c r="AL124" s="227">
        <v>0</v>
      </c>
      <c r="AM124" s="227">
        <v>0</v>
      </c>
      <c r="AN124" s="227">
        <v>9</v>
      </c>
      <c r="AO124" s="227">
        <v>9</v>
      </c>
      <c r="AP124" s="227">
        <v>11</v>
      </c>
      <c r="AQ124" s="227">
        <v>11</v>
      </c>
    </row>
    <row r="125" spans="1:43" ht="14.25" customHeight="1">
      <c r="A125" s="221">
        <v>120</v>
      </c>
      <c r="B125" s="288"/>
      <c r="C125" s="288" t="s">
        <v>1711</v>
      </c>
      <c r="D125" s="226">
        <v>2227</v>
      </c>
      <c r="E125" s="226">
        <v>1348</v>
      </c>
      <c r="F125" s="223">
        <v>330</v>
      </c>
      <c r="G125" s="223">
        <v>164</v>
      </c>
      <c r="H125" s="223">
        <v>113</v>
      </c>
      <c r="I125" s="223">
        <v>53</v>
      </c>
      <c r="J125" s="228">
        <v>82.65</v>
      </c>
      <c r="K125" s="227">
        <v>253</v>
      </c>
      <c r="L125" s="227">
        <v>139</v>
      </c>
      <c r="M125" s="227">
        <v>67</v>
      </c>
      <c r="N125" s="227">
        <v>100</v>
      </c>
      <c r="O125" s="227">
        <v>3</v>
      </c>
      <c r="P125" s="227">
        <v>11</v>
      </c>
      <c r="Q125" s="227">
        <v>26</v>
      </c>
      <c r="R125" s="227">
        <v>2</v>
      </c>
      <c r="S125" s="227">
        <v>21</v>
      </c>
      <c r="T125" s="227">
        <v>3</v>
      </c>
      <c r="U125" s="227">
        <v>2</v>
      </c>
      <c r="V125" s="227">
        <v>5</v>
      </c>
      <c r="W125" s="227">
        <v>7</v>
      </c>
      <c r="X125" s="227">
        <v>8</v>
      </c>
      <c r="Y125" s="227">
        <v>4</v>
      </c>
      <c r="Z125" s="227" t="s">
        <v>245</v>
      </c>
      <c r="AA125" s="227">
        <v>26</v>
      </c>
      <c r="AB125" s="227">
        <v>26</v>
      </c>
      <c r="AC125" s="227">
        <v>26</v>
      </c>
      <c r="AD125" s="227">
        <v>26</v>
      </c>
      <c r="AE125" s="227">
        <v>26</v>
      </c>
      <c r="AF125" s="227">
        <v>26</v>
      </c>
      <c r="AG125" s="227">
        <v>0</v>
      </c>
      <c r="AH125" s="227">
        <v>26</v>
      </c>
      <c r="AI125" s="227">
        <v>0</v>
      </c>
      <c r="AJ125" s="227">
        <v>21</v>
      </c>
      <c r="AK125" s="227">
        <v>0</v>
      </c>
      <c r="AL125" s="227">
        <v>11</v>
      </c>
      <c r="AM125" s="227">
        <v>9</v>
      </c>
      <c r="AN125" s="227">
        <v>26</v>
      </c>
      <c r="AO125" s="227">
        <v>26</v>
      </c>
      <c r="AP125" s="227">
        <v>26</v>
      </c>
      <c r="AQ125" s="227">
        <v>26</v>
      </c>
    </row>
    <row r="126" spans="1:43" ht="14.25" customHeight="1">
      <c r="A126" s="221">
        <v>121</v>
      </c>
      <c r="B126" s="288"/>
      <c r="C126" s="288" t="s">
        <v>1737</v>
      </c>
      <c r="D126" s="226">
        <v>1237</v>
      </c>
      <c r="E126" s="226">
        <v>703</v>
      </c>
      <c r="F126" s="223">
        <v>226</v>
      </c>
      <c r="G126" s="223">
        <v>100</v>
      </c>
      <c r="H126" s="223">
        <v>54</v>
      </c>
      <c r="I126" s="223">
        <v>72</v>
      </c>
      <c r="J126" s="228">
        <v>46.01</v>
      </c>
      <c r="K126" s="227">
        <v>168</v>
      </c>
      <c r="L126" s="227">
        <v>150</v>
      </c>
      <c r="M126" s="227">
        <v>139</v>
      </c>
      <c r="N126" s="227">
        <v>50</v>
      </c>
      <c r="O126" s="227">
        <v>4</v>
      </c>
      <c r="P126" s="227">
        <v>9</v>
      </c>
      <c r="Q126" s="227">
        <v>13</v>
      </c>
      <c r="R126" s="227" t="s">
        <v>245</v>
      </c>
      <c r="S126" s="227">
        <v>12</v>
      </c>
      <c r="T126" s="227">
        <v>1</v>
      </c>
      <c r="U126" s="227" t="s">
        <v>245</v>
      </c>
      <c r="V126" s="227" t="s">
        <v>245</v>
      </c>
      <c r="W126" s="227">
        <v>3</v>
      </c>
      <c r="X126" s="227">
        <v>1</v>
      </c>
      <c r="Y126" s="227">
        <v>8</v>
      </c>
      <c r="Z126" s="227">
        <v>1</v>
      </c>
      <c r="AA126" s="227">
        <v>13</v>
      </c>
      <c r="AB126" s="227">
        <v>13</v>
      </c>
      <c r="AC126" s="227">
        <v>13</v>
      </c>
      <c r="AD126" s="227">
        <v>13</v>
      </c>
      <c r="AE126" s="227">
        <v>13</v>
      </c>
      <c r="AF126" s="227">
        <v>13</v>
      </c>
      <c r="AG126" s="227">
        <v>0</v>
      </c>
      <c r="AH126" s="227">
        <v>13</v>
      </c>
      <c r="AI126" s="227">
        <v>9</v>
      </c>
      <c r="AJ126" s="227">
        <v>12</v>
      </c>
      <c r="AK126" s="227">
        <v>0</v>
      </c>
      <c r="AL126" s="227">
        <v>5</v>
      </c>
      <c r="AM126" s="227">
        <v>1</v>
      </c>
      <c r="AN126" s="227">
        <v>13</v>
      </c>
      <c r="AO126" s="227">
        <v>13</v>
      </c>
      <c r="AP126" s="227">
        <v>13</v>
      </c>
      <c r="AQ126" s="227">
        <v>13</v>
      </c>
    </row>
    <row r="127" spans="1:43" ht="14.25" customHeight="1">
      <c r="A127" s="221">
        <v>122</v>
      </c>
      <c r="B127" s="288"/>
      <c r="C127" s="288" t="s">
        <v>1751</v>
      </c>
      <c r="D127" s="226">
        <v>3482</v>
      </c>
      <c r="E127" s="226">
        <v>2079</v>
      </c>
      <c r="F127" s="223">
        <v>462</v>
      </c>
      <c r="G127" s="223">
        <v>167</v>
      </c>
      <c r="H127" s="223">
        <v>108</v>
      </c>
      <c r="I127" s="223">
        <v>187</v>
      </c>
      <c r="J127" s="228">
        <v>57.7</v>
      </c>
      <c r="K127" s="227">
        <v>443</v>
      </c>
      <c r="L127" s="227">
        <v>356</v>
      </c>
      <c r="M127" s="227">
        <v>310</v>
      </c>
      <c r="N127" s="227">
        <v>195</v>
      </c>
      <c r="O127" s="227">
        <v>9</v>
      </c>
      <c r="P127" s="227">
        <v>20</v>
      </c>
      <c r="Q127" s="227">
        <v>31</v>
      </c>
      <c r="R127" s="227" t="s">
        <v>245</v>
      </c>
      <c r="S127" s="227">
        <v>19</v>
      </c>
      <c r="T127" s="227">
        <v>12</v>
      </c>
      <c r="U127" s="227">
        <v>3</v>
      </c>
      <c r="V127" s="227">
        <v>18</v>
      </c>
      <c r="W127" s="227">
        <v>7</v>
      </c>
      <c r="X127" s="227">
        <v>2</v>
      </c>
      <c r="Y127" s="227" t="s">
        <v>245</v>
      </c>
      <c r="Z127" s="227">
        <v>1</v>
      </c>
      <c r="AA127" s="227">
        <v>18</v>
      </c>
      <c r="AB127" s="227">
        <v>19</v>
      </c>
      <c r="AC127" s="227">
        <v>17</v>
      </c>
      <c r="AD127" s="227">
        <v>21</v>
      </c>
      <c r="AE127" s="227">
        <v>24</v>
      </c>
      <c r="AF127" s="227">
        <v>18</v>
      </c>
      <c r="AG127" s="227">
        <v>3</v>
      </c>
      <c r="AH127" s="227">
        <v>31</v>
      </c>
      <c r="AI127" s="227">
        <v>3</v>
      </c>
      <c r="AJ127" s="227">
        <v>23</v>
      </c>
      <c r="AK127" s="227">
        <v>3</v>
      </c>
      <c r="AL127" s="227">
        <v>9</v>
      </c>
      <c r="AM127" s="227">
        <v>4</v>
      </c>
      <c r="AN127" s="227">
        <v>30</v>
      </c>
      <c r="AO127" s="227">
        <v>28</v>
      </c>
      <c r="AP127" s="227">
        <v>31</v>
      </c>
      <c r="AQ127" s="227">
        <v>29</v>
      </c>
    </row>
    <row r="128" spans="1:43" ht="14.25" customHeight="1">
      <c r="A128" s="221">
        <v>123</v>
      </c>
      <c r="B128" s="288"/>
      <c r="C128" s="288" t="s">
        <v>1783</v>
      </c>
      <c r="D128" s="226">
        <v>626</v>
      </c>
      <c r="E128" s="226">
        <v>219</v>
      </c>
      <c r="F128" s="223">
        <v>114</v>
      </c>
      <c r="G128" s="223">
        <v>46</v>
      </c>
      <c r="H128" s="223">
        <v>35</v>
      </c>
      <c r="I128" s="223">
        <v>33</v>
      </c>
      <c r="J128" s="228">
        <v>16.329999999999998</v>
      </c>
      <c r="K128" s="227">
        <v>53</v>
      </c>
      <c r="L128" s="227">
        <v>32</v>
      </c>
      <c r="M128" s="227">
        <v>10</v>
      </c>
      <c r="N128" s="227">
        <v>28</v>
      </c>
      <c r="O128" s="227">
        <v>2</v>
      </c>
      <c r="P128" s="227">
        <v>1</v>
      </c>
      <c r="Q128" s="227">
        <v>7</v>
      </c>
      <c r="R128" s="227" t="s">
        <v>245</v>
      </c>
      <c r="S128" s="227">
        <v>7</v>
      </c>
      <c r="T128" s="227" t="s">
        <v>245</v>
      </c>
      <c r="U128" s="227" t="s">
        <v>245</v>
      </c>
      <c r="V128" s="227">
        <v>4</v>
      </c>
      <c r="W128" s="227">
        <v>2</v>
      </c>
      <c r="X128" s="227">
        <v>1</v>
      </c>
      <c r="Y128" s="227" t="s">
        <v>245</v>
      </c>
      <c r="Z128" s="227" t="s">
        <v>245</v>
      </c>
      <c r="AA128" s="227">
        <v>7</v>
      </c>
      <c r="AB128" s="227">
        <v>7</v>
      </c>
      <c r="AC128" s="227">
        <v>7</v>
      </c>
      <c r="AD128" s="227">
        <v>7</v>
      </c>
      <c r="AE128" s="227">
        <v>7</v>
      </c>
      <c r="AF128" s="227">
        <v>7</v>
      </c>
      <c r="AG128" s="227">
        <v>0</v>
      </c>
      <c r="AH128" s="227">
        <v>7</v>
      </c>
      <c r="AI128" s="227">
        <v>1</v>
      </c>
      <c r="AJ128" s="227">
        <v>7</v>
      </c>
      <c r="AK128" s="227">
        <v>1</v>
      </c>
      <c r="AL128" s="227">
        <v>4</v>
      </c>
      <c r="AM128" s="227">
        <v>1</v>
      </c>
      <c r="AN128" s="227">
        <v>7</v>
      </c>
      <c r="AO128" s="227">
        <v>7</v>
      </c>
      <c r="AP128" s="227">
        <v>7</v>
      </c>
      <c r="AQ128" s="227">
        <v>7</v>
      </c>
    </row>
    <row r="129" spans="1:43" ht="14.25" customHeight="1">
      <c r="A129" s="221">
        <v>124</v>
      </c>
      <c r="B129" s="288"/>
      <c r="C129" s="288" t="s">
        <v>1790</v>
      </c>
      <c r="D129" s="226">
        <v>5852</v>
      </c>
      <c r="E129" s="226">
        <v>5329</v>
      </c>
      <c r="F129" s="223">
        <v>155</v>
      </c>
      <c r="G129" s="223">
        <v>49</v>
      </c>
      <c r="H129" s="223">
        <v>45</v>
      </c>
      <c r="I129" s="223">
        <v>61</v>
      </c>
      <c r="J129" s="228">
        <v>68.94</v>
      </c>
      <c r="K129" s="227">
        <v>93</v>
      </c>
      <c r="L129" s="227">
        <v>74</v>
      </c>
      <c r="M129" s="227">
        <v>60</v>
      </c>
      <c r="N129" s="227">
        <v>43</v>
      </c>
      <c r="O129" s="227">
        <v>5</v>
      </c>
      <c r="P129" s="227">
        <v>13</v>
      </c>
      <c r="Q129" s="227">
        <v>28</v>
      </c>
      <c r="R129" s="227">
        <v>1</v>
      </c>
      <c r="S129" s="227">
        <v>13</v>
      </c>
      <c r="T129" s="227">
        <v>14</v>
      </c>
      <c r="U129" s="227" t="s">
        <v>245</v>
      </c>
      <c r="V129" s="227">
        <v>5</v>
      </c>
      <c r="W129" s="227">
        <v>10</v>
      </c>
      <c r="X129" s="227">
        <v>9</v>
      </c>
      <c r="Y129" s="227">
        <v>4</v>
      </c>
      <c r="Z129" s="227" t="s">
        <v>245</v>
      </c>
      <c r="AA129" s="227">
        <v>7</v>
      </c>
      <c r="AB129" s="227">
        <v>14</v>
      </c>
      <c r="AC129" s="227">
        <v>27</v>
      </c>
      <c r="AD129" s="227">
        <v>28</v>
      </c>
      <c r="AE129" s="227">
        <v>28</v>
      </c>
      <c r="AF129" s="227">
        <v>27</v>
      </c>
      <c r="AG129" s="227">
        <v>0</v>
      </c>
      <c r="AH129" s="227">
        <v>28</v>
      </c>
      <c r="AI129" s="227">
        <v>3</v>
      </c>
      <c r="AJ129" s="227">
        <v>28</v>
      </c>
      <c r="AK129" s="227">
        <v>11</v>
      </c>
      <c r="AL129" s="227">
        <v>5</v>
      </c>
      <c r="AM129" s="227">
        <v>2</v>
      </c>
      <c r="AN129" s="227">
        <v>28</v>
      </c>
      <c r="AO129" s="227">
        <v>28</v>
      </c>
      <c r="AP129" s="227">
        <v>28</v>
      </c>
      <c r="AQ129" s="227">
        <v>26</v>
      </c>
    </row>
    <row r="130" spans="1:43" ht="14.25" customHeight="1">
      <c r="A130" s="221">
        <v>125</v>
      </c>
      <c r="B130" s="288"/>
      <c r="C130" s="288" t="s">
        <v>1819</v>
      </c>
      <c r="D130" s="226">
        <v>1186</v>
      </c>
      <c r="E130" s="226">
        <v>621</v>
      </c>
      <c r="F130" s="223">
        <v>183</v>
      </c>
      <c r="G130" s="223">
        <v>50</v>
      </c>
      <c r="H130" s="223">
        <v>47</v>
      </c>
      <c r="I130" s="223">
        <v>86</v>
      </c>
      <c r="J130" s="228">
        <v>54.53</v>
      </c>
      <c r="K130" s="227">
        <v>132</v>
      </c>
      <c r="L130" s="227">
        <v>108</v>
      </c>
      <c r="M130" s="227">
        <v>58</v>
      </c>
      <c r="N130" s="227">
        <v>83</v>
      </c>
      <c r="O130" s="227">
        <v>37</v>
      </c>
      <c r="P130" s="227">
        <v>14</v>
      </c>
      <c r="Q130" s="227">
        <v>23</v>
      </c>
      <c r="R130" s="227" t="s">
        <v>245</v>
      </c>
      <c r="S130" s="227">
        <v>9</v>
      </c>
      <c r="T130" s="227">
        <v>14</v>
      </c>
      <c r="U130" s="227" t="s">
        <v>245</v>
      </c>
      <c r="V130" s="227">
        <v>4</v>
      </c>
      <c r="W130" s="227">
        <v>10</v>
      </c>
      <c r="X130" s="227">
        <v>7</v>
      </c>
      <c r="Y130" s="227">
        <v>2</v>
      </c>
      <c r="Z130" s="227" t="s">
        <v>245</v>
      </c>
      <c r="AA130" s="227">
        <v>4</v>
      </c>
      <c r="AB130" s="227">
        <v>16</v>
      </c>
      <c r="AC130" s="227">
        <v>19</v>
      </c>
      <c r="AD130" s="227">
        <v>22</v>
      </c>
      <c r="AE130" s="227">
        <v>23</v>
      </c>
      <c r="AF130" s="227">
        <v>22</v>
      </c>
      <c r="AG130" s="227">
        <v>0</v>
      </c>
      <c r="AH130" s="227">
        <v>23</v>
      </c>
      <c r="AI130" s="227">
        <v>13</v>
      </c>
      <c r="AJ130" s="227">
        <v>23</v>
      </c>
      <c r="AK130" s="227">
        <v>1</v>
      </c>
      <c r="AL130" s="227">
        <v>4</v>
      </c>
      <c r="AM130" s="227">
        <v>0</v>
      </c>
      <c r="AN130" s="227">
        <v>23</v>
      </c>
      <c r="AO130" s="227">
        <v>22</v>
      </c>
      <c r="AP130" s="227">
        <v>23</v>
      </c>
      <c r="AQ130" s="227">
        <v>20</v>
      </c>
    </row>
    <row r="131" spans="1:43" ht="14.25" customHeight="1">
      <c r="A131" s="221">
        <v>126</v>
      </c>
      <c r="B131" s="288"/>
      <c r="C131" s="288" t="s">
        <v>1837</v>
      </c>
      <c r="D131" s="226">
        <v>1674</v>
      </c>
      <c r="E131" s="226">
        <v>1096</v>
      </c>
      <c r="F131" s="223">
        <v>162</v>
      </c>
      <c r="G131" s="223">
        <v>67</v>
      </c>
      <c r="H131" s="223">
        <v>75</v>
      </c>
      <c r="I131" s="223">
        <v>20</v>
      </c>
      <c r="J131" s="228">
        <v>55.2</v>
      </c>
      <c r="K131" s="227">
        <v>94</v>
      </c>
      <c r="L131" s="227">
        <v>42</v>
      </c>
      <c r="M131" s="227">
        <v>7</v>
      </c>
      <c r="N131" s="227">
        <v>37</v>
      </c>
      <c r="O131" s="227">
        <v>6</v>
      </c>
      <c r="P131" s="227">
        <v>4</v>
      </c>
      <c r="Q131" s="227">
        <v>14</v>
      </c>
      <c r="R131" s="227">
        <v>2</v>
      </c>
      <c r="S131" s="227">
        <v>9</v>
      </c>
      <c r="T131" s="227">
        <v>3</v>
      </c>
      <c r="U131" s="227" t="s">
        <v>245</v>
      </c>
      <c r="V131" s="227" t="s">
        <v>245</v>
      </c>
      <c r="W131" s="227">
        <v>7</v>
      </c>
      <c r="X131" s="227">
        <v>4</v>
      </c>
      <c r="Y131" s="227">
        <v>3</v>
      </c>
      <c r="Z131" s="227" t="s">
        <v>245</v>
      </c>
      <c r="AA131" s="227">
        <v>8</v>
      </c>
      <c r="AB131" s="227">
        <v>10</v>
      </c>
      <c r="AC131" s="227">
        <v>14</v>
      </c>
      <c r="AD131" s="227">
        <v>12</v>
      </c>
      <c r="AE131" s="227">
        <v>14</v>
      </c>
      <c r="AF131" s="227">
        <v>14</v>
      </c>
      <c r="AG131" s="227">
        <v>0</v>
      </c>
      <c r="AH131" s="227">
        <v>14</v>
      </c>
      <c r="AI131" s="227">
        <v>13</v>
      </c>
      <c r="AJ131" s="227">
        <v>14</v>
      </c>
      <c r="AK131" s="227">
        <v>4</v>
      </c>
      <c r="AL131" s="227">
        <v>4</v>
      </c>
      <c r="AM131" s="227">
        <v>0</v>
      </c>
      <c r="AN131" s="227">
        <v>14</v>
      </c>
      <c r="AO131" s="227">
        <v>14</v>
      </c>
      <c r="AP131" s="227">
        <v>14</v>
      </c>
      <c r="AQ131" s="227">
        <v>11</v>
      </c>
    </row>
    <row r="132" spans="1:43" ht="14.25" customHeight="1">
      <c r="A132" s="221">
        <v>127</v>
      </c>
      <c r="B132" s="288"/>
      <c r="C132" s="288" t="s">
        <v>1848</v>
      </c>
      <c r="D132" s="226">
        <v>611</v>
      </c>
      <c r="E132" s="226">
        <v>33</v>
      </c>
      <c r="F132" s="223">
        <v>134</v>
      </c>
      <c r="G132" s="223">
        <v>50</v>
      </c>
      <c r="H132" s="223">
        <v>34</v>
      </c>
      <c r="I132" s="223">
        <v>50</v>
      </c>
      <c r="J132" s="228">
        <v>13.28</v>
      </c>
      <c r="K132" s="227">
        <v>152</v>
      </c>
      <c r="L132" s="227">
        <v>105</v>
      </c>
      <c r="M132" s="227">
        <v>78</v>
      </c>
      <c r="N132" s="227">
        <v>68</v>
      </c>
      <c r="O132" s="227">
        <v>3</v>
      </c>
      <c r="P132" s="227" t="s">
        <v>245</v>
      </c>
      <c r="Q132" s="227">
        <v>9</v>
      </c>
      <c r="R132" s="227">
        <v>1</v>
      </c>
      <c r="S132" s="227">
        <v>5</v>
      </c>
      <c r="T132" s="227">
        <v>3</v>
      </c>
      <c r="U132" s="227">
        <v>8</v>
      </c>
      <c r="V132" s="227">
        <v>1</v>
      </c>
      <c r="W132" s="227" t="s">
        <v>245</v>
      </c>
      <c r="X132" s="227" t="s">
        <v>245</v>
      </c>
      <c r="Y132" s="227" t="s">
        <v>245</v>
      </c>
      <c r="Z132" s="227" t="s">
        <v>245</v>
      </c>
      <c r="AA132" s="227">
        <v>5</v>
      </c>
      <c r="AB132" s="227">
        <v>8</v>
      </c>
      <c r="AC132" s="227">
        <v>9</v>
      </c>
      <c r="AD132" s="227">
        <v>9</v>
      </c>
      <c r="AE132" s="227">
        <v>9</v>
      </c>
      <c r="AF132" s="227">
        <v>9</v>
      </c>
      <c r="AG132" s="227">
        <v>0</v>
      </c>
      <c r="AH132" s="227">
        <v>9</v>
      </c>
      <c r="AI132" s="227">
        <v>0</v>
      </c>
      <c r="AJ132" s="227">
        <v>5</v>
      </c>
      <c r="AK132" s="227">
        <v>0</v>
      </c>
      <c r="AL132" s="227">
        <v>0</v>
      </c>
      <c r="AM132" s="227">
        <v>0</v>
      </c>
      <c r="AN132" s="227">
        <v>9</v>
      </c>
      <c r="AO132" s="227">
        <v>9</v>
      </c>
      <c r="AP132" s="227">
        <v>9</v>
      </c>
      <c r="AQ132" s="227">
        <v>9</v>
      </c>
    </row>
    <row r="133" spans="1:43" ht="14.25" customHeight="1">
      <c r="A133" s="221">
        <v>128</v>
      </c>
      <c r="B133" s="288"/>
      <c r="C133" s="288" t="s">
        <v>1855</v>
      </c>
      <c r="D133" s="226">
        <v>2643</v>
      </c>
      <c r="E133" s="226">
        <v>1734</v>
      </c>
      <c r="F133" s="223">
        <v>299</v>
      </c>
      <c r="G133" s="223">
        <v>152</v>
      </c>
      <c r="H133" s="223">
        <v>87</v>
      </c>
      <c r="I133" s="223">
        <v>60</v>
      </c>
      <c r="J133" s="228">
        <v>19.829999999999998</v>
      </c>
      <c r="K133" s="227">
        <v>306</v>
      </c>
      <c r="L133" s="227">
        <v>190</v>
      </c>
      <c r="M133" s="227">
        <v>111</v>
      </c>
      <c r="N133" s="227">
        <v>143</v>
      </c>
      <c r="O133" s="227">
        <v>1</v>
      </c>
      <c r="P133" s="227">
        <v>5</v>
      </c>
      <c r="Q133" s="227">
        <v>24</v>
      </c>
      <c r="R133" s="227">
        <v>2</v>
      </c>
      <c r="S133" s="227">
        <v>15</v>
      </c>
      <c r="T133" s="227">
        <v>7</v>
      </c>
      <c r="U133" s="227">
        <v>12</v>
      </c>
      <c r="V133" s="227">
        <v>10</v>
      </c>
      <c r="W133" s="227">
        <v>1</v>
      </c>
      <c r="X133" s="227">
        <v>1</v>
      </c>
      <c r="Y133" s="227" t="s">
        <v>245</v>
      </c>
      <c r="Z133" s="227" t="s">
        <v>245</v>
      </c>
      <c r="AA133" s="227">
        <v>11</v>
      </c>
      <c r="AB133" s="227">
        <v>23</v>
      </c>
      <c r="AC133" s="227">
        <v>24</v>
      </c>
      <c r="AD133" s="227">
        <v>24</v>
      </c>
      <c r="AE133" s="227">
        <v>24</v>
      </c>
      <c r="AF133" s="227">
        <v>24</v>
      </c>
      <c r="AG133" s="227">
        <v>0</v>
      </c>
      <c r="AH133" s="227">
        <v>24</v>
      </c>
      <c r="AI133" s="227">
        <v>1</v>
      </c>
      <c r="AJ133" s="227">
        <v>5</v>
      </c>
      <c r="AK133" s="227">
        <v>0</v>
      </c>
      <c r="AL133" s="227">
        <v>0</v>
      </c>
      <c r="AM133" s="227">
        <v>0</v>
      </c>
      <c r="AN133" s="227">
        <v>24</v>
      </c>
      <c r="AO133" s="227">
        <v>24</v>
      </c>
      <c r="AP133" s="227">
        <v>24</v>
      </c>
      <c r="AQ133" s="227">
        <v>24</v>
      </c>
    </row>
    <row r="134" spans="1:43" ht="14.25" customHeight="1">
      <c r="A134" s="221">
        <v>129</v>
      </c>
      <c r="B134" s="288"/>
      <c r="C134" s="288" t="s">
        <v>386</v>
      </c>
      <c r="D134" s="226">
        <v>13256</v>
      </c>
      <c r="E134" s="226">
        <v>11348</v>
      </c>
      <c r="F134" s="223">
        <v>40</v>
      </c>
      <c r="G134" s="223">
        <v>6</v>
      </c>
      <c r="H134" s="223">
        <v>22</v>
      </c>
      <c r="I134" s="223">
        <v>12</v>
      </c>
      <c r="J134" s="228">
        <v>36.85</v>
      </c>
      <c r="K134" s="227">
        <v>28</v>
      </c>
      <c r="L134" s="227">
        <v>11</v>
      </c>
      <c r="M134" s="227">
        <v>1</v>
      </c>
      <c r="N134" s="227">
        <v>10</v>
      </c>
      <c r="O134" s="227" t="s">
        <v>245</v>
      </c>
      <c r="P134" s="227">
        <v>1</v>
      </c>
      <c r="Q134" s="227">
        <v>11</v>
      </c>
      <c r="R134" s="227" t="s">
        <v>245</v>
      </c>
      <c r="S134" s="227">
        <v>2</v>
      </c>
      <c r="T134" s="227">
        <v>9</v>
      </c>
      <c r="U134" s="227" t="s">
        <v>245</v>
      </c>
      <c r="V134" s="227">
        <v>2</v>
      </c>
      <c r="W134" s="227">
        <v>3</v>
      </c>
      <c r="X134" s="227">
        <v>1</v>
      </c>
      <c r="Y134" s="227">
        <v>4</v>
      </c>
      <c r="Z134" s="227">
        <v>1</v>
      </c>
      <c r="AA134" s="227">
        <v>0</v>
      </c>
      <c r="AB134" s="227">
        <v>0</v>
      </c>
      <c r="AC134" s="227">
        <v>0</v>
      </c>
      <c r="AD134" s="227">
        <v>11</v>
      </c>
      <c r="AE134" s="227">
        <v>11</v>
      </c>
      <c r="AF134" s="227">
        <v>0</v>
      </c>
      <c r="AG134" s="227">
        <v>0</v>
      </c>
      <c r="AH134" s="227">
        <v>11</v>
      </c>
      <c r="AI134" s="227">
        <v>3</v>
      </c>
      <c r="AJ134" s="227">
        <v>9</v>
      </c>
      <c r="AK134" s="227">
        <v>0</v>
      </c>
      <c r="AL134" s="227">
        <v>1</v>
      </c>
      <c r="AM134" s="227">
        <v>0</v>
      </c>
      <c r="AN134" s="227">
        <v>11</v>
      </c>
      <c r="AO134" s="227">
        <v>11</v>
      </c>
      <c r="AP134" s="227">
        <v>11</v>
      </c>
      <c r="AQ134" s="227">
        <v>11</v>
      </c>
    </row>
    <row r="135" spans="1:43" ht="14.25" customHeight="1">
      <c r="A135" s="221">
        <v>130</v>
      </c>
      <c r="B135" s="288"/>
      <c r="C135" s="288" t="s">
        <v>1885</v>
      </c>
      <c r="D135" s="226">
        <v>11384</v>
      </c>
      <c r="E135" s="226">
        <v>10718</v>
      </c>
      <c r="F135" s="223">
        <v>36</v>
      </c>
      <c r="G135" s="223">
        <v>7</v>
      </c>
      <c r="H135" s="223">
        <v>17</v>
      </c>
      <c r="I135" s="223">
        <v>12</v>
      </c>
      <c r="J135" s="228">
        <v>11.94</v>
      </c>
      <c r="K135" s="227">
        <v>13</v>
      </c>
      <c r="L135" s="227">
        <v>1</v>
      </c>
      <c r="M135" s="227" t="s">
        <v>245</v>
      </c>
      <c r="N135" s="227" t="s">
        <v>245</v>
      </c>
      <c r="O135" s="227" t="s">
        <v>245</v>
      </c>
      <c r="P135" s="227">
        <v>1</v>
      </c>
      <c r="Q135" s="227">
        <v>8</v>
      </c>
      <c r="R135" s="227" t="s">
        <v>245</v>
      </c>
      <c r="S135" s="227">
        <v>3</v>
      </c>
      <c r="T135" s="227">
        <v>5</v>
      </c>
      <c r="U135" s="227" t="s">
        <v>245</v>
      </c>
      <c r="V135" s="227">
        <v>2</v>
      </c>
      <c r="W135" s="227">
        <v>2</v>
      </c>
      <c r="X135" s="227">
        <v>2</v>
      </c>
      <c r="Y135" s="227">
        <v>1</v>
      </c>
      <c r="Z135" s="227">
        <v>1</v>
      </c>
      <c r="AA135" s="227">
        <v>0</v>
      </c>
      <c r="AB135" s="227">
        <v>0</v>
      </c>
      <c r="AC135" s="227">
        <v>1</v>
      </c>
      <c r="AD135" s="227">
        <v>8</v>
      </c>
      <c r="AE135" s="227">
        <v>8</v>
      </c>
      <c r="AF135" s="227">
        <v>0</v>
      </c>
      <c r="AG135" s="227">
        <v>0</v>
      </c>
      <c r="AH135" s="227">
        <v>8</v>
      </c>
      <c r="AI135" s="227">
        <v>1</v>
      </c>
      <c r="AJ135" s="227">
        <v>8</v>
      </c>
      <c r="AK135" s="227">
        <v>4</v>
      </c>
      <c r="AL135" s="227">
        <v>0</v>
      </c>
      <c r="AM135" s="227">
        <v>0</v>
      </c>
      <c r="AN135" s="227">
        <v>8</v>
      </c>
      <c r="AO135" s="227">
        <v>8</v>
      </c>
      <c r="AP135" s="227">
        <v>8</v>
      </c>
      <c r="AQ135" s="227">
        <v>8</v>
      </c>
    </row>
    <row r="136" spans="1:43" ht="14.25" customHeight="1">
      <c r="A136" s="221">
        <v>131</v>
      </c>
      <c r="B136" s="288"/>
      <c r="C136" s="288" t="s">
        <v>4550</v>
      </c>
      <c r="D136" s="226">
        <v>2865</v>
      </c>
      <c r="E136" s="226">
        <v>2559</v>
      </c>
      <c r="F136" s="223">
        <v>32</v>
      </c>
      <c r="G136" s="223">
        <v>9</v>
      </c>
      <c r="H136" s="223">
        <v>12</v>
      </c>
      <c r="I136" s="223">
        <v>11</v>
      </c>
      <c r="J136" s="228">
        <v>7.94</v>
      </c>
      <c r="K136" s="227">
        <v>19</v>
      </c>
      <c r="L136" s="227">
        <v>6</v>
      </c>
      <c r="M136" s="227">
        <v>1</v>
      </c>
      <c r="N136" s="227">
        <v>6</v>
      </c>
      <c r="O136" s="227" t="s">
        <v>245</v>
      </c>
      <c r="P136" s="227" t="s">
        <v>245</v>
      </c>
      <c r="Q136" s="227">
        <v>9</v>
      </c>
      <c r="R136" s="227" t="s">
        <v>245</v>
      </c>
      <c r="S136" s="227">
        <v>4</v>
      </c>
      <c r="T136" s="227">
        <v>5</v>
      </c>
      <c r="U136" s="227">
        <v>1</v>
      </c>
      <c r="V136" s="227">
        <v>4</v>
      </c>
      <c r="W136" s="227">
        <v>2</v>
      </c>
      <c r="X136" s="227">
        <v>1</v>
      </c>
      <c r="Y136" s="227" t="s">
        <v>245</v>
      </c>
      <c r="Z136" s="227">
        <v>1</v>
      </c>
      <c r="AA136" s="227">
        <v>0</v>
      </c>
      <c r="AB136" s="227">
        <v>2</v>
      </c>
      <c r="AC136" s="227">
        <v>2</v>
      </c>
      <c r="AD136" s="227">
        <v>9</v>
      </c>
      <c r="AE136" s="227">
        <v>7</v>
      </c>
      <c r="AF136" s="227">
        <v>3</v>
      </c>
      <c r="AG136" s="227">
        <v>0</v>
      </c>
      <c r="AH136" s="227">
        <v>8</v>
      </c>
      <c r="AI136" s="227">
        <v>1</v>
      </c>
      <c r="AJ136" s="227">
        <v>9</v>
      </c>
      <c r="AK136" s="227">
        <v>0</v>
      </c>
      <c r="AL136" s="227">
        <v>0</v>
      </c>
      <c r="AM136" s="227">
        <v>0</v>
      </c>
      <c r="AN136" s="227">
        <v>9</v>
      </c>
      <c r="AO136" s="227">
        <v>9</v>
      </c>
      <c r="AP136" s="227">
        <v>8</v>
      </c>
      <c r="AQ136" s="227">
        <v>8</v>
      </c>
    </row>
    <row r="137" spans="1:43" ht="14.25" customHeight="1">
      <c r="A137" s="221">
        <v>132</v>
      </c>
      <c r="B137" s="288"/>
      <c r="C137" s="288" t="s">
        <v>1898</v>
      </c>
      <c r="D137" s="226">
        <v>3871</v>
      </c>
      <c r="E137" s="226">
        <v>3684</v>
      </c>
      <c r="F137" s="223">
        <v>29</v>
      </c>
      <c r="G137" s="223">
        <v>6</v>
      </c>
      <c r="H137" s="223">
        <v>10</v>
      </c>
      <c r="I137" s="223">
        <v>13</v>
      </c>
      <c r="J137" s="228">
        <v>9.74</v>
      </c>
      <c r="K137" s="227">
        <v>13</v>
      </c>
      <c r="L137" s="227">
        <v>3</v>
      </c>
      <c r="M137" s="227" t="s">
        <v>245</v>
      </c>
      <c r="N137" s="227">
        <v>3</v>
      </c>
      <c r="O137" s="227" t="s">
        <v>245</v>
      </c>
      <c r="P137" s="227" t="s">
        <v>245</v>
      </c>
      <c r="Q137" s="227">
        <v>7</v>
      </c>
      <c r="R137" s="227" t="s">
        <v>245</v>
      </c>
      <c r="S137" s="227">
        <v>3</v>
      </c>
      <c r="T137" s="227">
        <v>4</v>
      </c>
      <c r="U137" s="227">
        <v>1</v>
      </c>
      <c r="V137" s="227" t="s">
        <v>245</v>
      </c>
      <c r="W137" s="227">
        <v>1</v>
      </c>
      <c r="X137" s="227">
        <v>2</v>
      </c>
      <c r="Y137" s="227">
        <v>3</v>
      </c>
      <c r="Z137" s="227" t="s">
        <v>245</v>
      </c>
      <c r="AA137" s="227">
        <v>0</v>
      </c>
      <c r="AB137" s="227">
        <v>4</v>
      </c>
      <c r="AC137" s="227">
        <v>1</v>
      </c>
      <c r="AD137" s="227">
        <v>6</v>
      </c>
      <c r="AE137" s="227">
        <v>4</v>
      </c>
      <c r="AF137" s="227">
        <v>4</v>
      </c>
      <c r="AG137" s="227">
        <v>1</v>
      </c>
      <c r="AH137" s="227">
        <v>6</v>
      </c>
      <c r="AI137" s="227">
        <v>2</v>
      </c>
      <c r="AJ137" s="227">
        <v>7</v>
      </c>
      <c r="AK137" s="227">
        <v>0</v>
      </c>
      <c r="AL137" s="227">
        <v>0</v>
      </c>
      <c r="AM137" s="227">
        <v>0</v>
      </c>
      <c r="AN137" s="227">
        <v>7</v>
      </c>
      <c r="AO137" s="227">
        <v>6</v>
      </c>
      <c r="AP137" s="227">
        <v>6</v>
      </c>
      <c r="AQ137" s="227">
        <v>6</v>
      </c>
    </row>
    <row r="138" spans="1:43" ht="14.25" customHeight="1">
      <c r="A138" s="221">
        <v>133</v>
      </c>
      <c r="B138" s="288"/>
      <c r="C138" s="288" t="s">
        <v>1904</v>
      </c>
      <c r="D138" s="226">
        <v>1944</v>
      </c>
      <c r="E138" s="226">
        <v>1852</v>
      </c>
      <c r="F138" s="223">
        <v>19</v>
      </c>
      <c r="G138" s="223">
        <v>4</v>
      </c>
      <c r="H138" s="223">
        <v>8</v>
      </c>
      <c r="I138" s="223">
        <v>7</v>
      </c>
      <c r="J138" s="228">
        <v>7.41</v>
      </c>
      <c r="K138" s="227">
        <v>11</v>
      </c>
      <c r="L138" s="227">
        <v>6</v>
      </c>
      <c r="M138" s="227">
        <v>1</v>
      </c>
      <c r="N138" s="227">
        <v>5</v>
      </c>
      <c r="O138" s="227" t="s">
        <v>245</v>
      </c>
      <c r="P138" s="227" t="s">
        <v>245</v>
      </c>
      <c r="Q138" s="227">
        <v>7</v>
      </c>
      <c r="R138" s="227" t="s">
        <v>245</v>
      </c>
      <c r="S138" s="227">
        <v>1</v>
      </c>
      <c r="T138" s="227">
        <v>6</v>
      </c>
      <c r="U138" s="227">
        <v>2</v>
      </c>
      <c r="V138" s="227">
        <v>1</v>
      </c>
      <c r="W138" s="227" t="s">
        <v>245</v>
      </c>
      <c r="X138" s="227">
        <v>2</v>
      </c>
      <c r="Y138" s="227">
        <v>1</v>
      </c>
      <c r="Z138" s="227">
        <v>1</v>
      </c>
      <c r="AA138" s="227">
        <v>0</v>
      </c>
      <c r="AB138" s="227">
        <v>1</v>
      </c>
      <c r="AC138" s="227">
        <v>0</v>
      </c>
      <c r="AD138" s="227">
        <v>5</v>
      </c>
      <c r="AE138" s="227">
        <v>4</v>
      </c>
      <c r="AF138" s="227">
        <v>1</v>
      </c>
      <c r="AG138" s="227">
        <v>2</v>
      </c>
      <c r="AH138" s="227">
        <v>4</v>
      </c>
      <c r="AI138" s="227">
        <v>0</v>
      </c>
      <c r="AJ138" s="227">
        <v>7</v>
      </c>
      <c r="AK138" s="227">
        <v>0</v>
      </c>
      <c r="AL138" s="227">
        <v>0</v>
      </c>
      <c r="AM138" s="227">
        <v>0</v>
      </c>
      <c r="AN138" s="227">
        <v>5</v>
      </c>
      <c r="AO138" s="227">
        <v>4</v>
      </c>
      <c r="AP138" s="227">
        <v>4</v>
      </c>
      <c r="AQ138" s="227">
        <v>3</v>
      </c>
    </row>
    <row r="139" spans="1:43" ht="14.25" customHeight="1">
      <c r="A139" s="221">
        <v>134</v>
      </c>
      <c r="B139" s="288" t="s">
        <v>1910</v>
      </c>
      <c r="C139" s="288"/>
      <c r="D139" s="226">
        <v>10906</v>
      </c>
      <c r="E139" s="226">
        <v>7336</v>
      </c>
      <c r="F139" s="223">
        <v>680</v>
      </c>
      <c r="G139" s="223">
        <v>436</v>
      </c>
      <c r="H139" s="223">
        <v>224</v>
      </c>
      <c r="I139" s="223">
        <v>20</v>
      </c>
      <c r="J139" s="228">
        <v>126.7</v>
      </c>
      <c r="K139" s="227">
        <v>477</v>
      </c>
      <c r="L139" s="227">
        <v>114</v>
      </c>
      <c r="M139" s="227">
        <v>12</v>
      </c>
      <c r="N139" s="227">
        <v>112</v>
      </c>
      <c r="O139" s="227">
        <v>2</v>
      </c>
      <c r="P139" s="227">
        <v>2</v>
      </c>
      <c r="Q139" s="227">
        <v>44</v>
      </c>
      <c r="R139" s="227">
        <v>12</v>
      </c>
      <c r="S139" s="227">
        <v>16</v>
      </c>
      <c r="T139" s="227">
        <v>16</v>
      </c>
      <c r="U139" s="227">
        <v>31</v>
      </c>
      <c r="V139" s="227">
        <v>9</v>
      </c>
      <c r="W139" s="227">
        <v>1</v>
      </c>
      <c r="X139" s="227" t="s">
        <v>245</v>
      </c>
      <c r="Y139" s="227">
        <v>3</v>
      </c>
      <c r="Z139" s="227" t="s">
        <v>245</v>
      </c>
      <c r="AA139" s="227">
        <v>34</v>
      </c>
      <c r="AB139" s="227">
        <v>29</v>
      </c>
      <c r="AC139" s="227">
        <v>41</v>
      </c>
      <c r="AD139" s="227">
        <v>42</v>
      </c>
      <c r="AE139" s="227">
        <v>42</v>
      </c>
      <c r="AF139" s="227">
        <v>40</v>
      </c>
      <c r="AG139" s="227">
        <v>2</v>
      </c>
      <c r="AH139" s="227">
        <v>35</v>
      </c>
      <c r="AI139" s="227">
        <v>12</v>
      </c>
      <c r="AJ139" s="227">
        <v>24</v>
      </c>
      <c r="AK139" s="227">
        <v>8</v>
      </c>
      <c r="AL139" s="227">
        <v>13</v>
      </c>
      <c r="AM139" s="227">
        <v>5</v>
      </c>
      <c r="AN139" s="227">
        <v>44</v>
      </c>
      <c r="AO139" s="227">
        <v>15</v>
      </c>
      <c r="AP139" s="227">
        <v>29</v>
      </c>
      <c r="AQ139" s="227">
        <v>29</v>
      </c>
    </row>
    <row r="140" spans="1:43" ht="14.25" customHeight="1">
      <c r="A140" s="221">
        <v>135</v>
      </c>
      <c r="B140" s="288"/>
      <c r="C140" s="289" t="s">
        <v>4614</v>
      </c>
      <c r="D140" s="226">
        <v>6743</v>
      </c>
      <c r="E140" s="226">
        <v>4299</v>
      </c>
      <c r="F140" s="223">
        <v>352</v>
      </c>
      <c r="G140" s="223">
        <v>194</v>
      </c>
      <c r="H140" s="223">
        <v>146</v>
      </c>
      <c r="I140" s="223">
        <v>12</v>
      </c>
      <c r="J140" s="228">
        <v>84.47</v>
      </c>
      <c r="K140" s="227">
        <v>266</v>
      </c>
      <c r="L140" s="227">
        <v>67</v>
      </c>
      <c r="M140" s="227">
        <v>10</v>
      </c>
      <c r="N140" s="227">
        <v>66</v>
      </c>
      <c r="O140" s="227">
        <v>2</v>
      </c>
      <c r="P140" s="227">
        <v>1</v>
      </c>
      <c r="Q140" s="227">
        <v>31</v>
      </c>
      <c r="R140" s="227">
        <v>4</v>
      </c>
      <c r="S140" s="227">
        <v>13</v>
      </c>
      <c r="T140" s="227">
        <v>14</v>
      </c>
      <c r="U140" s="227">
        <v>23</v>
      </c>
      <c r="V140" s="227">
        <v>6</v>
      </c>
      <c r="W140" s="227">
        <v>1</v>
      </c>
      <c r="X140" s="227" t="s">
        <v>245</v>
      </c>
      <c r="Y140" s="227">
        <v>1</v>
      </c>
      <c r="Z140" s="227" t="s">
        <v>245</v>
      </c>
      <c r="AA140" s="227">
        <v>23</v>
      </c>
      <c r="AB140" s="227">
        <v>18</v>
      </c>
      <c r="AC140" s="227">
        <v>30</v>
      </c>
      <c r="AD140" s="227">
        <v>31</v>
      </c>
      <c r="AE140" s="227">
        <v>31</v>
      </c>
      <c r="AF140" s="227">
        <v>31</v>
      </c>
      <c r="AG140" s="227">
        <v>0</v>
      </c>
      <c r="AH140" s="227">
        <v>24</v>
      </c>
      <c r="AI140" s="227">
        <v>5</v>
      </c>
      <c r="AJ140" s="227">
        <v>16</v>
      </c>
      <c r="AK140" s="227">
        <v>6</v>
      </c>
      <c r="AL140" s="227">
        <v>11</v>
      </c>
      <c r="AM140" s="227">
        <v>4</v>
      </c>
      <c r="AN140" s="227">
        <v>31</v>
      </c>
      <c r="AO140" s="227">
        <v>9</v>
      </c>
      <c r="AP140" s="227">
        <v>18</v>
      </c>
      <c r="AQ140" s="227">
        <v>18</v>
      </c>
    </row>
    <row r="141" spans="1:43" ht="14.25" customHeight="1">
      <c r="A141" s="221">
        <v>136</v>
      </c>
      <c r="B141" s="288"/>
      <c r="C141" s="288" t="s">
        <v>1933</v>
      </c>
      <c r="D141" s="226">
        <v>660</v>
      </c>
      <c r="E141" s="226">
        <v>151</v>
      </c>
      <c r="F141" s="223">
        <v>136</v>
      </c>
      <c r="G141" s="223">
        <v>99</v>
      </c>
      <c r="H141" s="223">
        <v>33</v>
      </c>
      <c r="I141" s="223">
        <v>4</v>
      </c>
      <c r="J141" s="228">
        <v>12.12</v>
      </c>
      <c r="K141" s="227">
        <v>83</v>
      </c>
      <c r="L141" s="227">
        <v>23</v>
      </c>
      <c r="M141" s="227">
        <v>1</v>
      </c>
      <c r="N141" s="227">
        <v>23</v>
      </c>
      <c r="O141" s="227" t="s">
        <v>245</v>
      </c>
      <c r="P141" s="227" t="s">
        <v>245</v>
      </c>
      <c r="Q141" s="227">
        <v>5</v>
      </c>
      <c r="R141" s="227">
        <v>4</v>
      </c>
      <c r="S141" s="227">
        <v>1</v>
      </c>
      <c r="T141" s="227" t="s">
        <v>245</v>
      </c>
      <c r="U141" s="227">
        <v>5</v>
      </c>
      <c r="V141" s="227" t="s">
        <v>245</v>
      </c>
      <c r="W141" s="227" t="s">
        <v>245</v>
      </c>
      <c r="X141" s="227" t="s">
        <v>245</v>
      </c>
      <c r="Y141" s="227" t="s">
        <v>245</v>
      </c>
      <c r="Z141" s="227" t="s">
        <v>245</v>
      </c>
      <c r="AA141" s="227">
        <v>5</v>
      </c>
      <c r="AB141" s="227">
        <v>5</v>
      </c>
      <c r="AC141" s="227">
        <v>5</v>
      </c>
      <c r="AD141" s="227">
        <v>5</v>
      </c>
      <c r="AE141" s="227">
        <v>5</v>
      </c>
      <c r="AF141" s="227">
        <v>3</v>
      </c>
      <c r="AG141" s="227">
        <v>0</v>
      </c>
      <c r="AH141" s="227">
        <v>5</v>
      </c>
      <c r="AI141" s="227">
        <v>1</v>
      </c>
      <c r="AJ141" s="227">
        <v>1</v>
      </c>
      <c r="AK141" s="227">
        <v>1</v>
      </c>
      <c r="AL141" s="227">
        <v>0</v>
      </c>
      <c r="AM141" s="227">
        <v>0</v>
      </c>
      <c r="AN141" s="227">
        <v>5</v>
      </c>
      <c r="AO141" s="227">
        <v>2</v>
      </c>
      <c r="AP141" s="227">
        <v>5</v>
      </c>
      <c r="AQ141" s="227">
        <v>5</v>
      </c>
    </row>
    <row r="142" spans="1:43" ht="14.25" customHeight="1">
      <c r="A142" s="221">
        <v>137</v>
      </c>
      <c r="B142" s="288"/>
      <c r="C142" s="288" t="s">
        <v>1939</v>
      </c>
      <c r="D142" s="226">
        <v>3503</v>
      </c>
      <c r="E142" s="226">
        <v>2886</v>
      </c>
      <c r="F142" s="223">
        <v>192</v>
      </c>
      <c r="G142" s="223">
        <v>143</v>
      </c>
      <c r="H142" s="223">
        <v>45</v>
      </c>
      <c r="I142" s="223">
        <v>4</v>
      </c>
      <c r="J142" s="228">
        <v>30.11</v>
      </c>
      <c r="K142" s="227">
        <v>128</v>
      </c>
      <c r="L142" s="227">
        <v>24</v>
      </c>
      <c r="M142" s="227">
        <v>1</v>
      </c>
      <c r="N142" s="227">
        <v>23</v>
      </c>
      <c r="O142" s="227" t="s">
        <v>245</v>
      </c>
      <c r="P142" s="227">
        <v>1</v>
      </c>
      <c r="Q142" s="227">
        <v>8</v>
      </c>
      <c r="R142" s="227">
        <v>4</v>
      </c>
      <c r="S142" s="227">
        <v>2</v>
      </c>
      <c r="T142" s="227">
        <v>2</v>
      </c>
      <c r="U142" s="227">
        <v>3</v>
      </c>
      <c r="V142" s="227">
        <v>3</v>
      </c>
      <c r="W142" s="227" t="s">
        <v>245</v>
      </c>
      <c r="X142" s="227" t="s">
        <v>245</v>
      </c>
      <c r="Y142" s="227">
        <v>2</v>
      </c>
      <c r="Z142" s="227" t="s">
        <v>245</v>
      </c>
      <c r="AA142" s="227">
        <v>6</v>
      </c>
      <c r="AB142" s="227">
        <v>6</v>
      </c>
      <c r="AC142" s="227">
        <v>6</v>
      </c>
      <c r="AD142" s="227">
        <v>6</v>
      </c>
      <c r="AE142" s="227">
        <v>6</v>
      </c>
      <c r="AF142" s="227">
        <v>6</v>
      </c>
      <c r="AG142" s="227">
        <v>2</v>
      </c>
      <c r="AH142" s="227">
        <v>6</v>
      </c>
      <c r="AI142" s="227">
        <v>6</v>
      </c>
      <c r="AJ142" s="227">
        <v>7</v>
      </c>
      <c r="AK142" s="227">
        <v>1</v>
      </c>
      <c r="AL142" s="227">
        <v>2</v>
      </c>
      <c r="AM142" s="227">
        <v>1</v>
      </c>
      <c r="AN142" s="227">
        <v>8</v>
      </c>
      <c r="AO142" s="227">
        <v>4</v>
      </c>
      <c r="AP142" s="227">
        <v>6</v>
      </c>
      <c r="AQ142" s="227">
        <v>6</v>
      </c>
    </row>
    <row r="143" spans="1:43" ht="14.25" customHeight="1">
      <c r="A143" s="221">
        <v>138</v>
      </c>
      <c r="B143" s="288" t="s">
        <v>1946</v>
      </c>
      <c r="C143" s="288"/>
      <c r="D143" s="226">
        <v>14984</v>
      </c>
      <c r="E143" s="226">
        <v>10040</v>
      </c>
      <c r="F143" s="223">
        <v>1906</v>
      </c>
      <c r="G143" s="223">
        <v>314</v>
      </c>
      <c r="H143" s="223">
        <v>276</v>
      </c>
      <c r="I143" s="223">
        <v>1316</v>
      </c>
      <c r="J143" s="228">
        <v>301.79000000000002</v>
      </c>
      <c r="K143" s="227">
        <v>1567</v>
      </c>
      <c r="L143" s="227">
        <v>421</v>
      </c>
      <c r="M143" s="227">
        <v>31</v>
      </c>
      <c r="N143" s="227">
        <v>411</v>
      </c>
      <c r="O143" s="227">
        <v>13</v>
      </c>
      <c r="P143" s="227">
        <v>9</v>
      </c>
      <c r="Q143" s="227">
        <v>60</v>
      </c>
      <c r="R143" s="227">
        <v>1</v>
      </c>
      <c r="S143" s="227">
        <v>15</v>
      </c>
      <c r="T143" s="227">
        <v>44</v>
      </c>
      <c r="U143" s="227">
        <v>16</v>
      </c>
      <c r="V143" s="227">
        <v>8</v>
      </c>
      <c r="W143" s="227">
        <v>19</v>
      </c>
      <c r="X143" s="227">
        <v>15</v>
      </c>
      <c r="Y143" s="227">
        <v>2</v>
      </c>
      <c r="Z143" s="227" t="s">
        <v>245</v>
      </c>
      <c r="AA143" s="227">
        <v>37</v>
      </c>
      <c r="AB143" s="227">
        <v>49</v>
      </c>
      <c r="AC143" s="227">
        <v>46</v>
      </c>
      <c r="AD143" s="227">
        <v>39</v>
      </c>
      <c r="AE143" s="227">
        <v>40</v>
      </c>
      <c r="AF143" s="227">
        <v>37</v>
      </c>
      <c r="AG143" s="227">
        <v>3</v>
      </c>
      <c r="AH143" s="227">
        <v>59</v>
      </c>
      <c r="AI143" s="227">
        <v>8</v>
      </c>
      <c r="AJ143" s="227">
        <v>34</v>
      </c>
      <c r="AK143" s="227">
        <v>18</v>
      </c>
      <c r="AL143" s="227">
        <v>4</v>
      </c>
      <c r="AM143" s="227">
        <v>3</v>
      </c>
      <c r="AN143" s="227">
        <v>54</v>
      </c>
      <c r="AO143" s="227">
        <v>42</v>
      </c>
      <c r="AP143" s="227">
        <v>55</v>
      </c>
      <c r="AQ143" s="227">
        <v>52</v>
      </c>
    </row>
    <row r="144" spans="1:43" ht="14.25" customHeight="1">
      <c r="A144" s="221">
        <v>139</v>
      </c>
      <c r="B144" s="288"/>
      <c r="C144" s="288" t="s">
        <v>1947</v>
      </c>
      <c r="D144" s="226">
        <v>1522</v>
      </c>
      <c r="E144" s="226">
        <v>347</v>
      </c>
      <c r="F144" s="223">
        <v>404</v>
      </c>
      <c r="G144" s="223">
        <v>36</v>
      </c>
      <c r="H144" s="223">
        <v>47</v>
      </c>
      <c r="I144" s="223">
        <v>321</v>
      </c>
      <c r="J144" s="228">
        <v>43.79</v>
      </c>
      <c r="K144" s="227">
        <v>296</v>
      </c>
      <c r="L144" s="227">
        <v>111</v>
      </c>
      <c r="M144" s="227">
        <v>8</v>
      </c>
      <c r="N144" s="227">
        <v>108</v>
      </c>
      <c r="O144" s="227">
        <v>7</v>
      </c>
      <c r="P144" s="227">
        <v>3</v>
      </c>
      <c r="Q144" s="227">
        <v>13</v>
      </c>
      <c r="R144" s="227" t="s">
        <v>245</v>
      </c>
      <c r="S144" s="227">
        <v>1</v>
      </c>
      <c r="T144" s="227">
        <v>12</v>
      </c>
      <c r="U144" s="227">
        <v>8</v>
      </c>
      <c r="V144" s="227">
        <v>2</v>
      </c>
      <c r="W144" s="227">
        <v>2</v>
      </c>
      <c r="X144" s="227">
        <v>1</v>
      </c>
      <c r="Y144" s="227" t="s">
        <v>245</v>
      </c>
      <c r="Z144" s="227" t="s">
        <v>245</v>
      </c>
      <c r="AA144" s="227">
        <v>11</v>
      </c>
      <c r="AB144" s="227">
        <v>10</v>
      </c>
      <c r="AC144" s="227">
        <v>13</v>
      </c>
      <c r="AD144" s="227">
        <v>11</v>
      </c>
      <c r="AE144" s="227">
        <v>13</v>
      </c>
      <c r="AF144" s="227">
        <v>13</v>
      </c>
      <c r="AG144" s="227">
        <v>0</v>
      </c>
      <c r="AH144" s="227">
        <v>12</v>
      </c>
      <c r="AI144" s="227">
        <v>0</v>
      </c>
      <c r="AJ144" s="227">
        <v>7</v>
      </c>
      <c r="AK144" s="227">
        <v>2</v>
      </c>
      <c r="AL144" s="227">
        <v>2</v>
      </c>
      <c r="AM144" s="227">
        <v>2</v>
      </c>
      <c r="AN144" s="227">
        <v>9</v>
      </c>
      <c r="AO144" s="227">
        <v>4</v>
      </c>
      <c r="AP144" s="227">
        <v>11</v>
      </c>
      <c r="AQ144" s="227">
        <v>10</v>
      </c>
    </row>
    <row r="145" spans="1:43" ht="14.25" customHeight="1">
      <c r="A145" s="221">
        <v>140</v>
      </c>
      <c r="B145" s="288"/>
      <c r="C145" s="288" t="s">
        <v>1969</v>
      </c>
      <c r="D145" s="226">
        <v>824</v>
      </c>
      <c r="E145" s="226">
        <v>154</v>
      </c>
      <c r="F145" s="223">
        <v>247</v>
      </c>
      <c r="G145" s="223">
        <v>76</v>
      </c>
      <c r="H145" s="223">
        <v>21</v>
      </c>
      <c r="I145" s="223">
        <v>150</v>
      </c>
      <c r="J145" s="228">
        <v>32.97</v>
      </c>
      <c r="K145" s="227">
        <v>339</v>
      </c>
      <c r="L145" s="227">
        <v>60</v>
      </c>
      <c r="M145" s="227">
        <v>4</v>
      </c>
      <c r="N145" s="227">
        <v>58</v>
      </c>
      <c r="O145" s="227" t="s">
        <v>245</v>
      </c>
      <c r="P145" s="227">
        <v>2</v>
      </c>
      <c r="Q145" s="227">
        <v>7</v>
      </c>
      <c r="R145" s="227" t="s">
        <v>245</v>
      </c>
      <c r="S145" s="227">
        <v>2</v>
      </c>
      <c r="T145" s="227">
        <v>5</v>
      </c>
      <c r="U145" s="227">
        <v>1</v>
      </c>
      <c r="V145" s="227">
        <v>1</v>
      </c>
      <c r="W145" s="227">
        <v>2</v>
      </c>
      <c r="X145" s="227">
        <v>3</v>
      </c>
      <c r="Y145" s="227" t="s">
        <v>245</v>
      </c>
      <c r="Z145" s="227" t="s">
        <v>245</v>
      </c>
      <c r="AA145" s="227">
        <v>7</v>
      </c>
      <c r="AB145" s="227">
        <v>6</v>
      </c>
      <c r="AC145" s="227">
        <v>7</v>
      </c>
      <c r="AD145" s="227">
        <v>7</v>
      </c>
      <c r="AE145" s="227">
        <v>7</v>
      </c>
      <c r="AF145" s="227">
        <v>7</v>
      </c>
      <c r="AG145" s="227">
        <v>0</v>
      </c>
      <c r="AH145" s="227">
        <v>7</v>
      </c>
      <c r="AI145" s="227">
        <v>0</v>
      </c>
      <c r="AJ145" s="227">
        <v>1</v>
      </c>
      <c r="AK145" s="227">
        <v>0</v>
      </c>
      <c r="AL145" s="227">
        <v>0</v>
      </c>
      <c r="AM145" s="227">
        <v>0</v>
      </c>
      <c r="AN145" s="227">
        <v>7</v>
      </c>
      <c r="AO145" s="227">
        <v>7</v>
      </c>
      <c r="AP145" s="227">
        <v>6</v>
      </c>
      <c r="AQ145" s="227">
        <v>6</v>
      </c>
    </row>
    <row r="146" spans="1:43" ht="14.25" customHeight="1">
      <c r="A146" s="221">
        <v>141</v>
      </c>
      <c r="B146" s="288"/>
      <c r="C146" s="288" t="s">
        <v>1977</v>
      </c>
      <c r="D146" s="226">
        <v>819</v>
      </c>
      <c r="E146" s="226">
        <v>7</v>
      </c>
      <c r="F146" s="223">
        <v>395</v>
      </c>
      <c r="G146" s="223">
        <v>58</v>
      </c>
      <c r="H146" s="223">
        <v>15</v>
      </c>
      <c r="I146" s="223">
        <v>322</v>
      </c>
      <c r="J146" s="228">
        <v>17.38</v>
      </c>
      <c r="K146" s="227">
        <v>266</v>
      </c>
      <c r="L146" s="227">
        <v>96</v>
      </c>
      <c r="M146" s="227">
        <v>11</v>
      </c>
      <c r="N146" s="227">
        <v>95</v>
      </c>
      <c r="O146" s="227">
        <v>5</v>
      </c>
      <c r="P146" s="227" t="s">
        <v>245</v>
      </c>
      <c r="Q146" s="227">
        <v>7</v>
      </c>
      <c r="R146" s="227" t="s">
        <v>245</v>
      </c>
      <c r="S146" s="227">
        <v>1</v>
      </c>
      <c r="T146" s="227">
        <v>6</v>
      </c>
      <c r="U146" s="227">
        <v>2</v>
      </c>
      <c r="V146" s="227">
        <v>1</v>
      </c>
      <c r="W146" s="227">
        <v>3</v>
      </c>
      <c r="X146" s="227">
        <v>1</v>
      </c>
      <c r="Y146" s="227" t="s">
        <v>245</v>
      </c>
      <c r="Z146" s="227" t="s">
        <v>245</v>
      </c>
      <c r="AA146" s="227">
        <v>7</v>
      </c>
      <c r="AB146" s="227">
        <v>5</v>
      </c>
      <c r="AC146" s="227">
        <v>7</v>
      </c>
      <c r="AD146" s="227">
        <v>7</v>
      </c>
      <c r="AE146" s="227">
        <v>7</v>
      </c>
      <c r="AF146" s="227">
        <v>7</v>
      </c>
      <c r="AG146" s="227">
        <v>0</v>
      </c>
      <c r="AH146" s="227">
        <v>7</v>
      </c>
      <c r="AI146" s="227">
        <v>0</v>
      </c>
      <c r="AJ146" s="227">
        <v>3</v>
      </c>
      <c r="AK146" s="227">
        <v>1</v>
      </c>
      <c r="AL146" s="227">
        <v>0</v>
      </c>
      <c r="AM146" s="227">
        <v>0</v>
      </c>
      <c r="AN146" s="227">
        <v>5</v>
      </c>
      <c r="AO146" s="227">
        <v>4</v>
      </c>
      <c r="AP146" s="227">
        <v>5</v>
      </c>
      <c r="AQ146" s="227">
        <v>5</v>
      </c>
    </row>
    <row r="147" spans="1:43" ht="14.25" customHeight="1">
      <c r="A147" s="221">
        <v>142</v>
      </c>
      <c r="B147" s="288"/>
      <c r="C147" s="288" t="s">
        <v>4552</v>
      </c>
      <c r="D147" s="226">
        <v>441</v>
      </c>
      <c r="E147" s="226" t="s">
        <v>245</v>
      </c>
      <c r="F147" s="223">
        <v>199</v>
      </c>
      <c r="G147" s="223">
        <v>25</v>
      </c>
      <c r="H147" s="223">
        <v>6</v>
      </c>
      <c r="I147" s="223">
        <v>168</v>
      </c>
      <c r="J147" s="228">
        <v>26.04</v>
      </c>
      <c r="K147" s="227">
        <v>205</v>
      </c>
      <c r="L147" s="227">
        <v>58</v>
      </c>
      <c r="M147" s="227">
        <v>5</v>
      </c>
      <c r="N147" s="227">
        <v>56</v>
      </c>
      <c r="O147" s="227">
        <v>1</v>
      </c>
      <c r="P147" s="227">
        <v>1</v>
      </c>
      <c r="Q147" s="227">
        <v>6</v>
      </c>
      <c r="R147" s="227" t="s">
        <v>245</v>
      </c>
      <c r="S147" s="227">
        <v>1</v>
      </c>
      <c r="T147" s="227">
        <v>5</v>
      </c>
      <c r="U147" s="227">
        <v>1</v>
      </c>
      <c r="V147" s="227">
        <v>1</v>
      </c>
      <c r="W147" s="227">
        <v>3</v>
      </c>
      <c r="X147" s="227">
        <v>1</v>
      </c>
      <c r="Y147" s="227" t="s">
        <v>245</v>
      </c>
      <c r="Z147" s="227" t="s">
        <v>245</v>
      </c>
      <c r="AA147" s="227">
        <v>6</v>
      </c>
      <c r="AB147" s="227">
        <v>6</v>
      </c>
      <c r="AC147" s="227">
        <v>6</v>
      </c>
      <c r="AD147" s="227">
        <v>6</v>
      </c>
      <c r="AE147" s="227">
        <v>6</v>
      </c>
      <c r="AF147" s="227">
        <v>6</v>
      </c>
      <c r="AG147" s="227">
        <v>0</v>
      </c>
      <c r="AH147" s="227">
        <v>6</v>
      </c>
      <c r="AI147" s="227">
        <v>0</v>
      </c>
      <c r="AJ147" s="227">
        <v>0</v>
      </c>
      <c r="AK147" s="227">
        <v>0</v>
      </c>
      <c r="AL147" s="227">
        <v>0</v>
      </c>
      <c r="AM147" s="227">
        <v>0</v>
      </c>
      <c r="AN147" s="227">
        <v>6</v>
      </c>
      <c r="AO147" s="227">
        <v>6</v>
      </c>
      <c r="AP147" s="227">
        <v>6</v>
      </c>
      <c r="AQ147" s="227">
        <v>6</v>
      </c>
    </row>
    <row r="148" spans="1:43" ht="14.25" customHeight="1">
      <c r="A148" s="221">
        <v>143</v>
      </c>
      <c r="B148" s="288"/>
      <c r="C148" s="288" t="s">
        <v>1992</v>
      </c>
      <c r="D148" s="226">
        <v>1132</v>
      </c>
      <c r="E148" s="226">
        <v>585</v>
      </c>
      <c r="F148" s="223">
        <v>305</v>
      </c>
      <c r="G148" s="223">
        <v>13</v>
      </c>
      <c r="H148" s="223">
        <v>20</v>
      </c>
      <c r="I148" s="223">
        <v>272</v>
      </c>
      <c r="J148" s="228">
        <v>25.81</v>
      </c>
      <c r="K148" s="227">
        <v>234</v>
      </c>
      <c r="L148" s="227">
        <v>35</v>
      </c>
      <c r="M148" s="227">
        <v>1</v>
      </c>
      <c r="N148" s="227">
        <v>35</v>
      </c>
      <c r="O148" s="227" t="s">
        <v>245</v>
      </c>
      <c r="P148" s="227" t="s">
        <v>245</v>
      </c>
      <c r="Q148" s="227">
        <v>4</v>
      </c>
      <c r="R148" s="227" t="s">
        <v>245</v>
      </c>
      <c r="S148" s="227" t="s">
        <v>245</v>
      </c>
      <c r="T148" s="227">
        <v>4</v>
      </c>
      <c r="U148" s="227">
        <v>1</v>
      </c>
      <c r="V148" s="227">
        <v>1</v>
      </c>
      <c r="W148" s="227" t="s">
        <v>245</v>
      </c>
      <c r="X148" s="227">
        <v>2</v>
      </c>
      <c r="Y148" s="227" t="s">
        <v>245</v>
      </c>
      <c r="Z148" s="227" t="s">
        <v>245</v>
      </c>
      <c r="AA148" s="227">
        <v>4</v>
      </c>
      <c r="AB148" s="227">
        <v>4</v>
      </c>
      <c r="AC148" s="227">
        <v>4</v>
      </c>
      <c r="AD148" s="227">
        <v>4</v>
      </c>
      <c r="AE148" s="227">
        <v>4</v>
      </c>
      <c r="AF148" s="227">
        <v>4</v>
      </c>
      <c r="AG148" s="227">
        <v>0</v>
      </c>
      <c r="AH148" s="227">
        <v>4</v>
      </c>
      <c r="AI148" s="227">
        <v>0</v>
      </c>
      <c r="AJ148" s="227">
        <v>2</v>
      </c>
      <c r="AK148" s="227">
        <v>2</v>
      </c>
      <c r="AL148" s="227">
        <v>0</v>
      </c>
      <c r="AM148" s="227">
        <v>0</v>
      </c>
      <c r="AN148" s="227">
        <v>4</v>
      </c>
      <c r="AO148" s="227">
        <v>4</v>
      </c>
      <c r="AP148" s="227">
        <v>4</v>
      </c>
      <c r="AQ148" s="227">
        <v>4</v>
      </c>
    </row>
    <row r="149" spans="1:43" ht="14.25" customHeight="1">
      <c r="A149" s="221">
        <v>144</v>
      </c>
      <c r="B149" s="288"/>
      <c r="C149" s="288" t="s">
        <v>1997</v>
      </c>
      <c r="D149" s="226">
        <v>7937</v>
      </c>
      <c r="E149" s="226">
        <v>6962</v>
      </c>
      <c r="F149" s="223">
        <v>227</v>
      </c>
      <c r="G149" s="223">
        <v>90</v>
      </c>
      <c r="H149" s="223">
        <v>75</v>
      </c>
      <c r="I149" s="223">
        <v>62</v>
      </c>
      <c r="J149" s="228">
        <v>111.09</v>
      </c>
      <c r="K149" s="227">
        <v>149</v>
      </c>
      <c r="L149" s="227">
        <v>46</v>
      </c>
      <c r="M149" s="227">
        <v>2</v>
      </c>
      <c r="N149" s="227">
        <v>44</v>
      </c>
      <c r="O149" s="227" t="s">
        <v>245</v>
      </c>
      <c r="P149" s="227">
        <v>2</v>
      </c>
      <c r="Q149" s="227">
        <v>14</v>
      </c>
      <c r="R149" s="227">
        <v>1</v>
      </c>
      <c r="S149" s="227">
        <v>9</v>
      </c>
      <c r="T149" s="227">
        <v>4</v>
      </c>
      <c r="U149" s="227">
        <v>2</v>
      </c>
      <c r="V149" s="227">
        <v>2</v>
      </c>
      <c r="W149" s="227">
        <v>5</v>
      </c>
      <c r="X149" s="227">
        <v>4</v>
      </c>
      <c r="Y149" s="227">
        <v>1</v>
      </c>
      <c r="Z149" s="227" t="s">
        <v>245</v>
      </c>
      <c r="AA149" s="227">
        <v>1</v>
      </c>
      <c r="AB149" s="227">
        <v>12</v>
      </c>
      <c r="AC149" s="227">
        <v>3</v>
      </c>
      <c r="AD149" s="227">
        <v>3</v>
      </c>
      <c r="AE149" s="227">
        <v>2</v>
      </c>
      <c r="AF149" s="227">
        <v>0</v>
      </c>
      <c r="AG149" s="227">
        <v>1</v>
      </c>
      <c r="AH149" s="227">
        <v>14</v>
      </c>
      <c r="AI149" s="227">
        <v>6</v>
      </c>
      <c r="AJ149" s="227">
        <v>12</v>
      </c>
      <c r="AK149" s="227">
        <v>7</v>
      </c>
      <c r="AL149" s="227">
        <v>1</v>
      </c>
      <c r="AM149" s="227">
        <v>1</v>
      </c>
      <c r="AN149" s="227">
        <v>14</v>
      </c>
      <c r="AO149" s="227">
        <v>12</v>
      </c>
      <c r="AP149" s="227">
        <v>14</v>
      </c>
      <c r="AQ149" s="227">
        <v>14</v>
      </c>
    </row>
    <row r="150" spans="1:43" ht="14.25" customHeight="1">
      <c r="A150" s="221">
        <v>145</v>
      </c>
      <c r="B150" s="288"/>
      <c r="C150" s="288" t="s">
        <v>2009</v>
      </c>
      <c r="D150" s="226">
        <v>2309</v>
      </c>
      <c r="E150" s="226">
        <v>1985</v>
      </c>
      <c r="F150" s="223">
        <v>129</v>
      </c>
      <c r="G150" s="223">
        <v>16</v>
      </c>
      <c r="H150" s="223">
        <v>92</v>
      </c>
      <c r="I150" s="223">
        <v>21</v>
      </c>
      <c r="J150" s="228">
        <v>44.71</v>
      </c>
      <c r="K150" s="227">
        <v>78</v>
      </c>
      <c r="L150" s="227">
        <v>15</v>
      </c>
      <c r="M150" s="227" t="s">
        <v>245</v>
      </c>
      <c r="N150" s="227">
        <v>15</v>
      </c>
      <c r="O150" s="227" t="s">
        <v>245</v>
      </c>
      <c r="P150" s="227">
        <v>1</v>
      </c>
      <c r="Q150" s="227">
        <v>9</v>
      </c>
      <c r="R150" s="227" t="s">
        <v>245</v>
      </c>
      <c r="S150" s="227">
        <v>1</v>
      </c>
      <c r="T150" s="227">
        <v>8</v>
      </c>
      <c r="U150" s="227">
        <v>1</v>
      </c>
      <c r="V150" s="227" t="s">
        <v>245</v>
      </c>
      <c r="W150" s="227">
        <v>4</v>
      </c>
      <c r="X150" s="227">
        <v>3</v>
      </c>
      <c r="Y150" s="227">
        <v>1</v>
      </c>
      <c r="Z150" s="227" t="s">
        <v>245</v>
      </c>
      <c r="AA150" s="227">
        <v>1</v>
      </c>
      <c r="AB150" s="227">
        <v>6</v>
      </c>
      <c r="AC150" s="227">
        <v>6</v>
      </c>
      <c r="AD150" s="227">
        <v>1</v>
      </c>
      <c r="AE150" s="227">
        <v>1</v>
      </c>
      <c r="AF150" s="227">
        <v>0</v>
      </c>
      <c r="AG150" s="227">
        <v>2</v>
      </c>
      <c r="AH150" s="227">
        <v>9</v>
      </c>
      <c r="AI150" s="227">
        <v>2</v>
      </c>
      <c r="AJ150" s="227">
        <v>9</v>
      </c>
      <c r="AK150" s="227">
        <v>6</v>
      </c>
      <c r="AL150" s="227">
        <v>1</v>
      </c>
      <c r="AM150" s="227">
        <v>0</v>
      </c>
      <c r="AN150" s="227">
        <v>9</v>
      </c>
      <c r="AO150" s="227">
        <v>5</v>
      </c>
      <c r="AP150" s="227">
        <v>9</v>
      </c>
      <c r="AQ150" s="227">
        <v>7</v>
      </c>
    </row>
    <row r="151" spans="1:43" ht="14.25" customHeight="1">
      <c r="A151" s="221">
        <v>146</v>
      </c>
      <c r="B151" s="288" t="s">
        <v>2014</v>
      </c>
      <c r="C151" s="288"/>
      <c r="D151" s="226">
        <v>9866</v>
      </c>
      <c r="E151" s="226">
        <v>3589</v>
      </c>
      <c r="F151" s="223">
        <v>2783</v>
      </c>
      <c r="G151" s="223">
        <v>1188</v>
      </c>
      <c r="H151" s="223">
        <v>950</v>
      </c>
      <c r="I151" s="223">
        <v>645</v>
      </c>
      <c r="J151" s="228">
        <v>671.87</v>
      </c>
      <c r="K151" s="227">
        <v>1323</v>
      </c>
      <c r="L151" s="227">
        <v>216</v>
      </c>
      <c r="M151" s="227">
        <v>17</v>
      </c>
      <c r="N151" s="227">
        <v>197</v>
      </c>
      <c r="O151" s="227">
        <v>18</v>
      </c>
      <c r="P151" s="227">
        <v>19</v>
      </c>
      <c r="Q151" s="227">
        <v>55</v>
      </c>
      <c r="R151" s="227">
        <v>6</v>
      </c>
      <c r="S151" s="227">
        <v>29</v>
      </c>
      <c r="T151" s="227">
        <v>20</v>
      </c>
      <c r="U151" s="227">
        <v>17</v>
      </c>
      <c r="V151" s="227">
        <v>16</v>
      </c>
      <c r="W151" s="227">
        <v>8</v>
      </c>
      <c r="X151" s="227">
        <v>12</v>
      </c>
      <c r="Y151" s="227">
        <v>2</v>
      </c>
      <c r="Z151" s="227" t="s">
        <v>245</v>
      </c>
      <c r="AA151" s="227">
        <v>27</v>
      </c>
      <c r="AB151" s="227">
        <v>45</v>
      </c>
      <c r="AC151" s="227">
        <v>54</v>
      </c>
      <c r="AD151" s="227">
        <v>48</v>
      </c>
      <c r="AE151" s="227">
        <v>51</v>
      </c>
      <c r="AF151" s="227">
        <v>53</v>
      </c>
      <c r="AG151" s="227">
        <v>0</v>
      </c>
      <c r="AH151" s="227">
        <v>52</v>
      </c>
      <c r="AI151" s="227">
        <v>20</v>
      </c>
      <c r="AJ151" s="227">
        <v>47</v>
      </c>
      <c r="AK151" s="227">
        <v>8</v>
      </c>
      <c r="AL151" s="227">
        <v>20</v>
      </c>
      <c r="AM151" s="227">
        <v>9</v>
      </c>
      <c r="AN151" s="227">
        <v>55</v>
      </c>
      <c r="AO151" s="227">
        <v>32</v>
      </c>
      <c r="AP151" s="227">
        <v>51</v>
      </c>
      <c r="AQ151" s="227">
        <v>45</v>
      </c>
    </row>
    <row r="152" spans="1:43" ht="14.25" customHeight="1">
      <c r="A152" s="221">
        <v>147</v>
      </c>
      <c r="B152" s="288"/>
      <c r="C152" s="288" t="s">
        <v>2015</v>
      </c>
      <c r="D152" s="226">
        <v>1893</v>
      </c>
      <c r="E152" s="226">
        <v>710</v>
      </c>
      <c r="F152" s="223">
        <v>442</v>
      </c>
      <c r="G152" s="223">
        <v>171</v>
      </c>
      <c r="H152" s="223">
        <v>124</v>
      </c>
      <c r="I152" s="223">
        <v>147</v>
      </c>
      <c r="J152" s="228">
        <v>91.88</v>
      </c>
      <c r="K152" s="227">
        <v>115</v>
      </c>
      <c r="L152" s="227">
        <v>30</v>
      </c>
      <c r="M152" s="227">
        <v>4</v>
      </c>
      <c r="N152" s="227">
        <v>28</v>
      </c>
      <c r="O152" s="227">
        <v>5</v>
      </c>
      <c r="P152" s="227">
        <v>4</v>
      </c>
      <c r="Q152" s="227">
        <v>16</v>
      </c>
      <c r="R152" s="227">
        <v>4</v>
      </c>
      <c r="S152" s="227">
        <v>6</v>
      </c>
      <c r="T152" s="227">
        <v>6</v>
      </c>
      <c r="U152" s="227">
        <v>11</v>
      </c>
      <c r="V152" s="227">
        <v>5</v>
      </c>
      <c r="W152" s="227" t="s">
        <v>245</v>
      </c>
      <c r="X152" s="227" t="s">
        <v>245</v>
      </c>
      <c r="Y152" s="227" t="s">
        <v>245</v>
      </c>
      <c r="Z152" s="227" t="s">
        <v>245</v>
      </c>
      <c r="AA152" s="227">
        <v>2</v>
      </c>
      <c r="AB152" s="227">
        <v>10</v>
      </c>
      <c r="AC152" s="227">
        <v>16</v>
      </c>
      <c r="AD152" s="227">
        <v>15</v>
      </c>
      <c r="AE152" s="227">
        <v>14</v>
      </c>
      <c r="AF152" s="227">
        <v>15</v>
      </c>
      <c r="AG152" s="227">
        <v>0</v>
      </c>
      <c r="AH152" s="227">
        <v>13</v>
      </c>
      <c r="AI152" s="227">
        <v>1</v>
      </c>
      <c r="AJ152" s="227">
        <v>11</v>
      </c>
      <c r="AK152" s="227">
        <v>0</v>
      </c>
      <c r="AL152" s="227">
        <v>0</v>
      </c>
      <c r="AM152" s="227">
        <v>0</v>
      </c>
      <c r="AN152" s="227">
        <v>16</v>
      </c>
      <c r="AO152" s="227">
        <v>6</v>
      </c>
      <c r="AP152" s="227">
        <v>13</v>
      </c>
      <c r="AQ152" s="227">
        <v>10</v>
      </c>
    </row>
    <row r="153" spans="1:43" ht="14.25" customHeight="1">
      <c r="A153" s="221">
        <v>148</v>
      </c>
      <c r="B153" s="288"/>
      <c r="C153" s="288" t="s">
        <v>2028</v>
      </c>
      <c r="D153" s="226">
        <v>2875</v>
      </c>
      <c r="E153" s="226">
        <v>1605</v>
      </c>
      <c r="F153" s="223">
        <v>421</v>
      </c>
      <c r="G153" s="223">
        <v>186</v>
      </c>
      <c r="H153" s="223">
        <v>132</v>
      </c>
      <c r="I153" s="223">
        <v>103</v>
      </c>
      <c r="J153" s="228">
        <v>138.49</v>
      </c>
      <c r="K153" s="227">
        <v>229</v>
      </c>
      <c r="L153" s="227">
        <v>29</v>
      </c>
      <c r="M153" s="227">
        <v>1</v>
      </c>
      <c r="N153" s="227">
        <v>24</v>
      </c>
      <c r="O153" s="227">
        <v>2</v>
      </c>
      <c r="P153" s="227">
        <v>4</v>
      </c>
      <c r="Q153" s="227">
        <v>5</v>
      </c>
      <c r="R153" s="227" t="s">
        <v>245</v>
      </c>
      <c r="S153" s="227">
        <v>4</v>
      </c>
      <c r="T153" s="227">
        <v>1</v>
      </c>
      <c r="U153" s="227" t="s">
        <v>245</v>
      </c>
      <c r="V153" s="227">
        <v>1</v>
      </c>
      <c r="W153" s="227">
        <v>1</v>
      </c>
      <c r="X153" s="227">
        <v>2</v>
      </c>
      <c r="Y153" s="227">
        <v>1</v>
      </c>
      <c r="Z153" s="227" t="s">
        <v>245</v>
      </c>
      <c r="AA153" s="227">
        <v>0</v>
      </c>
      <c r="AB153" s="227">
        <v>5</v>
      </c>
      <c r="AC153" s="227">
        <v>5</v>
      </c>
      <c r="AD153" s="227">
        <v>2</v>
      </c>
      <c r="AE153" s="227">
        <v>5</v>
      </c>
      <c r="AF153" s="227">
        <v>5</v>
      </c>
      <c r="AG153" s="227">
        <v>0</v>
      </c>
      <c r="AH153" s="227">
        <v>5</v>
      </c>
      <c r="AI153" s="227">
        <v>5</v>
      </c>
      <c r="AJ153" s="227">
        <v>5</v>
      </c>
      <c r="AK153" s="227">
        <v>3</v>
      </c>
      <c r="AL153" s="227">
        <v>3</v>
      </c>
      <c r="AM153" s="227">
        <v>0</v>
      </c>
      <c r="AN153" s="227">
        <v>5</v>
      </c>
      <c r="AO153" s="227">
        <v>5</v>
      </c>
      <c r="AP153" s="227">
        <v>5</v>
      </c>
      <c r="AQ153" s="227">
        <v>5</v>
      </c>
    </row>
    <row r="154" spans="1:43" ht="14.25" customHeight="1">
      <c r="A154" s="221">
        <v>149</v>
      </c>
      <c r="B154" s="288"/>
      <c r="C154" s="288" t="s">
        <v>2033</v>
      </c>
      <c r="D154" s="226">
        <v>1053</v>
      </c>
      <c r="E154" s="226">
        <v>189</v>
      </c>
      <c r="F154" s="223">
        <v>380</v>
      </c>
      <c r="G154" s="223">
        <v>155</v>
      </c>
      <c r="H154" s="223">
        <v>174</v>
      </c>
      <c r="I154" s="223">
        <v>51</v>
      </c>
      <c r="J154" s="228">
        <v>97.3</v>
      </c>
      <c r="K154" s="227">
        <v>163</v>
      </c>
      <c r="L154" s="227">
        <v>11</v>
      </c>
      <c r="M154" s="227">
        <v>2</v>
      </c>
      <c r="N154" s="227">
        <v>9</v>
      </c>
      <c r="O154" s="227">
        <v>2</v>
      </c>
      <c r="P154" s="227" t="s">
        <v>245</v>
      </c>
      <c r="Q154" s="227">
        <v>12</v>
      </c>
      <c r="R154" s="227">
        <v>2</v>
      </c>
      <c r="S154" s="227">
        <v>4</v>
      </c>
      <c r="T154" s="227">
        <v>6</v>
      </c>
      <c r="U154" s="227">
        <v>3</v>
      </c>
      <c r="V154" s="227">
        <v>4</v>
      </c>
      <c r="W154" s="227">
        <v>2</v>
      </c>
      <c r="X154" s="227">
        <v>3</v>
      </c>
      <c r="Y154" s="227" t="s">
        <v>245</v>
      </c>
      <c r="Z154" s="227" t="s">
        <v>245</v>
      </c>
      <c r="AA154" s="227">
        <v>9</v>
      </c>
      <c r="AB154" s="227">
        <v>11</v>
      </c>
      <c r="AC154" s="227">
        <v>12</v>
      </c>
      <c r="AD154" s="227">
        <v>12</v>
      </c>
      <c r="AE154" s="227">
        <v>11</v>
      </c>
      <c r="AF154" s="227">
        <v>12</v>
      </c>
      <c r="AG154" s="227">
        <v>0</v>
      </c>
      <c r="AH154" s="227">
        <v>12</v>
      </c>
      <c r="AI154" s="227">
        <v>7</v>
      </c>
      <c r="AJ154" s="227">
        <v>9</v>
      </c>
      <c r="AK154" s="227">
        <v>0</v>
      </c>
      <c r="AL154" s="227">
        <v>2</v>
      </c>
      <c r="AM154" s="227">
        <v>1</v>
      </c>
      <c r="AN154" s="227">
        <v>12</v>
      </c>
      <c r="AO154" s="227">
        <v>8</v>
      </c>
      <c r="AP154" s="227">
        <v>11</v>
      </c>
      <c r="AQ154" s="227">
        <v>10</v>
      </c>
    </row>
    <row r="155" spans="1:43" ht="14.25" customHeight="1">
      <c r="A155" s="221">
        <v>150</v>
      </c>
      <c r="B155" s="288"/>
      <c r="C155" s="288" t="s">
        <v>2043</v>
      </c>
      <c r="D155" s="226">
        <v>882</v>
      </c>
      <c r="E155" s="226">
        <v>113</v>
      </c>
      <c r="F155" s="223">
        <v>390</v>
      </c>
      <c r="G155" s="223">
        <v>183</v>
      </c>
      <c r="H155" s="223">
        <v>152</v>
      </c>
      <c r="I155" s="223">
        <v>55</v>
      </c>
      <c r="J155" s="228">
        <v>60.44</v>
      </c>
      <c r="K155" s="227">
        <v>189</v>
      </c>
      <c r="L155" s="227">
        <v>16</v>
      </c>
      <c r="M155" s="227">
        <v>3</v>
      </c>
      <c r="N155" s="227">
        <v>14</v>
      </c>
      <c r="O155" s="227">
        <v>3</v>
      </c>
      <c r="P155" s="227">
        <v>1</v>
      </c>
      <c r="Q155" s="227">
        <v>4</v>
      </c>
      <c r="R155" s="227" t="s">
        <v>245</v>
      </c>
      <c r="S155" s="227">
        <v>3</v>
      </c>
      <c r="T155" s="227">
        <v>1</v>
      </c>
      <c r="U155" s="227">
        <v>2</v>
      </c>
      <c r="V155" s="227">
        <v>2</v>
      </c>
      <c r="W155" s="227" t="s">
        <v>245</v>
      </c>
      <c r="X155" s="227" t="s">
        <v>245</v>
      </c>
      <c r="Y155" s="227" t="s">
        <v>245</v>
      </c>
      <c r="Z155" s="227" t="s">
        <v>245</v>
      </c>
      <c r="AA155" s="227">
        <v>4</v>
      </c>
      <c r="AB155" s="227">
        <v>4</v>
      </c>
      <c r="AC155" s="227">
        <v>4</v>
      </c>
      <c r="AD155" s="227">
        <v>4</v>
      </c>
      <c r="AE155" s="227">
        <v>4</v>
      </c>
      <c r="AF155" s="227">
        <v>4</v>
      </c>
      <c r="AG155" s="227">
        <v>0</v>
      </c>
      <c r="AH155" s="227">
        <v>4</v>
      </c>
      <c r="AI155" s="227">
        <v>1</v>
      </c>
      <c r="AJ155" s="227">
        <v>4</v>
      </c>
      <c r="AK155" s="227">
        <v>1</v>
      </c>
      <c r="AL155" s="227">
        <v>1</v>
      </c>
      <c r="AM155" s="227">
        <v>1</v>
      </c>
      <c r="AN155" s="227">
        <v>4</v>
      </c>
      <c r="AO155" s="227">
        <v>4</v>
      </c>
      <c r="AP155" s="227">
        <v>4</v>
      </c>
      <c r="AQ155" s="227">
        <v>4</v>
      </c>
    </row>
    <row r="156" spans="1:43" ht="14.25" customHeight="1">
      <c r="A156" s="221">
        <v>151</v>
      </c>
      <c r="B156" s="288"/>
      <c r="C156" s="288" t="s">
        <v>2047</v>
      </c>
      <c r="D156" s="226">
        <v>670</v>
      </c>
      <c r="E156" s="226">
        <v>40</v>
      </c>
      <c r="F156" s="223">
        <v>439</v>
      </c>
      <c r="G156" s="223">
        <v>217</v>
      </c>
      <c r="H156" s="223">
        <v>56</v>
      </c>
      <c r="I156" s="223">
        <v>166</v>
      </c>
      <c r="J156" s="228">
        <v>36.880000000000003</v>
      </c>
      <c r="K156" s="227">
        <v>252</v>
      </c>
      <c r="L156" s="227">
        <v>45</v>
      </c>
      <c r="M156" s="227">
        <v>3</v>
      </c>
      <c r="N156" s="227">
        <v>42</v>
      </c>
      <c r="O156" s="227">
        <v>2</v>
      </c>
      <c r="P156" s="227">
        <v>2</v>
      </c>
      <c r="Q156" s="227">
        <v>3</v>
      </c>
      <c r="R156" s="227" t="s">
        <v>245</v>
      </c>
      <c r="S156" s="227">
        <v>3</v>
      </c>
      <c r="T156" s="227" t="s">
        <v>245</v>
      </c>
      <c r="U156" s="227" t="s">
        <v>245</v>
      </c>
      <c r="V156" s="227">
        <v>2</v>
      </c>
      <c r="W156" s="227">
        <v>1</v>
      </c>
      <c r="X156" s="227" t="s">
        <v>245</v>
      </c>
      <c r="Y156" s="227" t="s">
        <v>245</v>
      </c>
      <c r="Z156" s="227" t="s">
        <v>245</v>
      </c>
      <c r="AA156" s="227">
        <v>3</v>
      </c>
      <c r="AB156" s="227">
        <v>3</v>
      </c>
      <c r="AC156" s="227">
        <v>3</v>
      </c>
      <c r="AD156" s="227">
        <v>3</v>
      </c>
      <c r="AE156" s="227">
        <v>3</v>
      </c>
      <c r="AF156" s="227">
        <v>3</v>
      </c>
      <c r="AG156" s="227">
        <v>0</v>
      </c>
      <c r="AH156" s="227">
        <v>3</v>
      </c>
      <c r="AI156" s="227">
        <v>1</v>
      </c>
      <c r="AJ156" s="227">
        <v>3</v>
      </c>
      <c r="AK156" s="227">
        <v>0</v>
      </c>
      <c r="AL156" s="227">
        <v>1</v>
      </c>
      <c r="AM156" s="227">
        <v>0</v>
      </c>
      <c r="AN156" s="227">
        <v>3</v>
      </c>
      <c r="AO156" s="227">
        <v>1</v>
      </c>
      <c r="AP156" s="227">
        <v>3</v>
      </c>
      <c r="AQ156" s="227">
        <v>3</v>
      </c>
    </row>
    <row r="157" spans="1:43" ht="14.25" customHeight="1">
      <c r="A157" s="221">
        <v>152</v>
      </c>
      <c r="B157" s="288"/>
      <c r="C157" s="288" t="s">
        <v>4553</v>
      </c>
      <c r="D157" s="226">
        <v>1691</v>
      </c>
      <c r="E157" s="226">
        <v>779</v>
      </c>
      <c r="F157" s="223">
        <v>337</v>
      </c>
      <c r="G157" s="223">
        <v>132</v>
      </c>
      <c r="H157" s="223">
        <v>170</v>
      </c>
      <c r="I157" s="223">
        <v>35</v>
      </c>
      <c r="J157" s="228">
        <v>126.66</v>
      </c>
      <c r="K157" s="227">
        <v>195</v>
      </c>
      <c r="L157" s="227">
        <v>53</v>
      </c>
      <c r="M157" s="227">
        <v>1</v>
      </c>
      <c r="N157" s="227">
        <v>51</v>
      </c>
      <c r="O157" s="227">
        <v>2</v>
      </c>
      <c r="P157" s="227">
        <v>6</v>
      </c>
      <c r="Q157" s="227">
        <v>10</v>
      </c>
      <c r="R157" s="227" t="s">
        <v>245</v>
      </c>
      <c r="S157" s="227">
        <v>6</v>
      </c>
      <c r="T157" s="227">
        <v>4</v>
      </c>
      <c r="U157" s="227" t="s">
        <v>245</v>
      </c>
      <c r="V157" s="227">
        <v>1</v>
      </c>
      <c r="W157" s="227">
        <v>3</v>
      </c>
      <c r="X157" s="227">
        <v>5</v>
      </c>
      <c r="Y157" s="227">
        <v>1</v>
      </c>
      <c r="Z157" s="227" t="s">
        <v>245</v>
      </c>
      <c r="AA157" s="227">
        <v>8</v>
      </c>
      <c r="AB157" s="227">
        <v>8</v>
      </c>
      <c r="AC157" s="227">
        <v>10</v>
      </c>
      <c r="AD157" s="227">
        <v>9</v>
      </c>
      <c r="AE157" s="227">
        <v>10</v>
      </c>
      <c r="AF157" s="227">
        <v>10</v>
      </c>
      <c r="AG157" s="227">
        <v>0</v>
      </c>
      <c r="AH157" s="227">
        <v>10</v>
      </c>
      <c r="AI157" s="227">
        <v>2</v>
      </c>
      <c r="AJ157" s="227">
        <v>10</v>
      </c>
      <c r="AK157" s="227">
        <v>1</v>
      </c>
      <c r="AL157" s="227">
        <v>10</v>
      </c>
      <c r="AM157" s="227">
        <v>4</v>
      </c>
      <c r="AN157" s="227">
        <v>10</v>
      </c>
      <c r="AO157" s="227">
        <v>4</v>
      </c>
      <c r="AP157" s="227">
        <v>10</v>
      </c>
      <c r="AQ157" s="227">
        <v>9</v>
      </c>
    </row>
    <row r="158" spans="1:43" ht="14.25" customHeight="1">
      <c r="A158" s="221">
        <v>153</v>
      </c>
      <c r="B158" s="288"/>
      <c r="C158" s="288" t="s">
        <v>2059</v>
      </c>
      <c r="D158" s="226">
        <v>87</v>
      </c>
      <c r="E158" s="226">
        <v>5</v>
      </c>
      <c r="F158" s="223">
        <v>76</v>
      </c>
      <c r="G158" s="223">
        <v>51</v>
      </c>
      <c r="H158" s="223">
        <v>21</v>
      </c>
      <c r="I158" s="223">
        <v>4</v>
      </c>
      <c r="J158" s="228" t="s">
        <v>246</v>
      </c>
      <c r="K158" s="227">
        <v>69</v>
      </c>
      <c r="L158" s="227" t="s">
        <v>246</v>
      </c>
      <c r="M158" s="227" t="s">
        <v>246</v>
      </c>
      <c r="N158" s="227" t="s">
        <v>246</v>
      </c>
      <c r="O158" s="227" t="s">
        <v>246</v>
      </c>
      <c r="P158" s="227" t="s">
        <v>246</v>
      </c>
      <c r="Q158" s="227">
        <v>1</v>
      </c>
      <c r="R158" s="227" t="s">
        <v>245</v>
      </c>
      <c r="S158" s="227">
        <v>1</v>
      </c>
      <c r="T158" s="227" t="s">
        <v>245</v>
      </c>
      <c r="U158" s="227" t="s">
        <v>245</v>
      </c>
      <c r="V158" s="227" t="s">
        <v>245</v>
      </c>
      <c r="W158" s="227" t="s">
        <v>245</v>
      </c>
      <c r="X158" s="227">
        <v>1</v>
      </c>
      <c r="Y158" s="227" t="s">
        <v>245</v>
      </c>
      <c r="Z158" s="227" t="s">
        <v>245</v>
      </c>
      <c r="AA158" s="227">
        <v>1</v>
      </c>
      <c r="AB158" s="227">
        <v>1</v>
      </c>
      <c r="AC158" s="227">
        <v>1</v>
      </c>
      <c r="AD158" s="227">
        <v>1</v>
      </c>
      <c r="AE158" s="227">
        <v>1</v>
      </c>
      <c r="AF158" s="227">
        <v>1</v>
      </c>
      <c r="AG158" s="227">
        <v>0</v>
      </c>
      <c r="AH158" s="227">
        <v>1</v>
      </c>
      <c r="AI158" s="227">
        <v>0</v>
      </c>
      <c r="AJ158" s="227">
        <v>1</v>
      </c>
      <c r="AK158" s="227">
        <v>0</v>
      </c>
      <c r="AL158" s="227">
        <v>0</v>
      </c>
      <c r="AM158" s="227">
        <v>0</v>
      </c>
      <c r="AN158" s="227">
        <v>1</v>
      </c>
      <c r="AO158" s="227">
        <v>1</v>
      </c>
      <c r="AP158" s="227">
        <v>1</v>
      </c>
      <c r="AQ158" s="227">
        <v>1</v>
      </c>
    </row>
    <row r="159" spans="1:43" ht="14.25" customHeight="1">
      <c r="A159" s="221">
        <v>154</v>
      </c>
      <c r="B159" s="288"/>
      <c r="C159" s="288" t="s">
        <v>2061</v>
      </c>
      <c r="D159" s="226">
        <v>621</v>
      </c>
      <c r="E159" s="226">
        <v>139</v>
      </c>
      <c r="F159" s="223">
        <v>246</v>
      </c>
      <c r="G159" s="223">
        <v>93</v>
      </c>
      <c r="H159" s="223">
        <v>75</v>
      </c>
      <c r="I159" s="223">
        <v>78</v>
      </c>
      <c r="J159" s="228">
        <v>99.78</v>
      </c>
      <c r="K159" s="227">
        <v>110</v>
      </c>
      <c r="L159" s="227">
        <v>27</v>
      </c>
      <c r="M159" s="227">
        <v>3</v>
      </c>
      <c r="N159" s="227">
        <v>25</v>
      </c>
      <c r="O159" s="227">
        <v>1</v>
      </c>
      <c r="P159" s="227">
        <v>1</v>
      </c>
      <c r="Q159" s="227">
        <v>3</v>
      </c>
      <c r="R159" s="227" t="s">
        <v>245</v>
      </c>
      <c r="S159" s="227">
        <v>2</v>
      </c>
      <c r="T159" s="227">
        <v>1</v>
      </c>
      <c r="U159" s="227" t="s">
        <v>245</v>
      </c>
      <c r="V159" s="227">
        <v>1</v>
      </c>
      <c r="W159" s="227">
        <v>1</v>
      </c>
      <c r="X159" s="227">
        <v>1</v>
      </c>
      <c r="Y159" s="227" t="s">
        <v>245</v>
      </c>
      <c r="Z159" s="227" t="s">
        <v>245</v>
      </c>
      <c r="AA159" s="227">
        <v>0</v>
      </c>
      <c r="AB159" s="227">
        <v>3</v>
      </c>
      <c r="AC159" s="227">
        <v>3</v>
      </c>
      <c r="AD159" s="227">
        <v>2</v>
      </c>
      <c r="AE159" s="227">
        <v>3</v>
      </c>
      <c r="AF159" s="227">
        <v>3</v>
      </c>
      <c r="AG159" s="227">
        <v>0</v>
      </c>
      <c r="AH159" s="227">
        <v>3</v>
      </c>
      <c r="AI159" s="227">
        <v>3</v>
      </c>
      <c r="AJ159" s="227">
        <v>3</v>
      </c>
      <c r="AK159" s="227">
        <v>3</v>
      </c>
      <c r="AL159" s="227">
        <v>3</v>
      </c>
      <c r="AM159" s="227">
        <v>3</v>
      </c>
      <c r="AN159" s="227">
        <v>3</v>
      </c>
      <c r="AO159" s="227">
        <v>3</v>
      </c>
      <c r="AP159" s="227">
        <v>3</v>
      </c>
      <c r="AQ159" s="227">
        <v>3</v>
      </c>
    </row>
    <row r="160" spans="1:43" ht="14.25" customHeight="1">
      <c r="A160" s="221">
        <v>155</v>
      </c>
      <c r="B160" s="288"/>
      <c r="C160" s="288" t="s">
        <v>2065</v>
      </c>
      <c r="D160" s="226">
        <v>94</v>
      </c>
      <c r="E160" s="226">
        <v>9</v>
      </c>
      <c r="F160" s="223">
        <v>52</v>
      </c>
      <c r="G160" s="223">
        <v>0</v>
      </c>
      <c r="H160" s="223">
        <v>46</v>
      </c>
      <c r="I160" s="223">
        <v>6</v>
      </c>
      <c r="J160" s="228" t="s">
        <v>246</v>
      </c>
      <c r="K160" s="227">
        <v>1</v>
      </c>
      <c r="L160" s="227" t="s">
        <v>246</v>
      </c>
      <c r="M160" s="227" t="s">
        <v>246</v>
      </c>
      <c r="N160" s="227" t="s">
        <v>246</v>
      </c>
      <c r="O160" s="227" t="s">
        <v>246</v>
      </c>
      <c r="P160" s="227" t="s">
        <v>246</v>
      </c>
      <c r="Q160" s="227">
        <v>1</v>
      </c>
      <c r="R160" s="227" t="s">
        <v>245</v>
      </c>
      <c r="S160" s="227" t="s">
        <v>245</v>
      </c>
      <c r="T160" s="227">
        <v>1</v>
      </c>
      <c r="U160" s="227">
        <v>1</v>
      </c>
      <c r="V160" s="227" t="s">
        <v>245</v>
      </c>
      <c r="W160" s="227" t="s">
        <v>245</v>
      </c>
      <c r="X160" s="227" t="s">
        <v>245</v>
      </c>
      <c r="Y160" s="227" t="s">
        <v>245</v>
      </c>
      <c r="Z160" s="227" t="s">
        <v>245</v>
      </c>
      <c r="AA160" s="227">
        <v>0</v>
      </c>
      <c r="AB160" s="227">
        <v>0</v>
      </c>
      <c r="AC160" s="227">
        <v>0</v>
      </c>
      <c r="AD160" s="227">
        <v>0</v>
      </c>
      <c r="AE160" s="227">
        <v>0</v>
      </c>
      <c r="AF160" s="227">
        <v>0</v>
      </c>
      <c r="AG160" s="227">
        <v>0</v>
      </c>
      <c r="AH160" s="227">
        <v>1</v>
      </c>
      <c r="AI160" s="227">
        <v>0</v>
      </c>
      <c r="AJ160" s="227">
        <v>1</v>
      </c>
      <c r="AK160" s="227">
        <v>0</v>
      </c>
      <c r="AL160" s="227">
        <v>0</v>
      </c>
      <c r="AM160" s="227">
        <v>0</v>
      </c>
      <c r="AN160" s="227">
        <v>1</v>
      </c>
      <c r="AO160" s="227">
        <v>0</v>
      </c>
      <c r="AP160" s="227">
        <v>1</v>
      </c>
      <c r="AQ160" s="227">
        <v>0</v>
      </c>
    </row>
    <row r="161" spans="1:43" ht="14.25" customHeight="1">
      <c r="A161" s="221">
        <v>156</v>
      </c>
      <c r="B161" s="288" t="s">
        <v>2067</v>
      </c>
      <c r="C161" s="288"/>
      <c r="D161" s="226">
        <v>66781</v>
      </c>
      <c r="E161" s="226">
        <v>52320</v>
      </c>
      <c r="F161" s="223">
        <v>5211</v>
      </c>
      <c r="G161" s="223">
        <v>3486</v>
      </c>
      <c r="H161" s="223">
        <v>1575</v>
      </c>
      <c r="I161" s="223">
        <v>150</v>
      </c>
      <c r="J161" s="228">
        <v>452.54</v>
      </c>
      <c r="K161" s="227">
        <v>1733</v>
      </c>
      <c r="L161" s="227">
        <v>403</v>
      </c>
      <c r="M161" s="227">
        <v>30</v>
      </c>
      <c r="N161" s="227">
        <v>390</v>
      </c>
      <c r="O161" s="227">
        <v>30</v>
      </c>
      <c r="P161" s="227">
        <v>21</v>
      </c>
      <c r="Q161" s="227">
        <v>237</v>
      </c>
      <c r="R161" s="227">
        <v>120</v>
      </c>
      <c r="S161" s="227">
        <v>73</v>
      </c>
      <c r="T161" s="227">
        <v>44</v>
      </c>
      <c r="U161" s="227">
        <v>47</v>
      </c>
      <c r="V161" s="227">
        <v>65</v>
      </c>
      <c r="W161" s="227">
        <v>71</v>
      </c>
      <c r="X161" s="227">
        <v>42</v>
      </c>
      <c r="Y161" s="227">
        <v>10</v>
      </c>
      <c r="Z161" s="227">
        <v>2</v>
      </c>
      <c r="AA161" s="227">
        <v>199</v>
      </c>
      <c r="AB161" s="227">
        <v>214</v>
      </c>
      <c r="AC161" s="227">
        <v>230</v>
      </c>
      <c r="AD161" s="227">
        <v>230</v>
      </c>
      <c r="AE161" s="227">
        <v>230</v>
      </c>
      <c r="AF161" s="227">
        <v>188</v>
      </c>
      <c r="AG161" s="227">
        <v>7</v>
      </c>
      <c r="AH161" s="227">
        <v>220</v>
      </c>
      <c r="AI161" s="227">
        <v>135</v>
      </c>
      <c r="AJ161" s="227">
        <v>197</v>
      </c>
      <c r="AK161" s="227">
        <v>92</v>
      </c>
      <c r="AL161" s="227">
        <v>39</v>
      </c>
      <c r="AM161" s="227">
        <v>17</v>
      </c>
      <c r="AN161" s="227">
        <v>231</v>
      </c>
      <c r="AO161" s="227">
        <v>114</v>
      </c>
      <c r="AP161" s="227">
        <v>224</v>
      </c>
      <c r="AQ161" s="227">
        <v>210</v>
      </c>
    </row>
    <row r="162" spans="1:43" ht="14.25" customHeight="1">
      <c r="A162" s="221">
        <v>157</v>
      </c>
      <c r="B162" s="288"/>
      <c r="C162" s="288" t="s">
        <v>2068</v>
      </c>
      <c r="D162" s="226">
        <v>5725</v>
      </c>
      <c r="E162" s="226">
        <v>3301</v>
      </c>
      <c r="F162" s="223">
        <v>1025</v>
      </c>
      <c r="G162" s="223">
        <v>683</v>
      </c>
      <c r="H162" s="223">
        <v>327</v>
      </c>
      <c r="I162" s="223">
        <v>15</v>
      </c>
      <c r="J162" s="228">
        <v>46.33</v>
      </c>
      <c r="K162" s="227">
        <v>374</v>
      </c>
      <c r="L162" s="227">
        <v>73</v>
      </c>
      <c r="M162" s="227">
        <v>4</v>
      </c>
      <c r="N162" s="227">
        <v>71</v>
      </c>
      <c r="O162" s="227">
        <v>1</v>
      </c>
      <c r="P162" s="227" t="s">
        <v>245</v>
      </c>
      <c r="Q162" s="227">
        <v>38</v>
      </c>
      <c r="R162" s="227">
        <v>14</v>
      </c>
      <c r="S162" s="227">
        <v>13</v>
      </c>
      <c r="T162" s="227">
        <v>11</v>
      </c>
      <c r="U162" s="227">
        <v>25</v>
      </c>
      <c r="V162" s="227">
        <v>9</v>
      </c>
      <c r="W162" s="227">
        <v>2</v>
      </c>
      <c r="X162" s="227">
        <v>2</v>
      </c>
      <c r="Y162" s="227" t="s">
        <v>245</v>
      </c>
      <c r="Z162" s="227" t="s">
        <v>245</v>
      </c>
      <c r="AA162" s="227">
        <v>26</v>
      </c>
      <c r="AB162" s="227">
        <v>32</v>
      </c>
      <c r="AC162" s="227">
        <v>38</v>
      </c>
      <c r="AD162" s="227">
        <v>38</v>
      </c>
      <c r="AE162" s="227">
        <v>38</v>
      </c>
      <c r="AF162" s="227">
        <v>36</v>
      </c>
      <c r="AG162" s="227">
        <v>0</v>
      </c>
      <c r="AH162" s="227">
        <v>33</v>
      </c>
      <c r="AI162" s="227">
        <v>10</v>
      </c>
      <c r="AJ162" s="227">
        <v>22</v>
      </c>
      <c r="AK162" s="227">
        <v>5</v>
      </c>
      <c r="AL162" s="227">
        <v>3</v>
      </c>
      <c r="AM162" s="227">
        <v>3</v>
      </c>
      <c r="AN162" s="227">
        <v>37</v>
      </c>
      <c r="AO162" s="227">
        <v>13</v>
      </c>
      <c r="AP162" s="227">
        <v>37</v>
      </c>
      <c r="AQ162" s="227">
        <v>29</v>
      </c>
    </row>
    <row r="163" spans="1:43" ht="14.25" customHeight="1">
      <c r="A163" s="221">
        <v>158</v>
      </c>
      <c r="B163" s="288"/>
      <c r="C163" s="288" t="s">
        <v>2093</v>
      </c>
      <c r="D163" s="226">
        <v>2374</v>
      </c>
      <c r="E163" s="226">
        <v>1258</v>
      </c>
      <c r="F163" s="223">
        <v>652</v>
      </c>
      <c r="G163" s="223">
        <v>118</v>
      </c>
      <c r="H163" s="223">
        <v>471</v>
      </c>
      <c r="I163" s="223">
        <v>63</v>
      </c>
      <c r="J163" s="228">
        <v>117.11</v>
      </c>
      <c r="K163" s="227">
        <v>208</v>
      </c>
      <c r="L163" s="227">
        <v>78</v>
      </c>
      <c r="M163" s="227">
        <v>13</v>
      </c>
      <c r="N163" s="227">
        <v>77</v>
      </c>
      <c r="O163" s="227">
        <v>21</v>
      </c>
      <c r="P163" s="227">
        <v>11</v>
      </c>
      <c r="Q163" s="227">
        <v>9</v>
      </c>
      <c r="R163" s="227" t="s">
        <v>245</v>
      </c>
      <c r="S163" s="227">
        <v>1</v>
      </c>
      <c r="T163" s="227">
        <v>8</v>
      </c>
      <c r="U163" s="227">
        <v>1</v>
      </c>
      <c r="V163" s="227">
        <v>2</v>
      </c>
      <c r="W163" s="227">
        <v>5</v>
      </c>
      <c r="X163" s="227">
        <v>1</v>
      </c>
      <c r="Y163" s="227" t="s">
        <v>245</v>
      </c>
      <c r="Z163" s="227" t="s">
        <v>245</v>
      </c>
      <c r="AA163" s="227">
        <v>9</v>
      </c>
      <c r="AB163" s="227">
        <v>9</v>
      </c>
      <c r="AC163" s="227">
        <v>9</v>
      </c>
      <c r="AD163" s="227">
        <v>9</v>
      </c>
      <c r="AE163" s="227">
        <v>9</v>
      </c>
      <c r="AF163" s="227">
        <v>8</v>
      </c>
      <c r="AG163" s="227">
        <v>0</v>
      </c>
      <c r="AH163" s="227">
        <v>9</v>
      </c>
      <c r="AI163" s="227">
        <v>4</v>
      </c>
      <c r="AJ163" s="227">
        <v>9</v>
      </c>
      <c r="AK163" s="227">
        <v>6</v>
      </c>
      <c r="AL163" s="227">
        <v>3</v>
      </c>
      <c r="AM163" s="227">
        <v>2</v>
      </c>
      <c r="AN163" s="227">
        <v>9</v>
      </c>
      <c r="AO163" s="227">
        <v>4</v>
      </c>
      <c r="AP163" s="227">
        <v>9</v>
      </c>
      <c r="AQ163" s="227">
        <v>9</v>
      </c>
    </row>
    <row r="164" spans="1:43" ht="14.25" customHeight="1">
      <c r="A164" s="221">
        <v>159</v>
      </c>
      <c r="B164" s="288"/>
      <c r="C164" s="288" t="s">
        <v>2101</v>
      </c>
      <c r="D164" s="226">
        <v>2481</v>
      </c>
      <c r="E164" s="226">
        <v>1911</v>
      </c>
      <c r="F164" s="223">
        <v>276</v>
      </c>
      <c r="G164" s="223">
        <v>205</v>
      </c>
      <c r="H164" s="223">
        <v>57</v>
      </c>
      <c r="I164" s="223">
        <v>14</v>
      </c>
      <c r="J164" s="228">
        <v>17.03</v>
      </c>
      <c r="K164" s="227">
        <v>119</v>
      </c>
      <c r="L164" s="227">
        <v>29</v>
      </c>
      <c r="M164" s="227">
        <v>1</v>
      </c>
      <c r="N164" s="227">
        <v>28</v>
      </c>
      <c r="O164" s="227">
        <v>2</v>
      </c>
      <c r="P164" s="227" t="s">
        <v>245</v>
      </c>
      <c r="Q164" s="227">
        <v>20</v>
      </c>
      <c r="R164" s="227">
        <v>13</v>
      </c>
      <c r="S164" s="227">
        <v>7</v>
      </c>
      <c r="T164" s="227" t="s">
        <v>245</v>
      </c>
      <c r="U164" s="227" t="s">
        <v>245</v>
      </c>
      <c r="V164" s="227">
        <v>1</v>
      </c>
      <c r="W164" s="227">
        <v>8</v>
      </c>
      <c r="X164" s="227">
        <v>10</v>
      </c>
      <c r="Y164" s="227">
        <v>1</v>
      </c>
      <c r="Z164" s="227" t="s">
        <v>245</v>
      </c>
      <c r="AA164" s="227">
        <v>20</v>
      </c>
      <c r="AB164" s="227">
        <v>20</v>
      </c>
      <c r="AC164" s="227">
        <v>20</v>
      </c>
      <c r="AD164" s="227">
        <v>20</v>
      </c>
      <c r="AE164" s="227">
        <v>20</v>
      </c>
      <c r="AF164" s="227">
        <v>10</v>
      </c>
      <c r="AG164" s="227">
        <v>0</v>
      </c>
      <c r="AH164" s="227">
        <v>20</v>
      </c>
      <c r="AI164" s="227">
        <v>13</v>
      </c>
      <c r="AJ164" s="227">
        <v>16</v>
      </c>
      <c r="AK164" s="227">
        <v>3</v>
      </c>
      <c r="AL164" s="227">
        <v>5</v>
      </c>
      <c r="AM164" s="227">
        <v>3</v>
      </c>
      <c r="AN164" s="227">
        <v>20</v>
      </c>
      <c r="AO164" s="227">
        <v>9</v>
      </c>
      <c r="AP164" s="227">
        <v>20</v>
      </c>
      <c r="AQ164" s="227">
        <v>20</v>
      </c>
    </row>
    <row r="165" spans="1:43" ht="14.25" customHeight="1">
      <c r="A165" s="221">
        <v>160</v>
      </c>
      <c r="B165" s="288"/>
      <c r="C165" s="288" t="s">
        <v>2115</v>
      </c>
      <c r="D165" s="226">
        <v>1355</v>
      </c>
      <c r="E165" s="226">
        <v>301</v>
      </c>
      <c r="F165" s="223">
        <v>497</v>
      </c>
      <c r="G165" s="223">
        <v>443</v>
      </c>
      <c r="H165" s="223">
        <v>47</v>
      </c>
      <c r="I165" s="223">
        <v>7</v>
      </c>
      <c r="J165" s="228">
        <v>10.06</v>
      </c>
      <c r="K165" s="227">
        <v>237</v>
      </c>
      <c r="L165" s="227">
        <v>52</v>
      </c>
      <c r="M165" s="227">
        <v>2</v>
      </c>
      <c r="N165" s="227">
        <v>51</v>
      </c>
      <c r="O165" s="227" t="s">
        <v>245</v>
      </c>
      <c r="P165" s="227">
        <v>1</v>
      </c>
      <c r="Q165" s="227">
        <v>11</v>
      </c>
      <c r="R165" s="227">
        <v>11</v>
      </c>
      <c r="S165" s="227" t="s">
        <v>245</v>
      </c>
      <c r="T165" s="227" t="s">
        <v>245</v>
      </c>
      <c r="U165" s="227" t="s">
        <v>245</v>
      </c>
      <c r="V165" s="227">
        <v>7</v>
      </c>
      <c r="W165" s="227">
        <v>4</v>
      </c>
      <c r="X165" s="227" t="s">
        <v>245</v>
      </c>
      <c r="Y165" s="227" t="s">
        <v>245</v>
      </c>
      <c r="Z165" s="227" t="s">
        <v>245</v>
      </c>
      <c r="AA165" s="227">
        <v>11</v>
      </c>
      <c r="AB165" s="227">
        <v>11</v>
      </c>
      <c r="AC165" s="227">
        <v>11</v>
      </c>
      <c r="AD165" s="227">
        <v>11</v>
      </c>
      <c r="AE165" s="227">
        <v>11</v>
      </c>
      <c r="AF165" s="227">
        <v>4</v>
      </c>
      <c r="AG165" s="227">
        <v>0</v>
      </c>
      <c r="AH165" s="227">
        <v>11</v>
      </c>
      <c r="AI165" s="227">
        <v>5</v>
      </c>
      <c r="AJ165" s="227">
        <v>10</v>
      </c>
      <c r="AK165" s="227">
        <v>2</v>
      </c>
      <c r="AL165" s="227">
        <v>1</v>
      </c>
      <c r="AM165" s="227">
        <v>0</v>
      </c>
      <c r="AN165" s="227">
        <v>11</v>
      </c>
      <c r="AO165" s="227">
        <v>4</v>
      </c>
      <c r="AP165" s="227">
        <v>11</v>
      </c>
      <c r="AQ165" s="227">
        <v>10</v>
      </c>
    </row>
    <row r="166" spans="1:43" ht="14.25" customHeight="1">
      <c r="A166" s="221">
        <v>161</v>
      </c>
      <c r="B166" s="288"/>
      <c r="C166" s="288" t="s">
        <v>2124</v>
      </c>
      <c r="D166" s="226">
        <v>3312</v>
      </c>
      <c r="E166" s="226">
        <v>2302</v>
      </c>
      <c r="F166" s="223">
        <v>602</v>
      </c>
      <c r="G166" s="223">
        <v>484</v>
      </c>
      <c r="H166" s="223">
        <v>109</v>
      </c>
      <c r="I166" s="223">
        <v>9</v>
      </c>
      <c r="J166" s="228">
        <v>40.4</v>
      </c>
      <c r="K166" s="227">
        <v>159</v>
      </c>
      <c r="L166" s="227">
        <v>35</v>
      </c>
      <c r="M166" s="227">
        <v>1</v>
      </c>
      <c r="N166" s="227">
        <v>34</v>
      </c>
      <c r="O166" s="227">
        <v>2</v>
      </c>
      <c r="P166" s="227">
        <v>2</v>
      </c>
      <c r="Q166" s="227">
        <v>25</v>
      </c>
      <c r="R166" s="227">
        <v>19</v>
      </c>
      <c r="S166" s="227">
        <v>5</v>
      </c>
      <c r="T166" s="227">
        <v>1</v>
      </c>
      <c r="U166" s="227" t="s">
        <v>245</v>
      </c>
      <c r="V166" s="227">
        <v>6</v>
      </c>
      <c r="W166" s="227">
        <v>9</v>
      </c>
      <c r="X166" s="227">
        <v>6</v>
      </c>
      <c r="Y166" s="227">
        <v>3</v>
      </c>
      <c r="Z166" s="227">
        <v>1</v>
      </c>
      <c r="AA166" s="227">
        <v>25</v>
      </c>
      <c r="AB166" s="227">
        <v>25</v>
      </c>
      <c r="AC166" s="227">
        <v>25</v>
      </c>
      <c r="AD166" s="227">
        <v>25</v>
      </c>
      <c r="AE166" s="227">
        <v>25</v>
      </c>
      <c r="AF166" s="227">
        <v>19</v>
      </c>
      <c r="AG166" s="227">
        <v>0</v>
      </c>
      <c r="AH166" s="227">
        <v>25</v>
      </c>
      <c r="AI166" s="227">
        <v>22</v>
      </c>
      <c r="AJ166" s="227">
        <v>22</v>
      </c>
      <c r="AK166" s="227">
        <v>18</v>
      </c>
      <c r="AL166" s="227">
        <v>8</v>
      </c>
      <c r="AM166" s="227">
        <v>7</v>
      </c>
      <c r="AN166" s="227">
        <v>25</v>
      </c>
      <c r="AO166" s="227">
        <v>22</v>
      </c>
      <c r="AP166" s="227">
        <v>25</v>
      </c>
      <c r="AQ166" s="227">
        <v>25</v>
      </c>
    </row>
    <row r="167" spans="1:43" ht="14.25" customHeight="1">
      <c r="A167" s="221">
        <v>162</v>
      </c>
      <c r="B167" s="288"/>
      <c r="C167" s="288" t="s">
        <v>2139</v>
      </c>
      <c r="D167" s="226">
        <v>1672</v>
      </c>
      <c r="E167" s="226">
        <v>345</v>
      </c>
      <c r="F167" s="223">
        <v>722</v>
      </c>
      <c r="G167" s="223">
        <v>603</v>
      </c>
      <c r="H167" s="223">
        <v>111</v>
      </c>
      <c r="I167" s="223">
        <v>8</v>
      </c>
      <c r="J167" s="228">
        <v>17.14</v>
      </c>
      <c r="K167" s="227">
        <v>182</v>
      </c>
      <c r="L167" s="227">
        <v>34</v>
      </c>
      <c r="M167" s="227">
        <v>3</v>
      </c>
      <c r="N167" s="227">
        <v>33</v>
      </c>
      <c r="O167" s="227" t="s">
        <v>245</v>
      </c>
      <c r="P167" s="227">
        <v>1</v>
      </c>
      <c r="Q167" s="227">
        <v>25</v>
      </c>
      <c r="R167" s="227">
        <v>21</v>
      </c>
      <c r="S167" s="227">
        <v>2</v>
      </c>
      <c r="T167" s="227">
        <v>2</v>
      </c>
      <c r="U167" s="227" t="s">
        <v>245</v>
      </c>
      <c r="V167" s="227">
        <v>10</v>
      </c>
      <c r="W167" s="227">
        <v>12</v>
      </c>
      <c r="X167" s="227">
        <v>2</v>
      </c>
      <c r="Y167" s="227">
        <v>1</v>
      </c>
      <c r="Z167" s="227" t="s">
        <v>245</v>
      </c>
      <c r="AA167" s="227">
        <v>25</v>
      </c>
      <c r="AB167" s="227">
        <v>25</v>
      </c>
      <c r="AC167" s="227">
        <v>25</v>
      </c>
      <c r="AD167" s="227">
        <v>25</v>
      </c>
      <c r="AE167" s="227">
        <v>25</v>
      </c>
      <c r="AF167" s="227">
        <v>22</v>
      </c>
      <c r="AG167" s="227">
        <v>0</v>
      </c>
      <c r="AH167" s="227">
        <v>25</v>
      </c>
      <c r="AI167" s="227">
        <v>11</v>
      </c>
      <c r="AJ167" s="227">
        <v>16</v>
      </c>
      <c r="AK167" s="227">
        <v>6</v>
      </c>
      <c r="AL167" s="227">
        <v>1</v>
      </c>
      <c r="AM167" s="227">
        <v>1</v>
      </c>
      <c r="AN167" s="227">
        <v>24</v>
      </c>
      <c r="AO167" s="227">
        <v>13</v>
      </c>
      <c r="AP167" s="227">
        <v>25</v>
      </c>
      <c r="AQ167" s="227">
        <v>25</v>
      </c>
    </row>
    <row r="168" spans="1:43" ht="14.25" customHeight="1">
      <c r="A168" s="221">
        <v>163</v>
      </c>
      <c r="B168" s="288"/>
      <c r="C168" s="288" t="s">
        <v>2155</v>
      </c>
      <c r="D168" s="226">
        <v>3796</v>
      </c>
      <c r="E168" s="226">
        <v>2690</v>
      </c>
      <c r="F168" s="223">
        <v>628</v>
      </c>
      <c r="G168" s="223">
        <v>389</v>
      </c>
      <c r="H168" s="223">
        <v>230</v>
      </c>
      <c r="I168" s="223">
        <v>9</v>
      </c>
      <c r="J168" s="228">
        <v>30.94</v>
      </c>
      <c r="K168" s="227">
        <v>217</v>
      </c>
      <c r="L168" s="227">
        <v>37</v>
      </c>
      <c r="M168" s="227">
        <v>4</v>
      </c>
      <c r="N168" s="227">
        <v>35</v>
      </c>
      <c r="O168" s="227">
        <v>2</v>
      </c>
      <c r="P168" s="227">
        <v>1</v>
      </c>
      <c r="Q168" s="227">
        <v>23</v>
      </c>
      <c r="R168" s="227">
        <v>9</v>
      </c>
      <c r="S168" s="227">
        <v>9</v>
      </c>
      <c r="T168" s="227">
        <v>5</v>
      </c>
      <c r="U168" s="227" t="s">
        <v>245</v>
      </c>
      <c r="V168" s="227">
        <v>10</v>
      </c>
      <c r="W168" s="227">
        <v>7</v>
      </c>
      <c r="X168" s="227">
        <v>5</v>
      </c>
      <c r="Y168" s="227">
        <v>1</v>
      </c>
      <c r="Z168" s="227" t="s">
        <v>245</v>
      </c>
      <c r="AA168" s="227">
        <v>23</v>
      </c>
      <c r="AB168" s="227">
        <v>23</v>
      </c>
      <c r="AC168" s="227">
        <v>23</v>
      </c>
      <c r="AD168" s="227">
        <v>23</v>
      </c>
      <c r="AE168" s="227">
        <v>23</v>
      </c>
      <c r="AF168" s="227">
        <v>23</v>
      </c>
      <c r="AG168" s="227">
        <v>0</v>
      </c>
      <c r="AH168" s="227">
        <v>23</v>
      </c>
      <c r="AI168" s="227">
        <v>20</v>
      </c>
      <c r="AJ168" s="227">
        <v>21</v>
      </c>
      <c r="AK168" s="227">
        <v>19</v>
      </c>
      <c r="AL168" s="227">
        <v>1</v>
      </c>
      <c r="AM168" s="227">
        <v>0</v>
      </c>
      <c r="AN168" s="227">
        <v>23</v>
      </c>
      <c r="AO168" s="227">
        <v>19</v>
      </c>
      <c r="AP168" s="227">
        <v>23</v>
      </c>
      <c r="AQ168" s="227">
        <v>23</v>
      </c>
    </row>
    <row r="169" spans="1:43" ht="14.25" customHeight="1">
      <c r="A169" s="221">
        <v>164</v>
      </c>
      <c r="B169" s="292"/>
      <c r="C169" s="292" t="s">
        <v>2167</v>
      </c>
      <c r="D169" s="226">
        <v>1210</v>
      </c>
      <c r="E169" s="226">
        <v>945</v>
      </c>
      <c r="F169" s="223">
        <v>29</v>
      </c>
      <c r="G169" s="223">
        <v>16</v>
      </c>
      <c r="H169" s="223">
        <v>13</v>
      </c>
      <c r="I169" s="223">
        <v>0</v>
      </c>
      <c r="J169" s="228">
        <v>17.14</v>
      </c>
      <c r="K169" s="227">
        <v>8</v>
      </c>
      <c r="L169" s="227">
        <v>1</v>
      </c>
      <c r="M169" s="227" t="s">
        <v>245</v>
      </c>
      <c r="N169" s="227">
        <v>1</v>
      </c>
      <c r="O169" s="227" t="s">
        <v>245</v>
      </c>
      <c r="P169" s="227" t="s">
        <v>245</v>
      </c>
      <c r="Q169" s="227">
        <v>15</v>
      </c>
      <c r="R169" s="227">
        <v>3</v>
      </c>
      <c r="S169" s="227">
        <v>5</v>
      </c>
      <c r="T169" s="227">
        <v>7</v>
      </c>
      <c r="U169" s="227">
        <v>6</v>
      </c>
      <c r="V169" s="227">
        <v>8</v>
      </c>
      <c r="W169" s="227">
        <v>1</v>
      </c>
      <c r="X169" s="227" t="s">
        <v>245</v>
      </c>
      <c r="Y169" s="227" t="s">
        <v>245</v>
      </c>
      <c r="Z169" s="227" t="s">
        <v>245</v>
      </c>
      <c r="AA169" s="227">
        <v>1</v>
      </c>
      <c r="AB169" s="227">
        <v>7</v>
      </c>
      <c r="AC169" s="227">
        <v>15</v>
      </c>
      <c r="AD169" s="227">
        <v>15</v>
      </c>
      <c r="AE169" s="227">
        <v>15</v>
      </c>
      <c r="AF169" s="227">
        <v>9</v>
      </c>
      <c r="AG169" s="227">
        <v>0</v>
      </c>
      <c r="AH169" s="227">
        <v>11</v>
      </c>
      <c r="AI169" s="227">
        <v>0</v>
      </c>
      <c r="AJ169" s="227">
        <v>11</v>
      </c>
      <c r="AK169" s="227">
        <v>0</v>
      </c>
      <c r="AL169" s="227">
        <v>2</v>
      </c>
      <c r="AM169" s="227">
        <v>0</v>
      </c>
      <c r="AN169" s="227">
        <v>13</v>
      </c>
      <c r="AO169" s="227">
        <v>4</v>
      </c>
      <c r="AP169" s="227">
        <v>11</v>
      </c>
      <c r="AQ169" s="227">
        <v>7</v>
      </c>
    </row>
    <row r="170" spans="1:43" ht="14.25" customHeight="1">
      <c r="A170" s="221">
        <v>165</v>
      </c>
      <c r="B170" s="292"/>
      <c r="C170" s="292" t="s">
        <v>2180</v>
      </c>
      <c r="D170" s="226">
        <v>2156</v>
      </c>
      <c r="E170" s="226">
        <v>1879</v>
      </c>
      <c r="F170" s="223">
        <v>134</v>
      </c>
      <c r="G170" s="223">
        <v>76</v>
      </c>
      <c r="H170" s="223">
        <v>41</v>
      </c>
      <c r="I170" s="223">
        <v>17</v>
      </c>
      <c r="J170" s="228">
        <v>49.49</v>
      </c>
      <c r="K170" s="227">
        <v>24</v>
      </c>
      <c r="L170" s="227">
        <v>14</v>
      </c>
      <c r="M170" s="227" t="s">
        <v>245</v>
      </c>
      <c r="N170" s="227">
        <v>14</v>
      </c>
      <c r="O170" s="227" t="s">
        <v>245</v>
      </c>
      <c r="P170" s="227" t="s">
        <v>245</v>
      </c>
      <c r="Q170" s="227">
        <v>11</v>
      </c>
      <c r="R170" s="227">
        <v>1</v>
      </c>
      <c r="S170" s="227">
        <v>10</v>
      </c>
      <c r="T170" s="227" t="s">
        <v>245</v>
      </c>
      <c r="U170" s="227" t="s">
        <v>245</v>
      </c>
      <c r="V170" s="227">
        <v>3</v>
      </c>
      <c r="W170" s="227">
        <v>4</v>
      </c>
      <c r="X170" s="227">
        <v>4</v>
      </c>
      <c r="Y170" s="227" t="s">
        <v>245</v>
      </c>
      <c r="Z170" s="227" t="s">
        <v>245</v>
      </c>
      <c r="AA170" s="227">
        <v>11</v>
      </c>
      <c r="AB170" s="227">
        <v>11</v>
      </c>
      <c r="AC170" s="227">
        <v>11</v>
      </c>
      <c r="AD170" s="227">
        <v>11</v>
      </c>
      <c r="AE170" s="227">
        <v>11</v>
      </c>
      <c r="AF170" s="227">
        <v>10</v>
      </c>
      <c r="AG170" s="227">
        <v>0</v>
      </c>
      <c r="AH170" s="227">
        <v>11</v>
      </c>
      <c r="AI170" s="227">
        <v>9</v>
      </c>
      <c r="AJ170" s="227">
        <v>11</v>
      </c>
      <c r="AK170" s="227">
        <v>7</v>
      </c>
      <c r="AL170" s="227">
        <v>0</v>
      </c>
      <c r="AM170" s="227">
        <v>0</v>
      </c>
      <c r="AN170" s="227">
        <v>11</v>
      </c>
      <c r="AO170" s="227">
        <v>9</v>
      </c>
      <c r="AP170" s="227">
        <v>11</v>
      </c>
      <c r="AQ170" s="227">
        <v>11</v>
      </c>
    </row>
    <row r="171" spans="1:43" ht="14.25" customHeight="1">
      <c r="A171" s="221">
        <v>166</v>
      </c>
      <c r="B171" s="292"/>
      <c r="C171" s="292" t="s">
        <v>2189</v>
      </c>
      <c r="D171" s="226">
        <v>4738</v>
      </c>
      <c r="E171" s="226">
        <v>4358</v>
      </c>
      <c r="F171" s="223">
        <v>57</v>
      </c>
      <c r="G171" s="223">
        <v>35</v>
      </c>
      <c r="H171" s="223">
        <v>22</v>
      </c>
      <c r="I171" s="223">
        <v>0</v>
      </c>
      <c r="J171" s="228">
        <v>15.78</v>
      </c>
      <c r="K171" s="227">
        <v>17</v>
      </c>
      <c r="L171" s="227">
        <v>6</v>
      </c>
      <c r="M171" s="227" t="s">
        <v>245</v>
      </c>
      <c r="N171" s="227">
        <v>5</v>
      </c>
      <c r="O171" s="227" t="s">
        <v>245</v>
      </c>
      <c r="P171" s="227">
        <v>2</v>
      </c>
      <c r="Q171" s="227">
        <v>14</v>
      </c>
      <c r="R171" s="227">
        <v>2</v>
      </c>
      <c r="S171" s="227">
        <v>7</v>
      </c>
      <c r="T171" s="227">
        <v>5</v>
      </c>
      <c r="U171" s="227">
        <v>6</v>
      </c>
      <c r="V171" s="227">
        <v>1</v>
      </c>
      <c r="W171" s="227">
        <v>3</v>
      </c>
      <c r="X171" s="227">
        <v>3</v>
      </c>
      <c r="Y171" s="227" t="s">
        <v>245</v>
      </c>
      <c r="Z171" s="227">
        <v>1</v>
      </c>
      <c r="AA171" s="227">
        <v>7</v>
      </c>
      <c r="AB171" s="227">
        <v>10</v>
      </c>
      <c r="AC171" s="227">
        <v>10</v>
      </c>
      <c r="AD171" s="227">
        <v>10</v>
      </c>
      <c r="AE171" s="227">
        <v>10</v>
      </c>
      <c r="AF171" s="227">
        <v>7</v>
      </c>
      <c r="AG171" s="227">
        <v>4</v>
      </c>
      <c r="AH171" s="227">
        <v>10</v>
      </c>
      <c r="AI171" s="227">
        <v>7</v>
      </c>
      <c r="AJ171" s="227">
        <v>14</v>
      </c>
      <c r="AK171" s="227">
        <v>8</v>
      </c>
      <c r="AL171" s="227">
        <v>0</v>
      </c>
      <c r="AM171" s="227">
        <v>0</v>
      </c>
      <c r="AN171" s="227">
        <v>14</v>
      </c>
      <c r="AO171" s="227">
        <v>6</v>
      </c>
      <c r="AP171" s="227">
        <v>10</v>
      </c>
      <c r="AQ171" s="227">
        <v>10</v>
      </c>
    </row>
    <row r="172" spans="1:43" ht="14.25" customHeight="1">
      <c r="A172" s="221">
        <v>167</v>
      </c>
      <c r="B172" s="292"/>
      <c r="C172" s="292" t="s">
        <v>2197</v>
      </c>
      <c r="D172" s="226">
        <v>4418</v>
      </c>
      <c r="E172" s="226">
        <v>3876</v>
      </c>
      <c r="F172" s="223">
        <v>113</v>
      </c>
      <c r="G172" s="223">
        <v>87</v>
      </c>
      <c r="H172" s="223">
        <v>26</v>
      </c>
      <c r="I172" s="223">
        <v>0</v>
      </c>
      <c r="J172" s="228">
        <v>30.42</v>
      </c>
      <c r="K172" s="227">
        <v>13</v>
      </c>
      <c r="L172" s="227">
        <v>3</v>
      </c>
      <c r="M172" s="227" t="s">
        <v>245</v>
      </c>
      <c r="N172" s="227">
        <v>3</v>
      </c>
      <c r="O172" s="227" t="s">
        <v>245</v>
      </c>
      <c r="P172" s="227" t="s">
        <v>245</v>
      </c>
      <c r="Q172" s="227">
        <v>7</v>
      </c>
      <c r="R172" s="227">
        <v>5</v>
      </c>
      <c r="S172" s="227">
        <v>2</v>
      </c>
      <c r="T172" s="227" t="s">
        <v>245</v>
      </c>
      <c r="U172" s="227" t="s">
        <v>245</v>
      </c>
      <c r="V172" s="227">
        <v>2</v>
      </c>
      <c r="W172" s="227">
        <v>2</v>
      </c>
      <c r="X172" s="227">
        <v>3</v>
      </c>
      <c r="Y172" s="227" t="s">
        <v>245</v>
      </c>
      <c r="Z172" s="227" t="s">
        <v>245</v>
      </c>
      <c r="AA172" s="227">
        <v>7</v>
      </c>
      <c r="AB172" s="227">
        <v>7</v>
      </c>
      <c r="AC172" s="227">
        <v>7</v>
      </c>
      <c r="AD172" s="227">
        <v>7</v>
      </c>
      <c r="AE172" s="227">
        <v>7</v>
      </c>
      <c r="AF172" s="227">
        <v>5</v>
      </c>
      <c r="AG172" s="227">
        <v>0</v>
      </c>
      <c r="AH172" s="227">
        <v>7</v>
      </c>
      <c r="AI172" s="227">
        <v>7</v>
      </c>
      <c r="AJ172" s="227">
        <v>7</v>
      </c>
      <c r="AK172" s="227">
        <v>6</v>
      </c>
      <c r="AL172" s="227">
        <v>1</v>
      </c>
      <c r="AM172" s="227">
        <v>1</v>
      </c>
      <c r="AN172" s="227">
        <v>7</v>
      </c>
      <c r="AO172" s="227">
        <v>7</v>
      </c>
      <c r="AP172" s="227">
        <v>7</v>
      </c>
      <c r="AQ172" s="227">
        <v>7</v>
      </c>
    </row>
    <row r="173" spans="1:43" ht="14.25" customHeight="1">
      <c r="A173" s="221">
        <v>168</v>
      </c>
      <c r="B173" s="292"/>
      <c r="C173" s="292" t="s">
        <v>2201</v>
      </c>
      <c r="D173" s="226">
        <v>1489</v>
      </c>
      <c r="E173" s="226">
        <v>925</v>
      </c>
      <c r="F173" s="223">
        <v>259</v>
      </c>
      <c r="G173" s="223">
        <v>193</v>
      </c>
      <c r="H173" s="223">
        <v>64</v>
      </c>
      <c r="I173" s="223">
        <v>2</v>
      </c>
      <c r="J173" s="228">
        <v>25.29</v>
      </c>
      <c r="K173" s="227">
        <v>64</v>
      </c>
      <c r="L173" s="227">
        <v>16</v>
      </c>
      <c r="M173" s="227">
        <v>1</v>
      </c>
      <c r="N173" s="227">
        <v>16</v>
      </c>
      <c r="O173" s="227">
        <v>2</v>
      </c>
      <c r="P173" s="227" t="s">
        <v>245</v>
      </c>
      <c r="Q173" s="227">
        <v>6</v>
      </c>
      <c r="R173" s="227">
        <v>4</v>
      </c>
      <c r="S173" s="227">
        <v>2</v>
      </c>
      <c r="T173" s="227" t="s">
        <v>245</v>
      </c>
      <c r="U173" s="227" t="s">
        <v>245</v>
      </c>
      <c r="V173" s="227">
        <v>1</v>
      </c>
      <c r="W173" s="227">
        <v>3</v>
      </c>
      <c r="X173" s="227">
        <v>2</v>
      </c>
      <c r="Y173" s="227" t="s">
        <v>245</v>
      </c>
      <c r="Z173" s="227" t="s">
        <v>245</v>
      </c>
      <c r="AA173" s="227">
        <v>6</v>
      </c>
      <c r="AB173" s="227">
        <v>6</v>
      </c>
      <c r="AC173" s="227">
        <v>6</v>
      </c>
      <c r="AD173" s="227">
        <v>6</v>
      </c>
      <c r="AE173" s="227">
        <v>6</v>
      </c>
      <c r="AF173" s="227">
        <v>5</v>
      </c>
      <c r="AG173" s="227">
        <v>0</v>
      </c>
      <c r="AH173" s="227">
        <v>6</v>
      </c>
      <c r="AI173" s="227">
        <v>6</v>
      </c>
      <c r="AJ173" s="227">
        <v>6</v>
      </c>
      <c r="AK173" s="227">
        <v>5</v>
      </c>
      <c r="AL173" s="227">
        <v>5</v>
      </c>
      <c r="AM173" s="227">
        <v>0</v>
      </c>
      <c r="AN173" s="227">
        <v>6</v>
      </c>
      <c r="AO173" s="227">
        <v>4</v>
      </c>
      <c r="AP173" s="227">
        <v>6</v>
      </c>
      <c r="AQ173" s="227">
        <v>6</v>
      </c>
    </row>
    <row r="174" spans="1:43" ht="14.25" customHeight="1">
      <c r="A174" s="221">
        <v>169</v>
      </c>
      <c r="B174" s="292"/>
      <c r="C174" s="292" t="s">
        <v>2206</v>
      </c>
      <c r="D174" s="226">
        <v>18528</v>
      </c>
      <c r="E174" s="226">
        <v>16396</v>
      </c>
      <c r="F174" s="223">
        <v>56</v>
      </c>
      <c r="G174" s="223">
        <v>40</v>
      </c>
      <c r="H174" s="223">
        <v>16</v>
      </c>
      <c r="I174" s="223">
        <v>0</v>
      </c>
      <c r="J174" s="228">
        <v>14.08</v>
      </c>
      <c r="K174" s="227">
        <v>10</v>
      </c>
      <c r="L174" s="227">
        <v>6</v>
      </c>
      <c r="M174" s="227" t="s">
        <v>245</v>
      </c>
      <c r="N174" s="227">
        <v>6</v>
      </c>
      <c r="O174" s="227" t="s">
        <v>245</v>
      </c>
      <c r="P174" s="227" t="s">
        <v>245</v>
      </c>
      <c r="Q174" s="227">
        <v>15</v>
      </c>
      <c r="R174" s="227">
        <v>8</v>
      </c>
      <c r="S174" s="227">
        <v>3</v>
      </c>
      <c r="T174" s="227">
        <v>4</v>
      </c>
      <c r="U174" s="227">
        <v>8</v>
      </c>
      <c r="V174" s="227">
        <v>2</v>
      </c>
      <c r="W174" s="227">
        <v>3</v>
      </c>
      <c r="X174" s="227">
        <v>2</v>
      </c>
      <c r="Y174" s="227" t="s">
        <v>245</v>
      </c>
      <c r="Z174" s="227" t="s">
        <v>245</v>
      </c>
      <c r="AA174" s="227">
        <v>11</v>
      </c>
      <c r="AB174" s="227">
        <v>11</v>
      </c>
      <c r="AC174" s="227">
        <v>12</v>
      </c>
      <c r="AD174" s="227">
        <v>12</v>
      </c>
      <c r="AE174" s="227">
        <v>12</v>
      </c>
      <c r="AF174" s="227">
        <v>12</v>
      </c>
      <c r="AG174" s="227">
        <v>3</v>
      </c>
      <c r="AH174" s="227">
        <v>11</v>
      </c>
      <c r="AI174" s="227">
        <v>4</v>
      </c>
      <c r="AJ174" s="227">
        <v>14</v>
      </c>
      <c r="AK174" s="227">
        <v>3</v>
      </c>
      <c r="AL174" s="227">
        <v>1</v>
      </c>
      <c r="AM174" s="227">
        <v>0</v>
      </c>
      <c r="AN174" s="227">
        <v>14</v>
      </c>
      <c r="AO174" s="227">
        <v>0</v>
      </c>
      <c r="AP174" s="227">
        <v>11</v>
      </c>
      <c r="AQ174" s="227">
        <v>11</v>
      </c>
    </row>
    <row r="175" spans="1:43" ht="14.25" customHeight="1">
      <c r="A175" s="221">
        <v>170</v>
      </c>
      <c r="B175" s="292"/>
      <c r="C175" s="292" t="s">
        <v>2218</v>
      </c>
      <c r="D175" s="226">
        <v>13527</v>
      </c>
      <c r="E175" s="226">
        <v>11833</v>
      </c>
      <c r="F175" s="223">
        <v>161</v>
      </c>
      <c r="G175" s="223">
        <v>114</v>
      </c>
      <c r="H175" s="223">
        <v>41</v>
      </c>
      <c r="I175" s="223">
        <v>6</v>
      </c>
      <c r="J175" s="228">
        <v>21.33</v>
      </c>
      <c r="K175" s="227">
        <v>101</v>
      </c>
      <c r="L175" s="227">
        <v>19</v>
      </c>
      <c r="M175" s="227">
        <v>1</v>
      </c>
      <c r="N175" s="227">
        <v>16</v>
      </c>
      <c r="O175" s="227" t="s">
        <v>245</v>
      </c>
      <c r="P175" s="227">
        <v>3</v>
      </c>
      <c r="Q175" s="227">
        <v>18</v>
      </c>
      <c r="R175" s="227">
        <v>10</v>
      </c>
      <c r="S175" s="227">
        <v>7</v>
      </c>
      <c r="T175" s="227">
        <v>1</v>
      </c>
      <c r="U175" s="227">
        <v>1</v>
      </c>
      <c r="V175" s="227">
        <v>3</v>
      </c>
      <c r="W175" s="227">
        <v>8</v>
      </c>
      <c r="X175" s="227">
        <v>2</v>
      </c>
      <c r="Y175" s="227">
        <v>4</v>
      </c>
      <c r="Z175" s="227" t="s">
        <v>245</v>
      </c>
      <c r="AA175" s="227">
        <v>17</v>
      </c>
      <c r="AB175" s="227">
        <v>17</v>
      </c>
      <c r="AC175" s="227">
        <v>18</v>
      </c>
      <c r="AD175" s="227">
        <v>18</v>
      </c>
      <c r="AE175" s="227">
        <v>18</v>
      </c>
      <c r="AF175" s="227">
        <v>18</v>
      </c>
      <c r="AG175" s="227">
        <v>0</v>
      </c>
      <c r="AH175" s="227">
        <v>18</v>
      </c>
      <c r="AI175" s="227">
        <v>17</v>
      </c>
      <c r="AJ175" s="227">
        <v>18</v>
      </c>
      <c r="AK175" s="227">
        <v>4</v>
      </c>
      <c r="AL175" s="227">
        <v>8</v>
      </c>
      <c r="AM175" s="227">
        <v>0</v>
      </c>
      <c r="AN175" s="227">
        <v>17</v>
      </c>
      <c r="AO175" s="227">
        <v>0</v>
      </c>
      <c r="AP175" s="227">
        <v>18</v>
      </c>
      <c r="AQ175" s="227">
        <v>17</v>
      </c>
    </row>
    <row r="176" spans="1:43" ht="14.25" customHeight="1">
      <c r="A176" s="221">
        <v>171</v>
      </c>
      <c r="B176" s="292" t="s">
        <v>2228</v>
      </c>
      <c r="C176" s="292"/>
      <c r="D176" s="226">
        <v>16592</v>
      </c>
      <c r="E176" s="226">
        <v>11967</v>
      </c>
      <c r="F176" s="223">
        <v>1896</v>
      </c>
      <c r="G176" s="223">
        <v>1434</v>
      </c>
      <c r="H176" s="223">
        <v>386</v>
      </c>
      <c r="I176" s="223">
        <v>76</v>
      </c>
      <c r="J176" s="228">
        <v>100.65</v>
      </c>
      <c r="K176" s="227">
        <v>832</v>
      </c>
      <c r="L176" s="227">
        <v>253</v>
      </c>
      <c r="M176" s="227">
        <v>16</v>
      </c>
      <c r="N176" s="227">
        <v>248</v>
      </c>
      <c r="O176" s="227">
        <v>11</v>
      </c>
      <c r="P176" s="227">
        <v>5</v>
      </c>
      <c r="Q176" s="227">
        <v>84</v>
      </c>
      <c r="R176" s="227">
        <v>62</v>
      </c>
      <c r="S176" s="227">
        <v>15</v>
      </c>
      <c r="T176" s="227">
        <v>7</v>
      </c>
      <c r="U176" s="227">
        <v>25</v>
      </c>
      <c r="V176" s="227">
        <v>22</v>
      </c>
      <c r="W176" s="227">
        <v>17</v>
      </c>
      <c r="X176" s="227">
        <v>14</v>
      </c>
      <c r="Y176" s="227">
        <v>6</v>
      </c>
      <c r="Z176" s="227" t="s">
        <v>245</v>
      </c>
      <c r="AA176" s="227">
        <v>74</v>
      </c>
      <c r="AB176" s="227">
        <v>82</v>
      </c>
      <c r="AC176" s="227">
        <v>84</v>
      </c>
      <c r="AD176" s="227">
        <v>84</v>
      </c>
      <c r="AE176" s="227">
        <v>84</v>
      </c>
      <c r="AF176" s="227">
        <v>82</v>
      </c>
      <c r="AG176" s="227">
        <v>0</v>
      </c>
      <c r="AH176" s="227">
        <v>79</v>
      </c>
      <c r="AI176" s="227">
        <v>50</v>
      </c>
      <c r="AJ176" s="227">
        <v>56</v>
      </c>
      <c r="AK176" s="227">
        <v>7</v>
      </c>
      <c r="AL176" s="227">
        <v>10</v>
      </c>
      <c r="AM176" s="227">
        <v>1</v>
      </c>
      <c r="AN176" s="227">
        <v>82</v>
      </c>
      <c r="AO176" s="227">
        <v>82</v>
      </c>
      <c r="AP176" s="227">
        <v>80</v>
      </c>
      <c r="AQ176" s="227">
        <v>80</v>
      </c>
    </row>
    <row r="177" spans="1:43" ht="14.25" customHeight="1">
      <c r="A177" s="221">
        <v>172</v>
      </c>
      <c r="B177" s="292"/>
      <c r="C177" s="292" t="s">
        <v>2229</v>
      </c>
      <c r="D177" s="226">
        <v>7912</v>
      </c>
      <c r="E177" s="226">
        <v>4825</v>
      </c>
      <c r="F177" s="223">
        <v>1220</v>
      </c>
      <c r="G177" s="223">
        <v>978</v>
      </c>
      <c r="H177" s="223">
        <v>207</v>
      </c>
      <c r="I177" s="223">
        <v>35</v>
      </c>
      <c r="J177" s="228">
        <v>38.28</v>
      </c>
      <c r="K177" s="227">
        <v>419</v>
      </c>
      <c r="L177" s="227">
        <v>108</v>
      </c>
      <c r="M177" s="227">
        <v>7</v>
      </c>
      <c r="N177" s="227">
        <v>108</v>
      </c>
      <c r="O177" s="227">
        <v>5</v>
      </c>
      <c r="P177" s="227">
        <v>1</v>
      </c>
      <c r="Q177" s="227">
        <v>67</v>
      </c>
      <c r="R177" s="227">
        <v>53</v>
      </c>
      <c r="S177" s="227">
        <v>8</v>
      </c>
      <c r="T177" s="227">
        <v>6</v>
      </c>
      <c r="U177" s="227">
        <v>25</v>
      </c>
      <c r="V177" s="227">
        <v>21</v>
      </c>
      <c r="W177" s="227">
        <v>13</v>
      </c>
      <c r="X177" s="227">
        <v>7</v>
      </c>
      <c r="Y177" s="227">
        <v>1</v>
      </c>
      <c r="Z177" s="227" t="s">
        <v>245</v>
      </c>
      <c r="AA177" s="227">
        <v>57</v>
      </c>
      <c r="AB177" s="227">
        <v>65</v>
      </c>
      <c r="AC177" s="227">
        <v>67</v>
      </c>
      <c r="AD177" s="227">
        <v>67</v>
      </c>
      <c r="AE177" s="227">
        <v>67</v>
      </c>
      <c r="AF177" s="227">
        <v>65</v>
      </c>
      <c r="AG177" s="227">
        <v>0</v>
      </c>
      <c r="AH177" s="227">
        <v>62</v>
      </c>
      <c r="AI177" s="227">
        <v>34</v>
      </c>
      <c r="AJ177" s="227">
        <v>39</v>
      </c>
      <c r="AK177" s="227">
        <v>5</v>
      </c>
      <c r="AL177" s="227">
        <v>5</v>
      </c>
      <c r="AM177" s="227">
        <v>0</v>
      </c>
      <c r="AN177" s="227">
        <v>65</v>
      </c>
      <c r="AO177" s="227">
        <v>65</v>
      </c>
      <c r="AP177" s="227">
        <v>63</v>
      </c>
      <c r="AQ177" s="227">
        <v>63</v>
      </c>
    </row>
    <row r="178" spans="1:43" ht="14.25" customHeight="1">
      <c r="A178" s="221">
        <v>173</v>
      </c>
      <c r="B178" s="292"/>
      <c r="C178" s="292" t="s">
        <v>2285</v>
      </c>
      <c r="D178" s="226">
        <v>6900</v>
      </c>
      <c r="E178" s="226">
        <v>5928</v>
      </c>
      <c r="F178" s="223">
        <v>394</v>
      </c>
      <c r="G178" s="223">
        <v>273</v>
      </c>
      <c r="H178" s="223">
        <v>103</v>
      </c>
      <c r="I178" s="223">
        <v>18</v>
      </c>
      <c r="J178" s="228">
        <v>47.84</v>
      </c>
      <c r="K178" s="227">
        <v>227</v>
      </c>
      <c r="L178" s="227">
        <v>61</v>
      </c>
      <c r="M178" s="227">
        <v>5</v>
      </c>
      <c r="N178" s="227">
        <v>59</v>
      </c>
      <c r="O178" s="227">
        <v>1</v>
      </c>
      <c r="P178" s="227">
        <v>2</v>
      </c>
      <c r="Q178" s="227">
        <v>12</v>
      </c>
      <c r="R178" s="227">
        <v>7</v>
      </c>
      <c r="S178" s="227">
        <v>4</v>
      </c>
      <c r="T178" s="227">
        <v>1</v>
      </c>
      <c r="U178" s="227" t="s">
        <v>245</v>
      </c>
      <c r="V178" s="227">
        <v>1</v>
      </c>
      <c r="W178" s="227">
        <v>3</v>
      </c>
      <c r="X178" s="227">
        <v>4</v>
      </c>
      <c r="Y178" s="227">
        <v>4</v>
      </c>
      <c r="Z178" s="227" t="s">
        <v>245</v>
      </c>
      <c r="AA178" s="227">
        <v>12</v>
      </c>
      <c r="AB178" s="227">
        <v>12</v>
      </c>
      <c r="AC178" s="227">
        <v>12</v>
      </c>
      <c r="AD178" s="227">
        <v>12</v>
      </c>
      <c r="AE178" s="227">
        <v>12</v>
      </c>
      <c r="AF178" s="227">
        <v>12</v>
      </c>
      <c r="AG178" s="227">
        <v>0</v>
      </c>
      <c r="AH178" s="227">
        <v>12</v>
      </c>
      <c r="AI178" s="227">
        <v>11</v>
      </c>
      <c r="AJ178" s="227">
        <v>12</v>
      </c>
      <c r="AK178" s="227">
        <v>2</v>
      </c>
      <c r="AL178" s="227">
        <v>2</v>
      </c>
      <c r="AM178" s="227">
        <v>1</v>
      </c>
      <c r="AN178" s="227">
        <v>12</v>
      </c>
      <c r="AO178" s="227">
        <v>12</v>
      </c>
      <c r="AP178" s="227">
        <v>12</v>
      </c>
      <c r="AQ178" s="227">
        <v>12</v>
      </c>
    </row>
    <row r="179" spans="1:43" ht="14.25" customHeight="1">
      <c r="A179" s="221">
        <v>174</v>
      </c>
      <c r="B179" s="292"/>
      <c r="C179" s="292" t="s">
        <v>2295</v>
      </c>
      <c r="D179" s="226">
        <v>1780</v>
      </c>
      <c r="E179" s="226">
        <v>1214</v>
      </c>
      <c r="F179" s="223">
        <v>282</v>
      </c>
      <c r="G179" s="223">
        <v>183</v>
      </c>
      <c r="H179" s="223">
        <v>76</v>
      </c>
      <c r="I179" s="223">
        <v>23</v>
      </c>
      <c r="J179" s="228">
        <v>14.53</v>
      </c>
      <c r="K179" s="227">
        <v>186</v>
      </c>
      <c r="L179" s="227">
        <v>84</v>
      </c>
      <c r="M179" s="227">
        <v>4</v>
      </c>
      <c r="N179" s="227">
        <v>81</v>
      </c>
      <c r="O179" s="227">
        <v>5</v>
      </c>
      <c r="P179" s="227">
        <v>2</v>
      </c>
      <c r="Q179" s="227">
        <v>5</v>
      </c>
      <c r="R179" s="227">
        <v>2</v>
      </c>
      <c r="S179" s="227">
        <v>3</v>
      </c>
      <c r="T179" s="227" t="s">
        <v>245</v>
      </c>
      <c r="U179" s="227" t="s">
        <v>245</v>
      </c>
      <c r="V179" s="227" t="s">
        <v>245</v>
      </c>
      <c r="W179" s="227">
        <v>1</v>
      </c>
      <c r="X179" s="227">
        <v>3</v>
      </c>
      <c r="Y179" s="227">
        <v>1</v>
      </c>
      <c r="Z179" s="227" t="s">
        <v>245</v>
      </c>
      <c r="AA179" s="227">
        <v>5</v>
      </c>
      <c r="AB179" s="227">
        <v>5</v>
      </c>
      <c r="AC179" s="227">
        <v>5</v>
      </c>
      <c r="AD179" s="227">
        <v>5</v>
      </c>
      <c r="AE179" s="227">
        <v>5</v>
      </c>
      <c r="AF179" s="227">
        <v>5</v>
      </c>
      <c r="AG179" s="227">
        <v>0</v>
      </c>
      <c r="AH179" s="227">
        <v>5</v>
      </c>
      <c r="AI179" s="227">
        <v>5</v>
      </c>
      <c r="AJ179" s="227">
        <v>5</v>
      </c>
      <c r="AK179" s="227">
        <v>0</v>
      </c>
      <c r="AL179" s="227">
        <v>3</v>
      </c>
      <c r="AM179" s="227">
        <v>0</v>
      </c>
      <c r="AN179" s="227">
        <v>5</v>
      </c>
      <c r="AO179" s="227">
        <v>5</v>
      </c>
      <c r="AP179" s="227">
        <v>5</v>
      </c>
      <c r="AQ179" s="227">
        <v>5</v>
      </c>
    </row>
    <row r="180" spans="1:43" ht="14.25" customHeight="1">
      <c r="A180" s="221">
        <v>175</v>
      </c>
      <c r="B180" s="292" t="s">
        <v>2299</v>
      </c>
      <c r="C180" s="292"/>
      <c r="D180" s="226">
        <v>11206</v>
      </c>
      <c r="E180" s="226">
        <v>4478</v>
      </c>
      <c r="F180" s="223">
        <v>3081</v>
      </c>
      <c r="G180" s="223">
        <v>651</v>
      </c>
      <c r="H180" s="223">
        <v>916</v>
      </c>
      <c r="I180" s="223">
        <v>1514</v>
      </c>
      <c r="J180" s="228">
        <v>469.12</v>
      </c>
      <c r="K180" s="227">
        <v>2315</v>
      </c>
      <c r="L180" s="227">
        <v>711</v>
      </c>
      <c r="M180" s="227">
        <v>61</v>
      </c>
      <c r="N180" s="227">
        <v>699</v>
      </c>
      <c r="O180" s="227">
        <v>48</v>
      </c>
      <c r="P180" s="227">
        <v>10</v>
      </c>
      <c r="Q180" s="227">
        <v>74</v>
      </c>
      <c r="R180" s="227">
        <v>4</v>
      </c>
      <c r="S180" s="227">
        <v>26</v>
      </c>
      <c r="T180" s="227">
        <v>44</v>
      </c>
      <c r="U180" s="227">
        <v>12</v>
      </c>
      <c r="V180" s="227">
        <v>15</v>
      </c>
      <c r="W180" s="227">
        <v>17</v>
      </c>
      <c r="X180" s="227">
        <v>18</v>
      </c>
      <c r="Y180" s="227">
        <v>10</v>
      </c>
      <c r="Z180" s="227">
        <v>2</v>
      </c>
      <c r="AA180" s="227">
        <v>53</v>
      </c>
      <c r="AB180" s="227">
        <v>65</v>
      </c>
      <c r="AC180" s="227">
        <v>66</v>
      </c>
      <c r="AD180" s="227">
        <v>62</v>
      </c>
      <c r="AE180" s="227">
        <v>70</v>
      </c>
      <c r="AF180" s="227">
        <v>68</v>
      </c>
      <c r="AG180" s="227">
        <v>3</v>
      </c>
      <c r="AH180" s="227">
        <v>71</v>
      </c>
      <c r="AI180" s="227">
        <v>15</v>
      </c>
      <c r="AJ180" s="227">
        <v>54</v>
      </c>
      <c r="AK180" s="227">
        <v>13</v>
      </c>
      <c r="AL180" s="227">
        <v>21</v>
      </c>
      <c r="AM180" s="227">
        <v>7</v>
      </c>
      <c r="AN180" s="227">
        <v>74</v>
      </c>
      <c r="AO180" s="227">
        <v>42</v>
      </c>
      <c r="AP180" s="227">
        <v>74</v>
      </c>
      <c r="AQ180" s="227">
        <v>73</v>
      </c>
    </row>
    <row r="181" spans="1:43" ht="14.25" customHeight="1">
      <c r="A181" s="221">
        <v>176</v>
      </c>
      <c r="B181" s="292"/>
      <c r="C181" s="292" t="s">
        <v>377</v>
      </c>
      <c r="D181" s="226">
        <v>769</v>
      </c>
      <c r="E181" s="226">
        <v>120</v>
      </c>
      <c r="F181" s="223">
        <v>215</v>
      </c>
      <c r="G181" s="223">
        <v>56</v>
      </c>
      <c r="H181" s="223">
        <v>56</v>
      </c>
      <c r="I181" s="223">
        <v>103</v>
      </c>
      <c r="J181" s="228">
        <v>41.05</v>
      </c>
      <c r="K181" s="227">
        <v>199</v>
      </c>
      <c r="L181" s="227">
        <v>50</v>
      </c>
      <c r="M181" s="227">
        <v>5</v>
      </c>
      <c r="N181" s="227">
        <v>49</v>
      </c>
      <c r="O181" s="227">
        <v>4</v>
      </c>
      <c r="P181" s="227" t="s">
        <v>245</v>
      </c>
      <c r="Q181" s="227">
        <v>11</v>
      </c>
      <c r="R181" s="227" t="s">
        <v>245</v>
      </c>
      <c r="S181" s="227">
        <v>4</v>
      </c>
      <c r="T181" s="227">
        <v>7</v>
      </c>
      <c r="U181" s="227">
        <v>7</v>
      </c>
      <c r="V181" s="227">
        <v>4</v>
      </c>
      <c r="W181" s="227" t="s">
        <v>245</v>
      </c>
      <c r="X181" s="227" t="s">
        <v>245</v>
      </c>
      <c r="Y181" s="227" t="s">
        <v>245</v>
      </c>
      <c r="Z181" s="227" t="s">
        <v>245</v>
      </c>
      <c r="AA181" s="227">
        <v>7</v>
      </c>
      <c r="AB181" s="227">
        <v>6</v>
      </c>
      <c r="AC181" s="227">
        <v>6</v>
      </c>
      <c r="AD181" s="227">
        <v>5</v>
      </c>
      <c r="AE181" s="227">
        <v>9</v>
      </c>
      <c r="AF181" s="227">
        <v>7</v>
      </c>
      <c r="AG181" s="227">
        <v>2</v>
      </c>
      <c r="AH181" s="227">
        <v>8</v>
      </c>
      <c r="AI181" s="227">
        <v>0</v>
      </c>
      <c r="AJ181" s="227">
        <v>4</v>
      </c>
      <c r="AK181" s="227">
        <v>0</v>
      </c>
      <c r="AL181" s="227">
        <v>0</v>
      </c>
      <c r="AM181" s="227">
        <v>0</v>
      </c>
      <c r="AN181" s="227">
        <v>11</v>
      </c>
      <c r="AO181" s="227">
        <v>3</v>
      </c>
      <c r="AP181" s="227">
        <v>11</v>
      </c>
      <c r="AQ181" s="227">
        <v>11</v>
      </c>
    </row>
    <row r="182" spans="1:43" ht="14.25" customHeight="1">
      <c r="A182" s="221">
        <v>177</v>
      </c>
      <c r="B182" s="292"/>
      <c r="C182" s="292" t="s">
        <v>4554</v>
      </c>
      <c r="D182" s="226">
        <v>1061</v>
      </c>
      <c r="E182" s="226">
        <v>713</v>
      </c>
      <c r="F182" s="223">
        <v>192</v>
      </c>
      <c r="G182" s="223">
        <v>31</v>
      </c>
      <c r="H182" s="223">
        <v>104</v>
      </c>
      <c r="I182" s="223">
        <v>57</v>
      </c>
      <c r="J182" s="228">
        <v>40.729999999999997</v>
      </c>
      <c r="K182" s="227">
        <v>159</v>
      </c>
      <c r="L182" s="227">
        <v>33</v>
      </c>
      <c r="M182" s="227">
        <v>1</v>
      </c>
      <c r="N182" s="227">
        <v>33</v>
      </c>
      <c r="O182" s="227">
        <v>2</v>
      </c>
      <c r="P182" s="227" t="s">
        <v>245</v>
      </c>
      <c r="Q182" s="227">
        <v>4</v>
      </c>
      <c r="R182" s="227" t="s">
        <v>245</v>
      </c>
      <c r="S182" s="227" t="s">
        <v>245</v>
      </c>
      <c r="T182" s="227">
        <v>4</v>
      </c>
      <c r="U182" s="227" t="s">
        <v>245</v>
      </c>
      <c r="V182" s="227" t="s">
        <v>245</v>
      </c>
      <c r="W182" s="227">
        <v>2</v>
      </c>
      <c r="X182" s="227">
        <v>2</v>
      </c>
      <c r="Y182" s="227" t="s">
        <v>245</v>
      </c>
      <c r="Z182" s="227" t="s">
        <v>245</v>
      </c>
      <c r="AA182" s="227">
        <v>4</v>
      </c>
      <c r="AB182" s="227">
        <v>2</v>
      </c>
      <c r="AC182" s="227">
        <v>4</v>
      </c>
      <c r="AD182" s="227">
        <v>3</v>
      </c>
      <c r="AE182" s="227">
        <v>4</v>
      </c>
      <c r="AF182" s="227">
        <v>4</v>
      </c>
      <c r="AG182" s="227">
        <v>0</v>
      </c>
      <c r="AH182" s="227">
        <v>4</v>
      </c>
      <c r="AI182" s="227">
        <v>1</v>
      </c>
      <c r="AJ182" s="227">
        <v>4</v>
      </c>
      <c r="AK182" s="227">
        <v>1</v>
      </c>
      <c r="AL182" s="227">
        <v>1</v>
      </c>
      <c r="AM182" s="227">
        <v>1</v>
      </c>
      <c r="AN182" s="227">
        <v>4</v>
      </c>
      <c r="AO182" s="227">
        <v>4</v>
      </c>
      <c r="AP182" s="227">
        <v>4</v>
      </c>
      <c r="AQ182" s="227">
        <v>4</v>
      </c>
    </row>
    <row r="183" spans="1:43" ht="14.25" customHeight="1">
      <c r="A183" s="221">
        <v>178</v>
      </c>
      <c r="B183" s="292"/>
      <c r="C183" s="292" t="s">
        <v>2310</v>
      </c>
      <c r="D183" s="226">
        <v>789</v>
      </c>
      <c r="E183" s="226">
        <v>290</v>
      </c>
      <c r="F183" s="223">
        <v>252</v>
      </c>
      <c r="G183" s="223">
        <v>107</v>
      </c>
      <c r="H183" s="223">
        <v>123</v>
      </c>
      <c r="I183" s="223">
        <v>22</v>
      </c>
      <c r="J183" s="228">
        <v>34.729999999999997</v>
      </c>
      <c r="K183" s="227">
        <v>200</v>
      </c>
      <c r="L183" s="227">
        <v>37</v>
      </c>
      <c r="M183" s="227">
        <v>3</v>
      </c>
      <c r="N183" s="227">
        <v>37</v>
      </c>
      <c r="O183" s="227">
        <v>3</v>
      </c>
      <c r="P183" s="227">
        <v>3</v>
      </c>
      <c r="Q183" s="227">
        <v>6</v>
      </c>
      <c r="R183" s="227" t="s">
        <v>245</v>
      </c>
      <c r="S183" s="227">
        <v>5</v>
      </c>
      <c r="T183" s="227">
        <v>1</v>
      </c>
      <c r="U183" s="227" t="s">
        <v>245</v>
      </c>
      <c r="V183" s="227">
        <v>3</v>
      </c>
      <c r="W183" s="227">
        <v>1</v>
      </c>
      <c r="X183" s="227">
        <v>1</v>
      </c>
      <c r="Y183" s="227">
        <v>1</v>
      </c>
      <c r="Z183" s="227" t="s">
        <v>245</v>
      </c>
      <c r="AA183" s="227">
        <v>6</v>
      </c>
      <c r="AB183" s="227">
        <v>5</v>
      </c>
      <c r="AC183" s="227">
        <v>4</v>
      </c>
      <c r="AD183" s="227">
        <v>2</v>
      </c>
      <c r="AE183" s="227">
        <v>6</v>
      </c>
      <c r="AF183" s="227">
        <v>6</v>
      </c>
      <c r="AG183" s="227">
        <v>0</v>
      </c>
      <c r="AH183" s="227">
        <v>6</v>
      </c>
      <c r="AI183" s="227">
        <v>0</v>
      </c>
      <c r="AJ183" s="227">
        <v>4</v>
      </c>
      <c r="AK183" s="227">
        <v>2</v>
      </c>
      <c r="AL183" s="227">
        <v>2</v>
      </c>
      <c r="AM183" s="227">
        <v>2</v>
      </c>
      <c r="AN183" s="227">
        <v>6</v>
      </c>
      <c r="AO183" s="227">
        <v>5</v>
      </c>
      <c r="AP183" s="227">
        <v>6</v>
      </c>
      <c r="AQ183" s="227">
        <v>6</v>
      </c>
    </row>
    <row r="184" spans="1:43" ht="14.25" customHeight="1">
      <c r="A184" s="221">
        <v>179</v>
      </c>
      <c r="B184" s="292"/>
      <c r="C184" s="292" t="s">
        <v>2316</v>
      </c>
      <c r="D184" s="226">
        <v>741</v>
      </c>
      <c r="E184" s="226">
        <v>75</v>
      </c>
      <c r="F184" s="223">
        <v>270</v>
      </c>
      <c r="G184" s="223">
        <v>56</v>
      </c>
      <c r="H184" s="223">
        <v>150</v>
      </c>
      <c r="I184" s="223">
        <v>64</v>
      </c>
      <c r="J184" s="228">
        <v>49.05</v>
      </c>
      <c r="K184" s="227">
        <v>211</v>
      </c>
      <c r="L184" s="227">
        <v>55</v>
      </c>
      <c r="M184" s="227">
        <v>1</v>
      </c>
      <c r="N184" s="227">
        <v>54</v>
      </c>
      <c r="O184" s="227">
        <v>5</v>
      </c>
      <c r="P184" s="227">
        <v>2</v>
      </c>
      <c r="Q184" s="227">
        <v>7</v>
      </c>
      <c r="R184" s="227" t="s">
        <v>245</v>
      </c>
      <c r="S184" s="227">
        <v>2</v>
      </c>
      <c r="T184" s="227">
        <v>5</v>
      </c>
      <c r="U184" s="227">
        <v>4</v>
      </c>
      <c r="V184" s="227">
        <v>3</v>
      </c>
      <c r="W184" s="227" t="s">
        <v>245</v>
      </c>
      <c r="X184" s="227" t="s">
        <v>245</v>
      </c>
      <c r="Y184" s="227" t="s">
        <v>245</v>
      </c>
      <c r="Z184" s="227" t="s">
        <v>245</v>
      </c>
      <c r="AA184" s="227">
        <v>4</v>
      </c>
      <c r="AB184" s="227">
        <v>7</v>
      </c>
      <c r="AC184" s="227">
        <v>7</v>
      </c>
      <c r="AD184" s="227">
        <v>7</v>
      </c>
      <c r="AE184" s="227">
        <v>7</v>
      </c>
      <c r="AF184" s="227">
        <v>7</v>
      </c>
      <c r="AG184" s="227">
        <v>0</v>
      </c>
      <c r="AH184" s="227">
        <v>7</v>
      </c>
      <c r="AI184" s="227">
        <v>2</v>
      </c>
      <c r="AJ184" s="227">
        <v>2</v>
      </c>
      <c r="AK184" s="227">
        <v>1</v>
      </c>
      <c r="AL184" s="227">
        <v>1</v>
      </c>
      <c r="AM184" s="227">
        <v>0</v>
      </c>
      <c r="AN184" s="227">
        <v>7</v>
      </c>
      <c r="AO184" s="227">
        <v>7</v>
      </c>
      <c r="AP184" s="227">
        <v>7</v>
      </c>
      <c r="AQ184" s="227">
        <v>7</v>
      </c>
    </row>
    <row r="185" spans="1:43" ht="14.25" customHeight="1">
      <c r="A185" s="221">
        <v>180</v>
      </c>
      <c r="B185" s="292"/>
      <c r="C185" s="292" t="s">
        <v>2324</v>
      </c>
      <c r="D185" s="226">
        <v>670</v>
      </c>
      <c r="E185" s="226">
        <v>66</v>
      </c>
      <c r="F185" s="223">
        <v>310</v>
      </c>
      <c r="G185" s="223">
        <v>39</v>
      </c>
      <c r="H185" s="223">
        <v>91</v>
      </c>
      <c r="I185" s="223">
        <v>180</v>
      </c>
      <c r="J185" s="228">
        <v>29.05</v>
      </c>
      <c r="K185" s="227">
        <v>208</v>
      </c>
      <c r="L185" s="227">
        <v>99</v>
      </c>
      <c r="M185" s="227">
        <v>12</v>
      </c>
      <c r="N185" s="227">
        <v>98</v>
      </c>
      <c r="O185" s="227">
        <v>13</v>
      </c>
      <c r="P185" s="227">
        <v>2</v>
      </c>
      <c r="Q185" s="227">
        <v>5</v>
      </c>
      <c r="R185" s="227" t="s">
        <v>245</v>
      </c>
      <c r="S185" s="227" t="s">
        <v>245</v>
      </c>
      <c r="T185" s="227">
        <v>5</v>
      </c>
      <c r="U185" s="227" t="s">
        <v>245</v>
      </c>
      <c r="V185" s="227">
        <v>2</v>
      </c>
      <c r="W185" s="227">
        <v>2</v>
      </c>
      <c r="X185" s="227">
        <v>1</v>
      </c>
      <c r="Y185" s="227" t="s">
        <v>245</v>
      </c>
      <c r="Z185" s="227" t="s">
        <v>245</v>
      </c>
      <c r="AA185" s="227">
        <v>5</v>
      </c>
      <c r="AB185" s="227">
        <v>5</v>
      </c>
      <c r="AC185" s="227">
        <v>5</v>
      </c>
      <c r="AD185" s="227">
        <v>5</v>
      </c>
      <c r="AE185" s="227">
        <v>5</v>
      </c>
      <c r="AF185" s="227">
        <v>5</v>
      </c>
      <c r="AG185" s="227">
        <v>0</v>
      </c>
      <c r="AH185" s="227">
        <v>5</v>
      </c>
      <c r="AI185" s="227">
        <v>0</v>
      </c>
      <c r="AJ185" s="227">
        <v>5</v>
      </c>
      <c r="AK185" s="227">
        <v>0</v>
      </c>
      <c r="AL185" s="227">
        <v>1</v>
      </c>
      <c r="AM185" s="227">
        <v>1</v>
      </c>
      <c r="AN185" s="227">
        <v>5</v>
      </c>
      <c r="AO185" s="227">
        <v>3</v>
      </c>
      <c r="AP185" s="227">
        <v>5</v>
      </c>
      <c r="AQ185" s="227">
        <v>5</v>
      </c>
    </row>
    <row r="186" spans="1:43" ht="14.25" customHeight="1">
      <c r="A186" s="221">
        <v>181</v>
      </c>
      <c r="B186" s="292"/>
      <c r="C186" s="292" t="s">
        <v>2329</v>
      </c>
      <c r="D186" s="226">
        <v>712</v>
      </c>
      <c r="E186" s="226">
        <v>135</v>
      </c>
      <c r="F186" s="223">
        <v>302</v>
      </c>
      <c r="G186" s="223">
        <v>72</v>
      </c>
      <c r="H186" s="223">
        <v>80</v>
      </c>
      <c r="I186" s="223">
        <v>150</v>
      </c>
      <c r="J186" s="228">
        <v>55.31</v>
      </c>
      <c r="K186" s="227">
        <v>208</v>
      </c>
      <c r="L186" s="227">
        <v>66</v>
      </c>
      <c r="M186" s="227">
        <v>3</v>
      </c>
      <c r="N186" s="227">
        <v>63</v>
      </c>
      <c r="O186" s="227">
        <v>5</v>
      </c>
      <c r="P186" s="227">
        <v>1</v>
      </c>
      <c r="Q186" s="227">
        <v>5</v>
      </c>
      <c r="R186" s="227" t="s">
        <v>245</v>
      </c>
      <c r="S186" s="227">
        <v>2</v>
      </c>
      <c r="T186" s="227">
        <v>3</v>
      </c>
      <c r="U186" s="227" t="s">
        <v>245</v>
      </c>
      <c r="V186" s="227" t="s">
        <v>245</v>
      </c>
      <c r="W186" s="227">
        <v>1</v>
      </c>
      <c r="X186" s="227">
        <v>2</v>
      </c>
      <c r="Y186" s="227">
        <v>1</v>
      </c>
      <c r="Z186" s="227">
        <v>1</v>
      </c>
      <c r="AA186" s="227">
        <v>3</v>
      </c>
      <c r="AB186" s="227">
        <v>5</v>
      </c>
      <c r="AC186" s="227">
        <v>5</v>
      </c>
      <c r="AD186" s="227">
        <v>5</v>
      </c>
      <c r="AE186" s="227">
        <v>5</v>
      </c>
      <c r="AF186" s="227">
        <v>5</v>
      </c>
      <c r="AG186" s="227">
        <v>0</v>
      </c>
      <c r="AH186" s="227">
        <v>5</v>
      </c>
      <c r="AI186" s="227">
        <v>1</v>
      </c>
      <c r="AJ186" s="227">
        <v>5</v>
      </c>
      <c r="AK186" s="227">
        <v>2</v>
      </c>
      <c r="AL186" s="227">
        <v>1</v>
      </c>
      <c r="AM186" s="227">
        <v>1</v>
      </c>
      <c r="AN186" s="227">
        <v>5</v>
      </c>
      <c r="AO186" s="227">
        <v>5</v>
      </c>
      <c r="AP186" s="227">
        <v>5</v>
      </c>
      <c r="AQ186" s="227">
        <v>5</v>
      </c>
    </row>
    <row r="187" spans="1:43" ht="14.25" customHeight="1">
      <c r="A187" s="221">
        <v>182</v>
      </c>
      <c r="B187" s="292"/>
      <c r="C187" s="292" t="s">
        <v>4555</v>
      </c>
      <c r="D187" s="226">
        <v>708</v>
      </c>
      <c r="E187" s="226">
        <v>1</v>
      </c>
      <c r="F187" s="223">
        <v>428</v>
      </c>
      <c r="G187" s="223">
        <v>12</v>
      </c>
      <c r="H187" s="223">
        <v>60</v>
      </c>
      <c r="I187" s="223">
        <v>356</v>
      </c>
      <c r="J187" s="228">
        <v>35.93</v>
      </c>
      <c r="K187" s="227">
        <v>362</v>
      </c>
      <c r="L187" s="227">
        <v>121</v>
      </c>
      <c r="M187" s="227">
        <v>17</v>
      </c>
      <c r="N187" s="227">
        <v>118</v>
      </c>
      <c r="O187" s="227">
        <v>13</v>
      </c>
      <c r="P187" s="227" t="s">
        <v>245</v>
      </c>
      <c r="Q187" s="227">
        <v>8</v>
      </c>
      <c r="R187" s="227" t="s">
        <v>245</v>
      </c>
      <c r="S187" s="227">
        <v>1</v>
      </c>
      <c r="T187" s="227">
        <v>7</v>
      </c>
      <c r="U187" s="227" t="s">
        <v>245</v>
      </c>
      <c r="V187" s="227">
        <v>3</v>
      </c>
      <c r="W187" s="227">
        <v>4</v>
      </c>
      <c r="X187" s="227" t="s">
        <v>245</v>
      </c>
      <c r="Y187" s="227">
        <v>1</v>
      </c>
      <c r="Z187" s="227" t="s">
        <v>245</v>
      </c>
      <c r="AA187" s="227">
        <v>8</v>
      </c>
      <c r="AB187" s="227">
        <v>8</v>
      </c>
      <c r="AC187" s="227">
        <v>8</v>
      </c>
      <c r="AD187" s="227">
        <v>8</v>
      </c>
      <c r="AE187" s="227">
        <v>8</v>
      </c>
      <c r="AF187" s="227">
        <v>8</v>
      </c>
      <c r="AG187" s="227">
        <v>0</v>
      </c>
      <c r="AH187" s="227">
        <v>8</v>
      </c>
      <c r="AI187" s="227">
        <v>0</v>
      </c>
      <c r="AJ187" s="227">
        <v>2</v>
      </c>
      <c r="AK187" s="227">
        <v>0</v>
      </c>
      <c r="AL187" s="227">
        <v>0</v>
      </c>
      <c r="AM187" s="227">
        <v>0</v>
      </c>
      <c r="AN187" s="227">
        <v>8</v>
      </c>
      <c r="AO187" s="227">
        <v>7</v>
      </c>
      <c r="AP187" s="227">
        <v>8</v>
      </c>
      <c r="AQ187" s="227">
        <v>8</v>
      </c>
    </row>
    <row r="188" spans="1:43" ht="14.25" customHeight="1">
      <c r="A188" s="221">
        <v>183</v>
      </c>
      <c r="B188" s="292"/>
      <c r="C188" s="292" t="s">
        <v>2340</v>
      </c>
      <c r="D188" s="226">
        <v>1013</v>
      </c>
      <c r="E188" s="226">
        <v>510</v>
      </c>
      <c r="F188" s="223">
        <v>294</v>
      </c>
      <c r="G188" s="223">
        <v>29</v>
      </c>
      <c r="H188" s="223">
        <v>40</v>
      </c>
      <c r="I188" s="223">
        <v>225</v>
      </c>
      <c r="J188" s="228">
        <v>33.89</v>
      </c>
      <c r="K188" s="227">
        <v>217</v>
      </c>
      <c r="L188" s="227">
        <v>56</v>
      </c>
      <c r="M188" s="227">
        <v>3</v>
      </c>
      <c r="N188" s="227">
        <v>56</v>
      </c>
      <c r="O188" s="227">
        <v>1</v>
      </c>
      <c r="P188" s="227" t="s">
        <v>245</v>
      </c>
      <c r="Q188" s="227">
        <v>3</v>
      </c>
      <c r="R188" s="227" t="s">
        <v>245</v>
      </c>
      <c r="S188" s="227" t="s">
        <v>245</v>
      </c>
      <c r="T188" s="227">
        <v>3</v>
      </c>
      <c r="U188" s="227" t="s">
        <v>245</v>
      </c>
      <c r="V188" s="227" t="s">
        <v>245</v>
      </c>
      <c r="W188" s="227">
        <v>1</v>
      </c>
      <c r="X188" s="227">
        <v>1</v>
      </c>
      <c r="Y188" s="227">
        <v>1</v>
      </c>
      <c r="Z188" s="227" t="s">
        <v>245</v>
      </c>
      <c r="AA188" s="227">
        <v>3</v>
      </c>
      <c r="AB188" s="227">
        <v>3</v>
      </c>
      <c r="AC188" s="227">
        <v>3</v>
      </c>
      <c r="AD188" s="227">
        <v>3</v>
      </c>
      <c r="AE188" s="227">
        <v>3</v>
      </c>
      <c r="AF188" s="227">
        <v>3</v>
      </c>
      <c r="AG188" s="227">
        <v>0</v>
      </c>
      <c r="AH188" s="227">
        <v>3</v>
      </c>
      <c r="AI188" s="227">
        <v>0</v>
      </c>
      <c r="AJ188" s="227">
        <v>3</v>
      </c>
      <c r="AK188" s="227">
        <v>2</v>
      </c>
      <c r="AL188" s="227">
        <v>1</v>
      </c>
      <c r="AM188" s="227">
        <v>0</v>
      </c>
      <c r="AN188" s="227">
        <v>3</v>
      </c>
      <c r="AO188" s="227">
        <v>2</v>
      </c>
      <c r="AP188" s="227">
        <v>3</v>
      </c>
      <c r="AQ188" s="227">
        <v>3</v>
      </c>
    </row>
    <row r="189" spans="1:43" ht="14.25" customHeight="1">
      <c r="A189" s="221">
        <v>184</v>
      </c>
      <c r="B189" s="292"/>
      <c r="C189" s="292" t="s">
        <v>4556</v>
      </c>
      <c r="D189" s="226">
        <v>1261</v>
      </c>
      <c r="E189" s="226">
        <v>750</v>
      </c>
      <c r="F189" s="223">
        <v>291</v>
      </c>
      <c r="G189" s="223">
        <v>78</v>
      </c>
      <c r="H189" s="223">
        <v>129</v>
      </c>
      <c r="I189" s="223">
        <v>84</v>
      </c>
      <c r="J189" s="228">
        <v>38.15</v>
      </c>
      <c r="K189" s="227">
        <v>195</v>
      </c>
      <c r="L189" s="227">
        <v>55</v>
      </c>
      <c r="M189" s="227">
        <v>7</v>
      </c>
      <c r="N189" s="227">
        <v>52</v>
      </c>
      <c r="O189" s="227">
        <v>1</v>
      </c>
      <c r="P189" s="227">
        <v>1</v>
      </c>
      <c r="Q189" s="227">
        <v>5</v>
      </c>
      <c r="R189" s="227" t="s">
        <v>245</v>
      </c>
      <c r="S189" s="227">
        <v>2</v>
      </c>
      <c r="T189" s="227">
        <v>3</v>
      </c>
      <c r="U189" s="227" t="s">
        <v>245</v>
      </c>
      <c r="V189" s="227" t="s">
        <v>245</v>
      </c>
      <c r="W189" s="227">
        <v>1</v>
      </c>
      <c r="X189" s="227">
        <v>3</v>
      </c>
      <c r="Y189" s="227">
        <v>1</v>
      </c>
      <c r="Z189" s="227" t="s">
        <v>245</v>
      </c>
      <c r="AA189" s="227">
        <v>5</v>
      </c>
      <c r="AB189" s="227">
        <v>5</v>
      </c>
      <c r="AC189" s="227">
        <v>5</v>
      </c>
      <c r="AD189" s="227">
        <v>5</v>
      </c>
      <c r="AE189" s="227">
        <v>4</v>
      </c>
      <c r="AF189" s="227">
        <v>4</v>
      </c>
      <c r="AG189" s="227">
        <v>0</v>
      </c>
      <c r="AH189" s="227">
        <v>5</v>
      </c>
      <c r="AI189" s="227">
        <v>0</v>
      </c>
      <c r="AJ189" s="227">
        <v>5</v>
      </c>
      <c r="AK189" s="227">
        <v>1</v>
      </c>
      <c r="AL189" s="227">
        <v>0</v>
      </c>
      <c r="AM189" s="227">
        <v>0</v>
      </c>
      <c r="AN189" s="227">
        <v>5</v>
      </c>
      <c r="AO189" s="227">
        <v>2</v>
      </c>
      <c r="AP189" s="227">
        <v>5</v>
      </c>
      <c r="AQ189" s="227">
        <v>5</v>
      </c>
    </row>
    <row r="190" spans="1:43" ht="14.25" customHeight="1">
      <c r="A190" s="221">
        <v>185</v>
      </c>
      <c r="B190" s="292"/>
      <c r="C190" s="292" t="s">
        <v>2347</v>
      </c>
      <c r="D190" s="226">
        <v>1424</v>
      </c>
      <c r="E190" s="226">
        <v>530</v>
      </c>
      <c r="F190" s="223">
        <v>300</v>
      </c>
      <c r="G190" s="223">
        <v>68</v>
      </c>
      <c r="H190" s="223">
        <v>36</v>
      </c>
      <c r="I190" s="223">
        <v>196</v>
      </c>
      <c r="J190" s="228">
        <v>50.05</v>
      </c>
      <c r="K190" s="227">
        <v>186</v>
      </c>
      <c r="L190" s="227">
        <v>81</v>
      </c>
      <c r="M190" s="227">
        <v>9</v>
      </c>
      <c r="N190" s="227">
        <v>81</v>
      </c>
      <c r="O190" s="227">
        <v>1</v>
      </c>
      <c r="P190" s="227">
        <v>1</v>
      </c>
      <c r="Q190" s="227">
        <v>8</v>
      </c>
      <c r="R190" s="227" t="s">
        <v>245</v>
      </c>
      <c r="S190" s="227">
        <v>5</v>
      </c>
      <c r="T190" s="227">
        <v>3</v>
      </c>
      <c r="U190" s="227" t="s">
        <v>245</v>
      </c>
      <c r="V190" s="227" t="s">
        <v>245</v>
      </c>
      <c r="W190" s="227">
        <v>5</v>
      </c>
      <c r="X190" s="227">
        <v>2</v>
      </c>
      <c r="Y190" s="227">
        <v>1</v>
      </c>
      <c r="Z190" s="227" t="s">
        <v>245</v>
      </c>
      <c r="AA190" s="227">
        <v>1</v>
      </c>
      <c r="AB190" s="227">
        <v>8</v>
      </c>
      <c r="AC190" s="227">
        <v>8</v>
      </c>
      <c r="AD190" s="227">
        <v>8</v>
      </c>
      <c r="AE190" s="227">
        <v>8</v>
      </c>
      <c r="AF190" s="227">
        <v>8</v>
      </c>
      <c r="AG190" s="227">
        <v>0</v>
      </c>
      <c r="AH190" s="227">
        <v>8</v>
      </c>
      <c r="AI190" s="227">
        <v>4</v>
      </c>
      <c r="AJ190" s="227">
        <v>8</v>
      </c>
      <c r="AK190" s="227">
        <v>0</v>
      </c>
      <c r="AL190" s="227">
        <v>3</v>
      </c>
      <c r="AM190" s="227">
        <v>1</v>
      </c>
      <c r="AN190" s="227">
        <v>8</v>
      </c>
      <c r="AO190" s="227">
        <v>3</v>
      </c>
      <c r="AP190" s="227">
        <v>8</v>
      </c>
      <c r="AQ190" s="227">
        <v>8</v>
      </c>
    </row>
    <row r="191" spans="1:43" ht="14.25" customHeight="1">
      <c r="A191" s="221">
        <v>186</v>
      </c>
      <c r="B191" s="292"/>
      <c r="C191" s="292" t="s">
        <v>2356</v>
      </c>
      <c r="D191" s="226">
        <v>2058</v>
      </c>
      <c r="E191" s="226">
        <v>1288</v>
      </c>
      <c r="F191" s="223">
        <v>227</v>
      </c>
      <c r="G191" s="223">
        <v>103</v>
      </c>
      <c r="H191" s="223">
        <v>47</v>
      </c>
      <c r="I191" s="223">
        <v>77</v>
      </c>
      <c r="J191" s="228">
        <v>61.18</v>
      </c>
      <c r="K191" s="227">
        <v>170</v>
      </c>
      <c r="L191" s="227">
        <v>58</v>
      </c>
      <c r="M191" s="227" t="s">
        <v>245</v>
      </c>
      <c r="N191" s="227">
        <v>58</v>
      </c>
      <c r="O191" s="227" t="s">
        <v>245</v>
      </c>
      <c r="P191" s="227" t="s">
        <v>245</v>
      </c>
      <c r="Q191" s="227">
        <v>12</v>
      </c>
      <c r="R191" s="227">
        <v>4</v>
      </c>
      <c r="S191" s="227">
        <v>5</v>
      </c>
      <c r="T191" s="227">
        <v>3</v>
      </c>
      <c r="U191" s="227">
        <v>1</v>
      </c>
      <c r="V191" s="227" t="s">
        <v>245</v>
      </c>
      <c r="W191" s="227" t="s">
        <v>245</v>
      </c>
      <c r="X191" s="227">
        <v>6</v>
      </c>
      <c r="Y191" s="227">
        <v>4</v>
      </c>
      <c r="Z191" s="227">
        <v>1</v>
      </c>
      <c r="AA191" s="227">
        <v>7</v>
      </c>
      <c r="AB191" s="227">
        <v>11</v>
      </c>
      <c r="AC191" s="227">
        <v>11</v>
      </c>
      <c r="AD191" s="227">
        <v>11</v>
      </c>
      <c r="AE191" s="227">
        <v>11</v>
      </c>
      <c r="AF191" s="227">
        <v>11</v>
      </c>
      <c r="AG191" s="227">
        <v>1</v>
      </c>
      <c r="AH191" s="227">
        <v>12</v>
      </c>
      <c r="AI191" s="227">
        <v>7</v>
      </c>
      <c r="AJ191" s="227">
        <v>12</v>
      </c>
      <c r="AK191" s="227">
        <v>4</v>
      </c>
      <c r="AL191" s="227">
        <v>11</v>
      </c>
      <c r="AM191" s="227">
        <v>1</v>
      </c>
      <c r="AN191" s="227">
        <v>12</v>
      </c>
      <c r="AO191" s="227">
        <v>1</v>
      </c>
      <c r="AP191" s="227">
        <v>12</v>
      </c>
      <c r="AQ191" s="227">
        <v>11</v>
      </c>
    </row>
    <row r="192" spans="1:43" ht="14.25" customHeight="1">
      <c r="A192" s="221">
        <v>187</v>
      </c>
      <c r="B192" s="292" t="s">
        <v>2367</v>
      </c>
      <c r="C192" s="292"/>
      <c r="D192" s="226">
        <v>56499</v>
      </c>
      <c r="E192" s="226">
        <v>40797</v>
      </c>
      <c r="F192" s="223">
        <v>2575</v>
      </c>
      <c r="G192" s="223">
        <v>2219</v>
      </c>
      <c r="H192" s="223">
        <v>265</v>
      </c>
      <c r="I192" s="223">
        <v>91</v>
      </c>
      <c r="J192" s="228">
        <v>167.36</v>
      </c>
      <c r="K192" s="227">
        <v>1356</v>
      </c>
      <c r="L192" s="227">
        <v>274</v>
      </c>
      <c r="M192" s="227">
        <v>26</v>
      </c>
      <c r="N192" s="227">
        <v>243</v>
      </c>
      <c r="O192" s="227">
        <v>4</v>
      </c>
      <c r="P192" s="227">
        <v>34</v>
      </c>
      <c r="Q192" s="227">
        <v>175</v>
      </c>
      <c r="R192" s="227">
        <v>108</v>
      </c>
      <c r="S192" s="227">
        <v>15</v>
      </c>
      <c r="T192" s="227">
        <v>52</v>
      </c>
      <c r="U192" s="227">
        <v>53</v>
      </c>
      <c r="V192" s="227">
        <v>32</v>
      </c>
      <c r="W192" s="227">
        <v>31</v>
      </c>
      <c r="X192" s="227">
        <v>38</v>
      </c>
      <c r="Y192" s="227">
        <v>12</v>
      </c>
      <c r="Z192" s="227">
        <v>9</v>
      </c>
      <c r="AA192" s="227">
        <v>107</v>
      </c>
      <c r="AB192" s="227">
        <v>75</v>
      </c>
      <c r="AC192" s="227">
        <v>112</v>
      </c>
      <c r="AD192" s="227">
        <v>121</v>
      </c>
      <c r="AE192" s="227">
        <v>125</v>
      </c>
      <c r="AF192" s="227">
        <v>103</v>
      </c>
      <c r="AG192" s="227">
        <v>33</v>
      </c>
      <c r="AH192" s="227">
        <v>147</v>
      </c>
      <c r="AI192" s="227">
        <v>39</v>
      </c>
      <c r="AJ192" s="227">
        <v>128</v>
      </c>
      <c r="AK192" s="227">
        <v>35</v>
      </c>
      <c r="AL192" s="227">
        <v>19</v>
      </c>
      <c r="AM192" s="227">
        <v>11</v>
      </c>
      <c r="AN192" s="227">
        <v>122</v>
      </c>
      <c r="AO192" s="227">
        <v>58</v>
      </c>
      <c r="AP192" s="227">
        <v>129</v>
      </c>
      <c r="AQ192" s="227">
        <v>68</v>
      </c>
    </row>
    <row r="193" spans="1:43" ht="14.25" customHeight="1">
      <c r="A193" s="221">
        <v>188</v>
      </c>
      <c r="B193" s="292"/>
      <c r="C193" s="292" t="s">
        <v>275</v>
      </c>
      <c r="D193" s="226">
        <v>2207</v>
      </c>
      <c r="E193" s="226">
        <v>1013</v>
      </c>
      <c r="F193" s="223">
        <v>289</v>
      </c>
      <c r="G193" s="223">
        <v>240</v>
      </c>
      <c r="H193" s="223">
        <v>30</v>
      </c>
      <c r="I193" s="223">
        <v>19</v>
      </c>
      <c r="J193" s="228">
        <v>21.55</v>
      </c>
      <c r="K193" s="227">
        <v>210</v>
      </c>
      <c r="L193" s="227">
        <v>54</v>
      </c>
      <c r="M193" s="227">
        <v>8</v>
      </c>
      <c r="N193" s="227">
        <v>49</v>
      </c>
      <c r="O193" s="227">
        <v>3</v>
      </c>
      <c r="P193" s="227">
        <v>5</v>
      </c>
      <c r="Q193" s="227">
        <v>25</v>
      </c>
      <c r="R193" s="227">
        <v>13</v>
      </c>
      <c r="S193" s="227">
        <v>4</v>
      </c>
      <c r="T193" s="227">
        <v>8</v>
      </c>
      <c r="U193" s="227">
        <v>19</v>
      </c>
      <c r="V193" s="227">
        <v>6</v>
      </c>
      <c r="W193" s="227" t="s">
        <v>245</v>
      </c>
      <c r="X193" s="227" t="s">
        <v>245</v>
      </c>
      <c r="Y193" s="227" t="s">
        <v>245</v>
      </c>
      <c r="Z193" s="227" t="s">
        <v>245</v>
      </c>
      <c r="AA193" s="227">
        <v>16</v>
      </c>
      <c r="AB193" s="227">
        <v>6</v>
      </c>
      <c r="AC193" s="227">
        <v>25</v>
      </c>
      <c r="AD193" s="227">
        <v>23</v>
      </c>
      <c r="AE193" s="227">
        <v>19</v>
      </c>
      <c r="AF193" s="227">
        <v>20</v>
      </c>
      <c r="AG193" s="227">
        <v>0</v>
      </c>
      <c r="AH193" s="227">
        <v>24</v>
      </c>
      <c r="AI193" s="227">
        <v>0</v>
      </c>
      <c r="AJ193" s="227">
        <v>6</v>
      </c>
      <c r="AK193" s="227">
        <v>3</v>
      </c>
      <c r="AL193" s="227">
        <v>1</v>
      </c>
      <c r="AM193" s="227">
        <v>0</v>
      </c>
      <c r="AN193" s="227">
        <v>17</v>
      </c>
      <c r="AO193" s="227">
        <v>4</v>
      </c>
      <c r="AP193" s="227">
        <v>17</v>
      </c>
      <c r="AQ193" s="227">
        <v>1</v>
      </c>
    </row>
    <row r="194" spans="1:43" ht="14.25" customHeight="1">
      <c r="A194" s="221">
        <v>189</v>
      </c>
      <c r="B194" s="292"/>
      <c r="C194" s="292" t="s">
        <v>2389</v>
      </c>
      <c r="D194" s="226">
        <v>35779</v>
      </c>
      <c r="E194" s="226">
        <v>25037</v>
      </c>
      <c r="F194" s="223">
        <v>619</v>
      </c>
      <c r="G194" s="223">
        <v>553</v>
      </c>
      <c r="H194" s="223">
        <v>47</v>
      </c>
      <c r="I194" s="223">
        <v>19</v>
      </c>
      <c r="J194" s="228">
        <v>57.92</v>
      </c>
      <c r="K194" s="227">
        <v>314</v>
      </c>
      <c r="L194" s="227">
        <v>51</v>
      </c>
      <c r="M194" s="227">
        <v>7</v>
      </c>
      <c r="N194" s="227">
        <v>37</v>
      </c>
      <c r="O194" s="227">
        <v>1</v>
      </c>
      <c r="P194" s="227">
        <v>13</v>
      </c>
      <c r="Q194" s="227">
        <v>28</v>
      </c>
      <c r="R194" s="227">
        <v>27</v>
      </c>
      <c r="S194" s="227" t="s">
        <v>245</v>
      </c>
      <c r="T194" s="227">
        <v>1</v>
      </c>
      <c r="U194" s="227">
        <v>2</v>
      </c>
      <c r="V194" s="227">
        <v>7</v>
      </c>
      <c r="W194" s="227">
        <v>8</v>
      </c>
      <c r="X194" s="227">
        <v>10</v>
      </c>
      <c r="Y194" s="227">
        <v>1</v>
      </c>
      <c r="Z194" s="227" t="s">
        <v>245</v>
      </c>
      <c r="AA194" s="227">
        <v>27</v>
      </c>
      <c r="AB194" s="227">
        <v>24</v>
      </c>
      <c r="AC194" s="227">
        <v>27</v>
      </c>
      <c r="AD194" s="227">
        <v>22</v>
      </c>
      <c r="AE194" s="227">
        <v>28</v>
      </c>
      <c r="AF194" s="227">
        <v>21</v>
      </c>
      <c r="AG194" s="227">
        <v>0</v>
      </c>
      <c r="AH194" s="227">
        <v>28</v>
      </c>
      <c r="AI194" s="227">
        <v>3</v>
      </c>
      <c r="AJ194" s="227">
        <v>20</v>
      </c>
      <c r="AK194" s="227">
        <v>8</v>
      </c>
      <c r="AL194" s="227">
        <v>6</v>
      </c>
      <c r="AM194" s="227">
        <v>1</v>
      </c>
      <c r="AN194" s="227">
        <v>28</v>
      </c>
      <c r="AO194" s="227">
        <v>28</v>
      </c>
      <c r="AP194" s="227">
        <v>28</v>
      </c>
      <c r="AQ194" s="227">
        <v>15</v>
      </c>
    </row>
    <row r="195" spans="1:43" ht="14.25" customHeight="1">
      <c r="A195" s="221">
        <v>190</v>
      </c>
      <c r="B195" s="292"/>
      <c r="C195" s="292" t="s">
        <v>4557</v>
      </c>
      <c r="D195" s="226">
        <v>7043</v>
      </c>
      <c r="E195" s="226">
        <v>5105</v>
      </c>
      <c r="F195" s="223">
        <v>1117</v>
      </c>
      <c r="G195" s="223">
        <v>1026</v>
      </c>
      <c r="H195" s="223">
        <v>52</v>
      </c>
      <c r="I195" s="223">
        <v>39</v>
      </c>
      <c r="J195" s="228">
        <v>16.54</v>
      </c>
      <c r="K195" s="227">
        <v>489</v>
      </c>
      <c r="L195" s="227">
        <v>110</v>
      </c>
      <c r="M195" s="227">
        <v>8</v>
      </c>
      <c r="N195" s="227">
        <v>107</v>
      </c>
      <c r="O195" s="227" t="s">
        <v>245</v>
      </c>
      <c r="P195" s="227">
        <v>4</v>
      </c>
      <c r="Q195" s="227">
        <v>32</v>
      </c>
      <c r="R195" s="227">
        <v>32</v>
      </c>
      <c r="S195" s="227" t="s">
        <v>245</v>
      </c>
      <c r="T195" s="227" t="s">
        <v>245</v>
      </c>
      <c r="U195" s="227">
        <v>4</v>
      </c>
      <c r="V195" s="227">
        <v>5</v>
      </c>
      <c r="W195" s="227">
        <v>8</v>
      </c>
      <c r="X195" s="227">
        <v>9</v>
      </c>
      <c r="Y195" s="227">
        <v>4</v>
      </c>
      <c r="Z195" s="227">
        <v>2</v>
      </c>
      <c r="AA195" s="227">
        <v>18</v>
      </c>
      <c r="AB195" s="227">
        <v>13</v>
      </c>
      <c r="AC195" s="227">
        <v>14</v>
      </c>
      <c r="AD195" s="227">
        <v>18</v>
      </c>
      <c r="AE195" s="227">
        <v>20</v>
      </c>
      <c r="AF195" s="227">
        <v>13</v>
      </c>
      <c r="AG195" s="227">
        <v>6</v>
      </c>
      <c r="AH195" s="227">
        <v>32</v>
      </c>
      <c r="AI195" s="227">
        <v>16</v>
      </c>
      <c r="AJ195" s="227">
        <v>18</v>
      </c>
      <c r="AK195" s="227">
        <v>13</v>
      </c>
      <c r="AL195" s="227">
        <v>4</v>
      </c>
      <c r="AM195" s="227">
        <v>3</v>
      </c>
      <c r="AN195" s="227">
        <v>32</v>
      </c>
      <c r="AO195" s="227">
        <v>18</v>
      </c>
      <c r="AP195" s="227">
        <v>32</v>
      </c>
      <c r="AQ195" s="227">
        <v>20</v>
      </c>
    </row>
    <row r="196" spans="1:43" ht="14.25" customHeight="1">
      <c r="A196" s="221">
        <v>191</v>
      </c>
      <c r="B196" s="292"/>
      <c r="C196" s="292" t="s">
        <v>2441</v>
      </c>
      <c r="D196" s="226">
        <v>1455</v>
      </c>
      <c r="E196" s="226">
        <v>877</v>
      </c>
      <c r="F196" s="223">
        <v>283</v>
      </c>
      <c r="G196" s="223">
        <v>261</v>
      </c>
      <c r="H196" s="223">
        <v>22</v>
      </c>
      <c r="I196" s="223">
        <v>0</v>
      </c>
      <c r="J196" s="228">
        <v>11.01</v>
      </c>
      <c r="K196" s="227">
        <v>182</v>
      </c>
      <c r="L196" s="227">
        <v>25</v>
      </c>
      <c r="M196" s="227">
        <v>1</v>
      </c>
      <c r="N196" s="227">
        <v>25</v>
      </c>
      <c r="O196" s="227" t="s">
        <v>245</v>
      </c>
      <c r="P196" s="227" t="s">
        <v>245</v>
      </c>
      <c r="Q196" s="227">
        <v>10</v>
      </c>
      <c r="R196" s="227">
        <v>10</v>
      </c>
      <c r="S196" s="227" t="s">
        <v>245</v>
      </c>
      <c r="T196" s="227" t="s">
        <v>245</v>
      </c>
      <c r="U196" s="227" t="s">
        <v>245</v>
      </c>
      <c r="V196" s="227">
        <v>3</v>
      </c>
      <c r="W196" s="227">
        <v>2</v>
      </c>
      <c r="X196" s="227">
        <v>5</v>
      </c>
      <c r="Y196" s="227" t="s">
        <v>245</v>
      </c>
      <c r="Z196" s="227" t="s">
        <v>245</v>
      </c>
      <c r="AA196" s="227">
        <v>10</v>
      </c>
      <c r="AB196" s="227">
        <v>1</v>
      </c>
      <c r="AC196" s="227">
        <v>8</v>
      </c>
      <c r="AD196" s="227">
        <v>10</v>
      </c>
      <c r="AE196" s="227">
        <v>7</v>
      </c>
      <c r="AF196" s="227">
        <v>9</v>
      </c>
      <c r="AG196" s="227">
        <v>0</v>
      </c>
      <c r="AH196" s="227">
        <v>10</v>
      </c>
      <c r="AI196" s="227">
        <v>0</v>
      </c>
      <c r="AJ196" s="227">
        <v>4</v>
      </c>
      <c r="AK196" s="227">
        <v>2</v>
      </c>
      <c r="AL196" s="227">
        <v>0</v>
      </c>
      <c r="AM196" s="227">
        <v>0</v>
      </c>
      <c r="AN196" s="227">
        <v>10</v>
      </c>
      <c r="AO196" s="227">
        <v>2</v>
      </c>
      <c r="AP196" s="227">
        <v>10</v>
      </c>
      <c r="AQ196" s="227">
        <v>1</v>
      </c>
    </row>
    <row r="197" spans="1:43" ht="14.25" customHeight="1">
      <c r="A197" s="221">
        <v>192</v>
      </c>
      <c r="B197" s="292"/>
      <c r="C197" s="292" t="s">
        <v>2448</v>
      </c>
      <c r="D197" s="226">
        <v>3361</v>
      </c>
      <c r="E197" s="226">
        <v>2823</v>
      </c>
      <c r="F197" s="223">
        <v>130</v>
      </c>
      <c r="G197" s="223">
        <v>49</v>
      </c>
      <c r="H197" s="223">
        <v>71</v>
      </c>
      <c r="I197" s="223">
        <v>10</v>
      </c>
      <c r="J197" s="228">
        <v>27.5</v>
      </c>
      <c r="K197" s="227">
        <v>78</v>
      </c>
      <c r="L197" s="227">
        <v>18</v>
      </c>
      <c r="M197" s="227">
        <v>2</v>
      </c>
      <c r="N197" s="227">
        <v>15</v>
      </c>
      <c r="O197" s="227" t="s">
        <v>245</v>
      </c>
      <c r="P197" s="227">
        <v>2</v>
      </c>
      <c r="Q197" s="227">
        <v>37</v>
      </c>
      <c r="R197" s="227">
        <v>9</v>
      </c>
      <c r="S197" s="227">
        <v>6</v>
      </c>
      <c r="T197" s="227">
        <v>22</v>
      </c>
      <c r="U197" s="227">
        <v>12</v>
      </c>
      <c r="V197" s="227">
        <v>4</v>
      </c>
      <c r="W197" s="227">
        <v>6</v>
      </c>
      <c r="X197" s="227">
        <v>8</v>
      </c>
      <c r="Y197" s="227">
        <v>3</v>
      </c>
      <c r="Z197" s="227">
        <v>4</v>
      </c>
      <c r="AA197" s="227">
        <v>21</v>
      </c>
      <c r="AB197" s="227">
        <v>18</v>
      </c>
      <c r="AC197" s="227">
        <v>22</v>
      </c>
      <c r="AD197" s="227">
        <v>25</v>
      </c>
      <c r="AE197" s="227">
        <v>25</v>
      </c>
      <c r="AF197" s="227">
        <v>24</v>
      </c>
      <c r="AG197" s="227">
        <v>12</v>
      </c>
      <c r="AH197" s="227">
        <v>26</v>
      </c>
      <c r="AI197" s="227">
        <v>11</v>
      </c>
      <c r="AJ197" s="227">
        <v>37</v>
      </c>
      <c r="AK197" s="227">
        <v>0</v>
      </c>
      <c r="AL197" s="227">
        <v>3</v>
      </c>
      <c r="AM197" s="227">
        <v>2</v>
      </c>
      <c r="AN197" s="227">
        <v>22</v>
      </c>
      <c r="AO197" s="227">
        <v>0</v>
      </c>
      <c r="AP197" s="227">
        <v>19</v>
      </c>
      <c r="AQ197" s="227">
        <v>15</v>
      </c>
    </row>
    <row r="198" spans="1:43" ht="14.25" customHeight="1">
      <c r="A198" s="221">
        <v>193</v>
      </c>
      <c r="B198" s="292"/>
      <c r="C198" s="292" t="s">
        <v>2483</v>
      </c>
      <c r="D198" s="226">
        <v>33</v>
      </c>
      <c r="E198" s="226">
        <v>25</v>
      </c>
      <c r="F198" s="223">
        <v>0</v>
      </c>
      <c r="G198" s="223">
        <v>0</v>
      </c>
      <c r="H198" s="223">
        <v>0</v>
      </c>
      <c r="I198" s="223">
        <v>0</v>
      </c>
      <c r="J198" s="228" t="s">
        <v>245</v>
      </c>
      <c r="K198" s="227" t="s">
        <v>245</v>
      </c>
      <c r="L198" s="227" t="s">
        <v>245</v>
      </c>
      <c r="M198" s="227" t="s">
        <v>245</v>
      </c>
      <c r="N198" s="227" t="s">
        <v>245</v>
      </c>
      <c r="O198" s="227" t="s">
        <v>245</v>
      </c>
      <c r="P198" s="227" t="s">
        <v>245</v>
      </c>
      <c r="Q198" s="227">
        <v>1</v>
      </c>
      <c r="R198" s="227" t="s">
        <v>245</v>
      </c>
      <c r="S198" s="227" t="s">
        <v>245</v>
      </c>
      <c r="T198" s="227">
        <v>1</v>
      </c>
      <c r="U198" s="227">
        <v>1</v>
      </c>
      <c r="V198" s="227" t="s">
        <v>245</v>
      </c>
      <c r="W198" s="227" t="s">
        <v>245</v>
      </c>
      <c r="X198" s="227" t="s">
        <v>245</v>
      </c>
      <c r="Y198" s="227" t="s">
        <v>245</v>
      </c>
      <c r="Z198" s="227" t="s">
        <v>245</v>
      </c>
      <c r="AA198" s="227">
        <v>0</v>
      </c>
      <c r="AB198" s="227">
        <v>0</v>
      </c>
      <c r="AC198" s="227">
        <v>0</v>
      </c>
      <c r="AD198" s="227">
        <v>0</v>
      </c>
      <c r="AE198" s="227">
        <v>0</v>
      </c>
      <c r="AF198" s="227">
        <v>0</v>
      </c>
      <c r="AG198" s="227">
        <v>1</v>
      </c>
      <c r="AH198" s="227">
        <v>1</v>
      </c>
      <c r="AI198" s="227">
        <v>0</v>
      </c>
      <c r="AJ198" s="227">
        <v>1</v>
      </c>
      <c r="AK198" s="227">
        <v>0</v>
      </c>
      <c r="AL198" s="227">
        <v>0</v>
      </c>
      <c r="AM198" s="227">
        <v>0</v>
      </c>
      <c r="AN198" s="227">
        <v>1</v>
      </c>
      <c r="AO198" s="227">
        <v>0</v>
      </c>
      <c r="AP198" s="227">
        <v>0</v>
      </c>
      <c r="AQ198" s="227">
        <v>0</v>
      </c>
    </row>
    <row r="199" spans="1:43" ht="14.25" customHeight="1">
      <c r="A199" s="221">
        <v>194</v>
      </c>
      <c r="B199" s="292"/>
      <c r="C199" s="292" t="s">
        <v>2484</v>
      </c>
      <c r="D199" s="226">
        <v>6621</v>
      </c>
      <c r="E199" s="226">
        <v>5917</v>
      </c>
      <c r="F199" s="223">
        <v>137</v>
      </c>
      <c r="G199" s="223">
        <v>90</v>
      </c>
      <c r="H199" s="223">
        <v>43</v>
      </c>
      <c r="I199" s="223">
        <v>4</v>
      </c>
      <c r="J199" s="228">
        <v>32.840000000000003</v>
      </c>
      <c r="K199" s="227">
        <v>83</v>
      </c>
      <c r="L199" s="227">
        <v>16</v>
      </c>
      <c r="M199" s="227" t="s">
        <v>245</v>
      </c>
      <c r="N199" s="227">
        <v>10</v>
      </c>
      <c r="O199" s="227" t="s">
        <v>245</v>
      </c>
      <c r="P199" s="227">
        <v>10</v>
      </c>
      <c r="Q199" s="227">
        <v>42</v>
      </c>
      <c r="R199" s="227">
        <v>17</v>
      </c>
      <c r="S199" s="227">
        <v>5</v>
      </c>
      <c r="T199" s="227">
        <v>20</v>
      </c>
      <c r="U199" s="227">
        <v>15</v>
      </c>
      <c r="V199" s="227">
        <v>7</v>
      </c>
      <c r="W199" s="227">
        <v>7</v>
      </c>
      <c r="X199" s="227">
        <v>6</v>
      </c>
      <c r="Y199" s="227">
        <v>4</v>
      </c>
      <c r="Z199" s="227">
        <v>3</v>
      </c>
      <c r="AA199" s="227">
        <v>15</v>
      </c>
      <c r="AB199" s="227">
        <v>13</v>
      </c>
      <c r="AC199" s="227">
        <v>16</v>
      </c>
      <c r="AD199" s="227">
        <v>23</v>
      </c>
      <c r="AE199" s="227">
        <v>26</v>
      </c>
      <c r="AF199" s="227">
        <v>16</v>
      </c>
      <c r="AG199" s="227">
        <v>14</v>
      </c>
      <c r="AH199" s="227">
        <v>26</v>
      </c>
      <c r="AI199" s="227">
        <v>9</v>
      </c>
      <c r="AJ199" s="227">
        <v>42</v>
      </c>
      <c r="AK199" s="227">
        <v>9</v>
      </c>
      <c r="AL199" s="227">
        <v>5</v>
      </c>
      <c r="AM199" s="227">
        <v>5</v>
      </c>
      <c r="AN199" s="227">
        <v>12</v>
      </c>
      <c r="AO199" s="227">
        <v>6</v>
      </c>
      <c r="AP199" s="227">
        <v>23</v>
      </c>
      <c r="AQ199" s="227">
        <v>16</v>
      </c>
    </row>
    <row r="200" spans="1:43" ht="14.25" customHeight="1">
      <c r="A200" s="221">
        <v>195</v>
      </c>
      <c r="B200" s="292" t="s">
        <v>2515</v>
      </c>
      <c r="C200" s="292"/>
      <c r="D200" s="226">
        <v>20232</v>
      </c>
      <c r="E200" s="226">
        <v>12005</v>
      </c>
      <c r="F200" s="223">
        <v>3508</v>
      </c>
      <c r="G200" s="223">
        <v>1932</v>
      </c>
      <c r="H200" s="223">
        <v>1538</v>
      </c>
      <c r="I200" s="223">
        <v>38</v>
      </c>
      <c r="J200" s="228">
        <v>472.28</v>
      </c>
      <c r="K200" s="227">
        <v>1599</v>
      </c>
      <c r="L200" s="227">
        <v>299</v>
      </c>
      <c r="M200" s="227">
        <v>15</v>
      </c>
      <c r="N200" s="227">
        <v>265</v>
      </c>
      <c r="O200" s="227">
        <v>9</v>
      </c>
      <c r="P200" s="227">
        <v>47</v>
      </c>
      <c r="Q200" s="227">
        <v>117</v>
      </c>
      <c r="R200" s="227">
        <v>28</v>
      </c>
      <c r="S200" s="227">
        <v>51</v>
      </c>
      <c r="T200" s="227">
        <v>38</v>
      </c>
      <c r="U200" s="227">
        <v>19</v>
      </c>
      <c r="V200" s="227">
        <v>11</v>
      </c>
      <c r="W200" s="227">
        <v>22</v>
      </c>
      <c r="X200" s="227">
        <v>44</v>
      </c>
      <c r="Y200" s="227">
        <v>18</v>
      </c>
      <c r="Z200" s="227">
        <v>3</v>
      </c>
      <c r="AA200" s="227">
        <v>82</v>
      </c>
      <c r="AB200" s="227">
        <v>94</v>
      </c>
      <c r="AC200" s="227">
        <v>100</v>
      </c>
      <c r="AD200" s="227">
        <v>93</v>
      </c>
      <c r="AE200" s="227">
        <v>104</v>
      </c>
      <c r="AF200" s="227">
        <v>78</v>
      </c>
      <c r="AG200" s="227">
        <v>9</v>
      </c>
      <c r="AH200" s="227">
        <v>109</v>
      </c>
      <c r="AI200" s="227">
        <v>55</v>
      </c>
      <c r="AJ200" s="227">
        <v>103</v>
      </c>
      <c r="AK200" s="227">
        <v>14</v>
      </c>
      <c r="AL200" s="227">
        <v>41</v>
      </c>
      <c r="AM200" s="227">
        <v>29</v>
      </c>
      <c r="AN200" s="227">
        <v>112</v>
      </c>
      <c r="AO200" s="227">
        <v>75</v>
      </c>
      <c r="AP200" s="227">
        <v>105</v>
      </c>
      <c r="AQ200" s="227">
        <v>95</v>
      </c>
    </row>
    <row r="201" spans="1:43" ht="14.25" customHeight="1">
      <c r="A201" s="221">
        <v>196</v>
      </c>
      <c r="B201" s="292"/>
      <c r="C201" s="292" t="s">
        <v>2516</v>
      </c>
      <c r="D201" s="226">
        <v>1698</v>
      </c>
      <c r="E201" s="226">
        <v>746</v>
      </c>
      <c r="F201" s="223">
        <v>147</v>
      </c>
      <c r="G201" s="223">
        <v>25</v>
      </c>
      <c r="H201" s="223">
        <v>116</v>
      </c>
      <c r="I201" s="223">
        <v>6</v>
      </c>
      <c r="J201" s="228">
        <v>41.63</v>
      </c>
      <c r="K201" s="227">
        <v>48</v>
      </c>
      <c r="L201" s="227">
        <v>14</v>
      </c>
      <c r="M201" s="227" t="s">
        <v>245</v>
      </c>
      <c r="N201" s="227">
        <v>13</v>
      </c>
      <c r="O201" s="227">
        <v>1</v>
      </c>
      <c r="P201" s="227">
        <v>2</v>
      </c>
      <c r="Q201" s="227">
        <v>16</v>
      </c>
      <c r="R201" s="227" t="s">
        <v>245</v>
      </c>
      <c r="S201" s="227">
        <v>2</v>
      </c>
      <c r="T201" s="227">
        <v>14</v>
      </c>
      <c r="U201" s="227">
        <v>11</v>
      </c>
      <c r="V201" s="227">
        <v>3</v>
      </c>
      <c r="W201" s="227" t="s">
        <v>245</v>
      </c>
      <c r="X201" s="227">
        <v>1</v>
      </c>
      <c r="Y201" s="227">
        <v>1</v>
      </c>
      <c r="Z201" s="227" t="s">
        <v>245</v>
      </c>
      <c r="AA201" s="227">
        <v>5</v>
      </c>
      <c r="AB201" s="227">
        <v>5</v>
      </c>
      <c r="AC201" s="227">
        <v>13</v>
      </c>
      <c r="AD201" s="227">
        <v>12</v>
      </c>
      <c r="AE201" s="227">
        <v>15</v>
      </c>
      <c r="AF201" s="227">
        <v>10</v>
      </c>
      <c r="AG201" s="227">
        <v>1</v>
      </c>
      <c r="AH201" s="227">
        <v>11</v>
      </c>
      <c r="AI201" s="227">
        <v>0</v>
      </c>
      <c r="AJ201" s="227">
        <v>10</v>
      </c>
      <c r="AK201" s="227">
        <v>2</v>
      </c>
      <c r="AL201" s="227">
        <v>3</v>
      </c>
      <c r="AM201" s="227">
        <v>2</v>
      </c>
      <c r="AN201" s="227">
        <v>11</v>
      </c>
      <c r="AO201" s="227">
        <v>3</v>
      </c>
      <c r="AP201" s="227">
        <v>9</v>
      </c>
      <c r="AQ201" s="227">
        <v>5</v>
      </c>
    </row>
    <row r="202" spans="1:43" ht="14.25" customHeight="1">
      <c r="A202" s="221">
        <v>197</v>
      </c>
      <c r="B202" s="292"/>
      <c r="C202" s="292" t="s">
        <v>2526</v>
      </c>
      <c r="D202" s="226">
        <v>1927</v>
      </c>
      <c r="E202" s="226">
        <v>1330</v>
      </c>
      <c r="F202" s="223">
        <v>253</v>
      </c>
      <c r="G202" s="223">
        <v>140</v>
      </c>
      <c r="H202" s="223">
        <v>110</v>
      </c>
      <c r="I202" s="223">
        <v>3</v>
      </c>
      <c r="J202" s="228">
        <v>55.07</v>
      </c>
      <c r="K202" s="227">
        <v>154</v>
      </c>
      <c r="L202" s="227">
        <v>18</v>
      </c>
      <c r="M202" s="227">
        <v>1</v>
      </c>
      <c r="N202" s="227">
        <v>18</v>
      </c>
      <c r="O202" s="227">
        <v>1</v>
      </c>
      <c r="P202" s="227">
        <v>1</v>
      </c>
      <c r="Q202" s="227">
        <v>18</v>
      </c>
      <c r="R202" s="227">
        <v>4</v>
      </c>
      <c r="S202" s="227">
        <v>6</v>
      </c>
      <c r="T202" s="227">
        <v>8</v>
      </c>
      <c r="U202" s="227">
        <v>6</v>
      </c>
      <c r="V202" s="227">
        <v>1</v>
      </c>
      <c r="W202" s="227">
        <v>4</v>
      </c>
      <c r="X202" s="227">
        <v>5</v>
      </c>
      <c r="Y202" s="227">
        <v>2</v>
      </c>
      <c r="Z202" s="227" t="s">
        <v>245</v>
      </c>
      <c r="AA202" s="227">
        <v>12</v>
      </c>
      <c r="AB202" s="227">
        <v>12</v>
      </c>
      <c r="AC202" s="227">
        <v>9</v>
      </c>
      <c r="AD202" s="227">
        <v>12</v>
      </c>
      <c r="AE202" s="227">
        <v>11</v>
      </c>
      <c r="AF202" s="227">
        <v>1</v>
      </c>
      <c r="AG202" s="227">
        <v>6</v>
      </c>
      <c r="AH202" s="227">
        <v>16</v>
      </c>
      <c r="AI202" s="227">
        <v>5</v>
      </c>
      <c r="AJ202" s="227">
        <v>17</v>
      </c>
      <c r="AK202" s="227">
        <v>0</v>
      </c>
      <c r="AL202" s="227">
        <v>7</v>
      </c>
      <c r="AM202" s="227">
        <v>4</v>
      </c>
      <c r="AN202" s="227">
        <v>18</v>
      </c>
      <c r="AO202" s="227">
        <v>9</v>
      </c>
      <c r="AP202" s="227">
        <v>16</v>
      </c>
      <c r="AQ202" s="227">
        <v>11</v>
      </c>
    </row>
    <row r="203" spans="1:43" ht="14.25" customHeight="1">
      <c r="A203" s="221">
        <v>198</v>
      </c>
      <c r="B203" s="292"/>
      <c r="C203" s="292" t="s">
        <v>4558</v>
      </c>
      <c r="D203" s="226">
        <v>3121</v>
      </c>
      <c r="E203" s="226">
        <v>1912</v>
      </c>
      <c r="F203" s="223">
        <v>351</v>
      </c>
      <c r="G203" s="223">
        <v>187</v>
      </c>
      <c r="H203" s="223">
        <v>162</v>
      </c>
      <c r="I203" s="223">
        <v>2</v>
      </c>
      <c r="J203" s="228">
        <v>71.64</v>
      </c>
      <c r="K203" s="227">
        <v>164</v>
      </c>
      <c r="L203" s="227">
        <v>23</v>
      </c>
      <c r="M203" s="227">
        <v>2</v>
      </c>
      <c r="N203" s="227">
        <v>20</v>
      </c>
      <c r="O203" s="227" t="s">
        <v>245</v>
      </c>
      <c r="P203" s="227">
        <v>1</v>
      </c>
      <c r="Q203" s="227">
        <v>16</v>
      </c>
      <c r="R203" s="227">
        <v>2</v>
      </c>
      <c r="S203" s="227">
        <v>7</v>
      </c>
      <c r="T203" s="227">
        <v>7</v>
      </c>
      <c r="U203" s="227">
        <v>1</v>
      </c>
      <c r="V203" s="227">
        <v>4</v>
      </c>
      <c r="W203" s="227">
        <v>3</v>
      </c>
      <c r="X203" s="227">
        <v>5</v>
      </c>
      <c r="Y203" s="227">
        <v>3</v>
      </c>
      <c r="Z203" s="227" t="s">
        <v>245</v>
      </c>
      <c r="AA203" s="227">
        <v>13</v>
      </c>
      <c r="AB203" s="227">
        <v>14</v>
      </c>
      <c r="AC203" s="227">
        <v>14</v>
      </c>
      <c r="AD203" s="227">
        <v>14</v>
      </c>
      <c r="AE203" s="227">
        <v>13</v>
      </c>
      <c r="AF203" s="227">
        <v>12</v>
      </c>
      <c r="AG203" s="227">
        <v>1</v>
      </c>
      <c r="AH203" s="227">
        <v>16</v>
      </c>
      <c r="AI203" s="227">
        <v>10</v>
      </c>
      <c r="AJ203" s="227">
        <v>16</v>
      </c>
      <c r="AK203" s="227">
        <v>1</v>
      </c>
      <c r="AL203" s="227">
        <v>6</v>
      </c>
      <c r="AM203" s="227">
        <v>4</v>
      </c>
      <c r="AN203" s="227">
        <v>16</v>
      </c>
      <c r="AO203" s="227">
        <v>10</v>
      </c>
      <c r="AP203" s="227">
        <v>14</v>
      </c>
      <c r="AQ203" s="227">
        <v>13</v>
      </c>
    </row>
    <row r="204" spans="1:43" ht="14.25" customHeight="1">
      <c r="A204" s="221">
        <v>199</v>
      </c>
      <c r="B204" s="292"/>
      <c r="C204" s="292" t="s">
        <v>2547</v>
      </c>
      <c r="D204" s="226">
        <v>1283</v>
      </c>
      <c r="E204" s="226">
        <v>801</v>
      </c>
      <c r="F204" s="223">
        <v>298</v>
      </c>
      <c r="G204" s="223">
        <v>214</v>
      </c>
      <c r="H204" s="223">
        <v>83</v>
      </c>
      <c r="I204" s="223">
        <v>1</v>
      </c>
      <c r="J204" s="228">
        <v>29.81</v>
      </c>
      <c r="K204" s="227">
        <v>107</v>
      </c>
      <c r="L204" s="227">
        <v>19</v>
      </c>
      <c r="M204" s="227" t="s">
        <v>245</v>
      </c>
      <c r="N204" s="227">
        <v>16</v>
      </c>
      <c r="O204" s="227" t="s">
        <v>245</v>
      </c>
      <c r="P204" s="227">
        <v>3</v>
      </c>
      <c r="Q204" s="227">
        <v>6</v>
      </c>
      <c r="R204" s="227">
        <v>3</v>
      </c>
      <c r="S204" s="227">
        <v>2</v>
      </c>
      <c r="T204" s="227">
        <v>1</v>
      </c>
      <c r="U204" s="227">
        <v>1</v>
      </c>
      <c r="V204" s="227" t="s">
        <v>245</v>
      </c>
      <c r="W204" s="227" t="s">
        <v>245</v>
      </c>
      <c r="X204" s="227">
        <v>4</v>
      </c>
      <c r="Y204" s="227">
        <v>1</v>
      </c>
      <c r="Z204" s="227" t="s">
        <v>245</v>
      </c>
      <c r="AA204" s="227">
        <v>5</v>
      </c>
      <c r="AB204" s="227">
        <v>5</v>
      </c>
      <c r="AC204" s="227">
        <v>5</v>
      </c>
      <c r="AD204" s="227">
        <v>5</v>
      </c>
      <c r="AE204" s="227">
        <v>5</v>
      </c>
      <c r="AF204" s="227">
        <v>5</v>
      </c>
      <c r="AG204" s="227">
        <v>1</v>
      </c>
      <c r="AH204" s="227">
        <v>5</v>
      </c>
      <c r="AI204" s="227">
        <v>3</v>
      </c>
      <c r="AJ204" s="227">
        <v>6</v>
      </c>
      <c r="AK204" s="227">
        <v>0</v>
      </c>
      <c r="AL204" s="227">
        <v>2</v>
      </c>
      <c r="AM204" s="227">
        <v>1</v>
      </c>
      <c r="AN204" s="227">
        <v>6</v>
      </c>
      <c r="AO204" s="227">
        <v>4</v>
      </c>
      <c r="AP204" s="227">
        <v>5</v>
      </c>
      <c r="AQ204" s="227">
        <v>5</v>
      </c>
    </row>
    <row r="205" spans="1:43" ht="14.25" customHeight="1">
      <c r="A205" s="221">
        <v>200</v>
      </c>
      <c r="B205" s="292"/>
      <c r="C205" s="292" t="s">
        <v>4559</v>
      </c>
      <c r="D205" s="226">
        <v>1163</v>
      </c>
      <c r="E205" s="226">
        <v>74</v>
      </c>
      <c r="F205" s="223">
        <v>576</v>
      </c>
      <c r="G205" s="223">
        <v>302</v>
      </c>
      <c r="H205" s="223">
        <v>270</v>
      </c>
      <c r="I205" s="223">
        <v>4</v>
      </c>
      <c r="J205" s="228">
        <v>77.08</v>
      </c>
      <c r="K205" s="227">
        <v>278</v>
      </c>
      <c r="L205" s="227">
        <v>67</v>
      </c>
      <c r="M205" s="227">
        <v>4</v>
      </c>
      <c r="N205" s="227">
        <v>66</v>
      </c>
      <c r="O205" s="227">
        <v>1</v>
      </c>
      <c r="P205" s="227">
        <v>2</v>
      </c>
      <c r="Q205" s="227">
        <v>12</v>
      </c>
      <c r="R205" s="227">
        <v>2</v>
      </c>
      <c r="S205" s="227">
        <v>9</v>
      </c>
      <c r="T205" s="227">
        <v>1</v>
      </c>
      <c r="U205" s="227" t="s">
        <v>245</v>
      </c>
      <c r="V205" s="227" t="s">
        <v>245</v>
      </c>
      <c r="W205" s="227">
        <v>3</v>
      </c>
      <c r="X205" s="227">
        <v>7</v>
      </c>
      <c r="Y205" s="227">
        <v>1</v>
      </c>
      <c r="Z205" s="227">
        <v>1</v>
      </c>
      <c r="AA205" s="227">
        <v>10</v>
      </c>
      <c r="AB205" s="227">
        <v>12</v>
      </c>
      <c r="AC205" s="227">
        <v>11</v>
      </c>
      <c r="AD205" s="227">
        <v>9</v>
      </c>
      <c r="AE205" s="227">
        <v>12</v>
      </c>
      <c r="AF205" s="227">
        <v>8</v>
      </c>
      <c r="AG205" s="227">
        <v>0</v>
      </c>
      <c r="AH205" s="227">
        <v>12</v>
      </c>
      <c r="AI205" s="227">
        <v>6</v>
      </c>
      <c r="AJ205" s="227">
        <v>9</v>
      </c>
      <c r="AK205" s="227">
        <v>2</v>
      </c>
      <c r="AL205" s="227">
        <v>4</v>
      </c>
      <c r="AM205" s="227">
        <v>3</v>
      </c>
      <c r="AN205" s="227">
        <v>12</v>
      </c>
      <c r="AO205" s="227">
        <v>8</v>
      </c>
      <c r="AP205" s="227">
        <v>12</v>
      </c>
      <c r="AQ205" s="227">
        <v>12</v>
      </c>
    </row>
    <row r="206" spans="1:43" ht="14.25" customHeight="1">
      <c r="A206" s="221">
        <v>201</v>
      </c>
      <c r="B206" s="292"/>
      <c r="C206" s="292" t="s">
        <v>2561</v>
      </c>
      <c r="D206" s="226">
        <v>2678</v>
      </c>
      <c r="E206" s="226">
        <v>1749</v>
      </c>
      <c r="F206" s="223">
        <v>479</v>
      </c>
      <c r="G206" s="223">
        <v>334</v>
      </c>
      <c r="H206" s="223">
        <v>145</v>
      </c>
      <c r="I206" s="223">
        <v>0</v>
      </c>
      <c r="J206" s="228">
        <v>50.12</v>
      </c>
      <c r="K206" s="227">
        <v>236</v>
      </c>
      <c r="L206" s="227">
        <v>53</v>
      </c>
      <c r="M206" s="227">
        <v>2</v>
      </c>
      <c r="N206" s="227">
        <v>31</v>
      </c>
      <c r="O206" s="227">
        <v>5</v>
      </c>
      <c r="P206" s="227">
        <v>35</v>
      </c>
      <c r="Q206" s="227">
        <v>12</v>
      </c>
      <c r="R206" s="227">
        <v>5</v>
      </c>
      <c r="S206" s="227">
        <v>7</v>
      </c>
      <c r="T206" s="227" t="s">
        <v>245</v>
      </c>
      <c r="U206" s="227" t="s">
        <v>245</v>
      </c>
      <c r="V206" s="227">
        <v>1</v>
      </c>
      <c r="W206" s="227">
        <v>2</v>
      </c>
      <c r="X206" s="227">
        <v>4</v>
      </c>
      <c r="Y206" s="227">
        <v>4</v>
      </c>
      <c r="Z206" s="227">
        <v>1</v>
      </c>
      <c r="AA206" s="227">
        <v>12</v>
      </c>
      <c r="AB206" s="227">
        <v>12</v>
      </c>
      <c r="AC206" s="227">
        <v>12</v>
      </c>
      <c r="AD206" s="227">
        <v>12</v>
      </c>
      <c r="AE206" s="227">
        <v>12</v>
      </c>
      <c r="AF206" s="227">
        <v>11</v>
      </c>
      <c r="AG206" s="227">
        <v>0</v>
      </c>
      <c r="AH206" s="227">
        <v>12</v>
      </c>
      <c r="AI206" s="227">
        <v>8</v>
      </c>
      <c r="AJ206" s="227">
        <v>10</v>
      </c>
      <c r="AK206" s="227">
        <v>2</v>
      </c>
      <c r="AL206" s="227">
        <v>6</v>
      </c>
      <c r="AM206" s="227">
        <v>6</v>
      </c>
      <c r="AN206" s="227">
        <v>12</v>
      </c>
      <c r="AO206" s="227">
        <v>12</v>
      </c>
      <c r="AP206" s="227">
        <v>12</v>
      </c>
      <c r="AQ206" s="227">
        <v>12</v>
      </c>
    </row>
    <row r="207" spans="1:43" ht="14.25" customHeight="1">
      <c r="A207" s="221">
        <v>202</v>
      </c>
      <c r="B207" s="292"/>
      <c r="C207" s="292" t="s">
        <v>2570</v>
      </c>
      <c r="D207" s="226">
        <v>5462</v>
      </c>
      <c r="E207" s="226">
        <v>4103</v>
      </c>
      <c r="F207" s="223">
        <v>504</v>
      </c>
      <c r="G207" s="223">
        <v>192</v>
      </c>
      <c r="H207" s="223">
        <v>307</v>
      </c>
      <c r="I207" s="223">
        <v>5</v>
      </c>
      <c r="J207" s="228">
        <v>52.1</v>
      </c>
      <c r="K207" s="227">
        <v>139</v>
      </c>
      <c r="L207" s="227">
        <v>17</v>
      </c>
      <c r="M207" s="227">
        <v>1</v>
      </c>
      <c r="N207" s="227">
        <v>17</v>
      </c>
      <c r="O207" s="227" t="s">
        <v>245</v>
      </c>
      <c r="P207" s="227" t="s">
        <v>245</v>
      </c>
      <c r="Q207" s="227">
        <v>17</v>
      </c>
      <c r="R207" s="227">
        <v>7</v>
      </c>
      <c r="S207" s="227">
        <v>4</v>
      </c>
      <c r="T207" s="227">
        <v>6</v>
      </c>
      <c r="U207" s="227" t="s">
        <v>245</v>
      </c>
      <c r="V207" s="227" t="s">
        <v>245</v>
      </c>
      <c r="W207" s="227">
        <v>7</v>
      </c>
      <c r="X207" s="227">
        <v>6</v>
      </c>
      <c r="Y207" s="227">
        <v>3</v>
      </c>
      <c r="Z207" s="227">
        <v>1</v>
      </c>
      <c r="AA207" s="227">
        <v>6</v>
      </c>
      <c r="AB207" s="227">
        <v>15</v>
      </c>
      <c r="AC207" s="227">
        <v>17</v>
      </c>
      <c r="AD207" s="227">
        <v>13</v>
      </c>
      <c r="AE207" s="227">
        <v>16</v>
      </c>
      <c r="AF207" s="227">
        <v>13</v>
      </c>
      <c r="AG207" s="227">
        <v>0</v>
      </c>
      <c r="AH207" s="227">
        <v>17</v>
      </c>
      <c r="AI207" s="227">
        <v>12</v>
      </c>
      <c r="AJ207" s="227">
        <v>17</v>
      </c>
      <c r="AK207" s="227">
        <v>2</v>
      </c>
      <c r="AL207" s="227">
        <v>10</v>
      </c>
      <c r="AM207" s="227">
        <v>6</v>
      </c>
      <c r="AN207" s="227">
        <v>17</v>
      </c>
      <c r="AO207" s="227">
        <v>11</v>
      </c>
      <c r="AP207" s="227">
        <v>17</v>
      </c>
      <c r="AQ207" s="227">
        <v>17</v>
      </c>
    </row>
    <row r="208" spans="1:43" ht="14.25" customHeight="1">
      <c r="A208" s="221">
        <v>203</v>
      </c>
      <c r="B208" s="292"/>
      <c r="C208" s="292" t="s">
        <v>2578</v>
      </c>
      <c r="D208" s="226">
        <v>2050</v>
      </c>
      <c r="E208" s="226">
        <v>1112</v>
      </c>
      <c r="F208" s="223">
        <v>423</v>
      </c>
      <c r="G208" s="223">
        <v>233</v>
      </c>
      <c r="H208" s="223">
        <v>184</v>
      </c>
      <c r="I208" s="223">
        <v>6</v>
      </c>
      <c r="J208" s="228">
        <v>52.86</v>
      </c>
      <c r="K208" s="227">
        <v>206</v>
      </c>
      <c r="L208" s="227">
        <v>30</v>
      </c>
      <c r="M208" s="227">
        <v>2</v>
      </c>
      <c r="N208" s="227">
        <v>27</v>
      </c>
      <c r="O208" s="227">
        <v>1</v>
      </c>
      <c r="P208" s="227">
        <v>2</v>
      </c>
      <c r="Q208" s="227">
        <v>11</v>
      </c>
      <c r="R208" s="227">
        <v>2</v>
      </c>
      <c r="S208" s="227">
        <v>8</v>
      </c>
      <c r="T208" s="227">
        <v>1</v>
      </c>
      <c r="U208" s="227" t="s">
        <v>245</v>
      </c>
      <c r="V208" s="227" t="s">
        <v>245</v>
      </c>
      <c r="W208" s="227">
        <v>2</v>
      </c>
      <c r="X208" s="227">
        <v>8</v>
      </c>
      <c r="Y208" s="227">
        <v>1</v>
      </c>
      <c r="Z208" s="227" t="s">
        <v>245</v>
      </c>
      <c r="AA208" s="227">
        <v>10</v>
      </c>
      <c r="AB208" s="227">
        <v>11</v>
      </c>
      <c r="AC208" s="227">
        <v>11</v>
      </c>
      <c r="AD208" s="227">
        <v>8</v>
      </c>
      <c r="AE208" s="227">
        <v>11</v>
      </c>
      <c r="AF208" s="227">
        <v>10</v>
      </c>
      <c r="AG208" s="227">
        <v>0</v>
      </c>
      <c r="AH208" s="227">
        <v>11</v>
      </c>
      <c r="AI208" s="227">
        <v>9</v>
      </c>
      <c r="AJ208" s="227">
        <v>11</v>
      </c>
      <c r="AK208" s="227">
        <v>3</v>
      </c>
      <c r="AL208" s="227">
        <v>3</v>
      </c>
      <c r="AM208" s="227">
        <v>3</v>
      </c>
      <c r="AN208" s="227">
        <v>11</v>
      </c>
      <c r="AO208" s="227">
        <v>10</v>
      </c>
      <c r="AP208" s="227">
        <v>11</v>
      </c>
      <c r="AQ208" s="227">
        <v>11</v>
      </c>
    </row>
    <row r="209" spans="1:43" ht="14.25" customHeight="1">
      <c r="A209" s="221">
        <v>204</v>
      </c>
      <c r="B209" s="292"/>
      <c r="C209" s="292" t="s">
        <v>2584</v>
      </c>
      <c r="D209" s="226">
        <v>850</v>
      </c>
      <c r="E209" s="226">
        <v>178</v>
      </c>
      <c r="F209" s="223">
        <v>477</v>
      </c>
      <c r="G209" s="223">
        <v>305</v>
      </c>
      <c r="H209" s="223">
        <v>161</v>
      </c>
      <c r="I209" s="223">
        <v>11</v>
      </c>
      <c r="J209" s="228">
        <v>41.97</v>
      </c>
      <c r="K209" s="227">
        <v>267</v>
      </c>
      <c r="L209" s="227">
        <v>58</v>
      </c>
      <c r="M209" s="227">
        <v>3</v>
      </c>
      <c r="N209" s="227">
        <v>57</v>
      </c>
      <c r="O209" s="227" t="s">
        <v>245</v>
      </c>
      <c r="P209" s="227">
        <v>1</v>
      </c>
      <c r="Q209" s="227">
        <v>9</v>
      </c>
      <c r="R209" s="227">
        <v>3</v>
      </c>
      <c r="S209" s="227">
        <v>6</v>
      </c>
      <c r="T209" s="227" t="s">
        <v>245</v>
      </c>
      <c r="U209" s="227" t="s">
        <v>245</v>
      </c>
      <c r="V209" s="227">
        <v>2</v>
      </c>
      <c r="W209" s="227">
        <v>1</v>
      </c>
      <c r="X209" s="227">
        <v>4</v>
      </c>
      <c r="Y209" s="227">
        <v>2</v>
      </c>
      <c r="Z209" s="227" t="s">
        <v>245</v>
      </c>
      <c r="AA209" s="227">
        <v>9</v>
      </c>
      <c r="AB209" s="227">
        <v>8</v>
      </c>
      <c r="AC209" s="227">
        <v>8</v>
      </c>
      <c r="AD209" s="227">
        <v>8</v>
      </c>
      <c r="AE209" s="227">
        <v>9</v>
      </c>
      <c r="AF209" s="227">
        <v>8</v>
      </c>
      <c r="AG209" s="227">
        <v>0</v>
      </c>
      <c r="AH209" s="227">
        <v>9</v>
      </c>
      <c r="AI209" s="227">
        <v>2</v>
      </c>
      <c r="AJ209" s="227">
        <v>7</v>
      </c>
      <c r="AK209" s="227">
        <v>2</v>
      </c>
      <c r="AL209" s="227">
        <v>0</v>
      </c>
      <c r="AM209" s="227">
        <v>0</v>
      </c>
      <c r="AN209" s="227">
        <v>9</v>
      </c>
      <c r="AO209" s="227">
        <v>8</v>
      </c>
      <c r="AP209" s="227">
        <v>9</v>
      </c>
      <c r="AQ209" s="227">
        <v>9</v>
      </c>
    </row>
    <row r="210" spans="1:43" ht="14.25" customHeight="1">
      <c r="A210" s="221">
        <v>205</v>
      </c>
      <c r="B210" s="292" t="s">
        <v>2591</v>
      </c>
      <c r="C210" s="292"/>
      <c r="D210" s="226">
        <v>26641</v>
      </c>
      <c r="E210" s="226">
        <v>19317</v>
      </c>
      <c r="F210" s="223">
        <v>2548</v>
      </c>
      <c r="G210" s="223">
        <v>1472</v>
      </c>
      <c r="H210" s="223">
        <v>1052</v>
      </c>
      <c r="I210" s="223">
        <v>24</v>
      </c>
      <c r="J210" s="228">
        <v>407.37</v>
      </c>
      <c r="K210" s="227">
        <v>1324</v>
      </c>
      <c r="L210" s="227">
        <v>212</v>
      </c>
      <c r="M210" s="227">
        <v>15</v>
      </c>
      <c r="N210" s="227">
        <v>198</v>
      </c>
      <c r="O210" s="227">
        <v>4</v>
      </c>
      <c r="P210" s="227">
        <v>18</v>
      </c>
      <c r="Q210" s="227">
        <v>63</v>
      </c>
      <c r="R210" s="227">
        <v>17</v>
      </c>
      <c r="S210" s="227">
        <v>42</v>
      </c>
      <c r="T210" s="227">
        <v>4</v>
      </c>
      <c r="U210" s="227">
        <v>22</v>
      </c>
      <c r="V210" s="227">
        <v>23</v>
      </c>
      <c r="W210" s="227">
        <v>14</v>
      </c>
      <c r="X210" s="227">
        <v>4</v>
      </c>
      <c r="Y210" s="227" t="s">
        <v>245</v>
      </c>
      <c r="Z210" s="227" t="s">
        <v>245</v>
      </c>
      <c r="AA210" s="227">
        <v>56</v>
      </c>
      <c r="AB210" s="227">
        <v>62</v>
      </c>
      <c r="AC210" s="227">
        <v>63</v>
      </c>
      <c r="AD210" s="227">
        <v>63</v>
      </c>
      <c r="AE210" s="227">
        <v>63</v>
      </c>
      <c r="AF210" s="227">
        <v>52</v>
      </c>
      <c r="AG210" s="227">
        <v>0</v>
      </c>
      <c r="AH210" s="227">
        <v>63</v>
      </c>
      <c r="AI210" s="227">
        <v>34</v>
      </c>
      <c r="AJ210" s="227">
        <v>53</v>
      </c>
      <c r="AK210" s="227">
        <v>18</v>
      </c>
      <c r="AL210" s="227">
        <v>8</v>
      </c>
      <c r="AM210" s="227">
        <v>3</v>
      </c>
      <c r="AN210" s="227">
        <v>63</v>
      </c>
      <c r="AO210" s="227">
        <v>32</v>
      </c>
      <c r="AP210" s="227">
        <v>63</v>
      </c>
      <c r="AQ210" s="227">
        <v>62</v>
      </c>
    </row>
    <row r="211" spans="1:43" ht="14.25" customHeight="1">
      <c r="A211" s="221">
        <v>206</v>
      </c>
      <c r="B211" s="292"/>
      <c r="C211" s="292" t="s">
        <v>2592</v>
      </c>
      <c r="D211" s="226">
        <v>632</v>
      </c>
      <c r="E211" s="226">
        <v>219</v>
      </c>
      <c r="F211" s="223">
        <v>68</v>
      </c>
      <c r="G211" s="223">
        <v>45</v>
      </c>
      <c r="H211" s="223">
        <v>17</v>
      </c>
      <c r="I211" s="223">
        <v>6</v>
      </c>
      <c r="J211" s="228">
        <v>12.54</v>
      </c>
      <c r="K211" s="227">
        <v>30</v>
      </c>
      <c r="L211" s="227">
        <v>18</v>
      </c>
      <c r="M211" s="227" t="s">
        <v>245</v>
      </c>
      <c r="N211" s="227">
        <v>18</v>
      </c>
      <c r="O211" s="227">
        <v>1</v>
      </c>
      <c r="P211" s="227" t="s">
        <v>245</v>
      </c>
      <c r="Q211" s="227">
        <v>6</v>
      </c>
      <c r="R211" s="227">
        <v>2</v>
      </c>
      <c r="S211" s="227">
        <v>3</v>
      </c>
      <c r="T211" s="227">
        <v>1</v>
      </c>
      <c r="U211" s="227">
        <v>6</v>
      </c>
      <c r="V211" s="227" t="s">
        <v>245</v>
      </c>
      <c r="W211" s="227" t="s">
        <v>245</v>
      </c>
      <c r="X211" s="227" t="s">
        <v>245</v>
      </c>
      <c r="Y211" s="227" t="s">
        <v>245</v>
      </c>
      <c r="Z211" s="227" t="s">
        <v>245</v>
      </c>
      <c r="AA211" s="227">
        <v>1</v>
      </c>
      <c r="AB211" s="227">
        <v>5</v>
      </c>
      <c r="AC211" s="227">
        <v>6</v>
      </c>
      <c r="AD211" s="227">
        <v>6</v>
      </c>
      <c r="AE211" s="227">
        <v>6</v>
      </c>
      <c r="AF211" s="227">
        <v>6</v>
      </c>
      <c r="AG211" s="227">
        <v>0</v>
      </c>
      <c r="AH211" s="227">
        <v>6</v>
      </c>
      <c r="AI211" s="227">
        <v>0</v>
      </c>
      <c r="AJ211" s="227">
        <v>3</v>
      </c>
      <c r="AK211" s="227">
        <v>2</v>
      </c>
      <c r="AL211" s="227">
        <v>0</v>
      </c>
      <c r="AM211" s="227">
        <v>0</v>
      </c>
      <c r="AN211" s="227">
        <v>6</v>
      </c>
      <c r="AO211" s="227">
        <v>3</v>
      </c>
      <c r="AP211" s="227">
        <v>6</v>
      </c>
      <c r="AQ211" s="227">
        <v>5</v>
      </c>
    </row>
    <row r="212" spans="1:43" ht="14.25" customHeight="1">
      <c r="A212" s="221">
        <v>207</v>
      </c>
      <c r="B212" s="292"/>
      <c r="C212" s="292" t="s">
        <v>2596</v>
      </c>
      <c r="D212" s="226">
        <v>2040</v>
      </c>
      <c r="E212" s="226">
        <v>1222</v>
      </c>
      <c r="F212" s="223">
        <v>275</v>
      </c>
      <c r="G212" s="223">
        <v>162</v>
      </c>
      <c r="H212" s="223">
        <v>113</v>
      </c>
      <c r="I212" s="223">
        <v>0</v>
      </c>
      <c r="J212" s="228">
        <v>59.53</v>
      </c>
      <c r="K212" s="227">
        <v>142</v>
      </c>
      <c r="L212" s="227">
        <v>30</v>
      </c>
      <c r="M212" s="227" t="s">
        <v>245</v>
      </c>
      <c r="N212" s="227">
        <v>30</v>
      </c>
      <c r="O212" s="227" t="s">
        <v>245</v>
      </c>
      <c r="P212" s="227">
        <v>1</v>
      </c>
      <c r="Q212" s="227">
        <v>10</v>
      </c>
      <c r="R212" s="227">
        <v>4</v>
      </c>
      <c r="S212" s="227">
        <v>6</v>
      </c>
      <c r="T212" s="227" t="s">
        <v>245</v>
      </c>
      <c r="U212" s="227">
        <v>5</v>
      </c>
      <c r="V212" s="227">
        <v>3</v>
      </c>
      <c r="W212" s="227">
        <v>1</v>
      </c>
      <c r="X212" s="227">
        <v>1</v>
      </c>
      <c r="Y212" s="227" t="s">
        <v>245</v>
      </c>
      <c r="Z212" s="227" t="s">
        <v>245</v>
      </c>
      <c r="AA212" s="227">
        <v>10</v>
      </c>
      <c r="AB212" s="227">
        <v>10</v>
      </c>
      <c r="AC212" s="227">
        <v>10</v>
      </c>
      <c r="AD212" s="227">
        <v>10</v>
      </c>
      <c r="AE212" s="227">
        <v>10</v>
      </c>
      <c r="AF212" s="227">
        <v>10</v>
      </c>
      <c r="AG212" s="227">
        <v>0</v>
      </c>
      <c r="AH212" s="227">
        <v>10</v>
      </c>
      <c r="AI212" s="227">
        <v>5</v>
      </c>
      <c r="AJ212" s="227">
        <v>6</v>
      </c>
      <c r="AK212" s="227">
        <v>5</v>
      </c>
      <c r="AL212" s="227">
        <v>2</v>
      </c>
      <c r="AM212" s="227">
        <v>1</v>
      </c>
      <c r="AN212" s="227">
        <v>10</v>
      </c>
      <c r="AO212" s="227">
        <v>10</v>
      </c>
      <c r="AP212" s="227">
        <v>10</v>
      </c>
      <c r="AQ212" s="227">
        <v>10</v>
      </c>
    </row>
    <row r="213" spans="1:43" ht="14.25" customHeight="1">
      <c r="A213" s="221">
        <v>208</v>
      </c>
      <c r="B213" s="292"/>
      <c r="C213" s="292" t="s">
        <v>296</v>
      </c>
      <c r="D213" s="226">
        <v>2617</v>
      </c>
      <c r="E213" s="226">
        <v>2218</v>
      </c>
      <c r="F213" s="227">
        <v>229</v>
      </c>
      <c r="G213" s="227">
        <v>148</v>
      </c>
      <c r="H213" s="227">
        <v>77</v>
      </c>
      <c r="I213" s="227">
        <v>4</v>
      </c>
      <c r="J213" s="227">
        <v>39.520000000000003</v>
      </c>
      <c r="K213" s="227">
        <v>108</v>
      </c>
      <c r="L213" s="227">
        <v>48</v>
      </c>
      <c r="M213" s="227" t="s">
        <v>245</v>
      </c>
      <c r="N213" s="227">
        <v>48</v>
      </c>
      <c r="O213" s="227" t="s">
        <v>245</v>
      </c>
      <c r="P213" s="227">
        <v>1</v>
      </c>
      <c r="Q213" s="227">
        <v>4</v>
      </c>
      <c r="R213" s="227">
        <v>1</v>
      </c>
      <c r="S213" s="227">
        <v>3</v>
      </c>
      <c r="T213" s="227" t="s">
        <v>245</v>
      </c>
      <c r="U213" s="227">
        <v>1</v>
      </c>
      <c r="V213" s="227">
        <v>2</v>
      </c>
      <c r="W213" s="227">
        <v>1</v>
      </c>
      <c r="X213" s="227" t="s">
        <v>245</v>
      </c>
      <c r="Y213" s="227" t="s">
        <v>245</v>
      </c>
      <c r="Z213" s="227" t="s">
        <v>245</v>
      </c>
      <c r="AA213" s="227">
        <v>4</v>
      </c>
      <c r="AB213" s="227">
        <v>4</v>
      </c>
      <c r="AC213" s="227">
        <v>4</v>
      </c>
      <c r="AD213" s="227">
        <v>4</v>
      </c>
      <c r="AE213" s="227">
        <v>4</v>
      </c>
      <c r="AF213" s="227">
        <v>4</v>
      </c>
      <c r="AG213" s="227">
        <v>0</v>
      </c>
      <c r="AH213" s="227">
        <v>4</v>
      </c>
      <c r="AI213" s="227">
        <v>4</v>
      </c>
      <c r="AJ213" s="227">
        <v>4</v>
      </c>
      <c r="AK213" s="227">
        <v>3</v>
      </c>
      <c r="AL213" s="227">
        <v>0</v>
      </c>
      <c r="AM213" s="227">
        <v>0</v>
      </c>
      <c r="AN213" s="227">
        <v>4</v>
      </c>
      <c r="AO213" s="227">
        <v>4</v>
      </c>
      <c r="AP213" s="227">
        <v>4</v>
      </c>
      <c r="AQ213" s="227">
        <v>4</v>
      </c>
    </row>
    <row r="214" spans="1:43" ht="14.25" customHeight="1">
      <c r="A214" s="221">
        <v>209</v>
      </c>
      <c r="B214" s="292"/>
      <c r="C214" s="292" t="s">
        <v>2609</v>
      </c>
      <c r="D214" s="226">
        <v>7100</v>
      </c>
      <c r="E214" s="226">
        <v>5421</v>
      </c>
      <c r="F214" s="227">
        <v>418</v>
      </c>
      <c r="G214" s="227">
        <v>185</v>
      </c>
      <c r="H214" s="227">
        <v>231</v>
      </c>
      <c r="I214" s="227">
        <v>2</v>
      </c>
      <c r="J214" s="227">
        <v>55.16</v>
      </c>
      <c r="K214" s="227">
        <v>213</v>
      </c>
      <c r="L214" s="227">
        <v>19</v>
      </c>
      <c r="M214" s="227" t="s">
        <v>245</v>
      </c>
      <c r="N214" s="227">
        <v>18</v>
      </c>
      <c r="O214" s="227">
        <v>1</v>
      </c>
      <c r="P214" s="227">
        <v>2</v>
      </c>
      <c r="Q214" s="227">
        <v>9</v>
      </c>
      <c r="R214" s="227" t="s">
        <v>245</v>
      </c>
      <c r="S214" s="227">
        <v>8</v>
      </c>
      <c r="T214" s="227">
        <v>1</v>
      </c>
      <c r="U214" s="227">
        <v>2</v>
      </c>
      <c r="V214" s="227">
        <v>4</v>
      </c>
      <c r="W214" s="227">
        <v>1</v>
      </c>
      <c r="X214" s="227">
        <v>2</v>
      </c>
      <c r="Y214" s="227" t="s">
        <v>245</v>
      </c>
      <c r="Z214" s="227" t="s">
        <v>245</v>
      </c>
      <c r="AA214" s="227">
        <v>8</v>
      </c>
      <c r="AB214" s="227">
        <v>9</v>
      </c>
      <c r="AC214" s="227">
        <v>9</v>
      </c>
      <c r="AD214" s="227">
        <v>9</v>
      </c>
      <c r="AE214" s="227">
        <v>9</v>
      </c>
      <c r="AF214" s="227">
        <v>9</v>
      </c>
      <c r="AG214" s="227">
        <v>0</v>
      </c>
      <c r="AH214" s="227">
        <v>9</v>
      </c>
      <c r="AI214" s="227">
        <v>6</v>
      </c>
      <c r="AJ214" s="227">
        <v>9</v>
      </c>
      <c r="AK214" s="227">
        <v>8</v>
      </c>
      <c r="AL214" s="227">
        <v>1</v>
      </c>
      <c r="AM214" s="227">
        <v>0</v>
      </c>
      <c r="AN214" s="227">
        <v>9</v>
      </c>
      <c r="AO214" s="227">
        <v>7</v>
      </c>
      <c r="AP214" s="227">
        <v>9</v>
      </c>
      <c r="AQ214" s="227">
        <v>9</v>
      </c>
    </row>
    <row r="215" spans="1:43" ht="14.25" customHeight="1">
      <c r="A215" s="221">
        <v>210</v>
      </c>
      <c r="B215" s="292"/>
      <c r="C215" s="292" t="s">
        <v>473</v>
      </c>
      <c r="D215" s="226">
        <v>1926</v>
      </c>
      <c r="E215" s="226">
        <v>1061</v>
      </c>
      <c r="F215" s="227">
        <v>479</v>
      </c>
      <c r="G215" s="227">
        <v>272</v>
      </c>
      <c r="H215" s="227">
        <v>205</v>
      </c>
      <c r="I215" s="227">
        <v>2</v>
      </c>
      <c r="J215" s="227">
        <v>56.03</v>
      </c>
      <c r="K215" s="227">
        <v>239</v>
      </c>
      <c r="L215" s="227">
        <v>30</v>
      </c>
      <c r="M215" s="227">
        <v>2</v>
      </c>
      <c r="N215" s="227">
        <v>27</v>
      </c>
      <c r="O215" s="227">
        <v>1</v>
      </c>
      <c r="P215" s="227">
        <v>4</v>
      </c>
      <c r="Q215" s="227">
        <v>10</v>
      </c>
      <c r="R215" s="227">
        <v>4</v>
      </c>
      <c r="S215" s="227">
        <v>5</v>
      </c>
      <c r="T215" s="227">
        <v>1</v>
      </c>
      <c r="U215" s="227">
        <v>4</v>
      </c>
      <c r="V215" s="227">
        <v>4</v>
      </c>
      <c r="W215" s="227">
        <v>2</v>
      </c>
      <c r="X215" s="227" t="s">
        <v>245</v>
      </c>
      <c r="Y215" s="227" t="s">
        <v>245</v>
      </c>
      <c r="Z215" s="227" t="s">
        <v>245</v>
      </c>
      <c r="AA215" s="227">
        <v>9</v>
      </c>
      <c r="AB215" s="227">
        <v>10</v>
      </c>
      <c r="AC215" s="227">
        <v>10</v>
      </c>
      <c r="AD215" s="227">
        <v>10</v>
      </c>
      <c r="AE215" s="227">
        <v>10</v>
      </c>
      <c r="AF215" s="227">
        <v>6</v>
      </c>
      <c r="AG215" s="227">
        <v>0</v>
      </c>
      <c r="AH215" s="227">
        <v>10</v>
      </c>
      <c r="AI215" s="227">
        <v>3</v>
      </c>
      <c r="AJ215" s="227">
        <v>8</v>
      </c>
      <c r="AK215" s="227">
        <v>0</v>
      </c>
      <c r="AL215" s="227">
        <v>0</v>
      </c>
      <c r="AM215" s="227">
        <v>0</v>
      </c>
      <c r="AN215" s="227">
        <v>10</v>
      </c>
      <c r="AO215" s="227">
        <v>1</v>
      </c>
      <c r="AP215" s="227">
        <v>10</v>
      </c>
      <c r="AQ215" s="227">
        <v>10</v>
      </c>
    </row>
    <row r="216" spans="1:43" ht="14.25" customHeight="1">
      <c r="A216" s="221">
        <v>211</v>
      </c>
      <c r="B216" s="292"/>
      <c r="C216" s="292" t="s">
        <v>2625</v>
      </c>
      <c r="D216" s="226">
        <v>609</v>
      </c>
      <c r="E216" s="226">
        <v>60</v>
      </c>
      <c r="F216" s="227">
        <v>295</v>
      </c>
      <c r="G216" s="227">
        <v>188</v>
      </c>
      <c r="H216" s="227">
        <v>107</v>
      </c>
      <c r="I216" s="227">
        <v>0</v>
      </c>
      <c r="J216" s="227">
        <v>30.36</v>
      </c>
      <c r="K216" s="227">
        <v>224</v>
      </c>
      <c r="L216" s="227">
        <v>10</v>
      </c>
      <c r="M216" s="227">
        <v>2</v>
      </c>
      <c r="N216" s="227">
        <v>8</v>
      </c>
      <c r="O216" s="227" t="s">
        <v>245</v>
      </c>
      <c r="P216" s="227" t="s">
        <v>245</v>
      </c>
      <c r="Q216" s="227">
        <v>4</v>
      </c>
      <c r="R216" s="227">
        <v>2</v>
      </c>
      <c r="S216" s="227">
        <v>2</v>
      </c>
      <c r="T216" s="227" t="s">
        <v>245</v>
      </c>
      <c r="U216" s="227" t="s">
        <v>245</v>
      </c>
      <c r="V216" s="227" t="s">
        <v>245</v>
      </c>
      <c r="W216" s="227">
        <v>3</v>
      </c>
      <c r="X216" s="227">
        <v>1</v>
      </c>
      <c r="Y216" s="227" t="s">
        <v>245</v>
      </c>
      <c r="Z216" s="227" t="s">
        <v>245</v>
      </c>
      <c r="AA216" s="227">
        <v>4</v>
      </c>
      <c r="AB216" s="227">
        <v>4</v>
      </c>
      <c r="AC216" s="227">
        <v>4</v>
      </c>
      <c r="AD216" s="227">
        <v>4</v>
      </c>
      <c r="AE216" s="227">
        <v>4</v>
      </c>
      <c r="AF216" s="227">
        <v>2</v>
      </c>
      <c r="AG216" s="227">
        <v>0</v>
      </c>
      <c r="AH216" s="227">
        <v>4</v>
      </c>
      <c r="AI216" s="227">
        <v>3</v>
      </c>
      <c r="AJ216" s="227">
        <v>4</v>
      </c>
      <c r="AK216" s="227">
        <v>0</v>
      </c>
      <c r="AL216" s="227">
        <v>1</v>
      </c>
      <c r="AM216" s="227">
        <v>1</v>
      </c>
      <c r="AN216" s="227">
        <v>4</v>
      </c>
      <c r="AO216" s="227">
        <v>0</v>
      </c>
      <c r="AP216" s="227">
        <v>4</v>
      </c>
      <c r="AQ216" s="227">
        <v>4</v>
      </c>
    </row>
    <row r="217" spans="1:43" ht="14.25" customHeight="1">
      <c r="A217" s="221">
        <v>212</v>
      </c>
      <c r="B217" s="292"/>
      <c r="C217" s="292" t="s">
        <v>2630</v>
      </c>
      <c r="D217" s="226">
        <v>1620</v>
      </c>
      <c r="E217" s="226">
        <v>1216</v>
      </c>
      <c r="F217" s="227">
        <v>135</v>
      </c>
      <c r="G217" s="227">
        <v>61</v>
      </c>
      <c r="H217" s="227">
        <v>65</v>
      </c>
      <c r="I217" s="227">
        <v>9</v>
      </c>
      <c r="J217" s="227">
        <v>46.06</v>
      </c>
      <c r="K217" s="227">
        <v>69</v>
      </c>
      <c r="L217" s="227">
        <v>4</v>
      </c>
      <c r="M217" s="227" t="s">
        <v>245</v>
      </c>
      <c r="N217" s="227">
        <v>4</v>
      </c>
      <c r="O217" s="227" t="s">
        <v>245</v>
      </c>
      <c r="P217" s="227" t="s">
        <v>245</v>
      </c>
      <c r="Q217" s="227">
        <v>7</v>
      </c>
      <c r="R217" s="227">
        <v>1</v>
      </c>
      <c r="S217" s="227">
        <v>5</v>
      </c>
      <c r="T217" s="227">
        <v>1</v>
      </c>
      <c r="U217" s="227">
        <v>3</v>
      </c>
      <c r="V217" s="227">
        <v>2</v>
      </c>
      <c r="W217" s="227">
        <v>2</v>
      </c>
      <c r="X217" s="227" t="s">
        <v>245</v>
      </c>
      <c r="Y217" s="227" t="s">
        <v>245</v>
      </c>
      <c r="Z217" s="227" t="s">
        <v>245</v>
      </c>
      <c r="AA217" s="227">
        <v>7</v>
      </c>
      <c r="AB217" s="227">
        <v>7</v>
      </c>
      <c r="AC217" s="227">
        <v>7</v>
      </c>
      <c r="AD217" s="227">
        <v>7</v>
      </c>
      <c r="AE217" s="227">
        <v>7</v>
      </c>
      <c r="AF217" s="227">
        <v>4</v>
      </c>
      <c r="AG217" s="227">
        <v>0</v>
      </c>
      <c r="AH217" s="227">
        <v>7</v>
      </c>
      <c r="AI217" s="227">
        <v>2</v>
      </c>
      <c r="AJ217" s="227">
        <v>7</v>
      </c>
      <c r="AK217" s="227">
        <v>0</v>
      </c>
      <c r="AL217" s="227">
        <v>0</v>
      </c>
      <c r="AM217" s="227">
        <v>0</v>
      </c>
      <c r="AN217" s="227">
        <v>7</v>
      </c>
      <c r="AO217" s="227">
        <v>0</v>
      </c>
      <c r="AP217" s="227">
        <v>7</v>
      </c>
      <c r="AQ217" s="227">
        <v>7</v>
      </c>
    </row>
    <row r="218" spans="1:43" ht="14.25" customHeight="1">
      <c r="A218" s="249">
        <v>213</v>
      </c>
      <c r="B218" s="292"/>
      <c r="C218" s="292" t="s">
        <v>2635</v>
      </c>
      <c r="D218" s="226">
        <v>926</v>
      </c>
      <c r="E218" s="226">
        <v>177</v>
      </c>
      <c r="F218" s="227">
        <v>370</v>
      </c>
      <c r="G218" s="227">
        <v>215</v>
      </c>
      <c r="H218" s="227">
        <v>154</v>
      </c>
      <c r="I218" s="227">
        <v>1</v>
      </c>
      <c r="J218" s="227">
        <v>63.58</v>
      </c>
      <c r="K218" s="227">
        <v>165</v>
      </c>
      <c r="L218" s="227">
        <v>20</v>
      </c>
      <c r="M218" s="227">
        <v>5</v>
      </c>
      <c r="N218" s="227">
        <v>18</v>
      </c>
      <c r="O218" s="227" t="s">
        <v>245</v>
      </c>
      <c r="P218" s="227">
        <v>5</v>
      </c>
      <c r="Q218" s="227">
        <v>9</v>
      </c>
      <c r="R218" s="227">
        <v>1</v>
      </c>
      <c r="S218" s="227">
        <v>8</v>
      </c>
      <c r="T218" s="227" t="s">
        <v>245</v>
      </c>
      <c r="U218" s="227" t="s">
        <v>245</v>
      </c>
      <c r="V218" s="227">
        <v>5</v>
      </c>
      <c r="W218" s="227">
        <v>4</v>
      </c>
      <c r="X218" s="227" t="s">
        <v>245</v>
      </c>
      <c r="Y218" s="227" t="s">
        <v>245</v>
      </c>
      <c r="Z218" s="227" t="s">
        <v>245</v>
      </c>
      <c r="AA218" s="227">
        <v>9</v>
      </c>
      <c r="AB218" s="227">
        <v>9</v>
      </c>
      <c r="AC218" s="227">
        <v>9</v>
      </c>
      <c r="AD218" s="227">
        <v>9</v>
      </c>
      <c r="AE218" s="227">
        <v>9</v>
      </c>
      <c r="AF218" s="227">
        <v>8</v>
      </c>
      <c r="AG218" s="227">
        <v>0</v>
      </c>
      <c r="AH218" s="227">
        <v>9</v>
      </c>
      <c r="AI218" s="227">
        <v>7</v>
      </c>
      <c r="AJ218" s="227">
        <v>8</v>
      </c>
      <c r="AK218" s="227">
        <v>0</v>
      </c>
      <c r="AL218" s="227">
        <v>1</v>
      </c>
      <c r="AM218" s="227">
        <v>0</v>
      </c>
      <c r="AN218" s="227">
        <v>9</v>
      </c>
      <c r="AO218" s="227">
        <v>6</v>
      </c>
      <c r="AP218" s="227">
        <v>9</v>
      </c>
      <c r="AQ218" s="227">
        <v>9</v>
      </c>
    </row>
    <row r="219" spans="1:43" ht="14.25" customHeight="1">
      <c r="A219" s="249">
        <v>214</v>
      </c>
      <c r="B219" s="292"/>
      <c r="C219" s="292" t="s">
        <v>2640</v>
      </c>
      <c r="D219" s="226">
        <v>9171</v>
      </c>
      <c r="E219" s="226">
        <v>7723</v>
      </c>
      <c r="F219" s="227">
        <v>279</v>
      </c>
      <c r="G219" s="227">
        <v>196</v>
      </c>
      <c r="H219" s="227">
        <v>83</v>
      </c>
      <c r="I219" s="227">
        <v>0</v>
      </c>
      <c r="J219" s="227">
        <v>44.59</v>
      </c>
      <c r="K219" s="227">
        <v>134</v>
      </c>
      <c r="L219" s="227">
        <v>33</v>
      </c>
      <c r="M219" s="227">
        <v>6</v>
      </c>
      <c r="N219" s="227">
        <v>27</v>
      </c>
      <c r="O219" s="227">
        <v>1</v>
      </c>
      <c r="P219" s="227">
        <v>5</v>
      </c>
      <c r="Q219" s="227">
        <v>4</v>
      </c>
      <c r="R219" s="227">
        <v>2</v>
      </c>
      <c r="S219" s="227">
        <v>2</v>
      </c>
      <c r="T219" s="227" t="s">
        <v>245</v>
      </c>
      <c r="U219" s="227">
        <v>1</v>
      </c>
      <c r="V219" s="227">
        <v>3</v>
      </c>
      <c r="W219" s="227" t="s">
        <v>245</v>
      </c>
      <c r="X219" s="227" t="s">
        <v>245</v>
      </c>
      <c r="Y219" s="227" t="s">
        <v>245</v>
      </c>
      <c r="Z219" s="227" t="s">
        <v>245</v>
      </c>
      <c r="AA219" s="227">
        <v>4</v>
      </c>
      <c r="AB219" s="227">
        <v>4</v>
      </c>
      <c r="AC219" s="227">
        <v>4</v>
      </c>
      <c r="AD219" s="227">
        <v>4</v>
      </c>
      <c r="AE219" s="227">
        <v>4</v>
      </c>
      <c r="AF219" s="227">
        <v>3</v>
      </c>
      <c r="AG219" s="227">
        <v>0</v>
      </c>
      <c r="AH219" s="227">
        <v>4</v>
      </c>
      <c r="AI219" s="227">
        <v>4</v>
      </c>
      <c r="AJ219" s="227">
        <v>4</v>
      </c>
      <c r="AK219" s="227">
        <v>0</v>
      </c>
      <c r="AL219" s="227">
        <v>3</v>
      </c>
      <c r="AM219" s="227">
        <v>1</v>
      </c>
      <c r="AN219" s="227">
        <v>4</v>
      </c>
      <c r="AO219" s="227">
        <v>1</v>
      </c>
      <c r="AP219" s="227">
        <v>4</v>
      </c>
      <c r="AQ219" s="227">
        <v>4</v>
      </c>
    </row>
    <row r="220" spans="1:43" ht="14.25" customHeight="1">
      <c r="A220" s="249">
        <v>215</v>
      </c>
      <c r="B220" s="292" t="s">
        <v>2643</v>
      </c>
      <c r="C220" s="292"/>
      <c r="D220" s="226">
        <v>29013</v>
      </c>
      <c r="E220" s="226">
        <v>21819</v>
      </c>
      <c r="F220" s="227">
        <v>3075</v>
      </c>
      <c r="G220" s="227">
        <v>1220</v>
      </c>
      <c r="H220" s="227">
        <v>1173</v>
      </c>
      <c r="I220" s="227">
        <v>682</v>
      </c>
      <c r="J220" s="227">
        <v>288.95</v>
      </c>
      <c r="K220" s="227">
        <v>1815</v>
      </c>
      <c r="L220" s="227">
        <v>337</v>
      </c>
      <c r="M220" s="227">
        <v>20</v>
      </c>
      <c r="N220" s="227">
        <v>321</v>
      </c>
      <c r="O220" s="227">
        <v>19</v>
      </c>
      <c r="P220" s="227">
        <v>6</v>
      </c>
      <c r="Q220" s="227">
        <v>52</v>
      </c>
      <c r="R220" s="227">
        <v>7</v>
      </c>
      <c r="S220" s="227">
        <v>28</v>
      </c>
      <c r="T220" s="227">
        <v>17</v>
      </c>
      <c r="U220" s="227">
        <v>12</v>
      </c>
      <c r="V220" s="227">
        <v>19</v>
      </c>
      <c r="W220" s="227">
        <v>13</v>
      </c>
      <c r="X220" s="227">
        <v>7</v>
      </c>
      <c r="Y220" s="227" t="s">
        <v>245</v>
      </c>
      <c r="Z220" s="227">
        <v>1</v>
      </c>
      <c r="AA220" s="227">
        <v>19</v>
      </c>
      <c r="AB220" s="227">
        <v>22</v>
      </c>
      <c r="AC220" s="227">
        <v>42</v>
      </c>
      <c r="AD220" s="227">
        <v>45</v>
      </c>
      <c r="AE220" s="227">
        <v>44</v>
      </c>
      <c r="AF220" s="227">
        <v>40</v>
      </c>
      <c r="AG220" s="227">
        <v>6</v>
      </c>
      <c r="AH220" s="227">
        <v>51</v>
      </c>
      <c r="AI220" s="227">
        <v>9</v>
      </c>
      <c r="AJ220" s="227">
        <v>48</v>
      </c>
      <c r="AK220" s="227">
        <v>7</v>
      </c>
      <c r="AL220" s="227">
        <v>31</v>
      </c>
      <c r="AM220" s="227">
        <v>9</v>
      </c>
      <c r="AN220" s="227">
        <v>51</v>
      </c>
      <c r="AO220" s="227">
        <v>11</v>
      </c>
      <c r="AP220" s="227">
        <v>51</v>
      </c>
      <c r="AQ220" s="227">
        <v>39</v>
      </c>
    </row>
    <row r="221" spans="1:43" ht="14.25" customHeight="1">
      <c r="A221" s="249">
        <v>216</v>
      </c>
      <c r="B221" s="292"/>
      <c r="C221" s="292" t="s">
        <v>2644</v>
      </c>
      <c r="D221" s="226">
        <v>3807</v>
      </c>
      <c r="E221" s="226">
        <v>2276</v>
      </c>
      <c r="F221" s="227">
        <v>441</v>
      </c>
      <c r="G221" s="227">
        <v>220</v>
      </c>
      <c r="H221" s="227">
        <v>162</v>
      </c>
      <c r="I221" s="227">
        <v>59</v>
      </c>
      <c r="J221" s="227">
        <v>70.62</v>
      </c>
      <c r="K221" s="227">
        <v>353</v>
      </c>
      <c r="L221" s="227">
        <v>73</v>
      </c>
      <c r="M221" s="227">
        <v>1</v>
      </c>
      <c r="N221" s="227">
        <v>71</v>
      </c>
      <c r="O221" s="227" t="s">
        <v>245</v>
      </c>
      <c r="P221" s="227">
        <v>1</v>
      </c>
      <c r="Q221" s="227">
        <v>13</v>
      </c>
      <c r="R221" s="227">
        <v>2</v>
      </c>
      <c r="S221" s="227">
        <v>9</v>
      </c>
      <c r="T221" s="227">
        <v>2</v>
      </c>
      <c r="U221" s="227">
        <v>2</v>
      </c>
      <c r="V221" s="227">
        <v>4</v>
      </c>
      <c r="W221" s="227">
        <v>4</v>
      </c>
      <c r="X221" s="227">
        <v>2</v>
      </c>
      <c r="Y221" s="227" t="s">
        <v>245</v>
      </c>
      <c r="Z221" s="227">
        <v>1</v>
      </c>
      <c r="AA221" s="227">
        <v>5</v>
      </c>
      <c r="AB221" s="227">
        <v>5</v>
      </c>
      <c r="AC221" s="227">
        <v>13</v>
      </c>
      <c r="AD221" s="227">
        <v>13</v>
      </c>
      <c r="AE221" s="227">
        <v>13</v>
      </c>
      <c r="AF221" s="227">
        <v>13</v>
      </c>
      <c r="AG221" s="227">
        <v>0</v>
      </c>
      <c r="AH221" s="227">
        <v>13</v>
      </c>
      <c r="AI221" s="227">
        <v>2</v>
      </c>
      <c r="AJ221" s="227">
        <v>11</v>
      </c>
      <c r="AK221" s="227">
        <v>0</v>
      </c>
      <c r="AL221" s="227">
        <v>9</v>
      </c>
      <c r="AM221" s="227">
        <v>2</v>
      </c>
      <c r="AN221" s="227">
        <v>13</v>
      </c>
      <c r="AO221" s="227">
        <v>6</v>
      </c>
      <c r="AP221" s="227">
        <v>13</v>
      </c>
      <c r="AQ221" s="227">
        <v>11</v>
      </c>
    </row>
    <row r="222" spans="1:43" ht="14.25" customHeight="1">
      <c r="A222" s="249">
        <v>217</v>
      </c>
      <c r="B222" s="292"/>
      <c r="C222" s="292" t="s">
        <v>2653</v>
      </c>
      <c r="D222" s="226">
        <v>1520</v>
      </c>
      <c r="E222" s="226">
        <v>1128</v>
      </c>
      <c r="F222" s="227">
        <v>177</v>
      </c>
      <c r="G222" s="227">
        <v>103</v>
      </c>
      <c r="H222" s="227">
        <v>69</v>
      </c>
      <c r="I222" s="227">
        <v>5</v>
      </c>
      <c r="J222" s="227" t="s">
        <v>246</v>
      </c>
      <c r="K222" s="227">
        <v>53</v>
      </c>
      <c r="L222" s="227" t="s">
        <v>246</v>
      </c>
      <c r="M222" s="227" t="s">
        <v>246</v>
      </c>
      <c r="N222" s="227" t="s">
        <v>246</v>
      </c>
      <c r="O222" s="227" t="s">
        <v>246</v>
      </c>
      <c r="P222" s="227" t="s">
        <v>246</v>
      </c>
      <c r="Q222" s="227">
        <v>5</v>
      </c>
      <c r="R222" s="227">
        <v>1</v>
      </c>
      <c r="S222" s="227">
        <v>3</v>
      </c>
      <c r="T222" s="227">
        <v>1</v>
      </c>
      <c r="U222" s="227" t="s">
        <v>245</v>
      </c>
      <c r="V222" s="227">
        <v>3</v>
      </c>
      <c r="W222" s="227">
        <v>2</v>
      </c>
      <c r="X222" s="227" t="s">
        <v>245</v>
      </c>
      <c r="Y222" s="227" t="s">
        <v>245</v>
      </c>
      <c r="Z222" s="227" t="s">
        <v>245</v>
      </c>
      <c r="AA222" s="227">
        <v>1</v>
      </c>
      <c r="AB222" s="227">
        <v>2</v>
      </c>
      <c r="AC222" s="227">
        <v>5</v>
      </c>
      <c r="AD222" s="227">
        <v>5</v>
      </c>
      <c r="AE222" s="227">
        <v>5</v>
      </c>
      <c r="AF222" s="227">
        <v>5</v>
      </c>
      <c r="AG222" s="227">
        <v>0</v>
      </c>
      <c r="AH222" s="227">
        <v>5</v>
      </c>
      <c r="AI222" s="227">
        <v>0</v>
      </c>
      <c r="AJ222" s="227">
        <v>5</v>
      </c>
      <c r="AK222" s="227">
        <v>0</v>
      </c>
      <c r="AL222" s="227">
        <v>3</v>
      </c>
      <c r="AM222" s="227">
        <v>0</v>
      </c>
      <c r="AN222" s="227">
        <v>5</v>
      </c>
      <c r="AO222" s="227">
        <v>0</v>
      </c>
      <c r="AP222" s="227">
        <v>5</v>
      </c>
      <c r="AQ222" s="227">
        <v>4</v>
      </c>
    </row>
    <row r="223" spans="1:43" ht="14.25" customHeight="1">
      <c r="A223" s="249">
        <v>218</v>
      </c>
      <c r="B223" s="292"/>
      <c r="C223" s="292" t="s">
        <v>2656</v>
      </c>
      <c r="D223" s="226">
        <v>1671</v>
      </c>
      <c r="E223" s="226">
        <v>33</v>
      </c>
      <c r="F223" s="227">
        <v>677</v>
      </c>
      <c r="G223" s="227">
        <v>335</v>
      </c>
      <c r="H223" s="227">
        <v>129</v>
      </c>
      <c r="I223" s="227">
        <v>213</v>
      </c>
      <c r="J223" s="227">
        <v>42.05</v>
      </c>
      <c r="K223" s="227">
        <v>403</v>
      </c>
      <c r="L223" s="227">
        <v>84</v>
      </c>
      <c r="M223" s="227">
        <v>3</v>
      </c>
      <c r="N223" s="227">
        <v>81</v>
      </c>
      <c r="O223" s="227" t="s">
        <v>245</v>
      </c>
      <c r="P223" s="227">
        <v>2</v>
      </c>
      <c r="Q223" s="227">
        <v>6</v>
      </c>
      <c r="R223" s="227">
        <v>1</v>
      </c>
      <c r="S223" s="227">
        <v>4</v>
      </c>
      <c r="T223" s="227">
        <v>1</v>
      </c>
      <c r="U223" s="227">
        <v>4</v>
      </c>
      <c r="V223" s="227">
        <v>2</v>
      </c>
      <c r="W223" s="227" t="s">
        <v>245</v>
      </c>
      <c r="X223" s="227" t="s">
        <v>245</v>
      </c>
      <c r="Y223" s="227" t="s">
        <v>245</v>
      </c>
      <c r="Z223" s="227" t="s">
        <v>245</v>
      </c>
      <c r="AA223" s="227">
        <v>2</v>
      </c>
      <c r="AB223" s="227">
        <v>2</v>
      </c>
      <c r="AC223" s="227">
        <v>6</v>
      </c>
      <c r="AD223" s="227">
        <v>6</v>
      </c>
      <c r="AE223" s="227">
        <v>6</v>
      </c>
      <c r="AF223" s="227">
        <v>6</v>
      </c>
      <c r="AG223" s="227">
        <v>0</v>
      </c>
      <c r="AH223" s="227">
        <v>6</v>
      </c>
      <c r="AI223" s="227">
        <v>0</v>
      </c>
      <c r="AJ223" s="227">
        <v>6</v>
      </c>
      <c r="AK223" s="227">
        <v>0</v>
      </c>
      <c r="AL223" s="227">
        <v>1</v>
      </c>
      <c r="AM223" s="227">
        <v>1</v>
      </c>
      <c r="AN223" s="227">
        <v>6</v>
      </c>
      <c r="AO223" s="227">
        <v>0</v>
      </c>
      <c r="AP223" s="227">
        <v>6</v>
      </c>
      <c r="AQ223" s="227">
        <v>6</v>
      </c>
    </row>
    <row r="224" spans="1:43" ht="14.25" customHeight="1">
      <c r="A224" s="249">
        <v>219</v>
      </c>
      <c r="B224" s="292"/>
      <c r="C224" s="292" t="s">
        <v>2661</v>
      </c>
      <c r="D224" s="226">
        <v>2222</v>
      </c>
      <c r="E224" s="226">
        <v>1423</v>
      </c>
      <c r="F224" s="227">
        <v>474</v>
      </c>
      <c r="G224" s="227">
        <v>201</v>
      </c>
      <c r="H224" s="227">
        <v>267</v>
      </c>
      <c r="I224" s="227">
        <v>6</v>
      </c>
      <c r="J224" s="227">
        <v>54</v>
      </c>
      <c r="K224" s="227">
        <v>313</v>
      </c>
      <c r="L224" s="227">
        <v>50</v>
      </c>
      <c r="M224" s="227">
        <v>5</v>
      </c>
      <c r="N224" s="227">
        <v>49</v>
      </c>
      <c r="O224" s="227" t="s">
        <v>245</v>
      </c>
      <c r="P224" s="227" t="s">
        <v>245</v>
      </c>
      <c r="Q224" s="227">
        <v>5</v>
      </c>
      <c r="R224" s="227" t="s">
        <v>245</v>
      </c>
      <c r="S224" s="227">
        <v>4</v>
      </c>
      <c r="T224" s="227">
        <v>1</v>
      </c>
      <c r="U224" s="227" t="s">
        <v>245</v>
      </c>
      <c r="V224" s="227">
        <v>1</v>
      </c>
      <c r="W224" s="227">
        <v>1</v>
      </c>
      <c r="X224" s="227">
        <v>3</v>
      </c>
      <c r="Y224" s="227" t="s">
        <v>245</v>
      </c>
      <c r="Z224" s="227" t="s">
        <v>245</v>
      </c>
      <c r="AA224" s="227">
        <v>2</v>
      </c>
      <c r="AB224" s="227">
        <v>2</v>
      </c>
      <c r="AC224" s="227">
        <v>3</v>
      </c>
      <c r="AD224" s="227">
        <v>3</v>
      </c>
      <c r="AE224" s="227">
        <v>3</v>
      </c>
      <c r="AF224" s="227">
        <v>3</v>
      </c>
      <c r="AG224" s="227">
        <v>2</v>
      </c>
      <c r="AH224" s="227">
        <v>5</v>
      </c>
      <c r="AI224" s="227">
        <v>2</v>
      </c>
      <c r="AJ224" s="227">
        <v>5</v>
      </c>
      <c r="AK224" s="227">
        <v>1</v>
      </c>
      <c r="AL224" s="227">
        <v>4</v>
      </c>
      <c r="AM224" s="227">
        <v>2</v>
      </c>
      <c r="AN224" s="227">
        <v>5</v>
      </c>
      <c r="AO224" s="227">
        <v>0</v>
      </c>
      <c r="AP224" s="227">
        <v>5</v>
      </c>
      <c r="AQ224" s="227">
        <v>5</v>
      </c>
    </row>
    <row r="225" spans="1:43" ht="14.25" customHeight="1">
      <c r="A225" s="249">
        <v>220</v>
      </c>
      <c r="B225" s="292"/>
      <c r="C225" s="292" t="s">
        <v>2666</v>
      </c>
      <c r="D225" s="226">
        <v>3582</v>
      </c>
      <c r="E225" s="226">
        <v>2796</v>
      </c>
      <c r="F225" s="227">
        <v>369</v>
      </c>
      <c r="G225" s="227">
        <v>151</v>
      </c>
      <c r="H225" s="227">
        <v>87</v>
      </c>
      <c r="I225" s="227">
        <v>131</v>
      </c>
      <c r="J225" s="227">
        <v>46.04</v>
      </c>
      <c r="K225" s="227">
        <v>205</v>
      </c>
      <c r="L225" s="227">
        <v>65</v>
      </c>
      <c r="M225" s="227">
        <v>2</v>
      </c>
      <c r="N225" s="227">
        <v>63</v>
      </c>
      <c r="O225" s="227">
        <v>18</v>
      </c>
      <c r="P225" s="227" t="s">
        <v>245</v>
      </c>
      <c r="Q225" s="227">
        <v>7</v>
      </c>
      <c r="R225" s="227">
        <v>2</v>
      </c>
      <c r="S225" s="227">
        <v>2</v>
      </c>
      <c r="T225" s="227">
        <v>3</v>
      </c>
      <c r="U225" s="227">
        <v>1</v>
      </c>
      <c r="V225" s="227">
        <v>6</v>
      </c>
      <c r="W225" s="227" t="s">
        <v>245</v>
      </c>
      <c r="X225" s="227" t="s">
        <v>245</v>
      </c>
      <c r="Y225" s="227" t="s">
        <v>245</v>
      </c>
      <c r="Z225" s="227" t="s">
        <v>245</v>
      </c>
      <c r="AA225" s="227">
        <v>5</v>
      </c>
      <c r="AB225" s="227">
        <v>5</v>
      </c>
      <c r="AC225" s="227">
        <v>7</v>
      </c>
      <c r="AD225" s="227">
        <v>7</v>
      </c>
      <c r="AE225" s="227">
        <v>6</v>
      </c>
      <c r="AF225" s="227">
        <v>6</v>
      </c>
      <c r="AG225" s="227">
        <v>0</v>
      </c>
      <c r="AH225" s="227">
        <v>7</v>
      </c>
      <c r="AI225" s="227">
        <v>2</v>
      </c>
      <c r="AJ225" s="227">
        <v>6</v>
      </c>
      <c r="AK225" s="227">
        <v>2</v>
      </c>
      <c r="AL225" s="227">
        <v>4</v>
      </c>
      <c r="AM225" s="227">
        <v>2</v>
      </c>
      <c r="AN225" s="227">
        <v>7</v>
      </c>
      <c r="AO225" s="227">
        <v>2</v>
      </c>
      <c r="AP225" s="227">
        <v>7</v>
      </c>
      <c r="AQ225" s="227">
        <v>6</v>
      </c>
    </row>
    <row r="226" spans="1:43" ht="14.25" customHeight="1">
      <c r="A226" s="249">
        <v>221</v>
      </c>
      <c r="B226" s="292"/>
      <c r="C226" s="292" t="s">
        <v>2673</v>
      </c>
      <c r="D226" s="226">
        <v>4429</v>
      </c>
      <c r="E226" s="226">
        <v>2895</v>
      </c>
      <c r="F226" s="227">
        <v>913</v>
      </c>
      <c r="G226" s="227">
        <v>204</v>
      </c>
      <c r="H226" s="227">
        <v>444</v>
      </c>
      <c r="I226" s="227">
        <v>265</v>
      </c>
      <c r="J226" s="227">
        <v>30.43</v>
      </c>
      <c r="K226" s="227">
        <v>486</v>
      </c>
      <c r="L226" s="227">
        <v>54</v>
      </c>
      <c r="M226" s="227">
        <v>8</v>
      </c>
      <c r="N226" s="227">
        <v>47</v>
      </c>
      <c r="O226" s="227">
        <v>1</v>
      </c>
      <c r="P226" s="227">
        <v>3</v>
      </c>
      <c r="Q226" s="227">
        <v>7</v>
      </c>
      <c r="R226" s="227" t="s">
        <v>245</v>
      </c>
      <c r="S226" s="227">
        <v>5</v>
      </c>
      <c r="T226" s="227">
        <v>2</v>
      </c>
      <c r="U226" s="227" t="s">
        <v>245</v>
      </c>
      <c r="V226" s="227">
        <v>2</v>
      </c>
      <c r="W226" s="227">
        <v>3</v>
      </c>
      <c r="X226" s="227">
        <v>2</v>
      </c>
      <c r="Y226" s="227" t="s">
        <v>245</v>
      </c>
      <c r="Z226" s="227" t="s">
        <v>245</v>
      </c>
      <c r="AA226" s="227">
        <v>4</v>
      </c>
      <c r="AB226" s="227">
        <v>5</v>
      </c>
      <c r="AC226" s="227">
        <v>4</v>
      </c>
      <c r="AD226" s="227">
        <v>5</v>
      </c>
      <c r="AE226" s="227">
        <v>6</v>
      </c>
      <c r="AF226" s="227">
        <v>6</v>
      </c>
      <c r="AG226" s="227">
        <v>1</v>
      </c>
      <c r="AH226" s="227">
        <v>7</v>
      </c>
      <c r="AI226" s="227">
        <v>3</v>
      </c>
      <c r="AJ226" s="227">
        <v>6</v>
      </c>
      <c r="AK226" s="227">
        <v>3</v>
      </c>
      <c r="AL226" s="227">
        <v>2</v>
      </c>
      <c r="AM226" s="227">
        <v>2</v>
      </c>
      <c r="AN226" s="227">
        <v>6</v>
      </c>
      <c r="AO226" s="227">
        <v>3</v>
      </c>
      <c r="AP226" s="227">
        <v>7</v>
      </c>
      <c r="AQ226" s="227">
        <v>7</v>
      </c>
    </row>
    <row r="227" spans="1:43" ht="14.25" customHeight="1">
      <c r="A227" s="249">
        <v>222</v>
      </c>
      <c r="B227" s="292"/>
      <c r="C227" s="292" t="s">
        <v>2678</v>
      </c>
      <c r="D227" s="226">
        <v>11782</v>
      </c>
      <c r="E227" s="226">
        <v>11268</v>
      </c>
      <c r="F227" s="227">
        <v>24</v>
      </c>
      <c r="G227" s="227">
        <v>6</v>
      </c>
      <c r="H227" s="227">
        <v>15</v>
      </c>
      <c r="I227" s="227">
        <v>3</v>
      </c>
      <c r="J227" s="227" t="s">
        <v>246</v>
      </c>
      <c r="K227" s="227">
        <v>2</v>
      </c>
      <c r="L227" s="227" t="s">
        <v>246</v>
      </c>
      <c r="M227" s="227" t="s">
        <v>246</v>
      </c>
      <c r="N227" s="227" t="s">
        <v>246</v>
      </c>
      <c r="O227" s="227" t="s">
        <v>246</v>
      </c>
      <c r="P227" s="227" t="s">
        <v>246</v>
      </c>
      <c r="Q227" s="227">
        <v>9</v>
      </c>
      <c r="R227" s="227">
        <v>1</v>
      </c>
      <c r="S227" s="227">
        <v>1</v>
      </c>
      <c r="T227" s="227">
        <v>7</v>
      </c>
      <c r="U227" s="227">
        <v>5</v>
      </c>
      <c r="V227" s="227">
        <v>1</v>
      </c>
      <c r="W227" s="227">
        <v>3</v>
      </c>
      <c r="X227" s="227" t="s">
        <v>245</v>
      </c>
      <c r="Y227" s="227" t="s">
        <v>245</v>
      </c>
      <c r="Z227" s="227" t="s">
        <v>245</v>
      </c>
      <c r="AA227" s="227">
        <v>0</v>
      </c>
      <c r="AB227" s="227">
        <v>1</v>
      </c>
      <c r="AC227" s="227">
        <v>4</v>
      </c>
      <c r="AD227" s="227">
        <v>6</v>
      </c>
      <c r="AE227" s="227">
        <v>5</v>
      </c>
      <c r="AF227" s="227">
        <v>1</v>
      </c>
      <c r="AG227" s="227">
        <v>3</v>
      </c>
      <c r="AH227" s="227">
        <v>8</v>
      </c>
      <c r="AI227" s="227">
        <v>0</v>
      </c>
      <c r="AJ227" s="227">
        <v>9</v>
      </c>
      <c r="AK227" s="227">
        <v>1</v>
      </c>
      <c r="AL227" s="227">
        <v>8</v>
      </c>
      <c r="AM227" s="227">
        <v>0</v>
      </c>
      <c r="AN227" s="227">
        <v>9</v>
      </c>
      <c r="AO227" s="227">
        <v>0</v>
      </c>
      <c r="AP227" s="227">
        <v>8</v>
      </c>
      <c r="AQ227" s="227">
        <v>0</v>
      </c>
    </row>
    <row r="228" spans="1:43" ht="14.25" customHeight="1">
      <c r="A228" s="249">
        <v>223</v>
      </c>
      <c r="B228" s="292" t="s">
        <v>2686</v>
      </c>
      <c r="C228" s="292"/>
      <c r="D228" s="226">
        <v>42399</v>
      </c>
      <c r="E228" s="226">
        <v>26386</v>
      </c>
      <c r="F228" s="227">
        <v>6697</v>
      </c>
      <c r="G228" s="227">
        <v>3942</v>
      </c>
      <c r="H228" s="227">
        <v>1916</v>
      </c>
      <c r="I228" s="227">
        <v>839</v>
      </c>
      <c r="J228" s="227">
        <v>1284.52</v>
      </c>
      <c r="K228" s="227">
        <v>4490</v>
      </c>
      <c r="L228" s="227">
        <v>822</v>
      </c>
      <c r="M228" s="227">
        <v>40</v>
      </c>
      <c r="N228" s="227">
        <v>795</v>
      </c>
      <c r="O228" s="227">
        <v>17</v>
      </c>
      <c r="P228" s="227">
        <v>18</v>
      </c>
      <c r="Q228" s="227">
        <v>241</v>
      </c>
      <c r="R228" s="227">
        <v>88</v>
      </c>
      <c r="S228" s="227">
        <v>88</v>
      </c>
      <c r="T228" s="227">
        <v>65</v>
      </c>
      <c r="U228" s="227">
        <v>25</v>
      </c>
      <c r="V228" s="227">
        <v>62</v>
      </c>
      <c r="W228" s="227">
        <v>74</v>
      </c>
      <c r="X228" s="227">
        <v>49</v>
      </c>
      <c r="Y228" s="227">
        <v>26</v>
      </c>
      <c r="Z228" s="227">
        <v>5</v>
      </c>
      <c r="AA228" s="227">
        <v>103</v>
      </c>
      <c r="AB228" s="227">
        <v>180</v>
      </c>
      <c r="AC228" s="227">
        <v>112</v>
      </c>
      <c r="AD228" s="227">
        <v>155</v>
      </c>
      <c r="AE228" s="227">
        <v>172</v>
      </c>
      <c r="AF228" s="227">
        <v>179</v>
      </c>
      <c r="AG228" s="227">
        <v>15</v>
      </c>
      <c r="AH228" s="227">
        <v>227</v>
      </c>
      <c r="AI228" s="227">
        <v>57</v>
      </c>
      <c r="AJ228" s="227">
        <v>175</v>
      </c>
      <c r="AK228" s="227">
        <v>52</v>
      </c>
      <c r="AL228" s="227">
        <v>55</v>
      </c>
      <c r="AM228" s="227">
        <v>24</v>
      </c>
      <c r="AN228" s="227">
        <v>226</v>
      </c>
      <c r="AO228" s="227">
        <v>106</v>
      </c>
      <c r="AP228" s="227">
        <v>222</v>
      </c>
      <c r="AQ228" s="227">
        <v>209</v>
      </c>
    </row>
    <row r="229" spans="1:43" ht="14.25" customHeight="1">
      <c r="A229" s="249">
        <v>224</v>
      </c>
      <c r="B229" s="292"/>
      <c r="C229" s="292" t="s">
        <v>2687</v>
      </c>
      <c r="D229" s="226">
        <v>626</v>
      </c>
      <c r="E229" s="226" t="s">
        <v>245</v>
      </c>
      <c r="F229" s="227">
        <v>302</v>
      </c>
      <c r="G229" s="227">
        <v>289</v>
      </c>
      <c r="H229" s="227">
        <v>10</v>
      </c>
      <c r="I229" s="227">
        <v>3</v>
      </c>
      <c r="J229" s="227">
        <v>9.6199999999999992</v>
      </c>
      <c r="K229" s="227">
        <v>226</v>
      </c>
      <c r="L229" s="227">
        <v>43</v>
      </c>
      <c r="M229" s="227">
        <v>1</v>
      </c>
      <c r="N229" s="227">
        <v>42</v>
      </c>
      <c r="O229" s="227">
        <v>1</v>
      </c>
      <c r="P229" s="227">
        <v>2</v>
      </c>
      <c r="Q229" s="227">
        <v>10</v>
      </c>
      <c r="R229" s="227">
        <v>10</v>
      </c>
      <c r="S229" s="227" t="s">
        <v>245</v>
      </c>
      <c r="T229" s="227" t="s">
        <v>245</v>
      </c>
      <c r="U229" s="227">
        <v>4</v>
      </c>
      <c r="V229" s="227">
        <v>4</v>
      </c>
      <c r="W229" s="227">
        <v>2</v>
      </c>
      <c r="X229" s="227" t="s">
        <v>245</v>
      </c>
      <c r="Y229" s="227" t="s">
        <v>245</v>
      </c>
      <c r="Z229" s="227" t="s">
        <v>245</v>
      </c>
      <c r="AA229" s="227">
        <v>0</v>
      </c>
      <c r="AB229" s="227">
        <v>5</v>
      </c>
      <c r="AC229" s="227">
        <v>1</v>
      </c>
      <c r="AD229" s="227">
        <v>3</v>
      </c>
      <c r="AE229" s="227">
        <v>8</v>
      </c>
      <c r="AF229" s="227">
        <v>10</v>
      </c>
      <c r="AG229" s="227">
        <v>0</v>
      </c>
      <c r="AH229" s="227">
        <v>10</v>
      </c>
      <c r="AI229" s="227">
        <v>2</v>
      </c>
      <c r="AJ229" s="227">
        <v>0</v>
      </c>
      <c r="AK229" s="227">
        <v>0</v>
      </c>
      <c r="AL229" s="227">
        <v>0</v>
      </c>
      <c r="AM229" s="227">
        <v>0</v>
      </c>
      <c r="AN229" s="227">
        <v>9</v>
      </c>
      <c r="AO229" s="227">
        <v>0</v>
      </c>
      <c r="AP229" s="227">
        <v>10</v>
      </c>
      <c r="AQ229" s="227">
        <v>10</v>
      </c>
    </row>
    <row r="230" spans="1:43" ht="14.25" customHeight="1">
      <c r="A230" s="249">
        <v>225</v>
      </c>
      <c r="B230" s="292"/>
      <c r="C230" s="292" t="s">
        <v>2696</v>
      </c>
      <c r="D230" s="226">
        <v>853</v>
      </c>
      <c r="E230" s="226">
        <v>414</v>
      </c>
      <c r="F230" s="227">
        <v>111</v>
      </c>
      <c r="G230" s="227">
        <v>85</v>
      </c>
      <c r="H230" s="227">
        <v>21</v>
      </c>
      <c r="I230" s="227">
        <v>5</v>
      </c>
      <c r="J230" s="227">
        <v>28.99</v>
      </c>
      <c r="K230" s="227">
        <v>100</v>
      </c>
      <c r="L230" s="227">
        <v>15</v>
      </c>
      <c r="M230" s="227">
        <v>2</v>
      </c>
      <c r="N230" s="227">
        <v>13</v>
      </c>
      <c r="O230" s="227">
        <v>1</v>
      </c>
      <c r="P230" s="227">
        <v>2</v>
      </c>
      <c r="Q230" s="227">
        <v>6</v>
      </c>
      <c r="R230" s="227">
        <v>4</v>
      </c>
      <c r="S230" s="227">
        <v>2</v>
      </c>
      <c r="T230" s="227" t="s">
        <v>245</v>
      </c>
      <c r="U230" s="227" t="s">
        <v>245</v>
      </c>
      <c r="V230" s="227">
        <v>1</v>
      </c>
      <c r="W230" s="227">
        <v>1</v>
      </c>
      <c r="X230" s="227">
        <v>3</v>
      </c>
      <c r="Y230" s="227">
        <v>1</v>
      </c>
      <c r="Z230" s="227" t="s">
        <v>245</v>
      </c>
      <c r="AA230" s="227">
        <v>0</v>
      </c>
      <c r="AB230" s="227">
        <v>6</v>
      </c>
      <c r="AC230" s="227">
        <v>6</v>
      </c>
      <c r="AD230" s="227">
        <v>5</v>
      </c>
      <c r="AE230" s="227">
        <v>6</v>
      </c>
      <c r="AF230" s="227">
        <v>5</v>
      </c>
      <c r="AG230" s="227">
        <v>0</v>
      </c>
      <c r="AH230" s="227">
        <v>6</v>
      </c>
      <c r="AI230" s="227">
        <v>4</v>
      </c>
      <c r="AJ230" s="227">
        <v>6</v>
      </c>
      <c r="AK230" s="227">
        <v>6</v>
      </c>
      <c r="AL230" s="227">
        <v>4</v>
      </c>
      <c r="AM230" s="227">
        <v>2</v>
      </c>
      <c r="AN230" s="227">
        <v>6</v>
      </c>
      <c r="AO230" s="227">
        <v>6</v>
      </c>
      <c r="AP230" s="227">
        <v>6</v>
      </c>
      <c r="AQ230" s="227">
        <v>6</v>
      </c>
    </row>
    <row r="231" spans="1:43" ht="14.25" customHeight="1">
      <c r="A231" s="249">
        <v>226</v>
      </c>
      <c r="B231" s="292"/>
      <c r="C231" s="292" t="s">
        <v>452</v>
      </c>
      <c r="D231" s="226">
        <v>201</v>
      </c>
      <c r="E231" s="226" t="s">
        <v>245</v>
      </c>
      <c r="F231" s="227">
        <v>140</v>
      </c>
      <c r="G231" s="227">
        <v>135</v>
      </c>
      <c r="H231" s="227">
        <v>5</v>
      </c>
      <c r="I231" s="227">
        <v>0</v>
      </c>
      <c r="J231" s="227">
        <v>3.71</v>
      </c>
      <c r="K231" s="227">
        <v>88</v>
      </c>
      <c r="L231" s="227">
        <v>21</v>
      </c>
      <c r="M231" s="227">
        <v>1</v>
      </c>
      <c r="N231" s="227">
        <v>20</v>
      </c>
      <c r="O231" s="227" t="s">
        <v>245</v>
      </c>
      <c r="P231" s="227">
        <v>1</v>
      </c>
      <c r="Q231" s="227">
        <v>4</v>
      </c>
      <c r="R231" s="227">
        <v>4</v>
      </c>
      <c r="S231" s="227" t="s">
        <v>245</v>
      </c>
      <c r="T231" s="227" t="s">
        <v>245</v>
      </c>
      <c r="U231" s="227" t="s">
        <v>245</v>
      </c>
      <c r="V231" s="227">
        <v>1</v>
      </c>
      <c r="W231" s="227">
        <v>2</v>
      </c>
      <c r="X231" s="227">
        <v>1</v>
      </c>
      <c r="Y231" s="227" t="s">
        <v>245</v>
      </c>
      <c r="Z231" s="227" t="s">
        <v>245</v>
      </c>
      <c r="AA231" s="227">
        <v>0</v>
      </c>
      <c r="AB231" s="227">
        <v>0</v>
      </c>
      <c r="AC231" s="227">
        <v>1</v>
      </c>
      <c r="AD231" s="227">
        <v>1</v>
      </c>
      <c r="AE231" s="227">
        <v>4</v>
      </c>
      <c r="AF231" s="227">
        <v>4</v>
      </c>
      <c r="AG231" s="227">
        <v>0</v>
      </c>
      <c r="AH231" s="227">
        <v>4</v>
      </c>
      <c r="AI231" s="227">
        <v>0</v>
      </c>
      <c r="AJ231" s="227">
        <v>1</v>
      </c>
      <c r="AK231" s="227">
        <v>0</v>
      </c>
      <c r="AL231" s="227">
        <v>0</v>
      </c>
      <c r="AM231" s="227">
        <v>0</v>
      </c>
      <c r="AN231" s="227">
        <v>3</v>
      </c>
      <c r="AO231" s="227">
        <v>0</v>
      </c>
      <c r="AP231" s="227">
        <v>4</v>
      </c>
      <c r="AQ231" s="227">
        <v>4</v>
      </c>
    </row>
    <row r="232" spans="1:43" ht="14.25" customHeight="1">
      <c r="A232" s="249">
        <v>227</v>
      </c>
      <c r="B232" s="292"/>
      <c r="C232" s="292" t="s">
        <v>2707</v>
      </c>
      <c r="D232" s="226">
        <v>2286</v>
      </c>
      <c r="E232" s="226">
        <v>1967</v>
      </c>
      <c r="F232" s="227">
        <v>125</v>
      </c>
      <c r="G232" s="227">
        <v>101</v>
      </c>
      <c r="H232" s="227">
        <v>20</v>
      </c>
      <c r="I232" s="227">
        <v>4</v>
      </c>
      <c r="J232" s="227">
        <v>42.59</v>
      </c>
      <c r="K232" s="227">
        <v>96</v>
      </c>
      <c r="L232" s="227">
        <v>26</v>
      </c>
      <c r="M232" s="227">
        <v>1</v>
      </c>
      <c r="N232" s="227">
        <v>26</v>
      </c>
      <c r="O232" s="227" t="s">
        <v>245</v>
      </c>
      <c r="P232" s="227" t="s">
        <v>245</v>
      </c>
      <c r="Q232" s="227">
        <v>4</v>
      </c>
      <c r="R232" s="227">
        <v>2</v>
      </c>
      <c r="S232" s="227">
        <v>1</v>
      </c>
      <c r="T232" s="227">
        <v>1</v>
      </c>
      <c r="U232" s="227" t="s">
        <v>245</v>
      </c>
      <c r="V232" s="227">
        <v>2</v>
      </c>
      <c r="W232" s="227">
        <v>2</v>
      </c>
      <c r="X232" s="227" t="s">
        <v>245</v>
      </c>
      <c r="Y232" s="227" t="s">
        <v>245</v>
      </c>
      <c r="Z232" s="227" t="s">
        <v>245</v>
      </c>
      <c r="AA232" s="227">
        <v>0</v>
      </c>
      <c r="AB232" s="227">
        <v>3</v>
      </c>
      <c r="AC232" s="227">
        <v>4</v>
      </c>
      <c r="AD232" s="227">
        <v>0</v>
      </c>
      <c r="AE232" s="227">
        <v>3</v>
      </c>
      <c r="AF232" s="227">
        <v>2</v>
      </c>
      <c r="AG232" s="227">
        <v>0</v>
      </c>
      <c r="AH232" s="227">
        <v>4</v>
      </c>
      <c r="AI232" s="227">
        <v>0</v>
      </c>
      <c r="AJ232" s="227">
        <v>4</v>
      </c>
      <c r="AK232" s="227">
        <v>3</v>
      </c>
      <c r="AL232" s="227">
        <v>3</v>
      </c>
      <c r="AM232" s="227">
        <v>1</v>
      </c>
      <c r="AN232" s="227">
        <v>4</v>
      </c>
      <c r="AO232" s="227">
        <v>3</v>
      </c>
      <c r="AP232" s="227">
        <v>4</v>
      </c>
      <c r="AQ232" s="227">
        <v>3</v>
      </c>
    </row>
    <row r="233" spans="1:43" ht="14.25" customHeight="1">
      <c r="A233" s="249">
        <v>228</v>
      </c>
      <c r="B233" s="292"/>
      <c r="C233" s="292" t="s">
        <v>2712</v>
      </c>
      <c r="D233" s="226">
        <v>1692</v>
      </c>
      <c r="E233" s="226">
        <v>584</v>
      </c>
      <c r="F233" s="227">
        <v>394</v>
      </c>
      <c r="G233" s="227">
        <v>281</v>
      </c>
      <c r="H233" s="227">
        <v>103</v>
      </c>
      <c r="I233" s="227">
        <v>10</v>
      </c>
      <c r="J233" s="227">
        <v>92.44</v>
      </c>
      <c r="K233" s="227">
        <v>312</v>
      </c>
      <c r="L233" s="227">
        <v>96</v>
      </c>
      <c r="M233" s="227" t="s">
        <v>245</v>
      </c>
      <c r="N233" s="227">
        <v>94</v>
      </c>
      <c r="O233" s="227" t="s">
        <v>245</v>
      </c>
      <c r="P233" s="227">
        <v>2</v>
      </c>
      <c r="Q233" s="227">
        <v>12</v>
      </c>
      <c r="R233" s="227">
        <v>9</v>
      </c>
      <c r="S233" s="227">
        <v>1</v>
      </c>
      <c r="T233" s="227">
        <v>2</v>
      </c>
      <c r="U233" s="227" t="s">
        <v>245</v>
      </c>
      <c r="V233" s="227">
        <v>2</v>
      </c>
      <c r="W233" s="227">
        <v>3</v>
      </c>
      <c r="X233" s="227">
        <v>6</v>
      </c>
      <c r="Y233" s="227">
        <v>1</v>
      </c>
      <c r="Z233" s="227" t="s">
        <v>245</v>
      </c>
      <c r="AA233" s="227">
        <v>0</v>
      </c>
      <c r="AB233" s="227">
        <v>12</v>
      </c>
      <c r="AC233" s="227">
        <v>12</v>
      </c>
      <c r="AD233" s="227">
        <v>7</v>
      </c>
      <c r="AE233" s="227">
        <v>12</v>
      </c>
      <c r="AF233" s="227">
        <v>10</v>
      </c>
      <c r="AG233" s="227">
        <v>0</v>
      </c>
      <c r="AH233" s="227">
        <v>12</v>
      </c>
      <c r="AI233" s="227">
        <v>1</v>
      </c>
      <c r="AJ233" s="227">
        <v>9</v>
      </c>
      <c r="AK233" s="227">
        <v>6</v>
      </c>
      <c r="AL233" s="227">
        <v>4</v>
      </c>
      <c r="AM233" s="227">
        <v>4</v>
      </c>
      <c r="AN233" s="227">
        <v>12</v>
      </c>
      <c r="AO233" s="227">
        <v>12</v>
      </c>
      <c r="AP233" s="227">
        <v>12</v>
      </c>
      <c r="AQ233" s="227">
        <v>12</v>
      </c>
    </row>
    <row r="234" spans="1:43" ht="14.25" customHeight="1">
      <c r="A234" s="249">
        <v>229</v>
      </c>
      <c r="B234" s="292"/>
      <c r="C234" s="292" t="s">
        <v>2723</v>
      </c>
      <c r="D234" s="226">
        <v>505</v>
      </c>
      <c r="E234" s="226" t="s">
        <v>245</v>
      </c>
      <c r="F234" s="227">
        <v>119</v>
      </c>
      <c r="G234" s="227">
        <v>89</v>
      </c>
      <c r="H234" s="227">
        <v>4</v>
      </c>
      <c r="I234" s="227">
        <v>26</v>
      </c>
      <c r="J234" s="227">
        <v>7.54</v>
      </c>
      <c r="K234" s="227">
        <v>124</v>
      </c>
      <c r="L234" s="227">
        <v>22</v>
      </c>
      <c r="M234" s="227" t="s">
        <v>245</v>
      </c>
      <c r="N234" s="227">
        <v>22</v>
      </c>
      <c r="O234" s="227">
        <v>1</v>
      </c>
      <c r="P234" s="227">
        <v>2</v>
      </c>
      <c r="Q234" s="227">
        <v>8</v>
      </c>
      <c r="R234" s="227">
        <v>4</v>
      </c>
      <c r="S234" s="227">
        <v>3</v>
      </c>
      <c r="T234" s="227">
        <v>1</v>
      </c>
      <c r="U234" s="227">
        <v>3</v>
      </c>
      <c r="V234" s="227">
        <v>3</v>
      </c>
      <c r="W234" s="227">
        <v>1</v>
      </c>
      <c r="X234" s="227">
        <v>1</v>
      </c>
      <c r="Y234" s="227" t="s">
        <v>245</v>
      </c>
      <c r="Z234" s="227" t="s">
        <v>245</v>
      </c>
      <c r="AA234" s="227">
        <v>0</v>
      </c>
      <c r="AB234" s="227">
        <v>4</v>
      </c>
      <c r="AC234" s="227">
        <v>0</v>
      </c>
      <c r="AD234" s="227">
        <v>0</v>
      </c>
      <c r="AE234" s="227">
        <v>0</v>
      </c>
      <c r="AF234" s="227">
        <v>7</v>
      </c>
      <c r="AG234" s="227">
        <v>1</v>
      </c>
      <c r="AH234" s="227">
        <v>7</v>
      </c>
      <c r="AI234" s="227">
        <v>0</v>
      </c>
      <c r="AJ234" s="227">
        <v>0</v>
      </c>
      <c r="AK234" s="227">
        <v>0</v>
      </c>
      <c r="AL234" s="227">
        <v>0</v>
      </c>
      <c r="AM234" s="227">
        <v>0</v>
      </c>
      <c r="AN234" s="227">
        <v>8</v>
      </c>
      <c r="AO234" s="227">
        <v>0</v>
      </c>
      <c r="AP234" s="227">
        <v>7</v>
      </c>
      <c r="AQ234" s="227">
        <v>7</v>
      </c>
    </row>
    <row r="235" spans="1:43" ht="14.25" customHeight="1">
      <c r="A235" s="249">
        <v>230</v>
      </c>
      <c r="B235" s="292"/>
      <c r="C235" s="292" t="s">
        <v>2729</v>
      </c>
      <c r="D235" s="226">
        <v>1512</v>
      </c>
      <c r="E235" s="226">
        <v>680</v>
      </c>
      <c r="F235" s="227">
        <v>395</v>
      </c>
      <c r="G235" s="227">
        <v>240</v>
      </c>
      <c r="H235" s="227">
        <v>74</v>
      </c>
      <c r="I235" s="227">
        <v>81</v>
      </c>
      <c r="J235" s="227">
        <v>44.74</v>
      </c>
      <c r="K235" s="227">
        <v>275</v>
      </c>
      <c r="L235" s="227">
        <v>32</v>
      </c>
      <c r="M235" s="227" t="s">
        <v>245</v>
      </c>
      <c r="N235" s="227">
        <v>32</v>
      </c>
      <c r="O235" s="227" t="s">
        <v>245</v>
      </c>
      <c r="P235" s="227" t="s">
        <v>245</v>
      </c>
      <c r="Q235" s="227">
        <v>14</v>
      </c>
      <c r="R235" s="227">
        <v>8</v>
      </c>
      <c r="S235" s="227">
        <v>3</v>
      </c>
      <c r="T235" s="227">
        <v>3</v>
      </c>
      <c r="U235" s="227" t="s">
        <v>245</v>
      </c>
      <c r="V235" s="227">
        <v>8</v>
      </c>
      <c r="W235" s="227">
        <v>5</v>
      </c>
      <c r="X235" s="227" t="s">
        <v>245</v>
      </c>
      <c r="Y235" s="227">
        <v>1</v>
      </c>
      <c r="Z235" s="227" t="s">
        <v>245</v>
      </c>
      <c r="AA235" s="227">
        <v>4</v>
      </c>
      <c r="AB235" s="227">
        <v>10</v>
      </c>
      <c r="AC235" s="227">
        <v>5</v>
      </c>
      <c r="AD235" s="227">
        <v>4</v>
      </c>
      <c r="AE235" s="227">
        <v>3</v>
      </c>
      <c r="AF235" s="227">
        <v>13</v>
      </c>
      <c r="AG235" s="227">
        <v>1</v>
      </c>
      <c r="AH235" s="227">
        <v>13</v>
      </c>
      <c r="AI235" s="227">
        <v>2</v>
      </c>
      <c r="AJ235" s="227">
        <v>9</v>
      </c>
      <c r="AK235" s="227">
        <v>5</v>
      </c>
      <c r="AL235" s="227">
        <v>3</v>
      </c>
      <c r="AM235" s="227">
        <v>3</v>
      </c>
      <c r="AN235" s="227">
        <v>14</v>
      </c>
      <c r="AO235" s="227">
        <v>7</v>
      </c>
      <c r="AP235" s="227">
        <v>13</v>
      </c>
      <c r="AQ235" s="227">
        <v>13</v>
      </c>
    </row>
    <row r="236" spans="1:43" ht="14.25" customHeight="1">
      <c r="A236" s="249">
        <v>231</v>
      </c>
      <c r="B236" s="292"/>
      <c r="C236" s="292" t="s">
        <v>2742</v>
      </c>
      <c r="D236" s="226">
        <v>3537</v>
      </c>
      <c r="E236" s="226">
        <v>3100</v>
      </c>
      <c r="F236" s="227">
        <v>137</v>
      </c>
      <c r="G236" s="227">
        <v>75</v>
      </c>
      <c r="H236" s="227">
        <v>46</v>
      </c>
      <c r="I236" s="227">
        <v>16</v>
      </c>
      <c r="J236" s="227">
        <v>38.79</v>
      </c>
      <c r="K236" s="227">
        <v>89</v>
      </c>
      <c r="L236" s="227">
        <v>12</v>
      </c>
      <c r="M236" s="227">
        <v>1</v>
      </c>
      <c r="N236" s="227">
        <v>11</v>
      </c>
      <c r="O236" s="227" t="s">
        <v>245</v>
      </c>
      <c r="P236" s="227" t="s">
        <v>245</v>
      </c>
      <c r="Q236" s="227">
        <v>11</v>
      </c>
      <c r="R236" s="227">
        <v>2</v>
      </c>
      <c r="S236" s="227">
        <v>5</v>
      </c>
      <c r="T236" s="227">
        <v>4</v>
      </c>
      <c r="U236" s="227">
        <v>1</v>
      </c>
      <c r="V236" s="227">
        <v>2</v>
      </c>
      <c r="W236" s="227">
        <v>6</v>
      </c>
      <c r="X236" s="227">
        <v>1</v>
      </c>
      <c r="Y236" s="227">
        <v>1</v>
      </c>
      <c r="Z236" s="227" t="s">
        <v>245</v>
      </c>
      <c r="AA236" s="227">
        <v>1</v>
      </c>
      <c r="AB236" s="227">
        <v>6</v>
      </c>
      <c r="AC236" s="227">
        <v>0</v>
      </c>
      <c r="AD236" s="227">
        <v>0</v>
      </c>
      <c r="AE236" s="227">
        <v>1</v>
      </c>
      <c r="AF236" s="227">
        <v>6</v>
      </c>
      <c r="AG236" s="227">
        <v>5</v>
      </c>
      <c r="AH236" s="227">
        <v>11</v>
      </c>
      <c r="AI236" s="227">
        <v>0</v>
      </c>
      <c r="AJ236" s="227">
        <v>11</v>
      </c>
      <c r="AK236" s="227">
        <v>6</v>
      </c>
      <c r="AL236" s="227">
        <v>0</v>
      </c>
      <c r="AM236" s="227">
        <v>0</v>
      </c>
      <c r="AN236" s="227">
        <v>11</v>
      </c>
      <c r="AO236" s="227">
        <v>8</v>
      </c>
      <c r="AP236" s="227">
        <v>11</v>
      </c>
      <c r="AQ236" s="227">
        <v>8</v>
      </c>
    </row>
    <row r="237" spans="1:43" ht="14.25" customHeight="1">
      <c r="A237" s="249">
        <v>232</v>
      </c>
      <c r="B237" s="292"/>
      <c r="C237" s="292" t="s">
        <v>2751</v>
      </c>
      <c r="D237" s="226">
        <v>1069</v>
      </c>
      <c r="E237" s="226">
        <v>37</v>
      </c>
      <c r="F237" s="227">
        <v>212</v>
      </c>
      <c r="G237" s="227">
        <v>119</v>
      </c>
      <c r="H237" s="227">
        <v>52</v>
      </c>
      <c r="I237" s="227">
        <v>41</v>
      </c>
      <c r="J237" s="227">
        <v>51.49</v>
      </c>
      <c r="K237" s="227">
        <v>201</v>
      </c>
      <c r="L237" s="227">
        <v>65</v>
      </c>
      <c r="M237" s="227">
        <v>6</v>
      </c>
      <c r="N237" s="227">
        <v>62</v>
      </c>
      <c r="O237" s="227">
        <v>4</v>
      </c>
      <c r="P237" s="227">
        <v>1</v>
      </c>
      <c r="Q237" s="227">
        <v>13</v>
      </c>
      <c r="R237" s="227">
        <v>2</v>
      </c>
      <c r="S237" s="227">
        <v>6</v>
      </c>
      <c r="T237" s="227">
        <v>5</v>
      </c>
      <c r="U237" s="227">
        <v>9</v>
      </c>
      <c r="V237" s="227">
        <v>4</v>
      </c>
      <c r="W237" s="227" t="s">
        <v>245</v>
      </c>
      <c r="X237" s="227" t="s">
        <v>245</v>
      </c>
      <c r="Y237" s="227" t="s">
        <v>245</v>
      </c>
      <c r="Z237" s="227" t="s">
        <v>245</v>
      </c>
      <c r="AA237" s="227">
        <v>10</v>
      </c>
      <c r="AB237" s="227">
        <v>5</v>
      </c>
      <c r="AC237" s="227">
        <v>0</v>
      </c>
      <c r="AD237" s="227">
        <v>2</v>
      </c>
      <c r="AE237" s="227">
        <v>2</v>
      </c>
      <c r="AF237" s="227">
        <v>1</v>
      </c>
      <c r="AG237" s="227">
        <v>2</v>
      </c>
      <c r="AH237" s="227">
        <v>10</v>
      </c>
      <c r="AI237" s="227">
        <v>0</v>
      </c>
      <c r="AJ237" s="227">
        <v>5</v>
      </c>
      <c r="AK237" s="227">
        <v>0</v>
      </c>
      <c r="AL237" s="227">
        <v>2</v>
      </c>
      <c r="AM237" s="227">
        <v>0</v>
      </c>
      <c r="AN237" s="227">
        <v>9</v>
      </c>
      <c r="AO237" s="227">
        <v>1</v>
      </c>
      <c r="AP237" s="227">
        <v>9</v>
      </c>
      <c r="AQ237" s="227">
        <v>8</v>
      </c>
    </row>
    <row r="238" spans="1:43" ht="14.25" customHeight="1">
      <c r="A238" s="249">
        <v>233</v>
      </c>
      <c r="B238" s="292"/>
      <c r="C238" s="292" t="s">
        <v>2761</v>
      </c>
      <c r="D238" s="226">
        <v>1114</v>
      </c>
      <c r="E238" s="226">
        <v>585</v>
      </c>
      <c r="F238" s="227">
        <v>184</v>
      </c>
      <c r="G238" s="227">
        <v>99</v>
      </c>
      <c r="H238" s="227">
        <v>41</v>
      </c>
      <c r="I238" s="227">
        <v>44</v>
      </c>
      <c r="J238" s="227">
        <v>48.96</v>
      </c>
      <c r="K238" s="227">
        <v>176</v>
      </c>
      <c r="L238" s="227">
        <v>22</v>
      </c>
      <c r="M238" s="227" t="s">
        <v>245</v>
      </c>
      <c r="N238" s="227">
        <v>22</v>
      </c>
      <c r="O238" s="227" t="s">
        <v>245</v>
      </c>
      <c r="P238" s="227" t="s">
        <v>245</v>
      </c>
      <c r="Q238" s="227">
        <v>3</v>
      </c>
      <c r="R238" s="227" t="s">
        <v>245</v>
      </c>
      <c r="S238" s="227">
        <v>3</v>
      </c>
      <c r="T238" s="227" t="s">
        <v>245</v>
      </c>
      <c r="U238" s="227" t="s">
        <v>245</v>
      </c>
      <c r="V238" s="227" t="s">
        <v>245</v>
      </c>
      <c r="W238" s="227">
        <v>3</v>
      </c>
      <c r="X238" s="227" t="s">
        <v>245</v>
      </c>
      <c r="Y238" s="227" t="s">
        <v>245</v>
      </c>
      <c r="Z238" s="227" t="s">
        <v>245</v>
      </c>
      <c r="AA238" s="227">
        <v>3</v>
      </c>
      <c r="AB238" s="227">
        <v>1</v>
      </c>
      <c r="AC238" s="227">
        <v>1</v>
      </c>
      <c r="AD238" s="227">
        <v>2</v>
      </c>
      <c r="AE238" s="227">
        <v>1</v>
      </c>
      <c r="AF238" s="227">
        <v>1</v>
      </c>
      <c r="AG238" s="227">
        <v>0</v>
      </c>
      <c r="AH238" s="227">
        <v>3</v>
      </c>
      <c r="AI238" s="227">
        <v>0</v>
      </c>
      <c r="AJ238" s="227">
        <v>3</v>
      </c>
      <c r="AK238" s="227">
        <v>0</v>
      </c>
      <c r="AL238" s="227">
        <v>1</v>
      </c>
      <c r="AM238" s="227">
        <v>0</v>
      </c>
      <c r="AN238" s="227">
        <v>3</v>
      </c>
      <c r="AO238" s="227">
        <v>2</v>
      </c>
      <c r="AP238" s="227">
        <v>3</v>
      </c>
      <c r="AQ238" s="227">
        <v>3</v>
      </c>
    </row>
    <row r="239" spans="1:43" ht="14.25" customHeight="1">
      <c r="A239" s="249">
        <v>234</v>
      </c>
      <c r="B239" s="292"/>
      <c r="C239" s="292" t="s">
        <v>2765</v>
      </c>
      <c r="D239" s="226">
        <v>619</v>
      </c>
      <c r="E239" s="226">
        <v>26</v>
      </c>
      <c r="F239" s="227">
        <v>320</v>
      </c>
      <c r="G239" s="227">
        <v>255</v>
      </c>
      <c r="H239" s="227">
        <v>50</v>
      </c>
      <c r="I239" s="227">
        <v>15</v>
      </c>
      <c r="J239" s="227">
        <v>31.22</v>
      </c>
      <c r="K239" s="227">
        <v>251</v>
      </c>
      <c r="L239" s="227">
        <v>29</v>
      </c>
      <c r="M239" s="227">
        <v>1</v>
      </c>
      <c r="N239" s="227">
        <v>26</v>
      </c>
      <c r="O239" s="227" t="s">
        <v>245</v>
      </c>
      <c r="P239" s="227">
        <v>2</v>
      </c>
      <c r="Q239" s="227">
        <v>7</v>
      </c>
      <c r="R239" s="227">
        <v>5</v>
      </c>
      <c r="S239" s="227">
        <v>2</v>
      </c>
      <c r="T239" s="227" t="s">
        <v>245</v>
      </c>
      <c r="U239" s="227" t="s">
        <v>245</v>
      </c>
      <c r="V239" s="227" t="s">
        <v>245</v>
      </c>
      <c r="W239" s="227">
        <v>5</v>
      </c>
      <c r="X239" s="227">
        <v>2</v>
      </c>
      <c r="Y239" s="227" t="s">
        <v>245</v>
      </c>
      <c r="Z239" s="227" t="s">
        <v>245</v>
      </c>
      <c r="AA239" s="227">
        <v>0</v>
      </c>
      <c r="AB239" s="227">
        <v>2</v>
      </c>
      <c r="AC239" s="227">
        <v>1</v>
      </c>
      <c r="AD239" s="227">
        <v>3</v>
      </c>
      <c r="AE239" s="227">
        <v>7</v>
      </c>
      <c r="AF239" s="227">
        <v>7</v>
      </c>
      <c r="AG239" s="227">
        <v>0</v>
      </c>
      <c r="AH239" s="227">
        <v>7</v>
      </c>
      <c r="AI239" s="227">
        <v>0</v>
      </c>
      <c r="AJ239" s="227">
        <v>7</v>
      </c>
      <c r="AK239" s="227">
        <v>0</v>
      </c>
      <c r="AL239" s="227">
        <v>0</v>
      </c>
      <c r="AM239" s="227">
        <v>0</v>
      </c>
      <c r="AN239" s="227">
        <v>7</v>
      </c>
      <c r="AO239" s="227">
        <v>0</v>
      </c>
      <c r="AP239" s="227">
        <v>7</v>
      </c>
      <c r="AQ239" s="227">
        <v>7</v>
      </c>
    </row>
    <row r="240" spans="1:43" ht="14.25" customHeight="1">
      <c r="A240" s="249">
        <v>235</v>
      </c>
      <c r="B240" s="292"/>
      <c r="C240" s="292" t="s">
        <v>2771</v>
      </c>
      <c r="D240" s="226">
        <v>646</v>
      </c>
      <c r="E240" s="226">
        <v>8</v>
      </c>
      <c r="F240" s="227">
        <v>343</v>
      </c>
      <c r="G240" s="227">
        <v>239</v>
      </c>
      <c r="H240" s="227">
        <v>50</v>
      </c>
      <c r="I240" s="227">
        <v>54</v>
      </c>
      <c r="J240" s="227">
        <v>26.64</v>
      </c>
      <c r="K240" s="227">
        <v>316</v>
      </c>
      <c r="L240" s="227">
        <v>40</v>
      </c>
      <c r="M240" s="227" t="s">
        <v>245</v>
      </c>
      <c r="N240" s="227">
        <v>39</v>
      </c>
      <c r="O240" s="227" t="s">
        <v>245</v>
      </c>
      <c r="P240" s="227">
        <v>1</v>
      </c>
      <c r="Q240" s="227">
        <v>7</v>
      </c>
      <c r="R240" s="227">
        <v>5</v>
      </c>
      <c r="S240" s="227">
        <v>2</v>
      </c>
      <c r="T240" s="227" t="s">
        <v>245</v>
      </c>
      <c r="U240" s="227" t="s">
        <v>245</v>
      </c>
      <c r="V240" s="227">
        <v>3</v>
      </c>
      <c r="W240" s="227">
        <v>3</v>
      </c>
      <c r="X240" s="227">
        <v>1</v>
      </c>
      <c r="Y240" s="227" t="s">
        <v>245</v>
      </c>
      <c r="Z240" s="227" t="s">
        <v>245</v>
      </c>
      <c r="AA240" s="227">
        <v>0</v>
      </c>
      <c r="AB240" s="227">
        <v>6</v>
      </c>
      <c r="AC240" s="227">
        <v>4</v>
      </c>
      <c r="AD240" s="227">
        <v>7</v>
      </c>
      <c r="AE240" s="227">
        <v>7</v>
      </c>
      <c r="AF240" s="227">
        <v>7</v>
      </c>
      <c r="AG240" s="227">
        <v>0</v>
      </c>
      <c r="AH240" s="227">
        <v>7</v>
      </c>
      <c r="AI240" s="227">
        <v>0</v>
      </c>
      <c r="AJ240" s="227">
        <v>4</v>
      </c>
      <c r="AK240" s="227">
        <v>0</v>
      </c>
      <c r="AL240" s="227">
        <v>1</v>
      </c>
      <c r="AM240" s="227">
        <v>1</v>
      </c>
      <c r="AN240" s="227">
        <v>6</v>
      </c>
      <c r="AO240" s="227">
        <v>0</v>
      </c>
      <c r="AP240" s="227">
        <v>7</v>
      </c>
      <c r="AQ240" s="227">
        <v>7</v>
      </c>
    </row>
    <row r="241" spans="1:43" ht="14.25" customHeight="1">
      <c r="A241" s="249">
        <v>236</v>
      </c>
      <c r="B241" s="292"/>
      <c r="C241" s="292" t="s">
        <v>2778</v>
      </c>
      <c r="D241" s="226">
        <v>224</v>
      </c>
      <c r="E241" s="226">
        <v>19</v>
      </c>
      <c r="F241" s="227">
        <v>68</v>
      </c>
      <c r="G241" s="227">
        <v>28</v>
      </c>
      <c r="H241" s="227">
        <v>39</v>
      </c>
      <c r="I241" s="227">
        <v>1</v>
      </c>
      <c r="J241" s="227">
        <v>17</v>
      </c>
      <c r="K241" s="227">
        <v>68</v>
      </c>
      <c r="L241" s="227">
        <v>3</v>
      </c>
      <c r="M241" s="227" t="s">
        <v>245</v>
      </c>
      <c r="N241" s="227">
        <v>3</v>
      </c>
      <c r="O241" s="227" t="s">
        <v>245</v>
      </c>
      <c r="P241" s="227" t="s">
        <v>245</v>
      </c>
      <c r="Q241" s="227">
        <v>3</v>
      </c>
      <c r="R241" s="227" t="s">
        <v>245</v>
      </c>
      <c r="S241" s="227">
        <v>1</v>
      </c>
      <c r="T241" s="227">
        <v>2</v>
      </c>
      <c r="U241" s="227" t="s">
        <v>245</v>
      </c>
      <c r="V241" s="227">
        <v>1</v>
      </c>
      <c r="W241" s="227">
        <v>2</v>
      </c>
      <c r="X241" s="227" t="s">
        <v>245</v>
      </c>
      <c r="Y241" s="227" t="s">
        <v>245</v>
      </c>
      <c r="Z241" s="227" t="s">
        <v>245</v>
      </c>
      <c r="AA241" s="227">
        <v>3</v>
      </c>
      <c r="AB241" s="227">
        <v>2</v>
      </c>
      <c r="AC241" s="227">
        <v>0</v>
      </c>
      <c r="AD241" s="227">
        <v>1</v>
      </c>
      <c r="AE241" s="227">
        <v>1</v>
      </c>
      <c r="AF241" s="227">
        <v>1</v>
      </c>
      <c r="AG241" s="227">
        <v>0</v>
      </c>
      <c r="AH241" s="227">
        <v>3</v>
      </c>
      <c r="AI241" s="227">
        <v>2</v>
      </c>
      <c r="AJ241" s="227">
        <v>3</v>
      </c>
      <c r="AK241" s="227">
        <v>0</v>
      </c>
      <c r="AL241" s="227">
        <v>0</v>
      </c>
      <c r="AM241" s="227">
        <v>0</v>
      </c>
      <c r="AN241" s="227">
        <v>3</v>
      </c>
      <c r="AO241" s="227">
        <v>1</v>
      </c>
      <c r="AP241" s="227">
        <v>3</v>
      </c>
      <c r="AQ241" s="227">
        <v>3</v>
      </c>
    </row>
    <row r="242" spans="1:43" ht="14.25" customHeight="1">
      <c r="A242" s="249">
        <v>237</v>
      </c>
      <c r="B242" s="292"/>
      <c r="C242" s="292" t="s">
        <v>2782</v>
      </c>
      <c r="D242" s="226">
        <v>2308</v>
      </c>
      <c r="E242" s="226">
        <v>1724</v>
      </c>
      <c r="F242" s="227">
        <v>255</v>
      </c>
      <c r="G242" s="227">
        <v>119</v>
      </c>
      <c r="H242" s="227">
        <v>111</v>
      </c>
      <c r="I242" s="227">
        <v>25</v>
      </c>
      <c r="J242" s="227">
        <v>65.989999999999995</v>
      </c>
      <c r="K242" s="227">
        <v>151</v>
      </c>
      <c r="L242" s="227">
        <v>12</v>
      </c>
      <c r="M242" s="227">
        <v>2</v>
      </c>
      <c r="N242" s="227">
        <v>12</v>
      </c>
      <c r="O242" s="227" t="s">
        <v>245</v>
      </c>
      <c r="P242" s="227" t="s">
        <v>245</v>
      </c>
      <c r="Q242" s="227">
        <v>6</v>
      </c>
      <c r="R242" s="227">
        <v>2</v>
      </c>
      <c r="S242" s="227">
        <v>1</v>
      </c>
      <c r="T242" s="227">
        <v>3</v>
      </c>
      <c r="U242" s="227">
        <v>1</v>
      </c>
      <c r="V242" s="227">
        <v>2</v>
      </c>
      <c r="W242" s="227">
        <v>1</v>
      </c>
      <c r="X242" s="227">
        <v>1</v>
      </c>
      <c r="Y242" s="227" t="s">
        <v>245</v>
      </c>
      <c r="Z242" s="227">
        <v>1</v>
      </c>
      <c r="AA242" s="227">
        <v>5</v>
      </c>
      <c r="AB242" s="227">
        <v>5</v>
      </c>
      <c r="AC242" s="227">
        <v>3</v>
      </c>
      <c r="AD242" s="227">
        <v>5</v>
      </c>
      <c r="AE242" s="227">
        <v>5</v>
      </c>
      <c r="AF242" s="227">
        <v>4</v>
      </c>
      <c r="AG242" s="227">
        <v>1</v>
      </c>
      <c r="AH242" s="227">
        <v>6</v>
      </c>
      <c r="AI242" s="227">
        <v>0</v>
      </c>
      <c r="AJ242" s="227">
        <v>6</v>
      </c>
      <c r="AK242" s="227">
        <v>0</v>
      </c>
      <c r="AL242" s="227">
        <v>0</v>
      </c>
      <c r="AM242" s="227">
        <v>0</v>
      </c>
      <c r="AN242" s="227">
        <v>6</v>
      </c>
      <c r="AO242" s="227">
        <v>0</v>
      </c>
      <c r="AP242" s="227">
        <v>6</v>
      </c>
      <c r="AQ242" s="227">
        <v>5</v>
      </c>
    </row>
    <row r="243" spans="1:43" ht="14.25" customHeight="1">
      <c r="A243" s="249">
        <v>238</v>
      </c>
      <c r="B243" s="292"/>
      <c r="C243" s="292" t="s">
        <v>2789</v>
      </c>
      <c r="D243" s="226">
        <v>2070</v>
      </c>
      <c r="E243" s="226">
        <v>1625</v>
      </c>
      <c r="F243" s="227">
        <v>112</v>
      </c>
      <c r="G243" s="227">
        <v>68</v>
      </c>
      <c r="H243" s="227">
        <v>18</v>
      </c>
      <c r="I243" s="227">
        <v>26</v>
      </c>
      <c r="J243" s="227">
        <v>67.63</v>
      </c>
      <c r="K243" s="227">
        <v>95</v>
      </c>
      <c r="L243" s="227">
        <v>17</v>
      </c>
      <c r="M243" s="227" t="s">
        <v>245</v>
      </c>
      <c r="N243" s="227">
        <v>16</v>
      </c>
      <c r="O243" s="227" t="s">
        <v>245</v>
      </c>
      <c r="P243" s="227">
        <v>1</v>
      </c>
      <c r="Q243" s="227">
        <v>6</v>
      </c>
      <c r="R243" s="227">
        <v>1</v>
      </c>
      <c r="S243" s="227">
        <v>4</v>
      </c>
      <c r="T243" s="227">
        <v>1</v>
      </c>
      <c r="U243" s="227">
        <v>1</v>
      </c>
      <c r="V243" s="227" t="s">
        <v>245</v>
      </c>
      <c r="W243" s="227">
        <v>3</v>
      </c>
      <c r="X243" s="227">
        <v>1</v>
      </c>
      <c r="Y243" s="227">
        <v>1</v>
      </c>
      <c r="Z243" s="227" t="s">
        <v>245</v>
      </c>
      <c r="AA243" s="227">
        <v>5</v>
      </c>
      <c r="AB243" s="227">
        <v>5</v>
      </c>
      <c r="AC243" s="227">
        <v>2</v>
      </c>
      <c r="AD243" s="227">
        <v>5</v>
      </c>
      <c r="AE243" s="227">
        <v>5</v>
      </c>
      <c r="AF243" s="227">
        <v>5</v>
      </c>
      <c r="AG243" s="227">
        <v>1</v>
      </c>
      <c r="AH243" s="227">
        <v>6</v>
      </c>
      <c r="AI243" s="227">
        <v>0</v>
      </c>
      <c r="AJ243" s="227">
        <v>6</v>
      </c>
      <c r="AK243" s="227">
        <v>0</v>
      </c>
      <c r="AL243" s="227">
        <v>2</v>
      </c>
      <c r="AM243" s="227">
        <v>0</v>
      </c>
      <c r="AN243" s="227">
        <v>5</v>
      </c>
      <c r="AO243" s="227">
        <v>3</v>
      </c>
      <c r="AP243" s="227">
        <v>5</v>
      </c>
      <c r="AQ243" s="227">
        <v>5</v>
      </c>
    </row>
    <row r="244" spans="1:43" ht="14.25" customHeight="1">
      <c r="A244" s="249">
        <v>239</v>
      </c>
      <c r="B244" s="292"/>
      <c r="C244" s="292" t="s">
        <v>2796</v>
      </c>
      <c r="D244" s="226">
        <v>609</v>
      </c>
      <c r="E244" s="226">
        <v>232</v>
      </c>
      <c r="F244" s="227">
        <v>134</v>
      </c>
      <c r="G244" s="227">
        <v>68</v>
      </c>
      <c r="H244" s="227">
        <v>34</v>
      </c>
      <c r="I244" s="227">
        <v>32</v>
      </c>
      <c r="J244" s="227">
        <v>25.39</v>
      </c>
      <c r="K244" s="227">
        <v>84</v>
      </c>
      <c r="L244" s="227">
        <v>21</v>
      </c>
      <c r="M244" s="227">
        <v>1</v>
      </c>
      <c r="N244" s="227">
        <v>20</v>
      </c>
      <c r="O244" s="227" t="s">
        <v>245</v>
      </c>
      <c r="P244" s="227" t="s">
        <v>245</v>
      </c>
      <c r="Q244" s="227">
        <v>14</v>
      </c>
      <c r="R244" s="227">
        <v>5</v>
      </c>
      <c r="S244" s="227">
        <v>5</v>
      </c>
      <c r="T244" s="227">
        <v>4</v>
      </c>
      <c r="U244" s="227">
        <v>4</v>
      </c>
      <c r="V244" s="227">
        <v>7</v>
      </c>
      <c r="W244" s="227">
        <v>2</v>
      </c>
      <c r="X244" s="227" t="s">
        <v>245</v>
      </c>
      <c r="Y244" s="227">
        <v>1</v>
      </c>
      <c r="Z244" s="227" t="s">
        <v>245</v>
      </c>
      <c r="AA244" s="227">
        <v>8</v>
      </c>
      <c r="AB244" s="227">
        <v>6</v>
      </c>
      <c r="AC244" s="227">
        <v>2</v>
      </c>
      <c r="AD244" s="227">
        <v>10</v>
      </c>
      <c r="AE244" s="227">
        <v>7</v>
      </c>
      <c r="AF244" s="227">
        <v>6</v>
      </c>
      <c r="AG244" s="227">
        <v>3</v>
      </c>
      <c r="AH244" s="227">
        <v>14</v>
      </c>
      <c r="AI244" s="227">
        <v>3</v>
      </c>
      <c r="AJ244" s="227">
        <v>8</v>
      </c>
      <c r="AK244" s="227">
        <v>2</v>
      </c>
      <c r="AL244" s="227">
        <v>1</v>
      </c>
      <c r="AM244" s="227">
        <v>0</v>
      </c>
      <c r="AN244" s="227">
        <v>14</v>
      </c>
      <c r="AO244" s="227">
        <v>7</v>
      </c>
      <c r="AP244" s="227">
        <v>14</v>
      </c>
      <c r="AQ244" s="227">
        <v>11</v>
      </c>
    </row>
    <row r="245" spans="1:43" ht="14.25" customHeight="1">
      <c r="A245" s="249">
        <v>240</v>
      </c>
      <c r="B245" s="292"/>
      <c r="C245" s="292" t="s">
        <v>2806</v>
      </c>
      <c r="D245" s="226">
        <v>2807</v>
      </c>
      <c r="E245" s="226">
        <v>2177</v>
      </c>
      <c r="F245" s="227">
        <v>376</v>
      </c>
      <c r="G245" s="227">
        <v>153</v>
      </c>
      <c r="H245" s="227">
        <v>54</v>
      </c>
      <c r="I245" s="227">
        <v>169</v>
      </c>
      <c r="J245" s="227">
        <v>70.98</v>
      </c>
      <c r="K245" s="227">
        <v>205</v>
      </c>
      <c r="L245" s="227">
        <v>52</v>
      </c>
      <c r="M245" s="227">
        <v>1</v>
      </c>
      <c r="N245" s="227">
        <v>52</v>
      </c>
      <c r="O245" s="227">
        <v>5</v>
      </c>
      <c r="P245" s="227">
        <v>1</v>
      </c>
      <c r="Q245" s="227">
        <v>7</v>
      </c>
      <c r="R245" s="227">
        <v>2</v>
      </c>
      <c r="S245" s="227">
        <v>3</v>
      </c>
      <c r="T245" s="227">
        <v>2</v>
      </c>
      <c r="U245" s="227" t="s">
        <v>245</v>
      </c>
      <c r="V245" s="227">
        <v>1</v>
      </c>
      <c r="W245" s="227">
        <v>1</v>
      </c>
      <c r="X245" s="227">
        <v>4</v>
      </c>
      <c r="Y245" s="227">
        <v>1</v>
      </c>
      <c r="Z245" s="227" t="s">
        <v>245</v>
      </c>
      <c r="AA245" s="227">
        <v>3</v>
      </c>
      <c r="AB245" s="227">
        <v>7</v>
      </c>
      <c r="AC245" s="227">
        <v>7</v>
      </c>
      <c r="AD245" s="227">
        <v>7</v>
      </c>
      <c r="AE245" s="227">
        <v>7</v>
      </c>
      <c r="AF245" s="227">
        <v>5</v>
      </c>
      <c r="AG245" s="227">
        <v>0</v>
      </c>
      <c r="AH245" s="227">
        <v>7</v>
      </c>
      <c r="AI245" s="227">
        <v>2</v>
      </c>
      <c r="AJ245" s="227">
        <v>7</v>
      </c>
      <c r="AK245" s="227">
        <v>1</v>
      </c>
      <c r="AL245" s="227">
        <v>4</v>
      </c>
      <c r="AM245" s="227">
        <v>3</v>
      </c>
      <c r="AN245" s="227">
        <v>7</v>
      </c>
      <c r="AO245" s="227">
        <v>6</v>
      </c>
      <c r="AP245" s="227">
        <v>7</v>
      </c>
      <c r="AQ245" s="227">
        <v>7</v>
      </c>
    </row>
    <row r="246" spans="1:43" ht="14.25" customHeight="1">
      <c r="A246" s="249">
        <v>241</v>
      </c>
      <c r="B246" s="292"/>
      <c r="C246" s="292" t="s">
        <v>2813</v>
      </c>
      <c r="D246" s="226">
        <v>3923</v>
      </c>
      <c r="E246" s="226">
        <v>3213</v>
      </c>
      <c r="F246" s="227">
        <v>293</v>
      </c>
      <c r="G246" s="227">
        <v>177</v>
      </c>
      <c r="H246" s="227">
        <v>72</v>
      </c>
      <c r="I246" s="227">
        <v>44</v>
      </c>
      <c r="J246" s="227">
        <v>55.14</v>
      </c>
      <c r="K246" s="227">
        <v>242</v>
      </c>
      <c r="L246" s="227">
        <v>44</v>
      </c>
      <c r="M246" s="227">
        <v>2</v>
      </c>
      <c r="N246" s="227">
        <v>42</v>
      </c>
      <c r="O246" s="227">
        <v>1</v>
      </c>
      <c r="P246" s="227" t="s">
        <v>245</v>
      </c>
      <c r="Q246" s="227">
        <v>13</v>
      </c>
      <c r="R246" s="227">
        <v>3</v>
      </c>
      <c r="S246" s="227">
        <v>6</v>
      </c>
      <c r="T246" s="227">
        <v>4</v>
      </c>
      <c r="U246" s="227" t="s">
        <v>245</v>
      </c>
      <c r="V246" s="227">
        <v>5</v>
      </c>
      <c r="W246" s="227">
        <v>7</v>
      </c>
      <c r="X246" s="227">
        <v>1</v>
      </c>
      <c r="Y246" s="227" t="s">
        <v>245</v>
      </c>
      <c r="Z246" s="227" t="s">
        <v>245</v>
      </c>
      <c r="AA246" s="227">
        <v>8</v>
      </c>
      <c r="AB246" s="227">
        <v>12</v>
      </c>
      <c r="AC246" s="227">
        <v>7</v>
      </c>
      <c r="AD246" s="227">
        <v>11</v>
      </c>
      <c r="AE246" s="227">
        <v>7</v>
      </c>
      <c r="AF246" s="227">
        <v>11</v>
      </c>
      <c r="AG246" s="227">
        <v>0</v>
      </c>
      <c r="AH246" s="227">
        <v>12</v>
      </c>
      <c r="AI246" s="227">
        <v>12</v>
      </c>
      <c r="AJ246" s="227">
        <v>12</v>
      </c>
      <c r="AK246" s="227">
        <v>10</v>
      </c>
      <c r="AL246" s="227">
        <v>5</v>
      </c>
      <c r="AM246" s="227">
        <v>1</v>
      </c>
      <c r="AN246" s="227">
        <v>13</v>
      </c>
      <c r="AO246" s="227">
        <v>12</v>
      </c>
      <c r="AP246" s="227">
        <v>11</v>
      </c>
      <c r="AQ246" s="227">
        <v>11</v>
      </c>
    </row>
    <row r="247" spans="1:43" ht="14.25" customHeight="1">
      <c r="A247" s="249">
        <v>242</v>
      </c>
      <c r="B247" s="292"/>
      <c r="C247" s="292" t="s">
        <v>2823</v>
      </c>
      <c r="D247" s="226">
        <v>982</v>
      </c>
      <c r="E247" s="226">
        <v>565</v>
      </c>
      <c r="F247" s="227">
        <v>165</v>
      </c>
      <c r="G247" s="227">
        <v>83</v>
      </c>
      <c r="H247" s="227">
        <v>39</v>
      </c>
      <c r="I247" s="227">
        <v>43</v>
      </c>
      <c r="J247" s="227">
        <v>33.99</v>
      </c>
      <c r="K247" s="227">
        <v>100</v>
      </c>
      <c r="L247" s="227">
        <v>20</v>
      </c>
      <c r="M247" s="227">
        <v>1</v>
      </c>
      <c r="N247" s="227">
        <v>19</v>
      </c>
      <c r="O247" s="227" t="s">
        <v>245</v>
      </c>
      <c r="P247" s="227" t="s">
        <v>245</v>
      </c>
      <c r="Q247" s="227">
        <v>15</v>
      </c>
      <c r="R247" s="227">
        <v>6</v>
      </c>
      <c r="S247" s="227">
        <v>2</v>
      </c>
      <c r="T247" s="227">
        <v>7</v>
      </c>
      <c r="U247" s="227" t="s">
        <v>245</v>
      </c>
      <c r="V247" s="227">
        <v>5</v>
      </c>
      <c r="W247" s="227">
        <v>6</v>
      </c>
      <c r="X247" s="227">
        <v>2</v>
      </c>
      <c r="Y247" s="227">
        <v>1</v>
      </c>
      <c r="Z247" s="227">
        <v>1</v>
      </c>
      <c r="AA247" s="227">
        <v>14</v>
      </c>
      <c r="AB247" s="227">
        <v>14</v>
      </c>
      <c r="AC247" s="227">
        <v>3</v>
      </c>
      <c r="AD247" s="227">
        <v>6</v>
      </c>
      <c r="AE247" s="227">
        <v>14</v>
      </c>
      <c r="AF247" s="227">
        <v>11</v>
      </c>
      <c r="AG247" s="227">
        <v>1</v>
      </c>
      <c r="AH247" s="227">
        <v>15</v>
      </c>
      <c r="AI247" s="227">
        <v>0</v>
      </c>
      <c r="AJ247" s="227">
        <v>11</v>
      </c>
      <c r="AK247" s="227">
        <v>0</v>
      </c>
      <c r="AL247" s="227">
        <v>0</v>
      </c>
      <c r="AM247" s="227">
        <v>0</v>
      </c>
      <c r="AN247" s="227">
        <v>15</v>
      </c>
      <c r="AO247" s="227">
        <v>6</v>
      </c>
      <c r="AP247" s="227">
        <v>13</v>
      </c>
      <c r="AQ247" s="227">
        <v>12</v>
      </c>
    </row>
    <row r="248" spans="1:43" ht="14.25" customHeight="1">
      <c r="A248" s="249">
        <v>243</v>
      </c>
      <c r="B248" s="292"/>
      <c r="C248" s="292" t="s">
        <v>2839</v>
      </c>
      <c r="D248" s="226">
        <v>1134</v>
      </c>
      <c r="E248" s="226">
        <v>440</v>
      </c>
      <c r="F248" s="227">
        <v>300</v>
      </c>
      <c r="G248" s="227">
        <v>128</v>
      </c>
      <c r="H248" s="227">
        <v>164</v>
      </c>
      <c r="I248" s="227">
        <v>8</v>
      </c>
      <c r="J248" s="227">
        <v>71.17</v>
      </c>
      <c r="K248" s="227">
        <v>136</v>
      </c>
      <c r="L248" s="227">
        <v>22</v>
      </c>
      <c r="M248" s="227">
        <v>3</v>
      </c>
      <c r="N248" s="227">
        <v>20</v>
      </c>
      <c r="O248" s="227" t="s">
        <v>245</v>
      </c>
      <c r="P248" s="227" t="s">
        <v>245</v>
      </c>
      <c r="Q248" s="227">
        <v>17</v>
      </c>
      <c r="R248" s="227">
        <v>2</v>
      </c>
      <c r="S248" s="227">
        <v>4</v>
      </c>
      <c r="T248" s="227">
        <v>11</v>
      </c>
      <c r="U248" s="227">
        <v>2</v>
      </c>
      <c r="V248" s="227">
        <v>4</v>
      </c>
      <c r="W248" s="227">
        <v>5</v>
      </c>
      <c r="X248" s="227">
        <v>3</v>
      </c>
      <c r="Y248" s="227">
        <v>3</v>
      </c>
      <c r="Z248" s="227" t="s">
        <v>245</v>
      </c>
      <c r="AA248" s="227">
        <v>5</v>
      </c>
      <c r="AB248" s="227">
        <v>8</v>
      </c>
      <c r="AC248" s="227">
        <v>6</v>
      </c>
      <c r="AD248" s="227">
        <v>16</v>
      </c>
      <c r="AE248" s="227">
        <v>13</v>
      </c>
      <c r="AF248" s="227">
        <v>6</v>
      </c>
      <c r="AG248" s="227">
        <v>0</v>
      </c>
      <c r="AH248" s="227">
        <v>9</v>
      </c>
      <c r="AI248" s="227">
        <v>2</v>
      </c>
      <c r="AJ248" s="227">
        <v>10</v>
      </c>
      <c r="AK248" s="227">
        <v>0</v>
      </c>
      <c r="AL248" s="227">
        <v>6</v>
      </c>
      <c r="AM248" s="227">
        <v>0</v>
      </c>
      <c r="AN248" s="227">
        <v>13</v>
      </c>
      <c r="AO248" s="227">
        <v>0</v>
      </c>
      <c r="AP248" s="227">
        <v>9</v>
      </c>
      <c r="AQ248" s="227">
        <v>8</v>
      </c>
    </row>
    <row r="249" spans="1:43" ht="14.25" customHeight="1">
      <c r="A249" s="249">
        <v>244</v>
      </c>
      <c r="B249" s="292"/>
      <c r="C249" s="292" t="s">
        <v>2852</v>
      </c>
      <c r="D249" s="226">
        <v>2097</v>
      </c>
      <c r="E249" s="226">
        <v>1185</v>
      </c>
      <c r="F249" s="227">
        <v>473</v>
      </c>
      <c r="G249" s="227">
        <v>121</v>
      </c>
      <c r="H249" s="227">
        <v>348</v>
      </c>
      <c r="I249" s="227">
        <v>4</v>
      </c>
      <c r="J249" s="227">
        <v>106.34</v>
      </c>
      <c r="K249" s="227">
        <v>209</v>
      </c>
      <c r="L249" s="227">
        <v>17</v>
      </c>
      <c r="M249" s="227">
        <v>2</v>
      </c>
      <c r="N249" s="227">
        <v>15</v>
      </c>
      <c r="O249" s="227" t="s">
        <v>245</v>
      </c>
      <c r="P249" s="227" t="s">
        <v>245</v>
      </c>
      <c r="Q249" s="227">
        <v>14</v>
      </c>
      <c r="R249" s="227" t="s">
        <v>245</v>
      </c>
      <c r="S249" s="227">
        <v>5</v>
      </c>
      <c r="T249" s="227">
        <v>9</v>
      </c>
      <c r="U249" s="227" t="s">
        <v>245</v>
      </c>
      <c r="V249" s="227" t="s">
        <v>245</v>
      </c>
      <c r="W249" s="227">
        <v>1</v>
      </c>
      <c r="X249" s="227">
        <v>7</v>
      </c>
      <c r="Y249" s="227">
        <v>5</v>
      </c>
      <c r="Z249" s="227">
        <v>1</v>
      </c>
      <c r="AA249" s="227">
        <v>3</v>
      </c>
      <c r="AB249" s="227">
        <v>14</v>
      </c>
      <c r="AC249" s="227">
        <v>14</v>
      </c>
      <c r="AD249" s="227">
        <v>14</v>
      </c>
      <c r="AE249" s="227">
        <v>12</v>
      </c>
      <c r="AF249" s="227">
        <v>14</v>
      </c>
      <c r="AG249" s="227">
        <v>0</v>
      </c>
      <c r="AH249" s="227">
        <v>14</v>
      </c>
      <c r="AI249" s="227">
        <v>1</v>
      </c>
      <c r="AJ249" s="227">
        <v>14</v>
      </c>
      <c r="AK249" s="227">
        <v>5</v>
      </c>
      <c r="AL249" s="227">
        <v>5</v>
      </c>
      <c r="AM249" s="227">
        <v>2</v>
      </c>
      <c r="AN249" s="227">
        <v>14</v>
      </c>
      <c r="AO249" s="227">
        <v>13</v>
      </c>
      <c r="AP249" s="227">
        <v>14</v>
      </c>
      <c r="AQ249" s="227">
        <v>14</v>
      </c>
    </row>
    <row r="250" spans="1:43" ht="14.25" customHeight="1">
      <c r="A250" s="249">
        <v>245</v>
      </c>
      <c r="B250" s="292"/>
      <c r="C250" s="292" t="s">
        <v>2867</v>
      </c>
      <c r="D250" s="226">
        <v>3999</v>
      </c>
      <c r="E250" s="226">
        <v>3037</v>
      </c>
      <c r="F250" s="227">
        <v>337</v>
      </c>
      <c r="G250" s="227">
        <v>198</v>
      </c>
      <c r="H250" s="227">
        <v>137</v>
      </c>
      <c r="I250" s="227">
        <v>2</v>
      </c>
      <c r="J250" s="227">
        <v>99.05</v>
      </c>
      <c r="K250" s="227">
        <v>230</v>
      </c>
      <c r="L250" s="227">
        <v>23</v>
      </c>
      <c r="M250" s="227">
        <v>4</v>
      </c>
      <c r="N250" s="227">
        <v>20</v>
      </c>
      <c r="O250" s="227">
        <v>1</v>
      </c>
      <c r="P250" s="227">
        <v>2</v>
      </c>
      <c r="Q250" s="227">
        <v>18</v>
      </c>
      <c r="R250" s="227">
        <v>5</v>
      </c>
      <c r="S250" s="227">
        <v>11</v>
      </c>
      <c r="T250" s="227">
        <v>2</v>
      </c>
      <c r="U250" s="227" t="s">
        <v>245</v>
      </c>
      <c r="V250" s="227" t="s">
        <v>245</v>
      </c>
      <c r="W250" s="227">
        <v>2</v>
      </c>
      <c r="X250" s="227">
        <v>9</v>
      </c>
      <c r="Y250" s="227">
        <v>6</v>
      </c>
      <c r="Z250" s="227">
        <v>1</v>
      </c>
      <c r="AA250" s="227">
        <v>18</v>
      </c>
      <c r="AB250" s="227">
        <v>18</v>
      </c>
      <c r="AC250" s="227">
        <v>9</v>
      </c>
      <c r="AD250" s="227">
        <v>18</v>
      </c>
      <c r="AE250" s="227">
        <v>18</v>
      </c>
      <c r="AF250" s="227">
        <v>18</v>
      </c>
      <c r="AG250" s="227">
        <v>0</v>
      </c>
      <c r="AH250" s="227">
        <v>18</v>
      </c>
      <c r="AI250" s="227">
        <v>18</v>
      </c>
      <c r="AJ250" s="227">
        <v>14</v>
      </c>
      <c r="AK250" s="227">
        <v>0</v>
      </c>
      <c r="AL250" s="227">
        <v>4</v>
      </c>
      <c r="AM250" s="227">
        <v>0</v>
      </c>
      <c r="AN250" s="227">
        <v>18</v>
      </c>
      <c r="AO250" s="227">
        <v>8</v>
      </c>
      <c r="AP250" s="227">
        <v>18</v>
      </c>
      <c r="AQ250" s="227">
        <v>16</v>
      </c>
    </row>
    <row r="251" spans="1:43" ht="14.25" customHeight="1">
      <c r="A251" s="249">
        <v>246</v>
      </c>
      <c r="B251" s="292"/>
      <c r="C251" s="292" t="s">
        <v>2879</v>
      </c>
      <c r="D251" s="226">
        <v>5634</v>
      </c>
      <c r="E251" s="226">
        <v>4295</v>
      </c>
      <c r="F251" s="227">
        <v>537</v>
      </c>
      <c r="G251" s="227">
        <v>261</v>
      </c>
      <c r="H251" s="227">
        <v>250</v>
      </c>
      <c r="I251" s="227">
        <v>26</v>
      </c>
      <c r="J251" s="227">
        <v>123.66</v>
      </c>
      <c r="K251" s="227">
        <v>260</v>
      </c>
      <c r="L251" s="227">
        <v>44</v>
      </c>
      <c r="M251" s="227">
        <v>3</v>
      </c>
      <c r="N251" s="227">
        <v>44</v>
      </c>
      <c r="O251" s="227">
        <v>1</v>
      </c>
      <c r="P251" s="227" t="s">
        <v>245</v>
      </c>
      <c r="Q251" s="227">
        <v>17</v>
      </c>
      <c r="R251" s="227">
        <v>4</v>
      </c>
      <c r="S251" s="227">
        <v>10</v>
      </c>
      <c r="T251" s="227">
        <v>3</v>
      </c>
      <c r="U251" s="227" t="s">
        <v>245</v>
      </c>
      <c r="V251" s="227">
        <v>3</v>
      </c>
      <c r="W251" s="227">
        <v>6</v>
      </c>
      <c r="X251" s="227">
        <v>3</v>
      </c>
      <c r="Y251" s="227">
        <v>4</v>
      </c>
      <c r="Z251" s="227">
        <v>1</v>
      </c>
      <c r="AA251" s="227">
        <v>3</v>
      </c>
      <c r="AB251" s="227">
        <v>17</v>
      </c>
      <c r="AC251" s="227">
        <v>17</v>
      </c>
      <c r="AD251" s="227">
        <v>17</v>
      </c>
      <c r="AE251" s="227">
        <v>17</v>
      </c>
      <c r="AF251" s="227">
        <v>16</v>
      </c>
      <c r="AG251" s="227">
        <v>0</v>
      </c>
      <c r="AH251" s="227">
        <v>17</v>
      </c>
      <c r="AI251" s="227">
        <v>3</v>
      </c>
      <c r="AJ251" s="227">
        <v>15</v>
      </c>
      <c r="AK251" s="227">
        <v>8</v>
      </c>
      <c r="AL251" s="227">
        <v>2</v>
      </c>
      <c r="AM251" s="227">
        <v>2</v>
      </c>
      <c r="AN251" s="227">
        <v>14</v>
      </c>
      <c r="AO251" s="227">
        <v>3</v>
      </c>
      <c r="AP251" s="227">
        <v>17</v>
      </c>
      <c r="AQ251" s="227">
        <v>17</v>
      </c>
    </row>
    <row r="252" spans="1:43" ht="14.25" customHeight="1">
      <c r="A252" s="249">
        <v>247</v>
      </c>
      <c r="B252" s="292"/>
      <c r="C252" s="292" t="s">
        <v>2892</v>
      </c>
      <c r="D252" s="226">
        <v>1102</v>
      </c>
      <c r="E252" s="226">
        <v>383</v>
      </c>
      <c r="F252" s="227">
        <v>388</v>
      </c>
      <c r="G252" s="227">
        <v>201</v>
      </c>
      <c r="H252" s="227">
        <v>104</v>
      </c>
      <c r="I252" s="227">
        <v>83</v>
      </c>
      <c r="J252" s="227">
        <v>66.33</v>
      </c>
      <c r="K252" s="227">
        <v>173</v>
      </c>
      <c r="L252" s="227">
        <v>57</v>
      </c>
      <c r="M252" s="227">
        <v>6</v>
      </c>
      <c r="N252" s="227">
        <v>56</v>
      </c>
      <c r="O252" s="227">
        <v>1</v>
      </c>
      <c r="P252" s="227">
        <v>1</v>
      </c>
      <c r="Q252" s="227">
        <v>6</v>
      </c>
      <c r="R252" s="227" t="s">
        <v>245</v>
      </c>
      <c r="S252" s="227">
        <v>5</v>
      </c>
      <c r="T252" s="227">
        <v>1</v>
      </c>
      <c r="U252" s="227" t="s">
        <v>245</v>
      </c>
      <c r="V252" s="227">
        <v>1</v>
      </c>
      <c r="W252" s="227">
        <v>2</v>
      </c>
      <c r="X252" s="227">
        <v>3</v>
      </c>
      <c r="Y252" s="227" t="s">
        <v>245</v>
      </c>
      <c r="Z252" s="227" t="s">
        <v>245</v>
      </c>
      <c r="AA252" s="227">
        <v>4</v>
      </c>
      <c r="AB252" s="227">
        <v>6</v>
      </c>
      <c r="AC252" s="227">
        <v>4</v>
      </c>
      <c r="AD252" s="227">
        <v>5</v>
      </c>
      <c r="AE252" s="227">
        <v>6</v>
      </c>
      <c r="AF252" s="227">
        <v>6</v>
      </c>
      <c r="AG252" s="227">
        <v>0</v>
      </c>
      <c r="AH252" s="227">
        <v>6</v>
      </c>
      <c r="AI252" s="227">
        <v>4</v>
      </c>
      <c r="AJ252" s="227">
        <v>5</v>
      </c>
      <c r="AK252" s="227">
        <v>0</v>
      </c>
      <c r="AL252" s="227">
        <v>5</v>
      </c>
      <c r="AM252" s="227">
        <v>4</v>
      </c>
      <c r="AN252" s="227">
        <v>6</v>
      </c>
      <c r="AO252" s="227">
        <v>5</v>
      </c>
      <c r="AP252" s="227">
        <v>6</v>
      </c>
      <c r="AQ252" s="227">
        <v>6</v>
      </c>
    </row>
    <row r="253" spans="1:43" ht="14.25" customHeight="1">
      <c r="A253" s="249">
        <v>248</v>
      </c>
      <c r="B253" s="292"/>
      <c r="C253" s="292" t="s">
        <v>4560</v>
      </c>
      <c r="D253" s="226">
        <v>342</v>
      </c>
      <c r="E253" s="226">
        <v>18</v>
      </c>
      <c r="F253" s="227">
        <v>183</v>
      </c>
      <c r="G253" s="227">
        <v>135</v>
      </c>
      <c r="H253" s="227">
        <v>39</v>
      </c>
      <c r="I253" s="227">
        <v>9</v>
      </c>
      <c r="J253" s="227">
        <v>15.01</v>
      </c>
      <c r="K253" s="227">
        <v>131</v>
      </c>
      <c r="L253" s="227">
        <v>18</v>
      </c>
      <c r="M253" s="227" t="s">
        <v>245</v>
      </c>
      <c r="N253" s="227">
        <v>18</v>
      </c>
      <c r="O253" s="227" t="s">
        <v>245</v>
      </c>
      <c r="P253" s="227" t="s">
        <v>245</v>
      </c>
      <c r="Q253" s="227">
        <v>3</v>
      </c>
      <c r="R253" s="227">
        <v>1</v>
      </c>
      <c r="S253" s="227">
        <v>2</v>
      </c>
      <c r="T253" s="227" t="s">
        <v>245</v>
      </c>
      <c r="U253" s="227" t="s">
        <v>245</v>
      </c>
      <c r="V253" s="227">
        <v>3</v>
      </c>
      <c r="W253" s="227" t="s">
        <v>245</v>
      </c>
      <c r="X253" s="227" t="s">
        <v>245</v>
      </c>
      <c r="Y253" s="227" t="s">
        <v>245</v>
      </c>
      <c r="Z253" s="227" t="s">
        <v>245</v>
      </c>
      <c r="AA253" s="227">
        <v>3</v>
      </c>
      <c r="AB253" s="227">
        <v>3</v>
      </c>
      <c r="AC253" s="227">
        <v>1</v>
      </c>
      <c r="AD253" s="227">
        <v>3</v>
      </c>
      <c r="AE253" s="227">
        <v>3</v>
      </c>
      <c r="AF253" s="227">
        <v>1</v>
      </c>
      <c r="AG253" s="227">
        <v>0</v>
      </c>
      <c r="AH253" s="227">
        <v>3</v>
      </c>
      <c r="AI253" s="227">
        <v>1</v>
      </c>
      <c r="AJ253" s="227">
        <v>3</v>
      </c>
      <c r="AK253" s="227">
        <v>0</v>
      </c>
      <c r="AL253" s="227">
        <v>1</v>
      </c>
      <c r="AM253" s="227">
        <v>1</v>
      </c>
      <c r="AN253" s="227">
        <v>3</v>
      </c>
      <c r="AO253" s="227">
        <v>0</v>
      </c>
      <c r="AP253" s="227">
        <v>3</v>
      </c>
      <c r="AQ253" s="227">
        <v>3</v>
      </c>
    </row>
    <row r="254" spans="1:43" ht="14.25" customHeight="1">
      <c r="A254" s="249">
        <v>249</v>
      </c>
      <c r="B254" s="292"/>
      <c r="C254" s="292" t="s">
        <v>2901</v>
      </c>
      <c r="D254" s="226">
        <v>508</v>
      </c>
      <c r="E254" s="226">
        <v>72</v>
      </c>
      <c r="F254" s="227">
        <v>294</v>
      </c>
      <c r="G254" s="227">
        <v>195</v>
      </c>
      <c r="H254" s="227">
        <v>31</v>
      </c>
      <c r="I254" s="227">
        <v>68</v>
      </c>
      <c r="J254" s="227">
        <v>40.11</v>
      </c>
      <c r="K254" s="227">
        <v>152</v>
      </c>
      <c r="L254" s="227">
        <v>49</v>
      </c>
      <c r="M254" s="227">
        <v>2</v>
      </c>
      <c r="N254" s="227">
        <v>49</v>
      </c>
      <c r="O254" s="227">
        <v>1</v>
      </c>
      <c r="P254" s="227" t="s">
        <v>245</v>
      </c>
      <c r="Q254" s="227">
        <v>3</v>
      </c>
      <c r="R254" s="227">
        <v>2</v>
      </c>
      <c r="S254" s="227">
        <v>1</v>
      </c>
      <c r="T254" s="227" t="s">
        <v>245</v>
      </c>
      <c r="U254" s="227" t="s">
        <v>245</v>
      </c>
      <c r="V254" s="227" t="s">
        <v>245</v>
      </c>
      <c r="W254" s="227">
        <v>3</v>
      </c>
      <c r="X254" s="227" t="s">
        <v>245</v>
      </c>
      <c r="Y254" s="227" t="s">
        <v>245</v>
      </c>
      <c r="Z254" s="227" t="s">
        <v>245</v>
      </c>
      <c r="AA254" s="227">
        <v>3</v>
      </c>
      <c r="AB254" s="227">
        <v>3</v>
      </c>
      <c r="AC254" s="227">
        <v>2</v>
      </c>
      <c r="AD254" s="227">
        <v>3</v>
      </c>
      <c r="AE254" s="227">
        <v>3</v>
      </c>
      <c r="AF254" s="227">
        <v>2</v>
      </c>
      <c r="AG254" s="227">
        <v>0</v>
      </c>
      <c r="AH254" s="227">
        <v>3</v>
      </c>
      <c r="AI254" s="227">
        <v>0</v>
      </c>
      <c r="AJ254" s="227">
        <v>2</v>
      </c>
      <c r="AK254" s="227">
        <v>0</v>
      </c>
      <c r="AL254" s="227">
        <v>2</v>
      </c>
      <c r="AM254" s="227">
        <v>0</v>
      </c>
      <c r="AN254" s="227">
        <v>3</v>
      </c>
      <c r="AO254" s="227">
        <v>3</v>
      </c>
      <c r="AP254" s="227">
        <v>3</v>
      </c>
      <c r="AQ254" s="227">
        <v>3</v>
      </c>
    </row>
    <row r="255" spans="1:43" ht="14.25" customHeight="1">
      <c r="A255" s="249">
        <v>250</v>
      </c>
      <c r="B255" s="292" t="s">
        <v>2902</v>
      </c>
      <c r="C255" s="292"/>
      <c r="D255" s="226">
        <v>11984</v>
      </c>
      <c r="E255" s="226">
        <v>6913</v>
      </c>
      <c r="F255" s="227">
        <v>1661</v>
      </c>
      <c r="G255" s="227">
        <v>893</v>
      </c>
      <c r="H255" s="227">
        <v>356</v>
      </c>
      <c r="I255" s="227">
        <v>412</v>
      </c>
      <c r="J255" s="227">
        <v>276.35000000000002</v>
      </c>
      <c r="K255" s="227">
        <v>1517</v>
      </c>
      <c r="L255" s="227">
        <v>299</v>
      </c>
      <c r="M255" s="227">
        <v>24</v>
      </c>
      <c r="N255" s="227">
        <v>292</v>
      </c>
      <c r="O255" s="227">
        <v>16</v>
      </c>
      <c r="P255" s="227">
        <v>6</v>
      </c>
      <c r="Q255" s="227">
        <v>98</v>
      </c>
      <c r="R255" s="227">
        <v>17</v>
      </c>
      <c r="S255" s="227">
        <v>50</v>
      </c>
      <c r="T255" s="227">
        <v>31</v>
      </c>
      <c r="U255" s="227">
        <v>28</v>
      </c>
      <c r="V255" s="227">
        <v>27</v>
      </c>
      <c r="W255" s="227">
        <v>21</v>
      </c>
      <c r="X255" s="227">
        <v>18</v>
      </c>
      <c r="Y255" s="227">
        <v>4</v>
      </c>
      <c r="Z255" s="227" t="s">
        <v>245</v>
      </c>
      <c r="AA255" s="227">
        <v>47</v>
      </c>
      <c r="AB255" s="227">
        <v>64</v>
      </c>
      <c r="AC255" s="227">
        <v>47</v>
      </c>
      <c r="AD255" s="227">
        <v>84</v>
      </c>
      <c r="AE255" s="227">
        <v>84</v>
      </c>
      <c r="AF255" s="227">
        <v>57</v>
      </c>
      <c r="AG255" s="227">
        <v>7</v>
      </c>
      <c r="AH255" s="227">
        <v>95</v>
      </c>
      <c r="AI255" s="227">
        <v>18</v>
      </c>
      <c r="AJ255" s="227">
        <v>60</v>
      </c>
      <c r="AK255" s="227">
        <v>10</v>
      </c>
      <c r="AL255" s="227">
        <v>21</v>
      </c>
      <c r="AM255" s="227">
        <v>15</v>
      </c>
      <c r="AN255" s="227">
        <v>93</v>
      </c>
      <c r="AO255" s="227">
        <v>59</v>
      </c>
      <c r="AP255" s="227">
        <v>93</v>
      </c>
      <c r="AQ255" s="227">
        <v>73</v>
      </c>
    </row>
    <row r="256" spans="1:43" ht="14.25" customHeight="1">
      <c r="A256" s="249">
        <v>251</v>
      </c>
      <c r="B256" s="292"/>
      <c r="C256" s="292" t="s">
        <v>2903</v>
      </c>
      <c r="D256" s="226">
        <v>463</v>
      </c>
      <c r="E256" s="226">
        <v>26</v>
      </c>
      <c r="F256" s="227">
        <v>102</v>
      </c>
      <c r="G256" s="227">
        <v>73</v>
      </c>
      <c r="H256" s="227">
        <v>21</v>
      </c>
      <c r="I256" s="227">
        <v>8</v>
      </c>
      <c r="J256" s="227">
        <v>11.35</v>
      </c>
      <c r="K256" s="227">
        <v>65</v>
      </c>
      <c r="L256" s="227">
        <v>14</v>
      </c>
      <c r="M256" s="227">
        <v>1</v>
      </c>
      <c r="N256" s="227">
        <v>14</v>
      </c>
      <c r="O256" s="227">
        <v>1</v>
      </c>
      <c r="P256" s="227" t="s">
        <v>245</v>
      </c>
      <c r="Q256" s="227">
        <v>7</v>
      </c>
      <c r="R256" s="227">
        <v>2</v>
      </c>
      <c r="S256" s="227">
        <v>3</v>
      </c>
      <c r="T256" s="227">
        <v>2</v>
      </c>
      <c r="U256" s="227">
        <v>4</v>
      </c>
      <c r="V256" s="227">
        <v>3</v>
      </c>
      <c r="W256" s="227" t="s">
        <v>245</v>
      </c>
      <c r="X256" s="227" t="s">
        <v>245</v>
      </c>
      <c r="Y256" s="227" t="s">
        <v>245</v>
      </c>
      <c r="Z256" s="227" t="s">
        <v>245</v>
      </c>
      <c r="AA256" s="227">
        <v>2</v>
      </c>
      <c r="AB256" s="227">
        <v>3</v>
      </c>
      <c r="AC256" s="227">
        <v>1</v>
      </c>
      <c r="AD256" s="227">
        <v>2</v>
      </c>
      <c r="AE256" s="227">
        <v>5</v>
      </c>
      <c r="AF256" s="227">
        <v>4</v>
      </c>
      <c r="AG256" s="227">
        <v>2</v>
      </c>
      <c r="AH256" s="227">
        <v>5</v>
      </c>
      <c r="AI256" s="227">
        <v>0</v>
      </c>
      <c r="AJ256" s="227">
        <v>3</v>
      </c>
      <c r="AK256" s="227">
        <v>0</v>
      </c>
      <c r="AL256" s="227">
        <v>0</v>
      </c>
      <c r="AM256" s="227">
        <v>0</v>
      </c>
      <c r="AN256" s="227">
        <v>6</v>
      </c>
      <c r="AO256" s="227">
        <v>3</v>
      </c>
      <c r="AP256" s="227">
        <v>7</v>
      </c>
      <c r="AQ256" s="227">
        <v>3</v>
      </c>
    </row>
    <row r="257" spans="1:43" ht="14.25" customHeight="1">
      <c r="A257" s="249">
        <v>252</v>
      </c>
      <c r="B257" s="292"/>
      <c r="C257" s="292" t="s">
        <v>2910</v>
      </c>
      <c r="D257" s="226">
        <v>1534</v>
      </c>
      <c r="E257" s="226">
        <v>1185</v>
      </c>
      <c r="F257" s="227">
        <v>93</v>
      </c>
      <c r="G257" s="227">
        <v>45</v>
      </c>
      <c r="H257" s="227">
        <v>14</v>
      </c>
      <c r="I257" s="227">
        <v>34</v>
      </c>
      <c r="J257" s="227">
        <v>23.2</v>
      </c>
      <c r="K257" s="227">
        <v>181</v>
      </c>
      <c r="L257" s="227">
        <v>22</v>
      </c>
      <c r="M257" s="227">
        <v>1</v>
      </c>
      <c r="N257" s="227">
        <v>22</v>
      </c>
      <c r="O257" s="227">
        <v>3</v>
      </c>
      <c r="P257" s="227">
        <v>1</v>
      </c>
      <c r="Q257" s="227">
        <v>4</v>
      </c>
      <c r="R257" s="227">
        <v>1</v>
      </c>
      <c r="S257" s="227" t="s">
        <v>245</v>
      </c>
      <c r="T257" s="227">
        <v>3</v>
      </c>
      <c r="U257" s="227">
        <v>1</v>
      </c>
      <c r="V257" s="227" t="s">
        <v>245</v>
      </c>
      <c r="W257" s="227">
        <v>2</v>
      </c>
      <c r="X257" s="227">
        <v>1</v>
      </c>
      <c r="Y257" s="227" t="s">
        <v>245</v>
      </c>
      <c r="Z257" s="227" t="s">
        <v>245</v>
      </c>
      <c r="AA257" s="227">
        <v>3</v>
      </c>
      <c r="AB257" s="227">
        <v>2</v>
      </c>
      <c r="AC257" s="227">
        <v>3</v>
      </c>
      <c r="AD257" s="227">
        <v>3</v>
      </c>
      <c r="AE257" s="227">
        <v>3</v>
      </c>
      <c r="AF257" s="227">
        <v>3</v>
      </c>
      <c r="AG257" s="227">
        <v>1</v>
      </c>
      <c r="AH257" s="227">
        <v>4</v>
      </c>
      <c r="AI257" s="227">
        <v>0</v>
      </c>
      <c r="AJ257" s="227">
        <v>4</v>
      </c>
      <c r="AK257" s="227">
        <v>0</v>
      </c>
      <c r="AL257" s="227">
        <v>1</v>
      </c>
      <c r="AM257" s="227">
        <v>1</v>
      </c>
      <c r="AN257" s="227">
        <v>4</v>
      </c>
      <c r="AO257" s="227">
        <v>1</v>
      </c>
      <c r="AP257" s="227">
        <v>3</v>
      </c>
      <c r="AQ257" s="227">
        <v>2</v>
      </c>
    </row>
    <row r="258" spans="1:43" ht="14.25" customHeight="1">
      <c r="A258" s="249">
        <v>253</v>
      </c>
      <c r="B258" s="292"/>
      <c r="C258" s="292" t="s">
        <v>2913</v>
      </c>
      <c r="D258" s="226">
        <v>913</v>
      </c>
      <c r="E258" s="226">
        <v>760</v>
      </c>
      <c r="F258" s="227">
        <v>99</v>
      </c>
      <c r="G258" s="227">
        <v>41</v>
      </c>
      <c r="H258" s="227">
        <v>26</v>
      </c>
      <c r="I258" s="227">
        <v>32</v>
      </c>
      <c r="J258" s="227">
        <v>20.149999999999999</v>
      </c>
      <c r="K258" s="227">
        <v>78</v>
      </c>
      <c r="L258" s="227">
        <v>7</v>
      </c>
      <c r="M258" s="227" t="s">
        <v>245</v>
      </c>
      <c r="N258" s="227">
        <v>7</v>
      </c>
      <c r="O258" s="227" t="s">
        <v>245</v>
      </c>
      <c r="P258" s="227" t="s">
        <v>245</v>
      </c>
      <c r="Q258" s="227">
        <v>4</v>
      </c>
      <c r="R258" s="227">
        <v>1</v>
      </c>
      <c r="S258" s="227">
        <v>1</v>
      </c>
      <c r="T258" s="227">
        <v>2</v>
      </c>
      <c r="U258" s="227" t="s">
        <v>245</v>
      </c>
      <c r="V258" s="227" t="s">
        <v>245</v>
      </c>
      <c r="W258" s="227">
        <v>4</v>
      </c>
      <c r="X258" s="227" t="s">
        <v>245</v>
      </c>
      <c r="Y258" s="227" t="s">
        <v>245</v>
      </c>
      <c r="Z258" s="227" t="s">
        <v>245</v>
      </c>
      <c r="AA258" s="227">
        <v>4</v>
      </c>
      <c r="AB258" s="227">
        <v>4</v>
      </c>
      <c r="AC258" s="227">
        <v>2</v>
      </c>
      <c r="AD258" s="227">
        <v>4</v>
      </c>
      <c r="AE258" s="227">
        <v>4</v>
      </c>
      <c r="AF258" s="227">
        <v>4</v>
      </c>
      <c r="AG258" s="227">
        <v>0</v>
      </c>
      <c r="AH258" s="227">
        <v>4</v>
      </c>
      <c r="AI258" s="227">
        <v>0</v>
      </c>
      <c r="AJ258" s="227">
        <v>4</v>
      </c>
      <c r="AK258" s="227">
        <v>0</v>
      </c>
      <c r="AL258" s="227">
        <v>1</v>
      </c>
      <c r="AM258" s="227">
        <v>1</v>
      </c>
      <c r="AN258" s="227">
        <v>4</v>
      </c>
      <c r="AO258" s="227">
        <v>4</v>
      </c>
      <c r="AP258" s="227">
        <v>4</v>
      </c>
      <c r="AQ258" s="227">
        <v>4</v>
      </c>
    </row>
    <row r="259" spans="1:43" ht="14.25" customHeight="1">
      <c r="A259" s="249">
        <v>254</v>
      </c>
      <c r="B259" s="292"/>
      <c r="C259" s="292" t="s">
        <v>2917</v>
      </c>
      <c r="D259" s="226">
        <v>633</v>
      </c>
      <c r="E259" s="226">
        <v>239</v>
      </c>
      <c r="F259" s="227">
        <v>171</v>
      </c>
      <c r="G259" s="227">
        <v>92</v>
      </c>
      <c r="H259" s="227">
        <v>71</v>
      </c>
      <c r="I259" s="227">
        <v>8</v>
      </c>
      <c r="J259" s="227">
        <v>17.440000000000001</v>
      </c>
      <c r="K259" s="227">
        <v>152</v>
      </c>
      <c r="L259" s="227">
        <v>24</v>
      </c>
      <c r="M259" s="227">
        <v>1</v>
      </c>
      <c r="N259" s="227">
        <v>23</v>
      </c>
      <c r="O259" s="227" t="s">
        <v>245</v>
      </c>
      <c r="P259" s="227" t="s">
        <v>245</v>
      </c>
      <c r="Q259" s="227">
        <v>3</v>
      </c>
      <c r="R259" s="227" t="s">
        <v>245</v>
      </c>
      <c r="S259" s="227">
        <v>2</v>
      </c>
      <c r="T259" s="227">
        <v>1</v>
      </c>
      <c r="U259" s="227" t="s">
        <v>245</v>
      </c>
      <c r="V259" s="227">
        <v>2</v>
      </c>
      <c r="W259" s="227" t="s">
        <v>245</v>
      </c>
      <c r="X259" s="227">
        <v>1</v>
      </c>
      <c r="Y259" s="227" t="s">
        <v>245</v>
      </c>
      <c r="Z259" s="227" t="s">
        <v>245</v>
      </c>
      <c r="AA259" s="227">
        <v>2</v>
      </c>
      <c r="AB259" s="227">
        <v>3</v>
      </c>
      <c r="AC259" s="227">
        <v>2</v>
      </c>
      <c r="AD259" s="227">
        <v>3</v>
      </c>
      <c r="AE259" s="227">
        <v>3</v>
      </c>
      <c r="AF259" s="227">
        <v>3</v>
      </c>
      <c r="AG259" s="227">
        <v>0</v>
      </c>
      <c r="AH259" s="227">
        <v>3</v>
      </c>
      <c r="AI259" s="227">
        <v>1</v>
      </c>
      <c r="AJ259" s="227">
        <v>3</v>
      </c>
      <c r="AK259" s="227">
        <v>0</v>
      </c>
      <c r="AL259" s="227">
        <v>0</v>
      </c>
      <c r="AM259" s="227">
        <v>0</v>
      </c>
      <c r="AN259" s="227">
        <v>3</v>
      </c>
      <c r="AO259" s="227">
        <v>1</v>
      </c>
      <c r="AP259" s="227">
        <v>3</v>
      </c>
      <c r="AQ259" s="227">
        <v>3</v>
      </c>
    </row>
    <row r="260" spans="1:43" ht="14.25" customHeight="1">
      <c r="A260" s="249">
        <v>255</v>
      </c>
      <c r="B260" s="292"/>
      <c r="C260" s="292" t="s">
        <v>2921</v>
      </c>
      <c r="D260" s="226">
        <v>384</v>
      </c>
      <c r="E260" s="226">
        <v>139</v>
      </c>
      <c r="F260" s="227">
        <v>56</v>
      </c>
      <c r="G260" s="227">
        <v>35</v>
      </c>
      <c r="H260" s="227">
        <v>20</v>
      </c>
      <c r="I260" s="227">
        <v>1</v>
      </c>
      <c r="J260" s="227">
        <v>11.74</v>
      </c>
      <c r="K260" s="227">
        <v>26</v>
      </c>
      <c r="L260" s="227">
        <v>6</v>
      </c>
      <c r="M260" s="227" t="s">
        <v>245</v>
      </c>
      <c r="N260" s="227">
        <v>6</v>
      </c>
      <c r="O260" s="227" t="s">
        <v>245</v>
      </c>
      <c r="P260" s="227" t="s">
        <v>245</v>
      </c>
      <c r="Q260" s="227">
        <v>7</v>
      </c>
      <c r="R260" s="227">
        <v>2</v>
      </c>
      <c r="S260" s="227">
        <v>3</v>
      </c>
      <c r="T260" s="227">
        <v>2</v>
      </c>
      <c r="U260" s="227">
        <v>6</v>
      </c>
      <c r="V260" s="227">
        <v>1</v>
      </c>
      <c r="W260" s="227" t="s">
        <v>245</v>
      </c>
      <c r="X260" s="227" t="s">
        <v>245</v>
      </c>
      <c r="Y260" s="227" t="s">
        <v>245</v>
      </c>
      <c r="Z260" s="227" t="s">
        <v>245</v>
      </c>
      <c r="AA260" s="227">
        <v>1</v>
      </c>
      <c r="AB260" s="227">
        <v>4</v>
      </c>
      <c r="AC260" s="227">
        <v>1</v>
      </c>
      <c r="AD260" s="227">
        <v>5</v>
      </c>
      <c r="AE260" s="227">
        <v>6</v>
      </c>
      <c r="AF260" s="227">
        <v>3</v>
      </c>
      <c r="AG260" s="227">
        <v>1</v>
      </c>
      <c r="AH260" s="227">
        <v>7</v>
      </c>
      <c r="AI260" s="227">
        <v>0</v>
      </c>
      <c r="AJ260" s="227">
        <v>5</v>
      </c>
      <c r="AK260" s="227">
        <v>0</v>
      </c>
      <c r="AL260" s="227">
        <v>0</v>
      </c>
      <c r="AM260" s="227">
        <v>0</v>
      </c>
      <c r="AN260" s="227">
        <v>6</v>
      </c>
      <c r="AO260" s="227">
        <v>6</v>
      </c>
      <c r="AP260" s="227">
        <v>6</v>
      </c>
      <c r="AQ260" s="227">
        <v>6</v>
      </c>
    </row>
    <row r="261" spans="1:43" ht="14.25" customHeight="1">
      <c r="A261" s="249">
        <v>256</v>
      </c>
      <c r="B261" s="292"/>
      <c r="C261" s="292" t="s">
        <v>2926</v>
      </c>
      <c r="D261" s="226">
        <v>208</v>
      </c>
      <c r="E261" s="226" t="s">
        <v>245</v>
      </c>
      <c r="F261" s="227">
        <v>51</v>
      </c>
      <c r="G261" s="227">
        <v>34</v>
      </c>
      <c r="H261" s="227">
        <v>16</v>
      </c>
      <c r="I261" s="227">
        <v>1</v>
      </c>
      <c r="J261" s="227">
        <v>8.41</v>
      </c>
      <c r="K261" s="227">
        <v>20</v>
      </c>
      <c r="L261" s="227" t="s">
        <v>245</v>
      </c>
      <c r="M261" s="227" t="s">
        <v>245</v>
      </c>
      <c r="N261" s="227" t="s">
        <v>245</v>
      </c>
      <c r="O261" s="227" t="s">
        <v>245</v>
      </c>
      <c r="P261" s="227" t="s">
        <v>245</v>
      </c>
      <c r="Q261" s="227">
        <v>2</v>
      </c>
      <c r="R261" s="227">
        <v>1</v>
      </c>
      <c r="S261" s="227">
        <v>1</v>
      </c>
      <c r="T261" s="227" t="s">
        <v>245</v>
      </c>
      <c r="U261" s="227">
        <v>1</v>
      </c>
      <c r="V261" s="227">
        <v>1</v>
      </c>
      <c r="W261" s="227" t="s">
        <v>245</v>
      </c>
      <c r="X261" s="227" t="s">
        <v>245</v>
      </c>
      <c r="Y261" s="227" t="s">
        <v>245</v>
      </c>
      <c r="Z261" s="227" t="s">
        <v>245</v>
      </c>
      <c r="AA261" s="227">
        <v>0</v>
      </c>
      <c r="AB261" s="227">
        <v>2</v>
      </c>
      <c r="AC261" s="227">
        <v>1</v>
      </c>
      <c r="AD261" s="227">
        <v>2</v>
      </c>
      <c r="AE261" s="227">
        <v>2</v>
      </c>
      <c r="AF261" s="227">
        <v>1</v>
      </c>
      <c r="AG261" s="227">
        <v>0</v>
      </c>
      <c r="AH261" s="227">
        <v>2</v>
      </c>
      <c r="AI261" s="227">
        <v>0</v>
      </c>
      <c r="AJ261" s="227">
        <v>0</v>
      </c>
      <c r="AK261" s="227">
        <v>0</v>
      </c>
      <c r="AL261" s="227">
        <v>0</v>
      </c>
      <c r="AM261" s="227">
        <v>0</v>
      </c>
      <c r="AN261" s="227">
        <v>2</v>
      </c>
      <c r="AO261" s="227">
        <v>2</v>
      </c>
      <c r="AP261" s="227">
        <v>2</v>
      </c>
      <c r="AQ261" s="227">
        <v>2</v>
      </c>
    </row>
    <row r="262" spans="1:43" ht="14.25" customHeight="1">
      <c r="A262" s="249">
        <v>257</v>
      </c>
      <c r="B262" s="292"/>
      <c r="C262" s="292" t="s">
        <v>2928</v>
      </c>
      <c r="D262" s="226">
        <v>286</v>
      </c>
      <c r="E262" s="226">
        <v>128</v>
      </c>
      <c r="F262" s="227">
        <v>25</v>
      </c>
      <c r="G262" s="227">
        <v>13</v>
      </c>
      <c r="H262" s="227">
        <v>11</v>
      </c>
      <c r="I262" s="227">
        <v>1</v>
      </c>
      <c r="J262" s="227">
        <v>4.8600000000000003</v>
      </c>
      <c r="K262" s="227">
        <v>11</v>
      </c>
      <c r="L262" s="227">
        <v>1</v>
      </c>
      <c r="M262" s="227" t="s">
        <v>245</v>
      </c>
      <c r="N262" s="227">
        <v>1</v>
      </c>
      <c r="O262" s="227" t="s">
        <v>245</v>
      </c>
      <c r="P262" s="227" t="s">
        <v>245</v>
      </c>
      <c r="Q262" s="227">
        <v>7</v>
      </c>
      <c r="R262" s="227">
        <v>1</v>
      </c>
      <c r="S262" s="227">
        <v>4</v>
      </c>
      <c r="T262" s="227">
        <v>2</v>
      </c>
      <c r="U262" s="227">
        <v>5</v>
      </c>
      <c r="V262" s="227">
        <v>2</v>
      </c>
      <c r="W262" s="227" t="s">
        <v>245</v>
      </c>
      <c r="X262" s="227" t="s">
        <v>245</v>
      </c>
      <c r="Y262" s="227" t="s">
        <v>245</v>
      </c>
      <c r="Z262" s="227" t="s">
        <v>245</v>
      </c>
      <c r="AA262" s="227">
        <v>1</v>
      </c>
      <c r="AB262" s="227">
        <v>4</v>
      </c>
      <c r="AC262" s="227">
        <v>1</v>
      </c>
      <c r="AD262" s="227">
        <v>5</v>
      </c>
      <c r="AE262" s="227">
        <v>5</v>
      </c>
      <c r="AF262" s="227">
        <v>1</v>
      </c>
      <c r="AG262" s="227">
        <v>1</v>
      </c>
      <c r="AH262" s="227">
        <v>7</v>
      </c>
      <c r="AI262" s="227">
        <v>0</v>
      </c>
      <c r="AJ262" s="227">
        <v>1</v>
      </c>
      <c r="AK262" s="227">
        <v>0</v>
      </c>
      <c r="AL262" s="227">
        <v>1</v>
      </c>
      <c r="AM262" s="227">
        <v>1</v>
      </c>
      <c r="AN262" s="227">
        <v>7</v>
      </c>
      <c r="AO262" s="227">
        <v>5</v>
      </c>
      <c r="AP262" s="227">
        <v>7</v>
      </c>
      <c r="AQ262" s="227">
        <v>4</v>
      </c>
    </row>
    <row r="263" spans="1:43" ht="14.25" customHeight="1">
      <c r="A263" s="249">
        <v>258</v>
      </c>
      <c r="B263" s="292"/>
      <c r="C263" s="292" t="s">
        <v>2934</v>
      </c>
      <c r="D263" s="226">
        <v>1751</v>
      </c>
      <c r="E263" s="226">
        <v>1347</v>
      </c>
      <c r="F263" s="227">
        <v>128</v>
      </c>
      <c r="G263" s="227">
        <v>59</v>
      </c>
      <c r="H263" s="227">
        <v>15</v>
      </c>
      <c r="I263" s="227">
        <v>54</v>
      </c>
      <c r="J263" s="227">
        <v>15.34</v>
      </c>
      <c r="K263" s="227">
        <v>158</v>
      </c>
      <c r="L263" s="227">
        <v>34</v>
      </c>
      <c r="M263" s="227">
        <v>2</v>
      </c>
      <c r="N263" s="227">
        <v>34</v>
      </c>
      <c r="O263" s="227">
        <v>1</v>
      </c>
      <c r="P263" s="227">
        <v>1</v>
      </c>
      <c r="Q263" s="227">
        <v>8</v>
      </c>
      <c r="R263" s="227" t="s">
        <v>245</v>
      </c>
      <c r="S263" s="227">
        <v>4</v>
      </c>
      <c r="T263" s="227">
        <v>4</v>
      </c>
      <c r="U263" s="227">
        <v>1</v>
      </c>
      <c r="V263" s="227">
        <v>1</v>
      </c>
      <c r="W263" s="227">
        <v>2</v>
      </c>
      <c r="X263" s="227">
        <v>3</v>
      </c>
      <c r="Y263" s="227">
        <v>1</v>
      </c>
      <c r="Z263" s="227" t="s">
        <v>245</v>
      </c>
      <c r="AA263" s="227">
        <v>6</v>
      </c>
      <c r="AB263" s="227">
        <v>6</v>
      </c>
      <c r="AC263" s="227">
        <v>4</v>
      </c>
      <c r="AD263" s="227">
        <v>6</v>
      </c>
      <c r="AE263" s="227">
        <v>4</v>
      </c>
      <c r="AF263" s="227">
        <v>4</v>
      </c>
      <c r="AG263" s="227">
        <v>1</v>
      </c>
      <c r="AH263" s="227">
        <v>8</v>
      </c>
      <c r="AI263" s="227">
        <v>6</v>
      </c>
      <c r="AJ263" s="227">
        <v>5</v>
      </c>
      <c r="AK263" s="227">
        <v>4</v>
      </c>
      <c r="AL263" s="227">
        <v>3</v>
      </c>
      <c r="AM263" s="227">
        <v>3</v>
      </c>
      <c r="AN263" s="227">
        <v>8</v>
      </c>
      <c r="AO263" s="227">
        <v>8</v>
      </c>
      <c r="AP263" s="227">
        <v>7</v>
      </c>
      <c r="AQ263" s="227">
        <v>7</v>
      </c>
    </row>
    <row r="264" spans="1:43" ht="14.25" customHeight="1">
      <c r="A264" s="249">
        <v>259</v>
      </c>
      <c r="B264" s="292"/>
      <c r="C264" s="292" t="s">
        <v>2941</v>
      </c>
      <c r="D264" s="226">
        <v>1608</v>
      </c>
      <c r="E264" s="226">
        <v>845</v>
      </c>
      <c r="F264" s="227">
        <v>335</v>
      </c>
      <c r="G264" s="227">
        <v>214</v>
      </c>
      <c r="H264" s="227">
        <v>34</v>
      </c>
      <c r="I264" s="227">
        <v>87</v>
      </c>
      <c r="J264" s="227">
        <v>45.96</v>
      </c>
      <c r="K264" s="227">
        <v>240</v>
      </c>
      <c r="L264" s="227">
        <v>35</v>
      </c>
      <c r="M264" s="227" t="s">
        <v>245</v>
      </c>
      <c r="N264" s="227">
        <v>35</v>
      </c>
      <c r="O264" s="227" t="s">
        <v>245</v>
      </c>
      <c r="P264" s="227" t="s">
        <v>245</v>
      </c>
      <c r="Q264" s="227">
        <v>12</v>
      </c>
      <c r="R264" s="227">
        <v>4</v>
      </c>
      <c r="S264" s="227">
        <v>8</v>
      </c>
      <c r="T264" s="227" t="s">
        <v>245</v>
      </c>
      <c r="U264" s="227">
        <v>1</v>
      </c>
      <c r="V264" s="227">
        <v>2</v>
      </c>
      <c r="W264" s="227">
        <v>4</v>
      </c>
      <c r="X264" s="227">
        <v>4</v>
      </c>
      <c r="Y264" s="227">
        <v>1</v>
      </c>
      <c r="Z264" s="227" t="s">
        <v>245</v>
      </c>
      <c r="AA264" s="227">
        <v>11</v>
      </c>
      <c r="AB264" s="227">
        <v>11</v>
      </c>
      <c r="AC264" s="227">
        <v>5</v>
      </c>
      <c r="AD264" s="227">
        <v>11</v>
      </c>
      <c r="AE264" s="227">
        <v>11</v>
      </c>
      <c r="AF264" s="227">
        <v>6</v>
      </c>
      <c r="AG264" s="227">
        <v>0</v>
      </c>
      <c r="AH264" s="227">
        <v>12</v>
      </c>
      <c r="AI264" s="227">
        <v>7</v>
      </c>
      <c r="AJ264" s="227">
        <v>11</v>
      </c>
      <c r="AK264" s="227">
        <v>4</v>
      </c>
      <c r="AL264" s="227">
        <v>10</v>
      </c>
      <c r="AM264" s="227">
        <v>5</v>
      </c>
      <c r="AN264" s="227">
        <v>12</v>
      </c>
      <c r="AO264" s="227">
        <v>10</v>
      </c>
      <c r="AP264" s="227">
        <v>12</v>
      </c>
      <c r="AQ264" s="227">
        <v>12</v>
      </c>
    </row>
    <row r="265" spans="1:43" ht="14.25" customHeight="1">
      <c r="A265" s="249">
        <v>260</v>
      </c>
      <c r="B265" s="292"/>
      <c r="C265" s="292" t="s">
        <v>2946</v>
      </c>
      <c r="D265" s="226">
        <v>120</v>
      </c>
      <c r="E265" s="226" t="s">
        <v>245</v>
      </c>
      <c r="F265" s="227">
        <v>37</v>
      </c>
      <c r="G265" s="227">
        <v>18</v>
      </c>
      <c r="H265" s="227">
        <v>15</v>
      </c>
      <c r="I265" s="227">
        <v>4</v>
      </c>
      <c r="J265" s="227">
        <v>4.3899999999999997</v>
      </c>
      <c r="K265" s="227">
        <v>28</v>
      </c>
      <c r="L265" s="227">
        <v>7</v>
      </c>
      <c r="M265" s="227" t="s">
        <v>245</v>
      </c>
      <c r="N265" s="227">
        <v>7</v>
      </c>
      <c r="O265" s="227" t="s">
        <v>245</v>
      </c>
      <c r="P265" s="227" t="s">
        <v>245</v>
      </c>
      <c r="Q265" s="227">
        <v>1</v>
      </c>
      <c r="R265" s="227" t="s">
        <v>245</v>
      </c>
      <c r="S265" s="227">
        <v>1</v>
      </c>
      <c r="T265" s="227" t="s">
        <v>245</v>
      </c>
      <c r="U265" s="227" t="s">
        <v>245</v>
      </c>
      <c r="V265" s="227">
        <v>1</v>
      </c>
      <c r="W265" s="227" t="s">
        <v>245</v>
      </c>
      <c r="X265" s="227" t="s">
        <v>245</v>
      </c>
      <c r="Y265" s="227" t="s">
        <v>245</v>
      </c>
      <c r="Z265" s="227" t="s">
        <v>245</v>
      </c>
      <c r="AA265" s="227">
        <v>1</v>
      </c>
      <c r="AB265" s="227">
        <v>1</v>
      </c>
      <c r="AC265" s="227">
        <v>1</v>
      </c>
      <c r="AD265" s="227">
        <v>1</v>
      </c>
      <c r="AE265" s="227">
        <v>1</v>
      </c>
      <c r="AF265" s="227">
        <v>1</v>
      </c>
      <c r="AG265" s="227">
        <v>0</v>
      </c>
      <c r="AH265" s="227">
        <v>1</v>
      </c>
      <c r="AI265" s="227">
        <v>0</v>
      </c>
      <c r="AJ265" s="227">
        <v>0</v>
      </c>
      <c r="AK265" s="227">
        <v>0</v>
      </c>
      <c r="AL265" s="227">
        <v>0</v>
      </c>
      <c r="AM265" s="227">
        <v>0</v>
      </c>
      <c r="AN265" s="227">
        <v>1</v>
      </c>
      <c r="AO265" s="227">
        <v>1</v>
      </c>
      <c r="AP265" s="227">
        <v>1</v>
      </c>
      <c r="AQ265" s="227">
        <v>1</v>
      </c>
    </row>
    <row r="266" spans="1:43" ht="14.25" customHeight="1">
      <c r="A266" s="249">
        <v>261</v>
      </c>
      <c r="B266" s="292"/>
      <c r="C266" s="292" t="s">
        <v>2947</v>
      </c>
      <c r="D266" s="226">
        <v>802</v>
      </c>
      <c r="E266" s="226">
        <v>482</v>
      </c>
      <c r="F266" s="227">
        <v>72</v>
      </c>
      <c r="G266" s="227">
        <v>39</v>
      </c>
      <c r="H266" s="227">
        <v>17</v>
      </c>
      <c r="I266" s="227">
        <v>16</v>
      </c>
      <c r="J266" s="227">
        <v>12.57</v>
      </c>
      <c r="K266" s="227">
        <v>37</v>
      </c>
      <c r="L266" s="227">
        <v>12</v>
      </c>
      <c r="M266" s="227" t="s">
        <v>245</v>
      </c>
      <c r="N266" s="227">
        <v>12</v>
      </c>
      <c r="O266" s="227" t="s">
        <v>245</v>
      </c>
      <c r="P266" s="227" t="s">
        <v>245</v>
      </c>
      <c r="Q266" s="227">
        <v>8</v>
      </c>
      <c r="R266" s="227" t="s">
        <v>245</v>
      </c>
      <c r="S266" s="227">
        <v>7</v>
      </c>
      <c r="T266" s="227">
        <v>1</v>
      </c>
      <c r="U266" s="227">
        <v>6</v>
      </c>
      <c r="V266" s="227">
        <v>2</v>
      </c>
      <c r="W266" s="227" t="s">
        <v>245</v>
      </c>
      <c r="X266" s="227" t="s">
        <v>245</v>
      </c>
      <c r="Y266" s="227" t="s">
        <v>245</v>
      </c>
      <c r="Z266" s="227" t="s">
        <v>245</v>
      </c>
      <c r="AA266" s="227">
        <v>2</v>
      </c>
      <c r="AB266" s="227">
        <v>7</v>
      </c>
      <c r="AC266" s="227">
        <v>6</v>
      </c>
      <c r="AD266" s="227">
        <v>8</v>
      </c>
      <c r="AE266" s="227">
        <v>8</v>
      </c>
      <c r="AF266" s="227">
        <v>8</v>
      </c>
      <c r="AG266" s="227">
        <v>0</v>
      </c>
      <c r="AH266" s="227">
        <v>7</v>
      </c>
      <c r="AI266" s="227">
        <v>0</v>
      </c>
      <c r="AJ266" s="227">
        <v>7</v>
      </c>
      <c r="AK266" s="227">
        <v>0</v>
      </c>
      <c r="AL266" s="227">
        <v>0</v>
      </c>
      <c r="AM266" s="227">
        <v>0</v>
      </c>
      <c r="AN266" s="227">
        <v>8</v>
      </c>
      <c r="AO266" s="227">
        <v>4</v>
      </c>
      <c r="AP266" s="227">
        <v>7</v>
      </c>
      <c r="AQ266" s="227">
        <v>7</v>
      </c>
    </row>
    <row r="267" spans="1:43" ht="14.25" customHeight="1">
      <c r="A267" s="249">
        <v>262</v>
      </c>
      <c r="B267" s="292"/>
      <c r="C267" s="292" t="s">
        <v>2953</v>
      </c>
      <c r="D267" s="226">
        <v>378</v>
      </c>
      <c r="E267" s="226" t="s">
        <v>245</v>
      </c>
      <c r="F267" s="227">
        <v>102</v>
      </c>
      <c r="G267" s="227">
        <v>58</v>
      </c>
      <c r="H267" s="227">
        <v>35</v>
      </c>
      <c r="I267" s="227">
        <v>9</v>
      </c>
      <c r="J267" s="227">
        <v>15.09</v>
      </c>
      <c r="K267" s="227">
        <v>96</v>
      </c>
      <c r="L267" s="227">
        <v>26</v>
      </c>
      <c r="M267" s="227">
        <v>3</v>
      </c>
      <c r="N267" s="227">
        <v>26</v>
      </c>
      <c r="O267" s="227" t="s">
        <v>245</v>
      </c>
      <c r="P267" s="227" t="s">
        <v>245</v>
      </c>
      <c r="Q267" s="227">
        <v>4</v>
      </c>
      <c r="R267" s="227" t="s">
        <v>245</v>
      </c>
      <c r="S267" s="227">
        <v>4</v>
      </c>
      <c r="T267" s="227" t="s">
        <v>245</v>
      </c>
      <c r="U267" s="227" t="s">
        <v>245</v>
      </c>
      <c r="V267" s="227">
        <v>3</v>
      </c>
      <c r="W267" s="227">
        <v>1</v>
      </c>
      <c r="X267" s="227" t="s">
        <v>245</v>
      </c>
      <c r="Y267" s="227" t="s">
        <v>245</v>
      </c>
      <c r="Z267" s="227" t="s">
        <v>245</v>
      </c>
      <c r="AA267" s="227">
        <v>2</v>
      </c>
      <c r="AB267" s="227">
        <v>4</v>
      </c>
      <c r="AC267" s="227">
        <v>3</v>
      </c>
      <c r="AD267" s="227">
        <v>4</v>
      </c>
      <c r="AE267" s="227">
        <v>4</v>
      </c>
      <c r="AF267" s="227">
        <v>4</v>
      </c>
      <c r="AG267" s="227">
        <v>0</v>
      </c>
      <c r="AH267" s="227">
        <v>4</v>
      </c>
      <c r="AI267" s="227">
        <v>0</v>
      </c>
      <c r="AJ267" s="227">
        <v>0</v>
      </c>
      <c r="AK267" s="227">
        <v>0</v>
      </c>
      <c r="AL267" s="227">
        <v>0</v>
      </c>
      <c r="AM267" s="227">
        <v>0</v>
      </c>
      <c r="AN267" s="227">
        <v>4</v>
      </c>
      <c r="AO267" s="227">
        <v>4</v>
      </c>
      <c r="AP267" s="227">
        <v>4</v>
      </c>
      <c r="AQ267" s="227">
        <v>4</v>
      </c>
    </row>
    <row r="268" spans="1:43" ht="14.25" customHeight="1">
      <c r="A268" s="249">
        <v>263</v>
      </c>
      <c r="B268" s="292"/>
      <c r="C268" s="292" t="s">
        <v>2958</v>
      </c>
      <c r="D268" s="226">
        <v>1341</v>
      </c>
      <c r="E268" s="226">
        <v>753</v>
      </c>
      <c r="F268" s="227">
        <v>182</v>
      </c>
      <c r="G268" s="227">
        <v>95</v>
      </c>
      <c r="H268" s="227">
        <v>29</v>
      </c>
      <c r="I268" s="227">
        <v>58</v>
      </c>
      <c r="J268" s="227">
        <v>49.61</v>
      </c>
      <c r="K268" s="227">
        <v>218</v>
      </c>
      <c r="L268" s="227">
        <v>47</v>
      </c>
      <c r="M268" s="227">
        <v>5</v>
      </c>
      <c r="N268" s="227">
        <v>43</v>
      </c>
      <c r="O268" s="227">
        <v>1</v>
      </c>
      <c r="P268" s="227">
        <v>2</v>
      </c>
      <c r="Q268" s="227">
        <v>7</v>
      </c>
      <c r="R268" s="227" t="s">
        <v>245</v>
      </c>
      <c r="S268" s="227">
        <v>6</v>
      </c>
      <c r="T268" s="227">
        <v>1</v>
      </c>
      <c r="U268" s="227">
        <v>1</v>
      </c>
      <c r="V268" s="227">
        <v>2</v>
      </c>
      <c r="W268" s="227">
        <v>1</v>
      </c>
      <c r="X268" s="227">
        <v>3</v>
      </c>
      <c r="Y268" s="227" t="s">
        <v>245</v>
      </c>
      <c r="Z268" s="227" t="s">
        <v>245</v>
      </c>
      <c r="AA268" s="227">
        <v>5</v>
      </c>
      <c r="AB268" s="227">
        <v>6</v>
      </c>
      <c r="AC268" s="227">
        <v>6</v>
      </c>
      <c r="AD268" s="227">
        <v>6</v>
      </c>
      <c r="AE268" s="227">
        <v>6</v>
      </c>
      <c r="AF268" s="227">
        <v>6</v>
      </c>
      <c r="AG268" s="227">
        <v>1</v>
      </c>
      <c r="AH268" s="227">
        <v>7</v>
      </c>
      <c r="AI268" s="227">
        <v>1</v>
      </c>
      <c r="AJ268" s="227">
        <v>6</v>
      </c>
      <c r="AK268" s="227">
        <v>1</v>
      </c>
      <c r="AL268" s="227">
        <v>3</v>
      </c>
      <c r="AM268" s="227">
        <v>3</v>
      </c>
      <c r="AN268" s="227">
        <v>7</v>
      </c>
      <c r="AO268" s="227">
        <v>5</v>
      </c>
      <c r="AP268" s="227">
        <v>6</v>
      </c>
      <c r="AQ268" s="227">
        <v>6</v>
      </c>
    </row>
    <row r="269" spans="1:43" ht="14.25" customHeight="1">
      <c r="A269" s="249">
        <v>264</v>
      </c>
      <c r="B269" s="292"/>
      <c r="C269" s="292" t="s">
        <v>2964</v>
      </c>
      <c r="D269" s="226">
        <v>1383</v>
      </c>
      <c r="E269" s="226">
        <v>860</v>
      </c>
      <c r="F269" s="227">
        <v>177</v>
      </c>
      <c r="G269" s="227">
        <v>55</v>
      </c>
      <c r="H269" s="227">
        <v>24</v>
      </c>
      <c r="I269" s="227">
        <v>98</v>
      </c>
      <c r="J269" s="227">
        <v>34.369999999999997</v>
      </c>
      <c r="K269" s="227">
        <v>154</v>
      </c>
      <c r="L269" s="227">
        <v>55</v>
      </c>
      <c r="M269" s="227">
        <v>10</v>
      </c>
      <c r="N269" s="227">
        <v>54</v>
      </c>
      <c r="O269" s="227">
        <v>10</v>
      </c>
      <c r="P269" s="227">
        <v>1</v>
      </c>
      <c r="Q269" s="227">
        <v>17</v>
      </c>
      <c r="R269" s="227">
        <v>1</v>
      </c>
      <c r="S269" s="227">
        <v>4</v>
      </c>
      <c r="T269" s="227">
        <v>12</v>
      </c>
      <c r="U269" s="227">
        <v>2</v>
      </c>
      <c r="V269" s="227">
        <v>6</v>
      </c>
      <c r="W269" s="227">
        <v>5</v>
      </c>
      <c r="X269" s="227">
        <v>2</v>
      </c>
      <c r="Y269" s="227">
        <v>2</v>
      </c>
      <c r="Z269" s="227" t="s">
        <v>245</v>
      </c>
      <c r="AA269" s="227">
        <v>6</v>
      </c>
      <c r="AB269" s="227">
        <v>4</v>
      </c>
      <c r="AC269" s="227">
        <v>7</v>
      </c>
      <c r="AD269" s="227">
        <v>17</v>
      </c>
      <c r="AE269" s="227">
        <v>17</v>
      </c>
      <c r="AF269" s="227">
        <v>6</v>
      </c>
      <c r="AG269" s="227">
        <v>0</v>
      </c>
      <c r="AH269" s="227">
        <v>17</v>
      </c>
      <c r="AI269" s="227">
        <v>3</v>
      </c>
      <c r="AJ269" s="227">
        <v>10</v>
      </c>
      <c r="AK269" s="227">
        <v>1</v>
      </c>
      <c r="AL269" s="227">
        <v>2</v>
      </c>
      <c r="AM269" s="227">
        <v>1</v>
      </c>
      <c r="AN269" s="227">
        <v>17</v>
      </c>
      <c r="AO269" s="227">
        <v>3</v>
      </c>
      <c r="AP269" s="227">
        <v>17</v>
      </c>
      <c r="AQ269" s="227">
        <v>5</v>
      </c>
    </row>
    <row r="270" spans="1:43" ht="14.25" customHeight="1">
      <c r="A270" s="249">
        <v>265</v>
      </c>
      <c r="B270" s="292"/>
      <c r="C270" s="292" t="s">
        <v>2971</v>
      </c>
      <c r="D270" s="226">
        <v>180</v>
      </c>
      <c r="E270" s="226">
        <v>149</v>
      </c>
      <c r="F270" s="227">
        <v>31</v>
      </c>
      <c r="G270" s="227">
        <v>22</v>
      </c>
      <c r="H270" s="227">
        <v>8</v>
      </c>
      <c r="I270" s="227">
        <v>1</v>
      </c>
      <c r="J270" s="227">
        <v>1.87</v>
      </c>
      <c r="K270" s="227">
        <v>53</v>
      </c>
      <c r="L270" s="227">
        <v>9</v>
      </c>
      <c r="M270" s="227">
        <v>1</v>
      </c>
      <c r="N270" s="227">
        <v>8</v>
      </c>
      <c r="O270" s="227" t="s">
        <v>245</v>
      </c>
      <c r="P270" s="227">
        <v>1</v>
      </c>
      <c r="Q270" s="227">
        <v>7</v>
      </c>
      <c r="R270" s="227">
        <v>4</v>
      </c>
      <c r="S270" s="227">
        <v>2</v>
      </c>
      <c r="T270" s="227">
        <v>1</v>
      </c>
      <c r="U270" s="227" t="s">
        <v>245</v>
      </c>
      <c r="V270" s="227">
        <v>1</v>
      </c>
      <c r="W270" s="227">
        <v>2</v>
      </c>
      <c r="X270" s="227">
        <v>4</v>
      </c>
      <c r="Y270" s="227" t="s">
        <v>245</v>
      </c>
      <c r="Z270" s="227" t="s">
        <v>245</v>
      </c>
      <c r="AA270" s="227">
        <v>1</v>
      </c>
      <c r="AB270" s="227">
        <v>3</v>
      </c>
      <c r="AC270" s="227">
        <v>4</v>
      </c>
      <c r="AD270" s="227">
        <v>7</v>
      </c>
      <c r="AE270" s="227">
        <v>5</v>
      </c>
      <c r="AF270" s="227">
        <v>3</v>
      </c>
      <c r="AG270" s="227">
        <v>0</v>
      </c>
      <c r="AH270" s="227">
        <v>7</v>
      </c>
      <c r="AI270" s="227">
        <v>0</v>
      </c>
      <c r="AJ270" s="227">
        <v>1</v>
      </c>
      <c r="AK270" s="227">
        <v>0</v>
      </c>
      <c r="AL270" s="227">
        <v>0</v>
      </c>
      <c r="AM270" s="227">
        <v>0</v>
      </c>
      <c r="AN270" s="227">
        <v>4</v>
      </c>
      <c r="AO270" s="227">
        <v>2</v>
      </c>
      <c r="AP270" s="227">
        <v>7</v>
      </c>
      <c r="AQ270" s="227">
        <v>7</v>
      </c>
    </row>
    <row r="271" spans="1:43" ht="14.25" customHeight="1">
      <c r="A271" s="249">
        <v>266</v>
      </c>
      <c r="B271" s="292" t="s">
        <v>2979</v>
      </c>
      <c r="C271" s="292"/>
      <c r="D271" s="226">
        <v>11230</v>
      </c>
      <c r="E271" s="226">
        <v>5316</v>
      </c>
      <c r="F271" s="227">
        <v>2492</v>
      </c>
      <c r="G271" s="227">
        <v>1160</v>
      </c>
      <c r="H271" s="227">
        <v>1057</v>
      </c>
      <c r="I271" s="227">
        <v>275</v>
      </c>
      <c r="J271" s="227">
        <v>448.77</v>
      </c>
      <c r="K271" s="227">
        <v>1511</v>
      </c>
      <c r="L271" s="227">
        <v>589</v>
      </c>
      <c r="M271" s="227">
        <v>40</v>
      </c>
      <c r="N271" s="227">
        <v>586</v>
      </c>
      <c r="O271" s="227">
        <v>16</v>
      </c>
      <c r="P271" s="227">
        <v>9</v>
      </c>
      <c r="Q271" s="227">
        <v>59</v>
      </c>
      <c r="R271" s="227">
        <v>4</v>
      </c>
      <c r="S271" s="227">
        <v>45</v>
      </c>
      <c r="T271" s="227">
        <v>10</v>
      </c>
      <c r="U271" s="227">
        <v>4</v>
      </c>
      <c r="V271" s="227">
        <v>12</v>
      </c>
      <c r="W271" s="227">
        <v>29</v>
      </c>
      <c r="X271" s="227">
        <v>13</v>
      </c>
      <c r="Y271" s="227">
        <v>1</v>
      </c>
      <c r="Z271" s="227" t="s">
        <v>245</v>
      </c>
      <c r="AA271" s="227">
        <v>50</v>
      </c>
      <c r="AB271" s="227">
        <v>54</v>
      </c>
      <c r="AC271" s="227">
        <v>44</v>
      </c>
      <c r="AD271" s="227">
        <v>47</v>
      </c>
      <c r="AE271" s="227">
        <v>48</v>
      </c>
      <c r="AF271" s="227">
        <v>40</v>
      </c>
      <c r="AG271" s="227">
        <v>0</v>
      </c>
      <c r="AH271" s="227">
        <v>59</v>
      </c>
      <c r="AI271" s="227">
        <v>43</v>
      </c>
      <c r="AJ271" s="227">
        <v>55</v>
      </c>
      <c r="AK271" s="227">
        <v>24</v>
      </c>
      <c r="AL271" s="227">
        <v>29</v>
      </c>
      <c r="AM271" s="227">
        <v>23</v>
      </c>
      <c r="AN271" s="227">
        <v>54</v>
      </c>
      <c r="AO271" s="227">
        <v>47</v>
      </c>
      <c r="AP271" s="227">
        <v>59</v>
      </c>
      <c r="AQ271" s="227">
        <v>52</v>
      </c>
    </row>
    <row r="272" spans="1:43" ht="14.25" customHeight="1">
      <c r="A272" s="249">
        <v>267</v>
      </c>
      <c r="B272" s="292"/>
      <c r="C272" s="292" t="s">
        <v>2980</v>
      </c>
      <c r="D272" s="226">
        <v>644</v>
      </c>
      <c r="E272" s="226">
        <v>10</v>
      </c>
      <c r="F272" s="227">
        <v>191</v>
      </c>
      <c r="G272" s="227">
        <v>87</v>
      </c>
      <c r="H272" s="227">
        <v>86</v>
      </c>
      <c r="I272" s="227">
        <v>18</v>
      </c>
      <c r="J272" s="227">
        <v>32.58</v>
      </c>
      <c r="K272" s="227">
        <v>100</v>
      </c>
      <c r="L272" s="227">
        <v>40</v>
      </c>
      <c r="M272" s="227">
        <v>1</v>
      </c>
      <c r="N272" s="227">
        <v>40</v>
      </c>
      <c r="O272" s="227">
        <v>1</v>
      </c>
      <c r="P272" s="227">
        <v>1</v>
      </c>
      <c r="Q272" s="227">
        <v>6</v>
      </c>
      <c r="R272" s="227" t="s">
        <v>245</v>
      </c>
      <c r="S272" s="227">
        <v>6</v>
      </c>
      <c r="T272" s="227" t="s">
        <v>245</v>
      </c>
      <c r="U272" s="227">
        <v>4</v>
      </c>
      <c r="V272" s="227">
        <v>2</v>
      </c>
      <c r="W272" s="227" t="s">
        <v>245</v>
      </c>
      <c r="X272" s="227" t="s">
        <v>245</v>
      </c>
      <c r="Y272" s="227" t="s">
        <v>245</v>
      </c>
      <c r="Z272" s="227" t="s">
        <v>245</v>
      </c>
      <c r="AA272" s="227">
        <v>6</v>
      </c>
      <c r="AB272" s="227">
        <v>5</v>
      </c>
      <c r="AC272" s="227">
        <v>3</v>
      </c>
      <c r="AD272" s="227">
        <v>4</v>
      </c>
      <c r="AE272" s="227">
        <v>4</v>
      </c>
      <c r="AF272" s="227">
        <v>3</v>
      </c>
      <c r="AG272" s="227">
        <v>0</v>
      </c>
      <c r="AH272" s="227">
        <v>6</v>
      </c>
      <c r="AI272" s="227">
        <v>4</v>
      </c>
      <c r="AJ272" s="227">
        <v>4</v>
      </c>
      <c r="AK272" s="227">
        <v>0</v>
      </c>
      <c r="AL272" s="227">
        <v>2</v>
      </c>
      <c r="AM272" s="227">
        <v>2</v>
      </c>
      <c r="AN272" s="227">
        <v>6</v>
      </c>
      <c r="AO272" s="227">
        <v>6</v>
      </c>
      <c r="AP272" s="227">
        <v>6</v>
      </c>
      <c r="AQ272" s="227">
        <v>5</v>
      </c>
    </row>
    <row r="273" spans="1:43" ht="14.25" customHeight="1">
      <c r="A273" s="249">
        <v>268</v>
      </c>
      <c r="B273" s="292"/>
      <c r="C273" s="292" t="s">
        <v>2985</v>
      </c>
      <c r="D273" s="226">
        <v>3619</v>
      </c>
      <c r="E273" s="226">
        <v>2099</v>
      </c>
      <c r="F273" s="227">
        <v>462</v>
      </c>
      <c r="G273" s="227">
        <v>200</v>
      </c>
      <c r="H273" s="227">
        <v>232</v>
      </c>
      <c r="I273" s="227">
        <v>30</v>
      </c>
      <c r="J273" s="227">
        <v>134.16</v>
      </c>
      <c r="K273" s="227">
        <v>210</v>
      </c>
      <c r="L273" s="227">
        <v>55</v>
      </c>
      <c r="M273" s="227">
        <v>8</v>
      </c>
      <c r="N273" s="227">
        <v>55</v>
      </c>
      <c r="O273" s="227">
        <v>2</v>
      </c>
      <c r="P273" s="227" t="s">
        <v>245</v>
      </c>
      <c r="Q273" s="227">
        <v>10</v>
      </c>
      <c r="R273" s="227" t="s">
        <v>245</v>
      </c>
      <c r="S273" s="227">
        <v>6</v>
      </c>
      <c r="T273" s="227">
        <v>4</v>
      </c>
      <c r="U273" s="227" t="s">
        <v>245</v>
      </c>
      <c r="V273" s="227">
        <v>2</v>
      </c>
      <c r="W273" s="227">
        <v>7</v>
      </c>
      <c r="X273" s="227">
        <v>1</v>
      </c>
      <c r="Y273" s="227" t="s">
        <v>245</v>
      </c>
      <c r="Z273" s="227" t="s">
        <v>245</v>
      </c>
      <c r="AA273" s="227">
        <v>9</v>
      </c>
      <c r="AB273" s="227">
        <v>9</v>
      </c>
      <c r="AC273" s="227">
        <v>8</v>
      </c>
      <c r="AD273" s="227">
        <v>9</v>
      </c>
      <c r="AE273" s="227">
        <v>9</v>
      </c>
      <c r="AF273" s="227">
        <v>9</v>
      </c>
      <c r="AG273" s="227">
        <v>0</v>
      </c>
      <c r="AH273" s="227">
        <v>10</v>
      </c>
      <c r="AI273" s="227">
        <v>8</v>
      </c>
      <c r="AJ273" s="227">
        <v>10</v>
      </c>
      <c r="AK273" s="227">
        <v>5</v>
      </c>
      <c r="AL273" s="227">
        <v>6</v>
      </c>
      <c r="AM273" s="227">
        <v>3</v>
      </c>
      <c r="AN273" s="227">
        <v>10</v>
      </c>
      <c r="AO273" s="227">
        <v>8</v>
      </c>
      <c r="AP273" s="227">
        <v>10</v>
      </c>
      <c r="AQ273" s="227">
        <v>10</v>
      </c>
    </row>
    <row r="274" spans="1:43" ht="14.25" customHeight="1">
      <c r="A274" s="249">
        <v>269</v>
      </c>
      <c r="B274" s="292"/>
      <c r="C274" s="292" t="s">
        <v>2992</v>
      </c>
      <c r="D274" s="226">
        <v>2373</v>
      </c>
      <c r="E274" s="226">
        <v>1289</v>
      </c>
      <c r="F274" s="227">
        <v>547</v>
      </c>
      <c r="G274" s="227">
        <v>201</v>
      </c>
      <c r="H274" s="227">
        <v>195</v>
      </c>
      <c r="I274" s="227">
        <v>151</v>
      </c>
      <c r="J274" s="227">
        <v>76.3</v>
      </c>
      <c r="K274" s="227">
        <v>375</v>
      </c>
      <c r="L274" s="227">
        <v>181</v>
      </c>
      <c r="M274" s="227">
        <v>15</v>
      </c>
      <c r="N274" s="227">
        <v>179</v>
      </c>
      <c r="O274" s="227">
        <v>9</v>
      </c>
      <c r="P274" s="227">
        <v>5</v>
      </c>
      <c r="Q274" s="227">
        <v>15</v>
      </c>
      <c r="R274" s="227" t="s">
        <v>245</v>
      </c>
      <c r="S274" s="227">
        <v>11</v>
      </c>
      <c r="T274" s="227">
        <v>4</v>
      </c>
      <c r="U274" s="227" t="s">
        <v>245</v>
      </c>
      <c r="V274" s="227">
        <v>3</v>
      </c>
      <c r="W274" s="227">
        <v>9</v>
      </c>
      <c r="X274" s="227">
        <v>3</v>
      </c>
      <c r="Y274" s="227" t="s">
        <v>245</v>
      </c>
      <c r="Z274" s="227" t="s">
        <v>245</v>
      </c>
      <c r="AA274" s="227">
        <v>13</v>
      </c>
      <c r="AB274" s="227">
        <v>13</v>
      </c>
      <c r="AC274" s="227">
        <v>14</v>
      </c>
      <c r="AD274" s="227">
        <v>9</v>
      </c>
      <c r="AE274" s="227">
        <v>12</v>
      </c>
      <c r="AF274" s="227">
        <v>9</v>
      </c>
      <c r="AG274" s="227">
        <v>0</v>
      </c>
      <c r="AH274" s="227">
        <v>15</v>
      </c>
      <c r="AI274" s="227">
        <v>11</v>
      </c>
      <c r="AJ274" s="227">
        <v>14</v>
      </c>
      <c r="AK274" s="227">
        <v>6</v>
      </c>
      <c r="AL274" s="227">
        <v>6</v>
      </c>
      <c r="AM274" s="227">
        <v>5</v>
      </c>
      <c r="AN274" s="227">
        <v>15</v>
      </c>
      <c r="AO274" s="227">
        <v>11</v>
      </c>
      <c r="AP274" s="227">
        <v>15</v>
      </c>
      <c r="AQ274" s="227">
        <v>11</v>
      </c>
    </row>
    <row r="275" spans="1:43" ht="14.25" customHeight="1">
      <c r="A275" s="249">
        <v>270</v>
      </c>
      <c r="B275" s="292"/>
      <c r="C275" s="292" t="s">
        <v>3003</v>
      </c>
      <c r="D275" s="226">
        <v>2025</v>
      </c>
      <c r="E275" s="226">
        <v>1276</v>
      </c>
      <c r="F275" s="227">
        <v>300</v>
      </c>
      <c r="G275" s="227">
        <v>126</v>
      </c>
      <c r="H275" s="227">
        <v>107</v>
      </c>
      <c r="I275" s="227">
        <v>67</v>
      </c>
      <c r="J275" s="227">
        <v>69.06</v>
      </c>
      <c r="K275" s="227">
        <v>263</v>
      </c>
      <c r="L275" s="227">
        <v>118</v>
      </c>
      <c r="M275" s="227">
        <v>10</v>
      </c>
      <c r="N275" s="227">
        <v>118</v>
      </c>
      <c r="O275" s="227">
        <v>4</v>
      </c>
      <c r="P275" s="227">
        <v>2</v>
      </c>
      <c r="Q275" s="227">
        <v>8</v>
      </c>
      <c r="R275" s="227" t="s">
        <v>245</v>
      </c>
      <c r="S275" s="227">
        <v>6</v>
      </c>
      <c r="T275" s="227">
        <v>2</v>
      </c>
      <c r="U275" s="227" t="s">
        <v>245</v>
      </c>
      <c r="V275" s="227">
        <v>3</v>
      </c>
      <c r="W275" s="227">
        <v>4</v>
      </c>
      <c r="X275" s="227">
        <v>1</v>
      </c>
      <c r="Y275" s="227" t="s">
        <v>245</v>
      </c>
      <c r="Z275" s="227" t="s">
        <v>245</v>
      </c>
      <c r="AA275" s="227">
        <v>8</v>
      </c>
      <c r="AB275" s="227">
        <v>8</v>
      </c>
      <c r="AC275" s="227">
        <v>7</v>
      </c>
      <c r="AD275" s="227">
        <v>6</v>
      </c>
      <c r="AE275" s="227">
        <v>8</v>
      </c>
      <c r="AF275" s="227">
        <v>6</v>
      </c>
      <c r="AG275" s="227">
        <v>0</v>
      </c>
      <c r="AH275" s="227">
        <v>8</v>
      </c>
      <c r="AI275" s="227">
        <v>6</v>
      </c>
      <c r="AJ275" s="227">
        <v>7</v>
      </c>
      <c r="AK275" s="227">
        <v>0</v>
      </c>
      <c r="AL275" s="227">
        <v>2</v>
      </c>
      <c r="AM275" s="227">
        <v>1</v>
      </c>
      <c r="AN275" s="227">
        <v>8</v>
      </c>
      <c r="AO275" s="227">
        <v>7</v>
      </c>
      <c r="AP275" s="227">
        <v>8</v>
      </c>
      <c r="AQ275" s="227">
        <v>7</v>
      </c>
    </row>
    <row r="276" spans="1:43" ht="14.25" customHeight="1">
      <c r="A276" s="249">
        <v>271</v>
      </c>
      <c r="B276" s="292"/>
      <c r="C276" s="292" t="s">
        <v>3009</v>
      </c>
      <c r="D276" s="226">
        <v>2569</v>
      </c>
      <c r="E276" s="226">
        <v>642</v>
      </c>
      <c r="F276" s="227">
        <v>992</v>
      </c>
      <c r="G276" s="227">
        <v>546</v>
      </c>
      <c r="H276" s="227">
        <v>437</v>
      </c>
      <c r="I276" s="227">
        <v>9</v>
      </c>
      <c r="J276" s="227">
        <v>136.66999999999999</v>
      </c>
      <c r="K276" s="227">
        <v>563</v>
      </c>
      <c r="L276" s="227">
        <v>195</v>
      </c>
      <c r="M276" s="227">
        <v>6</v>
      </c>
      <c r="N276" s="227">
        <v>194</v>
      </c>
      <c r="O276" s="227" t="s">
        <v>245</v>
      </c>
      <c r="P276" s="227">
        <v>1</v>
      </c>
      <c r="Q276" s="227">
        <v>20</v>
      </c>
      <c r="R276" s="227">
        <v>4</v>
      </c>
      <c r="S276" s="227">
        <v>16</v>
      </c>
      <c r="T276" s="227" t="s">
        <v>245</v>
      </c>
      <c r="U276" s="227" t="s">
        <v>245</v>
      </c>
      <c r="V276" s="227">
        <v>2</v>
      </c>
      <c r="W276" s="227">
        <v>9</v>
      </c>
      <c r="X276" s="227">
        <v>8</v>
      </c>
      <c r="Y276" s="227">
        <v>1</v>
      </c>
      <c r="Z276" s="227" t="s">
        <v>245</v>
      </c>
      <c r="AA276" s="227">
        <v>14</v>
      </c>
      <c r="AB276" s="227">
        <v>19</v>
      </c>
      <c r="AC276" s="227">
        <v>12</v>
      </c>
      <c r="AD276" s="227">
        <v>19</v>
      </c>
      <c r="AE276" s="227">
        <v>15</v>
      </c>
      <c r="AF276" s="227">
        <v>13</v>
      </c>
      <c r="AG276" s="227">
        <v>0</v>
      </c>
      <c r="AH276" s="227">
        <v>20</v>
      </c>
      <c r="AI276" s="227">
        <v>14</v>
      </c>
      <c r="AJ276" s="227">
        <v>20</v>
      </c>
      <c r="AK276" s="227">
        <v>13</v>
      </c>
      <c r="AL276" s="227">
        <v>13</v>
      </c>
      <c r="AM276" s="227">
        <v>12</v>
      </c>
      <c r="AN276" s="227">
        <v>15</v>
      </c>
      <c r="AO276" s="227">
        <v>15</v>
      </c>
      <c r="AP276" s="227">
        <v>20</v>
      </c>
      <c r="AQ276" s="227">
        <v>19</v>
      </c>
    </row>
    <row r="277" spans="1:43" ht="14.25" customHeight="1">
      <c r="A277" s="249">
        <v>272</v>
      </c>
      <c r="B277" s="292" t="s">
        <v>3027</v>
      </c>
      <c r="C277" s="292"/>
      <c r="D277" s="226">
        <v>33182</v>
      </c>
      <c r="E277" s="226">
        <v>19320</v>
      </c>
      <c r="F277" s="227">
        <v>6966</v>
      </c>
      <c r="G277" s="227">
        <v>5480</v>
      </c>
      <c r="H277" s="227">
        <v>878</v>
      </c>
      <c r="I277" s="227">
        <v>608</v>
      </c>
      <c r="J277" s="227">
        <v>343.8</v>
      </c>
      <c r="K277" s="227">
        <v>3800</v>
      </c>
      <c r="L277" s="227">
        <v>726</v>
      </c>
      <c r="M277" s="227">
        <v>72</v>
      </c>
      <c r="N277" s="227">
        <v>684</v>
      </c>
      <c r="O277" s="227">
        <v>21</v>
      </c>
      <c r="P277" s="227">
        <v>34</v>
      </c>
      <c r="Q277" s="227">
        <v>164</v>
      </c>
      <c r="R277" s="227">
        <v>126</v>
      </c>
      <c r="S277" s="227">
        <v>15</v>
      </c>
      <c r="T277" s="227">
        <v>23</v>
      </c>
      <c r="U277" s="227">
        <v>42</v>
      </c>
      <c r="V277" s="227">
        <v>70</v>
      </c>
      <c r="W277" s="227">
        <v>32</v>
      </c>
      <c r="X277" s="227">
        <v>18</v>
      </c>
      <c r="Y277" s="227">
        <v>2</v>
      </c>
      <c r="Z277" s="227" t="s">
        <v>245</v>
      </c>
      <c r="AA277" s="227">
        <v>120</v>
      </c>
      <c r="AB277" s="227">
        <v>102</v>
      </c>
      <c r="AC277" s="227">
        <v>86</v>
      </c>
      <c r="AD277" s="227">
        <v>118</v>
      </c>
      <c r="AE277" s="227">
        <v>125</v>
      </c>
      <c r="AF277" s="227">
        <v>95</v>
      </c>
      <c r="AG277" s="227">
        <v>10</v>
      </c>
      <c r="AH277" s="227">
        <v>160</v>
      </c>
      <c r="AI277" s="227">
        <v>72</v>
      </c>
      <c r="AJ277" s="227">
        <v>75</v>
      </c>
      <c r="AK277" s="227">
        <v>21</v>
      </c>
      <c r="AL277" s="227">
        <v>12</v>
      </c>
      <c r="AM277" s="227">
        <v>6</v>
      </c>
      <c r="AN277" s="227">
        <v>126</v>
      </c>
      <c r="AO277" s="227">
        <v>59</v>
      </c>
      <c r="AP277" s="227">
        <v>150</v>
      </c>
      <c r="AQ277" s="227">
        <v>101</v>
      </c>
    </row>
    <row r="278" spans="1:43" ht="14.25" customHeight="1">
      <c r="A278" s="249">
        <v>273</v>
      </c>
      <c r="B278" s="292"/>
      <c r="C278" s="292" t="s">
        <v>3028</v>
      </c>
      <c r="D278" s="226">
        <v>790</v>
      </c>
      <c r="E278" s="226" t="s">
        <v>245</v>
      </c>
      <c r="F278" s="227">
        <v>342</v>
      </c>
      <c r="G278" s="227">
        <v>329</v>
      </c>
      <c r="H278" s="227">
        <v>13</v>
      </c>
      <c r="I278" s="227">
        <v>0</v>
      </c>
      <c r="J278" s="227">
        <v>6.23</v>
      </c>
      <c r="K278" s="227">
        <v>189</v>
      </c>
      <c r="L278" s="227">
        <v>38</v>
      </c>
      <c r="M278" s="227" t="s">
        <v>245</v>
      </c>
      <c r="N278" s="227">
        <v>38</v>
      </c>
      <c r="O278" s="227" t="s">
        <v>245</v>
      </c>
      <c r="P278" s="227" t="s">
        <v>245</v>
      </c>
      <c r="Q278" s="227">
        <v>13</v>
      </c>
      <c r="R278" s="227">
        <v>13</v>
      </c>
      <c r="S278" s="227" t="s">
        <v>245</v>
      </c>
      <c r="T278" s="227" t="s">
        <v>245</v>
      </c>
      <c r="U278" s="227">
        <v>8</v>
      </c>
      <c r="V278" s="227">
        <v>3</v>
      </c>
      <c r="W278" s="227">
        <v>1</v>
      </c>
      <c r="X278" s="227">
        <v>1</v>
      </c>
      <c r="Y278" s="227" t="s">
        <v>245</v>
      </c>
      <c r="Z278" s="227" t="s">
        <v>245</v>
      </c>
      <c r="AA278" s="227">
        <v>13</v>
      </c>
      <c r="AB278" s="227">
        <v>10</v>
      </c>
      <c r="AC278" s="227">
        <v>13</v>
      </c>
      <c r="AD278" s="227">
        <v>10</v>
      </c>
      <c r="AE278" s="227">
        <v>13</v>
      </c>
      <c r="AF278" s="227">
        <v>13</v>
      </c>
      <c r="AG278" s="227">
        <v>0</v>
      </c>
      <c r="AH278" s="227">
        <v>13</v>
      </c>
      <c r="AI278" s="227">
        <v>12</v>
      </c>
      <c r="AJ278" s="227">
        <v>0</v>
      </c>
      <c r="AK278" s="227">
        <v>0</v>
      </c>
      <c r="AL278" s="227">
        <v>0</v>
      </c>
      <c r="AM278" s="227">
        <v>0</v>
      </c>
      <c r="AN278" s="227">
        <v>13</v>
      </c>
      <c r="AO278" s="227">
        <v>6</v>
      </c>
      <c r="AP278" s="227">
        <v>13</v>
      </c>
      <c r="AQ278" s="227">
        <v>13</v>
      </c>
    </row>
    <row r="279" spans="1:43" ht="14.25" customHeight="1">
      <c r="A279" s="249">
        <v>274</v>
      </c>
      <c r="B279" s="292"/>
      <c r="C279" s="292" t="s">
        <v>3046</v>
      </c>
      <c r="D279" s="226">
        <v>948</v>
      </c>
      <c r="E279" s="226">
        <v>18</v>
      </c>
      <c r="F279" s="227">
        <v>534</v>
      </c>
      <c r="G279" s="227">
        <v>514</v>
      </c>
      <c r="H279" s="227">
        <v>20</v>
      </c>
      <c r="I279" s="227">
        <v>0</v>
      </c>
      <c r="J279" s="227">
        <v>3.28</v>
      </c>
      <c r="K279" s="227">
        <v>285</v>
      </c>
      <c r="L279" s="227">
        <v>48</v>
      </c>
      <c r="M279" s="227">
        <v>7</v>
      </c>
      <c r="N279" s="227">
        <v>46</v>
      </c>
      <c r="O279" s="227">
        <v>2</v>
      </c>
      <c r="P279" s="227">
        <v>4</v>
      </c>
      <c r="Q279" s="227">
        <v>22</v>
      </c>
      <c r="R279" s="227">
        <v>22</v>
      </c>
      <c r="S279" s="227" t="s">
        <v>245</v>
      </c>
      <c r="T279" s="227" t="s">
        <v>245</v>
      </c>
      <c r="U279" s="227">
        <v>7</v>
      </c>
      <c r="V279" s="227">
        <v>3</v>
      </c>
      <c r="W279" s="227">
        <v>7</v>
      </c>
      <c r="X279" s="227">
        <v>4</v>
      </c>
      <c r="Y279" s="227">
        <v>1</v>
      </c>
      <c r="Z279" s="227" t="s">
        <v>245</v>
      </c>
      <c r="AA279" s="227">
        <v>20</v>
      </c>
      <c r="AB279" s="227">
        <v>16</v>
      </c>
      <c r="AC279" s="227">
        <v>14</v>
      </c>
      <c r="AD279" s="227">
        <v>19</v>
      </c>
      <c r="AE279" s="227">
        <v>19</v>
      </c>
      <c r="AF279" s="227">
        <v>14</v>
      </c>
      <c r="AG279" s="227">
        <v>0</v>
      </c>
      <c r="AH279" s="227">
        <v>22</v>
      </c>
      <c r="AI279" s="227">
        <v>12</v>
      </c>
      <c r="AJ279" s="227">
        <v>4</v>
      </c>
      <c r="AK279" s="227">
        <v>4</v>
      </c>
      <c r="AL279" s="227">
        <v>1</v>
      </c>
      <c r="AM279" s="227">
        <v>1</v>
      </c>
      <c r="AN279" s="227">
        <v>22</v>
      </c>
      <c r="AO279" s="227">
        <v>12</v>
      </c>
      <c r="AP279" s="227">
        <v>22</v>
      </c>
      <c r="AQ279" s="227">
        <v>22</v>
      </c>
    </row>
    <row r="280" spans="1:43" ht="14.25" customHeight="1">
      <c r="A280" s="249">
        <v>275</v>
      </c>
      <c r="B280" s="292"/>
      <c r="C280" s="292" t="s">
        <v>3068</v>
      </c>
      <c r="D280" s="226">
        <v>684</v>
      </c>
      <c r="E280" s="226">
        <v>5</v>
      </c>
      <c r="F280" s="227">
        <v>384</v>
      </c>
      <c r="G280" s="227">
        <v>367</v>
      </c>
      <c r="H280" s="227">
        <v>16</v>
      </c>
      <c r="I280" s="227">
        <v>1</v>
      </c>
      <c r="J280" s="227">
        <v>9.0500000000000007</v>
      </c>
      <c r="K280" s="227">
        <v>240</v>
      </c>
      <c r="L280" s="227">
        <v>38</v>
      </c>
      <c r="M280" s="227">
        <v>4</v>
      </c>
      <c r="N280" s="227">
        <v>36</v>
      </c>
      <c r="O280" s="227" t="s">
        <v>245</v>
      </c>
      <c r="P280" s="227">
        <v>2</v>
      </c>
      <c r="Q280" s="227">
        <v>11</v>
      </c>
      <c r="R280" s="227">
        <v>11</v>
      </c>
      <c r="S280" s="227" t="s">
        <v>245</v>
      </c>
      <c r="T280" s="227" t="s">
        <v>245</v>
      </c>
      <c r="U280" s="227" t="s">
        <v>245</v>
      </c>
      <c r="V280" s="227">
        <v>4</v>
      </c>
      <c r="W280" s="227">
        <v>7</v>
      </c>
      <c r="X280" s="227" t="s">
        <v>245</v>
      </c>
      <c r="Y280" s="227" t="s">
        <v>245</v>
      </c>
      <c r="Z280" s="227" t="s">
        <v>245</v>
      </c>
      <c r="AA280" s="227">
        <v>11</v>
      </c>
      <c r="AB280" s="227">
        <v>11</v>
      </c>
      <c r="AC280" s="227">
        <v>11</v>
      </c>
      <c r="AD280" s="227">
        <v>11</v>
      </c>
      <c r="AE280" s="227">
        <v>11</v>
      </c>
      <c r="AF280" s="227">
        <v>11</v>
      </c>
      <c r="AG280" s="227">
        <v>0</v>
      </c>
      <c r="AH280" s="227">
        <v>11</v>
      </c>
      <c r="AI280" s="227">
        <v>11</v>
      </c>
      <c r="AJ280" s="227">
        <v>0</v>
      </c>
      <c r="AK280" s="227">
        <v>0</v>
      </c>
      <c r="AL280" s="227">
        <v>0</v>
      </c>
      <c r="AM280" s="227">
        <v>0</v>
      </c>
      <c r="AN280" s="227">
        <v>11</v>
      </c>
      <c r="AO280" s="227">
        <v>4</v>
      </c>
      <c r="AP280" s="227">
        <v>11</v>
      </c>
      <c r="AQ280" s="227">
        <v>11</v>
      </c>
    </row>
    <row r="281" spans="1:43" ht="14.25" customHeight="1">
      <c r="A281" s="249">
        <v>276</v>
      </c>
      <c r="B281" s="292"/>
      <c r="C281" s="292" t="s">
        <v>3080</v>
      </c>
      <c r="D281" s="226">
        <v>1489</v>
      </c>
      <c r="E281" s="226">
        <v>826</v>
      </c>
      <c r="F281" s="227">
        <v>193</v>
      </c>
      <c r="G281" s="227">
        <v>172</v>
      </c>
      <c r="H281" s="227">
        <v>20</v>
      </c>
      <c r="I281" s="227">
        <v>1</v>
      </c>
      <c r="J281" s="227">
        <v>13.3</v>
      </c>
      <c r="K281" s="227">
        <v>140</v>
      </c>
      <c r="L281" s="227">
        <v>18</v>
      </c>
      <c r="M281" s="227" t="s">
        <v>245</v>
      </c>
      <c r="N281" s="227">
        <v>18</v>
      </c>
      <c r="O281" s="227" t="s">
        <v>245</v>
      </c>
      <c r="P281" s="227">
        <v>1</v>
      </c>
      <c r="Q281" s="227">
        <v>8</v>
      </c>
      <c r="R281" s="227">
        <v>7</v>
      </c>
      <c r="S281" s="227">
        <v>1</v>
      </c>
      <c r="T281" s="227" t="s">
        <v>245</v>
      </c>
      <c r="U281" s="227" t="s">
        <v>245</v>
      </c>
      <c r="V281" s="227">
        <v>4</v>
      </c>
      <c r="W281" s="227">
        <v>1</v>
      </c>
      <c r="X281" s="227">
        <v>2</v>
      </c>
      <c r="Y281" s="227">
        <v>1</v>
      </c>
      <c r="Z281" s="227" t="s">
        <v>245</v>
      </c>
      <c r="AA281" s="227">
        <v>8</v>
      </c>
      <c r="AB281" s="227">
        <v>6</v>
      </c>
      <c r="AC281" s="227">
        <v>7</v>
      </c>
      <c r="AD281" s="227">
        <v>7</v>
      </c>
      <c r="AE281" s="227">
        <v>8</v>
      </c>
      <c r="AF281" s="227">
        <v>8</v>
      </c>
      <c r="AG281" s="227">
        <v>0</v>
      </c>
      <c r="AH281" s="227">
        <v>8</v>
      </c>
      <c r="AI281" s="227">
        <v>8</v>
      </c>
      <c r="AJ281" s="227">
        <v>7</v>
      </c>
      <c r="AK281" s="227">
        <v>3</v>
      </c>
      <c r="AL281" s="227">
        <v>1</v>
      </c>
      <c r="AM281" s="227">
        <v>0</v>
      </c>
      <c r="AN281" s="227">
        <v>8</v>
      </c>
      <c r="AO281" s="227">
        <v>5</v>
      </c>
      <c r="AP281" s="227">
        <v>8</v>
      </c>
      <c r="AQ281" s="227">
        <v>8</v>
      </c>
    </row>
    <row r="282" spans="1:43" ht="14.25" customHeight="1">
      <c r="A282" s="249">
        <v>277</v>
      </c>
      <c r="B282" s="292"/>
      <c r="C282" s="292" t="s">
        <v>3084</v>
      </c>
      <c r="D282" s="226">
        <v>1009</v>
      </c>
      <c r="E282" s="226">
        <v>24</v>
      </c>
      <c r="F282" s="227">
        <v>473</v>
      </c>
      <c r="G282" s="227">
        <v>438</v>
      </c>
      <c r="H282" s="227">
        <v>26</v>
      </c>
      <c r="I282" s="227">
        <v>9</v>
      </c>
      <c r="J282" s="227">
        <v>15.23</v>
      </c>
      <c r="K282" s="227">
        <v>277</v>
      </c>
      <c r="L282" s="227">
        <v>49</v>
      </c>
      <c r="M282" s="227">
        <v>9</v>
      </c>
      <c r="N282" s="227">
        <v>44</v>
      </c>
      <c r="O282" s="227">
        <v>1</v>
      </c>
      <c r="P282" s="227">
        <v>2</v>
      </c>
      <c r="Q282" s="227">
        <v>22</v>
      </c>
      <c r="R282" s="227">
        <v>21</v>
      </c>
      <c r="S282" s="227" t="s">
        <v>245</v>
      </c>
      <c r="T282" s="227">
        <v>1</v>
      </c>
      <c r="U282" s="227">
        <v>8</v>
      </c>
      <c r="V282" s="227">
        <v>10</v>
      </c>
      <c r="W282" s="227">
        <v>3</v>
      </c>
      <c r="X282" s="227">
        <v>1</v>
      </c>
      <c r="Y282" s="227" t="s">
        <v>245</v>
      </c>
      <c r="Z282" s="227" t="s">
        <v>245</v>
      </c>
      <c r="AA282" s="227">
        <v>12</v>
      </c>
      <c r="AB282" s="227">
        <v>11</v>
      </c>
      <c r="AC282" s="227">
        <v>5</v>
      </c>
      <c r="AD282" s="227">
        <v>8</v>
      </c>
      <c r="AE282" s="227">
        <v>8</v>
      </c>
      <c r="AF282" s="227">
        <v>6</v>
      </c>
      <c r="AG282" s="227">
        <v>7</v>
      </c>
      <c r="AH282" s="227">
        <v>22</v>
      </c>
      <c r="AI282" s="227">
        <v>5</v>
      </c>
      <c r="AJ282" s="227">
        <v>5</v>
      </c>
      <c r="AK282" s="227">
        <v>3</v>
      </c>
      <c r="AL282" s="227">
        <v>0</v>
      </c>
      <c r="AM282" s="227">
        <v>0</v>
      </c>
      <c r="AN282" s="227">
        <v>10</v>
      </c>
      <c r="AO282" s="227">
        <v>10</v>
      </c>
      <c r="AP282" s="227">
        <v>22</v>
      </c>
      <c r="AQ282" s="227">
        <v>10</v>
      </c>
    </row>
    <row r="283" spans="1:43" ht="14.25" customHeight="1">
      <c r="A283" s="249">
        <v>278</v>
      </c>
      <c r="B283" s="292"/>
      <c r="C283" s="292" t="s">
        <v>3107</v>
      </c>
      <c r="D283" s="226">
        <v>4001</v>
      </c>
      <c r="E283" s="226">
        <v>2644</v>
      </c>
      <c r="F283" s="227">
        <v>492</v>
      </c>
      <c r="G283" s="227">
        <v>390</v>
      </c>
      <c r="H283" s="227">
        <v>91</v>
      </c>
      <c r="I283" s="227">
        <v>11</v>
      </c>
      <c r="J283" s="227">
        <v>36.01</v>
      </c>
      <c r="K283" s="227">
        <v>224</v>
      </c>
      <c r="L283" s="227">
        <v>39</v>
      </c>
      <c r="M283" s="227">
        <v>1</v>
      </c>
      <c r="N283" s="227">
        <v>38</v>
      </c>
      <c r="O283" s="227" t="s">
        <v>245</v>
      </c>
      <c r="P283" s="227" t="s">
        <v>245</v>
      </c>
      <c r="Q283" s="227">
        <v>13</v>
      </c>
      <c r="R283" s="227">
        <v>9</v>
      </c>
      <c r="S283" s="227">
        <v>1</v>
      </c>
      <c r="T283" s="227">
        <v>3</v>
      </c>
      <c r="U283" s="227">
        <v>4</v>
      </c>
      <c r="V283" s="227">
        <v>5</v>
      </c>
      <c r="W283" s="227">
        <v>2</v>
      </c>
      <c r="X283" s="227">
        <v>2</v>
      </c>
      <c r="Y283" s="227" t="s">
        <v>245</v>
      </c>
      <c r="Z283" s="227" t="s">
        <v>245</v>
      </c>
      <c r="AA283" s="227">
        <v>8</v>
      </c>
      <c r="AB283" s="227">
        <v>6</v>
      </c>
      <c r="AC283" s="227">
        <v>8</v>
      </c>
      <c r="AD283" s="227">
        <v>11</v>
      </c>
      <c r="AE283" s="227">
        <v>12</v>
      </c>
      <c r="AF283" s="227">
        <v>6</v>
      </c>
      <c r="AG283" s="227">
        <v>0</v>
      </c>
      <c r="AH283" s="227">
        <v>13</v>
      </c>
      <c r="AI283" s="227">
        <v>5</v>
      </c>
      <c r="AJ283" s="227">
        <v>6</v>
      </c>
      <c r="AK283" s="227">
        <v>0</v>
      </c>
      <c r="AL283" s="227">
        <v>3</v>
      </c>
      <c r="AM283" s="227">
        <v>1</v>
      </c>
      <c r="AN283" s="227">
        <v>8</v>
      </c>
      <c r="AO283" s="227">
        <v>2</v>
      </c>
      <c r="AP283" s="227">
        <v>12</v>
      </c>
      <c r="AQ283" s="227">
        <v>5</v>
      </c>
    </row>
    <row r="284" spans="1:43" ht="14.25" customHeight="1">
      <c r="A284" s="249">
        <v>279</v>
      </c>
      <c r="B284" s="292"/>
      <c r="C284" s="292" t="s">
        <v>3118</v>
      </c>
      <c r="D284" s="226">
        <v>565</v>
      </c>
      <c r="E284" s="226">
        <v>2</v>
      </c>
      <c r="F284" s="227">
        <v>247</v>
      </c>
      <c r="G284" s="227">
        <v>242</v>
      </c>
      <c r="H284" s="227">
        <v>5</v>
      </c>
      <c r="I284" s="227">
        <v>0</v>
      </c>
      <c r="J284" s="227">
        <v>1.47</v>
      </c>
      <c r="K284" s="227">
        <v>80</v>
      </c>
      <c r="L284" s="227">
        <v>20</v>
      </c>
      <c r="M284" s="227">
        <v>3</v>
      </c>
      <c r="N284" s="227">
        <v>17</v>
      </c>
      <c r="O284" s="227" t="s">
        <v>245</v>
      </c>
      <c r="P284" s="227" t="s">
        <v>245</v>
      </c>
      <c r="Q284" s="227">
        <v>3</v>
      </c>
      <c r="R284" s="227">
        <v>3</v>
      </c>
      <c r="S284" s="227" t="s">
        <v>245</v>
      </c>
      <c r="T284" s="227" t="s">
        <v>245</v>
      </c>
      <c r="U284" s="227" t="s">
        <v>245</v>
      </c>
      <c r="V284" s="227">
        <v>2</v>
      </c>
      <c r="W284" s="227">
        <v>1</v>
      </c>
      <c r="X284" s="227" t="s">
        <v>245</v>
      </c>
      <c r="Y284" s="227" t="s">
        <v>245</v>
      </c>
      <c r="Z284" s="227" t="s">
        <v>245</v>
      </c>
      <c r="AA284" s="227">
        <v>2</v>
      </c>
      <c r="AB284" s="227">
        <v>3</v>
      </c>
      <c r="AC284" s="227">
        <v>0</v>
      </c>
      <c r="AD284" s="227">
        <v>1</v>
      </c>
      <c r="AE284" s="227">
        <v>1</v>
      </c>
      <c r="AF284" s="227">
        <v>0</v>
      </c>
      <c r="AG284" s="227">
        <v>0</v>
      </c>
      <c r="AH284" s="227">
        <v>3</v>
      </c>
      <c r="AI284" s="227">
        <v>1</v>
      </c>
      <c r="AJ284" s="227">
        <v>0</v>
      </c>
      <c r="AK284" s="227">
        <v>0</v>
      </c>
      <c r="AL284" s="227">
        <v>0</v>
      </c>
      <c r="AM284" s="227">
        <v>0</v>
      </c>
      <c r="AN284" s="227">
        <v>3</v>
      </c>
      <c r="AO284" s="227">
        <v>3</v>
      </c>
      <c r="AP284" s="227">
        <v>3</v>
      </c>
      <c r="AQ284" s="227">
        <v>3</v>
      </c>
    </row>
    <row r="285" spans="1:43" ht="14.25" customHeight="1">
      <c r="A285" s="249">
        <v>280</v>
      </c>
      <c r="B285" s="292"/>
      <c r="C285" s="292" t="s">
        <v>3121</v>
      </c>
      <c r="D285" s="226">
        <v>8967</v>
      </c>
      <c r="E285" s="226">
        <v>6941</v>
      </c>
      <c r="F285" s="227">
        <v>1077</v>
      </c>
      <c r="G285" s="227">
        <v>922</v>
      </c>
      <c r="H285" s="227">
        <v>139</v>
      </c>
      <c r="I285" s="227">
        <v>16</v>
      </c>
      <c r="J285" s="227">
        <v>27.18</v>
      </c>
      <c r="K285" s="227">
        <v>485</v>
      </c>
      <c r="L285" s="227">
        <v>79</v>
      </c>
      <c r="M285" s="227">
        <v>6</v>
      </c>
      <c r="N285" s="227">
        <v>74</v>
      </c>
      <c r="O285" s="227">
        <v>4</v>
      </c>
      <c r="P285" s="227">
        <v>4</v>
      </c>
      <c r="Q285" s="227">
        <v>11</v>
      </c>
      <c r="R285" s="227">
        <v>8</v>
      </c>
      <c r="S285" s="227">
        <v>3</v>
      </c>
      <c r="T285" s="227" t="s">
        <v>245</v>
      </c>
      <c r="U285" s="227">
        <v>2</v>
      </c>
      <c r="V285" s="227">
        <v>7</v>
      </c>
      <c r="W285" s="227">
        <v>2</v>
      </c>
      <c r="X285" s="227" t="s">
        <v>245</v>
      </c>
      <c r="Y285" s="227" t="s">
        <v>245</v>
      </c>
      <c r="Z285" s="227" t="s">
        <v>245</v>
      </c>
      <c r="AA285" s="227">
        <v>6</v>
      </c>
      <c r="AB285" s="227">
        <v>4</v>
      </c>
      <c r="AC285" s="227">
        <v>5</v>
      </c>
      <c r="AD285" s="227">
        <v>9</v>
      </c>
      <c r="AE285" s="227">
        <v>11</v>
      </c>
      <c r="AF285" s="227">
        <v>8</v>
      </c>
      <c r="AG285" s="227">
        <v>0</v>
      </c>
      <c r="AH285" s="227">
        <v>11</v>
      </c>
      <c r="AI285" s="227">
        <v>3</v>
      </c>
      <c r="AJ285" s="227">
        <v>9</v>
      </c>
      <c r="AK285" s="227">
        <v>1</v>
      </c>
      <c r="AL285" s="227">
        <v>1</v>
      </c>
      <c r="AM285" s="227">
        <v>1</v>
      </c>
      <c r="AN285" s="227">
        <v>8</v>
      </c>
      <c r="AO285" s="227">
        <v>4</v>
      </c>
      <c r="AP285" s="227">
        <v>11</v>
      </c>
      <c r="AQ285" s="227">
        <v>4</v>
      </c>
    </row>
    <row r="286" spans="1:43" ht="14.25" customHeight="1">
      <c r="A286" s="249">
        <v>281</v>
      </c>
      <c r="B286" s="292"/>
      <c r="C286" s="292" t="s">
        <v>3130</v>
      </c>
      <c r="D286" s="226">
        <v>751</v>
      </c>
      <c r="E286" s="226" t="s">
        <v>245</v>
      </c>
      <c r="F286" s="227">
        <v>449</v>
      </c>
      <c r="G286" s="227">
        <v>433</v>
      </c>
      <c r="H286" s="227">
        <v>15</v>
      </c>
      <c r="I286" s="227">
        <v>1</v>
      </c>
      <c r="J286" s="227">
        <v>25.08</v>
      </c>
      <c r="K286" s="227">
        <v>323</v>
      </c>
      <c r="L286" s="227">
        <v>37</v>
      </c>
      <c r="M286" s="227">
        <v>8</v>
      </c>
      <c r="N286" s="227">
        <v>34</v>
      </c>
      <c r="O286" s="227">
        <v>3</v>
      </c>
      <c r="P286" s="227">
        <v>1</v>
      </c>
      <c r="Q286" s="227">
        <v>5</v>
      </c>
      <c r="R286" s="227">
        <v>5</v>
      </c>
      <c r="S286" s="227" t="s">
        <v>245</v>
      </c>
      <c r="T286" s="227" t="s">
        <v>245</v>
      </c>
      <c r="U286" s="227" t="s">
        <v>245</v>
      </c>
      <c r="V286" s="227">
        <v>4</v>
      </c>
      <c r="W286" s="227">
        <v>1</v>
      </c>
      <c r="X286" s="227" t="s">
        <v>245</v>
      </c>
      <c r="Y286" s="227" t="s">
        <v>245</v>
      </c>
      <c r="Z286" s="227" t="s">
        <v>245</v>
      </c>
      <c r="AA286" s="227">
        <v>5</v>
      </c>
      <c r="AB286" s="227">
        <v>4</v>
      </c>
      <c r="AC286" s="227">
        <v>0</v>
      </c>
      <c r="AD286" s="227">
        <v>4</v>
      </c>
      <c r="AE286" s="227">
        <v>2</v>
      </c>
      <c r="AF286" s="227">
        <v>3</v>
      </c>
      <c r="AG286" s="227">
        <v>0</v>
      </c>
      <c r="AH286" s="227">
        <v>5</v>
      </c>
      <c r="AI286" s="227">
        <v>0</v>
      </c>
      <c r="AJ286" s="227">
        <v>0</v>
      </c>
      <c r="AK286" s="227">
        <v>0</v>
      </c>
      <c r="AL286" s="227">
        <v>0</v>
      </c>
      <c r="AM286" s="227">
        <v>0</v>
      </c>
      <c r="AN286" s="227">
        <v>5</v>
      </c>
      <c r="AO286" s="227">
        <v>0</v>
      </c>
      <c r="AP286" s="227">
        <v>5</v>
      </c>
      <c r="AQ286" s="227">
        <v>0</v>
      </c>
    </row>
    <row r="287" spans="1:43" ht="14.25" customHeight="1">
      <c r="A287" s="249">
        <v>282</v>
      </c>
      <c r="B287" s="292"/>
      <c r="C287" s="292" t="s">
        <v>3136</v>
      </c>
      <c r="D287" s="226">
        <v>2374</v>
      </c>
      <c r="E287" s="226">
        <v>1428</v>
      </c>
      <c r="F287" s="227">
        <v>693</v>
      </c>
      <c r="G287" s="227">
        <v>46</v>
      </c>
      <c r="H287" s="227">
        <v>269</v>
      </c>
      <c r="I287" s="227">
        <v>378</v>
      </c>
      <c r="J287" s="227">
        <v>29.21</v>
      </c>
      <c r="K287" s="227">
        <v>250</v>
      </c>
      <c r="L287" s="227">
        <v>113</v>
      </c>
      <c r="M287" s="227">
        <v>10</v>
      </c>
      <c r="N287" s="227">
        <v>111</v>
      </c>
      <c r="O287" s="227">
        <v>4</v>
      </c>
      <c r="P287" s="227">
        <v>4</v>
      </c>
      <c r="Q287" s="227">
        <v>4</v>
      </c>
      <c r="R287" s="227" t="s">
        <v>245</v>
      </c>
      <c r="S287" s="227" t="s">
        <v>245</v>
      </c>
      <c r="T287" s="227">
        <v>4</v>
      </c>
      <c r="U287" s="227" t="s">
        <v>245</v>
      </c>
      <c r="V287" s="227">
        <v>1</v>
      </c>
      <c r="W287" s="227">
        <v>2</v>
      </c>
      <c r="X287" s="227">
        <v>1</v>
      </c>
      <c r="Y287" s="227" t="s">
        <v>245</v>
      </c>
      <c r="Z287" s="227" t="s">
        <v>245</v>
      </c>
      <c r="AA287" s="227">
        <v>4</v>
      </c>
      <c r="AB287" s="227">
        <v>1</v>
      </c>
      <c r="AC287" s="227">
        <v>0</v>
      </c>
      <c r="AD287" s="227">
        <v>0</v>
      </c>
      <c r="AE287" s="227">
        <v>1</v>
      </c>
      <c r="AF287" s="227">
        <v>1</v>
      </c>
      <c r="AG287" s="227">
        <v>0</v>
      </c>
      <c r="AH287" s="227">
        <v>4</v>
      </c>
      <c r="AI287" s="227">
        <v>0</v>
      </c>
      <c r="AJ287" s="227">
        <v>4</v>
      </c>
      <c r="AK287" s="227">
        <v>0</v>
      </c>
      <c r="AL287" s="227">
        <v>0</v>
      </c>
      <c r="AM287" s="227">
        <v>0</v>
      </c>
      <c r="AN287" s="227">
        <v>4</v>
      </c>
      <c r="AO287" s="227">
        <v>0</v>
      </c>
      <c r="AP287" s="227">
        <v>4</v>
      </c>
      <c r="AQ287" s="227">
        <v>0</v>
      </c>
    </row>
    <row r="288" spans="1:43" ht="14.25" customHeight="1">
      <c r="A288" s="249">
        <v>283</v>
      </c>
      <c r="B288" s="292"/>
      <c r="C288" s="292" t="s">
        <v>3140</v>
      </c>
      <c r="D288" s="226">
        <v>896</v>
      </c>
      <c r="E288" s="226">
        <v>5</v>
      </c>
      <c r="F288" s="227">
        <v>617</v>
      </c>
      <c r="G288" s="227">
        <v>430</v>
      </c>
      <c r="H288" s="227">
        <v>95</v>
      </c>
      <c r="I288" s="227">
        <v>92</v>
      </c>
      <c r="J288" s="227">
        <v>19.43</v>
      </c>
      <c r="K288" s="227">
        <v>365</v>
      </c>
      <c r="L288" s="227">
        <v>88</v>
      </c>
      <c r="M288" s="227">
        <v>8</v>
      </c>
      <c r="N288" s="227">
        <v>83</v>
      </c>
      <c r="O288" s="227">
        <v>5</v>
      </c>
      <c r="P288" s="227">
        <v>7</v>
      </c>
      <c r="Q288" s="227">
        <v>5</v>
      </c>
      <c r="R288" s="227">
        <v>3</v>
      </c>
      <c r="S288" s="227">
        <v>2</v>
      </c>
      <c r="T288" s="227" t="s">
        <v>245</v>
      </c>
      <c r="U288" s="227" t="s">
        <v>245</v>
      </c>
      <c r="V288" s="227">
        <v>4</v>
      </c>
      <c r="W288" s="227">
        <v>1</v>
      </c>
      <c r="X288" s="227" t="s">
        <v>245</v>
      </c>
      <c r="Y288" s="227" t="s">
        <v>245</v>
      </c>
      <c r="Z288" s="227" t="s">
        <v>245</v>
      </c>
      <c r="AA288" s="227">
        <v>5</v>
      </c>
      <c r="AB288" s="227">
        <v>5</v>
      </c>
      <c r="AC288" s="227">
        <v>0</v>
      </c>
      <c r="AD288" s="227">
        <v>3</v>
      </c>
      <c r="AE288" s="227">
        <v>4</v>
      </c>
      <c r="AF288" s="227">
        <v>4</v>
      </c>
      <c r="AG288" s="227">
        <v>0</v>
      </c>
      <c r="AH288" s="227">
        <v>5</v>
      </c>
      <c r="AI288" s="227">
        <v>0</v>
      </c>
      <c r="AJ288" s="227">
        <v>2</v>
      </c>
      <c r="AK288" s="227">
        <v>0</v>
      </c>
      <c r="AL288" s="227">
        <v>0</v>
      </c>
      <c r="AM288" s="227">
        <v>0</v>
      </c>
      <c r="AN288" s="227">
        <v>5</v>
      </c>
      <c r="AO288" s="227">
        <v>0</v>
      </c>
      <c r="AP288" s="227">
        <v>5</v>
      </c>
      <c r="AQ288" s="227">
        <v>0</v>
      </c>
    </row>
    <row r="289" spans="1:43" ht="14.25" customHeight="1">
      <c r="A289" s="249">
        <v>284</v>
      </c>
      <c r="B289" s="292"/>
      <c r="C289" s="292" t="s">
        <v>3145</v>
      </c>
      <c r="D289" s="226">
        <v>5607</v>
      </c>
      <c r="E289" s="226">
        <v>4428</v>
      </c>
      <c r="F289" s="227">
        <v>612</v>
      </c>
      <c r="G289" s="227">
        <v>554</v>
      </c>
      <c r="H289" s="227">
        <v>51</v>
      </c>
      <c r="I289" s="227">
        <v>7</v>
      </c>
      <c r="J289" s="227">
        <v>5.93</v>
      </c>
      <c r="K289" s="227">
        <v>362</v>
      </c>
      <c r="L289" s="227">
        <v>73</v>
      </c>
      <c r="M289" s="227">
        <v>4</v>
      </c>
      <c r="N289" s="227">
        <v>72</v>
      </c>
      <c r="O289" s="227">
        <v>1</v>
      </c>
      <c r="P289" s="227">
        <v>3</v>
      </c>
      <c r="Q289" s="227">
        <v>6</v>
      </c>
      <c r="R289" s="227">
        <v>6</v>
      </c>
      <c r="S289" s="227" t="s">
        <v>245</v>
      </c>
      <c r="T289" s="227" t="s">
        <v>245</v>
      </c>
      <c r="U289" s="227" t="s">
        <v>245</v>
      </c>
      <c r="V289" s="227">
        <v>5</v>
      </c>
      <c r="W289" s="227">
        <v>1</v>
      </c>
      <c r="X289" s="227" t="s">
        <v>245</v>
      </c>
      <c r="Y289" s="227" t="s">
        <v>245</v>
      </c>
      <c r="Z289" s="227" t="s">
        <v>245</v>
      </c>
      <c r="AA289" s="227">
        <v>6</v>
      </c>
      <c r="AB289" s="227">
        <v>1</v>
      </c>
      <c r="AC289" s="227">
        <v>0</v>
      </c>
      <c r="AD289" s="227">
        <v>1</v>
      </c>
      <c r="AE289" s="227">
        <v>3</v>
      </c>
      <c r="AF289" s="227">
        <v>5</v>
      </c>
      <c r="AG289" s="227">
        <v>0</v>
      </c>
      <c r="AH289" s="227">
        <v>6</v>
      </c>
      <c r="AI289" s="227">
        <v>0</v>
      </c>
      <c r="AJ289" s="227">
        <v>1</v>
      </c>
      <c r="AK289" s="227">
        <v>0</v>
      </c>
      <c r="AL289" s="227">
        <v>0</v>
      </c>
      <c r="AM289" s="227">
        <v>0</v>
      </c>
      <c r="AN289" s="227">
        <v>1</v>
      </c>
      <c r="AO289" s="227">
        <v>0</v>
      </c>
      <c r="AP289" s="227">
        <v>6</v>
      </c>
      <c r="AQ289" s="227">
        <v>6</v>
      </c>
    </row>
    <row r="290" spans="1:43" ht="14.25" customHeight="1">
      <c r="A290" s="249">
        <v>285</v>
      </c>
      <c r="B290" s="292"/>
      <c r="C290" s="292" t="s">
        <v>3149</v>
      </c>
      <c r="D290" s="226">
        <v>889</v>
      </c>
      <c r="E290" s="226">
        <v>330</v>
      </c>
      <c r="F290" s="227">
        <v>369</v>
      </c>
      <c r="G290" s="227">
        <v>269</v>
      </c>
      <c r="H290" s="227">
        <v>66</v>
      </c>
      <c r="I290" s="227">
        <v>34</v>
      </c>
      <c r="J290" s="227">
        <v>8.06</v>
      </c>
      <c r="K290" s="227">
        <v>230</v>
      </c>
      <c r="L290" s="227">
        <v>42</v>
      </c>
      <c r="M290" s="227">
        <v>5</v>
      </c>
      <c r="N290" s="227">
        <v>35</v>
      </c>
      <c r="O290" s="227">
        <v>1</v>
      </c>
      <c r="P290" s="227">
        <v>4</v>
      </c>
      <c r="Q290" s="227">
        <v>3</v>
      </c>
      <c r="R290" s="227">
        <v>2</v>
      </c>
      <c r="S290" s="227">
        <v>1</v>
      </c>
      <c r="T290" s="227" t="s">
        <v>245</v>
      </c>
      <c r="U290" s="227" t="s">
        <v>245</v>
      </c>
      <c r="V290" s="227">
        <v>1</v>
      </c>
      <c r="W290" s="227">
        <v>1</v>
      </c>
      <c r="X290" s="227">
        <v>1</v>
      </c>
      <c r="Y290" s="227" t="s">
        <v>245</v>
      </c>
      <c r="Z290" s="227" t="s">
        <v>245</v>
      </c>
      <c r="AA290" s="227">
        <v>3</v>
      </c>
      <c r="AB290" s="227">
        <v>3</v>
      </c>
      <c r="AC290" s="227">
        <v>1</v>
      </c>
      <c r="AD290" s="227">
        <v>1</v>
      </c>
      <c r="AE290" s="227">
        <v>2</v>
      </c>
      <c r="AF290" s="227">
        <v>2</v>
      </c>
      <c r="AG290" s="227">
        <v>0</v>
      </c>
      <c r="AH290" s="227">
        <v>3</v>
      </c>
      <c r="AI290" s="227">
        <v>2</v>
      </c>
      <c r="AJ290" s="227">
        <v>1</v>
      </c>
      <c r="AK290" s="227">
        <v>0</v>
      </c>
      <c r="AL290" s="227">
        <v>0</v>
      </c>
      <c r="AM290" s="227">
        <v>0</v>
      </c>
      <c r="AN290" s="227">
        <v>1</v>
      </c>
      <c r="AO290" s="227">
        <v>1</v>
      </c>
      <c r="AP290" s="227">
        <v>3</v>
      </c>
      <c r="AQ290" s="227">
        <v>3</v>
      </c>
    </row>
    <row r="291" spans="1:43" ht="14.25" customHeight="1">
      <c r="A291" s="249">
        <v>286</v>
      </c>
      <c r="B291" s="292"/>
      <c r="C291" s="292" t="s">
        <v>3152</v>
      </c>
      <c r="D291" s="226">
        <v>810</v>
      </c>
      <c r="E291" s="226">
        <v>396</v>
      </c>
      <c r="F291" s="227">
        <v>111</v>
      </c>
      <c r="G291" s="227">
        <v>87</v>
      </c>
      <c r="H291" s="227">
        <v>9</v>
      </c>
      <c r="I291" s="227">
        <v>15</v>
      </c>
      <c r="J291" s="227">
        <v>23.12</v>
      </c>
      <c r="K291" s="227">
        <v>98</v>
      </c>
      <c r="L291" s="227">
        <v>13</v>
      </c>
      <c r="M291" s="227" t="s">
        <v>245</v>
      </c>
      <c r="N291" s="227">
        <v>12</v>
      </c>
      <c r="O291" s="227" t="s">
        <v>245</v>
      </c>
      <c r="P291" s="227">
        <v>2</v>
      </c>
      <c r="Q291" s="227">
        <v>10</v>
      </c>
      <c r="R291" s="227">
        <v>7</v>
      </c>
      <c r="S291" s="227">
        <v>1</v>
      </c>
      <c r="T291" s="227">
        <v>2</v>
      </c>
      <c r="U291" s="227">
        <v>2</v>
      </c>
      <c r="V291" s="227">
        <v>6</v>
      </c>
      <c r="W291" s="227" t="s">
        <v>245</v>
      </c>
      <c r="X291" s="227">
        <v>2</v>
      </c>
      <c r="Y291" s="227" t="s">
        <v>245</v>
      </c>
      <c r="Z291" s="227" t="s">
        <v>245</v>
      </c>
      <c r="AA291" s="227">
        <v>6</v>
      </c>
      <c r="AB291" s="227">
        <v>9</v>
      </c>
      <c r="AC291" s="227">
        <v>6</v>
      </c>
      <c r="AD291" s="227">
        <v>10</v>
      </c>
      <c r="AE291" s="227">
        <v>7</v>
      </c>
      <c r="AF291" s="227">
        <v>3</v>
      </c>
      <c r="AG291" s="227">
        <v>0</v>
      </c>
      <c r="AH291" s="227">
        <v>9</v>
      </c>
      <c r="AI291" s="227">
        <v>4</v>
      </c>
      <c r="AJ291" s="227">
        <v>8</v>
      </c>
      <c r="AK291" s="227">
        <v>1</v>
      </c>
      <c r="AL291" s="227">
        <v>2</v>
      </c>
      <c r="AM291" s="227">
        <v>1</v>
      </c>
      <c r="AN291" s="227">
        <v>9</v>
      </c>
      <c r="AO291" s="227">
        <v>1</v>
      </c>
      <c r="AP291" s="227">
        <v>9</v>
      </c>
      <c r="AQ291" s="227">
        <v>6</v>
      </c>
    </row>
    <row r="292" spans="1:43" ht="14.25" customHeight="1">
      <c r="A292" s="249">
        <v>287</v>
      </c>
      <c r="B292" s="292"/>
      <c r="C292" s="292" t="s">
        <v>3160</v>
      </c>
      <c r="D292" s="226">
        <v>1729</v>
      </c>
      <c r="E292" s="226">
        <v>1404</v>
      </c>
      <c r="F292" s="227">
        <v>37</v>
      </c>
      <c r="G292" s="227">
        <v>29</v>
      </c>
      <c r="H292" s="227">
        <v>8</v>
      </c>
      <c r="I292" s="227">
        <v>0</v>
      </c>
      <c r="J292" s="227">
        <v>42.87</v>
      </c>
      <c r="K292" s="227">
        <v>19</v>
      </c>
      <c r="L292" s="227">
        <v>2</v>
      </c>
      <c r="M292" s="227">
        <v>1</v>
      </c>
      <c r="N292" s="227">
        <v>2</v>
      </c>
      <c r="O292" s="227" t="s">
        <v>245</v>
      </c>
      <c r="P292" s="227" t="s">
        <v>245</v>
      </c>
      <c r="Q292" s="227">
        <v>18</v>
      </c>
      <c r="R292" s="227">
        <v>3</v>
      </c>
      <c r="S292" s="227">
        <v>3</v>
      </c>
      <c r="T292" s="227">
        <v>12</v>
      </c>
      <c r="U292" s="227">
        <v>11</v>
      </c>
      <c r="V292" s="227">
        <v>6</v>
      </c>
      <c r="W292" s="227" t="s">
        <v>245</v>
      </c>
      <c r="X292" s="227">
        <v>1</v>
      </c>
      <c r="Y292" s="227" t="s">
        <v>245</v>
      </c>
      <c r="Z292" s="227" t="s">
        <v>245</v>
      </c>
      <c r="AA292" s="227">
        <v>2</v>
      </c>
      <c r="AB292" s="227">
        <v>4</v>
      </c>
      <c r="AC292" s="227">
        <v>9</v>
      </c>
      <c r="AD292" s="227">
        <v>14</v>
      </c>
      <c r="AE292" s="227">
        <v>15</v>
      </c>
      <c r="AF292" s="227">
        <v>4</v>
      </c>
      <c r="AG292" s="227">
        <v>3</v>
      </c>
      <c r="AH292" s="227">
        <v>15</v>
      </c>
      <c r="AI292" s="227">
        <v>2</v>
      </c>
      <c r="AJ292" s="227">
        <v>18</v>
      </c>
      <c r="AK292" s="227">
        <v>6</v>
      </c>
      <c r="AL292" s="227">
        <v>0</v>
      </c>
      <c r="AM292" s="227">
        <v>0</v>
      </c>
      <c r="AN292" s="227">
        <v>8</v>
      </c>
      <c r="AO292" s="227">
        <v>3</v>
      </c>
      <c r="AP292" s="227">
        <v>7</v>
      </c>
      <c r="AQ292" s="227">
        <v>2</v>
      </c>
    </row>
    <row r="293" spans="1:43" ht="14.25" customHeight="1">
      <c r="A293" s="249">
        <v>288</v>
      </c>
      <c r="B293" s="292"/>
      <c r="C293" s="292" t="s">
        <v>3176</v>
      </c>
      <c r="D293" s="226">
        <v>333</v>
      </c>
      <c r="E293" s="226">
        <v>211</v>
      </c>
      <c r="F293" s="227">
        <v>66</v>
      </c>
      <c r="G293" s="227">
        <v>56</v>
      </c>
      <c r="H293" s="227">
        <v>10</v>
      </c>
      <c r="I293" s="227">
        <v>0</v>
      </c>
      <c r="J293" s="227">
        <v>10.86</v>
      </c>
      <c r="K293" s="227">
        <v>44</v>
      </c>
      <c r="L293" s="227">
        <v>5</v>
      </c>
      <c r="M293" s="227">
        <v>1</v>
      </c>
      <c r="N293" s="227">
        <v>4</v>
      </c>
      <c r="O293" s="227" t="s">
        <v>245</v>
      </c>
      <c r="P293" s="227" t="s">
        <v>245</v>
      </c>
      <c r="Q293" s="227">
        <v>3</v>
      </c>
      <c r="R293" s="227">
        <v>2</v>
      </c>
      <c r="S293" s="227">
        <v>1</v>
      </c>
      <c r="T293" s="227" t="s">
        <v>245</v>
      </c>
      <c r="U293" s="227" t="s">
        <v>245</v>
      </c>
      <c r="V293" s="227">
        <v>2</v>
      </c>
      <c r="W293" s="227" t="s">
        <v>245</v>
      </c>
      <c r="X293" s="227">
        <v>1</v>
      </c>
      <c r="Y293" s="227" t="s">
        <v>245</v>
      </c>
      <c r="Z293" s="227" t="s">
        <v>245</v>
      </c>
      <c r="AA293" s="227">
        <v>3</v>
      </c>
      <c r="AB293" s="227">
        <v>2</v>
      </c>
      <c r="AC293" s="227">
        <v>0</v>
      </c>
      <c r="AD293" s="227">
        <v>2</v>
      </c>
      <c r="AE293" s="227">
        <v>1</v>
      </c>
      <c r="AF293" s="227">
        <v>0</v>
      </c>
      <c r="AG293" s="227">
        <v>0</v>
      </c>
      <c r="AH293" s="227">
        <v>3</v>
      </c>
      <c r="AI293" s="227">
        <v>1</v>
      </c>
      <c r="AJ293" s="227">
        <v>3</v>
      </c>
      <c r="AK293" s="227">
        <v>0</v>
      </c>
      <c r="AL293" s="227">
        <v>1</v>
      </c>
      <c r="AM293" s="227">
        <v>0</v>
      </c>
      <c r="AN293" s="227">
        <v>3</v>
      </c>
      <c r="AO293" s="227">
        <v>2</v>
      </c>
      <c r="AP293" s="227">
        <v>3</v>
      </c>
      <c r="AQ293" s="227">
        <v>2</v>
      </c>
    </row>
    <row r="294" spans="1:43" ht="14.25" customHeight="1">
      <c r="A294" s="249">
        <v>289</v>
      </c>
      <c r="B294" s="292"/>
      <c r="C294" s="292" t="s">
        <v>3178</v>
      </c>
      <c r="D294" s="226">
        <v>801</v>
      </c>
      <c r="E294" s="226">
        <v>313</v>
      </c>
      <c r="F294" s="227">
        <v>205</v>
      </c>
      <c r="G294" s="227">
        <v>149</v>
      </c>
      <c r="H294" s="227">
        <v>21</v>
      </c>
      <c r="I294" s="227">
        <v>35</v>
      </c>
      <c r="J294" s="227">
        <v>45.98</v>
      </c>
      <c r="K294" s="227">
        <v>143</v>
      </c>
      <c r="L294" s="227">
        <v>15</v>
      </c>
      <c r="M294" s="227">
        <v>3</v>
      </c>
      <c r="N294" s="227">
        <v>12</v>
      </c>
      <c r="O294" s="227" t="s">
        <v>245</v>
      </c>
      <c r="P294" s="227" t="s">
        <v>245</v>
      </c>
      <c r="Q294" s="227">
        <v>4</v>
      </c>
      <c r="R294" s="227">
        <v>2</v>
      </c>
      <c r="S294" s="227">
        <v>2</v>
      </c>
      <c r="T294" s="227" t="s">
        <v>245</v>
      </c>
      <c r="U294" s="227" t="s">
        <v>245</v>
      </c>
      <c r="V294" s="227">
        <v>3</v>
      </c>
      <c r="W294" s="227">
        <v>1</v>
      </c>
      <c r="X294" s="227" t="s">
        <v>245</v>
      </c>
      <c r="Y294" s="227" t="s">
        <v>245</v>
      </c>
      <c r="Z294" s="227" t="s">
        <v>245</v>
      </c>
      <c r="AA294" s="227">
        <v>4</v>
      </c>
      <c r="AB294" s="227">
        <v>4</v>
      </c>
      <c r="AC294" s="227">
        <v>4</v>
      </c>
      <c r="AD294" s="227">
        <v>4</v>
      </c>
      <c r="AE294" s="227">
        <v>4</v>
      </c>
      <c r="AF294" s="227">
        <v>4</v>
      </c>
      <c r="AG294" s="227">
        <v>0</v>
      </c>
      <c r="AH294" s="227">
        <v>4</v>
      </c>
      <c r="AI294" s="227">
        <v>4</v>
      </c>
      <c r="AJ294" s="227">
        <v>4</v>
      </c>
      <c r="AK294" s="227">
        <v>2</v>
      </c>
      <c r="AL294" s="227">
        <v>2</v>
      </c>
      <c r="AM294" s="227">
        <v>2</v>
      </c>
      <c r="AN294" s="227">
        <v>4</v>
      </c>
      <c r="AO294" s="227">
        <v>4</v>
      </c>
      <c r="AP294" s="227">
        <v>4</v>
      </c>
      <c r="AQ294" s="227">
        <v>4</v>
      </c>
    </row>
    <row r="295" spans="1:43" ht="14.25" customHeight="1">
      <c r="A295" s="249">
        <v>290</v>
      </c>
      <c r="B295" s="292"/>
      <c r="C295" s="292" t="s">
        <v>3183</v>
      </c>
      <c r="D295" s="226">
        <v>539</v>
      </c>
      <c r="E295" s="226">
        <v>345</v>
      </c>
      <c r="F295" s="227">
        <v>65</v>
      </c>
      <c r="G295" s="227">
        <v>53</v>
      </c>
      <c r="H295" s="227">
        <v>4</v>
      </c>
      <c r="I295" s="227">
        <v>8</v>
      </c>
      <c r="J295" s="227">
        <v>21.51</v>
      </c>
      <c r="K295" s="227">
        <v>46</v>
      </c>
      <c r="L295" s="227">
        <v>9</v>
      </c>
      <c r="M295" s="227">
        <v>2</v>
      </c>
      <c r="N295" s="227">
        <v>8</v>
      </c>
      <c r="O295" s="227" t="s">
        <v>245</v>
      </c>
      <c r="P295" s="227" t="s">
        <v>245</v>
      </c>
      <c r="Q295" s="227">
        <v>3</v>
      </c>
      <c r="R295" s="227">
        <v>2</v>
      </c>
      <c r="S295" s="227" t="s">
        <v>245</v>
      </c>
      <c r="T295" s="227">
        <v>1</v>
      </c>
      <c r="U295" s="227" t="s">
        <v>245</v>
      </c>
      <c r="V295" s="227" t="s">
        <v>245</v>
      </c>
      <c r="W295" s="227">
        <v>1</v>
      </c>
      <c r="X295" s="227">
        <v>2</v>
      </c>
      <c r="Y295" s="227" t="s">
        <v>245</v>
      </c>
      <c r="Z295" s="227" t="s">
        <v>245</v>
      </c>
      <c r="AA295" s="227">
        <v>2</v>
      </c>
      <c r="AB295" s="227">
        <v>2</v>
      </c>
      <c r="AC295" s="227">
        <v>3</v>
      </c>
      <c r="AD295" s="227">
        <v>3</v>
      </c>
      <c r="AE295" s="227">
        <v>3</v>
      </c>
      <c r="AF295" s="227">
        <v>3</v>
      </c>
      <c r="AG295" s="227">
        <v>0</v>
      </c>
      <c r="AH295" s="227">
        <v>3</v>
      </c>
      <c r="AI295" s="227">
        <v>2</v>
      </c>
      <c r="AJ295" s="227">
        <v>3</v>
      </c>
      <c r="AK295" s="227">
        <v>1</v>
      </c>
      <c r="AL295" s="227">
        <v>1</v>
      </c>
      <c r="AM295" s="227">
        <v>0</v>
      </c>
      <c r="AN295" s="227">
        <v>3</v>
      </c>
      <c r="AO295" s="227">
        <v>2</v>
      </c>
      <c r="AP295" s="227">
        <v>2</v>
      </c>
      <c r="AQ295" s="227">
        <v>2</v>
      </c>
    </row>
    <row r="296" spans="1:43" ht="14.25" customHeight="1">
      <c r="A296" s="249">
        <v>291</v>
      </c>
      <c r="B296" s="292" t="s">
        <v>3185</v>
      </c>
      <c r="C296" s="292"/>
      <c r="D296" s="226">
        <v>11419</v>
      </c>
      <c r="E296" s="226">
        <v>9282</v>
      </c>
      <c r="F296" s="227">
        <v>921</v>
      </c>
      <c r="G296" s="227">
        <v>209</v>
      </c>
      <c r="H296" s="227">
        <v>696</v>
      </c>
      <c r="I296" s="227">
        <v>16</v>
      </c>
      <c r="J296" s="227">
        <v>230.03</v>
      </c>
      <c r="K296" s="227">
        <v>265</v>
      </c>
      <c r="L296" s="227">
        <v>19</v>
      </c>
      <c r="M296" s="227">
        <v>4</v>
      </c>
      <c r="N296" s="227">
        <v>16</v>
      </c>
      <c r="O296" s="227" t="s">
        <v>245</v>
      </c>
      <c r="P296" s="227">
        <v>1</v>
      </c>
      <c r="Q296" s="227">
        <v>26</v>
      </c>
      <c r="R296" s="227">
        <v>2</v>
      </c>
      <c r="S296" s="227">
        <v>9</v>
      </c>
      <c r="T296" s="227">
        <v>15</v>
      </c>
      <c r="U296" s="227">
        <v>3</v>
      </c>
      <c r="V296" s="227">
        <v>5</v>
      </c>
      <c r="W296" s="227">
        <v>10</v>
      </c>
      <c r="X296" s="227">
        <v>6</v>
      </c>
      <c r="Y296" s="227">
        <v>2</v>
      </c>
      <c r="Z296" s="227" t="s">
        <v>245</v>
      </c>
      <c r="AA296" s="227">
        <v>23</v>
      </c>
      <c r="AB296" s="227">
        <v>25</v>
      </c>
      <c r="AC296" s="227">
        <v>25</v>
      </c>
      <c r="AD296" s="227">
        <v>23</v>
      </c>
      <c r="AE296" s="227">
        <v>24</v>
      </c>
      <c r="AF296" s="227">
        <v>22</v>
      </c>
      <c r="AG296" s="227">
        <v>0</v>
      </c>
      <c r="AH296" s="227">
        <v>26</v>
      </c>
      <c r="AI296" s="227">
        <v>22</v>
      </c>
      <c r="AJ296" s="227">
        <v>26</v>
      </c>
      <c r="AK296" s="227">
        <v>25</v>
      </c>
      <c r="AL296" s="227">
        <v>12</v>
      </c>
      <c r="AM296" s="227">
        <v>10</v>
      </c>
      <c r="AN296" s="227">
        <v>26</v>
      </c>
      <c r="AO296" s="227">
        <v>23</v>
      </c>
      <c r="AP296" s="227">
        <v>26</v>
      </c>
      <c r="AQ296" s="227">
        <v>24</v>
      </c>
    </row>
    <row r="297" spans="1:43" ht="14.25" customHeight="1">
      <c r="A297" s="249">
        <v>292</v>
      </c>
      <c r="B297" s="292"/>
      <c r="C297" s="292" t="s">
        <v>3186</v>
      </c>
      <c r="D297" s="226">
        <v>3975</v>
      </c>
      <c r="E297" s="226">
        <v>3115</v>
      </c>
      <c r="F297" s="227">
        <v>417</v>
      </c>
      <c r="G297" s="227">
        <v>62</v>
      </c>
      <c r="H297" s="227">
        <v>345</v>
      </c>
      <c r="I297" s="227">
        <v>10</v>
      </c>
      <c r="J297" s="227">
        <v>114.15</v>
      </c>
      <c r="K297" s="227">
        <v>104</v>
      </c>
      <c r="L297" s="227">
        <v>9</v>
      </c>
      <c r="M297" s="227">
        <v>2</v>
      </c>
      <c r="N297" s="227">
        <v>9</v>
      </c>
      <c r="O297" s="227" t="s">
        <v>245</v>
      </c>
      <c r="P297" s="227" t="s">
        <v>245</v>
      </c>
      <c r="Q297" s="227">
        <v>11</v>
      </c>
      <c r="R297" s="227" t="s">
        <v>245</v>
      </c>
      <c r="S297" s="227">
        <v>4</v>
      </c>
      <c r="T297" s="227">
        <v>7</v>
      </c>
      <c r="U297" s="227">
        <v>1</v>
      </c>
      <c r="V297" s="227">
        <v>3</v>
      </c>
      <c r="W297" s="227">
        <v>2</v>
      </c>
      <c r="X297" s="227">
        <v>4</v>
      </c>
      <c r="Y297" s="227">
        <v>1</v>
      </c>
      <c r="Z297" s="227" t="s">
        <v>245</v>
      </c>
      <c r="AA297" s="227">
        <v>9</v>
      </c>
      <c r="AB297" s="227">
        <v>10</v>
      </c>
      <c r="AC297" s="227">
        <v>11</v>
      </c>
      <c r="AD297" s="227">
        <v>9</v>
      </c>
      <c r="AE297" s="227">
        <v>10</v>
      </c>
      <c r="AF297" s="227">
        <v>8</v>
      </c>
      <c r="AG297" s="227">
        <v>0</v>
      </c>
      <c r="AH297" s="227">
        <v>11</v>
      </c>
      <c r="AI297" s="227">
        <v>8</v>
      </c>
      <c r="AJ297" s="227">
        <v>11</v>
      </c>
      <c r="AK297" s="227">
        <v>10</v>
      </c>
      <c r="AL297" s="227">
        <v>4</v>
      </c>
      <c r="AM297" s="227">
        <v>3</v>
      </c>
      <c r="AN297" s="227">
        <v>11</v>
      </c>
      <c r="AO297" s="227">
        <v>9</v>
      </c>
      <c r="AP297" s="227">
        <v>11</v>
      </c>
      <c r="AQ297" s="227">
        <v>9</v>
      </c>
    </row>
    <row r="298" spans="1:43" ht="14.25" customHeight="1">
      <c r="A298" s="249">
        <v>293</v>
      </c>
      <c r="B298" s="292"/>
      <c r="C298" s="292" t="s">
        <v>3193</v>
      </c>
      <c r="D298" s="226">
        <v>153</v>
      </c>
      <c r="E298" s="226">
        <v>105</v>
      </c>
      <c r="F298" s="227">
        <v>25</v>
      </c>
      <c r="G298" s="227">
        <v>20</v>
      </c>
      <c r="H298" s="227">
        <v>3</v>
      </c>
      <c r="I298" s="227">
        <v>2</v>
      </c>
      <c r="J298" s="227">
        <v>10.07</v>
      </c>
      <c r="K298" s="227">
        <v>12</v>
      </c>
      <c r="L298" s="227">
        <v>2</v>
      </c>
      <c r="M298" s="227" t="s">
        <v>245</v>
      </c>
      <c r="N298" s="227">
        <v>1</v>
      </c>
      <c r="O298" s="227" t="s">
        <v>245</v>
      </c>
      <c r="P298" s="227">
        <v>1</v>
      </c>
      <c r="Q298" s="227">
        <v>1</v>
      </c>
      <c r="R298" s="227">
        <v>1</v>
      </c>
      <c r="S298" s="227" t="s">
        <v>245</v>
      </c>
      <c r="T298" s="227" t="s">
        <v>245</v>
      </c>
      <c r="U298" s="227" t="s">
        <v>245</v>
      </c>
      <c r="V298" s="227" t="s">
        <v>245</v>
      </c>
      <c r="W298" s="227">
        <v>1</v>
      </c>
      <c r="X298" s="227" t="s">
        <v>245</v>
      </c>
      <c r="Y298" s="227" t="s">
        <v>245</v>
      </c>
      <c r="Z298" s="227" t="s">
        <v>245</v>
      </c>
      <c r="AA298" s="227">
        <v>1</v>
      </c>
      <c r="AB298" s="227">
        <v>1</v>
      </c>
      <c r="AC298" s="227">
        <v>1</v>
      </c>
      <c r="AD298" s="227">
        <v>1</v>
      </c>
      <c r="AE298" s="227">
        <v>1</v>
      </c>
      <c r="AF298" s="227">
        <v>1</v>
      </c>
      <c r="AG298" s="227">
        <v>0</v>
      </c>
      <c r="AH298" s="227">
        <v>1</v>
      </c>
      <c r="AI298" s="227">
        <v>1</v>
      </c>
      <c r="AJ298" s="227">
        <v>1</v>
      </c>
      <c r="AK298" s="227">
        <v>1</v>
      </c>
      <c r="AL298" s="227">
        <v>0</v>
      </c>
      <c r="AM298" s="227">
        <v>0</v>
      </c>
      <c r="AN298" s="227">
        <v>1</v>
      </c>
      <c r="AO298" s="227">
        <v>1</v>
      </c>
      <c r="AP298" s="227">
        <v>1</v>
      </c>
      <c r="AQ298" s="227">
        <v>1</v>
      </c>
    </row>
    <row r="299" spans="1:43" ht="14.25" customHeight="1">
      <c r="A299" s="249">
        <v>294</v>
      </c>
      <c r="B299" s="292"/>
      <c r="C299" s="292" t="s">
        <v>3195</v>
      </c>
      <c r="D299" s="226">
        <v>7291</v>
      </c>
      <c r="E299" s="226">
        <v>6062</v>
      </c>
      <c r="F299" s="227">
        <v>479</v>
      </c>
      <c r="G299" s="227">
        <v>127</v>
      </c>
      <c r="H299" s="227">
        <v>348</v>
      </c>
      <c r="I299" s="227">
        <v>4</v>
      </c>
      <c r="J299" s="227">
        <v>105.81</v>
      </c>
      <c r="K299" s="227">
        <v>149</v>
      </c>
      <c r="L299" s="227">
        <v>8</v>
      </c>
      <c r="M299" s="227">
        <v>2</v>
      </c>
      <c r="N299" s="227">
        <v>6</v>
      </c>
      <c r="O299" s="227" t="s">
        <v>245</v>
      </c>
      <c r="P299" s="227" t="s">
        <v>245</v>
      </c>
      <c r="Q299" s="227">
        <v>14</v>
      </c>
      <c r="R299" s="227">
        <v>1</v>
      </c>
      <c r="S299" s="227">
        <v>5</v>
      </c>
      <c r="T299" s="227">
        <v>8</v>
      </c>
      <c r="U299" s="227">
        <v>2</v>
      </c>
      <c r="V299" s="227">
        <v>2</v>
      </c>
      <c r="W299" s="227">
        <v>7</v>
      </c>
      <c r="X299" s="227">
        <v>2</v>
      </c>
      <c r="Y299" s="227">
        <v>1</v>
      </c>
      <c r="Z299" s="227" t="s">
        <v>245</v>
      </c>
      <c r="AA299" s="227">
        <v>13</v>
      </c>
      <c r="AB299" s="227">
        <v>14</v>
      </c>
      <c r="AC299" s="227">
        <v>13</v>
      </c>
      <c r="AD299" s="227">
        <v>13</v>
      </c>
      <c r="AE299" s="227">
        <v>13</v>
      </c>
      <c r="AF299" s="227">
        <v>13</v>
      </c>
      <c r="AG299" s="227">
        <v>0</v>
      </c>
      <c r="AH299" s="227">
        <v>14</v>
      </c>
      <c r="AI299" s="227">
        <v>13</v>
      </c>
      <c r="AJ299" s="227">
        <v>14</v>
      </c>
      <c r="AK299" s="227">
        <v>14</v>
      </c>
      <c r="AL299" s="227">
        <v>8</v>
      </c>
      <c r="AM299" s="227">
        <v>7</v>
      </c>
      <c r="AN299" s="227">
        <v>14</v>
      </c>
      <c r="AO299" s="227">
        <v>13</v>
      </c>
      <c r="AP299" s="227">
        <v>14</v>
      </c>
      <c r="AQ299" s="227">
        <v>14</v>
      </c>
    </row>
    <row r="300" spans="1:43" ht="14.25" customHeight="1">
      <c r="A300" s="249">
        <v>295</v>
      </c>
      <c r="B300" s="292" t="s">
        <v>292</v>
      </c>
      <c r="C300" s="292"/>
      <c r="D300" s="226">
        <v>20961</v>
      </c>
      <c r="E300" s="226">
        <v>17780</v>
      </c>
      <c r="F300" s="227">
        <v>1701</v>
      </c>
      <c r="G300" s="227">
        <v>46</v>
      </c>
      <c r="H300" s="227">
        <v>1655</v>
      </c>
      <c r="I300" s="227">
        <v>0</v>
      </c>
      <c r="J300" s="227">
        <v>26.13</v>
      </c>
      <c r="K300" s="227">
        <v>574</v>
      </c>
      <c r="L300" s="227">
        <v>20</v>
      </c>
      <c r="M300" s="227">
        <v>1</v>
      </c>
      <c r="N300" s="227">
        <v>10</v>
      </c>
      <c r="O300" s="227" t="s">
        <v>245</v>
      </c>
      <c r="P300" s="227">
        <v>9</v>
      </c>
      <c r="Q300" s="227">
        <v>8</v>
      </c>
      <c r="R300" s="227" t="s">
        <v>245</v>
      </c>
      <c r="S300" s="227" t="s">
        <v>245</v>
      </c>
      <c r="T300" s="227">
        <v>8</v>
      </c>
      <c r="U300" s="227" t="s">
        <v>245</v>
      </c>
      <c r="V300" s="227" t="s">
        <v>245</v>
      </c>
      <c r="W300" s="227">
        <v>3</v>
      </c>
      <c r="X300" s="227">
        <v>5</v>
      </c>
      <c r="Y300" s="227" t="s">
        <v>245</v>
      </c>
      <c r="Z300" s="227" t="s">
        <v>245</v>
      </c>
      <c r="AA300" s="227">
        <v>8</v>
      </c>
      <c r="AB300" s="227">
        <v>8</v>
      </c>
      <c r="AC300" s="227">
        <v>8</v>
      </c>
      <c r="AD300" s="227">
        <v>8</v>
      </c>
      <c r="AE300" s="227">
        <v>8</v>
      </c>
      <c r="AF300" s="227">
        <v>8</v>
      </c>
      <c r="AG300" s="227">
        <v>0</v>
      </c>
      <c r="AH300" s="227">
        <v>8</v>
      </c>
      <c r="AI300" s="227">
        <v>1</v>
      </c>
      <c r="AJ300" s="227">
        <v>8</v>
      </c>
      <c r="AK300" s="227">
        <v>3</v>
      </c>
      <c r="AL300" s="227">
        <v>2</v>
      </c>
      <c r="AM300" s="227">
        <v>1</v>
      </c>
      <c r="AN300" s="227">
        <v>8</v>
      </c>
      <c r="AO300" s="227">
        <v>8</v>
      </c>
      <c r="AP300" s="227">
        <v>8</v>
      </c>
      <c r="AQ300" s="227">
        <v>8</v>
      </c>
    </row>
    <row r="301" spans="1:43" ht="14.25" customHeight="1">
      <c r="A301" s="249">
        <v>296</v>
      </c>
      <c r="B301" s="292"/>
      <c r="C301" s="293" t="s">
        <v>4624</v>
      </c>
      <c r="D301" s="226">
        <v>20961</v>
      </c>
      <c r="E301" s="226">
        <v>17780</v>
      </c>
      <c r="F301" s="227">
        <v>1701</v>
      </c>
      <c r="G301" s="227">
        <v>46</v>
      </c>
      <c r="H301" s="227">
        <v>1655</v>
      </c>
      <c r="I301" s="227">
        <v>0</v>
      </c>
      <c r="J301" s="227">
        <v>26.13</v>
      </c>
      <c r="K301" s="227">
        <v>574</v>
      </c>
      <c r="L301" s="227">
        <v>20</v>
      </c>
      <c r="M301" s="227">
        <v>1</v>
      </c>
      <c r="N301" s="227">
        <v>10</v>
      </c>
      <c r="O301" s="227" t="s">
        <v>245</v>
      </c>
      <c r="P301" s="227">
        <v>9</v>
      </c>
      <c r="Q301" s="227">
        <v>8</v>
      </c>
      <c r="R301" s="227" t="s">
        <v>245</v>
      </c>
      <c r="S301" s="227" t="s">
        <v>245</v>
      </c>
      <c r="T301" s="227">
        <v>8</v>
      </c>
      <c r="U301" s="227" t="s">
        <v>245</v>
      </c>
      <c r="V301" s="227" t="s">
        <v>245</v>
      </c>
      <c r="W301" s="227">
        <v>3</v>
      </c>
      <c r="X301" s="227">
        <v>5</v>
      </c>
      <c r="Y301" s="227" t="s">
        <v>245</v>
      </c>
      <c r="Z301" s="227" t="s">
        <v>245</v>
      </c>
      <c r="AA301" s="227">
        <v>8</v>
      </c>
      <c r="AB301" s="227">
        <v>8</v>
      </c>
      <c r="AC301" s="227">
        <v>8</v>
      </c>
      <c r="AD301" s="227">
        <v>8</v>
      </c>
      <c r="AE301" s="227">
        <v>8</v>
      </c>
      <c r="AF301" s="227">
        <v>8</v>
      </c>
      <c r="AG301" s="227">
        <v>0</v>
      </c>
      <c r="AH301" s="227">
        <v>8</v>
      </c>
      <c r="AI301" s="227">
        <v>1</v>
      </c>
      <c r="AJ301" s="227">
        <v>8</v>
      </c>
      <c r="AK301" s="227">
        <v>3</v>
      </c>
      <c r="AL301" s="227">
        <v>2</v>
      </c>
      <c r="AM301" s="227">
        <v>1</v>
      </c>
      <c r="AN301" s="227">
        <v>8</v>
      </c>
      <c r="AO301" s="227">
        <v>8</v>
      </c>
      <c r="AP301" s="227">
        <v>8</v>
      </c>
      <c r="AQ301" s="227">
        <v>8</v>
      </c>
    </row>
    <row r="302" spans="1:43" ht="14.25" customHeight="1">
      <c r="A302" s="249">
        <v>297</v>
      </c>
      <c r="B302" s="292" t="s">
        <v>3214</v>
      </c>
      <c r="C302" s="293"/>
      <c r="D302" s="226">
        <v>13310</v>
      </c>
      <c r="E302" s="226">
        <v>10528</v>
      </c>
      <c r="F302" s="227">
        <v>1954</v>
      </c>
      <c r="G302" s="227">
        <v>112</v>
      </c>
      <c r="H302" s="227">
        <v>1842</v>
      </c>
      <c r="I302" s="227">
        <v>0</v>
      </c>
      <c r="J302" s="227">
        <v>43.45</v>
      </c>
      <c r="K302" s="227">
        <v>377</v>
      </c>
      <c r="L302" s="227">
        <v>19</v>
      </c>
      <c r="M302" s="227">
        <v>3</v>
      </c>
      <c r="N302" s="227">
        <v>15</v>
      </c>
      <c r="O302" s="227">
        <v>1</v>
      </c>
      <c r="P302" s="227">
        <v>7</v>
      </c>
      <c r="Q302" s="227">
        <v>9</v>
      </c>
      <c r="R302" s="227" t="s">
        <v>245</v>
      </c>
      <c r="S302" s="227">
        <v>2</v>
      </c>
      <c r="T302" s="227">
        <v>7</v>
      </c>
      <c r="U302" s="227" t="s">
        <v>245</v>
      </c>
      <c r="V302" s="227">
        <v>2</v>
      </c>
      <c r="W302" s="227">
        <v>4</v>
      </c>
      <c r="X302" s="227">
        <v>2</v>
      </c>
      <c r="Y302" s="227">
        <v>1</v>
      </c>
      <c r="Z302" s="227" t="s">
        <v>245</v>
      </c>
      <c r="AA302" s="227">
        <v>9</v>
      </c>
      <c r="AB302" s="227">
        <v>9</v>
      </c>
      <c r="AC302" s="227">
        <v>9</v>
      </c>
      <c r="AD302" s="227">
        <v>3</v>
      </c>
      <c r="AE302" s="227">
        <v>9</v>
      </c>
      <c r="AF302" s="227">
        <v>0</v>
      </c>
      <c r="AG302" s="227">
        <v>0</v>
      </c>
      <c r="AH302" s="227">
        <v>9</v>
      </c>
      <c r="AI302" s="227">
        <v>3</v>
      </c>
      <c r="AJ302" s="227">
        <v>9</v>
      </c>
      <c r="AK302" s="227">
        <v>8</v>
      </c>
      <c r="AL302" s="227">
        <v>0</v>
      </c>
      <c r="AM302" s="227">
        <v>0</v>
      </c>
      <c r="AN302" s="227">
        <v>9</v>
      </c>
      <c r="AO302" s="227">
        <v>4</v>
      </c>
      <c r="AP302" s="227">
        <v>9</v>
      </c>
      <c r="AQ302" s="227">
        <v>9</v>
      </c>
    </row>
    <row r="303" spans="1:43" ht="14.25" customHeight="1">
      <c r="A303" s="249">
        <v>298</v>
      </c>
      <c r="B303" s="292"/>
      <c r="C303" s="293" t="s">
        <v>4625</v>
      </c>
      <c r="D303" s="226">
        <v>13310</v>
      </c>
      <c r="E303" s="226">
        <v>10528</v>
      </c>
      <c r="F303" s="227">
        <v>1954</v>
      </c>
      <c r="G303" s="227">
        <v>112</v>
      </c>
      <c r="H303" s="227">
        <v>1842</v>
      </c>
      <c r="I303" s="227">
        <v>0</v>
      </c>
      <c r="J303" s="227">
        <v>43.45</v>
      </c>
      <c r="K303" s="227">
        <v>377</v>
      </c>
      <c r="L303" s="227">
        <v>19</v>
      </c>
      <c r="M303" s="227">
        <v>3</v>
      </c>
      <c r="N303" s="227">
        <v>15</v>
      </c>
      <c r="O303" s="227">
        <v>1</v>
      </c>
      <c r="P303" s="227">
        <v>7</v>
      </c>
      <c r="Q303" s="227">
        <v>9</v>
      </c>
      <c r="R303" s="227" t="s">
        <v>245</v>
      </c>
      <c r="S303" s="227">
        <v>2</v>
      </c>
      <c r="T303" s="227">
        <v>7</v>
      </c>
      <c r="U303" s="227" t="s">
        <v>245</v>
      </c>
      <c r="V303" s="227">
        <v>2</v>
      </c>
      <c r="W303" s="227">
        <v>4</v>
      </c>
      <c r="X303" s="227">
        <v>2</v>
      </c>
      <c r="Y303" s="227">
        <v>1</v>
      </c>
      <c r="Z303" s="227" t="s">
        <v>245</v>
      </c>
      <c r="AA303" s="227">
        <v>9</v>
      </c>
      <c r="AB303" s="227">
        <v>9</v>
      </c>
      <c r="AC303" s="227">
        <v>9</v>
      </c>
      <c r="AD303" s="227">
        <v>3</v>
      </c>
      <c r="AE303" s="227">
        <v>9</v>
      </c>
      <c r="AF303" s="227">
        <v>0</v>
      </c>
      <c r="AG303" s="227">
        <v>0</v>
      </c>
      <c r="AH303" s="227">
        <v>9</v>
      </c>
      <c r="AI303" s="227">
        <v>3</v>
      </c>
      <c r="AJ303" s="227">
        <v>9</v>
      </c>
      <c r="AK303" s="227">
        <v>8</v>
      </c>
      <c r="AL303" s="227">
        <v>0</v>
      </c>
      <c r="AM303" s="227">
        <v>0</v>
      </c>
      <c r="AN303" s="227">
        <v>9</v>
      </c>
      <c r="AO303" s="227">
        <v>4</v>
      </c>
      <c r="AP303" s="227">
        <v>9</v>
      </c>
      <c r="AQ303" s="227">
        <v>9</v>
      </c>
    </row>
    <row r="304" spans="1:43" ht="14.25" customHeight="1">
      <c r="A304" s="249">
        <v>299</v>
      </c>
      <c r="B304" s="292" t="s">
        <v>3218</v>
      </c>
      <c r="C304" s="293"/>
      <c r="D304" s="226">
        <v>6603</v>
      </c>
      <c r="E304" s="226">
        <v>5787</v>
      </c>
      <c r="F304" s="227">
        <v>311</v>
      </c>
      <c r="G304" s="227">
        <v>63</v>
      </c>
      <c r="H304" s="227">
        <v>248</v>
      </c>
      <c r="I304" s="227">
        <v>0</v>
      </c>
      <c r="J304" s="227">
        <v>38.729999999999997</v>
      </c>
      <c r="K304" s="227">
        <v>84</v>
      </c>
      <c r="L304" s="227">
        <v>2</v>
      </c>
      <c r="M304" s="227" t="s">
        <v>245</v>
      </c>
      <c r="N304" s="227">
        <v>2</v>
      </c>
      <c r="O304" s="227" t="s">
        <v>245</v>
      </c>
      <c r="P304" s="227" t="s">
        <v>245</v>
      </c>
      <c r="Q304" s="227">
        <v>10</v>
      </c>
      <c r="R304" s="227">
        <v>1</v>
      </c>
      <c r="S304" s="227">
        <v>4</v>
      </c>
      <c r="T304" s="227">
        <v>5</v>
      </c>
      <c r="U304" s="227" t="s">
        <v>245</v>
      </c>
      <c r="V304" s="227">
        <v>3</v>
      </c>
      <c r="W304" s="227">
        <v>7</v>
      </c>
      <c r="X304" s="227" t="s">
        <v>245</v>
      </c>
      <c r="Y304" s="227" t="s">
        <v>245</v>
      </c>
      <c r="Z304" s="227" t="s">
        <v>245</v>
      </c>
      <c r="AA304" s="227">
        <v>4</v>
      </c>
      <c r="AB304" s="227">
        <v>10</v>
      </c>
      <c r="AC304" s="227">
        <v>10</v>
      </c>
      <c r="AD304" s="227">
        <v>10</v>
      </c>
      <c r="AE304" s="227">
        <v>10</v>
      </c>
      <c r="AF304" s="227">
        <v>10</v>
      </c>
      <c r="AG304" s="227">
        <v>0</v>
      </c>
      <c r="AH304" s="227">
        <v>10</v>
      </c>
      <c r="AI304" s="227">
        <v>4</v>
      </c>
      <c r="AJ304" s="227">
        <v>10</v>
      </c>
      <c r="AK304" s="227">
        <v>0</v>
      </c>
      <c r="AL304" s="227">
        <v>1</v>
      </c>
      <c r="AM304" s="227">
        <v>0</v>
      </c>
      <c r="AN304" s="227">
        <v>10</v>
      </c>
      <c r="AO304" s="227">
        <v>10</v>
      </c>
      <c r="AP304" s="227">
        <v>10</v>
      </c>
      <c r="AQ304" s="227">
        <v>10</v>
      </c>
    </row>
    <row r="305" spans="1:43" ht="14.25" customHeight="1">
      <c r="A305" s="249">
        <v>300</v>
      </c>
      <c r="B305" s="292"/>
      <c r="C305" s="293" t="s">
        <v>4626</v>
      </c>
      <c r="D305" s="226">
        <v>6603</v>
      </c>
      <c r="E305" s="226">
        <v>5787</v>
      </c>
      <c r="F305" s="227">
        <v>311</v>
      </c>
      <c r="G305" s="227">
        <v>63</v>
      </c>
      <c r="H305" s="227">
        <v>248</v>
      </c>
      <c r="I305" s="227">
        <v>0</v>
      </c>
      <c r="J305" s="227">
        <v>38.729999999999997</v>
      </c>
      <c r="K305" s="227">
        <v>84</v>
      </c>
      <c r="L305" s="227">
        <v>2</v>
      </c>
      <c r="M305" s="227" t="s">
        <v>245</v>
      </c>
      <c r="N305" s="227">
        <v>2</v>
      </c>
      <c r="O305" s="227" t="s">
        <v>245</v>
      </c>
      <c r="P305" s="227" t="s">
        <v>245</v>
      </c>
      <c r="Q305" s="227">
        <v>10</v>
      </c>
      <c r="R305" s="227">
        <v>1</v>
      </c>
      <c r="S305" s="227">
        <v>4</v>
      </c>
      <c r="T305" s="227">
        <v>5</v>
      </c>
      <c r="U305" s="227" t="s">
        <v>245</v>
      </c>
      <c r="V305" s="227">
        <v>3</v>
      </c>
      <c r="W305" s="227">
        <v>7</v>
      </c>
      <c r="X305" s="227" t="s">
        <v>245</v>
      </c>
      <c r="Y305" s="227" t="s">
        <v>245</v>
      </c>
      <c r="Z305" s="227" t="s">
        <v>245</v>
      </c>
      <c r="AA305" s="227">
        <v>4</v>
      </c>
      <c r="AB305" s="227">
        <v>10</v>
      </c>
      <c r="AC305" s="227">
        <v>10</v>
      </c>
      <c r="AD305" s="227">
        <v>10</v>
      </c>
      <c r="AE305" s="227">
        <v>10</v>
      </c>
      <c r="AF305" s="227">
        <v>10</v>
      </c>
      <c r="AG305" s="227">
        <v>0</v>
      </c>
      <c r="AH305" s="227">
        <v>10</v>
      </c>
      <c r="AI305" s="227">
        <v>4</v>
      </c>
      <c r="AJ305" s="227">
        <v>10</v>
      </c>
      <c r="AK305" s="227">
        <v>0</v>
      </c>
      <c r="AL305" s="227">
        <v>1</v>
      </c>
      <c r="AM305" s="227">
        <v>0</v>
      </c>
      <c r="AN305" s="227">
        <v>10</v>
      </c>
      <c r="AO305" s="227">
        <v>10</v>
      </c>
      <c r="AP305" s="227">
        <v>10</v>
      </c>
      <c r="AQ305" s="227">
        <v>10</v>
      </c>
    </row>
    <row r="306" spans="1:43" ht="14.25" customHeight="1">
      <c r="A306" s="249">
        <v>301</v>
      </c>
      <c r="B306" s="292" t="s">
        <v>3226</v>
      </c>
      <c r="C306" s="293"/>
      <c r="D306" s="226">
        <v>5626</v>
      </c>
      <c r="E306" s="226">
        <v>5140</v>
      </c>
      <c r="F306" s="227">
        <v>169</v>
      </c>
      <c r="G306" s="227">
        <v>30</v>
      </c>
      <c r="H306" s="227">
        <v>139</v>
      </c>
      <c r="I306" s="227">
        <v>0</v>
      </c>
      <c r="J306" s="227">
        <v>43.11</v>
      </c>
      <c r="K306" s="227">
        <v>71</v>
      </c>
      <c r="L306" s="227">
        <v>4</v>
      </c>
      <c r="M306" s="227" t="s">
        <v>245</v>
      </c>
      <c r="N306" s="227">
        <v>4</v>
      </c>
      <c r="O306" s="227" t="s">
        <v>245</v>
      </c>
      <c r="P306" s="227" t="s">
        <v>245</v>
      </c>
      <c r="Q306" s="227">
        <v>9</v>
      </c>
      <c r="R306" s="227" t="s">
        <v>245</v>
      </c>
      <c r="S306" s="227">
        <v>1</v>
      </c>
      <c r="T306" s="227">
        <v>8</v>
      </c>
      <c r="U306" s="227" t="s">
        <v>245</v>
      </c>
      <c r="V306" s="227">
        <v>4</v>
      </c>
      <c r="W306" s="227">
        <v>3</v>
      </c>
      <c r="X306" s="227">
        <v>2</v>
      </c>
      <c r="Y306" s="227" t="s">
        <v>245</v>
      </c>
      <c r="Z306" s="227" t="s">
        <v>245</v>
      </c>
      <c r="AA306" s="227">
        <v>0</v>
      </c>
      <c r="AB306" s="227">
        <v>0</v>
      </c>
      <c r="AC306" s="227">
        <v>9</v>
      </c>
      <c r="AD306" s="227">
        <v>9</v>
      </c>
      <c r="AE306" s="227">
        <v>9</v>
      </c>
      <c r="AF306" s="227">
        <v>0</v>
      </c>
      <c r="AG306" s="227">
        <v>0</v>
      </c>
      <c r="AH306" s="227">
        <v>9</v>
      </c>
      <c r="AI306" s="227">
        <v>4</v>
      </c>
      <c r="AJ306" s="227">
        <v>9</v>
      </c>
      <c r="AK306" s="227">
        <v>0</v>
      </c>
      <c r="AL306" s="227">
        <v>1</v>
      </c>
      <c r="AM306" s="227">
        <v>0</v>
      </c>
      <c r="AN306" s="227">
        <v>9</v>
      </c>
      <c r="AO306" s="227">
        <v>1</v>
      </c>
      <c r="AP306" s="227">
        <v>8</v>
      </c>
      <c r="AQ306" s="227">
        <v>8</v>
      </c>
    </row>
    <row r="307" spans="1:43" ht="14.25" customHeight="1">
      <c r="A307" s="249">
        <v>302</v>
      </c>
      <c r="B307" s="292"/>
      <c r="C307" s="293" t="s">
        <v>4627</v>
      </c>
      <c r="D307" s="226">
        <v>5626</v>
      </c>
      <c r="E307" s="226">
        <v>5140</v>
      </c>
      <c r="F307" s="227">
        <v>169</v>
      </c>
      <c r="G307" s="227">
        <v>30</v>
      </c>
      <c r="H307" s="227">
        <v>139</v>
      </c>
      <c r="I307" s="227">
        <v>0</v>
      </c>
      <c r="J307" s="227">
        <v>43.11</v>
      </c>
      <c r="K307" s="227">
        <v>71</v>
      </c>
      <c r="L307" s="227">
        <v>4</v>
      </c>
      <c r="M307" s="227" t="s">
        <v>245</v>
      </c>
      <c r="N307" s="227">
        <v>4</v>
      </c>
      <c r="O307" s="227" t="s">
        <v>245</v>
      </c>
      <c r="P307" s="227" t="s">
        <v>245</v>
      </c>
      <c r="Q307" s="227">
        <v>9</v>
      </c>
      <c r="R307" s="227" t="s">
        <v>245</v>
      </c>
      <c r="S307" s="227">
        <v>1</v>
      </c>
      <c r="T307" s="227">
        <v>8</v>
      </c>
      <c r="U307" s="227" t="s">
        <v>245</v>
      </c>
      <c r="V307" s="227">
        <v>4</v>
      </c>
      <c r="W307" s="227">
        <v>3</v>
      </c>
      <c r="X307" s="227">
        <v>2</v>
      </c>
      <c r="Y307" s="227" t="s">
        <v>245</v>
      </c>
      <c r="Z307" s="227" t="s">
        <v>245</v>
      </c>
      <c r="AA307" s="227">
        <v>0</v>
      </c>
      <c r="AB307" s="227">
        <v>0</v>
      </c>
      <c r="AC307" s="227">
        <v>9</v>
      </c>
      <c r="AD307" s="227">
        <v>9</v>
      </c>
      <c r="AE307" s="227">
        <v>9</v>
      </c>
      <c r="AF307" s="227">
        <v>0</v>
      </c>
      <c r="AG307" s="227">
        <v>0</v>
      </c>
      <c r="AH307" s="227">
        <v>9</v>
      </c>
      <c r="AI307" s="227">
        <v>4</v>
      </c>
      <c r="AJ307" s="227">
        <v>9</v>
      </c>
      <c r="AK307" s="227">
        <v>0</v>
      </c>
      <c r="AL307" s="227">
        <v>1</v>
      </c>
      <c r="AM307" s="227">
        <v>0</v>
      </c>
      <c r="AN307" s="227">
        <v>9</v>
      </c>
      <c r="AO307" s="227">
        <v>1</v>
      </c>
      <c r="AP307" s="227">
        <v>8</v>
      </c>
      <c r="AQ307" s="227">
        <v>8</v>
      </c>
    </row>
    <row r="308" spans="1:43" ht="14.25" customHeight="1">
      <c r="A308" s="249">
        <v>303</v>
      </c>
      <c r="B308" s="292" t="s">
        <v>3231</v>
      </c>
      <c r="C308" s="292"/>
      <c r="D308" s="226">
        <v>18813</v>
      </c>
      <c r="E308" s="226">
        <v>15040</v>
      </c>
      <c r="F308" s="227">
        <v>1284</v>
      </c>
      <c r="G308" s="227">
        <v>726</v>
      </c>
      <c r="H308" s="227">
        <v>488</v>
      </c>
      <c r="I308" s="227">
        <v>70</v>
      </c>
      <c r="J308" s="227">
        <v>372.26</v>
      </c>
      <c r="K308" s="227">
        <v>693</v>
      </c>
      <c r="L308" s="227">
        <v>112</v>
      </c>
      <c r="M308" s="227">
        <v>12</v>
      </c>
      <c r="N308" s="227">
        <v>105</v>
      </c>
      <c r="O308" s="227">
        <v>4</v>
      </c>
      <c r="P308" s="227">
        <v>3</v>
      </c>
      <c r="Q308" s="227">
        <v>56</v>
      </c>
      <c r="R308" s="227">
        <v>22</v>
      </c>
      <c r="S308" s="227">
        <v>25</v>
      </c>
      <c r="T308" s="227">
        <v>9</v>
      </c>
      <c r="U308" s="227">
        <v>4</v>
      </c>
      <c r="V308" s="227">
        <v>9</v>
      </c>
      <c r="W308" s="227">
        <v>12</v>
      </c>
      <c r="X308" s="227">
        <v>20</v>
      </c>
      <c r="Y308" s="227">
        <v>10</v>
      </c>
      <c r="Z308" s="227">
        <v>1</v>
      </c>
      <c r="AA308" s="227">
        <v>33</v>
      </c>
      <c r="AB308" s="227">
        <v>49</v>
      </c>
      <c r="AC308" s="227">
        <v>34</v>
      </c>
      <c r="AD308" s="227">
        <v>38</v>
      </c>
      <c r="AE308" s="227">
        <v>43</v>
      </c>
      <c r="AF308" s="227">
        <v>40</v>
      </c>
      <c r="AG308" s="227">
        <v>1</v>
      </c>
      <c r="AH308" s="227">
        <v>56</v>
      </c>
      <c r="AI308" s="227">
        <v>29</v>
      </c>
      <c r="AJ308" s="227">
        <v>53</v>
      </c>
      <c r="AK308" s="227">
        <v>17</v>
      </c>
      <c r="AL308" s="227">
        <v>17</v>
      </c>
      <c r="AM308" s="227">
        <v>10</v>
      </c>
      <c r="AN308" s="227">
        <v>56</v>
      </c>
      <c r="AO308" s="227">
        <v>46</v>
      </c>
      <c r="AP308" s="227">
        <v>55</v>
      </c>
      <c r="AQ308" s="227">
        <v>51</v>
      </c>
    </row>
    <row r="309" spans="1:43" ht="14.25" customHeight="1">
      <c r="A309" s="249">
        <v>304</v>
      </c>
      <c r="B309" s="292"/>
      <c r="C309" s="292" t="s">
        <v>3232</v>
      </c>
      <c r="D309" s="226">
        <v>2527</v>
      </c>
      <c r="E309" s="226">
        <v>1776</v>
      </c>
      <c r="F309" s="227">
        <v>351</v>
      </c>
      <c r="G309" s="227">
        <v>220</v>
      </c>
      <c r="H309" s="227">
        <v>88</v>
      </c>
      <c r="I309" s="227">
        <v>43</v>
      </c>
      <c r="J309" s="227">
        <v>89.14</v>
      </c>
      <c r="K309" s="227">
        <v>203</v>
      </c>
      <c r="L309" s="227">
        <v>36</v>
      </c>
      <c r="M309" s="227">
        <v>4</v>
      </c>
      <c r="N309" s="227">
        <v>32</v>
      </c>
      <c r="O309" s="227">
        <v>2</v>
      </c>
      <c r="P309" s="227">
        <v>3</v>
      </c>
      <c r="Q309" s="227">
        <v>15</v>
      </c>
      <c r="R309" s="227">
        <v>7</v>
      </c>
      <c r="S309" s="227">
        <v>7</v>
      </c>
      <c r="T309" s="227">
        <v>1</v>
      </c>
      <c r="U309" s="227" t="s">
        <v>245</v>
      </c>
      <c r="V309" s="227">
        <v>3</v>
      </c>
      <c r="W309" s="227">
        <v>4</v>
      </c>
      <c r="X309" s="227">
        <v>6</v>
      </c>
      <c r="Y309" s="227">
        <v>2</v>
      </c>
      <c r="Z309" s="227" t="s">
        <v>245</v>
      </c>
      <c r="AA309" s="227">
        <v>12</v>
      </c>
      <c r="AB309" s="227">
        <v>15</v>
      </c>
      <c r="AC309" s="227">
        <v>7</v>
      </c>
      <c r="AD309" s="227">
        <v>8</v>
      </c>
      <c r="AE309" s="227">
        <v>13</v>
      </c>
      <c r="AF309" s="227">
        <v>11</v>
      </c>
      <c r="AG309" s="227">
        <v>0</v>
      </c>
      <c r="AH309" s="227">
        <v>15</v>
      </c>
      <c r="AI309" s="227">
        <v>14</v>
      </c>
      <c r="AJ309" s="227">
        <v>15</v>
      </c>
      <c r="AK309" s="227">
        <v>8</v>
      </c>
      <c r="AL309" s="227">
        <v>3</v>
      </c>
      <c r="AM309" s="227">
        <v>1</v>
      </c>
      <c r="AN309" s="227">
        <v>15</v>
      </c>
      <c r="AO309" s="227">
        <v>14</v>
      </c>
      <c r="AP309" s="227">
        <v>15</v>
      </c>
      <c r="AQ309" s="227">
        <v>15</v>
      </c>
    </row>
    <row r="310" spans="1:43" ht="14.25" customHeight="1">
      <c r="A310" s="249">
        <v>305</v>
      </c>
      <c r="B310" s="292"/>
      <c r="C310" s="292" t="s">
        <v>4565</v>
      </c>
      <c r="D310" s="226">
        <v>4142</v>
      </c>
      <c r="E310" s="226">
        <v>3401</v>
      </c>
      <c r="F310" s="227">
        <v>229</v>
      </c>
      <c r="G310" s="227">
        <v>138</v>
      </c>
      <c r="H310" s="227">
        <v>86</v>
      </c>
      <c r="I310" s="227">
        <v>5</v>
      </c>
      <c r="J310" s="227">
        <v>87.5</v>
      </c>
      <c r="K310" s="227">
        <v>140</v>
      </c>
      <c r="L310" s="227">
        <v>27</v>
      </c>
      <c r="M310" s="227">
        <v>1</v>
      </c>
      <c r="N310" s="227">
        <v>26</v>
      </c>
      <c r="O310" s="227" t="s">
        <v>245</v>
      </c>
      <c r="P310" s="227" t="s">
        <v>245</v>
      </c>
      <c r="Q310" s="227">
        <v>13</v>
      </c>
      <c r="R310" s="227">
        <v>4</v>
      </c>
      <c r="S310" s="227">
        <v>6</v>
      </c>
      <c r="T310" s="227">
        <v>3</v>
      </c>
      <c r="U310" s="227">
        <v>3</v>
      </c>
      <c r="V310" s="227">
        <v>1</v>
      </c>
      <c r="W310" s="227">
        <v>3</v>
      </c>
      <c r="X310" s="227">
        <v>3</v>
      </c>
      <c r="Y310" s="227">
        <v>2</v>
      </c>
      <c r="Z310" s="227">
        <v>1</v>
      </c>
      <c r="AA310" s="227">
        <v>5</v>
      </c>
      <c r="AB310" s="227">
        <v>10</v>
      </c>
      <c r="AC310" s="227">
        <v>6</v>
      </c>
      <c r="AD310" s="227">
        <v>9</v>
      </c>
      <c r="AE310" s="227">
        <v>9</v>
      </c>
      <c r="AF310" s="227">
        <v>9</v>
      </c>
      <c r="AG310" s="227">
        <v>0</v>
      </c>
      <c r="AH310" s="227">
        <v>13</v>
      </c>
      <c r="AI310" s="227">
        <v>7</v>
      </c>
      <c r="AJ310" s="227">
        <v>10</v>
      </c>
      <c r="AK310" s="227">
        <v>0</v>
      </c>
      <c r="AL310" s="227">
        <v>3</v>
      </c>
      <c r="AM310" s="227">
        <v>3</v>
      </c>
      <c r="AN310" s="227">
        <v>13</v>
      </c>
      <c r="AO310" s="227">
        <v>10</v>
      </c>
      <c r="AP310" s="227">
        <v>12</v>
      </c>
      <c r="AQ310" s="227">
        <v>12</v>
      </c>
    </row>
    <row r="311" spans="1:43" ht="14.25" customHeight="1">
      <c r="A311" s="249">
        <v>306</v>
      </c>
      <c r="B311" s="292"/>
      <c r="C311" s="292" t="s">
        <v>3253</v>
      </c>
      <c r="D311" s="226">
        <v>5253</v>
      </c>
      <c r="E311" s="226">
        <v>4804</v>
      </c>
      <c r="F311" s="227">
        <v>63</v>
      </c>
      <c r="G311" s="227">
        <v>43</v>
      </c>
      <c r="H311" s="227">
        <v>19</v>
      </c>
      <c r="I311" s="227">
        <v>1</v>
      </c>
      <c r="J311" s="227">
        <v>34.79</v>
      </c>
      <c r="K311" s="227">
        <v>52</v>
      </c>
      <c r="L311" s="227">
        <v>8</v>
      </c>
      <c r="M311" s="227" t="s">
        <v>245</v>
      </c>
      <c r="N311" s="227">
        <v>8</v>
      </c>
      <c r="O311" s="227">
        <v>2</v>
      </c>
      <c r="P311" s="227" t="s">
        <v>245</v>
      </c>
      <c r="Q311" s="227">
        <v>5</v>
      </c>
      <c r="R311" s="227">
        <v>3</v>
      </c>
      <c r="S311" s="227">
        <v>2</v>
      </c>
      <c r="T311" s="227" t="s">
        <v>245</v>
      </c>
      <c r="U311" s="227" t="s">
        <v>245</v>
      </c>
      <c r="V311" s="227" t="s">
        <v>245</v>
      </c>
      <c r="W311" s="227">
        <v>2</v>
      </c>
      <c r="X311" s="227">
        <v>3</v>
      </c>
      <c r="Y311" s="227" t="s">
        <v>245</v>
      </c>
      <c r="Z311" s="227" t="s">
        <v>245</v>
      </c>
      <c r="AA311" s="227">
        <v>3</v>
      </c>
      <c r="AB311" s="227">
        <v>5</v>
      </c>
      <c r="AC311" s="227">
        <v>4</v>
      </c>
      <c r="AD311" s="227">
        <v>3</v>
      </c>
      <c r="AE311" s="227">
        <v>4</v>
      </c>
      <c r="AF311" s="227">
        <v>4</v>
      </c>
      <c r="AG311" s="227">
        <v>0</v>
      </c>
      <c r="AH311" s="227">
        <v>5</v>
      </c>
      <c r="AI311" s="227">
        <v>4</v>
      </c>
      <c r="AJ311" s="227">
        <v>5</v>
      </c>
      <c r="AK311" s="227">
        <v>2</v>
      </c>
      <c r="AL311" s="227">
        <v>1</v>
      </c>
      <c r="AM311" s="227">
        <v>0</v>
      </c>
      <c r="AN311" s="227">
        <v>5</v>
      </c>
      <c r="AO311" s="227">
        <v>3</v>
      </c>
      <c r="AP311" s="227">
        <v>5</v>
      </c>
      <c r="AQ311" s="227">
        <v>5</v>
      </c>
    </row>
    <row r="312" spans="1:43" ht="14.25" customHeight="1">
      <c r="A312" s="249">
        <v>307</v>
      </c>
      <c r="B312" s="292"/>
      <c r="C312" s="292" t="s">
        <v>3259</v>
      </c>
      <c r="D312" s="226">
        <v>289</v>
      </c>
      <c r="E312" s="226">
        <v>225</v>
      </c>
      <c r="F312" s="227">
        <v>18</v>
      </c>
      <c r="G312" s="227">
        <v>7</v>
      </c>
      <c r="H312" s="227">
        <v>9</v>
      </c>
      <c r="I312" s="227">
        <v>2</v>
      </c>
      <c r="J312" s="227">
        <v>10.49</v>
      </c>
      <c r="K312" s="227">
        <v>11</v>
      </c>
      <c r="L312" s="227">
        <v>3</v>
      </c>
      <c r="M312" s="227" t="s">
        <v>245</v>
      </c>
      <c r="N312" s="227">
        <v>3</v>
      </c>
      <c r="O312" s="227" t="s">
        <v>245</v>
      </c>
      <c r="P312" s="227" t="s">
        <v>245</v>
      </c>
      <c r="Q312" s="227">
        <v>3</v>
      </c>
      <c r="R312" s="227" t="s">
        <v>245</v>
      </c>
      <c r="S312" s="227">
        <v>3</v>
      </c>
      <c r="T312" s="227" t="s">
        <v>245</v>
      </c>
      <c r="U312" s="227">
        <v>1</v>
      </c>
      <c r="V312" s="227">
        <v>1</v>
      </c>
      <c r="W312" s="227">
        <v>1</v>
      </c>
      <c r="X312" s="227" t="s">
        <v>245</v>
      </c>
      <c r="Y312" s="227" t="s">
        <v>245</v>
      </c>
      <c r="Z312" s="227" t="s">
        <v>245</v>
      </c>
      <c r="AA312" s="227">
        <v>0</v>
      </c>
      <c r="AB312" s="227">
        <v>3</v>
      </c>
      <c r="AC312" s="227">
        <v>0</v>
      </c>
      <c r="AD312" s="227">
        <v>3</v>
      </c>
      <c r="AE312" s="227">
        <v>3</v>
      </c>
      <c r="AF312" s="227">
        <v>3</v>
      </c>
      <c r="AG312" s="227">
        <v>0</v>
      </c>
      <c r="AH312" s="227">
        <v>3</v>
      </c>
      <c r="AI312" s="227">
        <v>0</v>
      </c>
      <c r="AJ312" s="227">
        <v>3</v>
      </c>
      <c r="AK312" s="227">
        <v>0</v>
      </c>
      <c r="AL312" s="227">
        <v>1</v>
      </c>
      <c r="AM312" s="227">
        <v>1</v>
      </c>
      <c r="AN312" s="227">
        <v>3</v>
      </c>
      <c r="AO312" s="227">
        <v>2</v>
      </c>
      <c r="AP312" s="227">
        <v>3</v>
      </c>
      <c r="AQ312" s="227">
        <v>2</v>
      </c>
    </row>
    <row r="313" spans="1:43" ht="14.25" customHeight="1">
      <c r="A313" s="249">
        <v>308</v>
      </c>
      <c r="B313" s="292"/>
      <c r="C313" s="292" t="s">
        <v>3262</v>
      </c>
      <c r="D313" s="226">
        <v>5000</v>
      </c>
      <c r="E313" s="226">
        <v>3782</v>
      </c>
      <c r="F313" s="227">
        <v>466</v>
      </c>
      <c r="G313" s="227">
        <v>238</v>
      </c>
      <c r="H313" s="227">
        <v>211</v>
      </c>
      <c r="I313" s="227">
        <v>17</v>
      </c>
      <c r="J313" s="227">
        <v>102.9</v>
      </c>
      <c r="K313" s="227">
        <v>211</v>
      </c>
      <c r="L313" s="227">
        <v>28</v>
      </c>
      <c r="M313" s="227">
        <v>6</v>
      </c>
      <c r="N313" s="227">
        <v>26</v>
      </c>
      <c r="O313" s="227" t="s">
        <v>245</v>
      </c>
      <c r="P313" s="227" t="s">
        <v>245</v>
      </c>
      <c r="Q313" s="227">
        <v>11</v>
      </c>
      <c r="R313" s="227">
        <v>4</v>
      </c>
      <c r="S313" s="227">
        <v>3</v>
      </c>
      <c r="T313" s="227">
        <v>4</v>
      </c>
      <c r="U313" s="227" t="s">
        <v>245</v>
      </c>
      <c r="V313" s="227">
        <v>1</v>
      </c>
      <c r="W313" s="227">
        <v>2</v>
      </c>
      <c r="X313" s="227">
        <v>4</v>
      </c>
      <c r="Y313" s="227">
        <v>4</v>
      </c>
      <c r="Z313" s="227" t="s">
        <v>245</v>
      </c>
      <c r="AA313" s="227">
        <v>10</v>
      </c>
      <c r="AB313" s="227">
        <v>8</v>
      </c>
      <c r="AC313" s="227">
        <v>9</v>
      </c>
      <c r="AD313" s="227">
        <v>8</v>
      </c>
      <c r="AE313" s="227">
        <v>8</v>
      </c>
      <c r="AF313" s="227">
        <v>7</v>
      </c>
      <c r="AG313" s="227">
        <v>1</v>
      </c>
      <c r="AH313" s="227">
        <v>11</v>
      </c>
      <c r="AI313" s="227">
        <v>4</v>
      </c>
      <c r="AJ313" s="227">
        <v>11</v>
      </c>
      <c r="AK313" s="227">
        <v>5</v>
      </c>
      <c r="AL313" s="227">
        <v>6</v>
      </c>
      <c r="AM313" s="227">
        <v>4</v>
      </c>
      <c r="AN313" s="227">
        <v>11</v>
      </c>
      <c r="AO313" s="227">
        <v>9</v>
      </c>
      <c r="AP313" s="227">
        <v>11</v>
      </c>
      <c r="AQ313" s="227">
        <v>9</v>
      </c>
    </row>
    <row r="314" spans="1:43" ht="14.25" customHeight="1">
      <c r="A314" s="249">
        <v>309</v>
      </c>
      <c r="B314" s="292"/>
      <c r="C314" s="292" t="s">
        <v>3270</v>
      </c>
      <c r="D314" s="226">
        <v>903</v>
      </c>
      <c r="E314" s="226">
        <v>600</v>
      </c>
      <c r="F314" s="227">
        <v>97</v>
      </c>
      <c r="G314" s="227">
        <v>44</v>
      </c>
      <c r="H314" s="227">
        <v>51</v>
      </c>
      <c r="I314" s="227">
        <v>2</v>
      </c>
      <c r="J314" s="227">
        <v>36.04</v>
      </c>
      <c r="K314" s="227">
        <v>43</v>
      </c>
      <c r="L314" s="227">
        <v>9</v>
      </c>
      <c r="M314" s="227" t="s">
        <v>245</v>
      </c>
      <c r="N314" s="227">
        <v>9</v>
      </c>
      <c r="O314" s="227" t="s">
        <v>245</v>
      </c>
      <c r="P314" s="227" t="s">
        <v>245</v>
      </c>
      <c r="Q314" s="227">
        <v>6</v>
      </c>
      <c r="R314" s="227">
        <v>2</v>
      </c>
      <c r="S314" s="227">
        <v>3</v>
      </c>
      <c r="T314" s="227">
        <v>1</v>
      </c>
      <c r="U314" s="227" t="s">
        <v>245</v>
      </c>
      <c r="V314" s="227">
        <v>2</v>
      </c>
      <c r="W314" s="227" t="s">
        <v>245</v>
      </c>
      <c r="X314" s="227">
        <v>3</v>
      </c>
      <c r="Y314" s="227">
        <v>1</v>
      </c>
      <c r="Z314" s="227" t="s">
        <v>245</v>
      </c>
      <c r="AA314" s="227">
        <v>3</v>
      </c>
      <c r="AB314" s="227">
        <v>5</v>
      </c>
      <c r="AC314" s="227">
        <v>5</v>
      </c>
      <c r="AD314" s="227">
        <v>6</v>
      </c>
      <c r="AE314" s="227">
        <v>3</v>
      </c>
      <c r="AF314" s="227">
        <v>4</v>
      </c>
      <c r="AG314" s="227">
        <v>0</v>
      </c>
      <c r="AH314" s="227">
        <v>6</v>
      </c>
      <c r="AI314" s="227">
        <v>0</v>
      </c>
      <c r="AJ314" s="227">
        <v>6</v>
      </c>
      <c r="AK314" s="227">
        <v>1</v>
      </c>
      <c r="AL314" s="227">
        <v>2</v>
      </c>
      <c r="AM314" s="227">
        <v>0</v>
      </c>
      <c r="AN314" s="227">
        <v>6</v>
      </c>
      <c r="AO314" s="227">
        <v>6</v>
      </c>
      <c r="AP314" s="227">
        <v>6</v>
      </c>
      <c r="AQ314" s="227">
        <v>6</v>
      </c>
    </row>
    <row r="315" spans="1:43" ht="14.25" customHeight="1">
      <c r="A315" s="249">
        <v>310</v>
      </c>
      <c r="B315" s="292"/>
      <c r="C315" s="292" t="s">
        <v>3276</v>
      </c>
      <c r="D315" s="226">
        <v>699</v>
      </c>
      <c r="E315" s="226">
        <v>452</v>
      </c>
      <c r="F315" s="227">
        <v>60</v>
      </c>
      <c r="G315" s="227">
        <v>36</v>
      </c>
      <c r="H315" s="227">
        <v>24</v>
      </c>
      <c r="I315" s="227">
        <v>0</v>
      </c>
      <c r="J315" s="227">
        <v>11.4</v>
      </c>
      <c r="K315" s="227">
        <v>33</v>
      </c>
      <c r="L315" s="227">
        <v>1</v>
      </c>
      <c r="M315" s="227">
        <v>1</v>
      </c>
      <c r="N315" s="227">
        <v>1</v>
      </c>
      <c r="O315" s="227" t="s">
        <v>245</v>
      </c>
      <c r="P315" s="227" t="s">
        <v>245</v>
      </c>
      <c r="Q315" s="227">
        <v>3</v>
      </c>
      <c r="R315" s="227">
        <v>2</v>
      </c>
      <c r="S315" s="227">
        <v>1</v>
      </c>
      <c r="T315" s="227" t="s">
        <v>245</v>
      </c>
      <c r="U315" s="227" t="s">
        <v>245</v>
      </c>
      <c r="V315" s="227">
        <v>1</v>
      </c>
      <c r="W315" s="227" t="s">
        <v>245</v>
      </c>
      <c r="X315" s="227">
        <v>1</v>
      </c>
      <c r="Y315" s="227">
        <v>1</v>
      </c>
      <c r="Z315" s="227" t="s">
        <v>245</v>
      </c>
      <c r="AA315" s="227">
        <v>0</v>
      </c>
      <c r="AB315" s="227">
        <v>3</v>
      </c>
      <c r="AC315" s="227">
        <v>3</v>
      </c>
      <c r="AD315" s="227">
        <v>1</v>
      </c>
      <c r="AE315" s="227">
        <v>3</v>
      </c>
      <c r="AF315" s="227">
        <v>2</v>
      </c>
      <c r="AG315" s="227">
        <v>0</v>
      </c>
      <c r="AH315" s="227">
        <v>3</v>
      </c>
      <c r="AI315" s="227">
        <v>0</v>
      </c>
      <c r="AJ315" s="227">
        <v>3</v>
      </c>
      <c r="AK315" s="227">
        <v>1</v>
      </c>
      <c r="AL315" s="227">
        <v>1</v>
      </c>
      <c r="AM315" s="227">
        <v>1</v>
      </c>
      <c r="AN315" s="227">
        <v>3</v>
      </c>
      <c r="AO315" s="227">
        <v>2</v>
      </c>
      <c r="AP315" s="227">
        <v>3</v>
      </c>
      <c r="AQ315" s="227">
        <v>2</v>
      </c>
    </row>
    <row r="316" spans="1:43" ht="14.25" customHeight="1">
      <c r="A316" s="249">
        <v>311</v>
      </c>
      <c r="B316" s="292" t="s">
        <v>3278</v>
      </c>
      <c r="C316" s="292"/>
      <c r="D316" s="226">
        <v>15605</v>
      </c>
      <c r="E316" s="226">
        <v>11795</v>
      </c>
      <c r="F316" s="227">
        <v>343</v>
      </c>
      <c r="G316" s="227">
        <v>130</v>
      </c>
      <c r="H316" s="227">
        <v>211</v>
      </c>
      <c r="I316" s="227">
        <v>2</v>
      </c>
      <c r="J316" s="227">
        <v>112.2</v>
      </c>
      <c r="K316" s="227">
        <v>203</v>
      </c>
      <c r="L316" s="227">
        <v>18</v>
      </c>
      <c r="M316" s="227">
        <v>3</v>
      </c>
      <c r="N316" s="227">
        <v>16</v>
      </c>
      <c r="O316" s="227">
        <v>5</v>
      </c>
      <c r="P316" s="227">
        <v>4</v>
      </c>
      <c r="Q316" s="227">
        <v>19</v>
      </c>
      <c r="R316" s="227">
        <v>1</v>
      </c>
      <c r="S316" s="227">
        <v>8</v>
      </c>
      <c r="T316" s="227">
        <v>10</v>
      </c>
      <c r="U316" s="227">
        <v>13</v>
      </c>
      <c r="V316" s="227">
        <v>4</v>
      </c>
      <c r="W316" s="227">
        <v>2</v>
      </c>
      <c r="X316" s="227" t="s">
        <v>245</v>
      </c>
      <c r="Y316" s="227" t="s">
        <v>245</v>
      </c>
      <c r="Z316" s="227" t="s">
        <v>245</v>
      </c>
      <c r="AA316" s="227">
        <v>8</v>
      </c>
      <c r="AB316" s="227">
        <v>7</v>
      </c>
      <c r="AC316" s="227">
        <v>0</v>
      </c>
      <c r="AD316" s="227">
        <v>9</v>
      </c>
      <c r="AE316" s="227">
        <v>3</v>
      </c>
      <c r="AF316" s="227">
        <v>0</v>
      </c>
      <c r="AG316" s="227">
        <v>9</v>
      </c>
      <c r="AH316" s="227">
        <v>15</v>
      </c>
      <c r="AI316" s="227">
        <v>0</v>
      </c>
      <c r="AJ316" s="227">
        <v>19</v>
      </c>
      <c r="AK316" s="227">
        <v>0</v>
      </c>
      <c r="AL316" s="227">
        <v>5</v>
      </c>
      <c r="AM316" s="227">
        <v>0</v>
      </c>
      <c r="AN316" s="227">
        <v>15</v>
      </c>
      <c r="AO316" s="227">
        <v>0</v>
      </c>
      <c r="AP316" s="227">
        <v>15</v>
      </c>
      <c r="AQ316" s="227">
        <v>13</v>
      </c>
    </row>
    <row r="317" spans="1:43" ht="14.25" customHeight="1">
      <c r="A317" s="249">
        <v>312</v>
      </c>
      <c r="B317" s="292"/>
      <c r="C317" s="293" t="s">
        <v>4567</v>
      </c>
      <c r="D317" s="226">
        <v>14840</v>
      </c>
      <c r="E317" s="226">
        <v>11063</v>
      </c>
      <c r="F317" s="227">
        <v>323</v>
      </c>
      <c r="G317" s="227">
        <v>122</v>
      </c>
      <c r="H317" s="227">
        <v>199</v>
      </c>
      <c r="I317" s="227">
        <v>2</v>
      </c>
      <c r="J317" s="227">
        <v>103.42</v>
      </c>
      <c r="K317" s="227">
        <v>182</v>
      </c>
      <c r="L317" s="227">
        <v>17</v>
      </c>
      <c r="M317" s="227">
        <v>3</v>
      </c>
      <c r="N317" s="227">
        <v>15</v>
      </c>
      <c r="O317" s="227">
        <v>5</v>
      </c>
      <c r="P317" s="227">
        <v>4</v>
      </c>
      <c r="Q317" s="227">
        <v>18</v>
      </c>
      <c r="R317" s="227">
        <v>1</v>
      </c>
      <c r="S317" s="227">
        <v>7</v>
      </c>
      <c r="T317" s="227">
        <v>10</v>
      </c>
      <c r="U317" s="227">
        <v>13</v>
      </c>
      <c r="V317" s="227">
        <v>4</v>
      </c>
      <c r="W317" s="227">
        <v>1</v>
      </c>
      <c r="X317" s="227" t="s">
        <v>245</v>
      </c>
      <c r="Y317" s="227" t="s">
        <v>245</v>
      </c>
      <c r="Z317" s="227" t="s">
        <v>245</v>
      </c>
      <c r="AA317" s="227">
        <v>7</v>
      </c>
      <c r="AB317" s="227">
        <v>6</v>
      </c>
      <c r="AC317" s="227">
        <v>0</v>
      </c>
      <c r="AD317" s="227">
        <v>8</v>
      </c>
      <c r="AE317" s="227">
        <v>3</v>
      </c>
      <c r="AF317" s="227">
        <v>0</v>
      </c>
      <c r="AG317" s="227">
        <v>9</v>
      </c>
      <c r="AH317" s="227">
        <v>14</v>
      </c>
      <c r="AI317" s="227">
        <v>0</v>
      </c>
      <c r="AJ317" s="227">
        <v>18</v>
      </c>
      <c r="AK317" s="227">
        <v>0</v>
      </c>
      <c r="AL317" s="227">
        <v>5</v>
      </c>
      <c r="AM317" s="227">
        <v>0</v>
      </c>
      <c r="AN317" s="227">
        <v>14</v>
      </c>
      <c r="AO317" s="227">
        <v>0</v>
      </c>
      <c r="AP317" s="227">
        <v>14</v>
      </c>
      <c r="AQ317" s="227">
        <v>12</v>
      </c>
    </row>
    <row r="318" spans="1:43" ht="14.25" customHeight="1">
      <c r="A318" s="249">
        <v>313</v>
      </c>
      <c r="B318" s="292"/>
      <c r="C318" s="292" t="s">
        <v>3293</v>
      </c>
      <c r="D318" s="226">
        <v>765</v>
      </c>
      <c r="E318" s="226">
        <v>732</v>
      </c>
      <c r="F318" s="227">
        <v>20</v>
      </c>
      <c r="G318" s="227">
        <v>8</v>
      </c>
      <c r="H318" s="227">
        <v>12</v>
      </c>
      <c r="I318" s="227">
        <v>0</v>
      </c>
      <c r="J318" s="227">
        <v>8.7799999999999994</v>
      </c>
      <c r="K318" s="227">
        <v>21</v>
      </c>
      <c r="L318" s="227">
        <v>1</v>
      </c>
      <c r="M318" s="227" t="s">
        <v>245</v>
      </c>
      <c r="N318" s="227">
        <v>1</v>
      </c>
      <c r="O318" s="227" t="s">
        <v>245</v>
      </c>
      <c r="P318" s="227" t="s">
        <v>245</v>
      </c>
      <c r="Q318" s="227">
        <v>1</v>
      </c>
      <c r="R318" s="227" t="s">
        <v>245</v>
      </c>
      <c r="S318" s="227">
        <v>1</v>
      </c>
      <c r="T318" s="227" t="s">
        <v>245</v>
      </c>
      <c r="U318" s="227" t="s">
        <v>245</v>
      </c>
      <c r="V318" s="227" t="s">
        <v>245</v>
      </c>
      <c r="W318" s="227">
        <v>1</v>
      </c>
      <c r="X318" s="227" t="s">
        <v>245</v>
      </c>
      <c r="Y318" s="227" t="s">
        <v>245</v>
      </c>
      <c r="Z318" s="227" t="s">
        <v>245</v>
      </c>
      <c r="AA318" s="227">
        <v>1</v>
      </c>
      <c r="AB318" s="227">
        <v>1</v>
      </c>
      <c r="AC318" s="227">
        <v>0</v>
      </c>
      <c r="AD318" s="227">
        <v>1</v>
      </c>
      <c r="AE318" s="227">
        <v>0</v>
      </c>
      <c r="AF318" s="227">
        <v>0</v>
      </c>
      <c r="AG318" s="227">
        <v>0</v>
      </c>
      <c r="AH318" s="227">
        <v>1</v>
      </c>
      <c r="AI318" s="227">
        <v>0</v>
      </c>
      <c r="AJ318" s="227">
        <v>1</v>
      </c>
      <c r="AK318" s="227">
        <v>0</v>
      </c>
      <c r="AL318" s="227">
        <v>0</v>
      </c>
      <c r="AM318" s="227">
        <v>0</v>
      </c>
      <c r="AN318" s="227">
        <v>1</v>
      </c>
      <c r="AO318" s="227">
        <v>0</v>
      </c>
      <c r="AP318" s="227">
        <v>1</v>
      </c>
      <c r="AQ318" s="227">
        <v>1</v>
      </c>
    </row>
    <row r="319" spans="1:43" ht="14.25" customHeight="1">
      <c r="A319" s="249">
        <v>314</v>
      </c>
      <c r="B319" s="292" t="s">
        <v>3294</v>
      </c>
      <c r="C319" s="292"/>
      <c r="D319" s="226">
        <v>5878</v>
      </c>
      <c r="E319" s="226">
        <v>3342</v>
      </c>
      <c r="F319" s="227">
        <v>751</v>
      </c>
      <c r="G319" s="227">
        <v>239</v>
      </c>
      <c r="H319" s="227">
        <v>509</v>
      </c>
      <c r="I319" s="227">
        <v>3</v>
      </c>
      <c r="J319" s="227">
        <v>180.75</v>
      </c>
      <c r="K319" s="227">
        <v>343</v>
      </c>
      <c r="L319" s="227">
        <v>31</v>
      </c>
      <c r="M319" s="227" t="s">
        <v>245</v>
      </c>
      <c r="N319" s="227">
        <v>31</v>
      </c>
      <c r="O319" s="227" t="s">
        <v>245</v>
      </c>
      <c r="P319" s="227">
        <v>2</v>
      </c>
      <c r="Q319" s="227">
        <v>17</v>
      </c>
      <c r="R319" s="227" t="s">
        <v>245</v>
      </c>
      <c r="S319" s="227">
        <v>12</v>
      </c>
      <c r="T319" s="227">
        <v>5</v>
      </c>
      <c r="U319" s="227">
        <v>5</v>
      </c>
      <c r="V319" s="227">
        <v>9</v>
      </c>
      <c r="W319" s="227">
        <v>1</v>
      </c>
      <c r="X319" s="227">
        <v>2</v>
      </c>
      <c r="Y319" s="227" t="s">
        <v>245</v>
      </c>
      <c r="Z319" s="227" t="s">
        <v>245</v>
      </c>
      <c r="AA319" s="227">
        <v>5</v>
      </c>
      <c r="AB319" s="227">
        <v>14</v>
      </c>
      <c r="AC319" s="227">
        <v>17</v>
      </c>
      <c r="AD319" s="227">
        <v>17</v>
      </c>
      <c r="AE319" s="227">
        <v>16</v>
      </c>
      <c r="AF319" s="227">
        <v>16</v>
      </c>
      <c r="AG319" s="227">
        <v>0</v>
      </c>
      <c r="AH319" s="227">
        <v>16</v>
      </c>
      <c r="AI319" s="227">
        <v>7</v>
      </c>
      <c r="AJ319" s="227">
        <v>16</v>
      </c>
      <c r="AK319" s="227">
        <v>2</v>
      </c>
      <c r="AL319" s="227">
        <v>5</v>
      </c>
      <c r="AM319" s="227">
        <v>4</v>
      </c>
      <c r="AN319" s="227">
        <v>17</v>
      </c>
      <c r="AO319" s="227">
        <v>3</v>
      </c>
      <c r="AP319" s="227">
        <v>16</v>
      </c>
      <c r="AQ319" s="227">
        <v>15</v>
      </c>
    </row>
    <row r="320" spans="1:43" ht="14.25" customHeight="1">
      <c r="A320" s="249">
        <v>315</v>
      </c>
      <c r="B320" s="292"/>
      <c r="C320" s="292" t="s">
        <v>3295</v>
      </c>
      <c r="D320" s="226">
        <v>1772</v>
      </c>
      <c r="E320" s="226">
        <v>1264</v>
      </c>
      <c r="F320" s="227">
        <v>225</v>
      </c>
      <c r="G320" s="227">
        <v>47</v>
      </c>
      <c r="H320" s="227">
        <v>178</v>
      </c>
      <c r="I320" s="227">
        <v>0</v>
      </c>
      <c r="J320" s="227">
        <v>42.74</v>
      </c>
      <c r="K320" s="227">
        <v>108</v>
      </c>
      <c r="L320" s="227">
        <v>7</v>
      </c>
      <c r="M320" s="227" t="s">
        <v>245</v>
      </c>
      <c r="N320" s="227">
        <v>7</v>
      </c>
      <c r="O320" s="227" t="s">
        <v>245</v>
      </c>
      <c r="P320" s="227">
        <v>2</v>
      </c>
      <c r="Q320" s="227">
        <v>5</v>
      </c>
      <c r="R320" s="227" t="s">
        <v>245</v>
      </c>
      <c r="S320" s="227">
        <v>3</v>
      </c>
      <c r="T320" s="227">
        <v>2</v>
      </c>
      <c r="U320" s="227">
        <v>1</v>
      </c>
      <c r="V320" s="227">
        <v>1</v>
      </c>
      <c r="W320" s="227">
        <v>1</v>
      </c>
      <c r="X320" s="227">
        <v>2</v>
      </c>
      <c r="Y320" s="227" t="s">
        <v>245</v>
      </c>
      <c r="Z320" s="227" t="s">
        <v>245</v>
      </c>
      <c r="AA320" s="227">
        <v>2</v>
      </c>
      <c r="AB320" s="227">
        <v>5</v>
      </c>
      <c r="AC320" s="227">
        <v>5</v>
      </c>
      <c r="AD320" s="227">
        <v>5</v>
      </c>
      <c r="AE320" s="227">
        <v>5</v>
      </c>
      <c r="AF320" s="227">
        <v>5</v>
      </c>
      <c r="AG320" s="227">
        <v>0</v>
      </c>
      <c r="AH320" s="227">
        <v>5</v>
      </c>
      <c r="AI320" s="227">
        <v>4</v>
      </c>
      <c r="AJ320" s="227">
        <v>5</v>
      </c>
      <c r="AK320" s="227">
        <v>2</v>
      </c>
      <c r="AL320" s="227">
        <v>1</v>
      </c>
      <c r="AM320" s="227">
        <v>1</v>
      </c>
      <c r="AN320" s="227">
        <v>5</v>
      </c>
      <c r="AO320" s="227">
        <v>2</v>
      </c>
      <c r="AP320" s="227">
        <v>5</v>
      </c>
      <c r="AQ320" s="227">
        <v>4</v>
      </c>
    </row>
    <row r="321" spans="1:43" ht="14.25" customHeight="1">
      <c r="A321" s="249">
        <v>316</v>
      </c>
      <c r="B321" s="292"/>
      <c r="C321" s="292" t="s">
        <v>3300</v>
      </c>
      <c r="D321" s="226">
        <v>932</v>
      </c>
      <c r="E321" s="226">
        <v>163</v>
      </c>
      <c r="F321" s="227">
        <v>175</v>
      </c>
      <c r="G321" s="227">
        <v>81</v>
      </c>
      <c r="H321" s="227">
        <v>93</v>
      </c>
      <c r="I321" s="227">
        <v>1</v>
      </c>
      <c r="J321" s="227">
        <v>46.21</v>
      </c>
      <c r="K321" s="227">
        <v>78</v>
      </c>
      <c r="L321" s="227">
        <v>9</v>
      </c>
      <c r="M321" s="227" t="s">
        <v>245</v>
      </c>
      <c r="N321" s="227">
        <v>9</v>
      </c>
      <c r="O321" s="227" t="s">
        <v>245</v>
      </c>
      <c r="P321" s="227" t="s">
        <v>245</v>
      </c>
      <c r="Q321" s="227">
        <v>6</v>
      </c>
      <c r="R321" s="227" t="s">
        <v>245</v>
      </c>
      <c r="S321" s="227">
        <v>5</v>
      </c>
      <c r="T321" s="227">
        <v>1</v>
      </c>
      <c r="U321" s="227">
        <v>2</v>
      </c>
      <c r="V321" s="227">
        <v>4</v>
      </c>
      <c r="W321" s="227" t="s">
        <v>245</v>
      </c>
      <c r="X321" s="227" t="s">
        <v>245</v>
      </c>
      <c r="Y321" s="227" t="s">
        <v>245</v>
      </c>
      <c r="Z321" s="227" t="s">
        <v>245</v>
      </c>
      <c r="AA321" s="227">
        <v>3</v>
      </c>
      <c r="AB321" s="227">
        <v>5</v>
      </c>
      <c r="AC321" s="227">
        <v>6</v>
      </c>
      <c r="AD321" s="227">
        <v>6</v>
      </c>
      <c r="AE321" s="227">
        <v>6</v>
      </c>
      <c r="AF321" s="227">
        <v>6</v>
      </c>
      <c r="AG321" s="227">
        <v>0</v>
      </c>
      <c r="AH321" s="227">
        <v>6</v>
      </c>
      <c r="AI321" s="227">
        <v>1</v>
      </c>
      <c r="AJ321" s="227">
        <v>6</v>
      </c>
      <c r="AK321" s="227">
        <v>0</v>
      </c>
      <c r="AL321" s="227">
        <v>1</v>
      </c>
      <c r="AM321" s="227">
        <v>0</v>
      </c>
      <c r="AN321" s="227">
        <v>6</v>
      </c>
      <c r="AO321" s="227">
        <v>0</v>
      </c>
      <c r="AP321" s="227">
        <v>6</v>
      </c>
      <c r="AQ321" s="227">
        <v>6</v>
      </c>
    </row>
    <row r="322" spans="1:43" ht="14.25" customHeight="1">
      <c r="A322" s="249">
        <v>317</v>
      </c>
      <c r="B322" s="292"/>
      <c r="C322" s="292" t="s">
        <v>3304</v>
      </c>
      <c r="D322" s="226">
        <v>3174</v>
      </c>
      <c r="E322" s="226">
        <v>1915</v>
      </c>
      <c r="F322" s="227">
        <v>351</v>
      </c>
      <c r="G322" s="227">
        <v>111</v>
      </c>
      <c r="H322" s="227">
        <v>238</v>
      </c>
      <c r="I322" s="227">
        <v>2</v>
      </c>
      <c r="J322" s="227">
        <v>91.8</v>
      </c>
      <c r="K322" s="227">
        <v>157</v>
      </c>
      <c r="L322" s="227">
        <v>15</v>
      </c>
      <c r="M322" s="227" t="s">
        <v>245</v>
      </c>
      <c r="N322" s="227">
        <v>15</v>
      </c>
      <c r="O322" s="227" t="s">
        <v>245</v>
      </c>
      <c r="P322" s="227" t="s">
        <v>245</v>
      </c>
      <c r="Q322" s="227">
        <v>6</v>
      </c>
      <c r="R322" s="227" t="s">
        <v>245</v>
      </c>
      <c r="S322" s="227">
        <v>4</v>
      </c>
      <c r="T322" s="227">
        <v>2</v>
      </c>
      <c r="U322" s="227">
        <v>2</v>
      </c>
      <c r="V322" s="227">
        <v>4</v>
      </c>
      <c r="W322" s="227" t="s">
        <v>245</v>
      </c>
      <c r="X322" s="227" t="s">
        <v>245</v>
      </c>
      <c r="Y322" s="227" t="s">
        <v>245</v>
      </c>
      <c r="Z322" s="227" t="s">
        <v>245</v>
      </c>
      <c r="AA322" s="227">
        <v>0</v>
      </c>
      <c r="AB322" s="227">
        <v>4</v>
      </c>
      <c r="AC322" s="227">
        <v>6</v>
      </c>
      <c r="AD322" s="227">
        <v>6</v>
      </c>
      <c r="AE322" s="227">
        <v>5</v>
      </c>
      <c r="AF322" s="227">
        <v>5</v>
      </c>
      <c r="AG322" s="227">
        <v>0</v>
      </c>
      <c r="AH322" s="227">
        <v>5</v>
      </c>
      <c r="AI322" s="227">
        <v>2</v>
      </c>
      <c r="AJ322" s="227">
        <v>5</v>
      </c>
      <c r="AK322" s="227">
        <v>0</v>
      </c>
      <c r="AL322" s="227">
        <v>3</v>
      </c>
      <c r="AM322" s="227">
        <v>3</v>
      </c>
      <c r="AN322" s="227">
        <v>6</v>
      </c>
      <c r="AO322" s="227">
        <v>1</v>
      </c>
      <c r="AP322" s="227">
        <v>5</v>
      </c>
      <c r="AQ322" s="227">
        <v>5</v>
      </c>
    </row>
    <row r="323" spans="1:43" ht="14.25" customHeight="1">
      <c r="A323" s="249">
        <v>318</v>
      </c>
      <c r="B323" s="292" t="s">
        <v>3310</v>
      </c>
      <c r="C323" s="292"/>
      <c r="D323" s="226">
        <v>6682</v>
      </c>
      <c r="E323" s="226">
        <v>3845</v>
      </c>
      <c r="F323" s="227">
        <v>1316</v>
      </c>
      <c r="G323" s="227">
        <v>742</v>
      </c>
      <c r="H323" s="227">
        <v>424</v>
      </c>
      <c r="I323" s="227">
        <v>150</v>
      </c>
      <c r="J323" s="227">
        <v>274.43</v>
      </c>
      <c r="K323" s="227">
        <v>802</v>
      </c>
      <c r="L323" s="227">
        <v>240</v>
      </c>
      <c r="M323" s="227">
        <v>25</v>
      </c>
      <c r="N323" s="227">
        <v>233</v>
      </c>
      <c r="O323" s="227">
        <v>2</v>
      </c>
      <c r="P323" s="227">
        <v>9</v>
      </c>
      <c r="Q323" s="227">
        <v>30</v>
      </c>
      <c r="R323" s="227">
        <v>10</v>
      </c>
      <c r="S323" s="227">
        <v>18</v>
      </c>
      <c r="T323" s="227">
        <v>2</v>
      </c>
      <c r="U323" s="227" t="s">
        <v>245</v>
      </c>
      <c r="V323" s="227">
        <v>4</v>
      </c>
      <c r="W323" s="227">
        <v>6</v>
      </c>
      <c r="X323" s="227">
        <v>11</v>
      </c>
      <c r="Y323" s="227">
        <v>7</v>
      </c>
      <c r="Z323" s="227">
        <v>2</v>
      </c>
      <c r="AA323" s="227">
        <v>20</v>
      </c>
      <c r="AB323" s="227">
        <v>30</v>
      </c>
      <c r="AC323" s="227">
        <v>30</v>
      </c>
      <c r="AD323" s="227">
        <v>20</v>
      </c>
      <c r="AE323" s="227">
        <v>30</v>
      </c>
      <c r="AF323" s="227">
        <v>29</v>
      </c>
      <c r="AG323" s="227">
        <v>0</v>
      </c>
      <c r="AH323" s="227">
        <v>30</v>
      </c>
      <c r="AI323" s="227">
        <v>19</v>
      </c>
      <c r="AJ323" s="227">
        <v>25</v>
      </c>
      <c r="AK323" s="227">
        <v>10</v>
      </c>
      <c r="AL323" s="227">
        <v>24</v>
      </c>
      <c r="AM323" s="227">
        <v>24</v>
      </c>
      <c r="AN323" s="227">
        <v>30</v>
      </c>
      <c r="AO323" s="227">
        <v>30</v>
      </c>
      <c r="AP323" s="227">
        <v>30</v>
      </c>
      <c r="AQ323" s="227">
        <v>30</v>
      </c>
    </row>
    <row r="324" spans="1:43" ht="14.25" customHeight="1">
      <c r="A324" s="249">
        <v>319</v>
      </c>
      <c r="B324" s="292"/>
      <c r="C324" s="292" t="s">
        <v>3311</v>
      </c>
      <c r="D324" s="226">
        <v>4215</v>
      </c>
      <c r="E324" s="226">
        <v>3255</v>
      </c>
      <c r="F324" s="227">
        <v>270</v>
      </c>
      <c r="G324" s="227">
        <v>201</v>
      </c>
      <c r="H324" s="227">
        <v>65</v>
      </c>
      <c r="I324" s="227">
        <v>4</v>
      </c>
      <c r="J324" s="227">
        <v>69.53</v>
      </c>
      <c r="K324" s="227">
        <v>199</v>
      </c>
      <c r="L324" s="227">
        <v>42</v>
      </c>
      <c r="M324" s="227">
        <v>4</v>
      </c>
      <c r="N324" s="227">
        <v>38</v>
      </c>
      <c r="O324" s="227">
        <v>1</v>
      </c>
      <c r="P324" s="227">
        <v>4</v>
      </c>
      <c r="Q324" s="227">
        <v>8</v>
      </c>
      <c r="R324" s="227">
        <v>7</v>
      </c>
      <c r="S324" s="227" t="s">
        <v>245</v>
      </c>
      <c r="T324" s="227">
        <v>1</v>
      </c>
      <c r="U324" s="227" t="s">
        <v>245</v>
      </c>
      <c r="V324" s="227">
        <v>2</v>
      </c>
      <c r="W324" s="227">
        <v>2</v>
      </c>
      <c r="X324" s="227">
        <v>3</v>
      </c>
      <c r="Y324" s="227" t="s">
        <v>245</v>
      </c>
      <c r="Z324" s="227">
        <v>1</v>
      </c>
      <c r="AA324" s="227">
        <v>5</v>
      </c>
      <c r="AB324" s="227">
        <v>8</v>
      </c>
      <c r="AC324" s="227">
        <v>8</v>
      </c>
      <c r="AD324" s="227">
        <v>5</v>
      </c>
      <c r="AE324" s="227">
        <v>8</v>
      </c>
      <c r="AF324" s="227">
        <v>7</v>
      </c>
      <c r="AG324" s="227">
        <v>0</v>
      </c>
      <c r="AH324" s="227">
        <v>8</v>
      </c>
      <c r="AI324" s="227">
        <v>6</v>
      </c>
      <c r="AJ324" s="227">
        <v>5</v>
      </c>
      <c r="AK324" s="227">
        <v>0</v>
      </c>
      <c r="AL324" s="227">
        <v>5</v>
      </c>
      <c r="AM324" s="227">
        <v>5</v>
      </c>
      <c r="AN324" s="227">
        <v>8</v>
      </c>
      <c r="AO324" s="227">
        <v>8</v>
      </c>
      <c r="AP324" s="227">
        <v>8</v>
      </c>
      <c r="AQ324" s="227">
        <v>8</v>
      </c>
    </row>
    <row r="325" spans="1:43" ht="14.25" customHeight="1">
      <c r="A325" s="249">
        <v>320</v>
      </c>
      <c r="B325" s="292"/>
      <c r="C325" s="292" t="s">
        <v>3315</v>
      </c>
      <c r="D325" s="226">
        <v>842</v>
      </c>
      <c r="E325" s="226">
        <v>140</v>
      </c>
      <c r="F325" s="227">
        <v>357</v>
      </c>
      <c r="G325" s="227">
        <v>206</v>
      </c>
      <c r="H325" s="227">
        <v>136</v>
      </c>
      <c r="I325" s="227">
        <v>15</v>
      </c>
      <c r="J325" s="227">
        <v>68.400000000000006</v>
      </c>
      <c r="K325" s="227">
        <v>214</v>
      </c>
      <c r="L325" s="227">
        <v>59</v>
      </c>
      <c r="M325" s="227">
        <v>1</v>
      </c>
      <c r="N325" s="227">
        <v>59</v>
      </c>
      <c r="O325" s="227" t="s">
        <v>245</v>
      </c>
      <c r="P325" s="227" t="s">
        <v>245</v>
      </c>
      <c r="Q325" s="227">
        <v>6</v>
      </c>
      <c r="R325" s="227">
        <v>1</v>
      </c>
      <c r="S325" s="227">
        <v>5</v>
      </c>
      <c r="T325" s="227" t="s">
        <v>245</v>
      </c>
      <c r="U325" s="227" t="s">
        <v>245</v>
      </c>
      <c r="V325" s="227">
        <v>1</v>
      </c>
      <c r="W325" s="227">
        <v>2</v>
      </c>
      <c r="X325" s="227">
        <v>2</v>
      </c>
      <c r="Y325" s="227">
        <v>1</v>
      </c>
      <c r="Z325" s="227" t="s">
        <v>245</v>
      </c>
      <c r="AA325" s="227">
        <v>3</v>
      </c>
      <c r="AB325" s="227">
        <v>6</v>
      </c>
      <c r="AC325" s="227">
        <v>6</v>
      </c>
      <c r="AD325" s="227">
        <v>2</v>
      </c>
      <c r="AE325" s="227">
        <v>6</v>
      </c>
      <c r="AF325" s="227">
        <v>6</v>
      </c>
      <c r="AG325" s="227">
        <v>0</v>
      </c>
      <c r="AH325" s="227">
        <v>6</v>
      </c>
      <c r="AI325" s="227">
        <v>4</v>
      </c>
      <c r="AJ325" s="227">
        <v>6</v>
      </c>
      <c r="AK325" s="227">
        <v>2</v>
      </c>
      <c r="AL325" s="227">
        <v>5</v>
      </c>
      <c r="AM325" s="227">
        <v>5</v>
      </c>
      <c r="AN325" s="227">
        <v>6</v>
      </c>
      <c r="AO325" s="227">
        <v>6</v>
      </c>
      <c r="AP325" s="227">
        <v>6</v>
      </c>
      <c r="AQ325" s="227">
        <v>6</v>
      </c>
    </row>
    <row r="326" spans="1:43" ht="14.25" customHeight="1">
      <c r="A326" s="249">
        <v>321</v>
      </c>
      <c r="B326" s="292"/>
      <c r="C326" s="292" t="s">
        <v>3319</v>
      </c>
      <c r="D326" s="226">
        <v>1113</v>
      </c>
      <c r="E326" s="226">
        <v>245</v>
      </c>
      <c r="F326" s="227">
        <v>571</v>
      </c>
      <c r="G326" s="227">
        <v>240</v>
      </c>
      <c r="H326" s="227">
        <v>201</v>
      </c>
      <c r="I326" s="227">
        <v>130</v>
      </c>
      <c r="J326" s="227">
        <v>93.67</v>
      </c>
      <c r="K326" s="227">
        <v>299</v>
      </c>
      <c r="L326" s="227">
        <v>118</v>
      </c>
      <c r="M326" s="227">
        <v>20</v>
      </c>
      <c r="N326" s="227">
        <v>115</v>
      </c>
      <c r="O326" s="227">
        <v>1</v>
      </c>
      <c r="P326" s="227">
        <v>5</v>
      </c>
      <c r="Q326" s="227">
        <v>14</v>
      </c>
      <c r="R326" s="227">
        <v>1</v>
      </c>
      <c r="S326" s="227">
        <v>12</v>
      </c>
      <c r="T326" s="227">
        <v>1</v>
      </c>
      <c r="U326" s="227" t="s">
        <v>245</v>
      </c>
      <c r="V326" s="227">
        <v>1</v>
      </c>
      <c r="W326" s="227">
        <v>2</v>
      </c>
      <c r="X326" s="227">
        <v>5</v>
      </c>
      <c r="Y326" s="227">
        <v>5</v>
      </c>
      <c r="Z326" s="227">
        <v>1</v>
      </c>
      <c r="AA326" s="227">
        <v>10</v>
      </c>
      <c r="AB326" s="227">
        <v>14</v>
      </c>
      <c r="AC326" s="227">
        <v>14</v>
      </c>
      <c r="AD326" s="227">
        <v>11</v>
      </c>
      <c r="AE326" s="227">
        <v>14</v>
      </c>
      <c r="AF326" s="227">
        <v>14</v>
      </c>
      <c r="AG326" s="227">
        <v>0</v>
      </c>
      <c r="AH326" s="227">
        <v>14</v>
      </c>
      <c r="AI326" s="227">
        <v>7</v>
      </c>
      <c r="AJ326" s="227">
        <v>12</v>
      </c>
      <c r="AK326" s="227">
        <v>7</v>
      </c>
      <c r="AL326" s="227">
        <v>13</v>
      </c>
      <c r="AM326" s="227">
        <v>13</v>
      </c>
      <c r="AN326" s="227">
        <v>14</v>
      </c>
      <c r="AO326" s="227">
        <v>14</v>
      </c>
      <c r="AP326" s="227">
        <v>14</v>
      </c>
      <c r="AQ326" s="227">
        <v>14</v>
      </c>
    </row>
    <row r="327" spans="1:43" ht="14.25" customHeight="1">
      <c r="A327" s="249">
        <v>322</v>
      </c>
      <c r="B327" s="292"/>
      <c r="C327" s="292" t="s">
        <v>3329</v>
      </c>
      <c r="D327" s="226">
        <v>512</v>
      </c>
      <c r="E327" s="226">
        <v>205</v>
      </c>
      <c r="F327" s="227">
        <v>118</v>
      </c>
      <c r="G327" s="227">
        <v>95</v>
      </c>
      <c r="H327" s="227">
        <v>22</v>
      </c>
      <c r="I327" s="227">
        <v>1</v>
      </c>
      <c r="J327" s="227">
        <v>42.83</v>
      </c>
      <c r="K327" s="227">
        <v>90</v>
      </c>
      <c r="L327" s="227">
        <v>21</v>
      </c>
      <c r="M327" s="227" t="s">
        <v>245</v>
      </c>
      <c r="N327" s="227">
        <v>21</v>
      </c>
      <c r="O327" s="227" t="s">
        <v>245</v>
      </c>
      <c r="P327" s="227" t="s">
        <v>245</v>
      </c>
      <c r="Q327" s="227">
        <v>2</v>
      </c>
      <c r="R327" s="227">
        <v>1</v>
      </c>
      <c r="S327" s="227">
        <v>1</v>
      </c>
      <c r="T327" s="227" t="s">
        <v>245</v>
      </c>
      <c r="U327" s="227" t="s">
        <v>245</v>
      </c>
      <c r="V327" s="227" t="s">
        <v>245</v>
      </c>
      <c r="W327" s="227" t="s">
        <v>245</v>
      </c>
      <c r="X327" s="227">
        <v>1</v>
      </c>
      <c r="Y327" s="227">
        <v>1</v>
      </c>
      <c r="Z327" s="227" t="s">
        <v>245</v>
      </c>
      <c r="AA327" s="227">
        <v>2</v>
      </c>
      <c r="AB327" s="227">
        <v>2</v>
      </c>
      <c r="AC327" s="227">
        <v>2</v>
      </c>
      <c r="AD327" s="227">
        <v>2</v>
      </c>
      <c r="AE327" s="227">
        <v>2</v>
      </c>
      <c r="AF327" s="227">
        <v>2</v>
      </c>
      <c r="AG327" s="227">
        <v>0</v>
      </c>
      <c r="AH327" s="227">
        <v>2</v>
      </c>
      <c r="AI327" s="227">
        <v>2</v>
      </c>
      <c r="AJ327" s="227">
        <v>2</v>
      </c>
      <c r="AK327" s="227">
        <v>1</v>
      </c>
      <c r="AL327" s="227">
        <v>1</v>
      </c>
      <c r="AM327" s="227">
        <v>1</v>
      </c>
      <c r="AN327" s="227">
        <v>2</v>
      </c>
      <c r="AO327" s="227">
        <v>2</v>
      </c>
      <c r="AP327" s="227">
        <v>2</v>
      </c>
      <c r="AQ327" s="227">
        <v>2</v>
      </c>
    </row>
    <row r="328" spans="1:43" ht="14.25" customHeight="1">
      <c r="A328" s="249">
        <v>323</v>
      </c>
      <c r="B328" s="292" t="s">
        <v>3330</v>
      </c>
      <c r="C328" s="292"/>
      <c r="D328" s="226">
        <v>5709</v>
      </c>
      <c r="E328" s="226">
        <v>4621</v>
      </c>
      <c r="F328" s="227">
        <v>447</v>
      </c>
      <c r="G328" s="227">
        <v>245</v>
      </c>
      <c r="H328" s="227">
        <v>174</v>
      </c>
      <c r="I328" s="227">
        <v>28</v>
      </c>
      <c r="J328" s="227">
        <v>115.88</v>
      </c>
      <c r="K328" s="227">
        <v>234</v>
      </c>
      <c r="L328" s="227">
        <v>37</v>
      </c>
      <c r="M328" s="227">
        <v>4</v>
      </c>
      <c r="N328" s="227">
        <v>37</v>
      </c>
      <c r="O328" s="227">
        <v>3</v>
      </c>
      <c r="P328" s="227">
        <v>1</v>
      </c>
      <c r="Q328" s="227">
        <v>12</v>
      </c>
      <c r="R328" s="227">
        <v>4</v>
      </c>
      <c r="S328" s="227">
        <v>7</v>
      </c>
      <c r="T328" s="227">
        <v>1</v>
      </c>
      <c r="U328" s="227">
        <v>1</v>
      </c>
      <c r="V328" s="227">
        <v>1</v>
      </c>
      <c r="W328" s="227">
        <v>3</v>
      </c>
      <c r="X328" s="227">
        <v>7</v>
      </c>
      <c r="Y328" s="227" t="s">
        <v>245</v>
      </c>
      <c r="Z328" s="227" t="s">
        <v>245</v>
      </c>
      <c r="AA328" s="227">
        <v>11</v>
      </c>
      <c r="AB328" s="227">
        <v>12</v>
      </c>
      <c r="AC328" s="227">
        <v>12</v>
      </c>
      <c r="AD328" s="227">
        <v>10</v>
      </c>
      <c r="AE328" s="227">
        <v>12</v>
      </c>
      <c r="AF328" s="227">
        <v>8</v>
      </c>
      <c r="AG328" s="227">
        <v>0</v>
      </c>
      <c r="AH328" s="227">
        <v>12</v>
      </c>
      <c r="AI328" s="227">
        <v>12</v>
      </c>
      <c r="AJ328" s="227">
        <v>11</v>
      </c>
      <c r="AK328" s="227">
        <v>7</v>
      </c>
      <c r="AL328" s="227">
        <v>1</v>
      </c>
      <c r="AM328" s="227">
        <v>1</v>
      </c>
      <c r="AN328" s="227">
        <v>12</v>
      </c>
      <c r="AO328" s="227">
        <v>11</v>
      </c>
      <c r="AP328" s="227">
        <v>12</v>
      </c>
      <c r="AQ328" s="227">
        <v>11</v>
      </c>
    </row>
    <row r="329" spans="1:43" ht="14.25" customHeight="1">
      <c r="A329" s="249">
        <v>324</v>
      </c>
      <c r="B329" s="292"/>
      <c r="C329" s="293" t="s">
        <v>4569</v>
      </c>
      <c r="D329" s="226">
        <v>5125</v>
      </c>
      <c r="E329" s="226">
        <v>4198</v>
      </c>
      <c r="F329" s="227">
        <v>373</v>
      </c>
      <c r="G329" s="227">
        <v>196</v>
      </c>
      <c r="H329" s="227">
        <v>159</v>
      </c>
      <c r="I329" s="227">
        <v>18</v>
      </c>
      <c r="J329" s="227">
        <v>99.07</v>
      </c>
      <c r="K329" s="227">
        <v>187</v>
      </c>
      <c r="L329" s="227">
        <v>25</v>
      </c>
      <c r="M329" s="227">
        <v>3</v>
      </c>
      <c r="N329" s="227">
        <v>25</v>
      </c>
      <c r="O329" s="227">
        <v>2</v>
      </c>
      <c r="P329" s="227">
        <v>1</v>
      </c>
      <c r="Q329" s="227">
        <v>11</v>
      </c>
      <c r="R329" s="227">
        <v>4</v>
      </c>
      <c r="S329" s="227">
        <v>6</v>
      </c>
      <c r="T329" s="227">
        <v>1</v>
      </c>
      <c r="U329" s="227">
        <v>1</v>
      </c>
      <c r="V329" s="227">
        <v>1</v>
      </c>
      <c r="W329" s="227">
        <v>3</v>
      </c>
      <c r="X329" s="227">
        <v>6</v>
      </c>
      <c r="Y329" s="227" t="s">
        <v>245</v>
      </c>
      <c r="Z329" s="227" t="s">
        <v>245</v>
      </c>
      <c r="AA329" s="227">
        <v>10</v>
      </c>
      <c r="AB329" s="227">
        <v>11</v>
      </c>
      <c r="AC329" s="227">
        <v>11</v>
      </c>
      <c r="AD329" s="227">
        <v>9</v>
      </c>
      <c r="AE329" s="227">
        <v>11</v>
      </c>
      <c r="AF329" s="227">
        <v>7</v>
      </c>
      <c r="AG329" s="227">
        <v>0</v>
      </c>
      <c r="AH329" s="227">
        <v>11</v>
      </c>
      <c r="AI329" s="227">
        <v>11</v>
      </c>
      <c r="AJ329" s="227">
        <v>10</v>
      </c>
      <c r="AK329" s="227">
        <v>6</v>
      </c>
      <c r="AL329" s="227">
        <v>0</v>
      </c>
      <c r="AM329" s="227">
        <v>0</v>
      </c>
      <c r="AN329" s="227">
        <v>11</v>
      </c>
      <c r="AO329" s="227">
        <v>10</v>
      </c>
      <c r="AP329" s="227">
        <v>11</v>
      </c>
      <c r="AQ329" s="227">
        <v>10</v>
      </c>
    </row>
    <row r="330" spans="1:43" ht="14.25" customHeight="1">
      <c r="A330" s="249">
        <v>325</v>
      </c>
      <c r="B330" s="292"/>
      <c r="C330" s="292" t="s">
        <v>3337</v>
      </c>
      <c r="D330" s="226">
        <v>584</v>
      </c>
      <c r="E330" s="226">
        <v>423</v>
      </c>
      <c r="F330" s="227">
        <v>74</v>
      </c>
      <c r="G330" s="227">
        <v>49</v>
      </c>
      <c r="H330" s="227">
        <v>15</v>
      </c>
      <c r="I330" s="227">
        <v>10</v>
      </c>
      <c r="J330" s="227">
        <v>16.809999999999999</v>
      </c>
      <c r="K330" s="227">
        <v>47</v>
      </c>
      <c r="L330" s="227">
        <v>12</v>
      </c>
      <c r="M330" s="227">
        <v>1</v>
      </c>
      <c r="N330" s="227">
        <v>12</v>
      </c>
      <c r="O330" s="227">
        <v>1</v>
      </c>
      <c r="P330" s="227" t="s">
        <v>245</v>
      </c>
      <c r="Q330" s="227">
        <v>1</v>
      </c>
      <c r="R330" s="227" t="s">
        <v>245</v>
      </c>
      <c r="S330" s="227">
        <v>1</v>
      </c>
      <c r="T330" s="227" t="s">
        <v>245</v>
      </c>
      <c r="U330" s="227" t="s">
        <v>245</v>
      </c>
      <c r="V330" s="227" t="s">
        <v>245</v>
      </c>
      <c r="W330" s="227" t="s">
        <v>245</v>
      </c>
      <c r="X330" s="227">
        <v>1</v>
      </c>
      <c r="Y330" s="227" t="s">
        <v>245</v>
      </c>
      <c r="Z330" s="227" t="s">
        <v>245</v>
      </c>
      <c r="AA330" s="227">
        <v>1</v>
      </c>
      <c r="AB330" s="227">
        <v>1</v>
      </c>
      <c r="AC330" s="227">
        <v>1</v>
      </c>
      <c r="AD330" s="227">
        <v>1</v>
      </c>
      <c r="AE330" s="227">
        <v>1</v>
      </c>
      <c r="AF330" s="227">
        <v>1</v>
      </c>
      <c r="AG330" s="227">
        <v>0</v>
      </c>
      <c r="AH330" s="227">
        <v>1</v>
      </c>
      <c r="AI330" s="227">
        <v>1</v>
      </c>
      <c r="AJ330" s="227">
        <v>1</v>
      </c>
      <c r="AK330" s="227">
        <v>1</v>
      </c>
      <c r="AL330" s="227">
        <v>1</v>
      </c>
      <c r="AM330" s="227">
        <v>1</v>
      </c>
      <c r="AN330" s="227">
        <v>1</v>
      </c>
      <c r="AO330" s="227">
        <v>1</v>
      </c>
      <c r="AP330" s="227">
        <v>1</v>
      </c>
      <c r="AQ330" s="227">
        <v>1</v>
      </c>
    </row>
    <row r="331" spans="1:43" ht="14.25" customHeight="1">
      <c r="A331" s="249">
        <v>326</v>
      </c>
      <c r="B331" s="292" t="s">
        <v>3339</v>
      </c>
      <c r="C331" s="292"/>
      <c r="D331" s="226">
        <v>18395</v>
      </c>
      <c r="E331" s="226">
        <v>16057</v>
      </c>
      <c r="F331" s="227">
        <v>960</v>
      </c>
      <c r="G331" s="227">
        <v>497</v>
      </c>
      <c r="H331" s="227">
        <v>433</v>
      </c>
      <c r="I331" s="227">
        <v>30</v>
      </c>
      <c r="J331" s="227">
        <v>158.37</v>
      </c>
      <c r="K331" s="227">
        <v>277</v>
      </c>
      <c r="L331" s="227">
        <v>49</v>
      </c>
      <c r="M331" s="227">
        <v>8</v>
      </c>
      <c r="N331" s="227">
        <v>46</v>
      </c>
      <c r="O331" s="227">
        <v>2</v>
      </c>
      <c r="P331" s="227">
        <v>6</v>
      </c>
      <c r="Q331" s="227">
        <v>45</v>
      </c>
      <c r="R331" s="227">
        <v>17</v>
      </c>
      <c r="S331" s="227">
        <v>21</v>
      </c>
      <c r="T331" s="227">
        <v>7</v>
      </c>
      <c r="U331" s="227">
        <v>2</v>
      </c>
      <c r="V331" s="227">
        <v>4</v>
      </c>
      <c r="W331" s="227">
        <v>23</v>
      </c>
      <c r="X331" s="227">
        <v>14</v>
      </c>
      <c r="Y331" s="227">
        <v>2</v>
      </c>
      <c r="Z331" s="227" t="s">
        <v>245</v>
      </c>
      <c r="AA331" s="227">
        <v>20</v>
      </c>
      <c r="AB331" s="227">
        <v>22</v>
      </c>
      <c r="AC331" s="227">
        <v>8</v>
      </c>
      <c r="AD331" s="227">
        <v>14</v>
      </c>
      <c r="AE331" s="227">
        <v>16</v>
      </c>
      <c r="AF331" s="227">
        <v>9</v>
      </c>
      <c r="AG331" s="227">
        <v>22</v>
      </c>
      <c r="AH331" s="227">
        <v>44</v>
      </c>
      <c r="AI331" s="227">
        <v>22</v>
      </c>
      <c r="AJ331" s="227">
        <v>42</v>
      </c>
      <c r="AK331" s="227">
        <v>8</v>
      </c>
      <c r="AL331" s="227">
        <v>3</v>
      </c>
      <c r="AM331" s="227">
        <v>1</v>
      </c>
      <c r="AN331" s="227">
        <v>44</v>
      </c>
      <c r="AO331" s="227">
        <v>24</v>
      </c>
      <c r="AP331" s="227">
        <v>44</v>
      </c>
      <c r="AQ331" s="227">
        <v>37</v>
      </c>
    </row>
    <row r="332" spans="1:43" ht="14.25" customHeight="1">
      <c r="A332" s="249">
        <v>327</v>
      </c>
      <c r="B332" s="292"/>
      <c r="C332" s="292" t="s">
        <v>3340</v>
      </c>
      <c r="D332" s="226">
        <v>6893</v>
      </c>
      <c r="E332" s="226">
        <v>6097</v>
      </c>
      <c r="F332" s="227">
        <v>321</v>
      </c>
      <c r="G332" s="227">
        <v>97</v>
      </c>
      <c r="H332" s="227">
        <v>218</v>
      </c>
      <c r="I332" s="227">
        <v>6</v>
      </c>
      <c r="J332" s="227">
        <v>47.88</v>
      </c>
      <c r="K332" s="227">
        <v>59</v>
      </c>
      <c r="L332" s="227">
        <v>9</v>
      </c>
      <c r="M332" s="227">
        <v>2</v>
      </c>
      <c r="N332" s="227">
        <v>8</v>
      </c>
      <c r="O332" s="227">
        <v>1</v>
      </c>
      <c r="P332" s="227">
        <v>3</v>
      </c>
      <c r="Q332" s="227">
        <v>8</v>
      </c>
      <c r="R332" s="227">
        <v>1</v>
      </c>
      <c r="S332" s="227">
        <v>4</v>
      </c>
      <c r="T332" s="227">
        <v>3</v>
      </c>
      <c r="U332" s="227" t="s">
        <v>245</v>
      </c>
      <c r="V332" s="227">
        <v>2</v>
      </c>
      <c r="W332" s="227">
        <v>2</v>
      </c>
      <c r="X332" s="227">
        <v>3</v>
      </c>
      <c r="Y332" s="227">
        <v>1</v>
      </c>
      <c r="Z332" s="227" t="s">
        <v>245</v>
      </c>
      <c r="AA332" s="227">
        <v>6</v>
      </c>
      <c r="AB332" s="227">
        <v>6</v>
      </c>
      <c r="AC332" s="227">
        <v>6</v>
      </c>
      <c r="AD332" s="227">
        <v>6</v>
      </c>
      <c r="AE332" s="227">
        <v>6</v>
      </c>
      <c r="AF332" s="227">
        <v>5</v>
      </c>
      <c r="AG332" s="227">
        <v>2</v>
      </c>
      <c r="AH332" s="227">
        <v>8</v>
      </c>
      <c r="AI332" s="227">
        <v>5</v>
      </c>
      <c r="AJ332" s="227">
        <v>8</v>
      </c>
      <c r="AK332" s="227">
        <v>5</v>
      </c>
      <c r="AL332" s="227">
        <v>0</v>
      </c>
      <c r="AM332" s="227">
        <v>0</v>
      </c>
      <c r="AN332" s="227">
        <v>8</v>
      </c>
      <c r="AO332" s="227">
        <v>3</v>
      </c>
      <c r="AP332" s="227">
        <v>8</v>
      </c>
      <c r="AQ332" s="227">
        <v>7</v>
      </c>
    </row>
    <row r="333" spans="1:43" ht="14.25" customHeight="1">
      <c r="A333" s="249">
        <v>328</v>
      </c>
      <c r="B333" s="292"/>
      <c r="C333" s="292" t="s">
        <v>3346</v>
      </c>
      <c r="D333" s="226">
        <v>1363</v>
      </c>
      <c r="E333" s="226">
        <v>1081</v>
      </c>
      <c r="F333" s="227">
        <v>141</v>
      </c>
      <c r="G333" s="227">
        <v>73</v>
      </c>
      <c r="H333" s="227">
        <v>66</v>
      </c>
      <c r="I333" s="227">
        <v>2</v>
      </c>
      <c r="J333" s="227">
        <v>12.48</v>
      </c>
      <c r="K333" s="227">
        <v>48</v>
      </c>
      <c r="L333" s="227">
        <v>7</v>
      </c>
      <c r="M333" s="227">
        <v>1</v>
      </c>
      <c r="N333" s="227">
        <v>6</v>
      </c>
      <c r="O333" s="227">
        <v>1</v>
      </c>
      <c r="P333" s="227">
        <v>2</v>
      </c>
      <c r="Q333" s="227">
        <v>14</v>
      </c>
      <c r="R333" s="227">
        <v>5</v>
      </c>
      <c r="S333" s="227">
        <v>7</v>
      </c>
      <c r="T333" s="227">
        <v>2</v>
      </c>
      <c r="U333" s="227">
        <v>2</v>
      </c>
      <c r="V333" s="227">
        <v>1</v>
      </c>
      <c r="W333" s="227">
        <v>5</v>
      </c>
      <c r="X333" s="227">
        <v>5</v>
      </c>
      <c r="Y333" s="227">
        <v>1</v>
      </c>
      <c r="Z333" s="227" t="s">
        <v>245</v>
      </c>
      <c r="AA333" s="227">
        <v>8</v>
      </c>
      <c r="AB333" s="227">
        <v>8</v>
      </c>
      <c r="AC333" s="227">
        <v>1</v>
      </c>
      <c r="AD333" s="227">
        <v>2</v>
      </c>
      <c r="AE333" s="227">
        <v>4</v>
      </c>
      <c r="AF333" s="227">
        <v>1</v>
      </c>
      <c r="AG333" s="227">
        <v>5</v>
      </c>
      <c r="AH333" s="227">
        <v>14</v>
      </c>
      <c r="AI333" s="227">
        <v>9</v>
      </c>
      <c r="AJ333" s="227">
        <v>11</v>
      </c>
      <c r="AK333" s="227">
        <v>1</v>
      </c>
      <c r="AL333" s="227">
        <v>1</v>
      </c>
      <c r="AM333" s="227">
        <v>0</v>
      </c>
      <c r="AN333" s="227">
        <v>13</v>
      </c>
      <c r="AO333" s="227">
        <v>12</v>
      </c>
      <c r="AP333" s="227">
        <v>14</v>
      </c>
      <c r="AQ333" s="227">
        <v>9</v>
      </c>
    </row>
    <row r="334" spans="1:43" ht="14.25" customHeight="1">
      <c r="A334" s="249">
        <v>329</v>
      </c>
      <c r="B334" s="292"/>
      <c r="C334" s="292" t="s">
        <v>3361</v>
      </c>
      <c r="D334" s="226">
        <v>1358</v>
      </c>
      <c r="E334" s="226">
        <v>944</v>
      </c>
      <c r="F334" s="227">
        <v>232</v>
      </c>
      <c r="G334" s="227">
        <v>147</v>
      </c>
      <c r="H334" s="227">
        <v>71</v>
      </c>
      <c r="I334" s="227">
        <v>14</v>
      </c>
      <c r="J334" s="227">
        <v>38.94</v>
      </c>
      <c r="K334" s="227">
        <v>62</v>
      </c>
      <c r="L334" s="227">
        <v>20</v>
      </c>
      <c r="M334" s="227">
        <v>2</v>
      </c>
      <c r="N334" s="227">
        <v>20</v>
      </c>
      <c r="O334" s="227" t="s">
        <v>245</v>
      </c>
      <c r="P334" s="227" t="s">
        <v>245</v>
      </c>
      <c r="Q334" s="227">
        <v>7</v>
      </c>
      <c r="R334" s="227">
        <v>2</v>
      </c>
      <c r="S334" s="227">
        <v>5</v>
      </c>
      <c r="T334" s="227" t="s">
        <v>245</v>
      </c>
      <c r="U334" s="227" t="s">
        <v>245</v>
      </c>
      <c r="V334" s="227" t="s">
        <v>245</v>
      </c>
      <c r="W334" s="227">
        <v>6</v>
      </c>
      <c r="X334" s="227">
        <v>1</v>
      </c>
      <c r="Y334" s="227" t="s">
        <v>245</v>
      </c>
      <c r="Z334" s="227" t="s">
        <v>245</v>
      </c>
      <c r="AA334" s="227">
        <v>2</v>
      </c>
      <c r="AB334" s="227">
        <v>4</v>
      </c>
      <c r="AC334" s="227">
        <v>1</v>
      </c>
      <c r="AD334" s="227">
        <v>2</v>
      </c>
      <c r="AE334" s="227">
        <v>2</v>
      </c>
      <c r="AF334" s="227">
        <v>3</v>
      </c>
      <c r="AG334" s="227">
        <v>3</v>
      </c>
      <c r="AH334" s="227">
        <v>7</v>
      </c>
      <c r="AI334" s="227">
        <v>3</v>
      </c>
      <c r="AJ334" s="227">
        <v>7</v>
      </c>
      <c r="AK334" s="227">
        <v>2</v>
      </c>
      <c r="AL334" s="227">
        <v>1</v>
      </c>
      <c r="AM334" s="227">
        <v>1</v>
      </c>
      <c r="AN334" s="227">
        <v>7</v>
      </c>
      <c r="AO334" s="227">
        <v>6</v>
      </c>
      <c r="AP334" s="227">
        <v>7</v>
      </c>
      <c r="AQ334" s="227">
        <v>7</v>
      </c>
    </row>
    <row r="335" spans="1:43" ht="14.25" customHeight="1">
      <c r="A335" s="249">
        <v>330</v>
      </c>
      <c r="B335" s="292"/>
      <c r="C335" s="292" t="s">
        <v>4570</v>
      </c>
      <c r="D335" s="226">
        <v>8781</v>
      </c>
      <c r="E335" s="226">
        <v>7935</v>
      </c>
      <c r="F335" s="227">
        <v>266</v>
      </c>
      <c r="G335" s="227">
        <v>180</v>
      </c>
      <c r="H335" s="227">
        <v>78</v>
      </c>
      <c r="I335" s="227">
        <v>8</v>
      </c>
      <c r="J335" s="227">
        <v>59.07</v>
      </c>
      <c r="K335" s="227">
        <v>108</v>
      </c>
      <c r="L335" s="227">
        <v>13</v>
      </c>
      <c r="M335" s="227">
        <v>3</v>
      </c>
      <c r="N335" s="227">
        <v>12</v>
      </c>
      <c r="O335" s="227" t="s">
        <v>245</v>
      </c>
      <c r="P335" s="227">
        <v>1</v>
      </c>
      <c r="Q335" s="227">
        <v>16</v>
      </c>
      <c r="R335" s="227">
        <v>9</v>
      </c>
      <c r="S335" s="227">
        <v>5</v>
      </c>
      <c r="T335" s="227">
        <v>2</v>
      </c>
      <c r="U335" s="227" t="s">
        <v>245</v>
      </c>
      <c r="V335" s="227">
        <v>1</v>
      </c>
      <c r="W335" s="227">
        <v>10</v>
      </c>
      <c r="X335" s="227">
        <v>5</v>
      </c>
      <c r="Y335" s="227" t="s">
        <v>245</v>
      </c>
      <c r="Z335" s="227" t="s">
        <v>245</v>
      </c>
      <c r="AA335" s="227">
        <v>4</v>
      </c>
      <c r="AB335" s="227">
        <v>4</v>
      </c>
      <c r="AC335" s="227">
        <v>0</v>
      </c>
      <c r="AD335" s="227">
        <v>4</v>
      </c>
      <c r="AE335" s="227">
        <v>4</v>
      </c>
      <c r="AF335" s="227">
        <v>0</v>
      </c>
      <c r="AG335" s="227">
        <v>12</v>
      </c>
      <c r="AH335" s="227">
        <v>15</v>
      </c>
      <c r="AI335" s="227">
        <v>5</v>
      </c>
      <c r="AJ335" s="227">
        <v>16</v>
      </c>
      <c r="AK335" s="227">
        <v>0</v>
      </c>
      <c r="AL335" s="227">
        <v>1</v>
      </c>
      <c r="AM335" s="227">
        <v>0</v>
      </c>
      <c r="AN335" s="227">
        <v>16</v>
      </c>
      <c r="AO335" s="227">
        <v>3</v>
      </c>
      <c r="AP335" s="227">
        <v>15</v>
      </c>
      <c r="AQ335" s="227">
        <v>14</v>
      </c>
    </row>
    <row r="336" spans="1:43" ht="14.25" customHeight="1">
      <c r="A336" s="249">
        <v>331</v>
      </c>
      <c r="B336" s="292" t="s">
        <v>3374</v>
      </c>
      <c r="C336" s="292"/>
      <c r="D336" s="226">
        <v>6690</v>
      </c>
      <c r="E336" s="226">
        <v>5566</v>
      </c>
      <c r="F336" s="227">
        <v>57</v>
      </c>
      <c r="G336" s="227">
        <v>30</v>
      </c>
      <c r="H336" s="227">
        <v>15</v>
      </c>
      <c r="I336" s="227">
        <v>12</v>
      </c>
      <c r="J336" s="227">
        <v>36.06</v>
      </c>
      <c r="K336" s="227">
        <v>33</v>
      </c>
      <c r="L336" s="227">
        <v>21</v>
      </c>
      <c r="M336" s="227">
        <v>2</v>
      </c>
      <c r="N336" s="227">
        <v>21</v>
      </c>
      <c r="O336" s="227">
        <v>1</v>
      </c>
      <c r="P336" s="227" t="s">
        <v>245</v>
      </c>
      <c r="Q336" s="227">
        <v>15</v>
      </c>
      <c r="R336" s="227">
        <v>4</v>
      </c>
      <c r="S336" s="227">
        <v>5</v>
      </c>
      <c r="T336" s="227">
        <v>6</v>
      </c>
      <c r="U336" s="227">
        <v>13</v>
      </c>
      <c r="V336" s="227">
        <v>2</v>
      </c>
      <c r="W336" s="227" t="s">
        <v>245</v>
      </c>
      <c r="X336" s="227" t="s">
        <v>245</v>
      </c>
      <c r="Y336" s="227" t="s">
        <v>245</v>
      </c>
      <c r="Z336" s="227" t="s">
        <v>245</v>
      </c>
      <c r="AA336" s="227">
        <v>10</v>
      </c>
      <c r="AB336" s="227">
        <v>5</v>
      </c>
      <c r="AC336" s="227">
        <v>15</v>
      </c>
      <c r="AD336" s="227">
        <v>15</v>
      </c>
      <c r="AE336" s="227">
        <v>15</v>
      </c>
      <c r="AF336" s="227">
        <v>12</v>
      </c>
      <c r="AG336" s="227">
        <v>0</v>
      </c>
      <c r="AH336" s="227">
        <v>13</v>
      </c>
      <c r="AI336" s="227">
        <v>1</v>
      </c>
      <c r="AJ336" s="227">
        <v>10</v>
      </c>
      <c r="AK336" s="227">
        <v>0</v>
      </c>
      <c r="AL336" s="227">
        <v>5</v>
      </c>
      <c r="AM336" s="227">
        <v>0</v>
      </c>
      <c r="AN336" s="227">
        <v>15</v>
      </c>
      <c r="AO336" s="227">
        <v>0</v>
      </c>
      <c r="AP336" s="227">
        <v>11</v>
      </c>
      <c r="AQ336" s="227">
        <v>5</v>
      </c>
    </row>
    <row r="337" spans="1:43" ht="14.25" customHeight="1">
      <c r="A337" s="249">
        <v>332</v>
      </c>
      <c r="B337" s="292"/>
      <c r="C337" s="293" t="s">
        <v>4572</v>
      </c>
      <c r="D337" s="226">
        <v>5681</v>
      </c>
      <c r="E337" s="226">
        <v>4716</v>
      </c>
      <c r="F337" s="227">
        <v>44</v>
      </c>
      <c r="G337" s="227">
        <v>21</v>
      </c>
      <c r="H337" s="227">
        <v>12</v>
      </c>
      <c r="I337" s="227">
        <v>11</v>
      </c>
      <c r="J337" s="227">
        <v>34.4</v>
      </c>
      <c r="K337" s="227">
        <v>22</v>
      </c>
      <c r="L337" s="227">
        <v>18</v>
      </c>
      <c r="M337" s="227">
        <v>2</v>
      </c>
      <c r="N337" s="227">
        <v>18</v>
      </c>
      <c r="O337" s="227">
        <v>1</v>
      </c>
      <c r="P337" s="227" t="s">
        <v>245</v>
      </c>
      <c r="Q337" s="227">
        <v>13</v>
      </c>
      <c r="R337" s="227">
        <v>3</v>
      </c>
      <c r="S337" s="227">
        <v>4</v>
      </c>
      <c r="T337" s="227">
        <v>6</v>
      </c>
      <c r="U337" s="227">
        <v>11</v>
      </c>
      <c r="V337" s="227">
        <v>2</v>
      </c>
      <c r="W337" s="227" t="s">
        <v>245</v>
      </c>
      <c r="X337" s="227" t="s">
        <v>245</v>
      </c>
      <c r="Y337" s="227" t="s">
        <v>245</v>
      </c>
      <c r="Z337" s="227" t="s">
        <v>245</v>
      </c>
      <c r="AA337" s="227">
        <v>8</v>
      </c>
      <c r="AB337" s="227">
        <v>4</v>
      </c>
      <c r="AC337" s="227">
        <v>13</v>
      </c>
      <c r="AD337" s="227">
        <v>13</v>
      </c>
      <c r="AE337" s="227">
        <v>13</v>
      </c>
      <c r="AF337" s="227">
        <v>10</v>
      </c>
      <c r="AG337" s="227">
        <v>0</v>
      </c>
      <c r="AH337" s="227">
        <v>11</v>
      </c>
      <c r="AI337" s="227">
        <v>1</v>
      </c>
      <c r="AJ337" s="227">
        <v>9</v>
      </c>
      <c r="AK337" s="227">
        <v>0</v>
      </c>
      <c r="AL337" s="227">
        <v>5</v>
      </c>
      <c r="AM337" s="227">
        <v>0</v>
      </c>
      <c r="AN337" s="227">
        <v>13</v>
      </c>
      <c r="AO337" s="227">
        <v>0</v>
      </c>
      <c r="AP337" s="227">
        <v>9</v>
      </c>
      <c r="AQ337" s="227">
        <v>4</v>
      </c>
    </row>
    <row r="338" spans="1:43" ht="14.25" customHeight="1">
      <c r="A338" s="249">
        <v>333</v>
      </c>
      <c r="B338" s="292"/>
      <c r="C338" s="292" t="s">
        <v>3388</v>
      </c>
      <c r="D338" s="226">
        <v>1009</v>
      </c>
      <c r="E338" s="226">
        <v>850</v>
      </c>
      <c r="F338" s="227">
        <v>13</v>
      </c>
      <c r="G338" s="227">
        <v>9</v>
      </c>
      <c r="H338" s="227">
        <v>3</v>
      </c>
      <c r="I338" s="227">
        <v>1</v>
      </c>
      <c r="J338" s="227">
        <v>1.66</v>
      </c>
      <c r="K338" s="227">
        <v>11</v>
      </c>
      <c r="L338" s="227">
        <v>3</v>
      </c>
      <c r="M338" s="227" t="s">
        <v>245</v>
      </c>
      <c r="N338" s="227">
        <v>3</v>
      </c>
      <c r="O338" s="227" t="s">
        <v>245</v>
      </c>
      <c r="P338" s="227" t="s">
        <v>245</v>
      </c>
      <c r="Q338" s="227">
        <v>2</v>
      </c>
      <c r="R338" s="227">
        <v>1</v>
      </c>
      <c r="S338" s="227">
        <v>1</v>
      </c>
      <c r="T338" s="227" t="s">
        <v>245</v>
      </c>
      <c r="U338" s="227">
        <v>2</v>
      </c>
      <c r="V338" s="227" t="s">
        <v>245</v>
      </c>
      <c r="W338" s="227" t="s">
        <v>245</v>
      </c>
      <c r="X338" s="227" t="s">
        <v>245</v>
      </c>
      <c r="Y338" s="227" t="s">
        <v>245</v>
      </c>
      <c r="Z338" s="227" t="s">
        <v>245</v>
      </c>
      <c r="AA338" s="227">
        <v>2</v>
      </c>
      <c r="AB338" s="227">
        <v>1</v>
      </c>
      <c r="AC338" s="227">
        <v>2</v>
      </c>
      <c r="AD338" s="227">
        <v>2</v>
      </c>
      <c r="AE338" s="227">
        <v>2</v>
      </c>
      <c r="AF338" s="227">
        <v>2</v>
      </c>
      <c r="AG338" s="227">
        <v>0</v>
      </c>
      <c r="AH338" s="227">
        <v>2</v>
      </c>
      <c r="AI338" s="227">
        <v>0</v>
      </c>
      <c r="AJ338" s="227">
        <v>1</v>
      </c>
      <c r="AK338" s="227">
        <v>0</v>
      </c>
      <c r="AL338" s="227">
        <v>0</v>
      </c>
      <c r="AM338" s="227">
        <v>0</v>
      </c>
      <c r="AN338" s="227">
        <v>2</v>
      </c>
      <c r="AO338" s="227">
        <v>0</v>
      </c>
      <c r="AP338" s="227">
        <v>2</v>
      </c>
      <c r="AQ338" s="227">
        <v>1</v>
      </c>
    </row>
    <row r="339" spans="1:43" ht="14.25" customHeight="1">
      <c r="A339" s="249">
        <v>334</v>
      </c>
      <c r="B339" s="292" t="s">
        <v>3390</v>
      </c>
      <c r="C339" s="292"/>
      <c r="D339" s="226">
        <v>14466</v>
      </c>
      <c r="E339" s="226">
        <v>10114</v>
      </c>
      <c r="F339" s="227">
        <v>1656</v>
      </c>
      <c r="G339" s="227">
        <v>937</v>
      </c>
      <c r="H339" s="227">
        <v>706</v>
      </c>
      <c r="I339" s="227">
        <v>13</v>
      </c>
      <c r="J339" s="227">
        <v>287.91000000000003</v>
      </c>
      <c r="K339" s="227">
        <v>708</v>
      </c>
      <c r="L339" s="227">
        <v>53</v>
      </c>
      <c r="M339" s="227">
        <v>9</v>
      </c>
      <c r="N339" s="227">
        <v>46</v>
      </c>
      <c r="O339" s="227">
        <v>10</v>
      </c>
      <c r="P339" s="227">
        <v>7</v>
      </c>
      <c r="Q339" s="227">
        <v>32</v>
      </c>
      <c r="R339" s="227">
        <v>3</v>
      </c>
      <c r="S339" s="227">
        <v>25</v>
      </c>
      <c r="T339" s="227">
        <v>4</v>
      </c>
      <c r="U339" s="227">
        <v>5</v>
      </c>
      <c r="V339" s="227">
        <v>6</v>
      </c>
      <c r="W339" s="227">
        <v>10</v>
      </c>
      <c r="X339" s="227">
        <v>10</v>
      </c>
      <c r="Y339" s="227">
        <v>1</v>
      </c>
      <c r="Z339" s="227" t="s">
        <v>245</v>
      </c>
      <c r="AA339" s="227">
        <v>30</v>
      </c>
      <c r="AB339" s="227">
        <v>31</v>
      </c>
      <c r="AC339" s="227">
        <v>31</v>
      </c>
      <c r="AD339" s="227">
        <v>31</v>
      </c>
      <c r="AE339" s="227">
        <v>31</v>
      </c>
      <c r="AF339" s="227">
        <v>31</v>
      </c>
      <c r="AG339" s="227">
        <v>1</v>
      </c>
      <c r="AH339" s="227">
        <v>31</v>
      </c>
      <c r="AI339" s="227">
        <v>26</v>
      </c>
      <c r="AJ339" s="227">
        <v>32</v>
      </c>
      <c r="AK339" s="227">
        <v>19</v>
      </c>
      <c r="AL339" s="227">
        <v>8</v>
      </c>
      <c r="AM339" s="227">
        <v>5</v>
      </c>
      <c r="AN339" s="227">
        <v>32</v>
      </c>
      <c r="AO339" s="227">
        <v>27</v>
      </c>
      <c r="AP339" s="227">
        <v>31</v>
      </c>
      <c r="AQ339" s="227">
        <v>31</v>
      </c>
    </row>
    <row r="340" spans="1:43" ht="14.25" customHeight="1">
      <c r="A340" s="249">
        <v>335</v>
      </c>
      <c r="B340" s="292"/>
      <c r="C340" s="292" t="s">
        <v>3391</v>
      </c>
      <c r="D340" s="226">
        <v>4170</v>
      </c>
      <c r="E340" s="226">
        <v>3085</v>
      </c>
      <c r="F340" s="227">
        <v>445</v>
      </c>
      <c r="G340" s="227">
        <v>187</v>
      </c>
      <c r="H340" s="227">
        <v>255</v>
      </c>
      <c r="I340" s="227">
        <v>3</v>
      </c>
      <c r="J340" s="227">
        <v>128.47999999999999</v>
      </c>
      <c r="K340" s="227">
        <v>147</v>
      </c>
      <c r="L340" s="227">
        <v>11</v>
      </c>
      <c r="M340" s="227">
        <v>1</v>
      </c>
      <c r="N340" s="227">
        <v>10</v>
      </c>
      <c r="O340" s="227">
        <v>5</v>
      </c>
      <c r="P340" s="227">
        <v>1</v>
      </c>
      <c r="Q340" s="227">
        <v>12</v>
      </c>
      <c r="R340" s="227" t="s">
        <v>245</v>
      </c>
      <c r="S340" s="227">
        <v>9</v>
      </c>
      <c r="T340" s="227">
        <v>3</v>
      </c>
      <c r="U340" s="227">
        <v>2</v>
      </c>
      <c r="V340" s="227">
        <v>3</v>
      </c>
      <c r="W340" s="227">
        <v>4</v>
      </c>
      <c r="X340" s="227">
        <v>3</v>
      </c>
      <c r="Y340" s="227" t="s">
        <v>245</v>
      </c>
      <c r="Z340" s="227" t="s">
        <v>245</v>
      </c>
      <c r="AA340" s="227">
        <v>11</v>
      </c>
      <c r="AB340" s="227">
        <v>12</v>
      </c>
      <c r="AC340" s="227">
        <v>12</v>
      </c>
      <c r="AD340" s="227">
        <v>12</v>
      </c>
      <c r="AE340" s="227">
        <v>12</v>
      </c>
      <c r="AF340" s="227">
        <v>12</v>
      </c>
      <c r="AG340" s="227">
        <v>0</v>
      </c>
      <c r="AH340" s="227">
        <v>12</v>
      </c>
      <c r="AI340" s="227">
        <v>10</v>
      </c>
      <c r="AJ340" s="227">
        <v>12</v>
      </c>
      <c r="AK340" s="227">
        <v>9</v>
      </c>
      <c r="AL340" s="227">
        <v>3</v>
      </c>
      <c r="AM340" s="227">
        <v>2</v>
      </c>
      <c r="AN340" s="227">
        <v>12</v>
      </c>
      <c r="AO340" s="227">
        <v>12</v>
      </c>
      <c r="AP340" s="227">
        <v>12</v>
      </c>
      <c r="AQ340" s="227">
        <v>12</v>
      </c>
    </row>
    <row r="341" spans="1:43" ht="14.25" customHeight="1">
      <c r="A341" s="249">
        <v>336</v>
      </c>
      <c r="B341" s="292"/>
      <c r="C341" s="292" t="s">
        <v>4573</v>
      </c>
      <c r="D341" s="226">
        <v>3450</v>
      </c>
      <c r="E341" s="226">
        <v>2543</v>
      </c>
      <c r="F341" s="227">
        <v>587</v>
      </c>
      <c r="G341" s="227">
        <v>421</v>
      </c>
      <c r="H341" s="227">
        <v>165</v>
      </c>
      <c r="I341" s="227">
        <v>1</v>
      </c>
      <c r="J341" s="227">
        <v>51.71</v>
      </c>
      <c r="K341" s="227">
        <v>258</v>
      </c>
      <c r="L341" s="227">
        <v>18</v>
      </c>
      <c r="M341" s="227">
        <v>5</v>
      </c>
      <c r="N341" s="227">
        <v>12</v>
      </c>
      <c r="O341" s="227">
        <v>2</v>
      </c>
      <c r="P341" s="227">
        <v>6</v>
      </c>
      <c r="Q341" s="227">
        <v>2</v>
      </c>
      <c r="R341" s="227">
        <v>1</v>
      </c>
      <c r="S341" s="227">
        <v>1</v>
      </c>
      <c r="T341" s="227" t="s">
        <v>245</v>
      </c>
      <c r="U341" s="227" t="s">
        <v>245</v>
      </c>
      <c r="V341" s="227" t="s">
        <v>245</v>
      </c>
      <c r="W341" s="227">
        <v>1</v>
      </c>
      <c r="X341" s="227">
        <v>1</v>
      </c>
      <c r="Y341" s="227" t="s">
        <v>245</v>
      </c>
      <c r="Z341" s="227" t="s">
        <v>245</v>
      </c>
      <c r="AA341" s="227">
        <v>2</v>
      </c>
      <c r="AB341" s="227">
        <v>2</v>
      </c>
      <c r="AC341" s="227">
        <v>2</v>
      </c>
      <c r="AD341" s="227">
        <v>2</v>
      </c>
      <c r="AE341" s="227">
        <v>2</v>
      </c>
      <c r="AF341" s="227">
        <v>2</v>
      </c>
      <c r="AG341" s="227">
        <v>0</v>
      </c>
      <c r="AH341" s="227">
        <v>2</v>
      </c>
      <c r="AI341" s="227">
        <v>2</v>
      </c>
      <c r="AJ341" s="227">
        <v>2</v>
      </c>
      <c r="AK341" s="227">
        <v>2</v>
      </c>
      <c r="AL341" s="227">
        <v>2</v>
      </c>
      <c r="AM341" s="227">
        <v>2</v>
      </c>
      <c r="AN341" s="227">
        <v>2</v>
      </c>
      <c r="AO341" s="227">
        <v>2</v>
      </c>
      <c r="AP341" s="227">
        <v>2</v>
      </c>
      <c r="AQ341" s="227">
        <v>2</v>
      </c>
    </row>
    <row r="342" spans="1:43" ht="14.25" customHeight="1">
      <c r="A342" s="249">
        <v>337</v>
      </c>
      <c r="B342" s="292"/>
      <c r="C342" s="292" t="s">
        <v>3404</v>
      </c>
      <c r="D342" s="226">
        <v>3793</v>
      </c>
      <c r="E342" s="226">
        <v>2634</v>
      </c>
      <c r="F342" s="227">
        <v>345</v>
      </c>
      <c r="G342" s="227">
        <v>179</v>
      </c>
      <c r="H342" s="227">
        <v>160</v>
      </c>
      <c r="I342" s="227">
        <v>6</v>
      </c>
      <c r="J342" s="227">
        <v>50.77</v>
      </c>
      <c r="K342" s="227">
        <v>174</v>
      </c>
      <c r="L342" s="227">
        <v>16</v>
      </c>
      <c r="M342" s="227">
        <v>2</v>
      </c>
      <c r="N342" s="227">
        <v>16</v>
      </c>
      <c r="O342" s="227">
        <v>1</v>
      </c>
      <c r="P342" s="227" t="s">
        <v>245</v>
      </c>
      <c r="Q342" s="227">
        <v>11</v>
      </c>
      <c r="R342" s="227">
        <v>1</v>
      </c>
      <c r="S342" s="227">
        <v>9</v>
      </c>
      <c r="T342" s="227">
        <v>1</v>
      </c>
      <c r="U342" s="227">
        <v>2</v>
      </c>
      <c r="V342" s="227">
        <v>2</v>
      </c>
      <c r="W342" s="227">
        <v>3</v>
      </c>
      <c r="X342" s="227">
        <v>3</v>
      </c>
      <c r="Y342" s="227">
        <v>1</v>
      </c>
      <c r="Z342" s="227" t="s">
        <v>245</v>
      </c>
      <c r="AA342" s="227">
        <v>10</v>
      </c>
      <c r="AB342" s="227">
        <v>10</v>
      </c>
      <c r="AC342" s="227">
        <v>10</v>
      </c>
      <c r="AD342" s="227">
        <v>10</v>
      </c>
      <c r="AE342" s="227">
        <v>10</v>
      </c>
      <c r="AF342" s="227">
        <v>10</v>
      </c>
      <c r="AG342" s="227">
        <v>1</v>
      </c>
      <c r="AH342" s="227">
        <v>10</v>
      </c>
      <c r="AI342" s="227">
        <v>10</v>
      </c>
      <c r="AJ342" s="227">
        <v>11</v>
      </c>
      <c r="AK342" s="227">
        <v>7</v>
      </c>
      <c r="AL342" s="227">
        <v>1</v>
      </c>
      <c r="AM342" s="227">
        <v>1</v>
      </c>
      <c r="AN342" s="227">
        <v>11</v>
      </c>
      <c r="AO342" s="227">
        <v>9</v>
      </c>
      <c r="AP342" s="227">
        <v>10</v>
      </c>
      <c r="AQ342" s="227">
        <v>10</v>
      </c>
    </row>
    <row r="343" spans="1:43" ht="14.25" customHeight="1">
      <c r="A343" s="249">
        <v>338</v>
      </c>
      <c r="B343" s="292"/>
      <c r="C343" s="292" t="s">
        <v>3416</v>
      </c>
      <c r="D343" s="226">
        <v>3053</v>
      </c>
      <c r="E343" s="226">
        <v>1852</v>
      </c>
      <c r="F343" s="227">
        <v>279</v>
      </c>
      <c r="G343" s="227">
        <v>150</v>
      </c>
      <c r="H343" s="227">
        <v>126</v>
      </c>
      <c r="I343" s="227">
        <v>3</v>
      </c>
      <c r="J343" s="227">
        <v>56.95</v>
      </c>
      <c r="K343" s="227">
        <v>129</v>
      </c>
      <c r="L343" s="227">
        <v>8</v>
      </c>
      <c r="M343" s="227">
        <v>1</v>
      </c>
      <c r="N343" s="227">
        <v>8</v>
      </c>
      <c r="O343" s="227">
        <v>2</v>
      </c>
      <c r="P343" s="227" t="s">
        <v>245</v>
      </c>
      <c r="Q343" s="227">
        <v>7</v>
      </c>
      <c r="R343" s="227">
        <v>1</v>
      </c>
      <c r="S343" s="227">
        <v>6</v>
      </c>
      <c r="T343" s="227" t="s">
        <v>245</v>
      </c>
      <c r="U343" s="227">
        <v>1</v>
      </c>
      <c r="V343" s="227">
        <v>1</v>
      </c>
      <c r="W343" s="227">
        <v>2</v>
      </c>
      <c r="X343" s="227">
        <v>3</v>
      </c>
      <c r="Y343" s="227" t="s">
        <v>245</v>
      </c>
      <c r="Z343" s="227" t="s">
        <v>245</v>
      </c>
      <c r="AA343" s="227">
        <v>7</v>
      </c>
      <c r="AB343" s="227">
        <v>7</v>
      </c>
      <c r="AC343" s="227">
        <v>7</v>
      </c>
      <c r="AD343" s="227">
        <v>7</v>
      </c>
      <c r="AE343" s="227">
        <v>7</v>
      </c>
      <c r="AF343" s="227">
        <v>7</v>
      </c>
      <c r="AG343" s="227">
        <v>0</v>
      </c>
      <c r="AH343" s="227">
        <v>7</v>
      </c>
      <c r="AI343" s="227">
        <v>4</v>
      </c>
      <c r="AJ343" s="227">
        <v>7</v>
      </c>
      <c r="AK343" s="227">
        <v>1</v>
      </c>
      <c r="AL343" s="227">
        <v>2</v>
      </c>
      <c r="AM343" s="227">
        <v>0</v>
      </c>
      <c r="AN343" s="227">
        <v>7</v>
      </c>
      <c r="AO343" s="227">
        <v>4</v>
      </c>
      <c r="AP343" s="227">
        <v>7</v>
      </c>
      <c r="AQ343" s="227">
        <v>7</v>
      </c>
    </row>
    <row r="344" spans="1:43" ht="14.25" customHeight="1">
      <c r="A344" s="249">
        <v>339</v>
      </c>
      <c r="B344" s="292" t="s">
        <v>2034</v>
      </c>
      <c r="C344" s="292"/>
      <c r="D344" s="226">
        <v>4323</v>
      </c>
      <c r="E344" s="226">
        <v>1971</v>
      </c>
      <c r="F344" s="227">
        <v>1150</v>
      </c>
      <c r="G344" s="227">
        <v>567</v>
      </c>
      <c r="H344" s="227">
        <v>576</v>
      </c>
      <c r="I344" s="227">
        <v>7</v>
      </c>
      <c r="J344" s="227">
        <v>141.49</v>
      </c>
      <c r="K344" s="227">
        <v>549</v>
      </c>
      <c r="L344" s="227">
        <v>50</v>
      </c>
      <c r="M344" s="227">
        <v>6</v>
      </c>
      <c r="N344" s="227">
        <v>44</v>
      </c>
      <c r="O344" s="227">
        <v>1</v>
      </c>
      <c r="P344" s="227">
        <v>6</v>
      </c>
      <c r="Q344" s="227">
        <v>11</v>
      </c>
      <c r="R344" s="227" t="s">
        <v>245</v>
      </c>
      <c r="S344" s="227">
        <v>8</v>
      </c>
      <c r="T344" s="227">
        <v>3</v>
      </c>
      <c r="U344" s="227" t="s">
        <v>245</v>
      </c>
      <c r="V344" s="227">
        <v>3</v>
      </c>
      <c r="W344" s="227">
        <v>6</v>
      </c>
      <c r="X344" s="227">
        <v>2</v>
      </c>
      <c r="Y344" s="227" t="s">
        <v>245</v>
      </c>
      <c r="Z344" s="227" t="s">
        <v>245</v>
      </c>
      <c r="AA344" s="227">
        <v>10</v>
      </c>
      <c r="AB344" s="227">
        <v>11</v>
      </c>
      <c r="AC344" s="227">
        <v>11</v>
      </c>
      <c r="AD344" s="227">
        <v>11</v>
      </c>
      <c r="AE344" s="227">
        <v>11</v>
      </c>
      <c r="AF344" s="227">
        <v>11</v>
      </c>
      <c r="AG344" s="227">
        <v>0</v>
      </c>
      <c r="AH344" s="227">
        <v>11</v>
      </c>
      <c r="AI344" s="227">
        <v>6</v>
      </c>
      <c r="AJ344" s="227">
        <v>11</v>
      </c>
      <c r="AK344" s="227">
        <v>0</v>
      </c>
      <c r="AL344" s="227">
        <v>6</v>
      </c>
      <c r="AM344" s="227">
        <v>3</v>
      </c>
      <c r="AN344" s="227">
        <v>11</v>
      </c>
      <c r="AO344" s="227">
        <v>11</v>
      </c>
      <c r="AP344" s="227">
        <v>11</v>
      </c>
      <c r="AQ344" s="227">
        <v>10</v>
      </c>
    </row>
    <row r="345" spans="1:43" ht="14.25" customHeight="1">
      <c r="A345" s="249">
        <v>340</v>
      </c>
      <c r="B345" s="292"/>
      <c r="C345" s="293" t="s">
        <v>4631</v>
      </c>
      <c r="D345" s="226">
        <v>4323</v>
      </c>
      <c r="E345" s="226">
        <v>1971</v>
      </c>
      <c r="F345" s="227">
        <v>1150</v>
      </c>
      <c r="G345" s="227">
        <v>567</v>
      </c>
      <c r="H345" s="227">
        <v>576</v>
      </c>
      <c r="I345" s="227">
        <v>7</v>
      </c>
      <c r="J345" s="227">
        <v>141.49</v>
      </c>
      <c r="K345" s="227">
        <v>549</v>
      </c>
      <c r="L345" s="227">
        <v>50</v>
      </c>
      <c r="M345" s="227">
        <v>6</v>
      </c>
      <c r="N345" s="227">
        <v>44</v>
      </c>
      <c r="O345" s="227">
        <v>1</v>
      </c>
      <c r="P345" s="227">
        <v>6</v>
      </c>
      <c r="Q345" s="227">
        <v>11</v>
      </c>
      <c r="R345" s="227" t="s">
        <v>245</v>
      </c>
      <c r="S345" s="227">
        <v>8</v>
      </c>
      <c r="T345" s="227">
        <v>3</v>
      </c>
      <c r="U345" s="227" t="s">
        <v>245</v>
      </c>
      <c r="V345" s="227">
        <v>3</v>
      </c>
      <c r="W345" s="227">
        <v>6</v>
      </c>
      <c r="X345" s="227">
        <v>2</v>
      </c>
      <c r="Y345" s="227" t="s">
        <v>245</v>
      </c>
      <c r="Z345" s="227" t="s">
        <v>245</v>
      </c>
      <c r="AA345" s="227">
        <v>10</v>
      </c>
      <c r="AB345" s="227">
        <v>11</v>
      </c>
      <c r="AC345" s="227">
        <v>11</v>
      </c>
      <c r="AD345" s="227">
        <v>11</v>
      </c>
      <c r="AE345" s="227">
        <v>11</v>
      </c>
      <c r="AF345" s="227">
        <v>11</v>
      </c>
      <c r="AG345" s="227">
        <v>0</v>
      </c>
      <c r="AH345" s="227">
        <v>11</v>
      </c>
      <c r="AI345" s="227">
        <v>6</v>
      </c>
      <c r="AJ345" s="227">
        <v>11</v>
      </c>
      <c r="AK345" s="227">
        <v>0</v>
      </c>
      <c r="AL345" s="227">
        <v>6</v>
      </c>
      <c r="AM345" s="227">
        <v>3</v>
      </c>
      <c r="AN345" s="227">
        <v>11</v>
      </c>
      <c r="AO345" s="227">
        <v>11</v>
      </c>
      <c r="AP345" s="227">
        <v>11</v>
      </c>
      <c r="AQ345" s="227">
        <v>10</v>
      </c>
    </row>
    <row r="346" spans="1:43" ht="14.25" customHeight="1">
      <c r="A346" s="249">
        <v>341</v>
      </c>
      <c r="B346" s="292" t="s">
        <v>3429</v>
      </c>
      <c r="C346" s="292"/>
      <c r="D346" s="226">
        <v>16902</v>
      </c>
      <c r="E346" s="226">
        <v>14354</v>
      </c>
      <c r="F346" s="227">
        <v>981</v>
      </c>
      <c r="G346" s="227">
        <v>558</v>
      </c>
      <c r="H346" s="227">
        <v>391</v>
      </c>
      <c r="I346" s="227">
        <v>32</v>
      </c>
      <c r="J346" s="227">
        <v>168.49</v>
      </c>
      <c r="K346" s="227">
        <v>413</v>
      </c>
      <c r="L346" s="227">
        <v>86</v>
      </c>
      <c r="M346" s="227">
        <v>9</v>
      </c>
      <c r="N346" s="227">
        <v>82</v>
      </c>
      <c r="O346" s="227">
        <v>2</v>
      </c>
      <c r="P346" s="227">
        <v>6</v>
      </c>
      <c r="Q346" s="227">
        <v>57</v>
      </c>
      <c r="R346" s="227">
        <v>10</v>
      </c>
      <c r="S346" s="227">
        <v>44</v>
      </c>
      <c r="T346" s="227">
        <v>3</v>
      </c>
      <c r="U346" s="227">
        <v>6</v>
      </c>
      <c r="V346" s="227">
        <v>16</v>
      </c>
      <c r="W346" s="227">
        <v>19</v>
      </c>
      <c r="X346" s="227">
        <v>15</v>
      </c>
      <c r="Y346" s="227">
        <v>1</v>
      </c>
      <c r="Z346" s="227" t="s">
        <v>245</v>
      </c>
      <c r="AA346" s="227">
        <v>51</v>
      </c>
      <c r="AB346" s="227">
        <v>57</v>
      </c>
      <c r="AC346" s="227">
        <v>57</v>
      </c>
      <c r="AD346" s="227">
        <v>57</v>
      </c>
      <c r="AE346" s="227">
        <v>57</v>
      </c>
      <c r="AF346" s="227">
        <v>55</v>
      </c>
      <c r="AG346" s="227">
        <v>0</v>
      </c>
      <c r="AH346" s="227">
        <v>57</v>
      </c>
      <c r="AI346" s="227">
        <v>39</v>
      </c>
      <c r="AJ346" s="227">
        <v>56</v>
      </c>
      <c r="AK346" s="227">
        <v>29</v>
      </c>
      <c r="AL346" s="227">
        <v>10</v>
      </c>
      <c r="AM346" s="227">
        <v>7</v>
      </c>
      <c r="AN346" s="227">
        <v>57</v>
      </c>
      <c r="AO346" s="227">
        <v>53</v>
      </c>
      <c r="AP346" s="227">
        <v>57</v>
      </c>
      <c r="AQ346" s="227">
        <v>57</v>
      </c>
    </row>
    <row r="347" spans="1:43" ht="14.25" customHeight="1">
      <c r="A347" s="249">
        <v>342</v>
      </c>
      <c r="B347" s="292"/>
      <c r="C347" s="293" t="s">
        <v>4576</v>
      </c>
      <c r="D347" s="226">
        <v>4853</v>
      </c>
      <c r="E347" s="226">
        <v>3550</v>
      </c>
      <c r="F347" s="227">
        <v>424</v>
      </c>
      <c r="G347" s="227">
        <v>224</v>
      </c>
      <c r="H347" s="227">
        <v>170</v>
      </c>
      <c r="I347" s="227">
        <v>30</v>
      </c>
      <c r="J347" s="227">
        <v>62.72</v>
      </c>
      <c r="K347" s="227">
        <v>167</v>
      </c>
      <c r="L347" s="227">
        <v>58</v>
      </c>
      <c r="M347" s="227">
        <v>2</v>
      </c>
      <c r="N347" s="227">
        <v>57</v>
      </c>
      <c r="O347" s="227">
        <v>2</v>
      </c>
      <c r="P347" s="227" t="s">
        <v>245</v>
      </c>
      <c r="Q347" s="227">
        <v>21</v>
      </c>
      <c r="R347" s="227">
        <v>2</v>
      </c>
      <c r="S347" s="227">
        <v>16</v>
      </c>
      <c r="T347" s="227">
        <v>3</v>
      </c>
      <c r="U347" s="227">
        <v>4</v>
      </c>
      <c r="V347" s="227">
        <v>8</v>
      </c>
      <c r="W347" s="227">
        <v>5</v>
      </c>
      <c r="X347" s="227">
        <v>3</v>
      </c>
      <c r="Y347" s="227">
        <v>1</v>
      </c>
      <c r="Z347" s="227" t="s">
        <v>245</v>
      </c>
      <c r="AA347" s="227">
        <v>19</v>
      </c>
      <c r="AB347" s="227">
        <v>21</v>
      </c>
      <c r="AC347" s="227">
        <v>21</v>
      </c>
      <c r="AD347" s="227">
        <v>21</v>
      </c>
      <c r="AE347" s="227">
        <v>21</v>
      </c>
      <c r="AF347" s="227">
        <v>19</v>
      </c>
      <c r="AG347" s="227">
        <v>0</v>
      </c>
      <c r="AH347" s="227">
        <v>21</v>
      </c>
      <c r="AI347" s="227">
        <v>11</v>
      </c>
      <c r="AJ347" s="227">
        <v>21</v>
      </c>
      <c r="AK347" s="227">
        <v>13</v>
      </c>
      <c r="AL347" s="227">
        <v>2</v>
      </c>
      <c r="AM347" s="227">
        <v>1</v>
      </c>
      <c r="AN347" s="227">
        <v>21</v>
      </c>
      <c r="AO347" s="227">
        <v>19</v>
      </c>
      <c r="AP347" s="227">
        <v>21</v>
      </c>
      <c r="AQ347" s="227">
        <v>21</v>
      </c>
    </row>
    <row r="348" spans="1:43" ht="14.25" customHeight="1">
      <c r="A348" s="249">
        <v>343</v>
      </c>
      <c r="B348" s="292"/>
      <c r="C348" s="292" t="s">
        <v>4577</v>
      </c>
      <c r="D348" s="226">
        <v>2837</v>
      </c>
      <c r="E348" s="226">
        <v>2332</v>
      </c>
      <c r="F348" s="227">
        <v>261</v>
      </c>
      <c r="G348" s="227">
        <v>159</v>
      </c>
      <c r="H348" s="227">
        <v>102</v>
      </c>
      <c r="I348" s="227">
        <v>0</v>
      </c>
      <c r="J348" s="227">
        <v>36.020000000000003</v>
      </c>
      <c r="K348" s="227">
        <v>133</v>
      </c>
      <c r="L348" s="227">
        <v>10</v>
      </c>
      <c r="M348" s="227">
        <v>3</v>
      </c>
      <c r="N348" s="227">
        <v>9</v>
      </c>
      <c r="O348" s="227" t="s">
        <v>245</v>
      </c>
      <c r="P348" s="227">
        <v>2</v>
      </c>
      <c r="Q348" s="227">
        <v>17</v>
      </c>
      <c r="R348" s="227">
        <v>4</v>
      </c>
      <c r="S348" s="227">
        <v>13</v>
      </c>
      <c r="T348" s="227" t="s">
        <v>245</v>
      </c>
      <c r="U348" s="227">
        <v>1</v>
      </c>
      <c r="V348" s="227">
        <v>4</v>
      </c>
      <c r="W348" s="227">
        <v>4</v>
      </c>
      <c r="X348" s="227">
        <v>8</v>
      </c>
      <c r="Y348" s="227" t="s">
        <v>245</v>
      </c>
      <c r="Z348" s="227" t="s">
        <v>245</v>
      </c>
      <c r="AA348" s="227">
        <v>17</v>
      </c>
      <c r="AB348" s="227">
        <v>17</v>
      </c>
      <c r="AC348" s="227">
        <v>17</v>
      </c>
      <c r="AD348" s="227">
        <v>17</v>
      </c>
      <c r="AE348" s="227">
        <v>17</v>
      </c>
      <c r="AF348" s="227">
        <v>17</v>
      </c>
      <c r="AG348" s="227">
        <v>0</v>
      </c>
      <c r="AH348" s="227">
        <v>17</v>
      </c>
      <c r="AI348" s="227">
        <v>17</v>
      </c>
      <c r="AJ348" s="227">
        <v>16</v>
      </c>
      <c r="AK348" s="227">
        <v>1</v>
      </c>
      <c r="AL348" s="227">
        <v>5</v>
      </c>
      <c r="AM348" s="227">
        <v>5</v>
      </c>
      <c r="AN348" s="227">
        <v>17</v>
      </c>
      <c r="AO348" s="227">
        <v>17</v>
      </c>
      <c r="AP348" s="227">
        <v>17</v>
      </c>
      <c r="AQ348" s="227">
        <v>17</v>
      </c>
    </row>
    <row r="349" spans="1:43" ht="14.25" customHeight="1">
      <c r="A349" s="249">
        <v>344</v>
      </c>
      <c r="B349" s="292"/>
      <c r="C349" s="292" t="s">
        <v>3456</v>
      </c>
      <c r="D349" s="226">
        <v>6620</v>
      </c>
      <c r="E349" s="226">
        <v>6168</v>
      </c>
      <c r="F349" s="227">
        <v>132</v>
      </c>
      <c r="G349" s="227">
        <v>88</v>
      </c>
      <c r="H349" s="227">
        <v>43</v>
      </c>
      <c r="I349" s="227">
        <v>1</v>
      </c>
      <c r="J349" s="227">
        <v>15.77</v>
      </c>
      <c r="K349" s="227">
        <v>64</v>
      </c>
      <c r="L349" s="227">
        <v>8</v>
      </c>
      <c r="M349" s="227">
        <v>2</v>
      </c>
      <c r="N349" s="227">
        <v>7</v>
      </c>
      <c r="O349" s="227" t="s">
        <v>245</v>
      </c>
      <c r="P349" s="227">
        <v>3</v>
      </c>
      <c r="Q349" s="227">
        <v>8</v>
      </c>
      <c r="R349" s="227">
        <v>3</v>
      </c>
      <c r="S349" s="227">
        <v>5</v>
      </c>
      <c r="T349" s="227" t="s">
        <v>245</v>
      </c>
      <c r="U349" s="227" t="s">
        <v>245</v>
      </c>
      <c r="V349" s="227" t="s">
        <v>245</v>
      </c>
      <c r="W349" s="227">
        <v>6</v>
      </c>
      <c r="X349" s="227">
        <v>2</v>
      </c>
      <c r="Y349" s="227" t="s">
        <v>245</v>
      </c>
      <c r="Z349" s="227" t="s">
        <v>245</v>
      </c>
      <c r="AA349" s="227">
        <v>8</v>
      </c>
      <c r="AB349" s="227">
        <v>8</v>
      </c>
      <c r="AC349" s="227">
        <v>8</v>
      </c>
      <c r="AD349" s="227">
        <v>8</v>
      </c>
      <c r="AE349" s="227">
        <v>8</v>
      </c>
      <c r="AF349" s="227">
        <v>8</v>
      </c>
      <c r="AG349" s="227">
        <v>0</v>
      </c>
      <c r="AH349" s="227">
        <v>8</v>
      </c>
      <c r="AI349" s="227">
        <v>7</v>
      </c>
      <c r="AJ349" s="227">
        <v>8</v>
      </c>
      <c r="AK349" s="227">
        <v>7</v>
      </c>
      <c r="AL349" s="227">
        <v>0</v>
      </c>
      <c r="AM349" s="227">
        <v>0</v>
      </c>
      <c r="AN349" s="227">
        <v>8</v>
      </c>
      <c r="AO349" s="227">
        <v>7</v>
      </c>
      <c r="AP349" s="227">
        <v>8</v>
      </c>
      <c r="AQ349" s="227">
        <v>8</v>
      </c>
    </row>
    <row r="350" spans="1:43" ht="14.25" customHeight="1">
      <c r="A350" s="249">
        <v>345</v>
      </c>
      <c r="B350" s="292"/>
      <c r="C350" s="292" t="s">
        <v>3461</v>
      </c>
      <c r="D350" s="226">
        <v>2592</v>
      </c>
      <c r="E350" s="226">
        <v>2304</v>
      </c>
      <c r="F350" s="227">
        <v>164</v>
      </c>
      <c r="G350" s="227">
        <v>87</v>
      </c>
      <c r="H350" s="227">
        <v>76</v>
      </c>
      <c r="I350" s="227">
        <v>1</v>
      </c>
      <c r="J350" s="227">
        <v>53.98</v>
      </c>
      <c r="K350" s="227">
        <v>49</v>
      </c>
      <c r="L350" s="227">
        <v>10</v>
      </c>
      <c r="M350" s="227">
        <v>2</v>
      </c>
      <c r="N350" s="227">
        <v>9</v>
      </c>
      <c r="O350" s="227" t="s">
        <v>245</v>
      </c>
      <c r="P350" s="227">
        <v>1</v>
      </c>
      <c r="Q350" s="227">
        <v>11</v>
      </c>
      <c r="R350" s="227">
        <v>1</v>
      </c>
      <c r="S350" s="227">
        <v>10</v>
      </c>
      <c r="T350" s="227" t="s">
        <v>245</v>
      </c>
      <c r="U350" s="227">
        <v>1</v>
      </c>
      <c r="V350" s="227">
        <v>4</v>
      </c>
      <c r="W350" s="227">
        <v>4</v>
      </c>
      <c r="X350" s="227">
        <v>2</v>
      </c>
      <c r="Y350" s="227" t="s">
        <v>245</v>
      </c>
      <c r="Z350" s="227" t="s">
        <v>245</v>
      </c>
      <c r="AA350" s="227">
        <v>7</v>
      </c>
      <c r="AB350" s="227">
        <v>11</v>
      </c>
      <c r="AC350" s="227">
        <v>11</v>
      </c>
      <c r="AD350" s="227">
        <v>11</v>
      </c>
      <c r="AE350" s="227">
        <v>11</v>
      </c>
      <c r="AF350" s="227">
        <v>11</v>
      </c>
      <c r="AG350" s="227">
        <v>0</v>
      </c>
      <c r="AH350" s="227">
        <v>11</v>
      </c>
      <c r="AI350" s="227">
        <v>4</v>
      </c>
      <c r="AJ350" s="227">
        <v>11</v>
      </c>
      <c r="AK350" s="227">
        <v>8</v>
      </c>
      <c r="AL350" s="227">
        <v>3</v>
      </c>
      <c r="AM350" s="227">
        <v>1</v>
      </c>
      <c r="AN350" s="227">
        <v>11</v>
      </c>
      <c r="AO350" s="227">
        <v>10</v>
      </c>
      <c r="AP350" s="227">
        <v>11</v>
      </c>
      <c r="AQ350" s="227">
        <v>11</v>
      </c>
    </row>
    <row r="351" spans="1:43" ht="14.25" customHeight="1">
      <c r="A351" s="249">
        <v>346</v>
      </c>
      <c r="B351" s="292" t="s">
        <v>3465</v>
      </c>
      <c r="C351" s="292"/>
      <c r="D351" s="226">
        <v>8612</v>
      </c>
      <c r="E351" s="226">
        <v>5486</v>
      </c>
      <c r="F351" s="227">
        <v>1533</v>
      </c>
      <c r="G351" s="227">
        <v>743</v>
      </c>
      <c r="H351" s="227">
        <v>663</v>
      </c>
      <c r="I351" s="227">
        <v>127</v>
      </c>
      <c r="J351" s="227">
        <v>151.78</v>
      </c>
      <c r="K351" s="227">
        <v>901</v>
      </c>
      <c r="L351" s="227">
        <v>146</v>
      </c>
      <c r="M351" s="227">
        <v>10</v>
      </c>
      <c r="N351" s="227">
        <v>139</v>
      </c>
      <c r="O351" s="227">
        <v>9</v>
      </c>
      <c r="P351" s="227">
        <v>1</v>
      </c>
      <c r="Q351" s="227">
        <v>48</v>
      </c>
      <c r="R351" s="227">
        <v>8</v>
      </c>
      <c r="S351" s="227">
        <v>28</v>
      </c>
      <c r="T351" s="227">
        <v>12</v>
      </c>
      <c r="U351" s="227">
        <v>3</v>
      </c>
      <c r="V351" s="227">
        <v>15</v>
      </c>
      <c r="W351" s="227">
        <v>14</v>
      </c>
      <c r="X351" s="227">
        <v>14</v>
      </c>
      <c r="Y351" s="227">
        <v>2</v>
      </c>
      <c r="Z351" s="227" t="s">
        <v>245</v>
      </c>
      <c r="AA351" s="227">
        <v>48</v>
      </c>
      <c r="AB351" s="227">
        <v>47</v>
      </c>
      <c r="AC351" s="227">
        <v>48</v>
      </c>
      <c r="AD351" s="227">
        <v>48</v>
      </c>
      <c r="AE351" s="227">
        <v>48</v>
      </c>
      <c r="AF351" s="227">
        <v>45</v>
      </c>
      <c r="AG351" s="227">
        <v>0</v>
      </c>
      <c r="AH351" s="227">
        <v>48</v>
      </c>
      <c r="AI351" s="227">
        <v>32</v>
      </c>
      <c r="AJ351" s="227">
        <v>38</v>
      </c>
      <c r="AK351" s="227">
        <v>7</v>
      </c>
      <c r="AL351" s="227">
        <v>11</v>
      </c>
      <c r="AM351" s="227">
        <v>1</v>
      </c>
      <c r="AN351" s="227">
        <v>46</v>
      </c>
      <c r="AO351" s="227">
        <v>23</v>
      </c>
      <c r="AP351" s="227">
        <v>48</v>
      </c>
      <c r="AQ351" s="227">
        <v>47</v>
      </c>
    </row>
    <row r="352" spans="1:43" ht="14.25" customHeight="1">
      <c r="A352" s="249">
        <v>347</v>
      </c>
      <c r="B352" s="292"/>
      <c r="C352" s="292" t="s">
        <v>3466</v>
      </c>
      <c r="D352" s="226">
        <v>3923</v>
      </c>
      <c r="E352" s="226">
        <v>1821</v>
      </c>
      <c r="F352" s="227">
        <v>986</v>
      </c>
      <c r="G352" s="227">
        <v>492</v>
      </c>
      <c r="H352" s="227">
        <v>408</v>
      </c>
      <c r="I352" s="227">
        <v>86</v>
      </c>
      <c r="J352" s="227">
        <v>82.85</v>
      </c>
      <c r="K352" s="227">
        <v>582</v>
      </c>
      <c r="L352" s="227">
        <v>87</v>
      </c>
      <c r="M352" s="227">
        <v>5</v>
      </c>
      <c r="N352" s="227">
        <v>85</v>
      </c>
      <c r="O352" s="227">
        <v>7</v>
      </c>
      <c r="P352" s="227">
        <v>1</v>
      </c>
      <c r="Q352" s="227">
        <v>20</v>
      </c>
      <c r="R352" s="227">
        <v>6</v>
      </c>
      <c r="S352" s="227">
        <v>8</v>
      </c>
      <c r="T352" s="227">
        <v>6</v>
      </c>
      <c r="U352" s="227">
        <v>2</v>
      </c>
      <c r="V352" s="227">
        <v>12</v>
      </c>
      <c r="W352" s="227">
        <v>4</v>
      </c>
      <c r="X352" s="227">
        <v>2</v>
      </c>
      <c r="Y352" s="227" t="s">
        <v>245</v>
      </c>
      <c r="Z352" s="227" t="s">
        <v>245</v>
      </c>
      <c r="AA352" s="227">
        <v>20</v>
      </c>
      <c r="AB352" s="227">
        <v>20</v>
      </c>
      <c r="AC352" s="227">
        <v>20</v>
      </c>
      <c r="AD352" s="227">
        <v>20</v>
      </c>
      <c r="AE352" s="227">
        <v>20</v>
      </c>
      <c r="AF352" s="227">
        <v>19</v>
      </c>
      <c r="AG352" s="227">
        <v>0</v>
      </c>
      <c r="AH352" s="227">
        <v>20</v>
      </c>
      <c r="AI352" s="227">
        <v>6</v>
      </c>
      <c r="AJ352" s="227">
        <v>15</v>
      </c>
      <c r="AK352" s="227">
        <v>5</v>
      </c>
      <c r="AL352" s="227">
        <v>6</v>
      </c>
      <c r="AM352" s="227">
        <v>1</v>
      </c>
      <c r="AN352" s="227">
        <v>19</v>
      </c>
      <c r="AO352" s="227">
        <v>12</v>
      </c>
      <c r="AP352" s="227">
        <v>20</v>
      </c>
      <c r="AQ352" s="227">
        <v>20</v>
      </c>
    </row>
    <row r="353" spans="1:43" ht="14.25" customHeight="1">
      <c r="A353" s="249">
        <v>348</v>
      </c>
      <c r="B353" s="292"/>
      <c r="C353" s="292" t="s">
        <v>3482</v>
      </c>
      <c r="D353" s="226">
        <v>3200</v>
      </c>
      <c r="E353" s="226">
        <v>2676</v>
      </c>
      <c r="F353" s="227">
        <v>217</v>
      </c>
      <c r="G353" s="227">
        <v>99</v>
      </c>
      <c r="H353" s="227">
        <v>98</v>
      </c>
      <c r="I353" s="227">
        <v>20</v>
      </c>
      <c r="J353" s="227">
        <v>43.04</v>
      </c>
      <c r="K353" s="227">
        <v>146</v>
      </c>
      <c r="L353" s="227">
        <v>35</v>
      </c>
      <c r="M353" s="227">
        <v>4</v>
      </c>
      <c r="N353" s="227">
        <v>31</v>
      </c>
      <c r="O353" s="227" t="s">
        <v>245</v>
      </c>
      <c r="P353" s="227" t="s">
        <v>245</v>
      </c>
      <c r="Q353" s="227">
        <v>17</v>
      </c>
      <c r="R353" s="227">
        <v>1</v>
      </c>
      <c r="S353" s="227">
        <v>11</v>
      </c>
      <c r="T353" s="227">
        <v>5</v>
      </c>
      <c r="U353" s="227" t="s">
        <v>245</v>
      </c>
      <c r="V353" s="227">
        <v>2</v>
      </c>
      <c r="W353" s="227">
        <v>7</v>
      </c>
      <c r="X353" s="227">
        <v>8</v>
      </c>
      <c r="Y353" s="227" t="s">
        <v>245</v>
      </c>
      <c r="Z353" s="227" t="s">
        <v>245</v>
      </c>
      <c r="AA353" s="227">
        <v>17</v>
      </c>
      <c r="AB353" s="227">
        <v>17</v>
      </c>
      <c r="AC353" s="227">
        <v>17</v>
      </c>
      <c r="AD353" s="227">
        <v>17</v>
      </c>
      <c r="AE353" s="227">
        <v>17</v>
      </c>
      <c r="AF353" s="227">
        <v>17</v>
      </c>
      <c r="AG353" s="227">
        <v>0</v>
      </c>
      <c r="AH353" s="227">
        <v>17</v>
      </c>
      <c r="AI353" s="227">
        <v>17</v>
      </c>
      <c r="AJ353" s="227">
        <v>12</v>
      </c>
      <c r="AK353" s="227">
        <v>2</v>
      </c>
      <c r="AL353" s="227">
        <v>2</v>
      </c>
      <c r="AM353" s="227">
        <v>0</v>
      </c>
      <c r="AN353" s="227">
        <v>16</v>
      </c>
      <c r="AO353" s="227">
        <v>6</v>
      </c>
      <c r="AP353" s="227">
        <v>17</v>
      </c>
      <c r="AQ353" s="227">
        <v>17</v>
      </c>
    </row>
    <row r="354" spans="1:43" ht="14.25" customHeight="1">
      <c r="A354" s="249">
        <v>349</v>
      </c>
      <c r="B354" s="292"/>
      <c r="C354" s="292" t="s">
        <v>3500</v>
      </c>
      <c r="D354" s="226">
        <v>1307</v>
      </c>
      <c r="E354" s="226">
        <v>945</v>
      </c>
      <c r="F354" s="227">
        <v>239</v>
      </c>
      <c r="G354" s="227">
        <v>143</v>
      </c>
      <c r="H354" s="227">
        <v>83</v>
      </c>
      <c r="I354" s="227">
        <v>13</v>
      </c>
      <c r="J354" s="227">
        <v>20.88</v>
      </c>
      <c r="K354" s="227">
        <v>140</v>
      </c>
      <c r="L354" s="227">
        <v>20</v>
      </c>
      <c r="M354" s="227">
        <v>1</v>
      </c>
      <c r="N354" s="227">
        <v>19</v>
      </c>
      <c r="O354" s="227">
        <v>2</v>
      </c>
      <c r="P354" s="227" t="s">
        <v>245</v>
      </c>
      <c r="Q354" s="227">
        <v>10</v>
      </c>
      <c r="R354" s="227">
        <v>1</v>
      </c>
      <c r="S354" s="227">
        <v>9</v>
      </c>
      <c r="T354" s="227" t="s">
        <v>245</v>
      </c>
      <c r="U354" s="227">
        <v>1</v>
      </c>
      <c r="V354" s="227">
        <v>1</v>
      </c>
      <c r="W354" s="227">
        <v>3</v>
      </c>
      <c r="X354" s="227">
        <v>3</v>
      </c>
      <c r="Y354" s="227">
        <v>2</v>
      </c>
      <c r="Z354" s="227" t="s">
        <v>245</v>
      </c>
      <c r="AA354" s="227">
        <v>10</v>
      </c>
      <c r="AB354" s="227">
        <v>9</v>
      </c>
      <c r="AC354" s="227">
        <v>10</v>
      </c>
      <c r="AD354" s="227">
        <v>10</v>
      </c>
      <c r="AE354" s="227">
        <v>10</v>
      </c>
      <c r="AF354" s="227">
        <v>8</v>
      </c>
      <c r="AG354" s="227">
        <v>0</v>
      </c>
      <c r="AH354" s="227">
        <v>10</v>
      </c>
      <c r="AI354" s="227">
        <v>9</v>
      </c>
      <c r="AJ354" s="227">
        <v>10</v>
      </c>
      <c r="AK354" s="227">
        <v>0</v>
      </c>
      <c r="AL354" s="227">
        <v>2</v>
      </c>
      <c r="AM354" s="227">
        <v>0</v>
      </c>
      <c r="AN354" s="227">
        <v>10</v>
      </c>
      <c r="AO354" s="227">
        <v>5</v>
      </c>
      <c r="AP354" s="227">
        <v>10</v>
      </c>
      <c r="AQ354" s="227">
        <v>9</v>
      </c>
    </row>
    <row r="355" spans="1:43" ht="14.25" customHeight="1">
      <c r="A355" s="249">
        <v>350</v>
      </c>
      <c r="B355" s="292"/>
      <c r="C355" s="292" t="s">
        <v>3511</v>
      </c>
      <c r="D355" s="226">
        <v>182</v>
      </c>
      <c r="E355" s="226">
        <v>44</v>
      </c>
      <c r="F355" s="227">
        <v>91</v>
      </c>
      <c r="G355" s="227">
        <v>9</v>
      </c>
      <c r="H355" s="227">
        <v>74</v>
      </c>
      <c r="I355" s="227">
        <v>8</v>
      </c>
      <c r="J355" s="227">
        <v>5.01</v>
      </c>
      <c r="K355" s="227">
        <v>33</v>
      </c>
      <c r="L355" s="227">
        <v>4</v>
      </c>
      <c r="M355" s="227" t="s">
        <v>245</v>
      </c>
      <c r="N355" s="227">
        <v>4</v>
      </c>
      <c r="O355" s="227" t="s">
        <v>245</v>
      </c>
      <c r="P355" s="227" t="s">
        <v>245</v>
      </c>
      <c r="Q355" s="227">
        <v>1</v>
      </c>
      <c r="R355" s="227" t="s">
        <v>245</v>
      </c>
      <c r="S355" s="227" t="s">
        <v>245</v>
      </c>
      <c r="T355" s="227">
        <v>1</v>
      </c>
      <c r="U355" s="227" t="s">
        <v>245</v>
      </c>
      <c r="V355" s="227" t="s">
        <v>245</v>
      </c>
      <c r="W355" s="227" t="s">
        <v>245</v>
      </c>
      <c r="X355" s="227">
        <v>1</v>
      </c>
      <c r="Y355" s="227" t="s">
        <v>245</v>
      </c>
      <c r="Z355" s="227" t="s">
        <v>245</v>
      </c>
      <c r="AA355" s="227">
        <v>1</v>
      </c>
      <c r="AB355" s="227">
        <v>1</v>
      </c>
      <c r="AC355" s="227">
        <v>1</v>
      </c>
      <c r="AD355" s="227">
        <v>1</v>
      </c>
      <c r="AE355" s="227">
        <v>1</v>
      </c>
      <c r="AF355" s="227">
        <v>1</v>
      </c>
      <c r="AG355" s="227">
        <v>0</v>
      </c>
      <c r="AH355" s="227">
        <v>1</v>
      </c>
      <c r="AI355" s="227">
        <v>0</v>
      </c>
      <c r="AJ355" s="227">
        <v>1</v>
      </c>
      <c r="AK355" s="227">
        <v>0</v>
      </c>
      <c r="AL355" s="227">
        <v>1</v>
      </c>
      <c r="AM355" s="227">
        <v>0</v>
      </c>
      <c r="AN355" s="227">
        <v>1</v>
      </c>
      <c r="AO355" s="227">
        <v>0</v>
      </c>
      <c r="AP355" s="227">
        <v>1</v>
      </c>
      <c r="AQ355" s="227">
        <v>1</v>
      </c>
    </row>
    <row r="356" spans="1:43" ht="14.25" customHeight="1">
      <c r="A356" s="249">
        <v>351</v>
      </c>
      <c r="B356" s="292" t="s">
        <v>3512</v>
      </c>
      <c r="C356" s="292"/>
      <c r="D356" s="226">
        <v>8694</v>
      </c>
      <c r="E356" s="226">
        <v>5758</v>
      </c>
      <c r="F356" s="227">
        <v>1190</v>
      </c>
      <c r="G356" s="227">
        <v>854</v>
      </c>
      <c r="H356" s="227">
        <v>236</v>
      </c>
      <c r="I356" s="227">
        <v>100</v>
      </c>
      <c r="J356" s="227">
        <v>68.52</v>
      </c>
      <c r="K356" s="227">
        <v>762</v>
      </c>
      <c r="L356" s="227">
        <v>205</v>
      </c>
      <c r="M356" s="227">
        <v>12</v>
      </c>
      <c r="N356" s="227">
        <v>202</v>
      </c>
      <c r="O356" s="227">
        <v>13</v>
      </c>
      <c r="P356" s="227">
        <v>1</v>
      </c>
      <c r="Q356" s="227">
        <v>35</v>
      </c>
      <c r="R356" s="227">
        <v>20</v>
      </c>
      <c r="S356" s="227">
        <v>14</v>
      </c>
      <c r="T356" s="227">
        <v>1</v>
      </c>
      <c r="U356" s="227">
        <v>4</v>
      </c>
      <c r="V356" s="227">
        <v>9</v>
      </c>
      <c r="W356" s="227">
        <v>8</v>
      </c>
      <c r="X356" s="227">
        <v>9</v>
      </c>
      <c r="Y356" s="227">
        <v>5</v>
      </c>
      <c r="Z356" s="227" t="s">
        <v>245</v>
      </c>
      <c r="AA356" s="227">
        <v>35</v>
      </c>
      <c r="AB356" s="227">
        <v>35</v>
      </c>
      <c r="AC356" s="227">
        <v>35</v>
      </c>
      <c r="AD356" s="227">
        <v>35</v>
      </c>
      <c r="AE356" s="227">
        <v>35</v>
      </c>
      <c r="AF356" s="227">
        <v>34</v>
      </c>
      <c r="AG356" s="227">
        <v>0</v>
      </c>
      <c r="AH356" s="227">
        <v>35</v>
      </c>
      <c r="AI356" s="227">
        <v>35</v>
      </c>
      <c r="AJ356" s="227">
        <v>27</v>
      </c>
      <c r="AK356" s="227">
        <v>14</v>
      </c>
      <c r="AL356" s="227">
        <v>6</v>
      </c>
      <c r="AM356" s="227">
        <v>5</v>
      </c>
      <c r="AN356" s="227">
        <v>35</v>
      </c>
      <c r="AO356" s="227">
        <v>34</v>
      </c>
      <c r="AP356" s="227">
        <v>35</v>
      </c>
      <c r="AQ356" s="227">
        <v>35</v>
      </c>
    </row>
    <row r="357" spans="1:43" ht="14.25" customHeight="1">
      <c r="A357" s="249">
        <v>352</v>
      </c>
      <c r="B357" s="292"/>
      <c r="C357" s="292" t="s">
        <v>3513</v>
      </c>
      <c r="D357" s="226">
        <v>5551</v>
      </c>
      <c r="E357" s="226">
        <v>3215</v>
      </c>
      <c r="F357" s="227">
        <v>894</v>
      </c>
      <c r="G357" s="227">
        <v>649</v>
      </c>
      <c r="H357" s="227">
        <v>181</v>
      </c>
      <c r="I357" s="227">
        <v>64</v>
      </c>
      <c r="J357" s="227">
        <v>27.84</v>
      </c>
      <c r="K357" s="227">
        <v>551</v>
      </c>
      <c r="L357" s="227">
        <v>148</v>
      </c>
      <c r="M357" s="227">
        <v>8</v>
      </c>
      <c r="N357" s="227">
        <v>145</v>
      </c>
      <c r="O357" s="227">
        <v>9</v>
      </c>
      <c r="P357" s="227">
        <v>1</v>
      </c>
      <c r="Q357" s="227">
        <v>26</v>
      </c>
      <c r="R357" s="227">
        <v>14</v>
      </c>
      <c r="S357" s="227">
        <v>11</v>
      </c>
      <c r="T357" s="227">
        <v>1</v>
      </c>
      <c r="U357" s="227">
        <v>3</v>
      </c>
      <c r="V357" s="227">
        <v>7</v>
      </c>
      <c r="W357" s="227">
        <v>3</v>
      </c>
      <c r="X357" s="227">
        <v>8</v>
      </c>
      <c r="Y357" s="227">
        <v>5</v>
      </c>
      <c r="Z357" s="227" t="s">
        <v>245</v>
      </c>
      <c r="AA357" s="227">
        <v>26</v>
      </c>
      <c r="AB357" s="227">
        <v>26</v>
      </c>
      <c r="AC357" s="227">
        <v>26</v>
      </c>
      <c r="AD357" s="227">
        <v>26</v>
      </c>
      <c r="AE357" s="227">
        <v>26</v>
      </c>
      <c r="AF357" s="227">
        <v>25</v>
      </c>
      <c r="AG357" s="227">
        <v>0</v>
      </c>
      <c r="AH357" s="227">
        <v>26</v>
      </c>
      <c r="AI357" s="227">
        <v>26</v>
      </c>
      <c r="AJ357" s="227">
        <v>20</v>
      </c>
      <c r="AK357" s="227">
        <v>9</v>
      </c>
      <c r="AL357" s="227">
        <v>4</v>
      </c>
      <c r="AM357" s="227">
        <v>4</v>
      </c>
      <c r="AN357" s="227">
        <v>26</v>
      </c>
      <c r="AO357" s="227">
        <v>25</v>
      </c>
      <c r="AP357" s="227">
        <v>26</v>
      </c>
      <c r="AQ357" s="227">
        <v>26</v>
      </c>
    </row>
    <row r="358" spans="1:43" ht="14.25" customHeight="1">
      <c r="A358" s="249">
        <v>353</v>
      </c>
      <c r="B358" s="292"/>
      <c r="C358" s="292" t="s">
        <v>3531</v>
      </c>
      <c r="D358" s="226">
        <v>3143</v>
      </c>
      <c r="E358" s="226">
        <v>2543</v>
      </c>
      <c r="F358" s="227">
        <v>296</v>
      </c>
      <c r="G358" s="227">
        <v>205</v>
      </c>
      <c r="H358" s="227">
        <v>55</v>
      </c>
      <c r="I358" s="227">
        <v>36</v>
      </c>
      <c r="J358" s="227">
        <v>40.68</v>
      </c>
      <c r="K358" s="227">
        <v>211</v>
      </c>
      <c r="L358" s="227">
        <v>57</v>
      </c>
      <c r="M358" s="227">
        <v>4</v>
      </c>
      <c r="N358" s="227">
        <v>57</v>
      </c>
      <c r="O358" s="227">
        <v>4</v>
      </c>
      <c r="P358" s="227" t="s">
        <v>245</v>
      </c>
      <c r="Q358" s="227">
        <v>9</v>
      </c>
      <c r="R358" s="227">
        <v>6</v>
      </c>
      <c r="S358" s="227">
        <v>3</v>
      </c>
      <c r="T358" s="227" t="s">
        <v>245</v>
      </c>
      <c r="U358" s="227">
        <v>1</v>
      </c>
      <c r="V358" s="227">
        <v>2</v>
      </c>
      <c r="W358" s="227">
        <v>5</v>
      </c>
      <c r="X358" s="227">
        <v>1</v>
      </c>
      <c r="Y358" s="227" t="s">
        <v>245</v>
      </c>
      <c r="Z358" s="227" t="s">
        <v>245</v>
      </c>
      <c r="AA358" s="227">
        <v>9</v>
      </c>
      <c r="AB358" s="227">
        <v>9</v>
      </c>
      <c r="AC358" s="227">
        <v>9</v>
      </c>
      <c r="AD358" s="227">
        <v>9</v>
      </c>
      <c r="AE358" s="227">
        <v>9</v>
      </c>
      <c r="AF358" s="227">
        <v>9</v>
      </c>
      <c r="AG358" s="227">
        <v>0</v>
      </c>
      <c r="AH358" s="227">
        <v>9</v>
      </c>
      <c r="AI358" s="227">
        <v>9</v>
      </c>
      <c r="AJ358" s="227">
        <v>7</v>
      </c>
      <c r="AK358" s="227">
        <v>5</v>
      </c>
      <c r="AL358" s="227">
        <v>2</v>
      </c>
      <c r="AM358" s="227">
        <v>1</v>
      </c>
      <c r="AN358" s="227">
        <v>9</v>
      </c>
      <c r="AO358" s="227">
        <v>9</v>
      </c>
      <c r="AP358" s="227">
        <v>9</v>
      </c>
      <c r="AQ358" s="227">
        <v>9</v>
      </c>
    </row>
    <row r="359" spans="1:43" ht="14.25" customHeight="1">
      <c r="A359" s="249">
        <v>354</v>
      </c>
      <c r="B359" s="292" t="s">
        <v>3535</v>
      </c>
      <c r="C359" s="292"/>
      <c r="D359" s="226">
        <v>4090</v>
      </c>
      <c r="E359" s="226">
        <v>2336</v>
      </c>
      <c r="F359" s="227">
        <v>899</v>
      </c>
      <c r="G359" s="227">
        <v>556</v>
      </c>
      <c r="H359" s="227">
        <v>310</v>
      </c>
      <c r="I359" s="227">
        <v>33</v>
      </c>
      <c r="J359" s="227">
        <v>41.01</v>
      </c>
      <c r="K359" s="227">
        <v>299</v>
      </c>
      <c r="L359" s="227">
        <v>55</v>
      </c>
      <c r="M359" s="227">
        <v>10</v>
      </c>
      <c r="N359" s="227">
        <v>49</v>
      </c>
      <c r="O359" s="227">
        <v>6</v>
      </c>
      <c r="P359" s="227">
        <v>6</v>
      </c>
      <c r="Q359" s="227">
        <v>31</v>
      </c>
      <c r="R359" s="227">
        <v>24</v>
      </c>
      <c r="S359" s="227">
        <v>3</v>
      </c>
      <c r="T359" s="227">
        <v>4</v>
      </c>
      <c r="U359" s="227">
        <v>8</v>
      </c>
      <c r="V359" s="227">
        <v>14</v>
      </c>
      <c r="W359" s="227">
        <v>9</v>
      </c>
      <c r="X359" s="227" t="s">
        <v>245</v>
      </c>
      <c r="Y359" s="227" t="s">
        <v>245</v>
      </c>
      <c r="Z359" s="227" t="s">
        <v>245</v>
      </c>
      <c r="AA359" s="227">
        <v>26</v>
      </c>
      <c r="AB359" s="227">
        <v>28</v>
      </c>
      <c r="AC359" s="227">
        <v>31</v>
      </c>
      <c r="AD359" s="227">
        <v>31</v>
      </c>
      <c r="AE359" s="227">
        <v>31</v>
      </c>
      <c r="AF359" s="227">
        <v>20</v>
      </c>
      <c r="AG359" s="227">
        <v>0</v>
      </c>
      <c r="AH359" s="227">
        <v>31</v>
      </c>
      <c r="AI359" s="227">
        <v>7</v>
      </c>
      <c r="AJ359" s="227">
        <v>26</v>
      </c>
      <c r="AK359" s="227">
        <v>3</v>
      </c>
      <c r="AL359" s="227">
        <v>1</v>
      </c>
      <c r="AM359" s="227">
        <v>0</v>
      </c>
      <c r="AN359" s="227">
        <v>28</v>
      </c>
      <c r="AO359" s="227">
        <v>8</v>
      </c>
      <c r="AP359" s="227">
        <v>31</v>
      </c>
      <c r="AQ359" s="227">
        <v>27</v>
      </c>
    </row>
    <row r="360" spans="1:43" ht="14.25" customHeight="1">
      <c r="A360" s="249">
        <v>355</v>
      </c>
      <c r="B360" s="292"/>
      <c r="C360" s="293" t="s">
        <v>4633</v>
      </c>
      <c r="D360" s="226">
        <v>4090</v>
      </c>
      <c r="E360" s="226">
        <v>2336</v>
      </c>
      <c r="F360" s="227">
        <v>899</v>
      </c>
      <c r="G360" s="227">
        <v>556</v>
      </c>
      <c r="H360" s="227">
        <v>310</v>
      </c>
      <c r="I360" s="227">
        <v>33</v>
      </c>
      <c r="J360" s="227">
        <v>41.01</v>
      </c>
      <c r="K360" s="227">
        <v>299</v>
      </c>
      <c r="L360" s="227">
        <v>55</v>
      </c>
      <c r="M360" s="227">
        <v>10</v>
      </c>
      <c r="N360" s="227">
        <v>49</v>
      </c>
      <c r="O360" s="227">
        <v>6</v>
      </c>
      <c r="P360" s="227">
        <v>6</v>
      </c>
      <c r="Q360" s="227">
        <v>31</v>
      </c>
      <c r="R360" s="227">
        <v>24</v>
      </c>
      <c r="S360" s="227">
        <v>3</v>
      </c>
      <c r="T360" s="227">
        <v>4</v>
      </c>
      <c r="U360" s="227">
        <v>8</v>
      </c>
      <c r="V360" s="227">
        <v>14</v>
      </c>
      <c r="W360" s="227">
        <v>9</v>
      </c>
      <c r="X360" s="227" t="s">
        <v>245</v>
      </c>
      <c r="Y360" s="227" t="s">
        <v>245</v>
      </c>
      <c r="Z360" s="227" t="s">
        <v>245</v>
      </c>
      <c r="AA360" s="227">
        <v>26</v>
      </c>
      <c r="AB360" s="227">
        <v>28</v>
      </c>
      <c r="AC360" s="227">
        <v>31</v>
      </c>
      <c r="AD360" s="227">
        <v>31</v>
      </c>
      <c r="AE360" s="227">
        <v>31</v>
      </c>
      <c r="AF360" s="227">
        <v>20</v>
      </c>
      <c r="AG360" s="227">
        <v>0</v>
      </c>
      <c r="AH360" s="227">
        <v>31</v>
      </c>
      <c r="AI360" s="227">
        <v>7</v>
      </c>
      <c r="AJ360" s="227">
        <v>26</v>
      </c>
      <c r="AK360" s="227">
        <v>3</v>
      </c>
      <c r="AL360" s="227">
        <v>1</v>
      </c>
      <c r="AM360" s="227">
        <v>0</v>
      </c>
      <c r="AN360" s="227">
        <v>28</v>
      </c>
      <c r="AO360" s="227">
        <v>8</v>
      </c>
      <c r="AP360" s="227">
        <v>31</v>
      </c>
      <c r="AQ360" s="227">
        <v>27</v>
      </c>
    </row>
    <row r="361" spans="1:43" ht="14.25" customHeight="1">
      <c r="A361" s="249">
        <v>356</v>
      </c>
      <c r="B361" s="292" t="s">
        <v>291</v>
      </c>
      <c r="C361" s="292"/>
      <c r="D361" s="226">
        <v>7705</v>
      </c>
      <c r="E361" s="226">
        <v>5769</v>
      </c>
      <c r="F361" s="227">
        <v>765</v>
      </c>
      <c r="G361" s="227">
        <v>427</v>
      </c>
      <c r="H361" s="227">
        <v>177</v>
      </c>
      <c r="I361" s="227">
        <v>161</v>
      </c>
      <c r="J361" s="227">
        <v>81.790000000000006</v>
      </c>
      <c r="K361" s="227">
        <v>559</v>
      </c>
      <c r="L361" s="227">
        <v>213</v>
      </c>
      <c r="M361" s="227">
        <v>35</v>
      </c>
      <c r="N361" s="227">
        <v>205</v>
      </c>
      <c r="O361" s="227">
        <v>24</v>
      </c>
      <c r="P361" s="227">
        <v>13</v>
      </c>
      <c r="Q361" s="227">
        <v>24</v>
      </c>
      <c r="R361" s="227">
        <v>2</v>
      </c>
      <c r="S361" s="227">
        <v>21</v>
      </c>
      <c r="T361" s="227">
        <v>1</v>
      </c>
      <c r="U361" s="227" t="s">
        <v>245</v>
      </c>
      <c r="V361" s="227">
        <v>3</v>
      </c>
      <c r="W361" s="227">
        <v>4</v>
      </c>
      <c r="X361" s="227">
        <v>8</v>
      </c>
      <c r="Y361" s="227">
        <v>9</v>
      </c>
      <c r="Z361" s="227" t="s">
        <v>245</v>
      </c>
      <c r="AA361" s="227">
        <v>24</v>
      </c>
      <c r="AB361" s="227">
        <v>24</v>
      </c>
      <c r="AC361" s="227">
        <v>24</v>
      </c>
      <c r="AD361" s="227">
        <v>24</v>
      </c>
      <c r="AE361" s="227">
        <v>24</v>
      </c>
      <c r="AF361" s="227">
        <v>24</v>
      </c>
      <c r="AG361" s="227">
        <v>0</v>
      </c>
      <c r="AH361" s="227">
        <v>24</v>
      </c>
      <c r="AI361" s="227">
        <v>24</v>
      </c>
      <c r="AJ361" s="227">
        <v>24</v>
      </c>
      <c r="AK361" s="227">
        <v>4</v>
      </c>
      <c r="AL361" s="227">
        <v>10</v>
      </c>
      <c r="AM361" s="227">
        <v>10</v>
      </c>
      <c r="AN361" s="227">
        <v>24</v>
      </c>
      <c r="AO361" s="227">
        <v>19</v>
      </c>
      <c r="AP361" s="227">
        <v>24</v>
      </c>
      <c r="AQ361" s="227">
        <v>24</v>
      </c>
    </row>
    <row r="362" spans="1:43" ht="14.25" customHeight="1">
      <c r="A362" s="249">
        <v>357</v>
      </c>
      <c r="B362" s="292"/>
      <c r="C362" s="292" t="s">
        <v>3562</v>
      </c>
      <c r="D362" s="226">
        <v>6589</v>
      </c>
      <c r="E362" s="226">
        <v>5493</v>
      </c>
      <c r="F362" s="227">
        <v>374</v>
      </c>
      <c r="G362" s="227">
        <v>211</v>
      </c>
      <c r="H362" s="227">
        <v>90</v>
      </c>
      <c r="I362" s="227">
        <v>73</v>
      </c>
      <c r="J362" s="227">
        <v>34.479999999999997</v>
      </c>
      <c r="K362" s="227">
        <v>311</v>
      </c>
      <c r="L362" s="227">
        <v>99</v>
      </c>
      <c r="M362" s="227">
        <v>14</v>
      </c>
      <c r="N362" s="227">
        <v>96</v>
      </c>
      <c r="O362" s="227">
        <v>4</v>
      </c>
      <c r="P362" s="227">
        <v>5</v>
      </c>
      <c r="Q362" s="227">
        <v>13</v>
      </c>
      <c r="R362" s="227" t="s">
        <v>245</v>
      </c>
      <c r="S362" s="227">
        <v>13</v>
      </c>
      <c r="T362" s="227" t="s">
        <v>245</v>
      </c>
      <c r="U362" s="227" t="s">
        <v>245</v>
      </c>
      <c r="V362" s="227">
        <v>1</v>
      </c>
      <c r="W362" s="227">
        <v>1</v>
      </c>
      <c r="X362" s="227">
        <v>5</v>
      </c>
      <c r="Y362" s="227">
        <v>6</v>
      </c>
      <c r="Z362" s="227" t="s">
        <v>245</v>
      </c>
      <c r="AA362" s="227">
        <v>13</v>
      </c>
      <c r="AB362" s="227">
        <v>13</v>
      </c>
      <c r="AC362" s="227">
        <v>13</v>
      </c>
      <c r="AD362" s="227">
        <v>13</v>
      </c>
      <c r="AE362" s="227">
        <v>13</v>
      </c>
      <c r="AF362" s="227">
        <v>13</v>
      </c>
      <c r="AG362" s="227">
        <v>0</v>
      </c>
      <c r="AH362" s="227">
        <v>13</v>
      </c>
      <c r="AI362" s="227">
        <v>13</v>
      </c>
      <c r="AJ362" s="227">
        <v>13</v>
      </c>
      <c r="AK362" s="227">
        <v>0</v>
      </c>
      <c r="AL362" s="227">
        <v>8</v>
      </c>
      <c r="AM362" s="227">
        <v>8</v>
      </c>
      <c r="AN362" s="227">
        <v>13</v>
      </c>
      <c r="AO362" s="227">
        <v>8</v>
      </c>
      <c r="AP362" s="227">
        <v>13</v>
      </c>
      <c r="AQ362" s="227">
        <v>13</v>
      </c>
    </row>
    <row r="363" spans="1:43" ht="14.25" customHeight="1">
      <c r="A363" s="249">
        <v>358</v>
      </c>
      <c r="B363" s="292"/>
      <c r="C363" s="292" t="s">
        <v>3567</v>
      </c>
      <c r="D363" s="226">
        <v>1116</v>
      </c>
      <c r="E363" s="226">
        <v>276</v>
      </c>
      <c r="F363" s="227">
        <v>391</v>
      </c>
      <c r="G363" s="227">
        <v>216</v>
      </c>
      <c r="H363" s="227">
        <v>87</v>
      </c>
      <c r="I363" s="227">
        <v>88</v>
      </c>
      <c r="J363" s="227">
        <v>47.31</v>
      </c>
      <c r="K363" s="227">
        <v>248</v>
      </c>
      <c r="L363" s="227">
        <v>114</v>
      </c>
      <c r="M363" s="227">
        <v>21</v>
      </c>
      <c r="N363" s="227">
        <v>109</v>
      </c>
      <c r="O363" s="227">
        <v>20</v>
      </c>
      <c r="P363" s="227">
        <v>8</v>
      </c>
      <c r="Q363" s="227">
        <v>11</v>
      </c>
      <c r="R363" s="227">
        <v>2</v>
      </c>
      <c r="S363" s="227">
        <v>8</v>
      </c>
      <c r="T363" s="227">
        <v>1</v>
      </c>
      <c r="U363" s="227" t="s">
        <v>245</v>
      </c>
      <c r="V363" s="227">
        <v>2</v>
      </c>
      <c r="W363" s="227">
        <v>3</v>
      </c>
      <c r="X363" s="227">
        <v>3</v>
      </c>
      <c r="Y363" s="227">
        <v>3</v>
      </c>
      <c r="Z363" s="227" t="s">
        <v>245</v>
      </c>
      <c r="AA363" s="227">
        <v>11</v>
      </c>
      <c r="AB363" s="227">
        <v>11</v>
      </c>
      <c r="AC363" s="227">
        <v>11</v>
      </c>
      <c r="AD363" s="227">
        <v>11</v>
      </c>
      <c r="AE363" s="227">
        <v>11</v>
      </c>
      <c r="AF363" s="227">
        <v>11</v>
      </c>
      <c r="AG363" s="227">
        <v>0</v>
      </c>
      <c r="AH363" s="227">
        <v>11</v>
      </c>
      <c r="AI363" s="227">
        <v>11</v>
      </c>
      <c r="AJ363" s="227">
        <v>11</v>
      </c>
      <c r="AK363" s="227">
        <v>4</v>
      </c>
      <c r="AL363" s="227">
        <v>2</v>
      </c>
      <c r="AM363" s="227">
        <v>2</v>
      </c>
      <c r="AN363" s="227">
        <v>11</v>
      </c>
      <c r="AO363" s="227">
        <v>11</v>
      </c>
      <c r="AP363" s="227">
        <v>11</v>
      </c>
      <c r="AQ363" s="227">
        <v>11</v>
      </c>
    </row>
    <row r="364" spans="1:43" ht="14.25" customHeight="1">
      <c r="A364" s="249">
        <v>359</v>
      </c>
      <c r="B364" s="292" t="s">
        <v>3575</v>
      </c>
      <c r="C364" s="292"/>
      <c r="D364" s="226">
        <v>5452</v>
      </c>
      <c r="E364" s="226">
        <v>3953</v>
      </c>
      <c r="F364" s="227">
        <v>499</v>
      </c>
      <c r="G364" s="227">
        <v>415</v>
      </c>
      <c r="H364" s="227">
        <v>42</v>
      </c>
      <c r="I364" s="227">
        <v>42</v>
      </c>
      <c r="J364" s="227">
        <v>6.69</v>
      </c>
      <c r="K364" s="227">
        <v>308</v>
      </c>
      <c r="L364" s="227">
        <v>50</v>
      </c>
      <c r="M364" s="227">
        <v>10</v>
      </c>
      <c r="N364" s="227">
        <v>46</v>
      </c>
      <c r="O364" s="227">
        <v>6</v>
      </c>
      <c r="P364" s="227">
        <v>5</v>
      </c>
      <c r="Q364" s="227">
        <v>9</v>
      </c>
      <c r="R364" s="227">
        <v>9</v>
      </c>
      <c r="S364" s="227" t="s">
        <v>245</v>
      </c>
      <c r="T364" s="227" t="s">
        <v>245</v>
      </c>
      <c r="U364" s="227">
        <v>3</v>
      </c>
      <c r="V364" s="227">
        <v>6</v>
      </c>
      <c r="W364" s="227" t="s">
        <v>245</v>
      </c>
      <c r="X364" s="227" t="s">
        <v>245</v>
      </c>
      <c r="Y364" s="227" t="s">
        <v>245</v>
      </c>
      <c r="Z364" s="227" t="s">
        <v>245</v>
      </c>
      <c r="AA364" s="227">
        <v>9</v>
      </c>
      <c r="AB364" s="227">
        <v>9</v>
      </c>
      <c r="AC364" s="227">
        <v>9</v>
      </c>
      <c r="AD364" s="227">
        <v>9</v>
      </c>
      <c r="AE364" s="227">
        <v>9</v>
      </c>
      <c r="AF364" s="227">
        <v>9</v>
      </c>
      <c r="AG364" s="227">
        <v>0</v>
      </c>
      <c r="AH364" s="227">
        <v>9</v>
      </c>
      <c r="AI364" s="227">
        <v>9</v>
      </c>
      <c r="AJ364" s="227">
        <v>7</v>
      </c>
      <c r="AK364" s="227">
        <v>4</v>
      </c>
      <c r="AL364" s="227">
        <v>0</v>
      </c>
      <c r="AM364" s="227">
        <v>0</v>
      </c>
      <c r="AN364" s="227">
        <v>9</v>
      </c>
      <c r="AO364" s="227">
        <v>9</v>
      </c>
      <c r="AP364" s="227">
        <v>9</v>
      </c>
      <c r="AQ364" s="227">
        <v>9</v>
      </c>
    </row>
    <row r="365" spans="1:43" ht="14.25" customHeight="1">
      <c r="A365" s="249">
        <v>360</v>
      </c>
      <c r="B365" s="292"/>
      <c r="C365" s="293" t="s">
        <v>4634</v>
      </c>
      <c r="D365" s="226">
        <v>5452</v>
      </c>
      <c r="E365" s="226">
        <v>3953</v>
      </c>
      <c r="F365" s="227">
        <v>499</v>
      </c>
      <c r="G365" s="227">
        <v>415</v>
      </c>
      <c r="H365" s="227">
        <v>42</v>
      </c>
      <c r="I365" s="227">
        <v>42</v>
      </c>
      <c r="J365" s="227">
        <v>6.69</v>
      </c>
      <c r="K365" s="227">
        <v>308</v>
      </c>
      <c r="L365" s="227">
        <v>50</v>
      </c>
      <c r="M365" s="227">
        <v>10</v>
      </c>
      <c r="N365" s="227">
        <v>46</v>
      </c>
      <c r="O365" s="227">
        <v>6</v>
      </c>
      <c r="P365" s="227">
        <v>5</v>
      </c>
      <c r="Q365" s="227">
        <v>9</v>
      </c>
      <c r="R365" s="227">
        <v>9</v>
      </c>
      <c r="S365" s="227" t="s">
        <v>245</v>
      </c>
      <c r="T365" s="227" t="s">
        <v>245</v>
      </c>
      <c r="U365" s="227">
        <v>3</v>
      </c>
      <c r="V365" s="227">
        <v>6</v>
      </c>
      <c r="W365" s="227" t="s">
        <v>245</v>
      </c>
      <c r="X365" s="227" t="s">
        <v>245</v>
      </c>
      <c r="Y365" s="227" t="s">
        <v>245</v>
      </c>
      <c r="Z365" s="227" t="s">
        <v>245</v>
      </c>
      <c r="AA365" s="227">
        <v>9</v>
      </c>
      <c r="AB365" s="227">
        <v>9</v>
      </c>
      <c r="AC365" s="227">
        <v>9</v>
      </c>
      <c r="AD365" s="227">
        <v>9</v>
      </c>
      <c r="AE365" s="227">
        <v>9</v>
      </c>
      <c r="AF365" s="227">
        <v>9</v>
      </c>
      <c r="AG365" s="227">
        <v>0</v>
      </c>
      <c r="AH365" s="227">
        <v>9</v>
      </c>
      <c r="AI365" s="227">
        <v>9</v>
      </c>
      <c r="AJ365" s="227">
        <v>7</v>
      </c>
      <c r="AK365" s="227">
        <v>4</v>
      </c>
      <c r="AL365" s="227">
        <v>0</v>
      </c>
      <c r="AM365" s="227">
        <v>0</v>
      </c>
      <c r="AN365" s="227">
        <v>9</v>
      </c>
      <c r="AO365" s="227">
        <v>9</v>
      </c>
      <c r="AP365" s="227">
        <v>9</v>
      </c>
      <c r="AQ365" s="227">
        <v>9</v>
      </c>
    </row>
    <row r="366" spans="1:43" ht="14.25" customHeight="1">
      <c r="A366" s="249">
        <v>361</v>
      </c>
      <c r="B366" s="292" t="s">
        <v>3581</v>
      </c>
      <c r="C366" s="292"/>
      <c r="D366" s="226">
        <v>7290</v>
      </c>
      <c r="E366" s="226">
        <v>4772</v>
      </c>
      <c r="F366" s="227">
        <v>1104</v>
      </c>
      <c r="G366" s="227">
        <v>275</v>
      </c>
      <c r="H366" s="227">
        <v>195</v>
      </c>
      <c r="I366" s="227">
        <v>634</v>
      </c>
      <c r="J366" s="227">
        <v>162.51</v>
      </c>
      <c r="K366" s="227">
        <v>892</v>
      </c>
      <c r="L366" s="227">
        <v>551</v>
      </c>
      <c r="M366" s="227">
        <v>84</v>
      </c>
      <c r="N366" s="227">
        <v>534</v>
      </c>
      <c r="O366" s="227">
        <v>109</v>
      </c>
      <c r="P366" s="227">
        <v>44</v>
      </c>
      <c r="Q366" s="227">
        <v>47</v>
      </c>
      <c r="R366" s="227" t="s">
        <v>245</v>
      </c>
      <c r="S366" s="227">
        <v>18</v>
      </c>
      <c r="T366" s="227">
        <v>29</v>
      </c>
      <c r="U366" s="227">
        <v>2</v>
      </c>
      <c r="V366" s="227">
        <v>9</v>
      </c>
      <c r="W366" s="227">
        <v>14</v>
      </c>
      <c r="X366" s="227">
        <v>13</v>
      </c>
      <c r="Y366" s="227">
        <v>8</v>
      </c>
      <c r="Z366" s="227">
        <v>1</v>
      </c>
      <c r="AA366" s="227">
        <v>14</v>
      </c>
      <c r="AB366" s="227">
        <v>46</v>
      </c>
      <c r="AC366" s="227">
        <v>47</v>
      </c>
      <c r="AD366" s="227">
        <v>45</v>
      </c>
      <c r="AE366" s="227">
        <v>45</v>
      </c>
      <c r="AF366" s="227">
        <v>41</v>
      </c>
      <c r="AG366" s="227">
        <v>0</v>
      </c>
      <c r="AH366" s="227">
        <v>47</v>
      </c>
      <c r="AI366" s="227">
        <v>9</v>
      </c>
      <c r="AJ366" s="227">
        <v>43</v>
      </c>
      <c r="AK366" s="227">
        <v>0</v>
      </c>
      <c r="AL366" s="227">
        <v>9</v>
      </c>
      <c r="AM366" s="227">
        <v>0</v>
      </c>
      <c r="AN366" s="227">
        <v>47</v>
      </c>
      <c r="AO366" s="227">
        <v>0</v>
      </c>
      <c r="AP366" s="227">
        <v>47</v>
      </c>
      <c r="AQ366" s="227">
        <v>4</v>
      </c>
    </row>
    <row r="367" spans="1:43" ht="14.25" customHeight="1">
      <c r="A367" s="249">
        <v>362</v>
      </c>
      <c r="B367" s="292"/>
      <c r="C367" s="292" t="s">
        <v>3582</v>
      </c>
      <c r="D367" s="226">
        <v>2549</v>
      </c>
      <c r="E367" s="226">
        <v>1454</v>
      </c>
      <c r="F367" s="227">
        <v>508</v>
      </c>
      <c r="G367" s="227">
        <v>130</v>
      </c>
      <c r="H367" s="227">
        <v>75</v>
      </c>
      <c r="I367" s="227">
        <v>303</v>
      </c>
      <c r="J367" s="227">
        <v>53.98</v>
      </c>
      <c r="K367" s="227">
        <v>452</v>
      </c>
      <c r="L367" s="227">
        <v>296</v>
      </c>
      <c r="M367" s="227">
        <v>33</v>
      </c>
      <c r="N367" s="227">
        <v>293</v>
      </c>
      <c r="O367" s="227">
        <v>73</v>
      </c>
      <c r="P367" s="227">
        <v>20</v>
      </c>
      <c r="Q367" s="227">
        <v>25</v>
      </c>
      <c r="R367" s="227" t="s">
        <v>245</v>
      </c>
      <c r="S367" s="227">
        <v>12</v>
      </c>
      <c r="T367" s="227">
        <v>13</v>
      </c>
      <c r="U367" s="227">
        <v>2</v>
      </c>
      <c r="V367" s="227">
        <v>7</v>
      </c>
      <c r="W367" s="227">
        <v>7</v>
      </c>
      <c r="X367" s="227">
        <v>5</v>
      </c>
      <c r="Y367" s="227">
        <v>3</v>
      </c>
      <c r="Z367" s="227">
        <v>1</v>
      </c>
      <c r="AA367" s="227">
        <v>7</v>
      </c>
      <c r="AB367" s="227">
        <v>24</v>
      </c>
      <c r="AC367" s="227">
        <v>25</v>
      </c>
      <c r="AD367" s="227">
        <v>24</v>
      </c>
      <c r="AE367" s="227">
        <v>23</v>
      </c>
      <c r="AF367" s="227">
        <v>21</v>
      </c>
      <c r="AG367" s="227">
        <v>0</v>
      </c>
      <c r="AH367" s="227">
        <v>25</v>
      </c>
      <c r="AI367" s="227">
        <v>0</v>
      </c>
      <c r="AJ367" s="227">
        <v>21</v>
      </c>
      <c r="AK367" s="227">
        <v>0</v>
      </c>
      <c r="AL367" s="227">
        <v>4</v>
      </c>
      <c r="AM367" s="227">
        <v>0</v>
      </c>
      <c r="AN367" s="227">
        <v>25</v>
      </c>
      <c r="AO367" s="227">
        <v>0</v>
      </c>
      <c r="AP367" s="227">
        <v>25</v>
      </c>
      <c r="AQ367" s="227">
        <v>2</v>
      </c>
    </row>
    <row r="368" spans="1:43" ht="14.25" customHeight="1">
      <c r="A368" s="249">
        <v>363</v>
      </c>
      <c r="B368" s="292"/>
      <c r="C368" s="292" t="s">
        <v>3602</v>
      </c>
      <c r="D368" s="226">
        <v>1838</v>
      </c>
      <c r="E368" s="226">
        <v>1194</v>
      </c>
      <c r="F368" s="227">
        <v>310</v>
      </c>
      <c r="G368" s="227">
        <v>62</v>
      </c>
      <c r="H368" s="227">
        <v>64</v>
      </c>
      <c r="I368" s="227">
        <v>184</v>
      </c>
      <c r="J368" s="227">
        <v>50.76</v>
      </c>
      <c r="K368" s="227">
        <v>247</v>
      </c>
      <c r="L368" s="227">
        <v>159</v>
      </c>
      <c r="M368" s="227">
        <v>27</v>
      </c>
      <c r="N368" s="227">
        <v>157</v>
      </c>
      <c r="O368" s="227">
        <v>17</v>
      </c>
      <c r="P368" s="227">
        <v>13</v>
      </c>
      <c r="Q368" s="227">
        <v>10</v>
      </c>
      <c r="R368" s="227" t="s">
        <v>245</v>
      </c>
      <c r="S368" s="227">
        <v>1</v>
      </c>
      <c r="T368" s="227">
        <v>9</v>
      </c>
      <c r="U368" s="227" t="s">
        <v>245</v>
      </c>
      <c r="V368" s="227">
        <v>1</v>
      </c>
      <c r="W368" s="227">
        <v>4</v>
      </c>
      <c r="X368" s="227">
        <v>4</v>
      </c>
      <c r="Y368" s="227">
        <v>1</v>
      </c>
      <c r="Z368" s="227" t="s">
        <v>245</v>
      </c>
      <c r="AA368" s="227">
        <v>5</v>
      </c>
      <c r="AB368" s="227">
        <v>10</v>
      </c>
      <c r="AC368" s="227">
        <v>10</v>
      </c>
      <c r="AD368" s="227">
        <v>9</v>
      </c>
      <c r="AE368" s="227">
        <v>10</v>
      </c>
      <c r="AF368" s="227">
        <v>9</v>
      </c>
      <c r="AG368" s="227">
        <v>0</v>
      </c>
      <c r="AH368" s="227">
        <v>10</v>
      </c>
      <c r="AI368" s="227">
        <v>4</v>
      </c>
      <c r="AJ368" s="227">
        <v>10</v>
      </c>
      <c r="AK368" s="227">
        <v>0</v>
      </c>
      <c r="AL368" s="227">
        <v>2</v>
      </c>
      <c r="AM368" s="227">
        <v>0</v>
      </c>
      <c r="AN368" s="227">
        <v>10</v>
      </c>
      <c r="AO368" s="227">
        <v>0</v>
      </c>
      <c r="AP368" s="227">
        <v>10</v>
      </c>
      <c r="AQ368" s="227">
        <v>1</v>
      </c>
    </row>
    <row r="369" spans="1:43" ht="14.25" customHeight="1">
      <c r="A369" s="249">
        <v>364</v>
      </c>
      <c r="B369" s="292"/>
      <c r="C369" s="292" t="s">
        <v>3610</v>
      </c>
      <c r="D369" s="226">
        <v>2735</v>
      </c>
      <c r="E369" s="226">
        <v>2109</v>
      </c>
      <c r="F369" s="227">
        <v>221</v>
      </c>
      <c r="G369" s="227">
        <v>80</v>
      </c>
      <c r="H369" s="227">
        <v>50</v>
      </c>
      <c r="I369" s="227">
        <v>91</v>
      </c>
      <c r="J369" s="227">
        <v>54.74</v>
      </c>
      <c r="K369" s="227">
        <v>142</v>
      </c>
      <c r="L369" s="227">
        <v>55</v>
      </c>
      <c r="M369" s="227">
        <v>15</v>
      </c>
      <c r="N369" s="227">
        <v>43</v>
      </c>
      <c r="O369" s="227">
        <v>5</v>
      </c>
      <c r="P369" s="227">
        <v>5</v>
      </c>
      <c r="Q369" s="227">
        <v>10</v>
      </c>
      <c r="R369" s="227" t="s">
        <v>245</v>
      </c>
      <c r="S369" s="227">
        <v>5</v>
      </c>
      <c r="T369" s="227">
        <v>5</v>
      </c>
      <c r="U369" s="227" t="s">
        <v>245</v>
      </c>
      <c r="V369" s="227">
        <v>1</v>
      </c>
      <c r="W369" s="227">
        <v>2</v>
      </c>
      <c r="X369" s="227">
        <v>4</v>
      </c>
      <c r="Y369" s="227">
        <v>3</v>
      </c>
      <c r="Z369" s="227" t="s">
        <v>245</v>
      </c>
      <c r="AA369" s="227">
        <v>1</v>
      </c>
      <c r="AB369" s="227">
        <v>10</v>
      </c>
      <c r="AC369" s="227">
        <v>10</v>
      </c>
      <c r="AD369" s="227">
        <v>10</v>
      </c>
      <c r="AE369" s="227">
        <v>10</v>
      </c>
      <c r="AF369" s="227">
        <v>9</v>
      </c>
      <c r="AG369" s="227">
        <v>0</v>
      </c>
      <c r="AH369" s="227">
        <v>10</v>
      </c>
      <c r="AI369" s="227">
        <v>5</v>
      </c>
      <c r="AJ369" s="227">
        <v>10</v>
      </c>
      <c r="AK369" s="227">
        <v>0</v>
      </c>
      <c r="AL369" s="227">
        <v>3</v>
      </c>
      <c r="AM369" s="227">
        <v>0</v>
      </c>
      <c r="AN369" s="227">
        <v>10</v>
      </c>
      <c r="AO369" s="227">
        <v>0</v>
      </c>
      <c r="AP369" s="227">
        <v>10</v>
      </c>
      <c r="AQ369" s="227">
        <v>1</v>
      </c>
    </row>
    <row r="370" spans="1:43" ht="14.25" customHeight="1">
      <c r="A370" s="249">
        <v>365</v>
      </c>
      <c r="B370" s="292"/>
      <c r="C370" s="292" t="s">
        <v>3617</v>
      </c>
      <c r="D370" s="226">
        <v>168</v>
      </c>
      <c r="E370" s="226">
        <v>15</v>
      </c>
      <c r="F370" s="227">
        <v>65</v>
      </c>
      <c r="G370" s="227">
        <v>3</v>
      </c>
      <c r="H370" s="227">
        <v>6</v>
      </c>
      <c r="I370" s="227">
        <v>56</v>
      </c>
      <c r="J370" s="227">
        <v>3.03</v>
      </c>
      <c r="K370" s="227">
        <v>51</v>
      </c>
      <c r="L370" s="227">
        <v>41</v>
      </c>
      <c r="M370" s="227">
        <v>9</v>
      </c>
      <c r="N370" s="227">
        <v>41</v>
      </c>
      <c r="O370" s="227">
        <v>14</v>
      </c>
      <c r="P370" s="227">
        <v>6</v>
      </c>
      <c r="Q370" s="227">
        <v>2</v>
      </c>
      <c r="R370" s="227" t="s">
        <v>245</v>
      </c>
      <c r="S370" s="227" t="s">
        <v>245</v>
      </c>
      <c r="T370" s="227">
        <v>2</v>
      </c>
      <c r="U370" s="227" t="s">
        <v>245</v>
      </c>
      <c r="V370" s="227" t="s">
        <v>245</v>
      </c>
      <c r="W370" s="227">
        <v>1</v>
      </c>
      <c r="X370" s="227" t="s">
        <v>245</v>
      </c>
      <c r="Y370" s="227">
        <v>1</v>
      </c>
      <c r="Z370" s="227" t="s">
        <v>245</v>
      </c>
      <c r="AA370" s="227">
        <v>1</v>
      </c>
      <c r="AB370" s="227">
        <v>2</v>
      </c>
      <c r="AC370" s="227">
        <v>2</v>
      </c>
      <c r="AD370" s="227">
        <v>2</v>
      </c>
      <c r="AE370" s="227">
        <v>2</v>
      </c>
      <c r="AF370" s="227">
        <v>2</v>
      </c>
      <c r="AG370" s="227">
        <v>0</v>
      </c>
      <c r="AH370" s="227">
        <v>2</v>
      </c>
      <c r="AI370" s="227">
        <v>0</v>
      </c>
      <c r="AJ370" s="227">
        <v>2</v>
      </c>
      <c r="AK370" s="227">
        <v>0</v>
      </c>
      <c r="AL370" s="227">
        <v>0</v>
      </c>
      <c r="AM370" s="227">
        <v>0</v>
      </c>
      <c r="AN370" s="227">
        <v>2</v>
      </c>
      <c r="AO370" s="227">
        <v>0</v>
      </c>
      <c r="AP370" s="227">
        <v>2</v>
      </c>
      <c r="AQ370" s="227">
        <v>0</v>
      </c>
    </row>
    <row r="371" spans="1:43" ht="14.25" customHeight="1">
      <c r="A371" s="249">
        <v>366</v>
      </c>
      <c r="B371" s="292" t="s">
        <v>3619</v>
      </c>
      <c r="C371" s="292"/>
      <c r="D371" s="226">
        <v>4526</v>
      </c>
      <c r="E371" s="226">
        <v>2534</v>
      </c>
      <c r="F371" s="227">
        <v>949</v>
      </c>
      <c r="G371" s="227">
        <v>327</v>
      </c>
      <c r="H371" s="227">
        <v>215</v>
      </c>
      <c r="I371" s="227">
        <v>407</v>
      </c>
      <c r="J371" s="227">
        <v>76.28</v>
      </c>
      <c r="K371" s="227">
        <v>827</v>
      </c>
      <c r="L371" s="227">
        <v>650</v>
      </c>
      <c r="M371" s="227">
        <v>504</v>
      </c>
      <c r="N371" s="227">
        <v>419</v>
      </c>
      <c r="O371" s="227">
        <v>21</v>
      </c>
      <c r="P371" s="227">
        <v>14</v>
      </c>
      <c r="Q371" s="227">
        <v>62</v>
      </c>
      <c r="R371" s="227">
        <v>2</v>
      </c>
      <c r="S371" s="227">
        <v>34</v>
      </c>
      <c r="T371" s="227">
        <v>26</v>
      </c>
      <c r="U371" s="227">
        <v>6</v>
      </c>
      <c r="V371" s="227">
        <v>10</v>
      </c>
      <c r="W371" s="227">
        <v>19</v>
      </c>
      <c r="X371" s="227">
        <v>23</v>
      </c>
      <c r="Y371" s="227">
        <v>3</v>
      </c>
      <c r="Z371" s="227">
        <v>1</v>
      </c>
      <c r="AA371" s="227">
        <v>53</v>
      </c>
      <c r="AB371" s="227">
        <v>59</v>
      </c>
      <c r="AC371" s="227">
        <v>52</v>
      </c>
      <c r="AD371" s="227">
        <v>62</v>
      </c>
      <c r="AE371" s="227">
        <v>60</v>
      </c>
      <c r="AF371" s="227">
        <v>60</v>
      </c>
      <c r="AG371" s="227">
        <v>0</v>
      </c>
      <c r="AH371" s="227">
        <v>61</v>
      </c>
      <c r="AI371" s="227">
        <v>11</v>
      </c>
      <c r="AJ371" s="227">
        <v>27</v>
      </c>
      <c r="AK371" s="227">
        <v>3</v>
      </c>
      <c r="AL371" s="227">
        <v>8</v>
      </c>
      <c r="AM371" s="227">
        <v>3</v>
      </c>
      <c r="AN371" s="227">
        <v>62</v>
      </c>
      <c r="AO371" s="227">
        <v>15</v>
      </c>
      <c r="AP371" s="227">
        <v>61</v>
      </c>
      <c r="AQ371" s="227">
        <v>60</v>
      </c>
    </row>
    <row r="372" spans="1:43" ht="14.25" customHeight="1">
      <c r="A372" s="249">
        <v>367</v>
      </c>
      <c r="B372" s="292"/>
      <c r="C372" s="292" t="s">
        <v>3620</v>
      </c>
      <c r="D372" s="226">
        <v>3043</v>
      </c>
      <c r="E372" s="226">
        <v>1780</v>
      </c>
      <c r="F372" s="227">
        <v>604</v>
      </c>
      <c r="G372" s="227">
        <v>231</v>
      </c>
      <c r="H372" s="227">
        <v>157</v>
      </c>
      <c r="I372" s="227">
        <v>216</v>
      </c>
      <c r="J372" s="227">
        <v>47.49</v>
      </c>
      <c r="K372" s="227">
        <v>523</v>
      </c>
      <c r="L372" s="227">
        <v>417</v>
      </c>
      <c r="M372" s="227">
        <v>343</v>
      </c>
      <c r="N372" s="227">
        <v>255</v>
      </c>
      <c r="O372" s="227">
        <v>14</v>
      </c>
      <c r="P372" s="227">
        <v>12</v>
      </c>
      <c r="Q372" s="227">
        <v>45</v>
      </c>
      <c r="R372" s="227">
        <v>2</v>
      </c>
      <c r="S372" s="227">
        <v>27</v>
      </c>
      <c r="T372" s="227">
        <v>16</v>
      </c>
      <c r="U372" s="227">
        <v>6</v>
      </c>
      <c r="V372" s="227">
        <v>10</v>
      </c>
      <c r="W372" s="227">
        <v>12</v>
      </c>
      <c r="X372" s="227">
        <v>16</v>
      </c>
      <c r="Y372" s="227" t="s">
        <v>245</v>
      </c>
      <c r="Z372" s="227">
        <v>1</v>
      </c>
      <c r="AA372" s="227">
        <v>43</v>
      </c>
      <c r="AB372" s="227">
        <v>43</v>
      </c>
      <c r="AC372" s="227">
        <v>35</v>
      </c>
      <c r="AD372" s="227">
        <v>45</v>
      </c>
      <c r="AE372" s="227">
        <v>43</v>
      </c>
      <c r="AF372" s="227">
        <v>43</v>
      </c>
      <c r="AG372" s="227">
        <v>0</v>
      </c>
      <c r="AH372" s="227">
        <v>44</v>
      </c>
      <c r="AI372" s="227">
        <v>4</v>
      </c>
      <c r="AJ372" s="227">
        <v>11</v>
      </c>
      <c r="AK372" s="227">
        <v>0</v>
      </c>
      <c r="AL372" s="227">
        <v>5</v>
      </c>
      <c r="AM372" s="227">
        <v>2</v>
      </c>
      <c r="AN372" s="227">
        <v>45</v>
      </c>
      <c r="AO372" s="227">
        <v>0</v>
      </c>
      <c r="AP372" s="227">
        <v>44</v>
      </c>
      <c r="AQ372" s="227">
        <v>43</v>
      </c>
    </row>
    <row r="373" spans="1:43" ht="14.25" customHeight="1">
      <c r="A373" s="249">
        <v>368</v>
      </c>
      <c r="B373" s="292"/>
      <c r="C373" s="292" t="s">
        <v>3648</v>
      </c>
      <c r="D373" s="226">
        <v>1483</v>
      </c>
      <c r="E373" s="226">
        <v>754</v>
      </c>
      <c r="F373" s="227">
        <v>345</v>
      </c>
      <c r="G373" s="227">
        <v>96</v>
      </c>
      <c r="H373" s="227">
        <v>58</v>
      </c>
      <c r="I373" s="227">
        <v>191</v>
      </c>
      <c r="J373" s="227">
        <v>28.79</v>
      </c>
      <c r="K373" s="227">
        <v>304</v>
      </c>
      <c r="L373" s="227">
        <v>233</v>
      </c>
      <c r="M373" s="227">
        <v>161</v>
      </c>
      <c r="N373" s="227">
        <v>164</v>
      </c>
      <c r="O373" s="227">
        <v>7</v>
      </c>
      <c r="P373" s="227">
        <v>2</v>
      </c>
      <c r="Q373" s="227">
        <v>17</v>
      </c>
      <c r="R373" s="227" t="s">
        <v>245</v>
      </c>
      <c r="S373" s="227">
        <v>7</v>
      </c>
      <c r="T373" s="227">
        <v>10</v>
      </c>
      <c r="U373" s="227" t="s">
        <v>245</v>
      </c>
      <c r="V373" s="227" t="s">
        <v>245</v>
      </c>
      <c r="W373" s="227">
        <v>7</v>
      </c>
      <c r="X373" s="227">
        <v>7</v>
      </c>
      <c r="Y373" s="227">
        <v>3</v>
      </c>
      <c r="Z373" s="227" t="s">
        <v>245</v>
      </c>
      <c r="AA373" s="227">
        <v>10</v>
      </c>
      <c r="AB373" s="227">
        <v>16</v>
      </c>
      <c r="AC373" s="227">
        <v>17</v>
      </c>
      <c r="AD373" s="227">
        <v>17</v>
      </c>
      <c r="AE373" s="227">
        <v>17</v>
      </c>
      <c r="AF373" s="227">
        <v>17</v>
      </c>
      <c r="AG373" s="227">
        <v>0</v>
      </c>
      <c r="AH373" s="227">
        <v>17</v>
      </c>
      <c r="AI373" s="227">
        <v>7</v>
      </c>
      <c r="AJ373" s="227">
        <v>16</v>
      </c>
      <c r="AK373" s="227">
        <v>3</v>
      </c>
      <c r="AL373" s="227">
        <v>3</v>
      </c>
      <c r="AM373" s="227">
        <v>1</v>
      </c>
      <c r="AN373" s="227">
        <v>17</v>
      </c>
      <c r="AO373" s="227">
        <v>15</v>
      </c>
      <c r="AP373" s="227">
        <v>17</v>
      </c>
      <c r="AQ373" s="227">
        <v>17</v>
      </c>
    </row>
    <row r="374" spans="1:43" ht="14.25" customHeight="1">
      <c r="A374" s="249">
        <v>369</v>
      </c>
      <c r="B374" s="292" t="s">
        <v>3655</v>
      </c>
      <c r="C374" s="292"/>
      <c r="D374" s="226">
        <v>12335</v>
      </c>
      <c r="E374" s="226">
        <v>10438</v>
      </c>
      <c r="F374" s="227">
        <v>536</v>
      </c>
      <c r="G374" s="227">
        <v>292</v>
      </c>
      <c r="H374" s="227">
        <v>190</v>
      </c>
      <c r="I374" s="227">
        <v>54</v>
      </c>
      <c r="J374" s="227">
        <v>144.97999999999999</v>
      </c>
      <c r="K374" s="227">
        <v>265</v>
      </c>
      <c r="L374" s="227">
        <v>82</v>
      </c>
      <c r="M374" s="227">
        <v>4</v>
      </c>
      <c r="N374" s="227">
        <v>68</v>
      </c>
      <c r="O374" s="227">
        <v>4</v>
      </c>
      <c r="P374" s="227">
        <v>19</v>
      </c>
      <c r="Q374" s="227">
        <v>43</v>
      </c>
      <c r="R374" s="227">
        <v>6</v>
      </c>
      <c r="S374" s="227">
        <v>35</v>
      </c>
      <c r="T374" s="227">
        <v>2</v>
      </c>
      <c r="U374" s="227">
        <v>2</v>
      </c>
      <c r="V374" s="227">
        <v>8</v>
      </c>
      <c r="W374" s="227">
        <v>5</v>
      </c>
      <c r="X374" s="227">
        <v>18</v>
      </c>
      <c r="Y374" s="227">
        <v>6</v>
      </c>
      <c r="Z374" s="227">
        <v>4</v>
      </c>
      <c r="AA374" s="227">
        <v>24</v>
      </c>
      <c r="AB374" s="227">
        <v>30</v>
      </c>
      <c r="AC374" s="227">
        <v>35</v>
      </c>
      <c r="AD374" s="227">
        <v>35</v>
      </c>
      <c r="AE374" s="227">
        <v>41</v>
      </c>
      <c r="AF374" s="227">
        <v>25</v>
      </c>
      <c r="AG374" s="227">
        <v>0</v>
      </c>
      <c r="AH374" s="227">
        <v>43</v>
      </c>
      <c r="AI374" s="227">
        <v>15</v>
      </c>
      <c r="AJ374" s="227">
        <v>43</v>
      </c>
      <c r="AK374" s="227">
        <v>6</v>
      </c>
      <c r="AL374" s="227">
        <v>13</v>
      </c>
      <c r="AM374" s="227">
        <v>4</v>
      </c>
      <c r="AN374" s="227">
        <v>43</v>
      </c>
      <c r="AO374" s="227">
        <v>34</v>
      </c>
      <c r="AP374" s="227">
        <v>43</v>
      </c>
      <c r="AQ374" s="227">
        <v>34</v>
      </c>
    </row>
    <row r="375" spans="1:43" ht="14.25" customHeight="1">
      <c r="A375" s="249">
        <v>370</v>
      </c>
      <c r="B375" s="292"/>
      <c r="C375" s="292" t="s">
        <v>3656</v>
      </c>
      <c r="D375" s="226">
        <v>2305</v>
      </c>
      <c r="E375" s="226">
        <v>1592</v>
      </c>
      <c r="F375" s="227">
        <v>175</v>
      </c>
      <c r="G375" s="227">
        <v>74</v>
      </c>
      <c r="H375" s="227">
        <v>72</v>
      </c>
      <c r="I375" s="227">
        <v>29</v>
      </c>
      <c r="J375" s="227">
        <v>62.78</v>
      </c>
      <c r="K375" s="227">
        <v>54</v>
      </c>
      <c r="L375" s="227">
        <v>14</v>
      </c>
      <c r="M375" s="227">
        <v>1</v>
      </c>
      <c r="N375" s="227">
        <v>10</v>
      </c>
      <c r="O375" s="227" t="s">
        <v>245</v>
      </c>
      <c r="P375" s="227">
        <v>5</v>
      </c>
      <c r="Q375" s="227">
        <v>15</v>
      </c>
      <c r="R375" s="227">
        <v>1</v>
      </c>
      <c r="S375" s="227">
        <v>13</v>
      </c>
      <c r="T375" s="227">
        <v>1</v>
      </c>
      <c r="U375" s="227">
        <v>2</v>
      </c>
      <c r="V375" s="227">
        <v>3</v>
      </c>
      <c r="W375" s="227">
        <v>3</v>
      </c>
      <c r="X375" s="227">
        <v>4</v>
      </c>
      <c r="Y375" s="227">
        <v>3</v>
      </c>
      <c r="Z375" s="227" t="s">
        <v>245</v>
      </c>
      <c r="AA375" s="227">
        <v>8</v>
      </c>
      <c r="AB375" s="227">
        <v>12</v>
      </c>
      <c r="AC375" s="227">
        <v>10</v>
      </c>
      <c r="AD375" s="227">
        <v>10</v>
      </c>
      <c r="AE375" s="227">
        <v>15</v>
      </c>
      <c r="AF375" s="227">
        <v>11</v>
      </c>
      <c r="AG375" s="227">
        <v>0</v>
      </c>
      <c r="AH375" s="227">
        <v>15</v>
      </c>
      <c r="AI375" s="227">
        <v>3</v>
      </c>
      <c r="AJ375" s="227">
        <v>15</v>
      </c>
      <c r="AK375" s="227">
        <v>2</v>
      </c>
      <c r="AL375" s="227">
        <v>6</v>
      </c>
      <c r="AM375" s="227">
        <v>2</v>
      </c>
      <c r="AN375" s="227">
        <v>15</v>
      </c>
      <c r="AO375" s="227">
        <v>15</v>
      </c>
      <c r="AP375" s="227">
        <v>15</v>
      </c>
      <c r="AQ375" s="227">
        <v>15</v>
      </c>
    </row>
    <row r="376" spans="1:43" ht="14.25" customHeight="1">
      <c r="A376" s="249">
        <v>371</v>
      </c>
      <c r="B376" s="292"/>
      <c r="C376" s="292" t="s">
        <v>3668</v>
      </c>
      <c r="D376" s="226">
        <v>2004</v>
      </c>
      <c r="E376" s="226">
        <v>1683</v>
      </c>
      <c r="F376" s="227">
        <v>129</v>
      </c>
      <c r="G376" s="227">
        <v>91</v>
      </c>
      <c r="H376" s="227">
        <v>30</v>
      </c>
      <c r="I376" s="227">
        <v>8</v>
      </c>
      <c r="J376" s="227">
        <v>23.87</v>
      </c>
      <c r="K376" s="227">
        <v>102</v>
      </c>
      <c r="L376" s="227">
        <v>38</v>
      </c>
      <c r="M376" s="227">
        <v>2</v>
      </c>
      <c r="N376" s="227">
        <v>35</v>
      </c>
      <c r="O376" s="227">
        <v>3</v>
      </c>
      <c r="P376" s="227">
        <v>2</v>
      </c>
      <c r="Q376" s="227">
        <v>8</v>
      </c>
      <c r="R376" s="227">
        <v>4</v>
      </c>
      <c r="S376" s="227">
        <v>4</v>
      </c>
      <c r="T376" s="227" t="s">
        <v>245</v>
      </c>
      <c r="U376" s="227" t="s">
        <v>245</v>
      </c>
      <c r="V376" s="227">
        <v>1</v>
      </c>
      <c r="W376" s="227">
        <v>1</v>
      </c>
      <c r="X376" s="227">
        <v>3</v>
      </c>
      <c r="Y376" s="227">
        <v>2</v>
      </c>
      <c r="Z376" s="227">
        <v>1</v>
      </c>
      <c r="AA376" s="227">
        <v>6</v>
      </c>
      <c r="AB376" s="227">
        <v>8</v>
      </c>
      <c r="AC376" s="227">
        <v>8</v>
      </c>
      <c r="AD376" s="227">
        <v>8</v>
      </c>
      <c r="AE376" s="227">
        <v>8</v>
      </c>
      <c r="AF376" s="227">
        <v>1</v>
      </c>
      <c r="AG376" s="227">
        <v>0</v>
      </c>
      <c r="AH376" s="227">
        <v>8</v>
      </c>
      <c r="AI376" s="227">
        <v>4</v>
      </c>
      <c r="AJ376" s="227">
        <v>8</v>
      </c>
      <c r="AK376" s="227">
        <v>0</v>
      </c>
      <c r="AL376" s="227">
        <v>3</v>
      </c>
      <c r="AM376" s="227">
        <v>0</v>
      </c>
      <c r="AN376" s="227">
        <v>8</v>
      </c>
      <c r="AO376" s="227">
        <v>8</v>
      </c>
      <c r="AP376" s="227">
        <v>8</v>
      </c>
      <c r="AQ376" s="227">
        <v>8</v>
      </c>
    </row>
    <row r="377" spans="1:43" ht="14.25" customHeight="1">
      <c r="A377" s="249">
        <v>372</v>
      </c>
      <c r="B377" s="292"/>
      <c r="C377" s="292" t="s">
        <v>3673</v>
      </c>
      <c r="D377" s="226">
        <v>6007</v>
      </c>
      <c r="E377" s="226">
        <v>5723</v>
      </c>
      <c r="F377" s="227">
        <v>57</v>
      </c>
      <c r="G377" s="227">
        <v>31</v>
      </c>
      <c r="H377" s="227">
        <v>24</v>
      </c>
      <c r="I377" s="227">
        <v>2</v>
      </c>
      <c r="J377" s="227">
        <v>12.08</v>
      </c>
      <c r="K377" s="227">
        <v>22</v>
      </c>
      <c r="L377" s="227">
        <v>5</v>
      </c>
      <c r="M377" s="227" t="s">
        <v>245</v>
      </c>
      <c r="N377" s="227">
        <v>4</v>
      </c>
      <c r="O377" s="227" t="s">
        <v>245</v>
      </c>
      <c r="P377" s="227">
        <v>2</v>
      </c>
      <c r="Q377" s="227">
        <v>8</v>
      </c>
      <c r="R377" s="227">
        <v>1</v>
      </c>
      <c r="S377" s="227">
        <v>7</v>
      </c>
      <c r="T377" s="227" t="s">
        <v>245</v>
      </c>
      <c r="U377" s="227" t="s">
        <v>245</v>
      </c>
      <c r="V377" s="227">
        <v>3</v>
      </c>
      <c r="W377" s="227" t="s">
        <v>245</v>
      </c>
      <c r="X377" s="227">
        <v>5</v>
      </c>
      <c r="Y377" s="227" t="s">
        <v>245</v>
      </c>
      <c r="Z377" s="227" t="s">
        <v>245</v>
      </c>
      <c r="AA377" s="227">
        <v>0</v>
      </c>
      <c r="AB377" s="227">
        <v>0</v>
      </c>
      <c r="AC377" s="227">
        <v>8</v>
      </c>
      <c r="AD377" s="227">
        <v>8</v>
      </c>
      <c r="AE377" s="227">
        <v>8</v>
      </c>
      <c r="AF377" s="227">
        <v>8</v>
      </c>
      <c r="AG377" s="227">
        <v>0</v>
      </c>
      <c r="AH377" s="227">
        <v>8</v>
      </c>
      <c r="AI377" s="227">
        <v>0</v>
      </c>
      <c r="AJ377" s="227">
        <v>8</v>
      </c>
      <c r="AK377" s="227">
        <v>0</v>
      </c>
      <c r="AL377" s="227">
        <v>0</v>
      </c>
      <c r="AM377" s="227">
        <v>0</v>
      </c>
      <c r="AN377" s="227">
        <v>8</v>
      </c>
      <c r="AO377" s="227">
        <v>0</v>
      </c>
      <c r="AP377" s="227">
        <v>8</v>
      </c>
      <c r="AQ377" s="227">
        <v>0</v>
      </c>
    </row>
    <row r="378" spans="1:43" ht="14.25" customHeight="1">
      <c r="A378" s="249">
        <v>373</v>
      </c>
      <c r="B378" s="292"/>
      <c r="C378" s="292" t="s">
        <v>3677</v>
      </c>
      <c r="D378" s="226">
        <v>2019</v>
      </c>
      <c r="E378" s="226">
        <v>1440</v>
      </c>
      <c r="F378" s="227">
        <v>175</v>
      </c>
      <c r="G378" s="227">
        <v>96</v>
      </c>
      <c r="H378" s="227">
        <v>64</v>
      </c>
      <c r="I378" s="227">
        <v>15</v>
      </c>
      <c r="J378" s="227">
        <v>46.25</v>
      </c>
      <c r="K378" s="227">
        <v>87</v>
      </c>
      <c r="L378" s="227">
        <v>25</v>
      </c>
      <c r="M378" s="227">
        <v>1</v>
      </c>
      <c r="N378" s="227">
        <v>19</v>
      </c>
      <c r="O378" s="227">
        <v>1</v>
      </c>
      <c r="P378" s="227">
        <v>10</v>
      </c>
      <c r="Q378" s="227">
        <v>12</v>
      </c>
      <c r="R378" s="227" t="s">
        <v>245</v>
      </c>
      <c r="S378" s="227">
        <v>11</v>
      </c>
      <c r="T378" s="227">
        <v>1</v>
      </c>
      <c r="U378" s="227" t="s">
        <v>245</v>
      </c>
      <c r="V378" s="227">
        <v>1</v>
      </c>
      <c r="W378" s="227">
        <v>1</v>
      </c>
      <c r="X378" s="227">
        <v>6</v>
      </c>
      <c r="Y378" s="227">
        <v>1</v>
      </c>
      <c r="Z378" s="227">
        <v>3</v>
      </c>
      <c r="AA378" s="227">
        <v>10</v>
      </c>
      <c r="AB378" s="227">
        <v>10</v>
      </c>
      <c r="AC378" s="227">
        <v>9</v>
      </c>
      <c r="AD378" s="227">
        <v>9</v>
      </c>
      <c r="AE378" s="227">
        <v>10</v>
      </c>
      <c r="AF378" s="227">
        <v>5</v>
      </c>
      <c r="AG378" s="227">
        <v>0</v>
      </c>
      <c r="AH378" s="227">
        <v>12</v>
      </c>
      <c r="AI378" s="227">
        <v>8</v>
      </c>
      <c r="AJ378" s="227">
        <v>12</v>
      </c>
      <c r="AK378" s="227">
        <v>4</v>
      </c>
      <c r="AL378" s="227">
        <v>4</v>
      </c>
      <c r="AM378" s="227">
        <v>2</v>
      </c>
      <c r="AN378" s="227">
        <v>12</v>
      </c>
      <c r="AO378" s="227">
        <v>11</v>
      </c>
      <c r="AP378" s="227">
        <v>12</v>
      </c>
      <c r="AQ378" s="227">
        <v>11</v>
      </c>
    </row>
    <row r="379" spans="1:43" ht="14.25" customHeight="1">
      <c r="A379" s="249">
        <v>374</v>
      </c>
      <c r="B379" s="292" t="s">
        <v>3688</v>
      </c>
      <c r="C379" s="292"/>
      <c r="D379" s="226">
        <v>21447</v>
      </c>
      <c r="E379" s="226">
        <v>19241</v>
      </c>
      <c r="F379" s="227">
        <v>477</v>
      </c>
      <c r="G379" s="227">
        <v>271</v>
      </c>
      <c r="H379" s="227">
        <v>155</v>
      </c>
      <c r="I379" s="227">
        <v>51</v>
      </c>
      <c r="J379" s="227">
        <v>116.4</v>
      </c>
      <c r="K379" s="227">
        <v>338</v>
      </c>
      <c r="L379" s="227">
        <v>100</v>
      </c>
      <c r="M379" s="227">
        <v>11</v>
      </c>
      <c r="N379" s="227">
        <v>94</v>
      </c>
      <c r="O379" s="227">
        <v>10</v>
      </c>
      <c r="P379" s="227">
        <v>8</v>
      </c>
      <c r="Q379" s="227">
        <v>55</v>
      </c>
      <c r="R379" s="227">
        <v>16</v>
      </c>
      <c r="S379" s="227">
        <v>25</v>
      </c>
      <c r="T379" s="227">
        <v>14</v>
      </c>
      <c r="U379" s="227">
        <v>2</v>
      </c>
      <c r="V379" s="227">
        <v>15</v>
      </c>
      <c r="W379" s="227">
        <v>16</v>
      </c>
      <c r="X379" s="227">
        <v>12</v>
      </c>
      <c r="Y379" s="227">
        <v>8</v>
      </c>
      <c r="Z379" s="227">
        <v>2</v>
      </c>
      <c r="AA379" s="227">
        <v>21</v>
      </c>
      <c r="AB379" s="227">
        <v>53</v>
      </c>
      <c r="AC379" s="227">
        <v>46</v>
      </c>
      <c r="AD379" s="227">
        <v>55</v>
      </c>
      <c r="AE379" s="227">
        <v>55</v>
      </c>
      <c r="AF379" s="227">
        <v>49</v>
      </c>
      <c r="AG379" s="227">
        <v>0</v>
      </c>
      <c r="AH379" s="227">
        <v>55</v>
      </c>
      <c r="AI379" s="227">
        <v>4</v>
      </c>
      <c r="AJ379" s="227">
        <v>54</v>
      </c>
      <c r="AK379" s="227">
        <v>15</v>
      </c>
      <c r="AL379" s="227">
        <v>4</v>
      </c>
      <c r="AM379" s="227">
        <v>2</v>
      </c>
      <c r="AN379" s="227">
        <v>55</v>
      </c>
      <c r="AO379" s="227">
        <v>54</v>
      </c>
      <c r="AP379" s="227">
        <v>53</v>
      </c>
      <c r="AQ379" s="227">
        <v>52</v>
      </c>
    </row>
    <row r="380" spans="1:43" ht="14.25" customHeight="1">
      <c r="A380" s="249">
        <v>375</v>
      </c>
      <c r="B380" s="292"/>
      <c r="C380" s="292" t="s">
        <v>3689</v>
      </c>
      <c r="D380" s="226">
        <v>1485</v>
      </c>
      <c r="E380" s="226">
        <v>1162</v>
      </c>
      <c r="F380" s="227">
        <v>112</v>
      </c>
      <c r="G380" s="227">
        <v>74</v>
      </c>
      <c r="H380" s="227">
        <v>27</v>
      </c>
      <c r="I380" s="227">
        <v>11</v>
      </c>
      <c r="J380" s="227">
        <v>19.18</v>
      </c>
      <c r="K380" s="227">
        <v>81</v>
      </c>
      <c r="L380" s="227">
        <v>22</v>
      </c>
      <c r="M380" s="227" t="s">
        <v>245</v>
      </c>
      <c r="N380" s="227">
        <v>22</v>
      </c>
      <c r="O380" s="227" t="s">
        <v>245</v>
      </c>
      <c r="P380" s="227" t="s">
        <v>245</v>
      </c>
      <c r="Q380" s="227">
        <v>12</v>
      </c>
      <c r="R380" s="227">
        <v>5</v>
      </c>
      <c r="S380" s="227">
        <v>7</v>
      </c>
      <c r="T380" s="227" t="s">
        <v>245</v>
      </c>
      <c r="U380" s="227" t="s">
        <v>245</v>
      </c>
      <c r="V380" s="227">
        <v>5</v>
      </c>
      <c r="W380" s="227">
        <v>5</v>
      </c>
      <c r="X380" s="227">
        <v>1</v>
      </c>
      <c r="Y380" s="227">
        <v>1</v>
      </c>
      <c r="Z380" s="227" t="s">
        <v>245</v>
      </c>
      <c r="AA380" s="227">
        <v>3</v>
      </c>
      <c r="AB380" s="227">
        <v>12</v>
      </c>
      <c r="AC380" s="227">
        <v>9</v>
      </c>
      <c r="AD380" s="227">
        <v>12</v>
      </c>
      <c r="AE380" s="227">
        <v>12</v>
      </c>
      <c r="AF380" s="227">
        <v>11</v>
      </c>
      <c r="AG380" s="227">
        <v>0</v>
      </c>
      <c r="AH380" s="227">
        <v>12</v>
      </c>
      <c r="AI380" s="227">
        <v>0</v>
      </c>
      <c r="AJ380" s="227">
        <v>12</v>
      </c>
      <c r="AK380" s="227">
        <v>2</v>
      </c>
      <c r="AL380" s="227">
        <v>1</v>
      </c>
      <c r="AM380" s="227">
        <v>1</v>
      </c>
      <c r="AN380" s="227">
        <v>12</v>
      </c>
      <c r="AO380" s="227">
        <v>12</v>
      </c>
      <c r="AP380" s="227">
        <v>12</v>
      </c>
      <c r="AQ380" s="227">
        <v>12</v>
      </c>
    </row>
    <row r="381" spans="1:43" ht="14.25" customHeight="1">
      <c r="A381" s="249">
        <v>376</v>
      </c>
      <c r="B381" s="292"/>
      <c r="C381" s="292" t="s">
        <v>3699</v>
      </c>
      <c r="D381" s="226">
        <v>1817</v>
      </c>
      <c r="E381" s="226">
        <v>1145</v>
      </c>
      <c r="F381" s="227">
        <v>230</v>
      </c>
      <c r="G381" s="227">
        <v>133</v>
      </c>
      <c r="H381" s="227">
        <v>62</v>
      </c>
      <c r="I381" s="227">
        <v>35</v>
      </c>
      <c r="J381" s="227">
        <v>43.3</v>
      </c>
      <c r="K381" s="227">
        <v>179</v>
      </c>
      <c r="L381" s="227">
        <v>59</v>
      </c>
      <c r="M381" s="227">
        <v>10</v>
      </c>
      <c r="N381" s="227">
        <v>54</v>
      </c>
      <c r="O381" s="227">
        <v>10</v>
      </c>
      <c r="P381" s="227">
        <v>8</v>
      </c>
      <c r="Q381" s="227">
        <v>13</v>
      </c>
      <c r="R381" s="227">
        <v>6</v>
      </c>
      <c r="S381" s="227">
        <v>6</v>
      </c>
      <c r="T381" s="227">
        <v>1</v>
      </c>
      <c r="U381" s="227" t="s">
        <v>245</v>
      </c>
      <c r="V381" s="227" t="s">
        <v>245</v>
      </c>
      <c r="W381" s="227">
        <v>3</v>
      </c>
      <c r="X381" s="227">
        <v>5</v>
      </c>
      <c r="Y381" s="227">
        <v>4</v>
      </c>
      <c r="Z381" s="227">
        <v>1</v>
      </c>
      <c r="AA381" s="227">
        <v>3</v>
      </c>
      <c r="AB381" s="227">
        <v>13</v>
      </c>
      <c r="AC381" s="227">
        <v>13</v>
      </c>
      <c r="AD381" s="227">
        <v>13</v>
      </c>
      <c r="AE381" s="227">
        <v>13</v>
      </c>
      <c r="AF381" s="227">
        <v>13</v>
      </c>
      <c r="AG381" s="227">
        <v>0</v>
      </c>
      <c r="AH381" s="227">
        <v>13</v>
      </c>
      <c r="AI381" s="227">
        <v>0</v>
      </c>
      <c r="AJ381" s="227">
        <v>13</v>
      </c>
      <c r="AK381" s="227">
        <v>1</v>
      </c>
      <c r="AL381" s="227">
        <v>3</v>
      </c>
      <c r="AM381" s="227">
        <v>1</v>
      </c>
      <c r="AN381" s="227">
        <v>13</v>
      </c>
      <c r="AO381" s="227">
        <v>13</v>
      </c>
      <c r="AP381" s="227">
        <v>13</v>
      </c>
      <c r="AQ381" s="227">
        <v>13</v>
      </c>
    </row>
    <row r="382" spans="1:43" ht="14.25" customHeight="1">
      <c r="A382" s="249">
        <v>377</v>
      </c>
      <c r="B382" s="292"/>
      <c r="C382" s="292" t="s">
        <v>3707</v>
      </c>
      <c r="D382" s="226">
        <v>8006</v>
      </c>
      <c r="E382" s="226">
        <v>7361</v>
      </c>
      <c r="F382" s="227">
        <v>82</v>
      </c>
      <c r="G382" s="227">
        <v>53</v>
      </c>
      <c r="H382" s="227">
        <v>24</v>
      </c>
      <c r="I382" s="227">
        <v>5</v>
      </c>
      <c r="J382" s="227">
        <v>22.68</v>
      </c>
      <c r="K382" s="227">
        <v>47</v>
      </c>
      <c r="L382" s="227">
        <v>10</v>
      </c>
      <c r="M382" s="227">
        <v>1</v>
      </c>
      <c r="N382" s="227">
        <v>9</v>
      </c>
      <c r="O382" s="227" t="s">
        <v>245</v>
      </c>
      <c r="P382" s="227" t="s">
        <v>245</v>
      </c>
      <c r="Q382" s="227">
        <v>12</v>
      </c>
      <c r="R382" s="227">
        <v>5</v>
      </c>
      <c r="S382" s="227">
        <v>7</v>
      </c>
      <c r="T382" s="227" t="s">
        <v>245</v>
      </c>
      <c r="U382" s="227" t="s">
        <v>245</v>
      </c>
      <c r="V382" s="227">
        <v>2</v>
      </c>
      <c r="W382" s="227">
        <v>2</v>
      </c>
      <c r="X382" s="227">
        <v>5</v>
      </c>
      <c r="Y382" s="227">
        <v>2</v>
      </c>
      <c r="Z382" s="227">
        <v>1</v>
      </c>
      <c r="AA382" s="227">
        <v>0</v>
      </c>
      <c r="AB382" s="227">
        <v>12</v>
      </c>
      <c r="AC382" s="227">
        <v>12</v>
      </c>
      <c r="AD382" s="227">
        <v>12</v>
      </c>
      <c r="AE382" s="227">
        <v>12</v>
      </c>
      <c r="AF382" s="227">
        <v>12</v>
      </c>
      <c r="AG382" s="227">
        <v>0</v>
      </c>
      <c r="AH382" s="227">
        <v>12</v>
      </c>
      <c r="AI382" s="227">
        <v>0</v>
      </c>
      <c r="AJ382" s="227">
        <v>12</v>
      </c>
      <c r="AK382" s="227">
        <v>5</v>
      </c>
      <c r="AL382" s="227">
        <v>0</v>
      </c>
      <c r="AM382" s="227">
        <v>0</v>
      </c>
      <c r="AN382" s="227">
        <v>12</v>
      </c>
      <c r="AO382" s="227">
        <v>12</v>
      </c>
      <c r="AP382" s="227">
        <v>12</v>
      </c>
      <c r="AQ382" s="227">
        <v>12</v>
      </c>
    </row>
    <row r="383" spans="1:43" ht="14.25" customHeight="1">
      <c r="A383" s="249">
        <v>378</v>
      </c>
      <c r="B383" s="292"/>
      <c r="C383" s="292" t="s">
        <v>3713</v>
      </c>
      <c r="D383" s="226">
        <v>5723</v>
      </c>
      <c r="E383" s="226">
        <v>5333</v>
      </c>
      <c r="F383" s="227">
        <v>27</v>
      </c>
      <c r="G383" s="227">
        <v>9</v>
      </c>
      <c r="H383" s="227">
        <v>18</v>
      </c>
      <c r="I383" s="227">
        <v>0</v>
      </c>
      <c r="J383" s="227">
        <v>9.34</v>
      </c>
      <c r="K383" s="227">
        <v>23</v>
      </c>
      <c r="L383" s="227">
        <v>8</v>
      </c>
      <c r="M383" s="227" t="s">
        <v>245</v>
      </c>
      <c r="N383" s="227">
        <v>8</v>
      </c>
      <c r="O383" s="227" t="s">
        <v>245</v>
      </c>
      <c r="P383" s="227" t="s">
        <v>245</v>
      </c>
      <c r="Q383" s="227">
        <v>9</v>
      </c>
      <c r="R383" s="227" t="s">
        <v>245</v>
      </c>
      <c r="S383" s="227">
        <v>5</v>
      </c>
      <c r="T383" s="227">
        <v>4</v>
      </c>
      <c r="U383" s="227">
        <v>1</v>
      </c>
      <c r="V383" s="227">
        <v>2</v>
      </c>
      <c r="W383" s="227">
        <v>5</v>
      </c>
      <c r="X383" s="227" t="s">
        <v>245</v>
      </c>
      <c r="Y383" s="227">
        <v>1</v>
      </c>
      <c r="Z383" s="227" t="s">
        <v>245</v>
      </c>
      <c r="AA383" s="227">
        <v>9</v>
      </c>
      <c r="AB383" s="227">
        <v>9</v>
      </c>
      <c r="AC383" s="227">
        <v>8</v>
      </c>
      <c r="AD383" s="227">
        <v>9</v>
      </c>
      <c r="AE383" s="227">
        <v>9</v>
      </c>
      <c r="AF383" s="227">
        <v>5</v>
      </c>
      <c r="AG383" s="227">
        <v>0</v>
      </c>
      <c r="AH383" s="227">
        <v>9</v>
      </c>
      <c r="AI383" s="227">
        <v>2</v>
      </c>
      <c r="AJ383" s="227">
        <v>9</v>
      </c>
      <c r="AK383" s="227">
        <v>6</v>
      </c>
      <c r="AL383" s="227">
        <v>0</v>
      </c>
      <c r="AM383" s="227">
        <v>0</v>
      </c>
      <c r="AN383" s="227">
        <v>9</v>
      </c>
      <c r="AO383" s="227">
        <v>8</v>
      </c>
      <c r="AP383" s="227">
        <v>9</v>
      </c>
      <c r="AQ383" s="227">
        <v>8</v>
      </c>
    </row>
    <row r="384" spans="1:43" ht="14.25" customHeight="1">
      <c r="A384" s="249">
        <v>379</v>
      </c>
      <c r="B384" s="292"/>
      <c r="C384" s="292" t="s">
        <v>3722</v>
      </c>
      <c r="D384" s="226">
        <v>4416</v>
      </c>
      <c r="E384" s="226">
        <v>4240</v>
      </c>
      <c r="F384" s="227">
        <v>26</v>
      </c>
      <c r="G384" s="227">
        <v>2</v>
      </c>
      <c r="H384" s="227">
        <v>24</v>
      </c>
      <c r="I384" s="227">
        <v>0</v>
      </c>
      <c r="J384" s="227">
        <v>21.9</v>
      </c>
      <c r="K384" s="227">
        <v>8</v>
      </c>
      <c r="L384" s="227">
        <v>1</v>
      </c>
      <c r="M384" s="227" t="s">
        <v>245</v>
      </c>
      <c r="N384" s="227">
        <v>1</v>
      </c>
      <c r="O384" s="227" t="s">
        <v>245</v>
      </c>
      <c r="P384" s="227" t="s">
        <v>245</v>
      </c>
      <c r="Q384" s="227">
        <v>9</v>
      </c>
      <c r="R384" s="227" t="s">
        <v>245</v>
      </c>
      <c r="S384" s="227" t="s">
        <v>245</v>
      </c>
      <c r="T384" s="227">
        <v>9</v>
      </c>
      <c r="U384" s="227">
        <v>1</v>
      </c>
      <c r="V384" s="227">
        <v>6</v>
      </c>
      <c r="W384" s="227">
        <v>1</v>
      </c>
      <c r="X384" s="227">
        <v>1</v>
      </c>
      <c r="Y384" s="227" t="s">
        <v>245</v>
      </c>
      <c r="Z384" s="227" t="s">
        <v>245</v>
      </c>
      <c r="AA384" s="227">
        <v>6</v>
      </c>
      <c r="AB384" s="227">
        <v>7</v>
      </c>
      <c r="AC384" s="227">
        <v>4</v>
      </c>
      <c r="AD384" s="227">
        <v>9</v>
      </c>
      <c r="AE384" s="227">
        <v>9</v>
      </c>
      <c r="AF384" s="227">
        <v>8</v>
      </c>
      <c r="AG384" s="227">
        <v>0</v>
      </c>
      <c r="AH384" s="227">
        <v>9</v>
      </c>
      <c r="AI384" s="227">
        <v>2</v>
      </c>
      <c r="AJ384" s="227">
        <v>8</v>
      </c>
      <c r="AK384" s="227">
        <v>1</v>
      </c>
      <c r="AL384" s="227">
        <v>0</v>
      </c>
      <c r="AM384" s="227">
        <v>0</v>
      </c>
      <c r="AN384" s="227">
        <v>9</v>
      </c>
      <c r="AO384" s="227">
        <v>9</v>
      </c>
      <c r="AP384" s="227">
        <v>7</v>
      </c>
      <c r="AQ384" s="227">
        <v>7</v>
      </c>
    </row>
    <row r="385" spans="1:43" ht="14.25" customHeight="1">
      <c r="A385" s="249">
        <v>380</v>
      </c>
      <c r="B385" s="292" t="s">
        <v>3729</v>
      </c>
      <c r="C385" s="292"/>
      <c r="D385" s="226">
        <v>7740</v>
      </c>
      <c r="E385" s="226">
        <v>7422</v>
      </c>
      <c r="F385" s="227">
        <v>20</v>
      </c>
      <c r="G385" s="227">
        <v>9</v>
      </c>
      <c r="H385" s="227">
        <v>11</v>
      </c>
      <c r="I385" s="227">
        <v>0</v>
      </c>
      <c r="J385" s="227">
        <v>3.53</v>
      </c>
      <c r="K385" s="227">
        <v>11</v>
      </c>
      <c r="L385" s="227">
        <v>2</v>
      </c>
      <c r="M385" s="227" t="s">
        <v>245</v>
      </c>
      <c r="N385" s="227">
        <v>2</v>
      </c>
      <c r="O385" s="227" t="s">
        <v>245</v>
      </c>
      <c r="P385" s="227" t="s">
        <v>245</v>
      </c>
      <c r="Q385" s="227">
        <v>10</v>
      </c>
      <c r="R385" s="227" t="s">
        <v>245</v>
      </c>
      <c r="S385" s="227">
        <v>6</v>
      </c>
      <c r="T385" s="227">
        <v>4</v>
      </c>
      <c r="U385" s="227">
        <v>2</v>
      </c>
      <c r="V385" s="227">
        <v>7</v>
      </c>
      <c r="W385" s="227">
        <v>1</v>
      </c>
      <c r="X385" s="227" t="s">
        <v>245</v>
      </c>
      <c r="Y385" s="227" t="s">
        <v>245</v>
      </c>
      <c r="Z385" s="227" t="s">
        <v>245</v>
      </c>
      <c r="AA385" s="227">
        <v>0</v>
      </c>
      <c r="AB385" s="227">
        <v>0</v>
      </c>
      <c r="AC385" s="227">
        <v>0</v>
      </c>
      <c r="AD385" s="227">
        <v>7</v>
      </c>
      <c r="AE385" s="227">
        <v>9</v>
      </c>
      <c r="AF385" s="227">
        <v>9</v>
      </c>
      <c r="AG385" s="227">
        <v>1</v>
      </c>
      <c r="AH385" s="227">
        <v>9</v>
      </c>
      <c r="AI385" s="227">
        <v>2</v>
      </c>
      <c r="AJ385" s="227">
        <v>10</v>
      </c>
      <c r="AK385" s="227">
        <v>0</v>
      </c>
      <c r="AL385" s="227">
        <v>0</v>
      </c>
      <c r="AM385" s="227">
        <v>0</v>
      </c>
      <c r="AN385" s="227">
        <v>10</v>
      </c>
      <c r="AO385" s="227">
        <v>10</v>
      </c>
      <c r="AP385" s="227">
        <v>9</v>
      </c>
      <c r="AQ385" s="227">
        <v>9</v>
      </c>
    </row>
    <row r="386" spans="1:43" ht="14.25" customHeight="1">
      <c r="A386" s="249">
        <v>381</v>
      </c>
      <c r="B386" s="292"/>
      <c r="C386" s="293" t="s">
        <v>4635</v>
      </c>
      <c r="D386" s="226">
        <v>7740</v>
      </c>
      <c r="E386" s="226">
        <v>7422</v>
      </c>
      <c r="F386" s="227">
        <v>20</v>
      </c>
      <c r="G386" s="227">
        <v>9</v>
      </c>
      <c r="H386" s="227">
        <v>11</v>
      </c>
      <c r="I386" s="227">
        <v>0</v>
      </c>
      <c r="J386" s="227">
        <v>3.53</v>
      </c>
      <c r="K386" s="227">
        <v>11</v>
      </c>
      <c r="L386" s="227">
        <v>2</v>
      </c>
      <c r="M386" s="227" t="s">
        <v>245</v>
      </c>
      <c r="N386" s="227">
        <v>2</v>
      </c>
      <c r="O386" s="227" t="s">
        <v>245</v>
      </c>
      <c r="P386" s="227" t="s">
        <v>245</v>
      </c>
      <c r="Q386" s="227">
        <v>10</v>
      </c>
      <c r="R386" s="227" t="s">
        <v>245</v>
      </c>
      <c r="S386" s="227">
        <v>6</v>
      </c>
      <c r="T386" s="227">
        <v>4</v>
      </c>
      <c r="U386" s="227">
        <v>2</v>
      </c>
      <c r="V386" s="227">
        <v>7</v>
      </c>
      <c r="W386" s="227">
        <v>1</v>
      </c>
      <c r="X386" s="227" t="s">
        <v>245</v>
      </c>
      <c r="Y386" s="227" t="s">
        <v>245</v>
      </c>
      <c r="Z386" s="227" t="s">
        <v>245</v>
      </c>
      <c r="AA386" s="227">
        <v>0</v>
      </c>
      <c r="AB386" s="227">
        <v>0</v>
      </c>
      <c r="AC386" s="227">
        <v>0</v>
      </c>
      <c r="AD386" s="227">
        <v>7</v>
      </c>
      <c r="AE386" s="227">
        <v>9</v>
      </c>
      <c r="AF386" s="227">
        <v>9</v>
      </c>
      <c r="AG386" s="227">
        <v>1</v>
      </c>
      <c r="AH386" s="227">
        <v>9</v>
      </c>
      <c r="AI386" s="227">
        <v>2</v>
      </c>
      <c r="AJ386" s="227">
        <v>10</v>
      </c>
      <c r="AK386" s="227">
        <v>0</v>
      </c>
      <c r="AL386" s="227">
        <v>0</v>
      </c>
      <c r="AM386" s="227">
        <v>0</v>
      </c>
      <c r="AN386" s="227">
        <v>10</v>
      </c>
      <c r="AO386" s="227">
        <v>10</v>
      </c>
      <c r="AP386" s="227">
        <v>9</v>
      </c>
      <c r="AQ386" s="227">
        <v>9</v>
      </c>
    </row>
    <row r="387" spans="1:43" ht="14.25" customHeight="1">
      <c r="A387" s="249">
        <v>382</v>
      </c>
      <c r="B387" s="292" t="s">
        <v>3735</v>
      </c>
      <c r="C387" s="293"/>
      <c r="D387" s="226">
        <v>8995</v>
      </c>
      <c r="E387" s="226">
        <v>8174</v>
      </c>
      <c r="F387" s="227">
        <v>141</v>
      </c>
      <c r="G387" s="227">
        <v>76</v>
      </c>
      <c r="H387" s="227">
        <v>65</v>
      </c>
      <c r="I387" s="227">
        <v>0</v>
      </c>
      <c r="J387" s="227">
        <v>54.22</v>
      </c>
      <c r="K387" s="227">
        <v>82</v>
      </c>
      <c r="L387" s="227">
        <v>36</v>
      </c>
      <c r="M387" s="227">
        <v>1</v>
      </c>
      <c r="N387" s="227">
        <v>35</v>
      </c>
      <c r="O387" s="227" t="s">
        <v>245</v>
      </c>
      <c r="P387" s="227">
        <v>5</v>
      </c>
      <c r="Q387" s="227">
        <v>17</v>
      </c>
      <c r="R387" s="227">
        <v>2</v>
      </c>
      <c r="S387" s="227">
        <v>14</v>
      </c>
      <c r="T387" s="227">
        <v>1</v>
      </c>
      <c r="U387" s="227" t="s">
        <v>245</v>
      </c>
      <c r="V387" s="227">
        <v>2</v>
      </c>
      <c r="W387" s="227">
        <v>6</v>
      </c>
      <c r="X387" s="227">
        <v>6</v>
      </c>
      <c r="Y387" s="227">
        <v>3</v>
      </c>
      <c r="Z387" s="227" t="s">
        <v>245</v>
      </c>
      <c r="AA387" s="227">
        <v>6</v>
      </c>
      <c r="AB387" s="227">
        <v>16</v>
      </c>
      <c r="AC387" s="227">
        <v>17</v>
      </c>
      <c r="AD387" s="227">
        <v>13</v>
      </c>
      <c r="AE387" s="227">
        <v>17</v>
      </c>
      <c r="AF387" s="227">
        <v>16</v>
      </c>
      <c r="AG387" s="227">
        <v>0</v>
      </c>
      <c r="AH387" s="227">
        <v>17</v>
      </c>
      <c r="AI387" s="227">
        <v>16</v>
      </c>
      <c r="AJ387" s="227">
        <v>17</v>
      </c>
      <c r="AK387" s="227">
        <v>1</v>
      </c>
      <c r="AL387" s="227">
        <v>0</v>
      </c>
      <c r="AM387" s="227">
        <v>0</v>
      </c>
      <c r="AN387" s="227">
        <v>17</v>
      </c>
      <c r="AO387" s="227">
        <v>17</v>
      </c>
      <c r="AP387" s="227">
        <v>17</v>
      </c>
      <c r="AQ387" s="227">
        <v>17</v>
      </c>
    </row>
    <row r="388" spans="1:43" ht="14.25" customHeight="1">
      <c r="A388" s="249">
        <v>383</v>
      </c>
      <c r="B388" s="292"/>
      <c r="C388" s="293" t="s">
        <v>4636</v>
      </c>
      <c r="D388" s="226">
        <v>8995</v>
      </c>
      <c r="E388" s="226">
        <v>8174</v>
      </c>
      <c r="F388" s="227">
        <v>141</v>
      </c>
      <c r="G388" s="227">
        <v>76</v>
      </c>
      <c r="H388" s="227">
        <v>65</v>
      </c>
      <c r="I388" s="227">
        <v>0</v>
      </c>
      <c r="J388" s="227">
        <v>54.22</v>
      </c>
      <c r="K388" s="227">
        <v>82</v>
      </c>
      <c r="L388" s="227">
        <v>36</v>
      </c>
      <c r="M388" s="227">
        <v>1</v>
      </c>
      <c r="N388" s="227">
        <v>35</v>
      </c>
      <c r="O388" s="227" t="s">
        <v>245</v>
      </c>
      <c r="P388" s="227">
        <v>5</v>
      </c>
      <c r="Q388" s="227">
        <v>17</v>
      </c>
      <c r="R388" s="227">
        <v>2</v>
      </c>
      <c r="S388" s="227">
        <v>14</v>
      </c>
      <c r="T388" s="227">
        <v>1</v>
      </c>
      <c r="U388" s="227" t="s">
        <v>245</v>
      </c>
      <c r="V388" s="227">
        <v>2</v>
      </c>
      <c r="W388" s="227">
        <v>6</v>
      </c>
      <c r="X388" s="227">
        <v>6</v>
      </c>
      <c r="Y388" s="227">
        <v>3</v>
      </c>
      <c r="Z388" s="227" t="s">
        <v>245</v>
      </c>
      <c r="AA388" s="227">
        <v>6</v>
      </c>
      <c r="AB388" s="227">
        <v>16</v>
      </c>
      <c r="AC388" s="227">
        <v>17</v>
      </c>
      <c r="AD388" s="227">
        <v>13</v>
      </c>
      <c r="AE388" s="227">
        <v>17</v>
      </c>
      <c r="AF388" s="227">
        <v>16</v>
      </c>
      <c r="AG388" s="227">
        <v>0</v>
      </c>
      <c r="AH388" s="227">
        <v>17</v>
      </c>
      <c r="AI388" s="227">
        <v>16</v>
      </c>
      <c r="AJ388" s="227">
        <v>17</v>
      </c>
      <c r="AK388" s="227">
        <v>1</v>
      </c>
      <c r="AL388" s="227">
        <v>0</v>
      </c>
      <c r="AM388" s="227">
        <v>0</v>
      </c>
      <c r="AN388" s="227">
        <v>17</v>
      </c>
      <c r="AO388" s="227">
        <v>17</v>
      </c>
      <c r="AP388" s="227">
        <v>17</v>
      </c>
      <c r="AQ388" s="227">
        <v>17</v>
      </c>
    </row>
    <row r="389" spans="1:43" ht="14.25" customHeight="1">
      <c r="A389" s="249">
        <v>384</v>
      </c>
      <c r="B389" s="292" t="s">
        <v>3745</v>
      </c>
      <c r="C389" s="293"/>
      <c r="D389" s="226">
        <v>3766</v>
      </c>
      <c r="E389" s="226">
        <v>2618</v>
      </c>
      <c r="F389" s="227">
        <v>436</v>
      </c>
      <c r="G389" s="227">
        <v>190</v>
      </c>
      <c r="H389" s="227">
        <v>110</v>
      </c>
      <c r="I389" s="227">
        <v>136</v>
      </c>
      <c r="J389" s="227">
        <v>83.27</v>
      </c>
      <c r="K389" s="227">
        <v>325</v>
      </c>
      <c r="L389" s="227">
        <v>125</v>
      </c>
      <c r="M389" s="227">
        <v>23</v>
      </c>
      <c r="N389" s="227">
        <v>113</v>
      </c>
      <c r="O389" s="227">
        <v>8</v>
      </c>
      <c r="P389" s="227">
        <v>20</v>
      </c>
      <c r="Q389" s="227">
        <v>21</v>
      </c>
      <c r="R389" s="227">
        <v>1</v>
      </c>
      <c r="S389" s="227">
        <v>17</v>
      </c>
      <c r="T389" s="227">
        <v>3</v>
      </c>
      <c r="U389" s="227" t="s">
        <v>245</v>
      </c>
      <c r="V389" s="227">
        <v>2</v>
      </c>
      <c r="W389" s="227">
        <v>5</v>
      </c>
      <c r="X389" s="227">
        <v>5</v>
      </c>
      <c r="Y389" s="227">
        <v>8</v>
      </c>
      <c r="Z389" s="227">
        <v>1</v>
      </c>
      <c r="AA389" s="227">
        <v>18</v>
      </c>
      <c r="AB389" s="227">
        <v>20</v>
      </c>
      <c r="AC389" s="227">
        <v>19</v>
      </c>
      <c r="AD389" s="227">
        <v>17</v>
      </c>
      <c r="AE389" s="227">
        <v>20</v>
      </c>
      <c r="AF389" s="227">
        <v>11</v>
      </c>
      <c r="AG389" s="227">
        <v>0</v>
      </c>
      <c r="AH389" s="227">
        <v>21</v>
      </c>
      <c r="AI389" s="227">
        <v>18</v>
      </c>
      <c r="AJ389" s="227">
        <v>21</v>
      </c>
      <c r="AK389" s="227">
        <v>12</v>
      </c>
      <c r="AL389" s="227">
        <v>3</v>
      </c>
      <c r="AM389" s="227">
        <v>2</v>
      </c>
      <c r="AN389" s="227">
        <v>21</v>
      </c>
      <c r="AO389" s="227">
        <v>21</v>
      </c>
      <c r="AP389" s="227">
        <v>21</v>
      </c>
      <c r="AQ389" s="227">
        <v>21</v>
      </c>
    </row>
    <row r="390" spans="1:43" ht="14.25" customHeight="1">
      <c r="A390" s="249">
        <v>385</v>
      </c>
      <c r="B390" s="292"/>
      <c r="C390" s="293" t="s">
        <v>4637</v>
      </c>
      <c r="D390" s="226">
        <v>3766</v>
      </c>
      <c r="E390" s="226">
        <v>2618</v>
      </c>
      <c r="F390" s="227">
        <v>436</v>
      </c>
      <c r="G390" s="227">
        <v>190</v>
      </c>
      <c r="H390" s="227">
        <v>110</v>
      </c>
      <c r="I390" s="227">
        <v>136</v>
      </c>
      <c r="J390" s="227">
        <v>83.27</v>
      </c>
      <c r="K390" s="227">
        <v>325</v>
      </c>
      <c r="L390" s="227">
        <v>125</v>
      </c>
      <c r="M390" s="227">
        <v>23</v>
      </c>
      <c r="N390" s="227">
        <v>113</v>
      </c>
      <c r="O390" s="227">
        <v>8</v>
      </c>
      <c r="P390" s="227">
        <v>20</v>
      </c>
      <c r="Q390" s="227">
        <v>21</v>
      </c>
      <c r="R390" s="227">
        <v>1</v>
      </c>
      <c r="S390" s="227">
        <v>17</v>
      </c>
      <c r="T390" s="227">
        <v>3</v>
      </c>
      <c r="U390" s="227" t="s">
        <v>245</v>
      </c>
      <c r="V390" s="227">
        <v>2</v>
      </c>
      <c r="W390" s="227">
        <v>5</v>
      </c>
      <c r="X390" s="227">
        <v>5</v>
      </c>
      <c r="Y390" s="227">
        <v>8</v>
      </c>
      <c r="Z390" s="227">
        <v>1</v>
      </c>
      <c r="AA390" s="227">
        <v>18</v>
      </c>
      <c r="AB390" s="227">
        <v>20</v>
      </c>
      <c r="AC390" s="227">
        <v>19</v>
      </c>
      <c r="AD390" s="227">
        <v>17</v>
      </c>
      <c r="AE390" s="227">
        <v>20</v>
      </c>
      <c r="AF390" s="227">
        <v>11</v>
      </c>
      <c r="AG390" s="227">
        <v>0</v>
      </c>
      <c r="AH390" s="227">
        <v>21</v>
      </c>
      <c r="AI390" s="227">
        <v>18</v>
      </c>
      <c r="AJ390" s="227">
        <v>21</v>
      </c>
      <c r="AK390" s="227">
        <v>12</v>
      </c>
      <c r="AL390" s="227">
        <v>3</v>
      </c>
      <c r="AM390" s="227">
        <v>2</v>
      </c>
      <c r="AN390" s="227">
        <v>21</v>
      </c>
      <c r="AO390" s="227">
        <v>21</v>
      </c>
      <c r="AP390" s="227">
        <v>21</v>
      </c>
      <c r="AQ390" s="227">
        <v>21</v>
      </c>
    </row>
    <row r="391" spans="1:43" ht="14.25" customHeight="1">
      <c r="A391" s="249">
        <v>386</v>
      </c>
      <c r="B391" s="292" t="s">
        <v>3758</v>
      </c>
      <c r="C391" s="293"/>
      <c r="D391" s="226">
        <v>4355</v>
      </c>
      <c r="E391" s="226">
        <v>3775</v>
      </c>
      <c r="F391" s="227">
        <v>119</v>
      </c>
      <c r="G391" s="227">
        <v>96</v>
      </c>
      <c r="H391" s="227">
        <v>16</v>
      </c>
      <c r="I391" s="227">
        <v>7</v>
      </c>
      <c r="J391" s="227">
        <v>15.63</v>
      </c>
      <c r="K391" s="227">
        <v>82</v>
      </c>
      <c r="L391" s="227">
        <v>39</v>
      </c>
      <c r="M391" s="227">
        <v>3</v>
      </c>
      <c r="N391" s="227">
        <v>37</v>
      </c>
      <c r="O391" s="227">
        <v>4</v>
      </c>
      <c r="P391" s="227">
        <v>9</v>
      </c>
      <c r="Q391" s="227">
        <v>5</v>
      </c>
      <c r="R391" s="227">
        <v>5</v>
      </c>
      <c r="S391" s="227" t="s">
        <v>245</v>
      </c>
      <c r="T391" s="227" t="s">
        <v>245</v>
      </c>
      <c r="U391" s="227" t="s">
        <v>245</v>
      </c>
      <c r="V391" s="227">
        <v>1</v>
      </c>
      <c r="W391" s="227">
        <v>3</v>
      </c>
      <c r="X391" s="227">
        <v>1</v>
      </c>
      <c r="Y391" s="227" t="s">
        <v>245</v>
      </c>
      <c r="Z391" s="227" t="s">
        <v>245</v>
      </c>
      <c r="AA391" s="227">
        <v>5</v>
      </c>
      <c r="AB391" s="227">
        <v>5</v>
      </c>
      <c r="AC391" s="227">
        <v>4</v>
      </c>
      <c r="AD391" s="227">
        <v>5</v>
      </c>
      <c r="AE391" s="227">
        <v>5</v>
      </c>
      <c r="AF391" s="227">
        <v>5</v>
      </c>
      <c r="AG391" s="227">
        <v>0</v>
      </c>
      <c r="AH391" s="227">
        <v>5</v>
      </c>
      <c r="AI391" s="227">
        <v>5</v>
      </c>
      <c r="AJ391" s="227">
        <v>5</v>
      </c>
      <c r="AK391" s="227">
        <v>0</v>
      </c>
      <c r="AL391" s="227">
        <v>0</v>
      </c>
      <c r="AM391" s="227">
        <v>0</v>
      </c>
      <c r="AN391" s="227">
        <v>5</v>
      </c>
      <c r="AO391" s="227">
        <v>5</v>
      </c>
      <c r="AP391" s="227">
        <v>5</v>
      </c>
      <c r="AQ391" s="227">
        <v>5</v>
      </c>
    </row>
    <row r="392" spans="1:43" ht="14.25" customHeight="1">
      <c r="A392" s="249">
        <v>387</v>
      </c>
      <c r="B392" s="292"/>
      <c r="C392" s="293" t="s">
        <v>4638</v>
      </c>
      <c r="D392" s="226">
        <v>4355</v>
      </c>
      <c r="E392" s="226">
        <v>3775</v>
      </c>
      <c r="F392" s="227">
        <v>119</v>
      </c>
      <c r="G392" s="227">
        <v>96</v>
      </c>
      <c r="H392" s="227">
        <v>16</v>
      </c>
      <c r="I392" s="227">
        <v>7</v>
      </c>
      <c r="J392" s="227">
        <v>15.63</v>
      </c>
      <c r="K392" s="227">
        <v>82</v>
      </c>
      <c r="L392" s="227">
        <v>39</v>
      </c>
      <c r="M392" s="227">
        <v>3</v>
      </c>
      <c r="N392" s="227">
        <v>37</v>
      </c>
      <c r="O392" s="227">
        <v>4</v>
      </c>
      <c r="P392" s="227">
        <v>9</v>
      </c>
      <c r="Q392" s="227">
        <v>5</v>
      </c>
      <c r="R392" s="227">
        <v>5</v>
      </c>
      <c r="S392" s="227" t="s">
        <v>245</v>
      </c>
      <c r="T392" s="227" t="s">
        <v>245</v>
      </c>
      <c r="U392" s="227" t="s">
        <v>245</v>
      </c>
      <c r="V392" s="227">
        <v>1</v>
      </c>
      <c r="W392" s="227">
        <v>3</v>
      </c>
      <c r="X392" s="227">
        <v>1</v>
      </c>
      <c r="Y392" s="227" t="s">
        <v>245</v>
      </c>
      <c r="Z392" s="227" t="s">
        <v>245</v>
      </c>
      <c r="AA392" s="227">
        <v>5</v>
      </c>
      <c r="AB392" s="227">
        <v>5</v>
      </c>
      <c r="AC392" s="227">
        <v>4</v>
      </c>
      <c r="AD392" s="227">
        <v>5</v>
      </c>
      <c r="AE392" s="227">
        <v>5</v>
      </c>
      <c r="AF392" s="227">
        <v>5</v>
      </c>
      <c r="AG392" s="227">
        <v>0</v>
      </c>
      <c r="AH392" s="227">
        <v>5</v>
      </c>
      <c r="AI392" s="227">
        <v>5</v>
      </c>
      <c r="AJ392" s="227">
        <v>5</v>
      </c>
      <c r="AK392" s="227">
        <v>0</v>
      </c>
      <c r="AL392" s="227">
        <v>0</v>
      </c>
      <c r="AM392" s="227">
        <v>0</v>
      </c>
      <c r="AN392" s="227">
        <v>5</v>
      </c>
      <c r="AO392" s="227">
        <v>5</v>
      </c>
      <c r="AP392" s="227">
        <v>5</v>
      </c>
      <c r="AQ392" s="227">
        <v>5</v>
      </c>
    </row>
    <row r="393" spans="1:43" ht="14.25" customHeight="1">
      <c r="A393" s="249">
        <v>388</v>
      </c>
      <c r="B393" s="292" t="s">
        <v>3762</v>
      </c>
      <c r="C393" s="292"/>
      <c r="D393" s="226">
        <v>10953</v>
      </c>
      <c r="E393" s="226">
        <v>10237</v>
      </c>
      <c r="F393" s="227">
        <v>101</v>
      </c>
      <c r="G393" s="227">
        <v>32</v>
      </c>
      <c r="H393" s="227">
        <v>31</v>
      </c>
      <c r="I393" s="227">
        <v>38</v>
      </c>
      <c r="J393" s="227">
        <v>17.350000000000001</v>
      </c>
      <c r="K393" s="227">
        <v>79</v>
      </c>
      <c r="L393" s="227">
        <v>21</v>
      </c>
      <c r="M393" s="227">
        <v>1</v>
      </c>
      <c r="N393" s="227">
        <v>21</v>
      </c>
      <c r="O393" s="227">
        <v>1</v>
      </c>
      <c r="P393" s="227" t="s">
        <v>245</v>
      </c>
      <c r="Q393" s="227">
        <v>30</v>
      </c>
      <c r="R393" s="227">
        <v>1</v>
      </c>
      <c r="S393" s="227">
        <v>9</v>
      </c>
      <c r="T393" s="227">
        <v>20</v>
      </c>
      <c r="U393" s="227">
        <v>6</v>
      </c>
      <c r="V393" s="227">
        <v>7</v>
      </c>
      <c r="W393" s="227">
        <v>7</v>
      </c>
      <c r="X393" s="227">
        <v>4</v>
      </c>
      <c r="Y393" s="227">
        <v>3</v>
      </c>
      <c r="Z393" s="227">
        <v>3</v>
      </c>
      <c r="AA393" s="227">
        <v>11</v>
      </c>
      <c r="AB393" s="227">
        <v>25</v>
      </c>
      <c r="AC393" s="227">
        <v>24</v>
      </c>
      <c r="AD393" s="227">
        <v>17</v>
      </c>
      <c r="AE393" s="227">
        <v>19</v>
      </c>
      <c r="AF393" s="227">
        <v>7</v>
      </c>
      <c r="AG393" s="227">
        <v>4</v>
      </c>
      <c r="AH393" s="227">
        <v>26</v>
      </c>
      <c r="AI393" s="227">
        <v>2</v>
      </c>
      <c r="AJ393" s="227">
        <v>29</v>
      </c>
      <c r="AK393" s="227">
        <v>1</v>
      </c>
      <c r="AL393" s="227">
        <v>11</v>
      </c>
      <c r="AM393" s="227">
        <v>0</v>
      </c>
      <c r="AN393" s="227">
        <v>29</v>
      </c>
      <c r="AO393" s="227">
        <v>13</v>
      </c>
      <c r="AP393" s="227">
        <v>27</v>
      </c>
      <c r="AQ393" s="227">
        <v>24</v>
      </c>
    </row>
    <row r="394" spans="1:43" ht="14.25" customHeight="1">
      <c r="A394" s="249">
        <v>389</v>
      </c>
      <c r="B394" s="292"/>
      <c r="C394" s="292" t="s">
        <v>4584</v>
      </c>
      <c r="D394" s="226">
        <v>5075</v>
      </c>
      <c r="E394" s="226">
        <v>4670</v>
      </c>
      <c r="F394" s="227">
        <v>48</v>
      </c>
      <c r="G394" s="227">
        <v>11</v>
      </c>
      <c r="H394" s="227">
        <v>15</v>
      </c>
      <c r="I394" s="227">
        <v>22</v>
      </c>
      <c r="J394" s="227">
        <v>8.59</v>
      </c>
      <c r="K394" s="227">
        <v>46</v>
      </c>
      <c r="L394" s="227">
        <v>14</v>
      </c>
      <c r="M394" s="227">
        <v>1</v>
      </c>
      <c r="N394" s="227">
        <v>14</v>
      </c>
      <c r="O394" s="227">
        <v>1</v>
      </c>
      <c r="P394" s="227" t="s">
        <v>245</v>
      </c>
      <c r="Q394" s="227">
        <v>18</v>
      </c>
      <c r="R394" s="227" t="s">
        <v>245</v>
      </c>
      <c r="S394" s="227">
        <v>6</v>
      </c>
      <c r="T394" s="227">
        <v>12</v>
      </c>
      <c r="U394" s="227">
        <v>6</v>
      </c>
      <c r="V394" s="227">
        <v>6</v>
      </c>
      <c r="W394" s="227">
        <v>2</v>
      </c>
      <c r="X394" s="227">
        <v>1</v>
      </c>
      <c r="Y394" s="227">
        <v>2</v>
      </c>
      <c r="Z394" s="227">
        <v>1</v>
      </c>
      <c r="AA394" s="227">
        <v>1</v>
      </c>
      <c r="AB394" s="227">
        <v>14</v>
      </c>
      <c r="AC394" s="227">
        <v>13</v>
      </c>
      <c r="AD394" s="227">
        <v>15</v>
      </c>
      <c r="AE394" s="227">
        <v>8</v>
      </c>
      <c r="AF394" s="227">
        <v>7</v>
      </c>
      <c r="AG394" s="227">
        <v>3</v>
      </c>
      <c r="AH394" s="227">
        <v>14</v>
      </c>
      <c r="AI394" s="227">
        <v>1</v>
      </c>
      <c r="AJ394" s="227">
        <v>17</v>
      </c>
      <c r="AK394" s="227">
        <v>0</v>
      </c>
      <c r="AL394" s="227">
        <v>0</v>
      </c>
      <c r="AM394" s="227">
        <v>0</v>
      </c>
      <c r="AN394" s="227">
        <v>17</v>
      </c>
      <c r="AO394" s="227">
        <v>12</v>
      </c>
      <c r="AP394" s="227">
        <v>15</v>
      </c>
      <c r="AQ394" s="227">
        <v>12</v>
      </c>
    </row>
    <row r="395" spans="1:43" ht="14.25" customHeight="1">
      <c r="A395" s="249">
        <v>390</v>
      </c>
      <c r="B395" s="292"/>
      <c r="C395" s="292" t="s">
        <v>3774</v>
      </c>
      <c r="D395" s="226">
        <v>5878</v>
      </c>
      <c r="E395" s="226">
        <v>5567</v>
      </c>
      <c r="F395" s="227">
        <v>53</v>
      </c>
      <c r="G395" s="227">
        <v>21</v>
      </c>
      <c r="H395" s="227">
        <v>16</v>
      </c>
      <c r="I395" s="227">
        <v>16</v>
      </c>
      <c r="J395" s="227">
        <v>8.76</v>
      </c>
      <c r="K395" s="227">
        <v>33</v>
      </c>
      <c r="L395" s="227">
        <v>7</v>
      </c>
      <c r="M395" s="227" t="s">
        <v>245</v>
      </c>
      <c r="N395" s="227">
        <v>7</v>
      </c>
      <c r="O395" s="227" t="s">
        <v>245</v>
      </c>
      <c r="P395" s="227" t="s">
        <v>245</v>
      </c>
      <c r="Q395" s="227">
        <v>12</v>
      </c>
      <c r="R395" s="227">
        <v>1</v>
      </c>
      <c r="S395" s="227">
        <v>3</v>
      </c>
      <c r="T395" s="227">
        <v>8</v>
      </c>
      <c r="U395" s="227" t="s">
        <v>245</v>
      </c>
      <c r="V395" s="227">
        <v>1</v>
      </c>
      <c r="W395" s="227">
        <v>5</v>
      </c>
      <c r="X395" s="227">
        <v>3</v>
      </c>
      <c r="Y395" s="227">
        <v>1</v>
      </c>
      <c r="Z395" s="227">
        <v>2</v>
      </c>
      <c r="AA395" s="227">
        <v>10</v>
      </c>
      <c r="AB395" s="227">
        <v>11</v>
      </c>
      <c r="AC395" s="227">
        <v>11</v>
      </c>
      <c r="AD395" s="227">
        <v>2</v>
      </c>
      <c r="AE395" s="227">
        <v>11</v>
      </c>
      <c r="AF395" s="227">
        <v>0</v>
      </c>
      <c r="AG395" s="227">
        <v>1</v>
      </c>
      <c r="AH395" s="227">
        <v>12</v>
      </c>
      <c r="AI395" s="227">
        <v>1</v>
      </c>
      <c r="AJ395" s="227">
        <v>12</v>
      </c>
      <c r="AK395" s="227">
        <v>1</v>
      </c>
      <c r="AL395" s="227">
        <v>11</v>
      </c>
      <c r="AM395" s="227">
        <v>0</v>
      </c>
      <c r="AN395" s="227">
        <v>12</v>
      </c>
      <c r="AO395" s="227">
        <v>1</v>
      </c>
      <c r="AP395" s="227">
        <v>12</v>
      </c>
      <c r="AQ395" s="227">
        <v>12</v>
      </c>
    </row>
    <row r="396" spans="1:43" ht="14.25" customHeight="1">
      <c r="A396" s="249">
        <v>391</v>
      </c>
      <c r="B396" s="292" t="s">
        <v>3785</v>
      </c>
      <c r="C396" s="292"/>
      <c r="D396" s="226">
        <v>6454</v>
      </c>
      <c r="E396" s="226">
        <v>5595</v>
      </c>
      <c r="F396" s="227">
        <v>190</v>
      </c>
      <c r="G396" s="227">
        <v>69</v>
      </c>
      <c r="H396" s="227">
        <v>101</v>
      </c>
      <c r="I396" s="227">
        <v>20</v>
      </c>
      <c r="J396" s="227">
        <v>70.11</v>
      </c>
      <c r="K396" s="227">
        <v>84</v>
      </c>
      <c r="L396" s="227">
        <v>26</v>
      </c>
      <c r="M396" s="227">
        <v>3</v>
      </c>
      <c r="N396" s="227">
        <v>25</v>
      </c>
      <c r="O396" s="227">
        <v>1</v>
      </c>
      <c r="P396" s="227">
        <v>1</v>
      </c>
      <c r="Q396" s="227">
        <v>21</v>
      </c>
      <c r="R396" s="227" t="s">
        <v>245</v>
      </c>
      <c r="S396" s="227">
        <v>13</v>
      </c>
      <c r="T396" s="227">
        <v>8</v>
      </c>
      <c r="U396" s="227">
        <v>3</v>
      </c>
      <c r="V396" s="227">
        <v>2</v>
      </c>
      <c r="W396" s="227">
        <v>6</v>
      </c>
      <c r="X396" s="227">
        <v>5</v>
      </c>
      <c r="Y396" s="227">
        <v>5</v>
      </c>
      <c r="Z396" s="227" t="s">
        <v>245</v>
      </c>
      <c r="AA396" s="227">
        <v>0</v>
      </c>
      <c r="AB396" s="227">
        <v>20</v>
      </c>
      <c r="AC396" s="227">
        <v>20</v>
      </c>
      <c r="AD396" s="227">
        <v>20</v>
      </c>
      <c r="AE396" s="227">
        <v>20</v>
      </c>
      <c r="AF396" s="227">
        <v>20</v>
      </c>
      <c r="AG396" s="227">
        <v>1</v>
      </c>
      <c r="AH396" s="227">
        <v>20</v>
      </c>
      <c r="AI396" s="227">
        <v>16</v>
      </c>
      <c r="AJ396" s="227">
        <v>21</v>
      </c>
      <c r="AK396" s="227">
        <v>0</v>
      </c>
      <c r="AL396" s="227">
        <v>5</v>
      </c>
      <c r="AM396" s="227">
        <v>0</v>
      </c>
      <c r="AN396" s="227">
        <v>21</v>
      </c>
      <c r="AO396" s="227">
        <v>0</v>
      </c>
      <c r="AP396" s="227">
        <v>20</v>
      </c>
      <c r="AQ396" s="227">
        <v>20</v>
      </c>
    </row>
    <row r="397" spans="1:43" ht="14.25" customHeight="1">
      <c r="A397" s="249">
        <v>392</v>
      </c>
      <c r="B397" s="292"/>
      <c r="C397" s="293" t="s">
        <v>4640</v>
      </c>
      <c r="D397" s="226">
        <v>6454</v>
      </c>
      <c r="E397" s="226">
        <v>5595</v>
      </c>
      <c r="F397" s="227">
        <v>190</v>
      </c>
      <c r="G397" s="227">
        <v>69</v>
      </c>
      <c r="H397" s="227">
        <v>101</v>
      </c>
      <c r="I397" s="227">
        <v>20</v>
      </c>
      <c r="J397" s="227">
        <v>70.11</v>
      </c>
      <c r="K397" s="227">
        <v>84</v>
      </c>
      <c r="L397" s="227">
        <v>26</v>
      </c>
      <c r="M397" s="227">
        <v>3</v>
      </c>
      <c r="N397" s="227">
        <v>25</v>
      </c>
      <c r="O397" s="227">
        <v>1</v>
      </c>
      <c r="P397" s="227">
        <v>1</v>
      </c>
      <c r="Q397" s="227">
        <v>21</v>
      </c>
      <c r="R397" s="227" t="s">
        <v>245</v>
      </c>
      <c r="S397" s="227">
        <v>13</v>
      </c>
      <c r="T397" s="227">
        <v>8</v>
      </c>
      <c r="U397" s="227">
        <v>3</v>
      </c>
      <c r="V397" s="227">
        <v>2</v>
      </c>
      <c r="W397" s="227">
        <v>6</v>
      </c>
      <c r="X397" s="227">
        <v>5</v>
      </c>
      <c r="Y397" s="227">
        <v>5</v>
      </c>
      <c r="Z397" s="227" t="s">
        <v>245</v>
      </c>
      <c r="AA397" s="227">
        <v>0</v>
      </c>
      <c r="AB397" s="227">
        <v>20</v>
      </c>
      <c r="AC397" s="227">
        <v>20</v>
      </c>
      <c r="AD397" s="227">
        <v>20</v>
      </c>
      <c r="AE397" s="227">
        <v>20</v>
      </c>
      <c r="AF397" s="227">
        <v>20</v>
      </c>
      <c r="AG397" s="227">
        <v>1</v>
      </c>
      <c r="AH397" s="227">
        <v>20</v>
      </c>
      <c r="AI397" s="227">
        <v>16</v>
      </c>
      <c r="AJ397" s="227">
        <v>21</v>
      </c>
      <c r="AK397" s="227">
        <v>0</v>
      </c>
      <c r="AL397" s="227">
        <v>5</v>
      </c>
      <c r="AM397" s="227">
        <v>0</v>
      </c>
      <c r="AN397" s="227">
        <v>21</v>
      </c>
      <c r="AO397" s="227">
        <v>0</v>
      </c>
      <c r="AP397" s="227">
        <v>20</v>
      </c>
      <c r="AQ397" s="227">
        <v>20</v>
      </c>
    </row>
    <row r="398" spans="1:43" ht="14.25" customHeight="1">
      <c r="A398" s="249">
        <v>393</v>
      </c>
      <c r="B398" s="292" t="s">
        <v>3804</v>
      </c>
      <c r="C398" s="293"/>
      <c r="D398" s="226">
        <v>6662</v>
      </c>
      <c r="E398" s="226">
        <v>5254</v>
      </c>
      <c r="F398" s="227">
        <v>436</v>
      </c>
      <c r="G398" s="227">
        <v>170</v>
      </c>
      <c r="H398" s="227">
        <v>136</v>
      </c>
      <c r="I398" s="227">
        <v>130</v>
      </c>
      <c r="J398" s="227">
        <v>106.25</v>
      </c>
      <c r="K398" s="227">
        <v>383</v>
      </c>
      <c r="L398" s="227">
        <v>148</v>
      </c>
      <c r="M398" s="227">
        <v>40</v>
      </c>
      <c r="N398" s="227">
        <v>121</v>
      </c>
      <c r="O398" s="227">
        <v>21</v>
      </c>
      <c r="P398" s="227">
        <v>11</v>
      </c>
      <c r="Q398" s="227">
        <v>54</v>
      </c>
      <c r="R398" s="227" t="s">
        <v>245</v>
      </c>
      <c r="S398" s="227">
        <v>42</v>
      </c>
      <c r="T398" s="227">
        <v>12</v>
      </c>
      <c r="U398" s="227">
        <v>1</v>
      </c>
      <c r="V398" s="227">
        <v>14</v>
      </c>
      <c r="W398" s="227">
        <v>10</v>
      </c>
      <c r="X398" s="227">
        <v>18</v>
      </c>
      <c r="Y398" s="227">
        <v>10</v>
      </c>
      <c r="Z398" s="227">
        <v>1</v>
      </c>
      <c r="AA398" s="227">
        <v>53</v>
      </c>
      <c r="AB398" s="227">
        <v>54</v>
      </c>
      <c r="AC398" s="227">
        <v>44</v>
      </c>
      <c r="AD398" s="227">
        <v>54</v>
      </c>
      <c r="AE398" s="227">
        <v>54</v>
      </c>
      <c r="AF398" s="227">
        <v>54</v>
      </c>
      <c r="AG398" s="227">
        <v>0</v>
      </c>
      <c r="AH398" s="227">
        <v>54</v>
      </c>
      <c r="AI398" s="227">
        <v>20</v>
      </c>
      <c r="AJ398" s="227">
        <v>48</v>
      </c>
      <c r="AK398" s="227">
        <v>25</v>
      </c>
      <c r="AL398" s="227">
        <v>11</v>
      </c>
      <c r="AM398" s="227">
        <v>8</v>
      </c>
      <c r="AN398" s="227">
        <v>54</v>
      </c>
      <c r="AO398" s="227">
        <v>52</v>
      </c>
      <c r="AP398" s="227">
        <v>54</v>
      </c>
      <c r="AQ398" s="227">
        <v>54</v>
      </c>
    </row>
    <row r="399" spans="1:43" ht="14.25" customHeight="1">
      <c r="A399" s="249">
        <v>394</v>
      </c>
      <c r="B399" s="292"/>
      <c r="C399" s="293" t="s">
        <v>4641</v>
      </c>
      <c r="D399" s="226">
        <v>6662</v>
      </c>
      <c r="E399" s="226">
        <v>5254</v>
      </c>
      <c r="F399" s="227">
        <v>436</v>
      </c>
      <c r="G399" s="227">
        <v>170</v>
      </c>
      <c r="H399" s="227">
        <v>136</v>
      </c>
      <c r="I399" s="227">
        <v>130</v>
      </c>
      <c r="J399" s="227">
        <v>106.25</v>
      </c>
      <c r="K399" s="227">
        <v>383</v>
      </c>
      <c r="L399" s="227">
        <v>148</v>
      </c>
      <c r="M399" s="227">
        <v>40</v>
      </c>
      <c r="N399" s="227">
        <v>121</v>
      </c>
      <c r="O399" s="227">
        <v>21</v>
      </c>
      <c r="P399" s="227">
        <v>11</v>
      </c>
      <c r="Q399" s="227">
        <v>54</v>
      </c>
      <c r="R399" s="227" t="s">
        <v>245</v>
      </c>
      <c r="S399" s="227">
        <v>42</v>
      </c>
      <c r="T399" s="227">
        <v>12</v>
      </c>
      <c r="U399" s="227">
        <v>1</v>
      </c>
      <c r="V399" s="227">
        <v>14</v>
      </c>
      <c r="W399" s="227">
        <v>10</v>
      </c>
      <c r="X399" s="227">
        <v>18</v>
      </c>
      <c r="Y399" s="227">
        <v>10</v>
      </c>
      <c r="Z399" s="227">
        <v>1</v>
      </c>
      <c r="AA399" s="227">
        <v>53</v>
      </c>
      <c r="AB399" s="227">
        <v>54</v>
      </c>
      <c r="AC399" s="227">
        <v>44</v>
      </c>
      <c r="AD399" s="227">
        <v>54</v>
      </c>
      <c r="AE399" s="227">
        <v>54</v>
      </c>
      <c r="AF399" s="227">
        <v>54</v>
      </c>
      <c r="AG399" s="227">
        <v>0</v>
      </c>
      <c r="AH399" s="227">
        <v>54</v>
      </c>
      <c r="AI399" s="227">
        <v>20</v>
      </c>
      <c r="AJ399" s="227">
        <v>48</v>
      </c>
      <c r="AK399" s="227">
        <v>25</v>
      </c>
      <c r="AL399" s="227">
        <v>11</v>
      </c>
      <c r="AM399" s="227">
        <v>8</v>
      </c>
      <c r="AN399" s="227">
        <v>54</v>
      </c>
      <c r="AO399" s="227">
        <v>52</v>
      </c>
      <c r="AP399" s="227">
        <v>54</v>
      </c>
      <c r="AQ399" s="227">
        <v>54</v>
      </c>
    </row>
    <row r="400" spans="1:43" ht="14.25" customHeight="1">
      <c r="A400" s="249">
        <v>395</v>
      </c>
      <c r="B400" s="292" t="s">
        <v>2009</v>
      </c>
      <c r="C400" s="292"/>
      <c r="D400" s="226">
        <v>7685</v>
      </c>
      <c r="E400" s="226">
        <v>6062</v>
      </c>
      <c r="F400" s="227">
        <v>575</v>
      </c>
      <c r="G400" s="227">
        <v>187</v>
      </c>
      <c r="H400" s="227">
        <v>97</v>
      </c>
      <c r="I400" s="227">
        <v>291</v>
      </c>
      <c r="J400" s="227">
        <v>122.92</v>
      </c>
      <c r="K400" s="227">
        <v>541</v>
      </c>
      <c r="L400" s="227">
        <v>418</v>
      </c>
      <c r="M400" s="227">
        <v>360</v>
      </c>
      <c r="N400" s="227">
        <v>166</v>
      </c>
      <c r="O400" s="227">
        <v>25</v>
      </c>
      <c r="P400" s="227">
        <v>20</v>
      </c>
      <c r="Q400" s="227">
        <v>47</v>
      </c>
      <c r="R400" s="227">
        <v>1</v>
      </c>
      <c r="S400" s="227">
        <v>21</v>
      </c>
      <c r="T400" s="227">
        <v>25</v>
      </c>
      <c r="U400" s="227">
        <v>3</v>
      </c>
      <c r="V400" s="227">
        <v>10</v>
      </c>
      <c r="W400" s="227">
        <v>10</v>
      </c>
      <c r="X400" s="227">
        <v>11</v>
      </c>
      <c r="Y400" s="227">
        <v>9</v>
      </c>
      <c r="Z400" s="227">
        <v>4</v>
      </c>
      <c r="AA400" s="227">
        <v>42</v>
      </c>
      <c r="AB400" s="227">
        <v>45</v>
      </c>
      <c r="AC400" s="227">
        <v>44</v>
      </c>
      <c r="AD400" s="227">
        <v>45</v>
      </c>
      <c r="AE400" s="227">
        <v>45</v>
      </c>
      <c r="AF400" s="227">
        <v>45</v>
      </c>
      <c r="AG400" s="227">
        <v>2</v>
      </c>
      <c r="AH400" s="227">
        <v>46</v>
      </c>
      <c r="AI400" s="227">
        <v>0</v>
      </c>
      <c r="AJ400" s="227">
        <v>42</v>
      </c>
      <c r="AK400" s="227">
        <v>0</v>
      </c>
      <c r="AL400" s="227">
        <v>8</v>
      </c>
      <c r="AM400" s="227">
        <v>8</v>
      </c>
      <c r="AN400" s="227">
        <v>46</v>
      </c>
      <c r="AO400" s="227">
        <v>25</v>
      </c>
      <c r="AP400" s="227">
        <v>46</v>
      </c>
      <c r="AQ400" s="227">
        <v>45</v>
      </c>
    </row>
    <row r="401" spans="1:43" ht="14.25" customHeight="1">
      <c r="A401" s="249">
        <v>396</v>
      </c>
      <c r="B401" s="292"/>
      <c r="C401" s="292" t="s">
        <v>3850</v>
      </c>
      <c r="D401" s="226">
        <v>5585</v>
      </c>
      <c r="E401" s="226">
        <v>4584</v>
      </c>
      <c r="F401" s="227">
        <v>354</v>
      </c>
      <c r="G401" s="227">
        <v>108</v>
      </c>
      <c r="H401" s="227">
        <v>59</v>
      </c>
      <c r="I401" s="227">
        <v>187</v>
      </c>
      <c r="J401" s="227">
        <v>84.22</v>
      </c>
      <c r="K401" s="227">
        <v>329</v>
      </c>
      <c r="L401" s="227">
        <v>265</v>
      </c>
      <c r="M401" s="227">
        <v>230</v>
      </c>
      <c r="N401" s="227">
        <v>101</v>
      </c>
      <c r="O401" s="227">
        <v>20</v>
      </c>
      <c r="P401" s="227">
        <v>17</v>
      </c>
      <c r="Q401" s="227">
        <v>28</v>
      </c>
      <c r="R401" s="227" t="s">
        <v>245</v>
      </c>
      <c r="S401" s="227">
        <v>12</v>
      </c>
      <c r="T401" s="227">
        <v>16</v>
      </c>
      <c r="U401" s="227">
        <v>2</v>
      </c>
      <c r="V401" s="227">
        <v>7</v>
      </c>
      <c r="W401" s="227">
        <v>5</v>
      </c>
      <c r="X401" s="227">
        <v>7</v>
      </c>
      <c r="Y401" s="227">
        <v>6</v>
      </c>
      <c r="Z401" s="227">
        <v>1</v>
      </c>
      <c r="AA401" s="227">
        <v>26</v>
      </c>
      <c r="AB401" s="227">
        <v>27</v>
      </c>
      <c r="AC401" s="227">
        <v>26</v>
      </c>
      <c r="AD401" s="227">
        <v>27</v>
      </c>
      <c r="AE401" s="227">
        <v>27</v>
      </c>
      <c r="AF401" s="227">
        <v>27</v>
      </c>
      <c r="AG401" s="227">
        <v>1</v>
      </c>
      <c r="AH401" s="227">
        <v>27</v>
      </c>
      <c r="AI401" s="227">
        <v>0</v>
      </c>
      <c r="AJ401" s="227">
        <v>26</v>
      </c>
      <c r="AK401" s="227">
        <v>0</v>
      </c>
      <c r="AL401" s="227">
        <v>7</v>
      </c>
      <c r="AM401" s="227">
        <v>7</v>
      </c>
      <c r="AN401" s="227">
        <v>27</v>
      </c>
      <c r="AO401" s="227">
        <v>11</v>
      </c>
      <c r="AP401" s="227">
        <v>27</v>
      </c>
      <c r="AQ401" s="227">
        <v>26</v>
      </c>
    </row>
    <row r="402" spans="1:43" ht="14.25" customHeight="1">
      <c r="A402" s="249">
        <v>397</v>
      </c>
      <c r="B402" s="292"/>
      <c r="C402" s="292" t="s">
        <v>3869</v>
      </c>
      <c r="D402" s="226">
        <v>2100</v>
      </c>
      <c r="E402" s="226">
        <v>1478</v>
      </c>
      <c r="F402" s="227">
        <v>221</v>
      </c>
      <c r="G402" s="227">
        <v>79</v>
      </c>
      <c r="H402" s="227">
        <v>38</v>
      </c>
      <c r="I402" s="227">
        <v>104</v>
      </c>
      <c r="J402" s="227">
        <v>38.700000000000003</v>
      </c>
      <c r="K402" s="227">
        <v>212</v>
      </c>
      <c r="L402" s="227">
        <v>153</v>
      </c>
      <c r="M402" s="227">
        <v>130</v>
      </c>
      <c r="N402" s="227">
        <v>65</v>
      </c>
      <c r="O402" s="227">
        <v>5</v>
      </c>
      <c r="P402" s="227">
        <v>3</v>
      </c>
      <c r="Q402" s="227">
        <v>19</v>
      </c>
      <c r="R402" s="227">
        <v>1</v>
      </c>
      <c r="S402" s="227">
        <v>9</v>
      </c>
      <c r="T402" s="227">
        <v>9</v>
      </c>
      <c r="U402" s="227">
        <v>1</v>
      </c>
      <c r="V402" s="227">
        <v>3</v>
      </c>
      <c r="W402" s="227">
        <v>5</v>
      </c>
      <c r="X402" s="227">
        <v>4</v>
      </c>
      <c r="Y402" s="227">
        <v>3</v>
      </c>
      <c r="Z402" s="227">
        <v>3</v>
      </c>
      <c r="AA402" s="227">
        <v>16</v>
      </c>
      <c r="AB402" s="227">
        <v>18</v>
      </c>
      <c r="AC402" s="227">
        <v>18</v>
      </c>
      <c r="AD402" s="227">
        <v>18</v>
      </c>
      <c r="AE402" s="227">
        <v>18</v>
      </c>
      <c r="AF402" s="227">
        <v>18</v>
      </c>
      <c r="AG402" s="227">
        <v>1</v>
      </c>
      <c r="AH402" s="227">
        <v>19</v>
      </c>
      <c r="AI402" s="227">
        <v>0</v>
      </c>
      <c r="AJ402" s="227">
        <v>16</v>
      </c>
      <c r="AK402" s="227">
        <v>0</v>
      </c>
      <c r="AL402" s="227">
        <v>1</v>
      </c>
      <c r="AM402" s="227">
        <v>1</v>
      </c>
      <c r="AN402" s="227">
        <v>19</v>
      </c>
      <c r="AO402" s="227">
        <v>14</v>
      </c>
      <c r="AP402" s="227">
        <v>19</v>
      </c>
      <c r="AQ402" s="227">
        <v>19</v>
      </c>
    </row>
    <row r="403" spans="1:43" ht="14.25" customHeight="1">
      <c r="A403" s="249">
        <v>398</v>
      </c>
      <c r="B403" s="292" t="s">
        <v>3883</v>
      </c>
      <c r="C403" s="292"/>
      <c r="D403" s="226">
        <v>24835</v>
      </c>
      <c r="E403" s="226">
        <v>22268</v>
      </c>
      <c r="F403" s="227">
        <v>177</v>
      </c>
      <c r="G403" s="227">
        <v>61</v>
      </c>
      <c r="H403" s="227">
        <v>103</v>
      </c>
      <c r="I403" s="227">
        <v>13</v>
      </c>
      <c r="J403" s="227">
        <v>33.92</v>
      </c>
      <c r="K403" s="227">
        <v>98</v>
      </c>
      <c r="L403" s="227">
        <v>31</v>
      </c>
      <c r="M403" s="227">
        <v>5</v>
      </c>
      <c r="N403" s="227">
        <v>29</v>
      </c>
      <c r="O403" s="227">
        <v>6</v>
      </c>
      <c r="P403" s="227">
        <v>7</v>
      </c>
      <c r="Q403" s="227">
        <v>24</v>
      </c>
      <c r="R403" s="227" t="s">
        <v>245</v>
      </c>
      <c r="S403" s="227">
        <v>14</v>
      </c>
      <c r="T403" s="227">
        <v>10</v>
      </c>
      <c r="U403" s="227">
        <v>1</v>
      </c>
      <c r="V403" s="227">
        <v>5</v>
      </c>
      <c r="W403" s="227">
        <v>8</v>
      </c>
      <c r="X403" s="227">
        <v>5</v>
      </c>
      <c r="Y403" s="227">
        <v>4</v>
      </c>
      <c r="Z403" s="227">
        <v>1</v>
      </c>
      <c r="AA403" s="227">
        <v>9</v>
      </c>
      <c r="AB403" s="227">
        <v>12</v>
      </c>
      <c r="AC403" s="227">
        <v>12</v>
      </c>
      <c r="AD403" s="227">
        <v>22</v>
      </c>
      <c r="AE403" s="227">
        <v>20</v>
      </c>
      <c r="AF403" s="227">
        <v>10</v>
      </c>
      <c r="AG403" s="227">
        <v>2</v>
      </c>
      <c r="AH403" s="227">
        <v>22</v>
      </c>
      <c r="AI403" s="227">
        <v>0</v>
      </c>
      <c r="AJ403" s="227">
        <v>16</v>
      </c>
      <c r="AK403" s="227">
        <v>0</v>
      </c>
      <c r="AL403" s="227">
        <v>2</v>
      </c>
      <c r="AM403" s="227">
        <v>1</v>
      </c>
      <c r="AN403" s="227">
        <v>20</v>
      </c>
      <c r="AO403" s="227">
        <v>10</v>
      </c>
      <c r="AP403" s="227">
        <v>21</v>
      </c>
      <c r="AQ403" s="227">
        <v>15</v>
      </c>
    </row>
    <row r="404" spans="1:43" ht="14.25" customHeight="1">
      <c r="A404" s="249">
        <v>399</v>
      </c>
      <c r="B404" s="292"/>
      <c r="C404" s="293" t="s">
        <v>4642</v>
      </c>
      <c r="D404" s="226">
        <v>24835</v>
      </c>
      <c r="E404" s="226">
        <v>22268</v>
      </c>
      <c r="F404" s="227">
        <v>177</v>
      </c>
      <c r="G404" s="227">
        <v>61</v>
      </c>
      <c r="H404" s="227">
        <v>103</v>
      </c>
      <c r="I404" s="227">
        <v>13</v>
      </c>
      <c r="J404" s="227">
        <v>33.92</v>
      </c>
      <c r="K404" s="227">
        <v>98</v>
      </c>
      <c r="L404" s="227">
        <v>31</v>
      </c>
      <c r="M404" s="227">
        <v>5</v>
      </c>
      <c r="N404" s="227">
        <v>29</v>
      </c>
      <c r="O404" s="227">
        <v>6</v>
      </c>
      <c r="P404" s="227">
        <v>7</v>
      </c>
      <c r="Q404" s="227">
        <v>24</v>
      </c>
      <c r="R404" s="227" t="s">
        <v>245</v>
      </c>
      <c r="S404" s="227">
        <v>14</v>
      </c>
      <c r="T404" s="227">
        <v>10</v>
      </c>
      <c r="U404" s="227">
        <v>1</v>
      </c>
      <c r="V404" s="227">
        <v>5</v>
      </c>
      <c r="W404" s="227">
        <v>8</v>
      </c>
      <c r="X404" s="227">
        <v>5</v>
      </c>
      <c r="Y404" s="227">
        <v>4</v>
      </c>
      <c r="Z404" s="227">
        <v>1</v>
      </c>
      <c r="AA404" s="227">
        <v>9</v>
      </c>
      <c r="AB404" s="227">
        <v>12</v>
      </c>
      <c r="AC404" s="227">
        <v>12</v>
      </c>
      <c r="AD404" s="227">
        <v>22</v>
      </c>
      <c r="AE404" s="227">
        <v>20</v>
      </c>
      <c r="AF404" s="227">
        <v>10</v>
      </c>
      <c r="AG404" s="227">
        <v>2</v>
      </c>
      <c r="AH404" s="227">
        <v>22</v>
      </c>
      <c r="AI404" s="227">
        <v>0</v>
      </c>
      <c r="AJ404" s="227">
        <v>16</v>
      </c>
      <c r="AK404" s="227">
        <v>0</v>
      </c>
      <c r="AL404" s="227">
        <v>2</v>
      </c>
      <c r="AM404" s="227">
        <v>1</v>
      </c>
      <c r="AN404" s="227">
        <v>20</v>
      </c>
      <c r="AO404" s="227">
        <v>10</v>
      </c>
      <c r="AP404" s="227">
        <v>21</v>
      </c>
      <c r="AQ404" s="227">
        <v>15</v>
      </c>
    </row>
    <row r="405" spans="1:43" ht="14.25" customHeight="1">
      <c r="A405" s="249">
        <v>400</v>
      </c>
      <c r="B405" s="292" t="s">
        <v>3898</v>
      </c>
      <c r="C405" s="293"/>
      <c r="D405" s="226">
        <v>16847</v>
      </c>
      <c r="E405" s="226">
        <v>15157</v>
      </c>
      <c r="F405" s="227">
        <v>184</v>
      </c>
      <c r="G405" s="227">
        <v>97</v>
      </c>
      <c r="H405" s="227">
        <v>87</v>
      </c>
      <c r="I405" s="227">
        <v>0</v>
      </c>
      <c r="J405" s="227">
        <v>38.51</v>
      </c>
      <c r="K405" s="227">
        <v>129</v>
      </c>
      <c r="L405" s="227">
        <v>17</v>
      </c>
      <c r="M405" s="227" t="s">
        <v>245</v>
      </c>
      <c r="N405" s="227">
        <v>16</v>
      </c>
      <c r="O405" s="227">
        <v>1</v>
      </c>
      <c r="P405" s="227">
        <v>1</v>
      </c>
      <c r="Q405" s="227">
        <v>17</v>
      </c>
      <c r="R405" s="227" t="s">
        <v>245</v>
      </c>
      <c r="S405" s="227">
        <v>14</v>
      </c>
      <c r="T405" s="227">
        <v>3</v>
      </c>
      <c r="U405" s="227">
        <v>6</v>
      </c>
      <c r="V405" s="227">
        <v>6</v>
      </c>
      <c r="W405" s="227">
        <v>2</v>
      </c>
      <c r="X405" s="227">
        <v>3</v>
      </c>
      <c r="Y405" s="227" t="s">
        <v>245</v>
      </c>
      <c r="Z405" s="227" t="s">
        <v>245</v>
      </c>
      <c r="AA405" s="227">
        <v>11</v>
      </c>
      <c r="AB405" s="227">
        <v>10</v>
      </c>
      <c r="AC405" s="227">
        <v>9</v>
      </c>
      <c r="AD405" s="227">
        <v>12</v>
      </c>
      <c r="AE405" s="227">
        <v>13</v>
      </c>
      <c r="AF405" s="227">
        <v>8</v>
      </c>
      <c r="AG405" s="227">
        <v>2</v>
      </c>
      <c r="AH405" s="227">
        <v>17</v>
      </c>
      <c r="AI405" s="227">
        <v>12</v>
      </c>
      <c r="AJ405" s="227">
        <v>17</v>
      </c>
      <c r="AK405" s="227">
        <v>7</v>
      </c>
      <c r="AL405" s="227">
        <v>3</v>
      </c>
      <c r="AM405" s="227">
        <v>1</v>
      </c>
      <c r="AN405" s="227">
        <v>17</v>
      </c>
      <c r="AO405" s="227">
        <v>8</v>
      </c>
      <c r="AP405" s="227">
        <v>16</v>
      </c>
      <c r="AQ405" s="227">
        <v>13</v>
      </c>
    </row>
    <row r="406" spans="1:43" ht="14.25" customHeight="1">
      <c r="A406" s="249">
        <v>401</v>
      </c>
      <c r="B406" s="292"/>
      <c r="C406" s="293" t="s">
        <v>4588</v>
      </c>
      <c r="D406" s="226">
        <v>16847</v>
      </c>
      <c r="E406" s="226">
        <v>15157</v>
      </c>
      <c r="F406" s="227">
        <v>184</v>
      </c>
      <c r="G406" s="227">
        <v>97</v>
      </c>
      <c r="H406" s="227">
        <v>87</v>
      </c>
      <c r="I406" s="227">
        <v>0</v>
      </c>
      <c r="J406" s="227">
        <v>38.51</v>
      </c>
      <c r="K406" s="227">
        <v>129</v>
      </c>
      <c r="L406" s="227">
        <v>17</v>
      </c>
      <c r="M406" s="227" t="s">
        <v>245</v>
      </c>
      <c r="N406" s="227">
        <v>16</v>
      </c>
      <c r="O406" s="227">
        <v>1</v>
      </c>
      <c r="P406" s="227">
        <v>1</v>
      </c>
      <c r="Q406" s="227">
        <v>17</v>
      </c>
      <c r="R406" s="227" t="s">
        <v>245</v>
      </c>
      <c r="S406" s="227">
        <v>14</v>
      </c>
      <c r="T406" s="227">
        <v>3</v>
      </c>
      <c r="U406" s="227">
        <v>6</v>
      </c>
      <c r="V406" s="227">
        <v>6</v>
      </c>
      <c r="W406" s="227">
        <v>2</v>
      </c>
      <c r="X406" s="227">
        <v>3</v>
      </c>
      <c r="Y406" s="227" t="s">
        <v>245</v>
      </c>
      <c r="Z406" s="227" t="s">
        <v>245</v>
      </c>
      <c r="AA406" s="227">
        <v>11</v>
      </c>
      <c r="AB406" s="227">
        <v>10</v>
      </c>
      <c r="AC406" s="227">
        <v>9</v>
      </c>
      <c r="AD406" s="227">
        <v>12</v>
      </c>
      <c r="AE406" s="227">
        <v>13</v>
      </c>
      <c r="AF406" s="227">
        <v>8</v>
      </c>
      <c r="AG406" s="227">
        <v>2</v>
      </c>
      <c r="AH406" s="227">
        <v>17</v>
      </c>
      <c r="AI406" s="227">
        <v>12</v>
      </c>
      <c r="AJ406" s="227">
        <v>17</v>
      </c>
      <c r="AK406" s="227">
        <v>7</v>
      </c>
      <c r="AL406" s="227">
        <v>3</v>
      </c>
      <c r="AM406" s="227">
        <v>1</v>
      </c>
      <c r="AN406" s="227">
        <v>17</v>
      </c>
      <c r="AO406" s="227">
        <v>8</v>
      </c>
      <c r="AP406" s="227">
        <v>16</v>
      </c>
      <c r="AQ406" s="227">
        <v>13</v>
      </c>
    </row>
    <row r="407" spans="1:43" ht="14.25" customHeight="1">
      <c r="A407" s="249">
        <v>402</v>
      </c>
      <c r="B407" s="292" t="s">
        <v>3910</v>
      </c>
      <c r="C407" s="292"/>
      <c r="D407" s="226">
        <v>21596</v>
      </c>
      <c r="E407" s="226">
        <v>19206</v>
      </c>
      <c r="F407" s="227">
        <v>315</v>
      </c>
      <c r="G407" s="227">
        <v>203</v>
      </c>
      <c r="H407" s="227">
        <v>93</v>
      </c>
      <c r="I407" s="227">
        <v>19</v>
      </c>
      <c r="J407" s="227">
        <v>26.74</v>
      </c>
      <c r="K407" s="227">
        <v>216</v>
      </c>
      <c r="L407" s="227">
        <v>65</v>
      </c>
      <c r="M407" s="227" t="s">
        <v>245</v>
      </c>
      <c r="N407" s="227">
        <v>64</v>
      </c>
      <c r="O407" s="227" t="s">
        <v>245</v>
      </c>
      <c r="P407" s="227">
        <v>4</v>
      </c>
      <c r="Q407" s="227">
        <v>35</v>
      </c>
      <c r="R407" s="227">
        <v>7</v>
      </c>
      <c r="S407" s="227">
        <v>24</v>
      </c>
      <c r="T407" s="227">
        <v>4</v>
      </c>
      <c r="U407" s="227">
        <v>7</v>
      </c>
      <c r="V407" s="227">
        <v>12</v>
      </c>
      <c r="W407" s="227">
        <v>3</v>
      </c>
      <c r="X407" s="227">
        <v>9</v>
      </c>
      <c r="Y407" s="227">
        <v>3</v>
      </c>
      <c r="Z407" s="227">
        <v>1</v>
      </c>
      <c r="AA407" s="227">
        <v>0</v>
      </c>
      <c r="AB407" s="227">
        <v>32</v>
      </c>
      <c r="AC407" s="227">
        <v>1</v>
      </c>
      <c r="AD407" s="227">
        <v>35</v>
      </c>
      <c r="AE407" s="227">
        <v>35</v>
      </c>
      <c r="AF407" s="227">
        <v>22</v>
      </c>
      <c r="AG407" s="227">
        <v>0</v>
      </c>
      <c r="AH407" s="227">
        <v>35</v>
      </c>
      <c r="AI407" s="227">
        <v>34</v>
      </c>
      <c r="AJ407" s="227">
        <v>35</v>
      </c>
      <c r="AK407" s="227">
        <v>1</v>
      </c>
      <c r="AL407" s="227">
        <v>7</v>
      </c>
      <c r="AM407" s="227">
        <v>1</v>
      </c>
      <c r="AN407" s="227">
        <v>35</v>
      </c>
      <c r="AO407" s="227">
        <v>5</v>
      </c>
      <c r="AP407" s="227">
        <v>35</v>
      </c>
      <c r="AQ407" s="227">
        <v>32</v>
      </c>
    </row>
    <row r="408" spans="1:43" ht="14.25" customHeight="1">
      <c r="A408" s="249">
        <v>403</v>
      </c>
      <c r="B408" s="292"/>
      <c r="C408" s="292" t="s">
        <v>3911</v>
      </c>
      <c r="D408" s="226">
        <v>11150</v>
      </c>
      <c r="E408" s="226">
        <v>9804</v>
      </c>
      <c r="F408" s="227">
        <v>129</v>
      </c>
      <c r="G408" s="227">
        <v>87</v>
      </c>
      <c r="H408" s="227">
        <v>34</v>
      </c>
      <c r="I408" s="227">
        <v>8</v>
      </c>
      <c r="J408" s="227">
        <v>11.23</v>
      </c>
      <c r="K408" s="227">
        <v>98</v>
      </c>
      <c r="L408" s="227">
        <v>28</v>
      </c>
      <c r="M408" s="227" t="s">
        <v>245</v>
      </c>
      <c r="N408" s="227">
        <v>28</v>
      </c>
      <c r="O408" s="227" t="s">
        <v>245</v>
      </c>
      <c r="P408" s="227">
        <v>2</v>
      </c>
      <c r="Q408" s="227">
        <v>13</v>
      </c>
      <c r="R408" s="227">
        <v>3</v>
      </c>
      <c r="S408" s="227">
        <v>10</v>
      </c>
      <c r="T408" s="227" t="s">
        <v>245</v>
      </c>
      <c r="U408" s="227">
        <v>2</v>
      </c>
      <c r="V408" s="227">
        <v>3</v>
      </c>
      <c r="W408" s="227">
        <v>2</v>
      </c>
      <c r="X408" s="227">
        <v>3</v>
      </c>
      <c r="Y408" s="227">
        <v>2</v>
      </c>
      <c r="Z408" s="227">
        <v>1</v>
      </c>
      <c r="AA408" s="227">
        <v>0</v>
      </c>
      <c r="AB408" s="227">
        <v>13</v>
      </c>
      <c r="AC408" s="227">
        <v>0</v>
      </c>
      <c r="AD408" s="227">
        <v>13</v>
      </c>
      <c r="AE408" s="227">
        <v>13</v>
      </c>
      <c r="AF408" s="227">
        <v>8</v>
      </c>
      <c r="AG408" s="227">
        <v>0</v>
      </c>
      <c r="AH408" s="227">
        <v>13</v>
      </c>
      <c r="AI408" s="227">
        <v>13</v>
      </c>
      <c r="AJ408" s="227">
        <v>13</v>
      </c>
      <c r="AK408" s="227">
        <v>0</v>
      </c>
      <c r="AL408" s="227">
        <v>4</v>
      </c>
      <c r="AM408" s="227">
        <v>0</v>
      </c>
      <c r="AN408" s="227">
        <v>13</v>
      </c>
      <c r="AO408" s="227">
        <v>0</v>
      </c>
      <c r="AP408" s="227">
        <v>13</v>
      </c>
      <c r="AQ408" s="227">
        <v>13</v>
      </c>
    </row>
    <row r="409" spans="1:43" ht="14.25" customHeight="1">
      <c r="A409" s="249">
        <v>404</v>
      </c>
      <c r="B409" s="292"/>
      <c r="C409" s="292" t="s">
        <v>3919</v>
      </c>
      <c r="D409" s="226">
        <v>7695</v>
      </c>
      <c r="E409" s="226">
        <v>6905</v>
      </c>
      <c r="F409" s="227">
        <v>75</v>
      </c>
      <c r="G409" s="227">
        <v>42</v>
      </c>
      <c r="H409" s="227">
        <v>32</v>
      </c>
      <c r="I409" s="227">
        <v>1</v>
      </c>
      <c r="J409" s="227">
        <v>12.06</v>
      </c>
      <c r="K409" s="227">
        <v>30</v>
      </c>
      <c r="L409" s="227">
        <v>12</v>
      </c>
      <c r="M409" s="227" t="s">
        <v>245</v>
      </c>
      <c r="N409" s="227">
        <v>11</v>
      </c>
      <c r="O409" s="227" t="s">
        <v>245</v>
      </c>
      <c r="P409" s="227">
        <v>1</v>
      </c>
      <c r="Q409" s="227">
        <v>16</v>
      </c>
      <c r="R409" s="227">
        <v>3</v>
      </c>
      <c r="S409" s="227">
        <v>9</v>
      </c>
      <c r="T409" s="227">
        <v>4</v>
      </c>
      <c r="U409" s="227">
        <v>5</v>
      </c>
      <c r="V409" s="227">
        <v>8</v>
      </c>
      <c r="W409" s="227" t="s">
        <v>245</v>
      </c>
      <c r="X409" s="227">
        <v>3</v>
      </c>
      <c r="Y409" s="227" t="s">
        <v>245</v>
      </c>
      <c r="Z409" s="227" t="s">
        <v>245</v>
      </c>
      <c r="AA409" s="227">
        <v>0</v>
      </c>
      <c r="AB409" s="227">
        <v>13</v>
      </c>
      <c r="AC409" s="227">
        <v>0</v>
      </c>
      <c r="AD409" s="227">
        <v>16</v>
      </c>
      <c r="AE409" s="227">
        <v>16</v>
      </c>
      <c r="AF409" s="227">
        <v>9</v>
      </c>
      <c r="AG409" s="227">
        <v>0</v>
      </c>
      <c r="AH409" s="227">
        <v>16</v>
      </c>
      <c r="AI409" s="227">
        <v>15</v>
      </c>
      <c r="AJ409" s="227">
        <v>16</v>
      </c>
      <c r="AK409" s="227">
        <v>0</v>
      </c>
      <c r="AL409" s="227">
        <v>1</v>
      </c>
      <c r="AM409" s="227">
        <v>1</v>
      </c>
      <c r="AN409" s="227">
        <v>16</v>
      </c>
      <c r="AO409" s="227">
        <v>4</v>
      </c>
      <c r="AP409" s="227">
        <v>16</v>
      </c>
      <c r="AQ409" s="227">
        <v>13</v>
      </c>
    </row>
    <row r="410" spans="1:43" ht="14.25" customHeight="1">
      <c r="A410" s="249">
        <v>405</v>
      </c>
      <c r="B410" s="292"/>
      <c r="C410" s="292" t="s">
        <v>3936</v>
      </c>
      <c r="D410" s="226">
        <v>2751</v>
      </c>
      <c r="E410" s="226">
        <v>2497</v>
      </c>
      <c r="F410" s="227">
        <v>111</v>
      </c>
      <c r="G410" s="227">
        <v>74</v>
      </c>
      <c r="H410" s="227">
        <v>27</v>
      </c>
      <c r="I410" s="227">
        <v>10</v>
      </c>
      <c r="J410" s="227">
        <v>3.45</v>
      </c>
      <c r="K410" s="227">
        <v>88</v>
      </c>
      <c r="L410" s="227">
        <v>25</v>
      </c>
      <c r="M410" s="227" t="s">
        <v>245</v>
      </c>
      <c r="N410" s="227">
        <v>25</v>
      </c>
      <c r="O410" s="227" t="s">
        <v>245</v>
      </c>
      <c r="P410" s="227">
        <v>1</v>
      </c>
      <c r="Q410" s="227">
        <v>6</v>
      </c>
      <c r="R410" s="227">
        <v>1</v>
      </c>
      <c r="S410" s="227">
        <v>5</v>
      </c>
      <c r="T410" s="227" t="s">
        <v>245</v>
      </c>
      <c r="U410" s="227" t="s">
        <v>245</v>
      </c>
      <c r="V410" s="227">
        <v>1</v>
      </c>
      <c r="W410" s="227">
        <v>1</v>
      </c>
      <c r="X410" s="227">
        <v>3</v>
      </c>
      <c r="Y410" s="227">
        <v>1</v>
      </c>
      <c r="Z410" s="227" t="s">
        <v>245</v>
      </c>
      <c r="AA410" s="227">
        <v>0</v>
      </c>
      <c r="AB410" s="227">
        <v>6</v>
      </c>
      <c r="AC410" s="227">
        <v>1</v>
      </c>
      <c r="AD410" s="227">
        <v>6</v>
      </c>
      <c r="AE410" s="227">
        <v>6</v>
      </c>
      <c r="AF410" s="227">
        <v>5</v>
      </c>
      <c r="AG410" s="227">
        <v>0</v>
      </c>
      <c r="AH410" s="227">
        <v>6</v>
      </c>
      <c r="AI410" s="227">
        <v>6</v>
      </c>
      <c r="AJ410" s="227">
        <v>6</v>
      </c>
      <c r="AK410" s="227">
        <v>1</v>
      </c>
      <c r="AL410" s="227">
        <v>2</v>
      </c>
      <c r="AM410" s="227">
        <v>0</v>
      </c>
      <c r="AN410" s="227">
        <v>6</v>
      </c>
      <c r="AO410" s="227">
        <v>1</v>
      </c>
      <c r="AP410" s="227">
        <v>6</v>
      </c>
      <c r="AQ410" s="227">
        <v>6</v>
      </c>
    </row>
    <row r="411" spans="1:43" ht="14.25" customHeight="1">
      <c r="A411" s="249">
        <v>406</v>
      </c>
      <c r="B411" s="292" t="s">
        <v>3943</v>
      </c>
      <c r="C411" s="292"/>
      <c r="D411" s="226">
        <v>14046</v>
      </c>
      <c r="E411" s="226">
        <v>12740</v>
      </c>
      <c r="F411" s="227">
        <v>241</v>
      </c>
      <c r="G411" s="227">
        <v>109</v>
      </c>
      <c r="H411" s="227">
        <v>130</v>
      </c>
      <c r="I411" s="227">
        <v>2</v>
      </c>
      <c r="J411" s="227">
        <v>75.8</v>
      </c>
      <c r="K411" s="227">
        <v>61</v>
      </c>
      <c r="L411" s="227">
        <v>11</v>
      </c>
      <c r="M411" s="227">
        <v>1</v>
      </c>
      <c r="N411" s="227">
        <v>8</v>
      </c>
      <c r="O411" s="227" t="s">
        <v>245</v>
      </c>
      <c r="P411" s="227">
        <v>2</v>
      </c>
      <c r="Q411" s="227">
        <v>19</v>
      </c>
      <c r="R411" s="227">
        <v>2</v>
      </c>
      <c r="S411" s="227">
        <v>10</v>
      </c>
      <c r="T411" s="227">
        <v>7</v>
      </c>
      <c r="U411" s="227">
        <v>7</v>
      </c>
      <c r="V411" s="227">
        <v>4</v>
      </c>
      <c r="W411" s="227">
        <v>3</v>
      </c>
      <c r="X411" s="227">
        <v>5</v>
      </c>
      <c r="Y411" s="227" t="s">
        <v>245</v>
      </c>
      <c r="Z411" s="227" t="s">
        <v>245</v>
      </c>
      <c r="AA411" s="227">
        <v>2</v>
      </c>
      <c r="AB411" s="227">
        <v>17</v>
      </c>
      <c r="AC411" s="227">
        <v>17</v>
      </c>
      <c r="AD411" s="227">
        <v>19</v>
      </c>
      <c r="AE411" s="227">
        <v>17</v>
      </c>
      <c r="AF411" s="227">
        <v>0</v>
      </c>
      <c r="AG411" s="227">
        <v>0</v>
      </c>
      <c r="AH411" s="227">
        <v>18</v>
      </c>
      <c r="AI411" s="227">
        <v>0</v>
      </c>
      <c r="AJ411" s="227">
        <v>18</v>
      </c>
      <c r="AK411" s="227">
        <v>7</v>
      </c>
      <c r="AL411" s="227">
        <v>9</v>
      </c>
      <c r="AM411" s="227">
        <v>2</v>
      </c>
      <c r="AN411" s="227">
        <v>15</v>
      </c>
      <c r="AO411" s="227">
        <v>0</v>
      </c>
      <c r="AP411" s="227">
        <v>19</v>
      </c>
      <c r="AQ411" s="227">
        <v>16</v>
      </c>
    </row>
    <row r="412" spans="1:43" ht="14.25" customHeight="1">
      <c r="A412" s="249">
        <v>407</v>
      </c>
      <c r="B412" s="292"/>
      <c r="C412" s="293" t="s">
        <v>4589</v>
      </c>
      <c r="D412" s="226">
        <v>14046</v>
      </c>
      <c r="E412" s="226">
        <v>12740</v>
      </c>
      <c r="F412" s="227">
        <v>241</v>
      </c>
      <c r="G412" s="227">
        <v>109</v>
      </c>
      <c r="H412" s="227">
        <v>130</v>
      </c>
      <c r="I412" s="227">
        <v>2</v>
      </c>
      <c r="J412" s="227">
        <v>75.8</v>
      </c>
      <c r="K412" s="227">
        <v>61</v>
      </c>
      <c r="L412" s="227">
        <v>11</v>
      </c>
      <c r="M412" s="227">
        <v>1</v>
      </c>
      <c r="N412" s="227">
        <v>8</v>
      </c>
      <c r="O412" s="227" t="s">
        <v>245</v>
      </c>
      <c r="P412" s="227">
        <v>2</v>
      </c>
      <c r="Q412" s="227">
        <v>19</v>
      </c>
      <c r="R412" s="227">
        <v>2</v>
      </c>
      <c r="S412" s="227">
        <v>10</v>
      </c>
      <c r="T412" s="227">
        <v>7</v>
      </c>
      <c r="U412" s="227">
        <v>7</v>
      </c>
      <c r="V412" s="227">
        <v>4</v>
      </c>
      <c r="W412" s="227">
        <v>3</v>
      </c>
      <c r="X412" s="227">
        <v>5</v>
      </c>
      <c r="Y412" s="227" t="s">
        <v>245</v>
      </c>
      <c r="Z412" s="227" t="s">
        <v>245</v>
      </c>
      <c r="AA412" s="227">
        <v>2</v>
      </c>
      <c r="AB412" s="227">
        <v>17</v>
      </c>
      <c r="AC412" s="227">
        <v>17</v>
      </c>
      <c r="AD412" s="227">
        <v>19</v>
      </c>
      <c r="AE412" s="227">
        <v>17</v>
      </c>
      <c r="AF412" s="227">
        <v>0</v>
      </c>
      <c r="AG412" s="227">
        <v>0</v>
      </c>
      <c r="AH412" s="227">
        <v>18</v>
      </c>
      <c r="AI412" s="227">
        <v>0</v>
      </c>
      <c r="AJ412" s="227">
        <v>18</v>
      </c>
      <c r="AK412" s="227">
        <v>7</v>
      </c>
      <c r="AL412" s="227">
        <v>9</v>
      </c>
      <c r="AM412" s="227">
        <v>2</v>
      </c>
      <c r="AN412" s="227">
        <v>15</v>
      </c>
      <c r="AO412" s="227">
        <v>0</v>
      </c>
      <c r="AP412" s="227">
        <v>19</v>
      </c>
      <c r="AQ412" s="227">
        <v>16</v>
      </c>
    </row>
    <row r="413" spans="1:43" ht="14.25" customHeight="1">
      <c r="A413" s="249">
        <v>408</v>
      </c>
      <c r="B413" s="292" t="s">
        <v>3944</v>
      </c>
      <c r="C413" s="293"/>
      <c r="D413" s="226">
        <v>31086</v>
      </c>
      <c r="E413" s="226">
        <v>27557</v>
      </c>
      <c r="F413" s="227">
        <v>48</v>
      </c>
      <c r="G413" s="227">
        <v>29</v>
      </c>
      <c r="H413" s="227">
        <v>19</v>
      </c>
      <c r="I413" s="227">
        <v>0</v>
      </c>
      <c r="J413" s="227">
        <v>18.95</v>
      </c>
      <c r="K413" s="227">
        <v>19</v>
      </c>
      <c r="L413" s="227">
        <v>3</v>
      </c>
      <c r="M413" s="227">
        <v>2</v>
      </c>
      <c r="N413" s="227">
        <v>3</v>
      </c>
      <c r="O413" s="227" t="s">
        <v>245</v>
      </c>
      <c r="P413" s="227">
        <v>2</v>
      </c>
      <c r="Q413" s="227">
        <v>9</v>
      </c>
      <c r="R413" s="227">
        <v>2</v>
      </c>
      <c r="S413" s="227">
        <v>3</v>
      </c>
      <c r="T413" s="227">
        <v>4</v>
      </c>
      <c r="U413" s="227">
        <v>4</v>
      </c>
      <c r="V413" s="227">
        <v>2</v>
      </c>
      <c r="W413" s="227">
        <v>2</v>
      </c>
      <c r="X413" s="227">
        <v>1</v>
      </c>
      <c r="Y413" s="227" t="s">
        <v>245</v>
      </c>
      <c r="Z413" s="227" t="s">
        <v>245</v>
      </c>
      <c r="AA413" s="227">
        <v>0</v>
      </c>
      <c r="AB413" s="227">
        <v>3</v>
      </c>
      <c r="AC413" s="227">
        <v>7</v>
      </c>
      <c r="AD413" s="227">
        <v>2</v>
      </c>
      <c r="AE413" s="227">
        <v>9</v>
      </c>
      <c r="AF413" s="227">
        <v>0</v>
      </c>
      <c r="AG413" s="227">
        <v>0</v>
      </c>
      <c r="AH413" s="227">
        <v>9</v>
      </c>
      <c r="AI413" s="227">
        <v>3</v>
      </c>
      <c r="AJ413" s="227">
        <v>9</v>
      </c>
      <c r="AK413" s="227">
        <v>0</v>
      </c>
      <c r="AL413" s="227">
        <v>1</v>
      </c>
      <c r="AM413" s="227">
        <v>0</v>
      </c>
      <c r="AN413" s="227">
        <v>8</v>
      </c>
      <c r="AO413" s="227">
        <v>0</v>
      </c>
      <c r="AP413" s="227">
        <v>9</v>
      </c>
      <c r="AQ413" s="227">
        <v>0</v>
      </c>
    </row>
    <row r="414" spans="1:43" ht="14.25" customHeight="1">
      <c r="A414" s="249">
        <v>409</v>
      </c>
      <c r="B414" s="292"/>
      <c r="C414" s="293" t="s">
        <v>4590</v>
      </c>
      <c r="D414" s="226">
        <v>31086</v>
      </c>
      <c r="E414" s="226">
        <v>27557</v>
      </c>
      <c r="F414" s="227">
        <v>48</v>
      </c>
      <c r="G414" s="227">
        <v>29</v>
      </c>
      <c r="H414" s="227">
        <v>19</v>
      </c>
      <c r="I414" s="227">
        <v>0</v>
      </c>
      <c r="J414" s="227">
        <v>18.95</v>
      </c>
      <c r="K414" s="227">
        <v>19</v>
      </c>
      <c r="L414" s="227">
        <v>3</v>
      </c>
      <c r="M414" s="227">
        <v>2</v>
      </c>
      <c r="N414" s="227">
        <v>3</v>
      </c>
      <c r="O414" s="227" t="s">
        <v>245</v>
      </c>
      <c r="P414" s="227">
        <v>2</v>
      </c>
      <c r="Q414" s="227">
        <v>9</v>
      </c>
      <c r="R414" s="227">
        <v>2</v>
      </c>
      <c r="S414" s="227">
        <v>3</v>
      </c>
      <c r="T414" s="227">
        <v>4</v>
      </c>
      <c r="U414" s="227">
        <v>4</v>
      </c>
      <c r="V414" s="227">
        <v>2</v>
      </c>
      <c r="W414" s="227">
        <v>2</v>
      </c>
      <c r="X414" s="227">
        <v>1</v>
      </c>
      <c r="Y414" s="227" t="s">
        <v>245</v>
      </c>
      <c r="Z414" s="227" t="s">
        <v>245</v>
      </c>
      <c r="AA414" s="227">
        <v>0</v>
      </c>
      <c r="AB414" s="227">
        <v>3</v>
      </c>
      <c r="AC414" s="227">
        <v>7</v>
      </c>
      <c r="AD414" s="227">
        <v>2</v>
      </c>
      <c r="AE414" s="227">
        <v>9</v>
      </c>
      <c r="AF414" s="227">
        <v>0</v>
      </c>
      <c r="AG414" s="227">
        <v>0</v>
      </c>
      <c r="AH414" s="227">
        <v>9</v>
      </c>
      <c r="AI414" s="227">
        <v>3</v>
      </c>
      <c r="AJ414" s="227">
        <v>9</v>
      </c>
      <c r="AK414" s="227">
        <v>0</v>
      </c>
      <c r="AL414" s="227">
        <v>1</v>
      </c>
      <c r="AM414" s="227">
        <v>0</v>
      </c>
      <c r="AN414" s="227">
        <v>8</v>
      </c>
      <c r="AO414" s="227">
        <v>0</v>
      </c>
      <c r="AP414" s="227">
        <v>9</v>
      </c>
      <c r="AQ414" s="227">
        <v>0</v>
      </c>
    </row>
    <row r="415" spans="1:43" ht="14.25" customHeight="1">
      <c r="A415" s="249">
        <v>410</v>
      </c>
      <c r="B415" s="292" t="s">
        <v>3950</v>
      </c>
      <c r="C415" s="293"/>
      <c r="D415" s="226">
        <v>23445</v>
      </c>
      <c r="E415" s="226">
        <v>20225</v>
      </c>
      <c r="F415" s="227">
        <v>186</v>
      </c>
      <c r="G415" s="227">
        <v>105</v>
      </c>
      <c r="H415" s="227">
        <v>57</v>
      </c>
      <c r="I415" s="227">
        <v>24</v>
      </c>
      <c r="J415" s="227">
        <v>26.02</v>
      </c>
      <c r="K415" s="227">
        <v>154</v>
      </c>
      <c r="L415" s="227">
        <v>22</v>
      </c>
      <c r="M415" s="227">
        <v>1</v>
      </c>
      <c r="N415" s="227">
        <v>22</v>
      </c>
      <c r="O415" s="227" t="s">
        <v>245</v>
      </c>
      <c r="P415" s="227" t="s">
        <v>245</v>
      </c>
      <c r="Q415" s="227">
        <v>12</v>
      </c>
      <c r="R415" s="227" t="s">
        <v>245</v>
      </c>
      <c r="S415" s="227">
        <v>11</v>
      </c>
      <c r="T415" s="227">
        <v>1</v>
      </c>
      <c r="U415" s="227">
        <v>2</v>
      </c>
      <c r="V415" s="227">
        <v>6</v>
      </c>
      <c r="W415" s="227">
        <v>3</v>
      </c>
      <c r="X415" s="227">
        <v>1</v>
      </c>
      <c r="Y415" s="227" t="s">
        <v>245</v>
      </c>
      <c r="Z415" s="227" t="s">
        <v>245</v>
      </c>
      <c r="AA415" s="227">
        <v>6</v>
      </c>
      <c r="AB415" s="227">
        <v>10</v>
      </c>
      <c r="AC415" s="227">
        <v>5</v>
      </c>
      <c r="AD415" s="227">
        <v>11</v>
      </c>
      <c r="AE415" s="227">
        <v>12</v>
      </c>
      <c r="AF415" s="227">
        <v>6</v>
      </c>
      <c r="AG415" s="227">
        <v>0</v>
      </c>
      <c r="AH415" s="227">
        <v>12</v>
      </c>
      <c r="AI415" s="227">
        <v>5</v>
      </c>
      <c r="AJ415" s="227">
        <v>12</v>
      </c>
      <c r="AK415" s="227">
        <v>2</v>
      </c>
      <c r="AL415" s="227">
        <v>2</v>
      </c>
      <c r="AM415" s="227">
        <v>0</v>
      </c>
      <c r="AN415" s="227">
        <v>12</v>
      </c>
      <c r="AO415" s="227">
        <v>0</v>
      </c>
      <c r="AP415" s="227">
        <v>11</v>
      </c>
      <c r="AQ415" s="227">
        <v>7</v>
      </c>
    </row>
    <row r="416" spans="1:43" ht="14.25" customHeight="1">
      <c r="A416" s="249">
        <v>411</v>
      </c>
      <c r="B416" s="292"/>
      <c r="C416" s="293" t="s">
        <v>4643</v>
      </c>
      <c r="D416" s="226">
        <v>23445</v>
      </c>
      <c r="E416" s="226">
        <v>20225</v>
      </c>
      <c r="F416" s="227">
        <v>186</v>
      </c>
      <c r="G416" s="227">
        <v>105</v>
      </c>
      <c r="H416" s="227">
        <v>57</v>
      </c>
      <c r="I416" s="227">
        <v>24</v>
      </c>
      <c r="J416" s="227">
        <v>26.02</v>
      </c>
      <c r="K416" s="227">
        <v>154</v>
      </c>
      <c r="L416" s="227">
        <v>22</v>
      </c>
      <c r="M416" s="227">
        <v>1</v>
      </c>
      <c r="N416" s="227">
        <v>22</v>
      </c>
      <c r="O416" s="227" t="s">
        <v>245</v>
      </c>
      <c r="P416" s="227" t="s">
        <v>245</v>
      </c>
      <c r="Q416" s="227">
        <v>12</v>
      </c>
      <c r="R416" s="227" t="s">
        <v>245</v>
      </c>
      <c r="S416" s="227">
        <v>11</v>
      </c>
      <c r="T416" s="227">
        <v>1</v>
      </c>
      <c r="U416" s="227">
        <v>2</v>
      </c>
      <c r="V416" s="227">
        <v>6</v>
      </c>
      <c r="W416" s="227">
        <v>3</v>
      </c>
      <c r="X416" s="227">
        <v>1</v>
      </c>
      <c r="Y416" s="227" t="s">
        <v>245</v>
      </c>
      <c r="Z416" s="227" t="s">
        <v>245</v>
      </c>
      <c r="AA416" s="227">
        <v>6</v>
      </c>
      <c r="AB416" s="227">
        <v>10</v>
      </c>
      <c r="AC416" s="227">
        <v>5</v>
      </c>
      <c r="AD416" s="227">
        <v>11</v>
      </c>
      <c r="AE416" s="227">
        <v>12</v>
      </c>
      <c r="AF416" s="227">
        <v>6</v>
      </c>
      <c r="AG416" s="227">
        <v>0</v>
      </c>
      <c r="AH416" s="227">
        <v>12</v>
      </c>
      <c r="AI416" s="227">
        <v>5</v>
      </c>
      <c r="AJ416" s="227">
        <v>12</v>
      </c>
      <c r="AK416" s="227">
        <v>2</v>
      </c>
      <c r="AL416" s="227">
        <v>2</v>
      </c>
      <c r="AM416" s="227">
        <v>0</v>
      </c>
      <c r="AN416" s="227">
        <v>12</v>
      </c>
      <c r="AO416" s="227">
        <v>0</v>
      </c>
      <c r="AP416" s="227">
        <v>11</v>
      </c>
      <c r="AQ416" s="227">
        <v>7</v>
      </c>
    </row>
    <row r="417" spans="1:43" ht="14.25" customHeight="1">
      <c r="A417" s="249">
        <v>412</v>
      </c>
      <c r="B417" s="292" t="s">
        <v>3958</v>
      </c>
      <c r="C417" s="292"/>
      <c r="D417" s="226">
        <v>47606</v>
      </c>
      <c r="E417" s="226">
        <v>41851</v>
      </c>
      <c r="F417" s="227">
        <v>1233</v>
      </c>
      <c r="G417" s="227">
        <v>534</v>
      </c>
      <c r="H417" s="227">
        <v>639</v>
      </c>
      <c r="I417" s="227">
        <v>60</v>
      </c>
      <c r="J417" s="227">
        <v>245.57</v>
      </c>
      <c r="K417" s="227">
        <v>407</v>
      </c>
      <c r="L417" s="227">
        <v>101</v>
      </c>
      <c r="M417" s="227">
        <v>9</v>
      </c>
      <c r="N417" s="227">
        <v>97</v>
      </c>
      <c r="O417" s="227">
        <v>3</v>
      </c>
      <c r="P417" s="227">
        <v>3</v>
      </c>
      <c r="Q417" s="227">
        <v>73</v>
      </c>
      <c r="R417" s="227">
        <v>29</v>
      </c>
      <c r="S417" s="227">
        <v>28</v>
      </c>
      <c r="T417" s="227">
        <v>16</v>
      </c>
      <c r="U417" s="227">
        <v>8</v>
      </c>
      <c r="V417" s="227">
        <v>26</v>
      </c>
      <c r="W417" s="227">
        <v>15</v>
      </c>
      <c r="X417" s="227">
        <v>16</v>
      </c>
      <c r="Y417" s="227">
        <v>7</v>
      </c>
      <c r="Z417" s="227">
        <v>1</v>
      </c>
      <c r="AA417" s="227">
        <v>15</v>
      </c>
      <c r="AB417" s="227">
        <v>54</v>
      </c>
      <c r="AC417" s="227">
        <v>48</v>
      </c>
      <c r="AD417" s="227">
        <v>60</v>
      </c>
      <c r="AE417" s="227">
        <v>52</v>
      </c>
      <c r="AF417" s="227">
        <v>13</v>
      </c>
      <c r="AG417" s="227">
        <v>2</v>
      </c>
      <c r="AH417" s="227">
        <v>72</v>
      </c>
      <c r="AI417" s="227">
        <v>31</v>
      </c>
      <c r="AJ417" s="227">
        <v>71</v>
      </c>
      <c r="AK417" s="227">
        <v>16</v>
      </c>
      <c r="AL417" s="227">
        <v>17</v>
      </c>
      <c r="AM417" s="227">
        <v>7</v>
      </c>
      <c r="AN417" s="227">
        <v>73</v>
      </c>
      <c r="AO417" s="227">
        <v>11</v>
      </c>
      <c r="AP417" s="227">
        <v>70</v>
      </c>
      <c r="AQ417" s="227">
        <v>55</v>
      </c>
    </row>
    <row r="418" spans="1:43" ht="14.25" customHeight="1">
      <c r="A418" s="249">
        <v>413</v>
      </c>
      <c r="B418" s="292"/>
      <c r="C418" s="292" t="s">
        <v>1971</v>
      </c>
      <c r="D418" s="226">
        <v>4165</v>
      </c>
      <c r="E418" s="226">
        <v>3179</v>
      </c>
      <c r="F418" s="227">
        <v>63</v>
      </c>
      <c r="G418" s="227">
        <v>47</v>
      </c>
      <c r="H418" s="227">
        <v>16</v>
      </c>
      <c r="I418" s="227">
        <v>0</v>
      </c>
      <c r="J418" s="227">
        <v>20.27</v>
      </c>
      <c r="K418" s="227">
        <v>41</v>
      </c>
      <c r="L418" s="227">
        <v>10</v>
      </c>
      <c r="M418" s="227">
        <v>1</v>
      </c>
      <c r="N418" s="227">
        <v>9</v>
      </c>
      <c r="O418" s="227" t="s">
        <v>245</v>
      </c>
      <c r="P418" s="227" t="s">
        <v>245</v>
      </c>
      <c r="Q418" s="227">
        <v>13</v>
      </c>
      <c r="R418" s="227">
        <v>6</v>
      </c>
      <c r="S418" s="227">
        <v>5</v>
      </c>
      <c r="T418" s="227">
        <v>2</v>
      </c>
      <c r="U418" s="227">
        <v>4</v>
      </c>
      <c r="V418" s="227">
        <v>4</v>
      </c>
      <c r="W418" s="227">
        <v>1</v>
      </c>
      <c r="X418" s="227">
        <v>1</v>
      </c>
      <c r="Y418" s="227">
        <v>2</v>
      </c>
      <c r="Z418" s="227">
        <v>1</v>
      </c>
      <c r="AA418" s="227">
        <v>7</v>
      </c>
      <c r="AB418" s="227">
        <v>6</v>
      </c>
      <c r="AC418" s="227">
        <v>11</v>
      </c>
      <c r="AD418" s="227">
        <v>12</v>
      </c>
      <c r="AE418" s="227">
        <v>12</v>
      </c>
      <c r="AF418" s="227">
        <v>1</v>
      </c>
      <c r="AG418" s="227">
        <v>1</v>
      </c>
      <c r="AH418" s="227">
        <v>13</v>
      </c>
      <c r="AI418" s="227">
        <v>8</v>
      </c>
      <c r="AJ418" s="227">
        <v>12</v>
      </c>
      <c r="AK418" s="227">
        <v>6</v>
      </c>
      <c r="AL418" s="227">
        <v>3</v>
      </c>
      <c r="AM418" s="227">
        <v>1</v>
      </c>
      <c r="AN418" s="227">
        <v>13</v>
      </c>
      <c r="AO418" s="227">
        <v>1</v>
      </c>
      <c r="AP418" s="227">
        <v>12</v>
      </c>
      <c r="AQ418" s="227">
        <v>7</v>
      </c>
    </row>
    <row r="419" spans="1:43" ht="14.25" customHeight="1">
      <c r="A419" s="249">
        <v>414</v>
      </c>
      <c r="B419" s="292"/>
      <c r="C419" s="292" t="s">
        <v>3970</v>
      </c>
      <c r="D419" s="226">
        <v>10832</v>
      </c>
      <c r="E419" s="226">
        <v>10228</v>
      </c>
      <c r="F419" s="227">
        <v>135</v>
      </c>
      <c r="G419" s="227">
        <v>107</v>
      </c>
      <c r="H419" s="227">
        <v>28</v>
      </c>
      <c r="I419" s="227">
        <v>0</v>
      </c>
      <c r="J419" s="227">
        <v>32.32</v>
      </c>
      <c r="K419" s="227">
        <v>85</v>
      </c>
      <c r="L419" s="227">
        <v>24</v>
      </c>
      <c r="M419" s="227">
        <v>1</v>
      </c>
      <c r="N419" s="227">
        <v>22</v>
      </c>
      <c r="O419" s="227" t="s">
        <v>245</v>
      </c>
      <c r="P419" s="227">
        <v>1</v>
      </c>
      <c r="Q419" s="227">
        <v>11</v>
      </c>
      <c r="R419" s="227">
        <v>9</v>
      </c>
      <c r="S419" s="227">
        <v>2</v>
      </c>
      <c r="T419" s="227" t="s">
        <v>245</v>
      </c>
      <c r="U419" s="227">
        <v>2</v>
      </c>
      <c r="V419" s="227">
        <v>2</v>
      </c>
      <c r="W419" s="227">
        <v>4</v>
      </c>
      <c r="X419" s="227">
        <v>2</v>
      </c>
      <c r="Y419" s="227">
        <v>1</v>
      </c>
      <c r="Z419" s="227" t="s">
        <v>245</v>
      </c>
      <c r="AA419" s="227">
        <v>5</v>
      </c>
      <c r="AB419" s="227">
        <v>8</v>
      </c>
      <c r="AC419" s="227">
        <v>10</v>
      </c>
      <c r="AD419" s="227">
        <v>11</v>
      </c>
      <c r="AE419" s="227">
        <v>11</v>
      </c>
      <c r="AF419" s="227">
        <v>5</v>
      </c>
      <c r="AG419" s="227">
        <v>0</v>
      </c>
      <c r="AH419" s="227">
        <v>11</v>
      </c>
      <c r="AI419" s="227">
        <v>9</v>
      </c>
      <c r="AJ419" s="227">
        <v>11</v>
      </c>
      <c r="AK419" s="227">
        <v>5</v>
      </c>
      <c r="AL419" s="227">
        <v>0</v>
      </c>
      <c r="AM419" s="227">
        <v>0</v>
      </c>
      <c r="AN419" s="227">
        <v>11</v>
      </c>
      <c r="AO419" s="227">
        <v>7</v>
      </c>
      <c r="AP419" s="227">
        <v>11</v>
      </c>
      <c r="AQ419" s="227">
        <v>10</v>
      </c>
    </row>
    <row r="420" spans="1:43" ht="14.25" customHeight="1">
      <c r="A420" s="249">
        <v>415</v>
      </c>
      <c r="B420" s="292"/>
      <c r="C420" s="292" t="s">
        <v>3978</v>
      </c>
      <c r="D420" s="226">
        <v>5663</v>
      </c>
      <c r="E420" s="226">
        <v>5018</v>
      </c>
      <c r="F420" s="227">
        <v>152</v>
      </c>
      <c r="G420" s="227">
        <v>95</v>
      </c>
      <c r="H420" s="227">
        <v>54</v>
      </c>
      <c r="I420" s="227">
        <v>3</v>
      </c>
      <c r="J420" s="227">
        <v>29.55</v>
      </c>
      <c r="K420" s="227">
        <v>72</v>
      </c>
      <c r="L420" s="227">
        <v>16</v>
      </c>
      <c r="M420" s="227">
        <v>3</v>
      </c>
      <c r="N420" s="227">
        <v>16</v>
      </c>
      <c r="O420" s="227" t="s">
        <v>245</v>
      </c>
      <c r="P420" s="227" t="s">
        <v>245</v>
      </c>
      <c r="Q420" s="227">
        <v>15</v>
      </c>
      <c r="R420" s="227">
        <v>6</v>
      </c>
      <c r="S420" s="227">
        <v>6</v>
      </c>
      <c r="T420" s="227">
        <v>3</v>
      </c>
      <c r="U420" s="227">
        <v>1</v>
      </c>
      <c r="V420" s="227">
        <v>10</v>
      </c>
      <c r="W420" s="227">
        <v>1</v>
      </c>
      <c r="X420" s="227">
        <v>1</v>
      </c>
      <c r="Y420" s="227">
        <v>2</v>
      </c>
      <c r="Z420" s="227" t="s">
        <v>245</v>
      </c>
      <c r="AA420" s="227">
        <v>0</v>
      </c>
      <c r="AB420" s="227">
        <v>14</v>
      </c>
      <c r="AC420" s="227">
        <v>14</v>
      </c>
      <c r="AD420" s="227">
        <v>15</v>
      </c>
      <c r="AE420" s="227">
        <v>13</v>
      </c>
      <c r="AF420" s="227">
        <v>1</v>
      </c>
      <c r="AG420" s="227">
        <v>0</v>
      </c>
      <c r="AH420" s="227">
        <v>14</v>
      </c>
      <c r="AI420" s="227">
        <v>0</v>
      </c>
      <c r="AJ420" s="227">
        <v>14</v>
      </c>
      <c r="AK420" s="227">
        <v>1</v>
      </c>
      <c r="AL420" s="227">
        <v>2</v>
      </c>
      <c r="AM420" s="227">
        <v>2</v>
      </c>
      <c r="AN420" s="227">
        <v>15</v>
      </c>
      <c r="AO420" s="227">
        <v>0</v>
      </c>
      <c r="AP420" s="227">
        <v>14</v>
      </c>
      <c r="AQ420" s="227">
        <v>14</v>
      </c>
    </row>
    <row r="421" spans="1:43" ht="14.25" customHeight="1">
      <c r="A421" s="249">
        <v>416</v>
      </c>
      <c r="B421" s="292"/>
      <c r="C421" s="292" t="s">
        <v>3993</v>
      </c>
      <c r="D421" s="226">
        <v>14954</v>
      </c>
      <c r="E421" s="226">
        <v>13119</v>
      </c>
      <c r="F421" s="227">
        <v>452</v>
      </c>
      <c r="G421" s="227">
        <v>175</v>
      </c>
      <c r="H421" s="227">
        <v>275</v>
      </c>
      <c r="I421" s="227">
        <v>2</v>
      </c>
      <c r="J421" s="227">
        <v>88</v>
      </c>
      <c r="K421" s="227">
        <v>123</v>
      </c>
      <c r="L421" s="227">
        <v>33</v>
      </c>
      <c r="M421" s="227">
        <v>2</v>
      </c>
      <c r="N421" s="227">
        <v>32</v>
      </c>
      <c r="O421" s="227">
        <v>3</v>
      </c>
      <c r="P421" s="227">
        <v>2</v>
      </c>
      <c r="Q421" s="227">
        <v>16</v>
      </c>
      <c r="R421" s="227" t="s">
        <v>245</v>
      </c>
      <c r="S421" s="227">
        <v>12</v>
      </c>
      <c r="T421" s="227">
        <v>4</v>
      </c>
      <c r="U421" s="227" t="s">
        <v>245</v>
      </c>
      <c r="V421" s="227">
        <v>4</v>
      </c>
      <c r="W421" s="227">
        <v>7</v>
      </c>
      <c r="X421" s="227">
        <v>4</v>
      </c>
      <c r="Y421" s="227">
        <v>1</v>
      </c>
      <c r="Z421" s="227" t="s">
        <v>245</v>
      </c>
      <c r="AA421" s="227">
        <v>3</v>
      </c>
      <c r="AB421" s="227">
        <v>10</v>
      </c>
      <c r="AC421" s="227">
        <v>12</v>
      </c>
      <c r="AD421" s="227">
        <v>15</v>
      </c>
      <c r="AE421" s="227">
        <v>16</v>
      </c>
      <c r="AF421" s="227">
        <v>6</v>
      </c>
      <c r="AG421" s="227">
        <v>0</v>
      </c>
      <c r="AH421" s="227">
        <v>16</v>
      </c>
      <c r="AI421" s="227">
        <v>5</v>
      </c>
      <c r="AJ421" s="227">
        <v>16</v>
      </c>
      <c r="AK421" s="227">
        <v>2</v>
      </c>
      <c r="AL421" s="227">
        <v>2</v>
      </c>
      <c r="AM421" s="227">
        <v>1</v>
      </c>
      <c r="AN421" s="227">
        <v>16</v>
      </c>
      <c r="AO421" s="227">
        <v>2</v>
      </c>
      <c r="AP421" s="227">
        <v>16</v>
      </c>
      <c r="AQ421" s="227">
        <v>9</v>
      </c>
    </row>
    <row r="422" spans="1:43" ht="14.25" customHeight="1">
      <c r="A422" s="249">
        <v>417</v>
      </c>
      <c r="B422" s="292"/>
      <c r="C422" s="292" t="s">
        <v>4004</v>
      </c>
      <c r="D422" s="226">
        <v>11992</v>
      </c>
      <c r="E422" s="226">
        <v>10307</v>
      </c>
      <c r="F422" s="227">
        <v>431</v>
      </c>
      <c r="G422" s="227">
        <v>110</v>
      </c>
      <c r="H422" s="227">
        <v>266</v>
      </c>
      <c r="I422" s="227">
        <v>55</v>
      </c>
      <c r="J422" s="227">
        <v>75.430000000000007</v>
      </c>
      <c r="K422" s="227">
        <v>86</v>
      </c>
      <c r="L422" s="227">
        <v>18</v>
      </c>
      <c r="M422" s="227">
        <v>2</v>
      </c>
      <c r="N422" s="227">
        <v>18</v>
      </c>
      <c r="O422" s="227" t="s">
        <v>245</v>
      </c>
      <c r="P422" s="227" t="s">
        <v>245</v>
      </c>
      <c r="Q422" s="227">
        <v>18</v>
      </c>
      <c r="R422" s="227">
        <v>8</v>
      </c>
      <c r="S422" s="227">
        <v>3</v>
      </c>
      <c r="T422" s="227">
        <v>7</v>
      </c>
      <c r="U422" s="227">
        <v>1</v>
      </c>
      <c r="V422" s="227">
        <v>6</v>
      </c>
      <c r="W422" s="227">
        <v>2</v>
      </c>
      <c r="X422" s="227">
        <v>8</v>
      </c>
      <c r="Y422" s="227">
        <v>1</v>
      </c>
      <c r="Z422" s="227" t="s">
        <v>245</v>
      </c>
      <c r="AA422" s="227">
        <v>0</v>
      </c>
      <c r="AB422" s="227">
        <v>16</v>
      </c>
      <c r="AC422" s="227">
        <v>1</v>
      </c>
      <c r="AD422" s="227">
        <v>7</v>
      </c>
      <c r="AE422" s="227">
        <v>0</v>
      </c>
      <c r="AF422" s="227">
        <v>0</v>
      </c>
      <c r="AG422" s="227">
        <v>1</v>
      </c>
      <c r="AH422" s="227">
        <v>18</v>
      </c>
      <c r="AI422" s="227">
        <v>9</v>
      </c>
      <c r="AJ422" s="227">
        <v>18</v>
      </c>
      <c r="AK422" s="227">
        <v>2</v>
      </c>
      <c r="AL422" s="227">
        <v>10</v>
      </c>
      <c r="AM422" s="227">
        <v>3</v>
      </c>
      <c r="AN422" s="227">
        <v>18</v>
      </c>
      <c r="AO422" s="227">
        <v>1</v>
      </c>
      <c r="AP422" s="227">
        <v>17</v>
      </c>
      <c r="AQ422" s="227">
        <v>15</v>
      </c>
    </row>
    <row r="423" spans="1:43" ht="14.25" customHeight="1">
      <c r="A423" s="249">
        <v>418</v>
      </c>
      <c r="B423" s="292" t="s">
        <v>4020</v>
      </c>
      <c r="C423" s="292"/>
      <c r="D423" s="226">
        <v>3438</v>
      </c>
      <c r="E423" s="226">
        <v>2356</v>
      </c>
      <c r="F423" s="227">
        <v>382</v>
      </c>
      <c r="G423" s="227">
        <v>208</v>
      </c>
      <c r="H423" s="227">
        <v>136</v>
      </c>
      <c r="I423" s="227">
        <v>38</v>
      </c>
      <c r="J423" s="227">
        <v>100.32</v>
      </c>
      <c r="K423" s="227">
        <v>257</v>
      </c>
      <c r="L423" s="227">
        <v>41</v>
      </c>
      <c r="M423" s="227">
        <v>6</v>
      </c>
      <c r="N423" s="227">
        <v>37</v>
      </c>
      <c r="O423" s="227">
        <v>2</v>
      </c>
      <c r="P423" s="227">
        <v>3</v>
      </c>
      <c r="Q423" s="227">
        <v>33</v>
      </c>
      <c r="R423" s="227">
        <v>8</v>
      </c>
      <c r="S423" s="227">
        <v>21</v>
      </c>
      <c r="T423" s="227">
        <v>4</v>
      </c>
      <c r="U423" s="227" t="s">
        <v>245</v>
      </c>
      <c r="V423" s="227">
        <v>3</v>
      </c>
      <c r="W423" s="227">
        <v>4</v>
      </c>
      <c r="X423" s="227">
        <v>11</v>
      </c>
      <c r="Y423" s="227">
        <v>13</v>
      </c>
      <c r="Z423" s="227">
        <v>2</v>
      </c>
      <c r="AA423" s="227">
        <v>31</v>
      </c>
      <c r="AB423" s="227">
        <v>33</v>
      </c>
      <c r="AC423" s="227">
        <v>33</v>
      </c>
      <c r="AD423" s="227">
        <v>33</v>
      </c>
      <c r="AE423" s="227">
        <v>33</v>
      </c>
      <c r="AF423" s="227">
        <v>33</v>
      </c>
      <c r="AG423" s="227">
        <v>0</v>
      </c>
      <c r="AH423" s="227">
        <v>33</v>
      </c>
      <c r="AI423" s="227">
        <v>31</v>
      </c>
      <c r="AJ423" s="227">
        <v>33</v>
      </c>
      <c r="AK423" s="227">
        <v>27</v>
      </c>
      <c r="AL423" s="227">
        <v>23</v>
      </c>
      <c r="AM423" s="227">
        <v>19</v>
      </c>
      <c r="AN423" s="227">
        <v>33</v>
      </c>
      <c r="AO423" s="227">
        <v>17</v>
      </c>
      <c r="AP423" s="227">
        <v>33</v>
      </c>
      <c r="AQ423" s="227">
        <v>33</v>
      </c>
    </row>
    <row r="424" spans="1:43" ht="14.25" customHeight="1">
      <c r="A424" s="249">
        <v>419</v>
      </c>
      <c r="B424" s="292"/>
      <c r="C424" s="293" t="s">
        <v>4593</v>
      </c>
      <c r="D424" s="226">
        <v>2358</v>
      </c>
      <c r="E424" s="226">
        <v>1644</v>
      </c>
      <c r="F424" s="227">
        <v>242</v>
      </c>
      <c r="G424" s="227">
        <v>130</v>
      </c>
      <c r="H424" s="227">
        <v>93</v>
      </c>
      <c r="I424" s="227">
        <v>19</v>
      </c>
      <c r="J424" s="227">
        <v>57.27</v>
      </c>
      <c r="K424" s="227">
        <v>174</v>
      </c>
      <c r="L424" s="227">
        <v>21</v>
      </c>
      <c r="M424" s="227">
        <v>2</v>
      </c>
      <c r="N424" s="227">
        <v>18</v>
      </c>
      <c r="O424" s="227" t="s">
        <v>245</v>
      </c>
      <c r="P424" s="227">
        <v>1</v>
      </c>
      <c r="Q424" s="227">
        <v>17</v>
      </c>
      <c r="R424" s="227">
        <v>5</v>
      </c>
      <c r="S424" s="227">
        <v>9</v>
      </c>
      <c r="T424" s="227">
        <v>3</v>
      </c>
      <c r="U424" s="227" t="s">
        <v>245</v>
      </c>
      <c r="V424" s="227">
        <v>3</v>
      </c>
      <c r="W424" s="227">
        <v>2</v>
      </c>
      <c r="X424" s="227">
        <v>3</v>
      </c>
      <c r="Y424" s="227">
        <v>7</v>
      </c>
      <c r="Z424" s="227">
        <v>2</v>
      </c>
      <c r="AA424" s="227">
        <v>15</v>
      </c>
      <c r="AB424" s="227">
        <v>17</v>
      </c>
      <c r="AC424" s="227">
        <v>17</v>
      </c>
      <c r="AD424" s="227">
        <v>17</v>
      </c>
      <c r="AE424" s="227">
        <v>17</v>
      </c>
      <c r="AF424" s="227">
        <v>17</v>
      </c>
      <c r="AG424" s="227">
        <v>0</v>
      </c>
      <c r="AH424" s="227">
        <v>17</v>
      </c>
      <c r="AI424" s="227">
        <v>15</v>
      </c>
      <c r="AJ424" s="227">
        <v>17</v>
      </c>
      <c r="AK424" s="227">
        <v>13</v>
      </c>
      <c r="AL424" s="227">
        <v>8</v>
      </c>
      <c r="AM424" s="227">
        <v>4</v>
      </c>
      <c r="AN424" s="227">
        <v>17</v>
      </c>
      <c r="AO424" s="227">
        <v>1</v>
      </c>
      <c r="AP424" s="227">
        <v>17</v>
      </c>
      <c r="AQ424" s="227">
        <v>17</v>
      </c>
    </row>
    <row r="425" spans="1:43" ht="14.25" customHeight="1">
      <c r="A425" s="249">
        <v>420</v>
      </c>
      <c r="B425" s="292"/>
      <c r="C425" s="292" t="s">
        <v>4032</v>
      </c>
      <c r="D425" s="226">
        <v>1080</v>
      </c>
      <c r="E425" s="226">
        <v>712</v>
      </c>
      <c r="F425" s="227">
        <v>140</v>
      </c>
      <c r="G425" s="227">
        <v>78</v>
      </c>
      <c r="H425" s="227">
        <v>43</v>
      </c>
      <c r="I425" s="227">
        <v>19</v>
      </c>
      <c r="J425" s="227">
        <v>43.05</v>
      </c>
      <c r="K425" s="227">
        <v>83</v>
      </c>
      <c r="L425" s="227">
        <v>20</v>
      </c>
      <c r="M425" s="227">
        <v>4</v>
      </c>
      <c r="N425" s="227">
        <v>19</v>
      </c>
      <c r="O425" s="227">
        <v>2</v>
      </c>
      <c r="P425" s="227">
        <v>2</v>
      </c>
      <c r="Q425" s="227">
        <v>16</v>
      </c>
      <c r="R425" s="227">
        <v>3</v>
      </c>
      <c r="S425" s="227">
        <v>12</v>
      </c>
      <c r="T425" s="227">
        <v>1</v>
      </c>
      <c r="U425" s="227" t="s">
        <v>245</v>
      </c>
      <c r="V425" s="227" t="s">
        <v>245</v>
      </c>
      <c r="W425" s="227">
        <v>2</v>
      </c>
      <c r="X425" s="227">
        <v>8</v>
      </c>
      <c r="Y425" s="227">
        <v>6</v>
      </c>
      <c r="Z425" s="227" t="s">
        <v>245</v>
      </c>
      <c r="AA425" s="227">
        <v>16</v>
      </c>
      <c r="AB425" s="227">
        <v>16</v>
      </c>
      <c r="AC425" s="227">
        <v>16</v>
      </c>
      <c r="AD425" s="227">
        <v>16</v>
      </c>
      <c r="AE425" s="227">
        <v>16</v>
      </c>
      <c r="AF425" s="227">
        <v>16</v>
      </c>
      <c r="AG425" s="227">
        <v>0</v>
      </c>
      <c r="AH425" s="227">
        <v>16</v>
      </c>
      <c r="AI425" s="227">
        <v>16</v>
      </c>
      <c r="AJ425" s="227">
        <v>16</v>
      </c>
      <c r="AK425" s="227">
        <v>14</v>
      </c>
      <c r="AL425" s="227">
        <v>15</v>
      </c>
      <c r="AM425" s="227">
        <v>15</v>
      </c>
      <c r="AN425" s="227">
        <v>16</v>
      </c>
      <c r="AO425" s="227">
        <v>16</v>
      </c>
      <c r="AP425" s="227">
        <v>16</v>
      </c>
      <c r="AQ425" s="227">
        <v>16</v>
      </c>
    </row>
    <row r="426" spans="1:43" ht="14.25" customHeight="1">
      <c r="A426" s="249">
        <v>421</v>
      </c>
      <c r="B426" s="292" t="s">
        <v>4044</v>
      </c>
      <c r="C426" s="292"/>
      <c r="D426" s="226">
        <v>3897</v>
      </c>
      <c r="E426" s="226">
        <v>2975</v>
      </c>
      <c r="F426" s="227">
        <v>235</v>
      </c>
      <c r="G426" s="227">
        <v>108</v>
      </c>
      <c r="H426" s="227">
        <v>81</v>
      </c>
      <c r="I426" s="227">
        <v>46</v>
      </c>
      <c r="J426" s="227">
        <v>54.93</v>
      </c>
      <c r="K426" s="227">
        <v>139</v>
      </c>
      <c r="L426" s="227">
        <v>28</v>
      </c>
      <c r="M426" s="227">
        <v>3</v>
      </c>
      <c r="N426" s="227">
        <v>27</v>
      </c>
      <c r="O426" s="227">
        <v>8</v>
      </c>
      <c r="P426" s="227" t="s">
        <v>245</v>
      </c>
      <c r="Q426" s="227">
        <v>35</v>
      </c>
      <c r="R426" s="227">
        <v>4</v>
      </c>
      <c r="S426" s="227">
        <v>12</v>
      </c>
      <c r="T426" s="227">
        <v>19</v>
      </c>
      <c r="U426" s="227">
        <v>7</v>
      </c>
      <c r="V426" s="227">
        <v>5</v>
      </c>
      <c r="W426" s="227">
        <v>10</v>
      </c>
      <c r="X426" s="227">
        <v>4</v>
      </c>
      <c r="Y426" s="227">
        <v>6</v>
      </c>
      <c r="Z426" s="227">
        <v>3</v>
      </c>
      <c r="AA426" s="227">
        <v>23</v>
      </c>
      <c r="AB426" s="227">
        <v>22</v>
      </c>
      <c r="AC426" s="227">
        <v>29</v>
      </c>
      <c r="AD426" s="227">
        <v>31</v>
      </c>
      <c r="AE426" s="227">
        <v>30</v>
      </c>
      <c r="AF426" s="227">
        <v>28</v>
      </c>
      <c r="AG426" s="227">
        <v>4</v>
      </c>
      <c r="AH426" s="227">
        <v>32</v>
      </c>
      <c r="AI426" s="227">
        <v>19</v>
      </c>
      <c r="AJ426" s="227">
        <v>35</v>
      </c>
      <c r="AK426" s="227">
        <v>0</v>
      </c>
      <c r="AL426" s="227">
        <v>0</v>
      </c>
      <c r="AM426" s="227">
        <v>0</v>
      </c>
      <c r="AN426" s="227">
        <v>28</v>
      </c>
      <c r="AO426" s="227">
        <v>5</v>
      </c>
      <c r="AP426" s="227">
        <v>21</v>
      </c>
      <c r="AQ426" s="227">
        <v>21</v>
      </c>
    </row>
    <row r="427" spans="1:43" ht="14.25" customHeight="1">
      <c r="A427" s="249">
        <v>422</v>
      </c>
      <c r="B427" s="292"/>
      <c r="C427" s="293" t="s">
        <v>4595</v>
      </c>
      <c r="D427" s="226">
        <v>2542</v>
      </c>
      <c r="E427" s="226">
        <v>1823</v>
      </c>
      <c r="F427" s="227">
        <v>131</v>
      </c>
      <c r="G427" s="227">
        <v>68</v>
      </c>
      <c r="H427" s="227">
        <v>48</v>
      </c>
      <c r="I427" s="227">
        <v>15</v>
      </c>
      <c r="J427" s="227">
        <v>23.2</v>
      </c>
      <c r="K427" s="227">
        <v>88</v>
      </c>
      <c r="L427" s="227">
        <v>18</v>
      </c>
      <c r="M427" s="227">
        <v>3</v>
      </c>
      <c r="N427" s="227">
        <v>17</v>
      </c>
      <c r="O427" s="227">
        <v>4</v>
      </c>
      <c r="P427" s="227" t="s">
        <v>245</v>
      </c>
      <c r="Q427" s="227">
        <v>16</v>
      </c>
      <c r="R427" s="227">
        <v>2</v>
      </c>
      <c r="S427" s="227">
        <v>5</v>
      </c>
      <c r="T427" s="227">
        <v>9</v>
      </c>
      <c r="U427" s="227">
        <v>5</v>
      </c>
      <c r="V427" s="227">
        <v>2</v>
      </c>
      <c r="W427" s="227">
        <v>5</v>
      </c>
      <c r="X427" s="227">
        <v>1</v>
      </c>
      <c r="Y427" s="227">
        <v>2</v>
      </c>
      <c r="Z427" s="227">
        <v>1</v>
      </c>
      <c r="AA427" s="227">
        <v>12</v>
      </c>
      <c r="AB427" s="227">
        <v>9</v>
      </c>
      <c r="AC427" s="227">
        <v>12</v>
      </c>
      <c r="AD427" s="227">
        <v>12</v>
      </c>
      <c r="AE427" s="227">
        <v>12</v>
      </c>
      <c r="AF427" s="227">
        <v>12</v>
      </c>
      <c r="AG427" s="227">
        <v>4</v>
      </c>
      <c r="AH427" s="227">
        <v>13</v>
      </c>
      <c r="AI427" s="227">
        <v>4</v>
      </c>
      <c r="AJ427" s="227">
        <v>16</v>
      </c>
      <c r="AK427" s="227">
        <v>0</v>
      </c>
      <c r="AL427" s="227">
        <v>0</v>
      </c>
      <c r="AM427" s="227">
        <v>0</v>
      </c>
      <c r="AN427" s="227">
        <v>9</v>
      </c>
      <c r="AO427" s="227">
        <v>0</v>
      </c>
      <c r="AP427" s="227">
        <v>9</v>
      </c>
      <c r="AQ427" s="227">
        <v>9</v>
      </c>
    </row>
    <row r="428" spans="1:43" ht="14.25" customHeight="1">
      <c r="A428" s="249">
        <v>423</v>
      </c>
      <c r="B428" s="292"/>
      <c r="C428" s="292" t="s">
        <v>4055</v>
      </c>
      <c r="D428" s="226">
        <v>453</v>
      </c>
      <c r="E428" s="226">
        <v>433</v>
      </c>
      <c r="F428" s="227">
        <v>57</v>
      </c>
      <c r="G428" s="227">
        <v>24</v>
      </c>
      <c r="H428" s="227">
        <v>11</v>
      </c>
      <c r="I428" s="227">
        <v>22</v>
      </c>
      <c r="J428" s="227">
        <v>13.31</v>
      </c>
      <c r="K428" s="227">
        <v>32</v>
      </c>
      <c r="L428" s="227">
        <v>8</v>
      </c>
      <c r="M428" s="227" t="s">
        <v>245</v>
      </c>
      <c r="N428" s="227">
        <v>8</v>
      </c>
      <c r="O428" s="227">
        <v>3</v>
      </c>
      <c r="P428" s="227" t="s">
        <v>245</v>
      </c>
      <c r="Q428" s="227">
        <v>7</v>
      </c>
      <c r="R428" s="227">
        <v>2</v>
      </c>
      <c r="S428" s="227">
        <v>1</v>
      </c>
      <c r="T428" s="227">
        <v>4</v>
      </c>
      <c r="U428" s="227">
        <v>1</v>
      </c>
      <c r="V428" s="227">
        <v>2</v>
      </c>
      <c r="W428" s="227">
        <v>1</v>
      </c>
      <c r="X428" s="227" t="s">
        <v>245</v>
      </c>
      <c r="Y428" s="227">
        <v>3</v>
      </c>
      <c r="Z428" s="227" t="s">
        <v>245</v>
      </c>
      <c r="AA428" s="227">
        <v>5</v>
      </c>
      <c r="AB428" s="227">
        <v>6</v>
      </c>
      <c r="AC428" s="227">
        <v>6</v>
      </c>
      <c r="AD428" s="227">
        <v>7</v>
      </c>
      <c r="AE428" s="227">
        <v>7</v>
      </c>
      <c r="AF428" s="227">
        <v>7</v>
      </c>
      <c r="AG428" s="227">
        <v>0</v>
      </c>
      <c r="AH428" s="227">
        <v>7</v>
      </c>
      <c r="AI428" s="227">
        <v>5</v>
      </c>
      <c r="AJ428" s="227">
        <v>7</v>
      </c>
      <c r="AK428" s="227">
        <v>0</v>
      </c>
      <c r="AL428" s="227">
        <v>0</v>
      </c>
      <c r="AM428" s="227">
        <v>0</v>
      </c>
      <c r="AN428" s="227">
        <v>7</v>
      </c>
      <c r="AO428" s="227">
        <v>3</v>
      </c>
      <c r="AP428" s="227">
        <v>5</v>
      </c>
      <c r="AQ428" s="227">
        <v>5</v>
      </c>
    </row>
    <row r="429" spans="1:43" ht="14.25" customHeight="1">
      <c r="A429" s="249">
        <v>424</v>
      </c>
      <c r="B429" s="292"/>
      <c r="C429" s="292" t="s">
        <v>4063</v>
      </c>
      <c r="D429" s="226">
        <v>902</v>
      </c>
      <c r="E429" s="226">
        <v>719</v>
      </c>
      <c r="F429" s="227">
        <v>47</v>
      </c>
      <c r="G429" s="227">
        <v>16</v>
      </c>
      <c r="H429" s="227">
        <v>22</v>
      </c>
      <c r="I429" s="227">
        <v>9</v>
      </c>
      <c r="J429" s="227">
        <v>18.420000000000002</v>
      </c>
      <c r="K429" s="227">
        <v>19</v>
      </c>
      <c r="L429" s="227">
        <v>2</v>
      </c>
      <c r="M429" s="227" t="s">
        <v>245</v>
      </c>
      <c r="N429" s="227">
        <v>2</v>
      </c>
      <c r="O429" s="227">
        <v>1</v>
      </c>
      <c r="P429" s="227" t="s">
        <v>245</v>
      </c>
      <c r="Q429" s="227">
        <v>12</v>
      </c>
      <c r="R429" s="227" t="s">
        <v>245</v>
      </c>
      <c r="S429" s="227">
        <v>6</v>
      </c>
      <c r="T429" s="227">
        <v>6</v>
      </c>
      <c r="U429" s="227">
        <v>1</v>
      </c>
      <c r="V429" s="227">
        <v>1</v>
      </c>
      <c r="W429" s="227">
        <v>4</v>
      </c>
      <c r="X429" s="227">
        <v>3</v>
      </c>
      <c r="Y429" s="227">
        <v>1</v>
      </c>
      <c r="Z429" s="227">
        <v>2</v>
      </c>
      <c r="AA429" s="227">
        <v>6</v>
      </c>
      <c r="AB429" s="227">
        <v>7</v>
      </c>
      <c r="AC429" s="227">
        <v>11</v>
      </c>
      <c r="AD429" s="227">
        <v>12</v>
      </c>
      <c r="AE429" s="227">
        <v>11</v>
      </c>
      <c r="AF429" s="227">
        <v>9</v>
      </c>
      <c r="AG429" s="227">
        <v>0</v>
      </c>
      <c r="AH429" s="227">
        <v>12</v>
      </c>
      <c r="AI429" s="227">
        <v>10</v>
      </c>
      <c r="AJ429" s="227">
        <v>12</v>
      </c>
      <c r="AK429" s="227">
        <v>0</v>
      </c>
      <c r="AL429" s="227">
        <v>0</v>
      </c>
      <c r="AM429" s="227">
        <v>0</v>
      </c>
      <c r="AN429" s="227">
        <v>12</v>
      </c>
      <c r="AO429" s="227">
        <v>2</v>
      </c>
      <c r="AP429" s="227">
        <v>7</v>
      </c>
      <c r="AQ429" s="227">
        <v>7</v>
      </c>
    </row>
    <row r="430" spans="1:43" ht="14.25" customHeight="1">
      <c r="A430" s="249">
        <v>425</v>
      </c>
      <c r="B430" s="292" t="s">
        <v>4072</v>
      </c>
      <c r="C430" s="292"/>
      <c r="D430" s="226">
        <v>2494</v>
      </c>
      <c r="E430" s="226">
        <v>1283</v>
      </c>
      <c r="F430" s="227">
        <v>804</v>
      </c>
      <c r="G430" s="227">
        <v>203</v>
      </c>
      <c r="H430" s="227">
        <v>536</v>
      </c>
      <c r="I430" s="227">
        <v>65</v>
      </c>
      <c r="J430" s="227">
        <v>34.130000000000003</v>
      </c>
      <c r="K430" s="227">
        <v>424</v>
      </c>
      <c r="L430" s="227">
        <v>148</v>
      </c>
      <c r="M430" s="227">
        <v>6</v>
      </c>
      <c r="N430" s="227">
        <v>144</v>
      </c>
      <c r="O430" s="227">
        <v>13</v>
      </c>
      <c r="P430" s="227">
        <v>3</v>
      </c>
      <c r="Q430" s="227">
        <v>7</v>
      </c>
      <c r="R430" s="227" t="s">
        <v>245</v>
      </c>
      <c r="S430" s="227">
        <v>2</v>
      </c>
      <c r="T430" s="227">
        <v>5</v>
      </c>
      <c r="U430" s="227" t="s">
        <v>245</v>
      </c>
      <c r="V430" s="227">
        <v>6</v>
      </c>
      <c r="W430" s="227">
        <v>1</v>
      </c>
      <c r="X430" s="227" t="s">
        <v>245</v>
      </c>
      <c r="Y430" s="227" t="s">
        <v>245</v>
      </c>
      <c r="Z430" s="227" t="s">
        <v>245</v>
      </c>
      <c r="AA430" s="227">
        <v>7</v>
      </c>
      <c r="AB430" s="227">
        <v>7</v>
      </c>
      <c r="AC430" s="227">
        <v>7</v>
      </c>
      <c r="AD430" s="227">
        <v>7</v>
      </c>
      <c r="AE430" s="227">
        <v>7</v>
      </c>
      <c r="AF430" s="227">
        <v>7</v>
      </c>
      <c r="AG430" s="227">
        <v>0</v>
      </c>
      <c r="AH430" s="227">
        <v>7</v>
      </c>
      <c r="AI430" s="227">
        <v>1</v>
      </c>
      <c r="AJ430" s="227">
        <v>3</v>
      </c>
      <c r="AK430" s="227">
        <v>0</v>
      </c>
      <c r="AL430" s="227">
        <v>4</v>
      </c>
      <c r="AM430" s="227">
        <v>0</v>
      </c>
      <c r="AN430" s="227">
        <v>7</v>
      </c>
      <c r="AO430" s="227">
        <v>4</v>
      </c>
      <c r="AP430" s="227">
        <v>7</v>
      </c>
      <c r="AQ430" s="227">
        <v>7</v>
      </c>
    </row>
    <row r="431" spans="1:43" ht="14.25" customHeight="1">
      <c r="A431" s="249">
        <v>426</v>
      </c>
      <c r="B431" s="292"/>
      <c r="C431" s="293" t="s">
        <v>4644</v>
      </c>
      <c r="D431" s="226">
        <v>2494</v>
      </c>
      <c r="E431" s="226">
        <v>1283</v>
      </c>
      <c r="F431" s="227">
        <v>804</v>
      </c>
      <c r="G431" s="227">
        <v>203</v>
      </c>
      <c r="H431" s="227">
        <v>536</v>
      </c>
      <c r="I431" s="227">
        <v>65</v>
      </c>
      <c r="J431" s="227">
        <v>34.130000000000003</v>
      </c>
      <c r="K431" s="227">
        <v>424</v>
      </c>
      <c r="L431" s="227">
        <v>148</v>
      </c>
      <c r="M431" s="227">
        <v>6</v>
      </c>
      <c r="N431" s="227">
        <v>144</v>
      </c>
      <c r="O431" s="227">
        <v>13</v>
      </c>
      <c r="P431" s="227">
        <v>3</v>
      </c>
      <c r="Q431" s="227">
        <v>7</v>
      </c>
      <c r="R431" s="227" t="s">
        <v>245</v>
      </c>
      <c r="S431" s="227">
        <v>2</v>
      </c>
      <c r="T431" s="227">
        <v>5</v>
      </c>
      <c r="U431" s="227" t="s">
        <v>245</v>
      </c>
      <c r="V431" s="227">
        <v>6</v>
      </c>
      <c r="W431" s="227">
        <v>1</v>
      </c>
      <c r="X431" s="227" t="s">
        <v>245</v>
      </c>
      <c r="Y431" s="227" t="s">
        <v>245</v>
      </c>
      <c r="Z431" s="227" t="s">
        <v>245</v>
      </c>
      <c r="AA431" s="227">
        <v>7</v>
      </c>
      <c r="AB431" s="227">
        <v>7</v>
      </c>
      <c r="AC431" s="227">
        <v>7</v>
      </c>
      <c r="AD431" s="227">
        <v>7</v>
      </c>
      <c r="AE431" s="227">
        <v>7</v>
      </c>
      <c r="AF431" s="227">
        <v>7</v>
      </c>
      <c r="AG431" s="227">
        <v>0</v>
      </c>
      <c r="AH431" s="227">
        <v>7</v>
      </c>
      <c r="AI431" s="227">
        <v>1</v>
      </c>
      <c r="AJ431" s="227">
        <v>3</v>
      </c>
      <c r="AK431" s="227">
        <v>0</v>
      </c>
      <c r="AL431" s="227">
        <v>4</v>
      </c>
      <c r="AM431" s="227">
        <v>0</v>
      </c>
      <c r="AN431" s="227">
        <v>7</v>
      </c>
      <c r="AO431" s="227">
        <v>4</v>
      </c>
      <c r="AP431" s="227">
        <v>7</v>
      </c>
      <c r="AQ431" s="227">
        <v>7</v>
      </c>
    </row>
    <row r="432" spans="1:43" ht="14.25" customHeight="1">
      <c r="A432" s="249">
        <v>427</v>
      </c>
      <c r="B432" s="292" t="s">
        <v>4079</v>
      </c>
      <c r="C432" s="293"/>
      <c r="D432" s="226">
        <v>7063</v>
      </c>
      <c r="E432" s="226">
        <v>6135</v>
      </c>
      <c r="F432" s="227">
        <v>562</v>
      </c>
      <c r="G432" s="227">
        <v>119</v>
      </c>
      <c r="H432" s="227">
        <v>425</v>
      </c>
      <c r="I432" s="227">
        <v>18</v>
      </c>
      <c r="J432" s="227">
        <v>36.869999999999997</v>
      </c>
      <c r="K432" s="227">
        <v>255</v>
      </c>
      <c r="L432" s="227">
        <v>9</v>
      </c>
      <c r="M432" s="227">
        <v>1</v>
      </c>
      <c r="N432" s="227">
        <v>7</v>
      </c>
      <c r="O432" s="227" t="s">
        <v>245</v>
      </c>
      <c r="P432" s="227">
        <v>1</v>
      </c>
      <c r="Q432" s="227">
        <v>22</v>
      </c>
      <c r="R432" s="227">
        <v>1</v>
      </c>
      <c r="S432" s="227">
        <v>9</v>
      </c>
      <c r="T432" s="227">
        <v>12</v>
      </c>
      <c r="U432" s="227" t="s">
        <v>245</v>
      </c>
      <c r="V432" s="227">
        <v>7</v>
      </c>
      <c r="W432" s="227">
        <v>10</v>
      </c>
      <c r="X432" s="227">
        <v>5</v>
      </c>
      <c r="Y432" s="227" t="s">
        <v>245</v>
      </c>
      <c r="Z432" s="227" t="s">
        <v>245</v>
      </c>
      <c r="AA432" s="227">
        <v>20</v>
      </c>
      <c r="AB432" s="227">
        <v>15</v>
      </c>
      <c r="AC432" s="227">
        <v>20</v>
      </c>
      <c r="AD432" s="227">
        <v>21</v>
      </c>
      <c r="AE432" s="227">
        <v>20</v>
      </c>
      <c r="AF432" s="227">
        <v>17</v>
      </c>
      <c r="AG432" s="227">
        <v>0</v>
      </c>
      <c r="AH432" s="227">
        <v>22</v>
      </c>
      <c r="AI432" s="227">
        <v>22</v>
      </c>
      <c r="AJ432" s="227">
        <v>15</v>
      </c>
      <c r="AK432" s="227">
        <v>2</v>
      </c>
      <c r="AL432" s="227">
        <v>6</v>
      </c>
      <c r="AM432" s="227">
        <v>3</v>
      </c>
      <c r="AN432" s="227">
        <v>22</v>
      </c>
      <c r="AO432" s="227">
        <v>8</v>
      </c>
      <c r="AP432" s="227">
        <v>22</v>
      </c>
      <c r="AQ432" s="227">
        <v>22</v>
      </c>
    </row>
    <row r="433" spans="1:43" ht="14.25" customHeight="1">
      <c r="A433" s="249">
        <v>428</v>
      </c>
      <c r="B433" s="292"/>
      <c r="C433" s="293" t="s">
        <v>4645</v>
      </c>
      <c r="D433" s="226">
        <v>7063</v>
      </c>
      <c r="E433" s="226">
        <v>6135</v>
      </c>
      <c r="F433" s="227">
        <v>562</v>
      </c>
      <c r="G433" s="227">
        <v>119</v>
      </c>
      <c r="H433" s="227">
        <v>425</v>
      </c>
      <c r="I433" s="227">
        <v>18</v>
      </c>
      <c r="J433" s="227">
        <v>36.869999999999997</v>
      </c>
      <c r="K433" s="227">
        <v>255</v>
      </c>
      <c r="L433" s="227">
        <v>9</v>
      </c>
      <c r="M433" s="227">
        <v>1</v>
      </c>
      <c r="N433" s="227">
        <v>7</v>
      </c>
      <c r="O433" s="227" t="s">
        <v>245</v>
      </c>
      <c r="P433" s="227">
        <v>1</v>
      </c>
      <c r="Q433" s="227">
        <v>22</v>
      </c>
      <c r="R433" s="227">
        <v>1</v>
      </c>
      <c r="S433" s="227">
        <v>9</v>
      </c>
      <c r="T433" s="227">
        <v>12</v>
      </c>
      <c r="U433" s="227" t="s">
        <v>245</v>
      </c>
      <c r="V433" s="227">
        <v>7</v>
      </c>
      <c r="W433" s="227">
        <v>10</v>
      </c>
      <c r="X433" s="227">
        <v>5</v>
      </c>
      <c r="Y433" s="227" t="s">
        <v>245</v>
      </c>
      <c r="Z433" s="227" t="s">
        <v>245</v>
      </c>
      <c r="AA433" s="227">
        <v>20</v>
      </c>
      <c r="AB433" s="227">
        <v>15</v>
      </c>
      <c r="AC433" s="227">
        <v>20</v>
      </c>
      <c r="AD433" s="227">
        <v>21</v>
      </c>
      <c r="AE433" s="227">
        <v>20</v>
      </c>
      <c r="AF433" s="227">
        <v>17</v>
      </c>
      <c r="AG433" s="227">
        <v>0</v>
      </c>
      <c r="AH433" s="227">
        <v>22</v>
      </c>
      <c r="AI433" s="227">
        <v>22</v>
      </c>
      <c r="AJ433" s="227">
        <v>15</v>
      </c>
      <c r="AK433" s="227">
        <v>2</v>
      </c>
      <c r="AL433" s="227">
        <v>6</v>
      </c>
      <c r="AM433" s="227">
        <v>3</v>
      </c>
      <c r="AN433" s="227">
        <v>22</v>
      </c>
      <c r="AO433" s="227">
        <v>8</v>
      </c>
      <c r="AP433" s="227">
        <v>22</v>
      </c>
      <c r="AQ433" s="227">
        <v>22</v>
      </c>
    </row>
    <row r="434" spans="1:43" ht="14.25" customHeight="1">
      <c r="A434" s="249">
        <v>429</v>
      </c>
      <c r="B434" s="292" t="s">
        <v>4091</v>
      </c>
      <c r="C434" s="292"/>
      <c r="D434" s="226">
        <v>9950</v>
      </c>
      <c r="E434" s="226">
        <v>8367</v>
      </c>
      <c r="F434" s="227">
        <v>665</v>
      </c>
      <c r="G434" s="227">
        <v>355</v>
      </c>
      <c r="H434" s="227">
        <v>290</v>
      </c>
      <c r="I434" s="227">
        <v>20</v>
      </c>
      <c r="J434" s="227">
        <v>132.79</v>
      </c>
      <c r="K434" s="227">
        <v>447</v>
      </c>
      <c r="L434" s="227">
        <v>108</v>
      </c>
      <c r="M434" s="227">
        <v>9</v>
      </c>
      <c r="N434" s="227">
        <v>104</v>
      </c>
      <c r="O434" s="227" t="s">
        <v>245</v>
      </c>
      <c r="P434" s="227" t="s">
        <v>245</v>
      </c>
      <c r="Q434" s="227">
        <v>66</v>
      </c>
      <c r="R434" s="227">
        <v>14</v>
      </c>
      <c r="S434" s="227">
        <v>43</v>
      </c>
      <c r="T434" s="227">
        <v>9</v>
      </c>
      <c r="U434" s="227">
        <v>4</v>
      </c>
      <c r="V434" s="227">
        <v>2</v>
      </c>
      <c r="W434" s="227">
        <v>10</v>
      </c>
      <c r="X434" s="227">
        <v>27</v>
      </c>
      <c r="Y434" s="227">
        <v>13</v>
      </c>
      <c r="Z434" s="227">
        <v>10</v>
      </c>
      <c r="AA434" s="227">
        <v>44</v>
      </c>
      <c r="AB434" s="227">
        <v>53</v>
      </c>
      <c r="AC434" s="227">
        <v>52</v>
      </c>
      <c r="AD434" s="227">
        <v>53</v>
      </c>
      <c r="AE434" s="227">
        <v>57</v>
      </c>
      <c r="AF434" s="227">
        <v>49</v>
      </c>
      <c r="AG434" s="227">
        <v>7</v>
      </c>
      <c r="AH434" s="227">
        <v>65</v>
      </c>
      <c r="AI434" s="227">
        <v>55</v>
      </c>
      <c r="AJ434" s="227">
        <v>65</v>
      </c>
      <c r="AK434" s="227">
        <v>35</v>
      </c>
      <c r="AL434" s="227">
        <v>31</v>
      </c>
      <c r="AM434" s="227">
        <v>24</v>
      </c>
      <c r="AN434" s="227">
        <v>60</v>
      </c>
      <c r="AO434" s="227">
        <v>31</v>
      </c>
      <c r="AP434" s="227">
        <v>61</v>
      </c>
      <c r="AQ434" s="227">
        <v>60</v>
      </c>
    </row>
    <row r="435" spans="1:43" ht="14.25" customHeight="1">
      <c r="A435" s="249">
        <v>430</v>
      </c>
      <c r="B435" s="292"/>
      <c r="C435" s="292" t="s">
        <v>4092</v>
      </c>
      <c r="D435" s="226">
        <v>3232</v>
      </c>
      <c r="E435" s="226">
        <v>2661</v>
      </c>
      <c r="F435" s="227">
        <v>204</v>
      </c>
      <c r="G435" s="227">
        <v>113</v>
      </c>
      <c r="H435" s="227">
        <v>84</v>
      </c>
      <c r="I435" s="227">
        <v>7</v>
      </c>
      <c r="J435" s="227">
        <v>58.24</v>
      </c>
      <c r="K435" s="227">
        <v>110</v>
      </c>
      <c r="L435" s="227">
        <v>16</v>
      </c>
      <c r="M435" s="227">
        <v>4</v>
      </c>
      <c r="N435" s="227">
        <v>14</v>
      </c>
      <c r="O435" s="227" t="s">
        <v>245</v>
      </c>
      <c r="P435" s="227" t="s">
        <v>245</v>
      </c>
      <c r="Q435" s="227">
        <v>20</v>
      </c>
      <c r="R435" s="227">
        <v>6</v>
      </c>
      <c r="S435" s="227">
        <v>12</v>
      </c>
      <c r="T435" s="227">
        <v>2</v>
      </c>
      <c r="U435" s="227" t="s">
        <v>245</v>
      </c>
      <c r="V435" s="227">
        <v>2</v>
      </c>
      <c r="W435" s="227">
        <v>3</v>
      </c>
      <c r="X435" s="227">
        <v>12</v>
      </c>
      <c r="Y435" s="227">
        <v>3</v>
      </c>
      <c r="Z435" s="227" t="s">
        <v>245</v>
      </c>
      <c r="AA435" s="227">
        <v>8</v>
      </c>
      <c r="AB435" s="227">
        <v>14</v>
      </c>
      <c r="AC435" s="227">
        <v>12</v>
      </c>
      <c r="AD435" s="227">
        <v>14</v>
      </c>
      <c r="AE435" s="227">
        <v>14</v>
      </c>
      <c r="AF435" s="227">
        <v>8</v>
      </c>
      <c r="AG435" s="227">
        <v>4</v>
      </c>
      <c r="AH435" s="227">
        <v>20</v>
      </c>
      <c r="AI435" s="227">
        <v>20</v>
      </c>
      <c r="AJ435" s="227">
        <v>19</v>
      </c>
      <c r="AK435" s="227">
        <v>6</v>
      </c>
      <c r="AL435" s="227">
        <v>9</v>
      </c>
      <c r="AM435" s="227">
        <v>8</v>
      </c>
      <c r="AN435" s="227">
        <v>17</v>
      </c>
      <c r="AO435" s="227">
        <v>9</v>
      </c>
      <c r="AP435" s="227">
        <v>19</v>
      </c>
      <c r="AQ435" s="227">
        <v>19</v>
      </c>
    </row>
    <row r="436" spans="1:43" ht="14.25" customHeight="1">
      <c r="A436" s="249">
        <v>431</v>
      </c>
      <c r="B436" s="292"/>
      <c r="C436" s="292" t="s">
        <v>4109</v>
      </c>
      <c r="D436" s="226">
        <v>2977</v>
      </c>
      <c r="E436" s="226">
        <v>2408</v>
      </c>
      <c r="F436" s="227">
        <v>231</v>
      </c>
      <c r="G436" s="227">
        <v>108</v>
      </c>
      <c r="H436" s="227">
        <v>117</v>
      </c>
      <c r="I436" s="227">
        <v>6</v>
      </c>
      <c r="J436" s="227">
        <v>39.68</v>
      </c>
      <c r="K436" s="227">
        <v>168</v>
      </c>
      <c r="L436" s="227">
        <v>39</v>
      </c>
      <c r="M436" s="227" t="s">
        <v>245</v>
      </c>
      <c r="N436" s="227">
        <v>39</v>
      </c>
      <c r="O436" s="227" t="s">
        <v>245</v>
      </c>
      <c r="P436" s="227" t="s">
        <v>245</v>
      </c>
      <c r="Q436" s="227">
        <v>26</v>
      </c>
      <c r="R436" s="227">
        <v>5</v>
      </c>
      <c r="S436" s="227">
        <v>14</v>
      </c>
      <c r="T436" s="227">
        <v>7</v>
      </c>
      <c r="U436" s="227">
        <v>4</v>
      </c>
      <c r="V436" s="227" t="s">
        <v>245</v>
      </c>
      <c r="W436" s="227">
        <v>5</v>
      </c>
      <c r="X436" s="227">
        <v>8</v>
      </c>
      <c r="Y436" s="227">
        <v>3</v>
      </c>
      <c r="Z436" s="227">
        <v>6</v>
      </c>
      <c r="AA436" s="227">
        <v>22</v>
      </c>
      <c r="AB436" s="227">
        <v>19</v>
      </c>
      <c r="AC436" s="227">
        <v>20</v>
      </c>
      <c r="AD436" s="227">
        <v>20</v>
      </c>
      <c r="AE436" s="227">
        <v>23</v>
      </c>
      <c r="AF436" s="227">
        <v>21</v>
      </c>
      <c r="AG436" s="227">
        <v>3</v>
      </c>
      <c r="AH436" s="227">
        <v>25</v>
      </c>
      <c r="AI436" s="227">
        <v>23</v>
      </c>
      <c r="AJ436" s="227">
        <v>26</v>
      </c>
      <c r="AK436" s="227">
        <v>14</v>
      </c>
      <c r="AL436" s="227">
        <v>19</v>
      </c>
      <c r="AM436" s="227">
        <v>16</v>
      </c>
      <c r="AN436" s="227">
        <v>23</v>
      </c>
      <c r="AO436" s="227">
        <v>22</v>
      </c>
      <c r="AP436" s="227">
        <v>22</v>
      </c>
      <c r="AQ436" s="227">
        <v>21</v>
      </c>
    </row>
    <row r="437" spans="1:43" ht="14.25" customHeight="1">
      <c r="A437" s="249">
        <v>432</v>
      </c>
      <c r="B437" s="292"/>
      <c r="C437" s="292" t="s">
        <v>4127</v>
      </c>
      <c r="D437" s="226">
        <v>3741</v>
      </c>
      <c r="E437" s="226">
        <v>3298</v>
      </c>
      <c r="F437" s="227">
        <v>230</v>
      </c>
      <c r="G437" s="227">
        <v>134</v>
      </c>
      <c r="H437" s="227">
        <v>89</v>
      </c>
      <c r="I437" s="227">
        <v>7</v>
      </c>
      <c r="J437" s="227">
        <v>34.869999999999997</v>
      </c>
      <c r="K437" s="227">
        <v>169</v>
      </c>
      <c r="L437" s="227">
        <v>53</v>
      </c>
      <c r="M437" s="227">
        <v>5</v>
      </c>
      <c r="N437" s="227">
        <v>51</v>
      </c>
      <c r="O437" s="227" t="s">
        <v>245</v>
      </c>
      <c r="P437" s="227" t="s">
        <v>245</v>
      </c>
      <c r="Q437" s="227">
        <v>20</v>
      </c>
      <c r="R437" s="227">
        <v>3</v>
      </c>
      <c r="S437" s="227">
        <v>17</v>
      </c>
      <c r="T437" s="227" t="s">
        <v>245</v>
      </c>
      <c r="U437" s="227" t="s">
        <v>245</v>
      </c>
      <c r="V437" s="227" t="s">
        <v>245</v>
      </c>
      <c r="W437" s="227">
        <v>2</v>
      </c>
      <c r="X437" s="227">
        <v>7</v>
      </c>
      <c r="Y437" s="227">
        <v>7</v>
      </c>
      <c r="Z437" s="227">
        <v>4</v>
      </c>
      <c r="AA437" s="227">
        <v>14</v>
      </c>
      <c r="AB437" s="227">
        <v>20</v>
      </c>
      <c r="AC437" s="227">
        <v>20</v>
      </c>
      <c r="AD437" s="227">
        <v>19</v>
      </c>
      <c r="AE437" s="227">
        <v>20</v>
      </c>
      <c r="AF437" s="227">
        <v>20</v>
      </c>
      <c r="AG437" s="227">
        <v>0</v>
      </c>
      <c r="AH437" s="227">
        <v>20</v>
      </c>
      <c r="AI437" s="227">
        <v>12</v>
      </c>
      <c r="AJ437" s="227">
        <v>20</v>
      </c>
      <c r="AK437" s="227">
        <v>15</v>
      </c>
      <c r="AL437" s="227">
        <v>3</v>
      </c>
      <c r="AM437" s="227">
        <v>0</v>
      </c>
      <c r="AN437" s="227">
        <v>20</v>
      </c>
      <c r="AO437" s="227">
        <v>0</v>
      </c>
      <c r="AP437" s="227">
        <v>20</v>
      </c>
      <c r="AQ437" s="227">
        <v>20</v>
      </c>
    </row>
    <row r="438" spans="1:43" ht="14.25" customHeight="1">
      <c r="A438" s="249">
        <v>433</v>
      </c>
      <c r="B438" s="292" t="s">
        <v>4143</v>
      </c>
      <c r="C438" s="292"/>
      <c r="D438" s="226">
        <v>4018</v>
      </c>
      <c r="E438" s="226">
        <v>2160</v>
      </c>
      <c r="F438" s="227">
        <v>879</v>
      </c>
      <c r="G438" s="227">
        <v>713</v>
      </c>
      <c r="H438" s="227">
        <v>122</v>
      </c>
      <c r="I438" s="227">
        <v>44</v>
      </c>
      <c r="J438" s="227">
        <v>76.989999999999995</v>
      </c>
      <c r="K438" s="227">
        <v>500</v>
      </c>
      <c r="L438" s="227">
        <v>61</v>
      </c>
      <c r="M438" s="227">
        <v>7</v>
      </c>
      <c r="N438" s="227">
        <v>58</v>
      </c>
      <c r="O438" s="227">
        <v>3</v>
      </c>
      <c r="P438" s="227">
        <v>4</v>
      </c>
      <c r="Q438" s="227">
        <v>58</v>
      </c>
      <c r="R438" s="227">
        <v>26</v>
      </c>
      <c r="S438" s="227">
        <v>7</v>
      </c>
      <c r="T438" s="227">
        <v>25</v>
      </c>
      <c r="U438" s="227">
        <v>15</v>
      </c>
      <c r="V438" s="227">
        <v>17</v>
      </c>
      <c r="W438" s="227">
        <v>14</v>
      </c>
      <c r="X438" s="227">
        <v>10</v>
      </c>
      <c r="Y438" s="227">
        <v>1</v>
      </c>
      <c r="Z438" s="227">
        <v>1</v>
      </c>
      <c r="AA438" s="227">
        <v>27</v>
      </c>
      <c r="AB438" s="227">
        <v>24</v>
      </c>
      <c r="AC438" s="227">
        <v>38</v>
      </c>
      <c r="AD438" s="227">
        <v>40</v>
      </c>
      <c r="AE438" s="227">
        <v>46</v>
      </c>
      <c r="AF438" s="227">
        <v>30</v>
      </c>
      <c r="AG438" s="227">
        <v>9</v>
      </c>
      <c r="AH438" s="227">
        <v>58</v>
      </c>
      <c r="AI438" s="227">
        <v>21</v>
      </c>
      <c r="AJ438" s="227">
        <v>45</v>
      </c>
      <c r="AK438" s="227">
        <v>7</v>
      </c>
      <c r="AL438" s="227">
        <v>0</v>
      </c>
      <c r="AM438" s="227">
        <v>0</v>
      </c>
      <c r="AN438" s="227">
        <v>22</v>
      </c>
      <c r="AO438" s="227">
        <v>21</v>
      </c>
      <c r="AP438" s="227">
        <v>35</v>
      </c>
      <c r="AQ438" s="227">
        <v>22</v>
      </c>
    </row>
    <row r="439" spans="1:43" ht="14.25" customHeight="1">
      <c r="A439" s="249">
        <v>434</v>
      </c>
      <c r="B439" s="292"/>
      <c r="C439" s="293" t="s">
        <v>4599</v>
      </c>
      <c r="D439" s="226">
        <v>741</v>
      </c>
      <c r="E439" s="226">
        <v>277</v>
      </c>
      <c r="F439" s="227">
        <v>246</v>
      </c>
      <c r="G439" s="227">
        <v>216</v>
      </c>
      <c r="H439" s="227">
        <v>28</v>
      </c>
      <c r="I439" s="227">
        <v>2</v>
      </c>
      <c r="J439" s="227">
        <v>11.39</v>
      </c>
      <c r="K439" s="227">
        <v>109</v>
      </c>
      <c r="L439" s="227">
        <v>11</v>
      </c>
      <c r="M439" s="227">
        <v>1</v>
      </c>
      <c r="N439" s="227">
        <v>10</v>
      </c>
      <c r="O439" s="227">
        <v>1</v>
      </c>
      <c r="P439" s="227" t="s">
        <v>245</v>
      </c>
      <c r="Q439" s="227">
        <v>11</v>
      </c>
      <c r="R439" s="227">
        <v>8</v>
      </c>
      <c r="S439" s="227">
        <v>1</v>
      </c>
      <c r="T439" s="227">
        <v>2</v>
      </c>
      <c r="U439" s="227">
        <v>3</v>
      </c>
      <c r="V439" s="227">
        <v>6</v>
      </c>
      <c r="W439" s="227">
        <v>1</v>
      </c>
      <c r="X439" s="227">
        <v>1</v>
      </c>
      <c r="Y439" s="227" t="s">
        <v>245</v>
      </c>
      <c r="Z439" s="227" t="s">
        <v>245</v>
      </c>
      <c r="AA439" s="227">
        <v>7</v>
      </c>
      <c r="AB439" s="227">
        <v>4</v>
      </c>
      <c r="AC439" s="227">
        <v>5</v>
      </c>
      <c r="AD439" s="227">
        <v>6</v>
      </c>
      <c r="AE439" s="227">
        <v>8</v>
      </c>
      <c r="AF439" s="227">
        <v>7</v>
      </c>
      <c r="AG439" s="227">
        <v>1</v>
      </c>
      <c r="AH439" s="227">
        <v>11</v>
      </c>
      <c r="AI439" s="227">
        <v>3</v>
      </c>
      <c r="AJ439" s="227">
        <v>3</v>
      </c>
      <c r="AK439" s="227">
        <v>0</v>
      </c>
      <c r="AL439" s="227">
        <v>0</v>
      </c>
      <c r="AM439" s="227">
        <v>0</v>
      </c>
      <c r="AN439" s="227">
        <v>4</v>
      </c>
      <c r="AO439" s="227">
        <v>3</v>
      </c>
      <c r="AP439" s="227">
        <v>10</v>
      </c>
      <c r="AQ439" s="227">
        <v>3</v>
      </c>
    </row>
    <row r="440" spans="1:43" ht="14.25" customHeight="1">
      <c r="A440" s="249">
        <v>435</v>
      </c>
      <c r="B440" s="292"/>
      <c r="C440" s="292" t="s">
        <v>4153</v>
      </c>
      <c r="D440" s="226">
        <v>1348</v>
      </c>
      <c r="E440" s="226">
        <v>480</v>
      </c>
      <c r="F440" s="227">
        <v>501</v>
      </c>
      <c r="G440" s="227">
        <v>431</v>
      </c>
      <c r="H440" s="227">
        <v>53</v>
      </c>
      <c r="I440" s="227">
        <v>17</v>
      </c>
      <c r="J440" s="227">
        <v>45.36</v>
      </c>
      <c r="K440" s="227">
        <v>315</v>
      </c>
      <c r="L440" s="227">
        <v>41</v>
      </c>
      <c r="M440" s="227">
        <v>4</v>
      </c>
      <c r="N440" s="227">
        <v>39</v>
      </c>
      <c r="O440" s="227">
        <v>1</v>
      </c>
      <c r="P440" s="227">
        <v>3</v>
      </c>
      <c r="Q440" s="227">
        <v>22</v>
      </c>
      <c r="R440" s="227">
        <v>17</v>
      </c>
      <c r="S440" s="227">
        <v>5</v>
      </c>
      <c r="T440" s="227" t="s">
        <v>245</v>
      </c>
      <c r="U440" s="227">
        <v>2</v>
      </c>
      <c r="V440" s="227">
        <v>6</v>
      </c>
      <c r="W440" s="227">
        <v>10</v>
      </c>
      <c r="X440" s="227">
        <v>4</v>
      </c>
      <c r="Y440" s="227" t="s">
        <v>245</v>
      </c>
      <c r="Z440" s="227" t="s">
        <v>245</v>
      </c>
      <c r="AA440" s="227">
        <v>18</v>
      </c>
      <c r="AB440" s="227">
        <v>18</v>
      </c>
      <c r="AC440" s="227">
        <v>20</v>
      </c>
      <c r="AD440" s="227">
        <v>18</v>
      </c>
      <c r="AE440" s="227">
        <v>21</v>
      </c>
      <c r="AF440" s="227">
        <v>21</v>
      </c>
      <c r="AG440" s="227">
        <v>0</v>
      </c>
      <c r="AH440" s="227">
        <v>22</v>
      </c>
      <c r="AI440" s="227">
        <v>12</v>
      </c>
      <c r="AJ440" s="227">
        <v>17</v>
      </c>
      <c r="AK440" s="227">
        <v>5</v>
      </c>
      <c r="AL440" s="227">
        <v>0</v>
      </c>
      <c r="AM440" s="227">
        <v>0</v>
      </c>
      <c r="AN440" s="227">
        <v>16</v>
      </c>
      <c r="AO440" s="227">
        <v>16</v>
      </c>
      <c r="AP440" s="227">
        <v>22</v>
      </c>
      <c r="AQ440" s="227">
        <v>17</v>
      </c>
    </row>
    <row r="441" spans="1:43" ht="14.25" customHeight="1">
      <c r="A441" s="249">
        <v>436</v>
      </c>
      <c r="B441" s="292"/>
      <c r="C441" s="292" t="s">
        <v>4170</v>
      </c>
      <c r="D441" s="226">
        <v>311</v>
      </c>
      <c r="E441" s="226">
        <v>142</v>
      </c>
      <c r="F441" s="227">
        <v>92</v>
      </c>
      <c r="G441" s="227">
        <v>65</v>
      </c>
      <c r="H441" s="227">
        <v>5</v>
      </c>
      <c r="I441" s="227">
        <v>22</v>
      </c>
      <c r="J441" s="227">
        <v>13.01</v>
      </c>
      <c r="K441" s="227">
        <v>65</v>
      </c>
      <c r="L441" s="227">
        <v>6</v>
      </c>
      <c r="M441" s="227">
        <v>1</v>
      </c>
      <c r="N441" s="227">
        <v>6</v>
      </c>
      <c r="O441" s="227" t="s">
        <v>245</v>
      </c>
      <c r="P441" s="227" t="s">
        <v>245</v>
      </c>
      <c r="Q441" s="227">
        <v>2</v>
      </c>
      <c r="R441" s="227">
        <v>1</v>
      </c>
      <c r="S441" s="227">
        <v>1</v>
      </c>
      <c r="T441" s="227" t="s">
        <v>245</v>
      </c>
      <c r="U441" s="227" t="s">
        <v>245</v>
      </c>
      <c r="V441" s="227">
        <v>1</v>
      </c>
      <c r="W441" s="227">
        <v>1</v>
      </c>
      <c r="X441" s="227" t="s">
        <v>245</v>
      </c>
      <c r="Y441" s="227" t="s">
        <v>245</v>
      </c>
      <c r="Z441" s="227" t="s">
        <v>245</v>
      </c>
      <c r="AA441" s="227">
        <v>2</v>
      </c>
      <c r="AB441" s="227">
        <v>2</v>
      </c>
      <c r="AC441" s="227">
        <v>2</v>
      </c>
      <c r="AD441" s="227">
        <v>2</v>
      </c>
      <c r="AE441" s="227">
        <v>2</v>
      </c>
      <c r="AF441" s="227">
        <v>2</v>
      </c>
      <c r="AG441" s="227">
        <v>0</v>
      </c>
      <c r="AH441" s="227">
        <v>2</v>
      </c>
      <c r="AI441" s="227">
        <v>2</v>
      </c>
      <c r="AJ441" s="227">
        <v>2</v>
      </c>
      <c r="AK441" s="227">
        <v>2</v>
      </c>
      <c r="AL441" s="227">
        <v>0</v>
      </c>
      <c r="AM441" s="227">
        <v>0</v>
      </c>
      <c r="AN441" s="227">
        <v>2</v>
      </c>
      <c r="AO441" s="227">
        <v>2</v>
      </c>
      <c r="AP441" s="227">
        <v>2</v>
      </c>
      <c r="AQ441" s="227">
        <v>2</v>
      </c>
    </row>
    <row r="442" spans="1:43" ht="14.25" customHeight="1">
      <c r="A442" s="249">
        <v>437</v>
      </c>
      <c r="B442" s="292"/>
      <c r="C442" s="292" t="s">
        <v>4173</v>
      </c>
      <c r="D442" s="226">
        <v>485</v>
      </c>
      <c r="E442" s="226">
        <v>338</v>
      </c>
      <c r="F442" s="227">
        <v>16</v>
      </c>
      <c r="G442" s="227">
        <v>0</v>
      </c>
      <c r="H442" s="227">
        <v>15</v>
      </c>
      <c r="I442" s="227">
        <v>1</v>
      </c>
      <c r="J442" s="227" t="s">
        <v>246</v>
      </c>
      <c r="K442" s="227">
        <v>2</v>
      </c>
      <c r="L442" s="227" t="s">
        <v>246</v>
      </c>
      <c r="M442" s="227" t="s">
        <v>246</v>
      </c>
      <c r="N442" s="227" t="s">
        <v>246</v>
      </c>
      <c r="O442" s="227" t="s">
        <v>246</v>
      </c>
      <c r="P442" s="227" t="s">
        <v>246</v>
      </c>
      <c r="Q442" s="227">
        <v>6</v>
      </c>
      <c r="R442" s="227" t="s">
        <v>245</v>
      </c>
      <c r="S442" s="227" t="s">
        <v>245</v>
      </c>
      <c r="T442" s="227">
        <v>6</v>
      </c>
      <c r="U442" s="227">
        <v>3</v>
      </c>
      <c r="V442" s="227">
        <v>2</v>
      </c>
      <c r="W442" s="227" t="s">
        <v>245</v>
      </c>
      <c r="X442" s="227">
        <v>1</v>
      </c>
      <c r="Y442" s="227" t="s">
        <v>245</v>
      </c>
      <c r="Z442" s="227" t="s">
        <v>245</v>
      </c>
      <c r="AA442" s="227">
        <v>0</v>
      </c>
      <c r="AB442" s="227">
        <v>0</v>
      </c>
      <c r="AC442" s="227">
        <v>5</v>
      </c>
      <c r="AD442" s="227">
        <v>5</v>
      </c>
      <c r="AE442" s="227">
        <v>5</v>
      </c>
      <c r="AF442" s="227">
        <v>0</v>
      </c>
      <c r="AG442" s="227">
        <v>1</v>
      </c>
      <c r="AH442" s="227">
        <v>6</v>
      </c>
      <c r="AI442" s="227">
        <v>2</v>
      </c>
      <c r="AJ442" s="227">
        <v>6</v>
      </c>
      <c r="AK442" s="227">
        <v>0</v>
      </c>
      <c r="AL442" s="227">
        <v>0</v>
      </c>
      <c r="AM442" s="227">
        <v>0</v>
      </c>
      <c r="AN442" s="227">
        <v>0</v>
      </c>
      <c r="AO442" s="227">
        <v>0</v>
      </c>
      <c r="AP442" s="227">
        <v>0</v>
      </c>
      <c r="AQ442" s="227">
        <v>0</v>
      </c>
    </row>
    <row r="443" spans="1:43" ht="14.25" customHeight="1">
      <c r="A443" s="249">
        <v>438</v>
      </c>
      <c r="B443" s="292"/>
      <c r="C443" s="292" t="s">
        <v>4178</v>
      </c>
      <c r="D443" s="226">
        <v>1133</v>
      </c>
      <c r="E443" s="226">
        <v>924</v>
      </c>
      <c r="F443" s="227">
        <v>24</v>
      </c>
      <c r="G443" s="227">
        <v>1</v>
      </c>
      <c r="H443" s="227">
        <v>21</v>
      </c>
      <c r="I443" s="227">
        <v>2</v>
      </c>
      <c r="J443" s="227" t="s">
        <v>246</v>
      </c>
      <c r="K443" s="227">
        <v>9</v>
      </c>
      <c r="L443" s="227" t="s">
        <v>246</v>
      </c>
      <c r="M443" s="227" t="s">
        <v>246</v>
      </c>
      <c r="N443" s="227" t="s">
        <v>246</v>
      </c>
      <c r="O443" s="227" t="s">
        <v>246</v>
      </c>
      <c r="P443" s="227" t="s">
        <v>246</v>
      </c>
      <c r="Q443" s="227">
        <v>17</v>
      </c>
      <c r="R443" s="227" t="s">
        <v>245</v>
      </c>
      <c r="S443" s="227" t="s">
        <v>245</v>
      </c>
      <c r="T443" s="227">
        <v>17</v>
      </c>
      <c r="U443" s="227">
        <v>7</v>
      </c>
      <c r="V443" s="227">
        <v>2</v>
      </c>
      <c r="W443" s="227">
        <v>2</v>
      </c>
      <c r="X443" s="227">
        <v>4</v>
      </c>
      <c r="Y443" s="227">
        <v>1</v>
      </c>
      <c r="Z443" s="227">
        <v>1</v>
      </c>
      <c r="AA443" s="227">
        <v>0</v>
      </c>
      <c r="AB443" s="227">
        <v>0</v>
      </c>
      <c r="AC443" s="227">
        <v>6</v>
      </c>
      <c r="AD443" s="227">
        <v>9</v>
      </c>
      <c r="AE443" s="227">
        <v>10</v>
      </c>
      <c r="AF443" s="227">
        <v>0</v>
      </c>
      <c r="AG443" s="227">
        <v>7</v>
      </c>
      <c r="AH443" s="227">
        <v>17</v>
      </c>
      <c r="AI443" s="227">
        <v>2</v>
      </c>
      <c r="AJ443" s="227">
        <v>17</v>
      </c>
      <c r="AK443" s="227">
        <v>0</v>
      </c>
      <c r="AL443" s="227">
        <v>0</v>
      </c>
      <c r="AM443" s="227">
        <v>0</v>
      </c>
      <c r="AN443" s="227">
        <v>0</v>
      </c>
      <c r="AO443" s="227">
        <v>0</v>
      </c>
      <c r="AP443" s="227">
        <v>1</v>
      </c>
      <c r="AQ443" s="227">
        <v>0</v>
      </c>
    </row>
    <row r="444" spans="1:43" ht="14.25" customHeight="1">
      <c r="A444" s="249">
        <v>439</v>
      </c>
      <c r="B444" s="292" t="s">
        <v>4192</v>
      </c>
      <c r="C444" s="292"/>
      <c r="D444" s="226">
        <v>4708</v>
      </c>
      <c r="E444" s="226">
        <v>2575</v>
      </c>
      <c r="F444" s="227">
        <v>1166</v>
      </c>
      <c r="G444" s="227">
        <v>1061</v>
      </c>
      <c r="H444" s="227">
        <v>62</v>
      </c>
      <c r="I444" s="227">
        <v>43</v>
      </c>
      <c r="J444" s="227">
        <v>104.99</v>
      </c>
      <c r="K444" s="227">
        <v>555</v>
      </c>
      <c r="L444" s="227">
        <v>166</v>
      </c>
      <c r="M444" s="227">
        <v>16</v>
      </c>
      <c r="N444" s="227">
        <v>162</v>
      </c>
      <c r="O444" s="227">
        <v>8</v>
      </c>
      <c r="P444" s="227">
        <v>8</v>
      </c>
      <c r="Q444" s="227">
        <v>11</v>
      </c>
      <c r="R444" s="227">
        <v>11</v>
      </c>
      <c r="S444" s="227" t="s">
        <v>245</v>
      </c>
      <c r="T444" s="227" t="s">
        <v>245</v>
      </c>
      <c r="U444" s="227">
        <v>1</v>
      </c>
      <c r="V444" s="227">
        <v>3</v>
      </c>
      <c r="W444" s="227">
        <v>3</v>
      </c>
      <c r="X444" s="227">
        <v>4</v>
      </c>
      <c r="Y444" s="227" t="s">
        <v>245</v>
      </c>
      <c r="Z444" s="227" t="s">
        <v>245</v>
      </c>
      <c r="AA444" s="227">
        <v>8</v>
      </c>
      <c r="AB444" s="227">
        <v>10</v>
      </c>
      <c r="AC444" s="227">
        <v>8</v>
      </c>
      <c r="AD444" s="227">
        <v>9</v>
      </c>
      <c r="AE444" s="227">
        <v>9</v>
      </c>
      <c r="AF444" s="227">
        <v>6</v>
      </c>
      <c r="AG444" s="227">
        <v>1</v>
      </c>
      <c r="AH444" s="227">
        <v>11</v>
      </c>
      <c r="AI444" s="227">
        <v>9</v>
      </c>
      <c r="AJ444" s="227">
        <v>6</v>
      </c>
      <c r="AK444" s="227">
        <v>3</v>
      </c>
      <c r="AL444" s="227">
        <v>1</v>
      </c>
      <c r="AM444" s="227">
        <v>0</v>
      </c>
      <c r="AN444" s="227">
        <v>8</v>
      </c>
      <c r="AO444" s="227">
        <v>7</v>
      </c>
      <c r="AP444" s="227">
        <v>11</v>
      </c>
      <c r="AQ444" s="227">
        <v>8</v>
      </c>
    </row>
    <row r="445" spans="1:43" ht="14.25" customHeight="1">
      <c r="A445" s="249">
        <v>440</v>
      </c>
      <c r="B445" s="292"/>
      <c r="C445" s="293" t="s">
        <v>4646</v>
      </c>
      <c r="D445" s="226">
        <v>4708</v>
      </c>
      <c r="E445" s="226">
        <v>2575</v>
      </c>
      <c r="F445" s="227">
        <v>1166</v>
      </c>
      <c r="G445" s="227">
        <v>1061</v>
      </c>
      <c r="H445" s="227">
        <v>62</v>
      </c>
      <c r="I445" s="227">
        <v>43</v>
      </c>
      <c r="J445" s="227">
        <v>104.99</v>
      </c>
      <c r="K445" s="227">
        <v>555</v>
      </c>
      <c r="L445" s="227">
        <v>166</v>
      </c>
      <c r="M445" s="227">
        <v>16</v>
      </c>
      <c r="N445" s="227">
        <v>162</v>
      </c>
      <c r="O445" s="227">
        <v>8</v>
      </c>
      <c r="P445" s="227">
        <v>8</v>
      </c>
      <c r="Q445" s="227">
        <v>11</v>
      </c>
      <c r="R445" s="227">
        <v>11</v>
      </c>
      <c r="S445" s="227" t="s">
        <v>245</v>
      </c>
      <c r="T445" s="227" t="s">
        <v>245</v>
      </c>
      <c r="U445" s="227">
        <v>1</v>
      </c>
      <c r="V445" s="227">
        <v>3</v>
      </c>
      <c r="W445" s="227">
        <v>3</v>
      </c>
      <c r="X445" s="227">
        <v>4</v>
      </c>
      <c r="Y445" s="227" t="s">
        <v>245</v>
      </c>
      <c r="Z445" s="227" t="s">
        <v>245</v>
      </c>
      <c r="AA445" s="227">
        <v>8</v>
      </c>
      <c r="AB445" s="227">
        <v>10</v>
      </c>
      <c r="AC445" s="227">
        <v>8</v>
      </c>
      <c r="AD445" s="227">
        <v>9</v>
      </c>
      <c r="AE445" s="227">
        <v>9</v>
      </c>
      <c r="AF445" s="227">
        <v>6</v>
      </c>
      <c r="AG445" s="227">
        <v>1</v>
      </c>
      <c r="AH445" s="227">
        <v>11</v>
      </c>
      <c r="AI445" s="227">
        <v>9</v>
      </c>
      <c r="AJ445" s="227">
        <v>6</v>
      </c>
      <c r="AK445" s="227">
        <v>3</v>
      </c>
      <c r="AL445" s="227">
        <v>1</v>
      </c>
      <c r="AM445" s="227">
        <v>0</v>
      </c>
      <c r="AN445" s="227">
        <v>8</v>
      </c>
      <c r="AO445" s="227">
        <v>7</v>
      </c>
      <c r="AP445" s="227">
        <v>11</v>
      </c>
      <c r="AQ445" s="227">
        <v>8</v>
      </c>
    </row>
    <row r="446" spans="1:43" ht="14.25" customHeight="1">
      <c r="A446" s="249">
        <v>441</v>
      </c>
      <c r="B446" s="292" t="s">
        <v>4198</v>
      </c>
      <c r="C446" s="292"/>
      <c r="D446" s="226">
        <v>18937</v>
      </c>
      <c r="E446" s="226">
        <v>13238</v>
      </c>
      <c r="F446" s="227">
        <v>750</v>
      </c>
      <c r="G446" s="227">
        <v>662</v>
      </c>
      <c r="H446" s="227">
        <v>79</v>
      </c>
      <c r="I446" s="227">
        <v>9</v>
      </c>
      <c r="J446" s="227">
        <v>101.33</v>
      </c>
      <c r="K446" s="227">
        <v>374</v>
      </c>
      <c r="L446" s="227">
        <v>71</v>
      </c>
      <c r="M446" s="227">
        <v>8</v>
      </c>
      <c r="N446" s="227">
        <v>41</v>
      </c>
      <c r="O446" s="227">
        <v>6</v>
      </c>
      <c r="P446" s="227">
        <v>43</v>
      </c>
      <c r="Q446" s="227">
        <v>26</v>
      </c>
      <c r="R446" s="227">
        <v>20</v>
      </c>
      <c r="S446" s="227">
        <v>4</v>
      </c>
      <c r="T446" s="227">
        <v>2</v>
      </c>
      <c r="U446" s="227">
        <v>3</v>
      </c>
      <c r="V446" s="227">
        <v>10</v>
      </c>
      <c r="W446" s="227">
        <v>8</v>
      </c>
      <c r="X446" s="227">
        <v>4</v>
      </c>
      <c r="Y446" s="227">
        <v>1</v>
      </c>
      <c r="Z446" s="227" t="s">
        <v>245</v>
      </c>
      <c r="AA446" s="227">
        <v>2</v>
      </c>
      <c r="AB446" s="227">
        <v>23</v>
      </c>
      <c r="AC446" s="227">
        <v>17</v>
      </c>
      <c r="AD446" s="227">
        <v>0</v>
      </c>
      <c r="AE446" s="227">
        <v>23</v>
      </c>
      <c r="AF446" s="227">
        <v>0</v>
      </c>
      <c r="AG446" s="227">
        <v>2</v>
      </c>
      <c r="AH446" s="227">
        <v>24</v>
      </c>
      <c r="AI446" s="227">
        <v>0</v>
      </c>
      <c r="AJ446" s="227">
        <v>26</v>
      </c>
      <c r="AK446" s="227">
        <v>0</v>
      </c>
      <c r="AL446" s="227">
        <v>1</v>
      </c>
      <c r="AM446" s="227">
        <v>1</v>
      </c>
      <c r="AN446" s="227">
        <v>24</v>
      </c>
      <c r="AO446" s="227">
        <v>0</v>
      </c>
      <c r="AP446" s="227">
        <v>24</v>
      </c>
      <c r="AQ446" s="227">
        <v>24</v>
      </c>
    </row>
    <row r="447" spans="1:43" ht="14.25" customHeight="1">
      <c r="A447" s="249">
        <v>442</v>
      </c>
      <c r="B447" s="292"/>
      <c r="C447" s="292" t="s">
        <v>4199</v>
      </c>
      <c r="D447" s="226">
        <v>5018</v>
      </c>
      <c r="E447" s="226">
        <v>2798</v>
      </c>
      <c r="F447" s="227">
        <v>404</v>
      </c>
      <c r="G447" s="227">
        <v>346</v>
      </c>
      <c r="H447" s="227">
        <v>52</v>
      </c>
      <c r="I447" s="227">
        <v>6</v>
      </c>
      <c r="J447" s="227">
        <v>25.45</v>
      </c>
      <c r="K447" s="227">
        <v>173</v>
      </c>
      <c r="L447" s="227">
        <v>33</v>
      </c>
      <c r="M447" s="227">
        <v>5</v>
      </c>
      <c r="N447" s="227">
        <v>20</v>
      </c>
      <c r="O447" s="227">
        <v>3</v>
      </c>
      <c r="P447" s="227">
        <v>19</v>
      </c>
      <c r="Q447" s="227">
        <v>7</v>
      </c>
      <c r="R447" s="227">
        <v>6</v>
      </c>
      <c r="S447" s="227">
        <v>1</v>
      </c>
      <c r="T447" s="227" t="s">
        <v>245</v>
      </c>
      <c r="U447" s="227" t="s">
        <v>245</v>
      </c>
      <c r="V447" s="227">
        <v>2</v>
      </c>
      <c r="W447" s="227">
        <v>4</v>
      </c>
      <c r="X447" s="227">
        <v>1</v>
      </c>
      <c r="Y447" s="227" t="s">
        <v>245</v>
      </c>
      <c r="Z447" s="227" t="s">
        <v>245</v>
      </c>
      <c r="AA447" s="227">
        <v>2</v>
      </c>
      <c r="AB447" s="227">
        <v>7</v>
      </c>
      <c r="AC447" s="227">
        <v>7</v>
      </c>
      <c r="AD447" s="227">
        <v>0</v>
      </c>
      <c r="AE447" s="227">
        <v>7</v>
      </c>
      <c r="AF447" s="227">
        <v>0</v>
      </c>
      <c r="AG447" s="227">
        <v>0</v>
      </c>
      <c r="AH447" s="227">
        <v>7</v>
      </c>
      <c r="AI447" s="227">
        <v>0</v>
      </c>
      <c r="AJ447" s="227">
        <v>7</v>
      </c>
      <c r="AK447" s="227">
        <v>0</v>
      </c>
      <c r="AL447" s="227">
        <v>0</v>
      </c>
      <c r="AM447" s="227">
        <v>0</v>
      </c>
      <c r="AN447" s="227">
        <v>7</v>
      </c>
      <c r="AO447" s="227">
        <v>0</v>
      </c>
      <c r="AP447" s="227">
        <v>7</v>
      </c>
      <c r="AQ447" s="227">
        <v>7</v>
      </c>
    </row>
    <row r="448" spans="1:43" ht="14.25" customHeight="1">
      <c r="A448" s="249">
        <v>443</v>
      </c>
      <c r="B448" s="292"/>
      <c r="C448" s="292" t="s">
        <v>4204</v>
      </c>
      <c r="D448" s="226">
        <v>13919</v>
      </c>
      <c r="E448" s="226">
        <v>10440</v>
      </c>
      <c r="F448" s="227">
        <v>346</v>
      </c>
      <c r="G448" s="227">
        <v>316</v>
      </c>
      <c r="H448" s="227">
        <v>27</v>
      </c>
      <c r="I448" s="227">
        <v>3</v>
      </c>
      <c r="J448" s="227">
        <v>75.88</v>
      </c>
      <c r="K448" s="227">
        <v>201</v>
      </c>
      <c r="L448" s="227">
        <v>38</v>
      </c>
      <c r="M448" s="227">
        <v>3</v>
      </c>
      <c r="N448" s="227">
        <v>21</v>
      </c>
      <c r="O448" s="227">
        <v>3</v>
      </c>
      <c r="P448" s="227">
        <v>24</v>
      </c>
      <c r="Q448" s="227">
        <v>19</v>
      </c>
      <c r="R448" s="227">
        <v>14</v>
      </c>
      <c r="S448" s="227">
        <v>3</v>
      </c>
      <c r="T448" s="227">
        <v>2</v>
      </c>
      <c r="U448" s="227">
        <v>3</v>
      </c>
      <c r="V448" s="227">
        <v>8</v>
      </c>
      <c r="W448" s="227">
        <v>4</v>
      </c>
      <c r="X448" s="227">
        <v>3</v>
      </c>
      <c r="Y448" s="227">
        <v>1</v>
      </c>
      <c r="Z448" s="227" t="s">
        <v>245</v>
      </c>
      <c r="AA448" s="227">
        <v>0</v>
      </c>
      <c r="AB448" s="227">
        <v>16</v>
      </c>
      <c r="AC448" s="227">
        <v>10</v>
      </c>
      <c r="AD448" s="227">
        <v>0</v>
      </c>
      <c r="AE448" s="227">
        <v>16</v>
      </c>
      <c r="AF448" s="227">
        <v>0</v>
      </c>
      <c r="AG448" s="227">
        <v>2</v>
      </c>
      <c r="AH448" s="227">
        <v>17</v>
      </c>
      <c r="AI448" s="227">
        <v>0</v>
      </c>
      <c r="AJ448" s="227">
        <v>19</v>
      </c>
      <c r="AK448" s="227">
        <v>0</v>
      </c>
      <c r="AL448" s="227">
        <v>1</v>
      </c>
      <c r="AM448" s="227">
        <v>1</v>
      </c>
      <c r="AN448" s="227">
        <v>17</v>
      </c>
      <c r="AO448" s="227">
        <v>0</v>
      </c>
      <c r="AP448" s="227">
        <v>17</v>
      </c>
      <c r="AQ448" s="227">
        <v>17</v>
      </c>
    </row>
    <row r="449" spans="1:43" ht="14.25" customHeight="1">
      <c r="A449" s="249">
        <v>444</v>
      </c>
      <c r="B449" s="292" t="s">
        <v>4218</v>
      </c>
      <c r="C449" s="292"/>
      <c r="D449" s="226">
        <v>26791</v>
      </c>
      <c r="E449" s="226">
        <v>23052</v>
      </c>
      <c r="F449" s="227">
        <v>437</v>
      </c>
      <c r="G449" s="227">
        <v>360</v>
      </c>
      <c r="H449" s="227">
        <v>72</v>
      </c>
      <c r="I449" s="227">
        <v>5</v>
      </c>
      <c r="J449" s="227">
        <v>137.68</v>
      </c>
      <c r="K449" s="227">
        <v>184</v>
      </c>
      <c r="L449" s="227">
        <v>40</v>
      </c>
      <c r="M449" s="227">
        <v>7</v>
      </c>
      <c r="N449" s="227">
        <v>24</v>
      </c>
      <c r="O449" s="227" t="s">
        <v>245</v>
      </c>
      <c r="P449" s="227">
        <v>16</v>
      </c>
      <c r="Q449" s="227">
        <v>49</v>
      </c>
      <c r="R449" s="227">
        <v>34</v>
      </c>
      <c r="S449" s="227">
        <v>6</v>
      </c>
      <c r="T449" s="227">
        <v>9</v>
      </c>
      <c r="U449" s="227">
        <v>9</v>
      </c>
      <c r="V449" s="227">
        <v>12</v>
      </c>
      <c r="W449" s="227">
        <v>11</v>
      </c>
      <c r="X449" s="227">
        <v>10</v>
      </c>
      <c r="Y449" s="227">
        <v>6</v>
      </c>
      <c r="Z449" s="227">
        <v>1</v>
      </c>
      <c r="AA449" s="227">
        <v>4</v>
      </c>
      <c r="AB449" s="227">
        <v>32</v>
      </c>
      <c r="AC449" s="227">
        <v>40</v>
      </c>
      <c r="AD449" s="227">
        <v>41</v>
      </c>
      <c r="AE449" s="227">
        <v>41</v>
      </c>
      <c r="AF449" s="227">
        <v>1</v>
      </c>
      <c r="AG449" s="227">
        <v>7</v>
      </c>
      <c r="AH449" s="227">
        <v>41</v>
      </c>
      <c r="AI449" s="227">
        <v>26</v>
      </c>
      <c r="AJ449" s="227">
        <v>49</v>
      </c>
      <c r="AK449" s="227">
        <v>2</v>
      </c>
      <c r="AL449" s="227">
        <v>3</v>
      </c>
      <c r="AM449" s="227">
        <v>2</v>
      </c>
      <c r="AN449" s="227">
        <v>42</v>
      </c>
      <c r="AO449" s="227">
        <v>2</v>
      </c>
      <c r="AP449" s="227">
        <v>42</v>
      </c>
      <c r="AQ449" s="227">
        <v>0</v>
      </c>
    </row>
    <row r="450" spans="1:43" ht="14.25" customHeight="1">
      <c r="A450" s="249">
        <v>445</v>
      </c>
      <c r="B450" s="292"/>
      <c r="C450" s="292" t="s">
        <v>4219</v>
      </c>
      <c r="D450" s="226">
        <v>10153</v>
      </c>
      <c r="E450" s="226">
        <v>7953</v>
      </c>
      <c r="F450" s="227">
        <v>273</v>
      </c>
      <c r="G450" s="227">
        <v>254</v>
      </c>
      <c r="H450" s="227">
        <v>15</v>
      </c>
      <c r="I450" s="227">
        <v>4</v>
      </c>
      <c r="J450" s="227">
        <v>68.03</v>
      </c>
      <c r="K450" s="227">
        <v>132</v>
      </c>
      <c r="L450" s="227">
        <v>25</v>
      </c>
      <c r="M450" s="227">
        <v>5</v>
      </c>
      <c r="N450" s="227">
        <v>11</v>
      </c>
      <c r="O450" s="227" t="s">
        <v>245</v>
      </c>
      <c r="P450" s="227">
        <v>13</v>
      </c>
      <c r="Q450" s="227">
        <v>19</v>
      </c>
      <c r="R450" s="227">
        <v>16</v>
      </c>
      <c r="S450" s="227">
        <v>1</v>
      </c>
      <c r="T450" s="227">
        <v>2</v>
      </c>
      <c r="U450" s="227">
        <v>3</v>
      </c>
      <c r="V450" s="227">
        <v>5</v>
      </c>
      <c r="W450" s="227">
        <v>2</v>
      </c>
      <c r="X450" s="227">
        <v>6</v>
      </c>
      <c r="Y450" s="227">
        <v>2</v>
      </c>
      <c r="Z450" s="227">
        <v>1</v>
      </c>
      <c r="AA450" s="227">
        <v>2</v>
      </c>
      <c r="AB450" s="227">
        <v>13</v>
      </c>
      <c r="AC450" s="227">
        <v>16</v>
      </c>
      <c r="AD450" s="227">
        <v>17</v>
      </c>
      <c r="AE450" s="227">
        <v>17</v>
      </c>
      <c r="AF450" s="227">
        <v>1</v>
      </c>
      <c r="AG450" s="227">
        <v>2</v>
      </c>
      <c r="AH450" s="227">
        <v>17</v>
      </c>
      <c r="AI450" s="227">
        <v>12</v>
      </c>
      <c r="AJ450" s="227">
        <v>19</v>
      </c>
      <c r="AK450" s="227">
        <v>1</v>
      </c>
      <c r="AL450" s="227">
        <v>1</v>
      </c>
      <c r="AM450" s="227">
        <v>1</v>
      </c>
      <c r="AN450" s="227">
        <v>17</v>
      </c>
      <c r="AO450" s="227">
        <v>1</v>
      </c>
      <c r="AP450" s="227">
        <v>17</v>
      </c>
      <c r="AQ450" s="227">
        <v>0</v>
      </c>
    </row>
    <row r="451" spans="1:43" ht="14.25" customHeight="1">
      <c r="A451" s="249">
        <v>446</v>
      </c>
      <c r="B451" s="292"/>
      <c r="C451" s="292" t="s">
        <v>4235</v>
      </c>
      <c r="D451" s="226">
        <v>8393</v>
      </c>
      <c r="E451" s="226">
        <v>7184</v>
      </c>
      <c r="F451" s="227">
        <v>69</v>
      </c>
      <c r="G451" s="227">
        <v>59</v>
      </c>
      <c r="H451" s="227">
        <v>9</v>
      </c>
      <c r="I451" s="227">
        <v>1</v>
      </c>
      <c r="J451" s="227">
        <v>35.869999999999997</v>
      </c>
      <c r="K451" s="227">
        <v>38</v>
      </c>
      <c r="L451" s="227">
        <v>12</v>
      </c>
      <c r="M451" s="227">
        <v>1</v>
      </c>
      <c r="N451" s="227">
        <v>11</v>
      </c>
      <c r="O451" s="227" t="s">
        <v>245</v>
      </c>
      <c r="P451" s="227">
        <v>2</v>
      </c>
      <c r="Q451" s="227">
        <v>20</v>
      </c>
      <c r="R451" s="227">
        <v>12</v>
      </c>
      <c r="S451" s="227">
        <v>4</v>
      </c>
      <c r="T451" s="227">
        <v>4</v>
      </c>
      <c r="U451" s="227">
        <v>4</v>
      </c>
      <c r="V451" s="227">
        <v>3</v>
      </c>
      <c r="W451" s="227">
        <v>5</v>
      </c>
      <c r="X451" s="227">
        <v>4</v>
      </c>
      <c r="Y451" s="227">
        <v>4</v>
      </c>
      <c r="Z451" s="227" t="s">
        <v>245</v>
      </c>
      <c r="AA451" s="227">
        <v>2</v>
      </c>
      <c r="AB451" s="227">
        <v>14</v>
      </c>
      <c r="AC451" s="227">
        <v>16</v>
      </c>
      <c r="AD451" s="227">
        <v>16</v>
      </c>
      <c r="AE451" s="227">
        <v>16</v>
      </c>
      <c r="AF451" s="227">
        <v>0</v>
      </c>
      <c r="AG451" s="227">
        <v>3</v>
      </c>
      <c r="AH451" s="227">
        <v>16</v>
      </c>
      <c r="AI451" s="227">
        <v>10</v>
      </c>
      <c r="AJ451" s="227">
        <v>20</v>
      </c>
      <c r="AK451" s="227">
        <v>1</v>
      </c>
      <c r="AL451" s="227">
        <v>0</v>
      </c>
      <c r="AM451" s="227">
        <v>0</v>
      </c>
      <c r="AN451" s="227">
        <v>17</v>
      </c>
      <c r="AO451" s="227">
        <v>0</v>
      </c>
      <c r="AP451" s="227">
        <v>17</v>
      </c>
      <c r="AQ451" s="227">
        <v>0</v>
      </c>
    </row>
    <row r="452" spans="1:43" ht="14.25" customHeight="1">
      <c r="A452" s="249">
        <v>447</v>
      </c>
      <c r="B452" s="292"/>
      <c r="C452" s="292" t="s">
        <v>4249</v>
      </c>
      <c r="D452" s="226">
        <v>8245</v>
      </c>
      <c r="E452" s="226">
        <v>7915</v>
      </c>
      <c r="F452" s="227">
        <v>95</v>
      </c>
      <c r="G452" s="227">
        <v>47</v>
      </c>
      <c r="H452" s="227">
        <v>48</v>
      </c>
      <c r="I452" s="227">
        <v>0</v>
      </c>
      <c r="J452" s="227">
        <v>33.78</v>
      </c>
      <c r="K452" s="227">
        <v>14</v>
      </c>
      <c r="L452" s="227">
        <v>3</v>
      </c>
      <c r="M452" s="227">
        <v>1</v>
      </c>
      <c r="N452" s="227">
        <v>2</v>
      </c>
      <c r="O452" s="227" t="s">
        <v>245</v>
      </c>
      <c r="P452" s="227">
        <v>1</v>
      </c>
      <c r="Q452" s="227">
        <v>10</v>
      </c>
      <c r="R452" s="227">
        <v>6</v>
      </c>
      <c r="S452" s="227">
        <v>1</v>
      </c>
      <c r="T452" s="227">
        <v>3</v>
      </c>
      <c r="U452" s="227">
        <v>2</v>
      </c>
      <c r="V452" s="227">
        <v>4</v>
      </c>
      <c r="W452" s="227">
        <v>4</v>
      </c>
      <c r="X452" s="227" t="s">
        <v>245</v>
      </c>
      <c r="Y452" s="227" t="s">
        <v>245</v>
      </c>
      <c r="Z452" s="227" t="s">
        <v>245</v>
      </c>
      <c r="AA452" s="227">
        <v>0</v>
      </c>
      <c r="AB452" s="227">
        <v>5</v>
      </c>
      <c r="AC452" s="227">
        <v>8</v>
      </c>
      <c r="AD452" s="227">
        <v>8</v>
      </c>
      <c r="AE452" s="227">
        <v>8</v>
      </c>
      <c r="AF452" s="227">
        <v>0</v>
      </c>
      <c r="AG452" s="227">
        <v>2</v>
      </c>
      <c r="AH452" s="227">
        <v>8</v>
      </c>
      <c r="AI452" s="227">
        <v>4</v>
      </c>
      <c r="AJ452" s="227">
        <v>10</v>
      </c>
      <c r="AK452" s="227">
        <v>0</v>
      </c>
      <c r="AL452" s="227">
        <v>2</v>
      </c>
      <c r="AM452" s="227">
        <v>1</v>
      </c>
      <c r="AN452" s="227">
        <v>8</v>
      </c>
      <c r="AO452" s="227">
        <v>1</v>
      </c>
      <c r="AP452" s="227">
        <v>8</v>
      </c>
      <c r="AQ452" s="227">
        <v>0</v>
      </c>
    </row>
    <row r="453" spans="1:43" ht="14.25" customHeight="1">
      <c r="A453" s="249">
        <v>448</v>
      </c>
      <c r="B453" s="292" t="s">
        <v>4258</v>
      </c>
      <c r="C453" s="292"/>
      <c r="D453" s="226">
        <v>5364</v>
      </c>
      <c r="E453" s="226">
        <v>3582</v>
      </c>
      <c r="F453" s="227">
        <v>541</v>
      </c>
      <c r="G453" s="227">
        <v>199</v>
      </c>
      <c r="H453" s="227">
        <v>67</v>
      </c>
      <c r="I453" s="227">
        <v>275</v>
      </c>
      <c r="J453" s="227">
        <v>126.57</v>
      </c>
      <c r="K453" s="227">
        <v>369</v>
      </c>
      <c r="L453" s="227">
        <v>97</v>
      </c>
      <c r="M453" s="227">
        <v>12</v>
      </c>
      <c r="N453" s="227">
        <v>95</v>
      </c>
      <c r="O453" s="227">
        <v>2</v>
      </c>
      <c r="P453" s="227">
        <v>2</v>
      </c>
      <c r="Q453" s="227">
        <v>24</v>
      </c>
      <c r="R453" s="227">
        <v>3</v>
      </c>
      <c r="S453" s="227">
        <v>9</v>
      </c>
      <c r="T453" s="227">
        <v>12</v>
      </c>
      <c r="U453" s="227">
        <v>5</v>
      </c>
      <c r="V453" s="227">
        <v>12</v>
      </c>
      <c r="W453" s="227">
        <v>3</v>
      </c>
      <c r="X453" s="227">
        <v>3</v>
      </c>
      <c r="Y453" s="227" t="s">
        <v>245</v>
      </c>
      <c r="Z453" s="227">
        <v>1</v>
      </c>
      <c r="AA453" s="227">
        <v>19</v>
      </c>
      <c r="AB453" s="227">
        <v>16</v>
      </c>
      <c r="AC453" s="227">
        <v>22</v>
      </c>
      <c r="AD453" s="227">
        <v>22</v>
      </c>
      <c r="AE453" s="227">
        <v>23</v>
      </c>
      <c r="AF453" s="227">
        <v>17</v>
      </c>
      <c r="AG453" s="227">
        <v>1</v>
      </c>
      <c r="AH453" s="227">
        <v>24</v>
      </c>
      <c r="AI453" s="227">
        <v>4</v>
      </c>
      <c r="AJ453" s="227">
        <v>18</v>
      </c>
      <c r="AK453" s="227">
        <v>5</v>
      </c>
      <c r="AL453" s="227">
        <v>8</v>
      </c>
      <c r="AM453" s="227">
        <v>4</v>
      </c>
      <c r="AN453" s="227">
        <v>24</v>
      </c>
      <c r="AO453" s="227">
        <v>19</v>
      </c>
      <c r="AP453" s="227">
        <v>22</v>
      </c>
      <c r="AQ453" s="227">
        <v>20</v>
      </c>
    </row>
    <row r="454" spans="1:43" ht="14.25" customHeight="1">
      <c r="A454" s="249">
        <v>449</v>
      </c>
      <c r="B454" s="292"/>
      <c r="C454" s="293" t="s">
        <v>4602</v>
      </c>
      <c r="D454" s="226">
        <v>1993</v>
      </c>
      <c r="E454" s="226">
        <v>1374</v>
      </c>
      <c r="F454" s="227">
        <v>200</v>
      </c>
      <c r="G454" s="227">
        <v>28</v>
      </c>
      <c r="H454" s="227">
        <v>32</v>
      </c>
      <c r="I454" s="227">
        <v>140</v>
      </c>
      <c r="J454" s="227">
        <v>50.18</v>
      </c>
      <c r="K454" s="227">
        <v>167</v>
      </c>
      <c r="L454" s="227">
        <v>52</v>
      </c>
      <c r="M454" s="227">
        <v>8</v>
      </c>
      <c r="N454" s="227">
        <v>52</v>
      </c>
      <c r="O454" s="227">
        <v>1</v>
      </c>
      <c r="P454" s="227" t="s">
        <v>245</v>
      </c>
      <c r="Q454" s="227">
        <v>14</v>
      </c>
      <c r="R454" s="227">
        <v>1</v>
      </c>
      <c r="S454" s="227">
        <v>2</v>
      </c>
      <c r="T454" s="227">
        <v>11</v>
      </c>
      <c r="U454" s="227">
        <v>4</v>
      </c>
      <c r="V454" s="227">
        <v>6</v>
      </c>
      <c r="W454" s="227">
        <v>1</v>
      </c>
      <c r="X454" s="227">
        <v>2</v>
      </c>
      <c r="Y454" s="227" t="s">
        <v>245</v>
      </c>
      <c r="Z454" s="227">
        <v>1</v>
      </c>
      <c r="AA454" s="227">
        <v>9</v>
      </c>
      <c r="AB454" s="227">
        <v>6</v>
      </c>
      <c r="AC454" s="227">
        <v>12</v>
      </c>
      <c r="AD454" s="227">
        <v>13</v>
      </c>
      <c r="AE454" s="227">
        <v>13</v>
      </c>
      <c r="AF454" s="227">
        <v>9</v>
      </c>
      <c r="AG454" s="227">
        <v>1</v>
      </c>
      <c r="AH454" s="227">
        <v>14</v>
      </c>
      <c r="AI454" s="227">
        <v>3</v>
      </c>
      <c r="AJ454" s="227">
        <v>9</v>
      </c>
      <c r="AK454" s="227">
        <v>1</v>
      </c>
      <c r="AL454" s="227">
        <v>4</v>
      </c>
      <c r="AM454" s="227">
        <v>2</v>
      </c>
      <c r="AN454" s="227">
        <v>14</v>
      </c>
      <c r="AO454" s="227">
        <v>11</v>
      </c>
      <c r="AP454" s="227">
        <v>12</v>
      </c>
      <c r="AQ454" s="227">
        <v>10</v>
      </c>
    </row>
    <row r="455" spans="1:43" ht="14.25" customHeight="1">
      <c r="A455" s="249">
        <v>450</v>
      </c>
      <c r="B455" s="292"/>
      <c r="C455" s="292" t="s">
        <v>4267</v>
      </c>
      <c r="D455" s="226">
        <v>594</v>
      </c>
      <c r="E455" s="226">
        <v>369</v>
      </c>
      <c r="F455" s="227">
        <v>63</v>
      </c>
      <c r="G455" s="227">
        <v>20</v>
      </c>
      <c r="H455" s="227">
        <v>7</v>
      </c>
      <c r="I455" s="227">
        <v>36</v>
      </c>
      <c r="J455" s="227">
        <v>17.02</v>
      </c>
      <c r="K455" s="227">
        <v>21</v>
      </c>
      <c r="L455" s="227">
        <v>6</v>
      </c>
      <c r="M455" s="227">
        <v>1</v>
      </c>
      <c r="N455" s="227">
        <v>5</v>
      </c>
      <c r="O455" s="227" t="s">
        <v>245</v>
      </c>
      <c r="P455" s="227" t="s">
        <v>245</v>
      </c>
      <c r="Q455" s="227">
        <v>1</v>
      </c>
      <c r="R455" s="227" t="s">
        <v>245</v>
      </c>
      <c r="S455" s="227">
        <v>1</v>
      </c>
      <c r="T455" s="227" t="s">
        <v>245</v>
      </c>
      <c r="U455" s="227" t="s">
        <v>245</v>
      </c>
      <c r="V455" s="227">
        <v>1</v>
      </c>
      <c r="W455" s="227" t="s">
        <v>245</v>
      </c>
      <c r="X455" s="227" t="s">
        <v>245</v>
      </c>
      <c r="Y455" s="227" t="s">
        <v>245</v>
      </c>
      <c r="Z455" s="227" t="s">
        <v>245</v>
      </c>
      <c r="AA455" s="227">
        <v>1</v>
      </c>
      <c r="AB455" s="227">
        <v>1</v>
      </c>
      <c r="AC455" s="227">
        <v>1</v>
      </c>
      <c r="AD455" s="227">
        <v>1</v>
      </c>
      <c r="AE455" s="227">
        <v>1</v>
      </c>
      <c r="AF455" s="227">
        <v>0</v>
      </c>
      <c r="AG455" s="227">
        <v>0</v>
      </c>
      <c r="AH455" s="227">
        <v>1</v>
      </c>
      <c r="AI455" s="227">
        <v>0</v>
      </c>
      <c r="AJ455" s="227">
        <v>1</v>
      </c>
      <c r="AK455" s="227">
        <v>0</v>
      </c>
      <c r="AL455" s="227">
        <v>0</v>
      </c>
      <c r="AM455" s="227">
        <v>0</v>
      </c>
      <c r="AN455" s="227">
        <v>1</v>
      </c>
      <c r="AO455" s="227">
        <v>0</v>
      </c>
      <c r="AP455" s="227">
        <v>1</v>
      </c>
      <c r="AQ455" s="227">
        <v>1</v>
      </c>
    </row>
    <row r="456" spans="1:43" ht="14.25" customHeight="1">
      <c r="A456" s="249">
        <v>451</v>
      </c>
      <c r="B456" s="292"/>
      <c r="C456" s="292" t="s">
        <v>297</v>
      </c>
      <c r="D456" s="226">
        <v>1325</v>
      </c>
      <c r="E456" s="226">
        <v>832</v>
      </c>
      <c r="F456" s="227">
        <v>131</v>
      </c>
      <c r="G456" s="227">
        <v>62</v>
      </c>
      <c r="H456" s="227">
        <v>18</v>
      </c>
      <c r="I456" s="227">
        <v>51</v>
      </c>
      <c r="J456" s="227">
        <v>37.15</v>
      </c>
      <c r="K456" s="227">
        <v>66</v>
      </c>
      <c r="L456" s="227">
        <v>19</v>
      </c>
      <c r="M456" s="227" t="s">
        <v>245</v>
      </c>
      <c r="N456" s="227">
        <v>18</v>
      </c>
      <c r="O456" s="227" t="s">
        <v>245</v>
      </c>
      <c r="P456" s="227">
        <v>1</v>
      </c>
      <c r="Q456" s="227">
        <v>5</v>
      </c>
      <c r="R456" s="227">
        <v>1</v>
      </c>
      <c r="S456" s="227">
        <v>3</v>
      </c>
      <c r="T456" s="227">
        <v>1</v>
      </c>
      <c r="U456" s="227">
        <v>1</v>
      </c>
      <c r="V456" s="227">
        <v>3</v>
      </c>
      <c r="W456" s="227">
        <v>1</v>
      </c>
      <c r="X456" s="227" t="s">
        <v>245</v>
      </c>
      <c r="Y456" s="227" t="s">
        <v>245</v>
      </c>
      <c r="Z456" s="227" t="s">
        <v>245</v>
      </c>
      <c r="AA456" s="227">
        <v>5</v>
      </c>
      <c r="AB456" s="227">
        <v>5</v>
      </c>
      <c r="AC456" s="227">
        <v>5</v>
      </c>
      <c r="AD456" s="227">
        <v>5</v>
      </c>
      <c r="AE456" s="227">
        <v>5</v>
      </c>
      <c r="AF456" s="227">
        <v>4</v>
      </c>
      <c r="AG456" s="227">
        <v>0</v>
      </c>
      <c r="AH456" s="227">
        <v>5</v>
      </c>
      <c r="AI456" s="227">
        <v>1</v>
      </c>
      <c r="AJ456" s="227">
        <v>4</v>
      </c>
      <c r="AK456" s="227">
        <v>3</v>
      </c>
      <c r="AL456" s="227">
        <v>1</v>
      </c>
      <c r="AM456" s="227">
        <v>1</v>
      </c>
      <c r="AN456" s="227">
        <v>5</v>
      </c>
      <c r="AO456" s="227">
        <v>5</v>
      </c>
      <c r="AP456" s="227">
        <v>5</v>
      </c>
      <c r="AQ456" s="227">
        <v>5</v>
      </c>
    </row>
    <row r="457" spans="1:43" ht="14.25" customHeight="1">
      <c r="A457" s="249">
        <v>452</v>
      </c>
      <c r="B457" s="292"/>
      <c r="C457" s="292" t="s">
        <v>4271</v>
      </c>
      <c r="D457" s="226">
        <v>1452</v>
      </c>
      <c r="E457" s="226">
        <v>1007</v>
      </c>
      <c r="F457" s="227">
        <v>147</v>
      </c>
      <c r="G457" s="227">
        <v>89</v>
      </c>
      <c r="H457" s="227">
        <v>10</v>
      </c>
      <c r="I457" s="227">
        <v>48</v>
      </c>
      <c r="J457" s="227">
        <v>22.22</v>
      </c>
      <c r="K457" s="227">
        <v>115</v>
      </c>
      <c r="L457" s="227">
        <v>20</v>
      </c>
      <c r="M457" s="227">
        <v>3</v>
      </c>
      <c r="N457" s="227">
        <v>20</v>
      </c>
      <c r="O457" s="227">
        <v>1</v>
      </c>
      <c r="P457" s="227">
        <v>1</v>
      </c>
      <c r="Q457" s="227">
        <v>4</v>
      </c>
      <c r="R457" s="227">
        <v>1</v>
      </c>
      <c r="S457" s="227">
        <v>3</v>
      </c>
      <c r="T457" s="227" t="s">
        <v>245</v>
      </c>
      <c r="U457" s="227" t="s">
        <v>245</v>
      </c>
      <c r="V457" s="227">
        <v>2</v>
      </c>
      <c r="W457" s="227">
        <v>1</v>
      </c>
      <c r="X457" s="227">
        <v>1</v>
      </c>
      <c r="Y457" s="227" t="s">
        <v>245</v>
      </c>
      <c r="Z457" s="227" t="s">
        <v>245</v>
      </c>
      <c r="AA457" s="227">
        <v>4</v>
      </c>
      <c r="AB457" s="227">
        <v>4</v>
      </c>
      <c r="AC457" s="227">
        <v>4</v>
      </c>
      <c r="AD457" s="227">
        <v>3</v>
      </c>
      <c r="AE457" s="227">
        <v>4</v>
      </c>
      <c r="AF457" s="227">
        <v>4</v>
      </c>
      <c r="AG457" s="227">
        <v>0</v>
      </c>
      <c r="AH457" s="227">
        <v>4</v>
      </c>
      <c r="AI457" s="227">
        <v>0</v>
      </c>
      <c r="AJ457" s="227">
        <v>4</v>
      </c>
      <c r="AK457" s="227">
        <v>1</v>
      </c>
      <c r="AL457" s="227">
        <v>3</v>
      </c>
      <c r="AM457" s="227">
        <v>1</v>
      </c>
      <c r="AN457" s="227">
        <v>4</v>
      </c>
      <c r="AO457" s="227">
        <v>3</v>
      </c>
      <c r="AP457" s="227">
        <v>4</v>
      </c>
      <c r="AQ457" s="227">
        <v>4</v>
      </c>
    </row>
    <row r="458" spans="1:43" ht="14.25" customHeight="1">
      <c r="A458" s="249">
        <v>453</v>
      </c>
      <c r="B458" s="292" t="s">
        <v>4274</v>
      </c>
      <c r="C458" s="292"/>
      <c r="D458" s="226">
        <v>1907</v>
      </c>
      <c r="E458" s="226">
        <v>257</v>
      </c>
      <c r="F458" s="227">
        <v>825</v>
      </c>
      <c r="G458" s="227">
        <v>162</v>
      </c>
      <c r="H458" s="227">
        <v>96</v>
      </c>
      <c r="I458" s="227">
        <v>567</v>
      </c>
      <c r="J458" s="227">
        <v>39.39</v>
      </c>
      <c r="K458" s="227">
        <v>730</v>
      </c>
      <c r="L458" s="227">
        <v>284</v>
      </c>
      <c r="M458" s="227">
        <v>51</v>
      </c>
      <c r="N458" s="227">
        <v>275</v>
      </c>
      <c r="O458" s="227">
        <v>20</v>
      </c>
      <c r="P458" s="227">
        <v>7</v>
      </c>
      <c r="Q458" s="227">
        <v>19</v>
      </c>
      <c r="R458" s="227" t="s">
        <v>245</v>
      </c>
      <c r="S458" s="227">
        <v>4</v>
      </c>
      <c r="T458" s="227">
        <v>15</v>
      </c>
      <c r="U458" s="227">
        <v>2</v>
      </c>
      <c r="V458" s="227">
        <v>5</v>
      </c>
      <c r="W458" s="227">
        <v>3</v>
      </c>
      <c r="X458" s="227">
        <v>9</v>
      </c>
      <c r="Y458" s="227" t="s">
        <v>245</v>
      </c>
      <c r="Z458" s="227" t="s">
        <v>245</v>
      </c>
      <c r="AA458" s="227">
        <v>7</v>
      </c>
      <c r="AB458" s="227">
        <v>11</v>
      </c>
      <c r="AC458" s="227">
        <v>19</v>
      </c>
      <c r="AD458" s="227">
        <v>19</v>
      </c>
      <c r="AE458" s="227">
        <v>19</v>
      </c>
      <c r="AF458" s="227">
        <v>18</v>
      </c>
      <c r="AG458" s="227">
        <v>0</v>
      </c>
      <c r="AH458" s="227">
        <v>19</v>
      </c>
      <c r="AI458" s="227">
        <v>0</v>
      </c>
      <c r="AJ458" s="227">
        <v>4</v>
      </c>
      <c r="AK458" s="227">
        <v>1</v>
      </c>
      <c r="AL458" s="227">
        <v>0</v>
      </c>
      <c r="AM458" s="227">
        <v>0</v>
      </c>
      <c r="AN458" s="227">
        <v>13</v>
      </c>
      <c r="AO458" s="227">
        <v>10</v>
      </c>
      <c r="AP458" s="227">
        <v>11</v>
      </c>
      <c r="AQ458" s="227">
        <v>11</v>
      </c>
    </row>
    <row r="459" spans="1:43" ht="14.25" customHeight="1">
      <c r="A459" s="249">
        <v>454</v>
      </c>
      <c r="B459" s="292"/>
      <c r="C459" s="292" t="s">
        <v>4275</v>
      </c>
      <c r="D459" s="226">
        <v>1059</v>
      </c>
      <c r="E459" s="226">
        <v>9</v>
      </c>
      <c r="F459" s="227">
        <v>468</v>
      </c>
      <c r="G459" s="227">
        <v>25</v>
      </c>
      <c r="H459" s="227">
        <v>48</v>
      </c>
      <c r="I459" s="227">
        <v>395</v>
      </c>
      <c r="J459" s="227">
        <v>23.78</v>
      </c>
      <c r="K459" s="227">
        <v>467</v>
      </c>
      <c r="L459" s="227">
        <v>193</v>
      </c>
      <c r="M459" s="227">
        <v>38</v>
      </c>
      <c r="N459" s="227">
        <v>187</v>
      </c>
      <c r="O459" s="227">
        <v>16</v>
      </c>
      <c r="P459" s="227">
        <v>6</v>
      </c>
      <c r="Q459" s="227">
        <v>12</v>
      </c>
      <c r="R459" s="227" t="s">
        <v>245</v>
      </c>
      <c r="S459" s="227" t="s">
        <v>245</v>
      </c>
      <c r="T459" s="227">
        <v>12</v>
      </c>
      <c r="U459" s="227">
        <v>2</v>
      </c>
      <c r="V459" s="227">
        <v>3</v>
      </c>
      <c r="W459" s="227">
        <v>2</v>
      </c>
      <c r="X459" s="227">
        <v>5</v>
      </c>
      <c r="Y459" s="227" t="s">
        <v>245</v>
      </c>
      <c r="Z459" s="227" t="s">
        <v>245</v>
      </c>
      <c r="AA459" s="227">
        <v>5</v>
      </c>
      <c r="AB459" s="227">
        <v>5</v>
      </c>
      <c r="AC459" s="227">
        <v>12</v>
      </c>
      <c r="AD459" s="227">
        <v>12</v>
      </c>
      <c r="AE459" s="227">
        <v>12</v>
      </c>
      <c r="AF459" s="227">
        <v>11</v>
      </c>
      <c r="AG459" s="227">
        <v>0</v>
      </c>
      <c r="AH459" s="227">
        <v>12</v>
      </c>
      <c r="AI459" s="227">
        <v>0</v>
      </c>
      <c r="AJ459" s="227">
        <v>2</v>
      </c>
      <c r="AK459" s="227">
        <v>0</v>
      </c>
      <c r="AL459" s="227">
        <v>0</v>
      </c>
      <c r="AM459" s="227">
        <v>0</v>
      </c>
      <c r="AN459" s="227">
        <v>8</v>
      </c>
      <c r="AO459" s="227">
        <v>7</v>
      </c>
      <c r="AP459" s="227">
        <v>5</v>
      </c>
      <c r="AQ459" s="227">
        <v>5</v>
      </c>
    </row>
    <row r="460" spans="1:43" ht="14.25" customHeight="1">
      <c r="A460" s="249">
        <v>455</v>
      </c>
      <c r="B460" s="292"/>
      <c r="C460" s="292" t="s">
        <v>4281</v>
      </c>
      <c r="D460" s="226">
        <v>848</v>
      </c>
      <c r="E460" s="226">
        <v>248</v>
      </c>
      <c r="F460" s="227">
        <v>357</v>
      </c>
      <c r="G460" s="227">
        <v>137</v>
      </c>
      <c r="H460" s="227">
        <v>48</v>
      </c>
      <c r="I460" s="227">
        <v>172</v>
      </c>
      <c r="J460" s="227">
        <v>15.61</v>
      </c>
      <c r="K460" s="227">
        <v>263</v>
      </c>
      <c r="L460" s="227">
        <v>91</v>
      </c>
      <c r="M460" s="227">
        <v>13</v>
      </c>
      <c r="N460" s="227">
        <v>88</v>
      </c>
      <c r="O460" s="227">
        <v>4</v>
      </c>
      <c r="P460" s="227">
        <v>1</v>
      </c>
      <c r="Q460" s="227">
        <v>7</v>
      </c>
      <c r="R460" s="227" t="s">
        <v>245</v>
      </c>
      <c r="S460" s="227">
        <v>4</v>
      </c>
      <c r="T460" s="227">
        <v>3</v>
      </c>
      <c r="U460" s="227" t="s">
        <v>245</v>
      </c>
      <c r="V460" s="227">
        <v>2</v>
      </c>
      <c r="W460" s="227">
        <v>1</v>
      </c>
      <c r="X460" s="227">
        <v>4</v>
      </c>
      <c r="Y460" s="227" t="s">
        <v>245</v>
      </c>
      <c r="Z460" s="227" t="s">
        <v>245</v>
      </c>
      <c r="AA460" s="227">
        <v>2</v>
      </c>
      <c r="AB460" s="227">
        <v>6</v>
      </c>
      <c r="AC460" s="227">
        <v>7</v>
      </c>
      <c r="AD460" s="227">
        <v>7</v>
      </c>
      <c r="AE460" s="227">
        <v>7</v>
      </c>
      <c r="AF460" s="227">
        <v>7</v>
      </c>
      <c r="AG460" s="227">
        <v>0</v>
      </c>
      <c r="AH460" s="227">
        <v>7</v>
      </c>
      <c r="AI460" s="227">
        <v>0</v>
      </c>
      <c r="AJ460" s="227">
        <v>2</v>
      </c>
      <c r="AK460" s="227">
        <v>1</v>
      </c>
      <c r="AL460" s="227">
        <v>0</v>
      </c>
      <c r="AM460" s="227">
        <v>0</v>
      </c>
      <c r="AN460" s="227">
        <v>5</v>
      </c>
      <c r="AO460" s="227">
        <v>3</v>
      </c>
      <c r="AP460" s="227">
        <v>6</v>
      </c>
      <c r="AQ460" s="227">
        <v>6</v>
      </c>
    </row>
    <row r="461" spans="1:43" ht="14.25" customHeight="1">
      <c r="A461" s="249">
        <v>456</v>
      </c>
      <c r="B461" s="292" t="s">
        <v>4286</v>
      </c>
      <c r="C461" s="292"/>
      <c r="D461" s="226">
        <v>9850</v>
      </c>
      <c r="E461" s="226">
        <v>8481</v>
      </c>
      <c r="F461" s="227">
        <v>634</v>
      </c>
      <c r="G461" s="227">
        <v>152</v>
      </c>
      <c r="H461" s="227">
        <v>189</v>
      </c>
      <c r="I461" s="227">
        <v>293</v>
      </c>
      <c r="J461" s="227">
        <v>119.16</v>
      </c>
      <c r="K461" s="227">
        <v>603</v>
      </c>
      <c r="L461" s="227">
        <v>155</v>
      </c>
      <c r="M461" s="227">
        <v>15</v>
      </c>
      <c r="N461" s="227">
        <v>143</v>
      </c>
      <c r="O461" s="227">
        <v>5</v>
      </c>
      <c r="P461" s="227">
        <v>4</v>
      </c>
      <c r="Q461" s="227">
        <v>27</v>
      </c>
      <c r="R461" s="227" t="s">
        <v>245</v>
      </c>
      <c r="S461" s="227">
        <v>10</v>
      </c>
      <c r="T461" s="227">
        <v>17</v>
      </c>
      <c r="U461" s="227">
        <v>1</v>
      </c>
      <c r="V461" s="227">
        <v>5</v>
      </c>
      <c r="W461" s="227">
        <v>5</v>
      </c>
      <c r="X461" s="227">
        <v>5</v>
      </c>
      <c r="Y461" s="227">
        <v>10</v>
      </c>
      <c r="Z461" s="227">
        <v>1</v>
      </c>
      <c r="AA461" s="227">
        <v>25</v>
      </c>
      <c r="AB461" s="227">
        <v>27</v>
      </c>
      <c r="AC461" s="227">
        <v>26</v>
      </c>
      <c r="AD461" s="227">
        <v>27</v>
      </c>
      <c r="AE461" s="227">
        <v>27</v>
      </c>
      <c r="AF461" s="227">
        <v>27</v>
      </c>
      <c r="AG461" s="227">
        <v>0</v>
      </c>
      <c r="AH461" s="227">
        <v>27</v>
      </c>
      <c r="AI461" s="227">
        <v>27</v>
      </c>
      <c r="AJ461" s="227">
        <v>27</v>
      </c>
      <c r="AK461" s="227">
        <v>21</v>
      </c>
      <c r="AL461" s="227">
        <v>3</v>
      </c>
      <c r="AM461" s="227">
        <v>3</v>
      </c>
      <c r="AN461" s="227">
        <v>27</v>
      </c>
      <c r="AO461" s="227">
        <v>24</v>
      </c>
      <c r="AP461" s="227">
        <v>27</v>
      </c>
      <c r="AQ461" s="227">
        <v>26</v>
      </c>
    </row>
    <row r="462" spans="1:43" ht="14.25" customHeight="1">
      <c r="A462" s="249">
        <v>457</v>
      </c>
      <c r="B462" s="292"/>
      <c r="C462" s="292" t="s">
        <v>4287</v>
      </c>
      <c r="D462" s="226">
        <v>6108</v>
      </c>
      <c r="E462" s="226">
        <v>5252</v>
      </c>
      <c r="F462" s="227">
        <v>426</v>
      </c>
      <c r="G462" s="227">
        <v>88</v>
      </c>
      <c r="H462" s="227">
        <v>110</v>
      </c>
      <c r="I462" s="227">
        <v>228</v>
      </c>
      <c r="J462" s="227">
        <v>79.2</v>
      </c>
      <c r="K462" s="227">
        <v>397</v>
      </c>
      <c r="L462" s="227">
        <v>94</v>
      </c>
      <c r="M462" s="227">
        <v>10</v>
      </c>
      <c r="N462" s="227">
        <v>86</v>
      </c>
      <c r="O462" s="227">
        <v>4</v>
      </c>
      <c r="P462" s="227">
        <v>3</v>
      </c>
      <c r="Q462" s="227">
        <v>11</v>
      </c>
      <c r="R462" s="227" t="s">
        <v>245</v>
      </c>
      <c r="S462" s="227">
        <v>1</v>
      </c>
      <c r="T462" s="227">
        <v>10</v>
      </c>
      <c r="U462" s="227" t="s">
        <v>245</v>
      </c>
      <c r="V462" s="227">
        <v>4</v>
      </c>
      <c r="W462" s="227">
        <v>3</v>
      </c>
      <c r="X462" s="227">
        <v>3</v>
      </c>
      <c r="Y462" s="227">
        <v>1</v>
      </c>
      <c r="Z462" s="227" t="s">
        <v>245</v>
      </c>
      <c r="AA462" s="227">
        <v>10</v>
      </c>
      <c r="AB462" s="227">
        <v>11</v>
      </c>
      <c r="AC462" s="227">
        <v>11</v>
      </c>
      <c r="AD462" s="227">
        <v>11</v>
      </c>
      <c r="AE462" s="227">
        <v>11</v>
      </c>
      <c r="AF462" s="227">
        <v>11</v>
      </c>
      <c r="AG462" s="227">
        <v>0</v>
      </c>
      <c r="AH462" s="227">
        <v>11</v>
      </c>
      <c r="AI462" s="227">
        <v>11</v>
      </c>
      <c r="AJ462" s="227">
        <v>11</v>
      </c>
      <c r="AK462" s="227">
        <v>8</v>
      </c>
      <c r="AL462" s="227">
        <v>1</v>
      </c>
      <c r="AM462" s="227">
        <v>1</v>
      </c>
      <c r="AN462" s="227">
        <v>11</v>
      </c>
      <c r="AO462" s="227">
        <v>9</v>
      </c>
      <c r="AP462" s="227">
        <v>11</v>
      </c>
      <c r="AQ462" s="227">
        <v>11</v>
      </c>
    </row>
    <row r="463" spans="1:43" ht="14.25" customHeight="1">
      <c r="A463" s="249">
        <v>458</v>
      </c>
      <c r="B463" s="292"/>
      <c r="C463" s="292" t="s">
        <v>4295</v>
      </c>
      <c r="D463" s="226">
        <v>3742</v>
      </c>
      <c r="E463" s="226">
        <v>3229</v>
      </c>
      <c r="F463" s="227">
        <v>208</v>
      </c>
      <c r="G463" s="227">
        <v>64</v>
      </c>
      <c r="H463" s="227">
        <v>79</v>
      </c>
      <c r="I463" s="227">
        <v>65</v>
      </c>
      <c r="J463" s="227">
        <v>39.96</v>
      </c>
      <c r="K463" s="227">
        <v>206</v>
      </c>
      <c r="L463" s="227">
        <v>61</v>
      </c>
      <c r="M463" s="227">
        <v>5</v>
      </c>
      <c r="N463" s="227">
        <v>57</v>
      </c>
      <c r="O463" s="227">
        <v>1</v>
      </c>
      <c r="P463" s="227">
        <v>1</v>
      </c>
      <c r="Q463" s="227">
        <v>16</v>
      </c>
      <c r="R463" s="227" t="s">
        <v>245</v>
      </c>
      <c r="S463" s="227">
        <v>9</v>
      </c>
      <c r="T463" s="227">
        <v>7</v>
      </c>
      <c r="U463" s="227">
        <v>1</v>
      </c>
      <c r="V463" s="227">
        <v>1</v>
      </c>
      <c r="W463" s="227">
        <v>2</v>
      </c>
      <c r="X463" s="227">
        <v>2</v>
      </c>
      <c r="Y463" s="227">
        <v>9</v>
      </c>
      <c r="Z463" s="227">
        <v>1</v>
      </c>
      <c r="AA463" s="227">
        <v>15</v>
      </c>
      <c r="AB463" s="227">
        <v>16</v>
      </c>
      <c r="AC463" s="227">
        <v>15</v>
      </c>
      <c r="AD463" s="227">
        <v>16</v>
      </c>
      <c r="AE463" s="227">
        <v>16</v>
      </c>
      <c r="AF463" s="227">
        <v>16</v>
      </c>
      <c r="AG463" s="227">
        <v>0</v>
      </c>
      <c r="AH463" s="227">
        <v>16</v>
      </c>
      <c r="AI463" s="227">
        <v>16</v>
      </c>
      <c r="AJ463" s="227">
        <v>16</v>
      </c>
      <c r="AK463" s="227">
        <v>13</v>
      </c>
      <c r="AL463" s="227">
        <v>2</v>
      </c>
      <c r="AM463" s="227">
        <v>2</v>
      </c>
      <c r="AN463" s="227">
        <v>16</v>
      </c>
      <c r="AO463" s="227">
        <v>15</v>
      </c>
      <c r="AP463" s="227">
        <v>16</v>
      </c>
      <c r="AQ463" s="227">
        <v>15</v>
      </c>
    </row>
    <row r="464" spans="1:43" ht="14.25" customHeight="1">
      <c r="A464" s="249">
        <v>459</v>
      </c>
      <c r="B464" s="292" t="s">
        <v>4303</v>
      </c>
      <c r="C464" s="292"/>
      <c r="D464" s="226">
        <v>26593</v>
      </c>
      <c r="E464" s="226">
        <v>23824</v>
      </c>
      <c r="F464" s="227">
        <v>978</v>
      </c>
      <c r="G464" s="227">
        <v>160</v>
      </c>
      <c r="H464" s="227">
        <v>134</v>
      </c>
      <c r="I464" s="227">
        <v>684</v>
      </c>
      <c r="J464" s="227">
        <v>140.72999999999999</v>
      </c>
      <c r="K464" s="227">
        <v>694</v>
      </c>
      <c r="L464" s="227">
        <v>235</v>
      </c>
      <c r="M464" s="227">
        <v>51</v>
      </c>
      <c r="N464" s="227">
        <v>223</v>
      </c>
      <c r="O464" s="227">
        <v>20</v>
      </c>
      <c r="P464" s="227">
        <v>25</v>
      </c>
      <c r="Q464" s="227">
        <v>24</v>
      </c>
      <c r="R464" s="227">
        <v>1</v>
      </c>
      <c r="S464" s="227">
        <v>6</v>
      </c>
      <c r="T464" s="227">
        <v>17</v>
      </c>
      <c r="U464" s="227">
        <v>6</v>
      </c>
      <c r="V464" s="227">
        <v>5</v>
      </c>
      <c r="W464" s="227">
        <v>8</v>
      </c>
      <c r="X464" s="227">
        <v>5</v>
      </c>
      <c r="Y464" s="227" t="s">
        <v>245</v>
      </c>
      <c r="Z464" s="227" t="s">
        <v>245</v>
      </c>
      <c r="AA464" s="227">
        <v>15</v>
      </c>
      <c r="AB464" s="227">
        <v>20</v>
      </c>
      <c r="AC464" s="227">
        <v>24</v>
      </c>
      <c r="AD464" s="227">
        <v>23</v>
      </c>
      <c r="AE464" s="227">
        <v>24</v>
      </c>
      <c r="AF464" s="227">
        <v>19</v>
      </c>
      <c r="AG464" s="227">
        <v>0</v>
      </c>
      <c r="AH464" s="227">
        <v>22</v>
      </c>
      <c r="AI464" s="227">
        <v>15</v>
      </c>
      <c r="AJ464" s="227">
        <v>22</v>
      </c>
      <c r="AK464" s="227">
        <v>17</v>
      </c>
      <c r="AL464" s="227">
        <v>6</v>
      </c>
      <c r="AM464" s="227">
        <v>4</v>
      </c>
      <c r="AN464" s="227">
        <v>23</v>
      </c>
      <c r="AO464" s="227">
        <v>20</v>
      </c>
      <c r="AP464" s="227">
        <v>22</v>
      </c>
      <c r="AQ464" s="227">
        <v>21</v>
      </c>
    </row>
    <row r="465" spans="1:43" ht="14.25" customHeight="1">
      <c r="A465" s="249">
        <v>460</v>
      </c>
      <c r="B465" s="292"/>
      <c r="C465" s="292" t="s">
        <v>4304</v>
      </c>
      <c r="D465" s="226">
        <v>17082</v>
      </c>
      <c r="E465" s="226">
        <v>15959</v>
      </c>
      <c r="F465" s="227">
        <v>197</v>
      </c>
      <c r="G465" s="227">
        <v>32</v>
      </c>
      <c r="H465" s="227">
        <v>14</v>
      </c>
      <c r="I465" s="227">
        <v>151</v>
      </c>
      <c r="J465" s="227">
        <v>16.8</v>
      </c>
      <c r="K465" s="227">
        <v>159</v>
      </c>
      <c r="L465" s="227">
        <v>61</v>
      </c>
      <c r="M465" s="227">
        <v>11</v>
      </c>
      <c r="N465" s="227">
        <v>58</v>
      </c>
      <c r="O465" s="227">
        <v>4</v>
      </c>
      <c r="P465" s="227">
        <v>7</v>
      </c>
      <c r="Q465" s="227">
        <v>7</v>
      </c>
      <c r="R465" s="227">
        <v>1</v>
      </c>
      <c r="S465" s="227" t="s">
        <v>245</v>
      </c>
      <c r="T465" s="227">
        <v>6</v>
      </c>
      <c r="U465" s="227">
        <v>5</v>
      </c>
      <c r="V465" s="227">
        <v>2</v>
      </c>
      <c r="W465" s="227" t="s">
        <v>245</v>
      </c>
      <c r="X465" s="227" t="s">
        <v>245</v>
      </c>
      <c r="Y465" s="227" t="s">
        <v>245</v>
      </c>
      <c r="Z465" s="227" t="s">
        <v>245</v>
      </c>
      <c r="AA465" s="227">
        <v>5</v>
      </c>
      <c r="AB465" s="227">
        <v>4</v>
      </c>
      <c r="AC465" s="227">
        <v>7</v>
      </c>
      <c r="AD465" s="227">
        <v>7</v>
      </c>
      <c r="AE465" s="227">
        <v>7</v>
      </c>
      <c r="AF465" s="227">
        <v>7</v>
      </c>
      <c r="AG465" s="227">
        <v>0</v>
      </c>
      <c r="AH465" s="227">
        <v>5</v>
      </c>
      <c r="AI465" s="227">
        <v>4</v>
      </c>
      <c r="AJ465" s="227">
        <v>6</v>
      </c>
      <c r="AK465" s="227">
        <v>5</v>
      </c>
      <c r="AL465" s="227">
        <v>2</v>
      </c>
      <c r="AM465" s="227">
        <v>1</v>
      </c>
      <c r="AN465" s="227">
        <v>6</v>
      </c>
      <c r="AO465" s="227">
        <v>6</v>
      </c>
      <c r="AP465" s="227">
        <v>5</v>
      </c>
      <c r="AQ465" s="227">
        <v>4</v>
      </c>
    </row>
    <row r="466" spans="1:43" ht="14.25" customHeight="1">
      <c r="A466" s="249">
        <v>461</v>
      </c>
      <c r="B466" s="292"/>
      <c r="C466" s="292" t="s">
        <v>4310</v>
      </c>
      <c r="D466" s="226">
        <v>3067</v>
      </c>
      <c r="E466" s="226">
        <v>2416</v>
      </c>
      <c r="F466" s="227">
        <v>298</v>
      </c>
      <c r="G466" s="227">
        <v>32</v>
      </c>
      <c r="H466" s="227">
        <v>6</v>
      </c>
      <c r="I466" s="227">
        <v>260</v>
      </c>
      <c r="J466" s="227">
        <v>35.479999999999997</v>
      </c>
      <c r="K466" s="227">
        <v>251</v>
      </c>
      <c r="L466" s="227">
        <v>82</v>
      </c>
      <c r="M466" s="227">
        <v>21</v>
      </c>
      <c r="N466" s="227">
        <v>79</v>
      </c>
      <c r="O466" s="227">
        <v>5</v>
      </c>
      <c r="P466" s="227">
        <v>6</v>
      </c>
      <c r="Q466" s="227">
        <v>5</v>
      </c>
      <c r="R466" s="227" t="s">
        <v>245</v>
      </c>
      <c r="S466" s="227" t="s">
        <v>245</v>
      </c>
      <c r="T466" s="227">
        <v>5</v>
      </c>
      <c r="U466" s="227">
        <v>1</v>
      </c>
      <c r="V466" s="227" t="s">
        <v>245</v>
      </c>
      <c r="W466" s="227">
        <v>2</v>
      </c>
      <c r="X466" s="227">
        <v>2</v>
      </c>
      <c r="Y466" s="227" t="s">
        <v>245</v>
      </c>
      <c r="Z466" s="227" t="s">
        <v>245</v>
      </c>
      <c r="AA466" s="227">
        <v>4</v>
      </c>
      <c r="AB466" s="227">
        <v>5</v>
      </c>
      <c r="AC466" s="227">
        <v>5</v>
      </c>
      <c r="AD466" s="227">
        <v>5</v>
      </c>
      <c r="AE466" s="227">
        <v>5</v>
      </c>
      <c r="AF466" s="227">
        <v>5</v>
      </c>
      <c r="AG466" s="227">
        <v>0</v>
      </c>
      <c r="AH466" s="227">
        <v>5</v>
      </c>
      <c r="AI466" s="227">
        <v>5</v>
      </c>
      <c r="AJ466" s="227">
        <v>4</v>
      </c>
      <c r="AK466" s="227">
        <v>4</v>
      </c>
      <c r="AL466" s="227">
        <v>2</v>
      </c>
      <c r="AM466" s="227">
        <v>2</v>
      </c>
      <c r="AN466" s="227">
        <v>5</v>
      </c>
      <c r="AO466" s="227">
        <v>4</v>
      </c>
      <c r="AP466" s="227">
        <v>5</v>
      </c>
      <c r="AQ466" s="227">
        <v>5</v>
      </c>
    </row>
    <row r="467" spans="1:43" ht="14.25" customHeight="1">
      <c r="A467" s="249">
        <v>462</v>
      </c>
      <c r="B467" s="292"/>
      <c r="C467" s="292" t="s">
        <v>4314</v>
      </c>
      <c r="D467" s="226">
        <v>6444</v>
      </c>
      <c r="E467" s="226">
        <v>5449</v>
      </c>
      <c r="F467" s="227">
        <v>483</v>
      </c>
      <c r="G467" s="227">
        <v>96</v>
      </c>
      <c r="H467" s="227">
        <v>114</v>
      </c>
      <c r="I467" s="227">
        <v>273</v>
      </c>
      <c r="J467" s="227">
        <v>88.45</v>
      </c>
      <c r="K467" s="227">
        <v>284</v>
      </c>
      <c r="L467" s="227">
        <v>92</v>
      </c>
      <c r="M467" s="227">
        <v>19</v>
      </c>
      <c r="N467" s="227">
        <v>86</v>
      </c>
      <c r="O467" s="227">
        <v>11</v>
      </c>
      <c r="P467" s="227">
        <v>12</v>
      </c>
      <c r="Q467" s="227">
        <v>12</v>
      </c>
      <c r="R467" s="227" t="s">
        <v>245</v>
      </c>
      <c r="S467" s="227">
        <v>6</v>
      </c>
      <c r="T467" s="227">
        <v>6</v>
      </c>
      <c r="U467" s="227" t="s">
        <v>245</v>
      </c>
      <c r="V467" s="227">
        <v>3</v>
      </c>
      <c r="W467" s="227">
        <v>6</v>
      </c>
      <c r="X467" s="227">
        <v>3</v>
      </c>
      <c r="Y467" s="227" t="s">
        <v>245</v>
      </c>
      <c r="Z467" s="227" t="s">
        <v>245</v>
      </c>
      <c r="AA467" s="227">
        <v>6</v>
      </c>
      <c r="AB467" s="227">
        <v>11</v>
      </c>
      <c r="AC467" s="227">
        <v>12</v>
      </c>
      <c r="AD467" s="227">
        <v>11</v>
      </c>
      <c r="AE467" s="227">
        <v>12</v>
      </c>
      <c r="AF467" s="227">
        <v>7</v>
      </c>
      <c r="AG467" s="227">
        <v>0</v>
      </c>
      <c r="AH467" s="227">
        <v>12</v>
      </c>
      <c r="AI467" s="227">
        <v>6</v>
      </c>
      <c r="AJ467" s="227">
        <v>12</v>
      </c>
      <c r="AK467" s="227">
        <v>8</v>
      </c>
      <c r="AL467" s="227">
        <v>2</v>
      </c>
      <c r="AM467" s="227">
        <v>1</v>
      </c>
      <c r="AN467" s="227">
        <v>12</v>
      </c>
      <c r="AO467" s="227">
        <v>10</v>
      </c>
      <c r="AP467" s="227">
        <v>12</v>
      </c>
      <c r="AQ467" s="227">
        <v>12</v>
      </c>
    </row>
    <row r="468" spans="1:43" ht="14.25" customHeight="1">
      <c r="A468" s="249">
        <v>463</v>
      </c>
      <c r="B468" s="292" t="s">
        <v>4326</v>
      </c>
      <c r="C468" s="292"/>
      <c r="D468" s="226">
        <v>9931</v>
      </c>
      <c r="E468" s="226">
        <v>8283</v>
      </c>
      <c r="F468" s="227">
        <v>873</v>
      </c>
      <c r="G468" s="227">
        <v>567</v>
      </c>
      <c r="H468" s="227">
        <v>286</v>
      </c>
      <c r="I468" s="227">
        <v>20</v>
      </c>
      <c r="J468" s="227">
        <v>71.650000000000006</v>
      </c>
      <c r="K468" s="227">
        <v>427</v>
      </c>
      <c r="L468" s="227">
        <v>149</v>
      </c>
      <c r="M468" s="227">
        <v>13</v>
      </c>
      <c r="N468" s="227">
        <v>141</v>
      </c>
      <c r="O468" s="227">
        <v>3</v>
      </c>
      <c r="P468" s="227">
        <v>22</v>
      </c>
      <c r="Q468" s="227">
        <v>26</v>
      </c>
      <c r="R468" s="227">
        <v>8</v>
      </c>
      <c r="S468" s="227">
        <v>17</v>
      </c>
      <c r="T468" s="227">
        <v>1</v>
      </c>
      <c r="U468" s="227" t="s">
        <v>245</v>
      </c>
      <c r="V468" s="227">
        <v>2</v>
      </c>
      <c r="W468" s="227">
        <v>5</v>
      </c>
      <c r="X468" s="227">
        <v>11</v>
      </c>
      <c r="Y468" s="227">
        <v>8</v>
      </c>
      <c r="Z468" s="227" t="s">
        <v>245</v>
      </c>
      <c r="AA468" s="227">
        <v>24</v>
      </c>
      <c r="AB468" s="227">
        <v>25</v>
      </c>
      <c r="AC468" s="227">
        <v>25</v>
      </c>
      <c r="AD468" s="227">
        <v>26</v>
      </c>
      <c r="AE468" s="227">
        <v>26</v>
      </c>
      <c r="AF468" s="227">
        <v>23</v>
      </c>
      <c r="AG468" s="227">
        <v>0</v>
      </c>
      <c r="AH468" s="227">
        <v>26</v>
      </c>
      <c r="AI468" s="227">
        <v>11</v>
      </c>
      <c r="AJ468" s="227">
        <v>26</v>
      </c>
      <c r="AK468" s="227">
        <v>22</v>
      </c>
      <c r="AL468" s="227">
        <v>1</v>
      </c>
      <c r="AM468" s="227">
        <v>0</v>
      </c>
      <c r="AN468" s="227">
        <v>26</v>
      </c>
      <c r="AO468" s="227">
        <v>12</v>
      </c>
      <c r="AP468" s="227">
        <v>26</v>
      </c>
      <c r="AQ468" s="227">
        <v>26</v>
      </c>
    </row>
    <row r="469" spans="1:43" ht="14.25" customHeight="1">
      <c r="A469" s="249">
        <v>464</v>
      </c>
      <c r="B469" s="292"/>
      <c r="C469" s="292" t="s">
        <v>4327</v>
      </c>
      <c r="D469" s="226">
        <v>4739</v>
      </c>
      <c r="E469" s="226">
        <v>4359</v>
      </c>
      <c r="F469" s="227">
        <v>319</v>
      </c>
      <c r="G469" s="227">
        <v>232</v>
      </c>
      <c r="H469" s="227">
        <v>77</v>
      </c>
      <c r="I469" s="227">
        <v>10</v>
      </c>
      <c r="J469" s="227">
        <v>25.81</v>
      </c>
      <c r="K469" s="227">
        <v>168</v>
      </c>
      <c r="L469" s="227">
        <v>54</v>
      </c>
      <c r="M469" s="227">
        <v>2</v>
      </c>
      <c r="N469" s="227">
        <v>53</v>
      </c>
      <c r="O469" s="227" t="s">
        <v>245</v>
      </c>
      <c r="P469" s="227">
        <v>1</v>
      </c>
      <c r="Q469" s="227">
        <v>13</v>
      </c>
      <c r="R469" s="227">
        <v>4</v>
      </c>
      <c r="S469" s="227">
        <v>9</v>
      </c>
      <c r="T469" s="227" t="s">
        <v>245</v>
      </c>
      <c r="U469" s="227" t="s">
        <v>245</v>
      </c>
      <c r="V469" s="227">
        <v>1</v>
      </c>
      <c r="W469" s="227">
        <v>3</v>
      </c>
      <c r="X469" s="227">
        <v>6</v>
      </c>
      <c r="Y469" s="227">
        <v>3</v>
      </c>
      <c r="Z469" s="227" t="s">
        <v>245</v>
      </c>
      <c r="AA469" s="227">
        <v>11</v>
      </c>
      <c r="AB469" s="227">
        <v>13</v>
      </c>
      <c r="AC469" s="227">
        <v>12</v>
      </c>
      <c r="AD469" s="227">
        <v>13</v>
      </c>
      <c r="AE469" s="227">
        <v>13</v>
      </c>
      <c r="AF469" s="227">
        <v>11</v>
      </c>
      <c r="AG469" s="227">
        <v>0</v>
      </c>
      <c r="AH469" s="227">
        <v>13</v>
      </c>
      <c r="AI469" s="227">
        <v>6</v>
      </c>
      <c r="AJ469" s="227">
        <v>13</v>
      </c>
      <c r="AK469" s="227">
        <v>10</v>
      </c>
      <c r="AL469" s="227">
        <v>0</v>
      </c>
      <c r="AM469" s="227">
        <v>0</v>
      </c>
      <c r="AN469" s="227">
        <v>13</v>
      </c>
      <c r="AO469" s="227">
        <v>5</v>
      </c>
      <c r="AP469" s="227">
        <v>13</v>
      </c>
      <c r="AQ469" s="227">
        <v>13</v>
      </c>
    </row>
    <row r="470" spans="1:43" ht="14.25" customHeight="1">
      <c r="A470" s="249">
        <v>465</v>
      </c>
      <c r="B470" s="292"/>
      <c r="C470" s="292" t="s">
        <v>4337</v>
      </c>
      <c r="D470" s="226">
        <v>781</v>
      </c>
      <c r="E470" s="226">
        <v>355</v>
      </c>
      <c r="F470" s="227">
        <v>244</v>
      </c>
      <c r="G470" s="227">
        <v>142</v>
      </c>
      <c r="H470" s="227">
        <v>99</v>
      </c>
      <c r="I470" s="227">
        <v>3</v>
      </c>
      <c r="J470" s="227">
        <v>20.41</v>
      </c>
      <c r="K470" s="227">
        <v>122</v>
      </c>
      <c r="L470" s="227">
        <v>37</v>
      </c>
      <c r="M470" s="227">
        <v>4</v>
      </c>
      <c r="N470" s="227">
        <v>36</v>
      </c>
      <c r="O470" s="227" t="s">
        <v>245</v>
      </c>
      <c r="P470" s="227">
        <v>3</v>
      </c>
      <c r="Q470" s="227">
        <v>6</v>
      </c>
      <c r="R470" s="227">
        <v>2</v>
      </c>
      <c r="S470" s="227">
        <v>4</v>
      </c>
      <c r="T470" s="227" t="s">
        <v>245</v>
      </c>
      <c r="U470" s="227" t="s">
        <v>245</v>
      </c>
      <c r="V470" s="227">
        <v>1</v>
      </c>
      <c r="W470" s="227">
        <v>1</v>
      </c>
      <c r="X470" s="227">
        <v>1</v>
      </c>
      <c r="Y470" s="227">
        <v>3</v>
      </c>
      <c r="Z470" s="227" t="s">
        <v>245</v>
      </c>
      <c r="AA470" s="227">
        <v>6</v>
      </c>
      <c r="AB470" s="227">
        <v>5</v>
      </c>
      <c r="AC470" s="227">
        <v>6</v>
      </c>
      <c r="AD470" s="227">
        <v>6</v>
      </c>
      <c r="AE470" s="227">
        <v>6</v>
      </c>
      <c r="AF470" s="227">
        <v>6</v>
      </c>
      <c r="AG470" s="227">
        <v>0</v>
      </c>
      <c r="AH470" s="227">
        <v>6</v>
      </c>
      <c r="AI470" s="227">
        <v>2</v>
      </c>
      <c r="AJ470" s="227">
        <v>6</v>
      </c>
      <c r="AK470" s="227">
        <v>6</v>
      </c>
      <c r="AL470" s="227">
        <v>0</v>
      </c>
      <c r="AM470" s="227">
        <v>0</v>
      </c>
      <c r="AN470" s="227">
        <v>6</v>
      </c>
      <c r="AO470" s="227">
        <v>4</v>
      </c>
      <c r="AP470" s="227">
        <v>6</v>
      </c>
      <c r="AQ470" s="227">
        <v>6</v>
      </c>
    </row>
    <row r="471" spans="1:43" ht="14.25" customHeight="1">
      <c r="A471" s="249">
        <v>466</v>
      </c>
      <c r="B471" s="292"/>
      <c r="C471" s="292" t="s">
        <v>4342</v>
      </c>
      <c r="D471" s="226">
        <v>4411</v>
      </c>
      <c r="E471" s="226">
        <v>3569</v>
      </c>
      <c r="F471" s="227">
        <v>310</v>
      </c>
      <c r="G471" s="227">
        <v>193</v>
      </c>
      <c r="H471" s="227">
        <v>110</v>
      </c>
      <c r="I471" s="227">
        <v>7</v>
      </c>
      <c r="J471" s="227">
        <v>25.43</v>
      </c>
      <c r="K471" s="227">
        <v>137</v>
      </c>
      <c r="L471" s="227">
        <v>58</v>
      </c>
      <c r="M471" s="227">
        <v>7</v>
      </c>
      <c r="N471" s="227">
        <v>52</v>
      </c>
      <c r="O471" s="227">
        <v>3</v>
      </c>
      <c r="P471" s="227">
        <v>18</v>
      </c>
      <c r="Q471" s="227">
        <v>7</v>
      </c>
      <c r="R471" s="227">
        <v>2</v>
      </c>
      <c r="S471" s="227">
        <v>4</v>
      </c>
      <c r="T471" s="227">
        <v>1</v>
      </c>
      <c r="U471" s="227" t="s">
        <v>245</v>
      </c>
      <c r="V471" s="227" t="s">
        <v>245</v>
      </c>
      <c r="W471" s="227">
        <v>1</v>
      </c>
      <c r="X471" s="227">
        <v>4</v>
      </c>
      <c r="Y471" s="227">
        <v>2</v>
      </c>
      <c r="Z471" s="227" t="s">
        <v>245</v>
      </c>
      <c r="AA471" s="227">
        <v>7</v>
      </c>
      <c r="AB471" s="227">
        <v>7</v>
      </c>
      <c r="AC471" s="227">
        <v>7</v>
      </c>
      <c r="AD471" s="227">
        <v>7</v>
      </c>
      <c r="AE471" s="227">
        <v>7</v>
      </c>
      <c r="AF471" s="227">
        <v>6</v>
      </c>
      <c r="AG471" s="227">
        <v>0</v>
      </c>
      <c r="AH471" s="227">
        <v>7</v>
      </c>
      <c r="AI471" s="227">
        <v>3</v>
      </c>
      <c r="AJ471" s="227">
        <v>7</v>
      </c>
      <c r="AK471" s="227">
        <v>6</v>
      </c>
      <c r="AL471" s="227">
        <v>1</v>
      </c>
      <c r="AM471" s="227">
        <v>0</v>
      </c>
      <c r="AN471" s="227">
        <v>7</v>
      </c>
      <c r="AO471" s="227">
        <v>3</v>
      </c>
      <c r="AP471" s="227">
        <v>7</v>
      </c>
      <c r="AQ471" s="227">
        <v>7</v>
      </c>
    </row>
    <row r="472" spans="1:43" ht="14.25" customHeight="1">
      <c r="A472" s="249">
        <v>467</v>
      </c>
      <c r="B472" s="292" t="s">
        <v>4344</v>
      </c>
      <c r="C472" s="292"/>
      <c r="D472" s="226">
        <v>5795</v>
      </c>
      <c r="E472" s="226">
        <v>4754</v>
      </c>
      <c r="F472" s="227">
        <v>328</v>
      </c>
      <c r="G472" s="227">
        <v>228</v>
      </c>
      <c r="H472" s="227">
        <v>100</v>
      </c>
      <c r="I472" s="227">
        <v>0</v>
      </c>
      <c r="J472" s="227">
        <v>39.68</v>
      </c>
      <c r="K472" s="227">
        <v>235</v>
      </c>
      <c r="L472" s="227">
        <v>62</v>
      </c>
      <c r="M472" s="227">
        <v>1</v>
      </c>
      <c r="N472" s="227">
        <v>52</v>
      </c>
      <c r="O472" s="227" t="s">
        <v>245</v>
      </c>
      <c r="P472" s="227">
        <v>18</v>
      </c>
      <c r="Q472" s="227">
        <v>9</v>
      </c>
      <c r="R472" s="227">
        <v>4</v>
      </c>
      <c r="S472" s="227">
        <v>5</v>
      </c>
      <c r="T472" s="227" t="s">
        <v>245</v>
      </c>
      <c r="U472" s="227" t="s">
        <v>245</v>
      </c>
      <c r="V472" s="227">
        <v>1</v>
      </c>
      <c r="W472" s="227">
        <v>2</v>
      </c>
      <c r="X472" s="227">
        <v>1</v>
      </c>
      <c r="Y472" s="227">
        <v>5</v>
      </c>
      <c r="Z472" s="227" t="s">
        <v>245</v>
      </c>
      <c r="AA472" s="227">
        <v>6</v>
      </c>
      <c r="AB472" s="227">
        <v>8</v>
      </c>
      <c r="AC472" s="227">
        <v>9</v>
      </c>
      <c r="AD472" s="227">
        <v>8</v>
      </c>
      <c r="AE472" s="227">
        <v>9</v>
      </c>
      <c r="AF472" s="227">
        <v>8</v>
      </c>
      <c r="AG472" s="227">
        <v>0</v>
      </c>
      <c r="AH472" s="227">
        <v>9</v>
      </c>
      <c r="AI472" s="227">
        <v>9</v>
      </c>
      <c r="AJ472" s="227">
        <v>9</v>
      </c>
      <c r="AK472" s="227">
        <v>8</v>
      </c>
      <c r="AL472" s="227">
        <v>2</v>
      </c>
      <c r="AM472" s="227">
        <v>1</v>
      </c>
      <c r="AN472" s="227">
        <v>9</v>
      </c>
      <c r="AO472" s="227">
        <v>9</v>
      </c>
      <c r="AP472" s="227">
        <v>9</v>
      </c>
      <c r="AQ472" s="227">
        <v>9</v>
      </c>
    </row>
    <row r="473" spans="1:43" ht="14.25" customHeight="1">
      <c r="A473" s="249">
        <v>468</v>
      </c>
      <c r="B473" s="292"/>
      <c r="C473" s="292" t="s">
        <v>4345</v>
      </c>
      <c r="D473" s="226">
        <v>2636</v>
      </c>
      <c r="E473" s="226">
        <v>2141</v>
      </c>
      <c r="F473" s="227">
        <v>155</v>
      </c>
      <c r="G473" s="227">
        <v>102</v>
      </c>
      <c r="H473" s="227">
        <v>53</v>
      </c>
      <c r="I473" s="227">
        <v>0</v>
      </c>
      <c r="J473" s="227">
        <v>17.34</v>
      </c>
      <c r="K473" s="227">
        <v>102</v>
      </c>
      <c r="L473" s="227">
        <v>27</v>
      </c>
      <c r="M473" s="227">
        <v>1</v>
      </c>
      <c r="N473" s="227">
        <v>18</v>
      </c>
      <c r="O473" s="227" t="s">
        <v>245</v>
      </c>
      <c r="P473" s="227">
        <v>16</v>
      </c>
      <c r="Q473" s="227">
        <v>2</v>
      </c>
      <c r="R473" s="227" t="s">
        <v>245</v>
      </c>
      <c r="S473" s="227">
        <v>2</v>
      </c>
      <c r="T473" s="227" t="s">
        <v>245</v>
      </c>
      <c r="U473" s="227" t="s">
        <v>245</v>
      </c>
      <c r="V473" s="227">
        <v>1</v>
      </c>
      <c r="W473" s="227" t="s">
        <v>245</v>
      </c>
      <c r="X473" s="227" t="s">
        <v>245</v>
      </c>
      <c r="Y473" s="227">
        <v>1</v>
      </c>
      <c r="Z473" s="227" t="s">
        <v>245</v>
      </c>
      <c r="AA473" s="227">
        <v>1</v>
      </c>
      <c r="AB473" s="227">
        <v>2</v>
      </c>
      <c r="AC473" s="227">
        <v>2</v>
      </c>
      <c r="AD473" s="227">
        <v>1</v>
      </c>
      <c r="AE473" s="227">
        <v>2</v>
      </c>
      <c r="AF473" s="227">
        <v>1</v>
      </c>
      <c r="AG473" s="227">
        <v>0</v>
      </c>
      <c r="AH473" s="227">
        <v>2</v>
      </c>
      <c r="AI473" s="227">
        <v>2</v>
      </c>
      <c r="AJ473" s="227">
        <v>2</v>
      </c>
      <c r="AK473" s="227">
        <v>2</v>
      </c>
      <c r="AL473" s="227">
        <v>1</v>
      </c>
      <c r="AM473" s="227">
        <v>0</v>
      </c>
      <c r="AN473" s="227">
        <v>2</v>
      </c>
      <c r="AO473" s="227">
        <v>2</v>
      </c>
      <c r="AP473" s="227">
        <v>2</v>
      </c>
      <c r="AQ473" s="227">
        <v>2</v>
      </c>
    </row>
    <row r="474" spans="1:43" ht="14.25" customHeight="1">
      <c r="A474" s="249">
        <v>469</v>
      </c>
      <c r="B474" s="292"/>
      <c r="C474" s="292" t="s">
        <v>4347</v>
      </c>
      <c r="D474" s="226">
        <v>2675</v>
      </c>
      <c r="E474" s="226">
        <v>2204</v>
      </c>
      <c r="F474" s="227">
        <v>132</v>
      </c>
      <c r="G474" s="227">
        <v>108</v>
      </c>
      <c r="H474" s="227">
        <v>24</v>
      </c>
      <c r="I474" s="227">
        <v>0</v>
      </c>
      <c r="J474" s="227">
        <v>18.87</v>
      </c>
      <c r="K474" s="227">
        <v>91</v>
      </c>
      <c r="L474" s="227">
        <v>18</v>
      </c>
      <c r="M474" s="227" t="s">
        <v>245</v>
      </c>
      <c r="N474" s="227">
        <v>18</v>
      </c>
      <c r="O474" s="227" t="s">
        <v>245</v>
      </c>
      <c r="P474" s="227" t="s">
        <v>245</v>
      </c>
      <c r="Q474" s="227">
        <v>5</v>
      </c>
      <c r="R474" s="227">
        <v>4</v>
      </c>
      <c r="S474" s="227">
        <v>1</v>
      </c>
      <c r="T474" s="227" t="s">
        <v>245</v>
      </c>
      <c r="U474" s="227" t="s">
        <v>245</v>
      </c>
      <c r="V474" s="227" t="s">
        <v>245</v>
      </c>
      <c r="W474" s="227">
        <v>1</v>
      </c>
      <c r="X474" s="227">
        <v>1</v>
      </c>
      <c r="Y474" s="227">
        <v>3</v>
      </c>
      <c r="Z474" s="227" t="s">
        <v>245</v>
      </c>
      <c r="AA474" s="227">
        <v>4</v>
      </c>
      <c r="AB474" s="227">
        <v>5</v>
      </c>
      <c r="AC474" s="227">
        <v>5</v>
      </c>
      <c r="AD474" s="227">
        <v>5</v>
      </c>
      <c r="AE474" s="227">
        <v>5</v>
      </c>
      <c r="AF474" s="227">
        <v>5</v>
      </c>
      <c r="AG474" s="227">
        <v>0</v>
      </c>
      <c r="AH474" s="227">
        <v>5</v>
      </c>
      <c r="AI474" s="227">
        <v>5</v>
      </c>
      <c r="AJ474" s="227">
        <v>5</v>
      </c>
      <c r="AK474" s="227">
        <v>5</v>
      </c>
      <c r="AL474" s="227">
        <v>1</v>
      </c>
      <c r="AM474" s="227">
        <v>1</v>
      </c>
      <c r="AN474" s="227">
        <v>5</v>
      </c>
      <c r="AO474" s="227">
        <v>5</v>
      </c>
      <c r="AP474" s="227">
        <v>5</v>
      </c>
      <c r="AQ474" s="227">
        <v>5</v>
      </c>
    </row>
    <row r="475" spans="1:43" ht="14.25" customHeight="1">
      <c r="A475" s="249">
        <v>470</v>
      </c>
      <c r="B475" s="292"/>
      <c r="C475" s="292" t="s">
        <v>4352</v>
      </c>
      <c r="D475" s="226">
        <v>484</v>
      </c>
      <c r="E475" s="226">
        <v>409</v>
      </c>
      <c r="F475" s="227">
        <v>41</v>
      </c>
      <c r="G475" s="227">
        <v>18</v>
      </c>
      <c r="H475" s="227">
        <v>23</v>
      </c>
      <c r="I475" s="227">
        <v>0</v>
      </c>
      <c r="J475" s="227">
        <v>3.47</v>
      </c>
      <c r="K475" s="227">
        <v>42</v>
      </c>
      <c r="L475" s="227">
        <v>17</v>
      </c>
      <c r="M475" s="227" t="s">
        <v>245</v>
      </c>
      <c r="N475" s="227">
        <v>16</v>
      </c>
      <c r="O475" s="227" t="s">
        <v>245</v>
      </c>
      <c r="P475" s="227">
        <v>2</v>
      </c>
      <c r="Q475" s="227">
        <v>2</v>
      </c>
      <c r="R475" s="227" t="s">
        <v>245</v>
      </c>
      <c r="S475" s="227">
        <v>2</v>
      </c>
      <c r="T475" s="227" t="s">
        <v>245</v>
      </c>
      <c r="U475" s="227" t="s">
        <v>245</v>
      </c>
      <c r="V475" s="227" t="s">
        <v>245</v>
      </c>
      <c r="W475" s="227">
        <v>1</v>
      </c>
      <c r="X475" s="227" t="s">
        <v>245</v>
      </c>
      <c r="Y475" s="227">
        <v>1</v>
      </c>
      <c r="Z475" s="227" t="s">
        <v>245</v>
      </c>
      <c r="AA475" s="227">
        <v>1</v>
      </c>
      <c r="AB475" s="227">
        <v>1</v>
      </c>
      <c r="AC475" s="227">
        <v>2</v>
      </c>
      <c r="AD475" s="227">
        <v>2</v>
      </c>
      <c r="AE475" s="227">
        <v>2</v>
      </c>
      <c r="AF475" s="227">
        <v>2</v>
      </c>
      <c r="AG475" s="227">
        <v>0</v>
      </c>
      <c r="AH475" s="227">
        <v>2</v>
      </c>
      <c r="AI475" s="227">
        <v>2</v>
      </c>
      <c r="AJ475" s="227">
        <v>2</v>
      </c>
      <c r="AK475" s="227">
        <v>1</v>
      </c>
      <c r="AL475" s="227">
        <v>0</v>
      </c>
      <c r="AM475" s="227">
        <v>0</v>
      </c>
      <c r="AN475" s="227">
        <v>2</v>
      </c>
      <c r="AO475" s="227">
        <v>2</v>
      </c>
      <c r="AP475" s="227">
        <v>2</v>
      </c>
      <c r="AQ475" s="227">
        <v>2</v>
      </c>
    </row>
    <row r="476" spans="1:43" ht="14.25" customHeight="1">
      <c r="A476" s="249">
        <v>471</v>
      </c>
      <c r="B476" s="292" t="s">
        <v>4354</v>
      </c>
      <c r="C476" s="292"/>
      <c r="D476" s="226">
        <v>14927</v>
      </c>
      <c r="E476" s="226">
        <v>10818</v>
      </c>
      <c r="F476" s="227">
        <v>1517</v>
      </c>
      <c r="G476" s="227">
        <v>962</v>
      </c>
      <c r="H476" s="227">
        <v>528</v>
      </c>
      <c r="I476" s="227">
        <v>27</v>
      </c>
      <c r="J476" s="227">
        <v>236.82</v>
      </c>
      <c r="K476" s="227">
        <v>553</v>
      </c>
      <c r="L476" s="227">
        <v>125</v>
      </c>
      <c r="M476" s="227">
        <v>9</v>
      </c>
      <c r="N476" s="227">
        <v>117</v>
      </c>
      <c r="O476" s="227">
        <v>6</v>
      </c>
      <c r="P476" s="227">
        <v>8</v>
      </c>
      <c r="Q476" s="227">
        <v>67</v>
      </c>
      <c r="R476" s="227">
        <v>27</v>
      </c>
      <c r="S476" s="227">
        <v>31</v>
      </c>
      <c r="T476" s="227">
        <v>9</v>
      </c>
      <c r="U476" s="227">
        <v>6</v>
      </c>
      <c r="V476" s="227">
        <v>22</v>
      </c>
      <c r="W476" s="227">
        <v>18</v>
      </c>
      <c r="X476" s="227">
        <v>19</v>
      </c>
      <c r="Y476" s="227">
        <v>2</v>
      </c>
      <c r="Z476" s="227" t="s">
        <v>245</v>
      </c>
      <c r="AA476" s="227">
        <v>47</v>
      </c>
      <c r="AB476" s="227">
        <v>63</v>
      </c>
      <c r="AC476" s="227">
        <v>51</v>
      </c>
      <c r="AD476" s="227">
        <v>55</v>
      </c>
      <c r="AE476" s="227">
        <v>65</v>
      </c>
      <c r="AF476" s="227">
        <v>45</v>
      </c>
      <c r="AG476" s="227">
        <v>1</v>
      </c>
      <c r="AH476" s="227">
        <v>67</v>
      </c>
      <c r="AI476" s="227">
        <v>18</v>
      </c>
      <c r="AJ476" s="227">
        <v>62</v>
      </c>
      <c r="AK476" s="227">
        <v>15</v>
      </c>
      <c r="AL476" s="227">
        <v>26</v>
      </c>
      <c r="AM476" s="227">
        <v>10</v>
      </c>
      <c r="AN476" s="227">
        <v>63</v>
      </c>
      <c r="AO476" s="227">
        <v>34</v>
      </c>
      <c r="AP476" s="227">
        <v>67</v>
      </c>
      <c r="AQ476" s="227">
        <v>60</v>
      </c>
    </row>
    <row r="477" spans="1:43" ht="14.25" customHeight="1">
      <c r="A477" s="249">
        <v>472</v>
      </c>
      <c r="B477" s="292"/>
      <c r="C477" s="292" t="s">
        <v>4355</v>
      </c>
      <c r="D477" s="226">
        <v>3550</v>
      </c>
      <c r="E477" s="226">
        <v>2579</v>
      </c>
      <c r="F477" s="227">
        <v>374</v>
      </c>
      <c r="G477" s="227">
        <v>232</v>
      </c>
      <c r="H477" s="227">
        <v>135</v>
      </c>
      <c r="I477" s="227">
        <v>7</v>
      </c>
      <c r="J477" s="227">
        <v>68.63</v>
      </c>
      <c r="K477" s="227">
        <v>146</v>
      </c>
      <c r="L477" s="227">
        <v>28</v>
      </c>
      <c r="M477" s="227">
        <v>3</v>
      </c>
      <c r="N477" s="227">
        <v>27</v>
      </c>
      <c r="O477" s="227">
        <v>1</v>
      </c>
      <c r="P477" s="227">
        <v>2</v>
      </c>
      <c r="Q477" s="227">
        <v>19</v>
      </c>
      <c r="R477" s="227">
        <v>5</v>
      </c>
      <c r="S477" s="227">
        <v>10</v>
      </c>
      <c r="T477" s="227">
        <v>4</v>
      </c>
      <c r="U477" s="227">
        <v>3</v>
      </c>
      <c r="V477" s="227">
        <v>9</v>
      </c>
      <c r="W477" s="227">
        <v>5</v>
      </c>
      <c r="X477" s="227">
        <v>2</v>
      </c>
      <c r="Y477" s="227" t="s">
        <v>245</v>
      </c>
      <c r="Z477" s="227" t="s">
        <v>245</v>
      </c>
      <c r="AA477" s="227">
        <v>16</v>
      </c>
      <c r="AB477" s="227">
        <v>18</v>
      </c>
      <c r="AC477" s="227">
        <v>19</v>
      </c>
      <c r="AD477" s="227">
        <v>18</v>
      </c>
      <c r="AE477" s="227">
        <v>19</v>
      </c>
      <c r="AF477" s="227">
        <v>16</v>
      </c>
      <c r="AG477" s="227">
        <v>0</v>
      </c>
      <c r="AH477" s="227">
        <v>19</v>
      </c>
      <c r="AI477" s="227">
        <v>12</v>
      </c>
      <c r="AJ477" s="227">
        <v>16</v>
      </c>
      <c r="AK477" s="227">
        <v>5</v>
      </c>
      <c r="AL477" s="227">
        <v>4</v>
      </c>
      <c r="AM477" s="227">
        <v>2</v>
      </c>
      <c r="AN477" s="227">
        <v>18</v>
      </c>
      <c r="AO477" s="227">
        <v>16</v>
      </c>
      <c r="AP477" s="227">
        <v>19</v>
      </c>
      <c r="AQ477" s="227">
        <v>17</v>
      </c>
    </row>
    <row r="478" spans="1:43" ht="14.25" customHeight="1">
      <c r="A478" s="249">
        <v>473</v>
      </c>
      <c r="B478" s="292"/>
      <c r="C478" s="292" t="s">
        <v>4367</v>
      </c>
      <c r="D478" s="226">
        <v>5886</v>
      </c>
      <c r="E478" s="226">
        <v>4625</v>
      </c>
      <c r="F478" s="227">
        <v>157</v>
      </c>
      <c r="G478" s="227">
        <v>106</v>
      </c>
      <c r="H478" s="227">
        <v>46</v>
      </c>
      <c r="I478" s="227">
        <v>5</v>
      </c>
      <c r="J478" s="227" t="s">
        <v>246</v>
      </c>
      <c r="K478" s="227">
        <v>63</v>
      </c>
      <c r="L478" s="227">
        <v>17</v>
      </c>
      <c r="M478" s="227" t="s">
        <v>245</v>
      </c>
      <c r="N478" s="227">
        <v>16</v>
      </c>
      <c r="O478" s="227">
        <v>3</v>
      </c>
      <c r="P478" s="227">
        <v>3</v>
      </c>
      <c r="Q478" s="227">
        <v>15</v>
      </c>
      <c r="R478" s="227">
        <v>5</v>
      </c>
      <c r="S478" s="227">
        <v>7</v>
      </c>
      <c r="T478" s="227">
        <v>3</v>
      </c>
      <c r="U478" s="227">
        <v>2</v>
      </c>
      <c r="V478" s="227">
        <v>5</v>
      </c>
      <c r="W478" s="227">
        <v>6</v>
      </c>
      <c r="X478" s="227">
        <v>2</v>
      </c>
      <c r="Y478" s="227" t="s">
        <v>245</v>
      </c>
      <c r="Z478" s="227" t="s">
        <v>245</v>
      </c>
      <c r="AA478" s="227">
        <v>10</v>
      </c>
      <c r="AB478" s="227">
        <v>13</v>
      </c>
      <c r="AC478" s="227">
        <v>11</v>
      </c>
      <c r="AD478" s="227">
        <v>12</v>
      </c>
      <c r="AE478" s="227">
        <v>14</v>
      </c>
      <c r="AF478" s="227">
        <v>6</v>
      </c>
      <c r="AG478" s="227">
        <v>1</v>
      </c>
      <c r="AH478" s="227">
        <v>15</v>
      </c>
      <c r="AI478" s="227">
        <v>1</v>
      </c>
      <c r="AJ478" s="227">
        <v>15</v>
      </c>
      <c r="AK478" s="227">
        <v>1</v>
      </c>
      <c r="AL478" s="227">
        <v>7</v>
      </c>
      <c r="AM478" s="227">
        <v>0</v>
      </c>
      <c r="AN478" s="227">
        <v>15</v>
      </c>
      <c r="AO478" s="227">
        <v>2</v>
      </c>
      <c r="AP478" s="227">
        <v>15</v>
      </c>
      <c r="AQ478" s="227">
        <v>10</v>
      </c>
    </row>
    <row r="479" spans="1:43" ht="14.25" customHeight="1">
      <c r="A479" s="249">
        <v>474</v>
      </c>
      <c r="B479" s="292"/>
      <c r="C479" s="292" t="s">
        <v>4377</v>
      </c>
      <c r="D479" s="226">
        <v>1980</v>
      </c>
      <c r="E479" s="226">
        <v>1177</v>
      </c>
      <c r="F479" s="227">
        <v>286</v>
      </c>
      <c r="G479" s="227">
        <v>181</v>
      </c>
      <c r="H479" s="227">
        <v>95</v>
      </c>
      <c r="I479" s="227">
        <v>10</v>
      </c>
      <c r="J479" s="227">
        <v>41.79</v>
      </c>
      <c r="K479" s="227">
        <v>152</v>
      </c>
      <c r="L479" s="227">
        <v>41</v>
      </c>
      <c r="M479" s="227">
        <v>3</v>
      </c>
      <c r="N479" s="227">
        <v>38</v>
      </c>
      <c r="O479" s="227">
        <v>2</v>
      </c>
      <c r="P479" s="227">
        <v>3</v>
      </c>
      <c r="Q479" s="227">
        <v>17</v>
      </c>
      <c r="R479" s="227">
        <v>7</v>
      </c>
      <c r="S479" s="227">
        <v>10</v>
      </c>
      <c r="T479" s="227" t="s">
        <v>245</v>
      </c>
      <c r="U479" s="227">
        <v>1</v>
      </c>
      <c r="V479" s="227">
        <v>7</v>
      </c>
      <c r="W479" s="227">
        <v>1</v>
      </c>
      <c r="X479" s="227">
        <v>7</v>
      </c>
      <c r="Y479" s="227">
        <v>1</v>
      </c>
      <c r="Z479" s="227" t="s">
        <v>245</v>
      </c>
      <c r="AA479" s="227">
        <v>8</v>
      </c>
      <c r="AB479" s="227">
        <v>17</v>
      </c>
      <c r="AC479" s="227">
        <v>10</v>
      </c>
      <c r="AD479" s="227">
        <v>13</v>
      </c>
      <c r="AE479" s="227">
        <v>16</v>
      </c>
      <c r="AF479" s="227">
        <v>13</v>
      </c>
      <c r="AG479" s="227">
        <v>0</v>
      </c>
      <c r="AH479" s="227">
        <v>17</v>
      </c>
      <c r="AI479" s="227">
        <v>4</v>
      </c>
      <c r="AJ479" s="227">
        <v>15</v>
      </c>
      <c r="AK479" s="227">
        <v>5</v>
      </c>
      <c r="AL479" s="227">
        <v>9</v>
      </c>
      <c r="AM479" s="227">
        <v>4</v>
      </c>
      <c r="AN479" s="227">
        <v>15</v>
      </c>
      <c r="AO479" s="227">
        <v>9</v>
      </c>
      <c r="AP479" s="227">
        <v>17</v>
      </c>
      <c r="AQ479" s="227">
        <v>17</v>
      </c>
    </row>
    <row r="480" spans="1:43" ht="14.25" customHeight="1">
      <c r="A480" s="249">
        <v>475</v>
      </c>
      <c r="B480" s="292"/>
      <c r="C480" s="292" t="s">
        <v>4390</v>
      </c>
      <c r="D480" s="226">
        <v>3486</v>
      </c>
      <c r="E480" s="226">
        <v>2422</v>
      </c>
      <c r="F480" s="227">
        <v>696</v>
      </c>
      <c r="G480" s="227">
        <v>440</v>
      </c>
      <c r="H480" s="227">
        <v>251</v>
      </c>
      <c r="I480" s="227">
        <v>5</v>
      </c>
      <c r="J480" s="227">
        <v>72.91</v>
      </c>
      <c r="K480" s="227">
        <v>189</v>
      </c>
      <c r="L480" s="227">
        <v>39</v>
      </c>
      <c r="M480" s="227">
        <v>3</v>
      </c>
      <c r="N480" s="227">
        <v>36</v>
      </c>
      <c r="O480" s="227" t="s">
        <v>245</v>
      </c>
      <c r="P480" s="227" t="s">
        <v>245</v>
      </c>
      <c r="Q480" s="227">
        <v>15</v>
      </c>
      <c r="R480" s="227">
        <v>9</v>
      </c>
      <c r="S480" s="227">
        <v>4</v>
      </c>
      <c r="T480" s="227">
        <v>2</v>
      </c>
      <c r="U480" s="227" t="s">
        <v>245</v>
      </c>
      <c r="V480" s="227">
        <v>1</v>
      </c>
      <c r="W480" s="227">
        <v>5</v>
      </c>
      <c r="X480" s="227">
        <v>8</v>
      </c>
      <c r="Y480" s="227">
        <v>1</v>
      </c>
      <c r="Z480" s="227" t="s">
        <v>245</v>
      </c>
      <c r="AA480" s="227">
        <v>13</v>
      </c>
      <c r="AB480" s="227">
        <v>14</v>
      </c>
      <c r="AC480" s="227">
        <v>10</v>
      </c>
      <c r="AD480" s="227">
        <v>11</v>
      </c>
      <c r="AE480" s="227">
        <v>15</v>
      </c>
      <c r="AF480" s="227">
        <v>10</v>
      </c>
      <c r="AG480" s="227">
        <v>0</v>
      </c>
      <c r="AH480" s="227">
        <v>15</v>
      </c>
      <c r="AI480" s="227">
        <v>0</v>
      </c>
      <c r="AJ480" s="227">
        <v>15</v>
      </c>
      <c r="AK480" s="227">
        <v>4</v>
      </c>
      <c r="AL480" s="227">
        <v>5</v>
      </c>
      <c r="AM480" s="227">
        <v>3</v>
      </c>
      <c r="AN480" s="227">
        <v>14</v>
      </c>
      <c r="AO480" s="227">
        <v>6</v>
      </c>
      <c r="AP480" s="227">
        <v>15</v>
      </c>
      <c r="AQ480" s="227">
        <v>15</v>
      </c>
    </row>
    <row r="481" spans="1:43" ht="14.25" customHeight="1">
      <c r="A481" s="249">
        <v>476</v>
      </c>
      <c r="B481" s="292"/>
      <c r="C481" s="292" t="s">
        <v>4400</v>
      </c>
      <c r="D481" s="226">
        <v>25</v>
      </c>
      <c r="E481" s="226">
        <v>15</v>
      </c>
      <c r="F481" s="227">
        <v>4</v>
      </c>
      <c r="G481" s="227">
        <v>3</v>
      </c>
      <c r="H481" s="227">
        <v>1</v>
      </c>
      <c r="I481" s="227">
        <v>0</v>
      </c>
      <c r="J481" s="227" t="s">
        <v>246</v>
      </c>
      <c r="K481" s="227">
        <v>3</v>
      </c>
      <c r="L481" s="227" t="s">
        <v>245</v>
      </c>
      <c r="M481" s="227" t="s">
        <v>245</v>
      </c>
      <c r="N481" s="227" t="s">
        <v>245</v>
      </c>
      <c r="O481" s="227" t="s">
        <v>245</v>
      </c>
      <c r="P481" s="227" t="s">
        <v>245</v>
      </c>
      <c r="Q481" s="227">
        <v>1</v>
      </c>
      <c r="R481" s="227">
        <v>1</v>
      </c>
      <c r="S481" s="227" t="s">
        <v>245</v>
      </c>
      <c r="T481" s="227" t="s">
        <v>245</v>
      </c>
      <c r="U481" s="227" t="s">
        <v>245</v>
      </c>
      <c r="V481" s="227" t="s">
        <v>245</v>
      </c>
      <c r="W481" s="227">
        <v>1</v>
      </c>
      <c r="X481" s="227" t="s">
        <v>245</v>
      </c>
      <c r="Y481" s="227" t="s">
        <v>245</v>
      </c>
      <c r="Z481" s="227" t="s">
        <v>245</v>
      </c>
      <c r="AA481" s="227">
        <v>0</v>
      </c>
      <c r="AB481" s="227">
        <v>1</v>
      </c>
      <c r="AC481" s="227">
        <v>1</v>
      </c>
      <c r="AD481" s="227">
        <v>1</v>
      </c>
      <c r="AE481" s="227">
        <v>1</v>
      </c>
      <c r="AF481" s="227">
        <v>0</v>
      </c>
      <c r="AG481" s="227">
        <v>0</v>
      </c>
      <c r="AH481" s="227">
        <v>1</v>
      </c>
      <c r="AI481" s="227">
        <v>1</v>
      </c>
      <c r="AJ481" s="227">
        <v>1</v>
      </c>
      <c r="AK481" s="227">
        <v>0</v>
      </c>
      <c r="AL481" s="227">
        <v>1</v>
      </c>
      <c r="AM481" s="227">
        <v>1</v>
      </c>
      <c r="AN481" s="227">
        <v>1</v>
      </c>
      <c r="AO481" s="227">
        <v>1</v>
      </c>
      <c r="AP481" s="227">
        <v>1</v>
      </c>
      <c r="AQ481" s="227">
        <v>1</v>
      </c>
    </row>
    <row r="482" spans="1:43" ht="14.25" customHeight="1">
      <c r="A482" s="249">
        <v>477</v>
      </c>
      <c r="B482" s="292" t="s">
        <v>4402</v>
      </c>
      <c r="C482" s="292"/>
      <c r="D482" s="226">
        <v>5807</v>
      </c>
      <c r="E482" s="226">
        <v>4137</v>
      </c>
      <c r="F482" s="227">
        <v>297</v>
      </c>
      <c r="G482" s="227">
        <v>77</v>
      </c>
      <c r="H482" s="227">
        <v>192</v>
      </c>
      <c r="I482" s="227">
        <v>28</v>
      </c>
      <c r="J482" s="227">
        <v>140.85</v>
      </c>
      <c r="K482" s="227">
        <v>186</v>
      </c>
      <c r="L482" s="227">
        <v>52</v>
      </c>
      <c r="M482" s="227">
        <v>12</v>
      </c>
      <c r="N482" s="227">
        <v>48</v>
      </c>
      <c r="O482" s="227">
        <v>1</v>
      </c>
      <c r="P482" s="227">
        <v>3</v>
      </c>
      <c r="Q482" s="227">
        <v>47</v>
      </c>
      <c r="R482" s="227">
        <v>1</v>
      </c>
      <c r="S482" s="227">
        <v>18</v>
      </c>
      <c r="T482" s="227">
        <v>28</v>
      </c>
      <c r="U482" s="227" t="s">
        <v>245</v>
      </c>
      <c r="V482" s="227">
        <v>6</v>
      </c>
      <c r="W482" s="227">
        <v>14</v>
      </c>
      <c r="X482" s="227">
        <v>18</v>
      </c>
      <c r="Y482" s="227">
        <v>9</v>
      </c>
      <c r="Z482" s="227" t="s">
        <v>245</v>
      </c>
      <c r="AA482" s="227">
        <v>33</v>
      </c>
      <c r="AB482" s="227">
        <v>43</v>
      </c>
      <c r="AC482" s="227">
        <v>34</v>
      </c>
      <c r="AD482" s="227">
        <v>29</v>
      </c>
      <c r="AE482" s="227">
        <v>42</v>
      </c>
      <c r="AF482" s="227">
        <v>21</v>
      </c>
      <c r="AG482" s="227">
        <v>0</v>
      </c>
      <c r="AH482" s="227">
        <v>47</v>
      </c>
      <c r="AI482" s="227">
        <v>23</v>
      </c>
      <c r="AJ482" s="227">
        <v>47</v>
      </c>
      <c r="AK482" s="227">
        <v>7</v>
      </c>
      <c r="AL482" s="227">
        <v>4</v>
      </c>
      <c r="AM482" s="227">
        <v>2</v>
      </c>
      <c r="AN482" s="227">
        <v>47</v>
      </c>
      <c r="AO482" s="227">
        <v>40</v>
      </c>
      <c r="AP482" s="227">
        <v>43</v>
      </c>
      <c r="AQ482" s="227">
        <v>29</v>
      </c>
    </row>
    <row r="483" spans="1:43" ht="14.25" customHeight="1">
      <c r="A483" s="249">
        <v>478</v>
      </c>
      <c r="B483" s="292"/>
      <c r="C483" s="292" t="s">
        <v>4403</v>
      </c>
      <c r="D483" s="226">
        <v>3740</v>
      </c>
      <c r="E483" s="226">
        <v>2948</v>
      </c>
      <c r="F483" s="227">
        <v>122</v>
      </c>
      <c r="G483" s="227">
        <v>23</v>
      </c>
      <c r="H483" s="227">
        <v>81</v>
      </c>
      <c r="I483" s="227">
        <v>18</v>
      </c>
      <c r="J483" s="227">
        <v>42.83</v>
      </c>
      <c r="K483" s="227">
        <v>75</v>
      </c>
      <c r="L483" s="227">
        <v>22</v>
      </c>
      <c r="M483" s="227">
        <v>8</v>
      </c>
      <c r="N483" s="227">
        <v>20</v>
      </c>
      <c r="O483" s="227" t="s">
        <v>245</v>
      </c>
      <c r="P483" s="227">
        <v>2</v>
      </c>
      <c r="Q483" s="227">
        <v>17</v>
      </c>
      <c r="R483" s="227" t="s">
        <v>245</v>
      </c>
      <c r="S483" s="227">
        <v>5</v>
      </c>
      <c r="T483" s="227">
        <v>12</v>
      </c>
      <c r="U483" s="227" t="s">
        <v>245</v>
      </c>
      <c r="V483" s="227">
        <v>1</v>
      </c>
      <c r="W483" s="227">
        <v>6</v>
      </c>
      <c r="X483" s="227">
        <v>8</v>
      </c>
      <c r="Y483" s="227">
        <v>2</v>
      </c>
      <c r="Z483" s="227" t="s">
        <v>245</v>
      </c>
      <c r="AA483" s="227">
        <v>17</v>
      </c>
      <c r="AB483" s="227">
        <v>16</v>
      </c>
      <c r="AC483" s="227">
        <v>17</v>
      </c>
      <c r="AD483" s="227">
        <v>9</v>
      </c>
      <c r="AE483" s="227">
        <v>17</v>
      </c>
      <c r="AF483" s="227">
        <v>6</v>
      </c>
      <c r="AG483" s="227">
        <v>0</v>
      </c>
      <c r="AH483" s="227">
        <v>17</v>
      </c>
      <c r="AI483" s="227">
        <v>6</v>
      </c>
      <c r="AJ483" s="227">
        <v>17</v>
      </c>
      <c r="AK483" s="227">
        <v>5</v>
      </c>
      <c r="AL483" s="227">
        <v>2</v>
      </c>
      <c r="AM483" s="227">
        <v>1</v>
      </c>
      <c r="AN483" s="227">
        <v>17</v>
      </c>
      <c r="AO483" s="227">
        <v>14</v>
      </c>
      <c r="AP483" s="227">
        <v>14</v>
      </c>
      <c r="AQ483" s="227">
        <v>7</v>
      </c>
    </row>
    <row r="484" spans="1:43" ht="14.25" customHeight="1">
      <c r="A484" s="249">
        <v>479</v>
      </c>
      <c r="B484" s="292"/>
      <c r="C484" s="292" t="s">
        <v>4417</v>
      </c>
      <c r="D484" s="226">
        <v>2067</v>
      </c>
      <c r="E484" s="226">
        <v>1189</v>
      </c>
      <c r="F484" s="227">
        <v>175</v>
      </c>
      <c r="G484" s="227">
        <v>54</v>
      </c>
      <c r="H484" s="227">
        <v>111</v>
      </c>
      <c r="I484" s="227">
        <v>10</v>
      </c>
      <c r="J484" s="227">
        <v>98.02</v>
      </c>
      <c r="K484" s="227">
        <v>111</v>
      </c>
      <c r="L484" s="227">
        <v>30</v>
      </c>
      <c r="M484" s="227">
        <v>4</v>
      </c>
      <c r="N484" s="227">
        <v>28</v>
      </c>
      <c r="O484" s="227">
        <v>1</v>
      </c>
      <c r="P484" s="227">
        <v>1</v>
      </c>
      <c r="Q484" s="227">
        <v>30</v>
      </c>
      <c r="R484" s="227">
        <v>1</v>
      </c>
      <c r="S484" s="227">
        <v>13</v>
      </c>
      <c r="T484" s="227">
        <v>16</v>
      </c>
      <c r="U484" s="227" t="s">
        <v>245</v>
      </c>
      <c r="V484" s="227">
        <v>5</v>
      </c>
      <c r="W484" s="227">
        <v>8</v>
      </c>
      <c r="X484" s="227">
        <v>10</v>
      </c>
      <c r="Y484" s="227">
        <v>7</v>
      </c>
      <c r="Z484" s="227" t="s">
        <v>245</v>
      </c>
      <c r="AA484" s="227">
        <v>16</v>
      </c>
      <c r="AB484" s="227">
        <v>27</v>
      </c>
      <c r="AC484" s="227">
        <v>17</v>
      </c>
      <c r="AD484" s="227">
        <v>20</v>
      </c>
      <c r="AE484" s="227">
        <v>25</v>
      </c>
      <c r="AF484" s="227">
        <v>15</v>
      </c>
      <c r="AG484" s="227">
        <v>0</v>
      </c>
      <c r="AH484" s="227">
        <v>30</v>
      </c>
      <c r="AI484" s="227">
        <v>17</v>
      </c>
      <c r="AJ484" s="227">
        <v>30</v>
      </c>
      <c r="AK484" s="227">
        <v>2</v>
      </c>
      <c r="AL484" s="227">
        <v>2</v>
      </c>
      <c r="AM484" s="227">
        <v>1</v>
      </c>
      <c r="AN484" s="227">
        <v>30</v>
      </c>
      <c r="AO484" s="227">
        <v>26</v>
      </c>
      <c r="AP484" s="227">
        <v>29</v>
      </c>
      <c r="AQ484" s="227">
        <v>22</v>
      </c>
    </row>
    <row r="485" spans="1:43" ht="14.25" customHeight="1">
      <c r="A485" s="249">
        <v>480</v>
      </c>
      <c r="B485" s="292" t="s">
        <v>4442</v>
      </c>
      <c r="C485" s="292"/>
      <c r="D485" s="226">
        <v>7531</v>
      </c>
      <c r="E485" s="226">
        <v>4072</v>
      </c>
      <c r="F485" s="227">
        <v>1645</v>
      </c>
      <c r="G485" s="227">
        <v>737</v>
      </c>
      <c r="H485" s="227">
        <v>291</v>
      </c>
      <c r="I485" s="227">
        <v>617</v>
      </c>
      <c r="J485" s="227">
        <v>459.48</v>
      </c>
      <c r="K485" s="227">
        <v>1122</v>
      </c>
      <c r="L485" s="227">
        <v>392</v>
      </c>
      <c r="M485" s="227">
        <v>55</v>
      </c>
      <c r="N485" s="227">
        <v>375</v>
      </c>
      <c r="O485" s="227">
        <v>10</v>
      </c>
      <c r="P485" s="227">
        <v>17</v>
      </c>
      <c r="Q485" s="227">
        <v>48</v>
      </c>
      <c r="R485" s="227">
        <v>7</v>
      </c>
      <c r="S485" s="227">
        <v>35</v>
      </c>
      <c r="T485" s="227">
        <v>6</v>
      </c>
      <c r="U485" s="227">
        <v>2</v>
      </c>
      <c r="V485" s="227">
        <v>2</v>
      </c>
      <c r="W485" s="227">
        <v>9</v>
      </c>
      <c r="X485" s="227">
        <v>18</v>
      </c>
      <c r="Y485" s="227">
        <v>14</v>
      </c>
      <c r="Z485" s="227">
        <v>3</v>
      </c>
      <c r="AA485" s="227">
        <v>24</v>
      </c>
      <c r="AB485" s="227">
        <v>46</v>
      </c>
      <c r="AC485" s="227">
        <v>41</v>
      </c>
      <c r="AD485" s="227">
        <v>42</v>
      </c>
      <c r="AE485" s="227">
        <v>47</v>
      </c>
      <c r="AF485" s="227">
        <v>37</v>
      </c>
      <c r="AG485" s="227">
        <v>0</v>
      </c>
      <c r="AH485" s="227">
        <v>48</v>
      </c>
      <c r="AI485" s="227">
        <v>40</v>
      </c>
      <c r="AJ485" s="227">
        <v>45</v>
      </c>
      <c r="AK485" s="227">
        <v>20</v>
      </c>
      <c r="AL485" s="227">
        <v>13</v>
      </c>
      <c r="AM485" s="227">
        <v>9</v>
      </c>
      <c r="AN485" s="227">
        <v>48</v>
      </c>
      <c r="AO485" s="227">
        <v>24</v>
      </c>
      <c r="AP485" s="227">
        <v>47</v>
      </c>
      <c r="AQ485" s="227">
        <v>47</v>
      </c>
    </row>
    <row r="486" spans="1:43" ht="14.25" customHeight="1">
      <c r="A486" s="249">
        <v>481</v>
      </c>
      <c r="B486" s="292"/>
      <c r="C486" s="292" t="s">
        <v>285</v>
      </c>
      <c r="D486" s="226">
        <v>2474</v>
      </c>
      <c r="E486" s="226">
        <v>1715</v>
      </c>
      <c r="F486" s="227">
        <v>368</v>
      </c>
      <c r="G486" s="227">
        <v>158</v>
      </c>
      <c r="H486" s="227">
        <v>140</v>
      </c>
      <c r="I486" s="227">
        <v>70</v>
      </c>
      <c r="J486" s="227">
        <v>65.400000000000006</v>
      </c>
      <c r="K486" s="227">
        <v>220</v>
      </c>
      <c r="L486" s="227">
        <v>83</v>
      </c>
      <c r="M486" s="227">
        <v>6</v>
      </c>
      <c r="N486" s="227">
        <v>82</v>
      </c>
      <c r="O486" s="227">
        <v>2</v>
      </c>
      <c r="P486" s="227">
        <v>3</v>
      </c>
      <c r="Q486" s="227">
        <v>11</v>
      </c>
      <c r="R486" s="227">
        <v>1</v>
      </c>
      <c r="S486" s="227">
        <v>9</v>
      </c>
      <c r="T486" s="227">
        <v>1</v>
      </c>
      <c r="U486" s="227" t="s">
        <v>245</v>
      </c>
      <c r="V486" s="227" t="s">
        <v>245</v>
      </c>
      <c r="W486" s="227" t="s">
        <v>245</v>
      </c>
      <c r="X486" s="227">
        <v>7</v>
      </c>
      <c r="Y486" s="227">
        <v>3</v>
      </c>
      <c r="Z486" s="227">
        <v>1</v>
      </c>
      <c r="AA486" s="227">
        <v>0</v>
      </c>
      <c r="AB486" s="227">
        <v>11</v>
      </c>
      <c r="AC486" s="227">
        <v>11</v>
      </c>
      <c r="AD486" s="227">
        <v>11</v>
      </c>
      <c r="AE486" s="227">
        <v>10</v>
      </c>
      <c r="AF486" s="227">
        <v>10</v>
      </c>
      <c r="AG486" s="227">
        <v>0</v>
      </c>
      <c r="AH486" s="227">
        <v>11</v>
      </c>
      <c r="AI486" s="227">
        <v>9</v>
      </c>
      <c r="AJ486" s="227">
        <v>10</v>
      </c>
      <c r="AK486" s="227">
        <v>4</v>
      </c>
      <c r="AL486" s="227">
        <v>4</v>
      </c>
      <c r="AM486" s="227">
        <v>3</v>
      </c>
      <c r="AN486" s="227">
        <v>11</v>
      </c>
      <c r="AO486" s="227">
        <v>4</v>
      </c>
      <c r="AP486" s="227">
        <v>10</v>
      </c>
      <c r="AQ486" s="227">
        <v>10</v>
      </c>
    </row>
    <row r="487" spans="1:43" ht="14.25" customHeight="1">
      <c r="A487" s="249">
        <v>482</v>
      </c>
      <c r="B487" s="292"/>
      <c r="C487" s="292" t="s">
        <v>282</v>
      </c>
      <c r="D487" s="226">
        <v>1521</v>
      </c>
      <c r="E487" s="226">
        <v>601</v>
      </c>
      <c r="F487" s="227">
        <v>379</v>
      </c>
      <c r="G487" s="227">
        <v>157</v>
      </c>
      <c r="H487" s="227">
        <v>48</v>
      </c>
      <c r="I487" s="227">
        <v>174</v>
      </c>
      <c r="J487" s="227">
        <v>100.44</v>
      </c>
      <c r="K487" s="227">
        <v>267</v>
      </c>
      <c r="L487" s="227">
        <v>92</v>
      </c>
      <c r="M487" s="227">
        <v>9</v>
      </c>
      <c r="N487" s="227">
        <v>89</v>
      </c>
      <c r="O487" s="227">
        <v>2</v>
      </c>
      <c r="P487" s="227">
        <v>1</v>
      </c>
      <c r="Q487" s="227">
        <v>9</v>
      </c>
      <c r="R487" s="227">
        <v>1</v>
      </c>
      <c r="S487" s="227">
        <v>6</v>
      </c>
      <c r="T487" s="227">
        <v>2</v>
      </c>
      <c r="U487" s="227">
        <v>2</v>
      </c>
      <c r="V487" s="227">
        <v>1</v>
      </c>
      <c r="W487" s="227">
        <v>2</v>
      </c>
      <c r="X487" s="227">
        <v>3</v>
      </c>
      <c r="Y487" s="227">
        <v>1</v>
      </c>
      <c r="Z487" s="227" t="s">
        <v>245</v>
      </c>
      <c r="AA487" s="227">
        <v>2</v>
      </c>
      <c r="AB487" s="227">
        <v>8</v>
      </c>
      <c r="AC487" s="227">
        <v>8</v>
      </c>
      <c r="AD487" s="227">
        <v>9</v>
      </c>
      <c r="AE487" s="227">
        <v>9</v>
      </c>
      <c r="AF487" s="227">
        <v>9</v>
      </c>
      <c r="AG487" s="227">
        <v>0</v>
      </c>
      <c r="AH487" s="227">
        <v>9</v>
      </c>
      <c r="AI487" s="227">
        <v>3</v>
      </c>
      <c r="AJ487" s="227">
        <v>9</v>
      </c>
      <c r="AK487" s="227">
        <v>2</v>
      </c>
      <c r="AL487" s="227">
        <v>3</v>
      </c>
      <c r="AM487" s="227">
        <v>2</v>
      </c>
      <c r="AN487" s="227">
        <v>9</v>
      </c>
      <c r="AO487" s="227">
        <v>3</v>
      </c>
      <c r="AP487" s="227">
        <v>9</v>
      </c>
      <c r="AQ487" s="227">
        <v>9</v>
      </c>
    </row>
    <row r="488" spans="1:43" ht="14.25" customHeight="1">
      <c r="A488" s="249">
        <v>483</v>
      </c>
      <c r="B488" s="292"/>
      <c r="C488" s="292" t="s">
        <v>4452</v>
      </c>
      <c r="D488" s="226">
        <v>3536</v>
      </c>
      <c r="E488" s="226">
        <v>1756</v>
      </c>
      <c r="F488" s="227">
        <v>898</v>
      </c>
      <c r="G488" s="227">
        <v>422</v>
      </c>
      <c r="H488" s="227">
        <v>103</v>
      </c>
      <c r="I488" s="227">
        <v>373</v>
      </c>
      <c r="J488" s="227">
        <v>293.64</v>
      </c>
      <c r="K488" s="227">
        <v>635</v>
      </c>
      <c r="L488" s="227">
        <v>217</v>
      </c>
      <c r="M488" s="227">
        <v>40</v>
      </c>
      <c r="N488" s="227">
        <v>204</v>
      </c>
      <c r="O488" s="227">
        <v>6</v>
      </c>
      <c r="P488" s="227">
        <v>13</v>
      </c>
      <c r="Q488" s="227">
        <v>28</v>
      </c>
      <c r="R488" s="227">
        <v>5</v>
      </c>
      <c r="S488" s="227">
        <v>20</v>
      </c>
      <c r="T488" s="227">
        <v>3</v>
      </c>
      <c r="U488" s="227" t="s">
        <v>245</v>
      </c>
      <c r="V488" s="227">
        <v>1</v>
      </c>
      <c r="W488" s="227">
        <v>7</v>
      </c>
      <c r="X488" s="227">
        <v>8</v>
      </c>
      <c r="Y488" s="227">
        <v>10</v>
      </c>
      <c r="Z488" s="227">
        <v>2</v>
      </c>
      <c r="AA488" s="227">
        <v>22</v>
      </c>
      <c r="AB488" s="227">
        <v>27</v>
      </c>
      <c r="AC488" s="227">
        <v>22</v>
      </c>
      <c r="AD488" s="227">
        <v>22</v>
      </c>
      <c r="AE488" s="227">
        <v>28</v>
      </c>
      <c r="AF488" s="227">
        <v>18</v>
      </c>
      <c r="AG488" s="227">
        <v>0</v>
      </c>
      <c r="AH488" s="227">
        <v>28</v>
      </c>
      <c r="AI488" s="227">
        <v>28</v>
      </c>
      <c r="AJ488" s="227">
        <v>26</v>
      </c>
      <c r="AK488" s="227">
        <v>14</v>
      </c>
      <c r="AL488" s="227">
        <v>6</v>
      </c>
      <c r="AM488" s="227">
        <v>4</v>
      </c>
      <c r="AN488" s="227">
        <v>28</v>
      </c>
      <c r="AO488" s="227">
        <v>17</v>
      </c>
      <c r="AP488" s="227">
        <v>28</v>
      </c>
      <c r="AQ488" s="227">
        <v>28</v>
      </c>
    </row>
    <row r="489" spans="1:43" ht="14.25" customHeight="1">
      <c r="A489" s="249">
        <v>484</v>
      </c>
      <c r="B489" s="292" t="s">
        <v>295</v>
      </c>
      <c r="C489" s="292"/>
      <c r="D489" s="226">
        <v>27151</v>
      </c>
      <c r="E489" s="226">
        <v>23685</v>
      </c>
      <c r="F489" s="227">
        <v>545</v>
      </c>
      <c r="G489" s="227">
        <v>341</v>
      </c>
      <c r="H489" s="227">
        <v>195</v>
      </c>
      <c r="I489" s="227">
        <v>9</v>
      </c>
      <c r="J489" s="227">
        <v>84.19</v>
      </c>
      <c r="K489" s="227">
        <v>312</v>
      </c>
      <c r="L489" s="227">
        <v>63</v>
      </c>
      <c r="M489" s="227">
        <v>4</v>
      </c>
      <c r="N489" s="227">
        <v>58</v>
      </c>
      <c r="O489" s="227">
        <v>1</v>
      </c>
      <c r="P489" s="227">
        <v>5</v>
      </c>
      <c r="Q489" s="227">
        <v>31</v>
      </c>
      <c r="R489" s="227">
        <v>15</v>
      </c>
      <c r="S489" s="227">
        <v>11</v>
      </c>
      <c r="T489" s="227">
        <v>5</v>
      </c>
      <c r="U489" s="227" t="s">
        <v>245</v>
      </c>
      <c r="V489" s="227">
        <v>1</v>
      </c>
      <c r="W489" s="227">
        <v>4</v>
      </c>
      <c r="X489" s="227">
        <v>12</v>
      </c>
      <c r="Y489" s="227">
        <v>11</v>
      </c>
      <c r="Z489" s="227">
        <v>3</v>
      </c>
      <c r="AA489" s="227">
        <v>13</v>
      </c>
      <c r="AB489" s="227">
        <v>29</v>
      </c>
      <c r="AC489" s="227">
        <v>25</v>
      </c>
      <c r="AD489" s="227">
        <v>24</v>
      </c>
      <c r="AE489" s="227">
        <v>26</v>
      </c>
      <c r="AF489" s="227">
        <v>13</v>
      </c>
      <c r="AG489" s="227">
        <v>2</v>
      </c>
      <c r="AH489" s="227">
        <v>31</v>
      </c>
      <c r="AI489" s="227">
        <v>29</v>
      </c>
      <c r="AJ489" s="227">
        <v>31</v>
      </c>
      <c r="AK489" s="227">
        <v>13</v>
      </c>
      <c r="AL489" s="227">
        <v>17</v>
      </c>
      <c r="AM489" s="227">
        <v>14</v>
      </c>
      <c r="AN489" s="227">
        <v>31</v>
      </c>
      <c r="AO489" s="227">
        <v>28</v>
      </c>
      <c r="AP489" s="227">
        <v>31</v>
      </c>
      <c r="AQ489" s="227">
        <v>31</v>
      </c>
    </row>
    <row r="490" spans="1:43" ht="14.25" customHeight="1">
      <c r="A490" s="249">
        <v>485</v>
      </c>
      <c r="B490" s="292"/>
      <c r="C490" s="292" t="s">
        <v>4603</v>
      </c>
      <c r="D490" s="226">
        <v>2778</v>
      </c>
      <c r="E490" s="226">
        <v>2260</v>
      </c>
      <c r="F490" s="227">
        <v>136</v>
      </c>
      <c r="G490" s="227">
        <v>123</v>
      </c>
      <c r="H490" s="227">
        <v>10</v>
      </c>
      <c r="I490" s="227">
        <v>3</v>
      </c>
      <c r="J490" s="227">
        <v>17.43</v>
      </c>
      <c r="K490" s="227">
        <v>88</v>
      </c>
      <c r="L490" s="227">
        <v>19</v>
      </c>
      <c r="M490" s="227">
        <v>1</v>
      </c>
      <c r="N490" s="227">
        <v>18</v>
      </c>
      <c r="O490" s="227" t="s">
        <v>245</v>
      </c>
      <c r="P490" s="227" t="s">
        <v>245</v>
      </c>
      <c r="Q490" s="227">
        <v>5</v>
      </c>
      <c r="R490" s="227">
        <v>5</v>
      </c>
      <c r="S490" s="227" t="s">
        <v>245</v>
      </c>
      <c r="T490" s="227" t="s">
        <v>245</v>
      </c>
      <c r="U490" s="227" t="s">
        <v>245</v>
      </c>
      <c r="V490" s="227">
        <v>1</v>
      </c>
      <c r="W490" s="227">
        <v>1</v>
      </c>
      <c r="X490" s="227">
        <v>3</v>
      </c>
      <c r="Y490" s="227" t="s">
        <v>245</v>
      </c>
      <c r="Z490" s="227" t="s">
        <v>245</v>
      </c>
      <c r="AA490" s="227">
        <v>3</v>
      </c>
      <c r="AB490" s="227">
        <v>5</v>
      </c>
      <c r="AC490" s="227">
        <v>5</v>
      </c>
      <c r="AD490" s="227">
        <v>5</v>
      </c>
      <c r="AE490" s="227">
        <v>5</v>
      </c>
      <c r="AF490" s="227">
        <v>5</v>
      </c>
      <c r="AG490" s="227">
        <v>0</v>
      </c>
      <c r="AH490" s="227">
        <v>5</v>
      </c>
      <c r="AI490" s="227">
        <v>5</v>
      </c>
      <c r="AJ490" s="227">
        <v>5</v>
      </c>
      <c r="AK490" s="227">
        <v>4</v>
      </c>
      <c r="AL490" s="227">
        <v>3</v>
      </c>
      <c r="AM490" s="227">
        <v>3</v>
      </c>
      <c r="AN490" s="227">
        <v>5</v>
      </c>
      <c r="AO490" s="227">
        <v>5</v>
      </c>
      <c r="AP490" s="227">
        <v>5</v>
      </c>
      <c r="AQ490" s="227">
        <v>5</v>
      </c>
    </row>
    <row r="491" spans="1:43" ht="14.25" customHeight="1">
      <c r="A491" s="249">
        <v>486</v>
      </c>
      <c r="B491" s="292"/>
      <c r="C491" s="292" t="s">
        <v>4475</v>
      </c>
      <c r="D491" s="226">
        <v>24373</v>
      </c>
      <c r="E491" s="226">
        <v>21425</v>
      </c>
      <c r="F491" s="227">
        <v>409</v>
      </c>
      <c r="G491" s="227">
        <v>218</v>
      </c>
      <c r="H491" s="227">
        <v>185</v>
      </c>
      <c r="I491" s="227">
        <v>6</v>
      </c>
      <c r="J491" s="227">
        <v>66.760000000000005</v>
      </c>
      <c r="K491" s="227">
        <v>224</v>
      </c>
      <c r="L491" s="227">
        <v>44</v>
      </c>
      <c r="M491" s="227">
        <v>3</v>
      </c>
      <c r="N491" s="227">
        <v>40</v>
      </c>
      <c r="O491" s="227">
        <v>1</v>
      </c>
      <c r="P491" s="227">
        <v>5</v>
      </c>
      <c r="Q491" s="227">
        <v>26</v>
      </c>
      <c r="R491" s="227">
        <v>10</v>
      </c>
      <c r="S491" s="227">
        <v>11</v>
      </c>
      <c r="T491" s="227">
        <v>5</v>
      </c>
      <c r="U491" s="227" t="s">
        <v>245</v>
      </c>
      <c r="V491" s="227" t="s">
        <v>245</v>
      </c>
      <c r="W491" s="227">
        <v>3</v>
      </c>
      <c r="X491" s="227">
        <v>9</v>
      </c>
      <c r="Y491" s="227">
        <v>11</v>
      </c>
      <c r="Z491" s="227">
        <v>3</v>
      </c>
      <c r="AA491" s="227">
        <v>10</v>
      </c>
      <c r="AB491" s="227">
        <v>24</v>
      </c>
      <c r="AC491" s="227">
        <v>20</v>
      </c>
      <c r="AD491" s="227">
        <v>19</v>
      </c>
      <c r="AE491" s="227">
        <v>21</v>
      </c>
      <c r="AF491" s="227">
        <v>8</v>
      </c>
      <c r="AG491" s="227">
        <v>2</v>
      </c>
      <c r="AH491" s="227">
        <v>26</v>
      </c>
      <c r="AI491" s="227">
        <v>24</v>
      </c>
      <c r="AJ491" s="227">
        <v>26</v>
      </c>
      <c r="AK491" s="227">
        <v>9</v>
      </c>
      <c r="AL491" s="227">
        <v>14</v>
      </c>
      <c r="AM491" s="227">
        <v>11</v>
      </c>
      <c r="AN491" s="227">
        <v>26</v>
      </c>
      <c r="AO491" s="227">
        <v>23</v>
      </c>
      <c r="AP491" s="227">
        <v>26</v>
      </c>
      <c r="AQ491" s="227">
        <v>26</v>
      </c>
    </row>
    <row r="492" spans="1:43" ht="14.25" customHeight="1">
      <c r="A492" s="249">
        <v>487</v>
      </c>
    </row>
    <row r="493" spans="1:43" ht="14.25" customHeight="1">
      <c r="A493" s="249">
        <v>488</v>
      </c>
    </row>
    <row r="494" spans="1:43" ht="14.25" customHeight="1">
      <c r="A494" s="249">
        <v>489</v>
      </c>
    </row>
    <row r="495" spans="1:43" ht="14.25" customHeight="1">
      <c r="A495" s="249">
        <v>490</v>
      </c>
    </row>
    <row r="496" spans="1:43" ht="14.25" customHeight="1">
      <c r="A496" s="249">
        <v>491</v>
      </c>
    </row>
    <row r="497" spans="1:1" ht="14.25" customHeight="1">
      <c r="A497" s="249">
        <v>492</v>
      </c>
    </row>
    <row r="498" spans="1:1" ht="14.25" customHeight="1">
      <c r="A498" s="249">
        <v>493</v>
      </c>
    </row>
    <row r="499" spans="1:1" ht="14.25" customHeight="1">
      <c r="A499" s="249">
        <v>494</v>
      </c>
    </row>
    <row r="500" spans="1:1" ht="14.25" customHeight="1">
      <c r="A500" s="249">
        <v>495</v>
      </c>
    </row>
    <row r="501" spans="1:1" ht="14.25" customHeight="1">
      <c r="A501" s="249">
        <v>496</v>
      </c>
    </row>
    <row r="502" spans="1:1" ht="14.25" customHeight="1">
      <c r="A502" s="249">
        <v>497</v>
      </c>
    </row>
    <row r="503" spans="1:1" ht="14.25" customHeight="1">
      <c r="A503" s="249">
        <v>498</v>
      </c>
    </row>
    <row r="504" spans="1:1" ht="14.25" customHeight="1">
      <c r="A504" s="249">
        <v>499</v>
      </c>
    </row>
    <row r="505" spans="1:1" ht="14.25" customHeight="1">
      <c r="A505" s="249">
        <v>500</v>
      </c>
    </row>
    <row r="506" spans="1:1" ht="14.25" customHeight="1">
      <c r="A506" s="249"/>
    </row>
    <row r="507" spans="1:1" ht="14.25" customHeight="1">
      <c r="A507" s="249"/>
    </row>
    <row r="508" spans="1:1" ht="14.25" customHeight="1">
      <c r="A508" s="249"/>
    </row>
    <row r="509" spans="1:1" ht="14.25" customHeight="1">
      <c r="A509" s="249"/>
    </row>
  </sheetData>
  <autoFilter ref="A5:IT431">
    <sortState ref="A5:IR224">
      <sortCondition ref="A4:A216"/>
    </sortState>
  </autoFilter>
  <mergeCells count="7">
    <mergeCell ref="AH4:AQ4"/>
    <mergeCell ref="D4:E4"/>
    <mergeCell ref="F4:I4"/>
    <mergeCell ref="K4:P4"/>
    <mergeCell ref="Q4:T4"/>
    <mergeCell ref="U4:Z4"/>
    <mergeCell ref="AA4:AG4"/>
  </mergeCells>
  <phoneticPr fontId="11"/>
  <pageMargins left="0.70866141732283472" right="0.70866141732283472" top="0.39370078740157483" bottom="0.39370078740157483" header="0.39370078740157483" footer="0.39370078740157483"/>
  <pageSetup paperSize="9" scale="60" pageOrder="overThenDown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05"/>
  <sheetViews>
    <sheetView zoomScaleNormal="100" zoomScaleSheetLayoutView="100" workbookViewId="0">
      <pane xSplit="3" ySplit="5" topLeftCell="D6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ColWidth="11.875" defaultRowHeight="13.5"/>
  <cols>
    <col min="1" max="1" width="5.375" style="272" customWidth="1"/>
    <col min="2" max="2" width="8.25" style="251" customWidth="1"/>
    <col min="3" max="3" width="17.875" style="251" customWidth="1"/>
    <col min="4" max="5" width="11.875" style="276"/>
    <col min="6" max="256" width="11.875" style="266"/>
    <col min="257" max="257" width="5.375" style="266" customWidth="1"/>
    <col min="258" max="258" width="8.25" style="266" customWidth="1"/>
    <col min="259" max="259" width="17.875" style="266" customWidth="1"/>
    <col min="260" max="512" width="11.875" style="266"/>
    <col min="513" max="513" width="5.375" style="266" customWidth="1"/>
    <col min="514" max="514" width="8.25" style="266" customWidth="1"/>
    <col min="515" max="515" width="17.875" style="266" customWidth="1"/>
    <col min="516" max="768" width="11.875" style="266"/>
    <col min="769" max="769" width="5.375" style="266" customWidth="1"/>
    <col min="770" max="770" width="8.25" style="266" customWidth="1"/>
    <col min="771" max="771" width="17.875" style="266" customWidth="1"/>
    <col min="772" max="1024" width="11.875" style="266"/>
    <col min="1025" max="1025" width="5.375" style="266" customWidth="1"/>
    <col min="1026" max="1026" width="8.25" style="266" customWidth="1"/>
    <col min="1027" max="1027" width="17.875" style="266" customWidth="1"/>
    <col min="1028" max="1280" width="11.875" style="266"/>
    <col min="1281" max="1281" width="5.375" style="266" customWidth="1"/>
    <col min="1282" max="1282" width="8.25" style="266" customWidth="1"/>
    <col min="1283" max="1283" width="17.875" style="266" customWidth="1"/>
    <col min="1284" max="1536" width="11.875" style="266"/>
    <col min="1537" max="1537" width="5.375" style="266" customWidth="1"/>
    <col min="1538" max="1538" width="8.25" style="266" customWidth="1"/>
    <col min="1539" max="1539" width="17.875" style="266" customWidth="1"/>
    <col min="1540" max="1792" width="11.875" style="266"/>
    <col min="1793" max="1793" width="5.375" style="266" customWidth="1"/>
    <col min="1794" max="1794" width="8.25" style="266" customWidth="1"/>
    <col min="1795" max="1795" width="17.875" style="266" customWidth="1"/>
    <col min="1796" max="2048" width="11.875" style="266"/>
    <col min="2049" max="2049" width="5.375" style="266" customWidth="1"/>
    <col min="2050" max="2050" width="8.25" style="266" customWidth="1"/>
    <col min="2051" max="2051" width="17.875" style="266" customWidth="1"/>
    <col min="2052" max="2304" width="11.875" style="266"/>
    <col min="2305" max="2305" width="5.375" style="266" customWidth="1"/>
    <col min="2306" max="2306" width="8.25" style="266" customWidth="1"/>
    <col min="2307" max="2307" width="17.875" style="266" customWidth="1"/>
    <col min="2308" max="2560" width="11.875" style="266"/>
    <col min="2561" max="2561" width="5.375" style="266" customWidth="1"/>
    <col min="2562" max="2562" width="8.25" style="266" customWidth="1"/>
    <col min="2563" max="2563" width="17.875" style="266" customWidth="1"/>
    <col min="2564" max="2816" width="11.875" style="266"/>
    <col min="2817" max="2817" width="5.375" style="266" customWidth="1"/>
    <col min="2818" max="2818" width="8.25" style="266" customWidth="1"/>
    <col min="2819" max="2819" width="17.875" style="266" customWidth="1"/>
    <col min="2820" max="3072" width="11.875" style="266"/>
    <col min="3073" max="3073" width="5.375" style="266" customWidth="1"/>
    <col min="3074" max="3074" width="8.25" style="266" customWidth="1"/>
    <col min="3075" max="3075" width="17.875" style="266" customWidth="1"/>
    <col min="3076" max="3328" width="11.875" style="266"/>
    <col min="3329" max="3329" width="5.375" style="266" customWidth="1"/>
    <col min="3330" max="3330" width="8.25" style="266" customWidth="1"/>
    <col min="3331" max="3331" width="17.875" style="266" customWidth="1"/>
    <col min="3332" max="3584" width="11.875" style="266"/>
    <col min="3585" max="3585" width="5.375" style="266" customWidth="1"/>
    <col min="3586" max="3586" width="8.25" style="266" customWidth="1"/>
    <col min="3587" max="3587" width="17.875" style="266" customWidth="1"/>
    <col min="3588" max="3840" width="11.875" style="266"/>
    <col min="3841" max="3841" width="5.375" style="266" customWidth="1"/>
    <col min="3842" max="3842" width="8.25" style="266" customWidth="1"/>
    <col min="3843" max="3843" width="17.875" style="266" customWidth="1"/>
    <col min="3844" max="4096" width="11.875" style="266"/>
    <col min="4097" max="4097" width="5.375" style="266" customWidth="1"/>
    <col min="4098" max="4098" width="8.25" style="266" customWidth="1"/>
    <col min="4099" max="4099" width="17.875" style="266" customWidth="1"/>
    <col min="4100" max="4352" width="11.875" style="266"/>
    <col min="4353" max="4353" width="5.375" style="266" customWidth="1"/>
    <col min="4354" max="4354" width="8.25" style="266" customWidth="1"/>
    <col min="4355" max="4355" width="17.875" style="266" customWidth="1"/>
    <col min="4356" max="4608" width="11.875" style="266"/>
    <col min="4609" max="4609" width="5.375" style="266" customWidth="1"/>
    <col min="4610" max="4610" width="8.25" style="266" customWidth="1"/>
    <col min="4611" max="4611" width="17.875" style="266" customWidth="1"/>
    <col min="4612" max="4864" width="11.875" style="266"/>
    <col min="4865" max="4865" width="5.375" style="266" customWidth="1"/>
    <col min="4866" max="4866" width="8.25" style="266" customWidth="1"/>
    <col min="4867" max="4867" width="17.875" style="266" customWidth="1"/>
    <col min="4868" max="5120" width="11.875" style="266"/>
    <col min="5121" max="5121" width="5.375" style="266" customWidth="1"/>
    <col min="5122" max="5122" width="8.25" style="266" customWidth="1"/>
    <col min="5123" max="5123" width="17.875" style="266" customWidth="1"/>
    <col min="5124" max="5376" width="11.875" style="266"/>
    <col min="5377" max="5377" width="5.375" style="266" customWidth="1"/>
    <col min="5378" max="5378" width="8.25" style="266" customWidth="1"/>
    <col min="5379" max="5379" width="17.875" style="266" customWidth="1"/>
    <col min="5380" max="5632" width="11.875" style="266"/>
    <col min="5633" max="5633" width="5.375" style="266" customWidth="1"/>
    <col min="5634" max="5634" width="8.25" style="266" customWidth="1"/>
    <col min="5635" max="5635" width="17.875" style="266" customWidth="1"/>
    <col min="5636" max="5888" width="11.875" style="266"/>
    <col min="5889" max="5889" width="5.375" style="266" customWidth="1"/>
    <col min="5890" max="5890" width="8.25" style="266" customWidth="1"/>
    <col min="5891" max="5891" width="17.875" style="266" customWidth="1"/>
    <col min="5892" max="6144" width="11.875" style="266"/>
    <col min="6145" max="6145" width="5.375" style="266" customWidth="1"/>
    <col min="6146" max="6146" width="8.25" style="266" customWidth="1"/>
    <col min="6147" max="6147" width="17.875" style="266" customWidth="1"/>
    <col min="6148" max="6400" width="11.875" style="266"/>
    <col min="6401" max="6401" width="5.375" style="266" customWidth="1"/>
    <col min="6402" max="6402" width="8.25" style="266" customWidth="1"/>
    <col min="6403" max="6403" width="17.875" style="266" customWidth="1"/>
    <col min="6404" max="6656" width="11.875" style="266"/>
    <col min="6657" max="6657" width="5.375" style="266" customWidth="1"/>
    <col min="6658" max="6658" width="8.25" style="266" customWidth="1"/>
    <col min="6659" max="6659" width="17.875" style="266" customWidth="1"/>
    <col min="6660" max="6912" width="11.875" style="266"/>
    <col min="6913" max="6913" width="5.375" style="266" customWidth="1"/>
    <col min="6914" max="6914" width="8.25" style="266" customWidth="1"/>
    <col min="6915" max="6915" width="17.875" style="266" customWidth="1"/>
    <col min="6916" max="7168" width="11.875" style="266"/>
    <col min="7169" max="7169" width="5.375" style="266" customWidth="1"/>
    <col min="7170" max="7170" width="8.25" style="266" customWidth="1"/>
    <col min="7171" max="7171" width="17.875" style="266" customWidth="1"/>
    <col min="7172" max="7424" width="11.875" style="266"/>
    <col min="7425" max="7425" width="5.375" style="266" customWidth="1"/>
    <col min="7426" max="7426" width="8.25" style="266" customWidth="1"/>
    <col min="7427" max="7427" width="17.875" style="266" customWidth="1"/>
    <col min="7428" max="7680" width="11.875" style="266"/>
    <col min="7681" max="7681" width="5.375" style="266" customWidth="1"/>
    <col min="7682" max="7682" width="8.25" style="266" customWidth="1"/>
    <col min="7683" max="7683" width="17.875" style="266" customWidth="1"/>
    <col min="7684" max="7936" width="11.875" style="266"/>
    <col min="7937" max="7937" width="5.375" style="266" customWidth="1"/>
    <col min="7938" max="7938" width="8.25" style="266" customWidth="1"/>
    <col min="7939" max="7939" width="17.875" style="266" customWidth="1"/>
    <col min="7940" max="8192" width="11.875" style="266"/>
    <col min="8193" max="8193" width="5.375" style="266" customWidth="1"/>
    <col min="8194" max="8194" width="8.25" style="266" customWidth="1"/>
    <col min="8195" max="8195" width="17.875" style="266" customWidth="1"/>
    <col min="8196" max="8448" width="11.875" style="266"/>
    <col min="8449" max="8449" width="5.375" style="266" customWidth="1"/>
    <col min="8450" max="8450" width="8.25" style="266" customWidth="1"/>
    <col min="8451" max="8451" width="17.875" style="266" customWidth="1"/>
    <col min="8452" max="8704" width="11.875" style="266"/>
    <col min="8705" max="8705" width="5.375" style="266" customWidth="1"/>
    <col min="8706" max="8706" width="8.25" style="266" customWidth="1"/>
    <col min="8707" max="8707" width="17.875" style="266" customWidth="1"/>
    <col min="8708" max="8960" width="11.875" style="266"/>
    <col min="8961" max="8961" width="5.375" style="266" customWidth="1"/>
    <col min="8962" max="8962" width="8.25" style="266" customWidth="1"/>
    <col min="8963" max="8963" width="17.875" style="266" customWidth="1"/>
    <col min="8964" max="9216" width="11.875" style="266"/>
    <col min="9217" max="9217" width="5.375" style="266" customWidth="1"/>
    <col min="9218" max="9218" width="8.25" style="266" customWidth="1"/>
    <col min="9219" max="9219" width="17.875" style="266" customWidth="1"/>
    <col min="9220" max="9472" width="11.875" style="266"/>
    <col min="9473" max="9473" width="5.375" style="266" customWidth="1"/>
    <col min="9474" max="9474" width="8.25" style="266" customWidth="1"/>
    <col min="9475" max="9475" width="17.875" style="266" customWidth="1"/>
    <col min="9476" max="9728" width="11.875" style="266"/>
    <col min="9729" max="9729" width="5.375" style="266" customWidth="1"/>
    <col min="9730" max="9730" width="8.25" style="266" customWidth="1"/>
    <col min="9731" max="9731" width="17.875" style="266" customWidth="1"/>
    <col min="9732" max="9984" width="11.875" style="266"/>
    <col min="9985" max="9985" width="5.375" style="266" customWidth="1"/>
    <col min="9986" max="9986" width="8.25" style="266" customWidth="1"/>
    <col min="9987" max="9987" width="17.875" style="266" customWidth="1"/>
    <col min="9988" max="10240" width="11.875" style="266"/>
    <col min="10241" max="10241" width="5.375" style="266" customWidth="1"/>
    <col min="10242" max="10242" width="8.25" style="266" customWidth="1"/>
    <col min="10243" max="10243" width="17.875" style="266" customWidth="1"/>
    <col min="10244" max="10496" width="11.875" style="266"/>
    <col min="10497" max="10497" width="5.375" style="266" customWidth="1"/>
    <col min="10498" max="10498" width="8.25" style="266" customWidth="1"/>
    <col min="10499" max="10499" width="17.875" style="266" customWidth="1"/>
    <col min="10500" max="10752" width="11.875" style="266"/>
    <col min="10753" max="10753" width="5.375" style="266" customWidth="1"/>
    <col min="10754" max="10754" width="8.25" style="266" customWidth="1"/>
    <col min="10755" max="10755" width="17.875" style="266" customWidth="1"/>
    <col min="10756" max="11008" width="11.875" style="266"/>
    <col min="11009" max="11009" width="5.375" style="266" customWidth="1"/>
    <col min="11010" max="11010" width="8.25" style="266" customWidth="1"/>
    <col min="11011" max="11011" width="17.875" style="266" customWidth="1"/>
    <col min="11012" max="11264" width="11.875" style="266"/>
    <col min="11265" max="11265" width="5.375" style="266" customWidth="1"/>
    <col min="11266" max="11266" width="8.25" style="266" customWidth="1"/>
    <col min="11267" max="11267" width="17.875" style="266" customWidth="1"/>
    <col min="11268" max="11520" width="11.875" style="266"/>
    <col min="11521" max="11521" width="5.375" style="266" customWidth="1"/>
    <col min="11522" max="11522" width="8.25" style="266" customWidth="1"/>
    <col min="11523" max="11523" width="17.875" style="266" customWidth="1"/>
    <col min="11524" max="11776" width="11.875" style="266"/>
    <col min="11777" max="11777" width="5.375" style="266" customWidth="1"/>
    <col min="11778" max="11778" width="8.25" style="266" customWidth="1"/>
    <col min="11779" max="11779" width="17.875" style="266" customWidth="1"/>
    <col min="11780" max="12032" width="11.875" style="266"/>
    <col min="12033" max="12033" width="5.375" style="266" customWidth="1"/>
    <col min="12034" max="12034" width="8.25" style="266" customWidth="1"/>
    <col min="12035" max="12035" width="17.875" style="266" customWidth="1"/>
    <col min="12036" max="12288" width="11.875" style="266"/>
    <col min="12289" max="12289" width="5.375" style="266" customWidth="1"/>
    <col min="12290" max="12290" width="8.25" style="266" customWidth="1"/>
    <col min="12291" max="12291" width="17.875" style="266" customWidth="1"/>
    <col min="12292" max="12544" width="11.875" style="266"/>
    <col min="12545" max="12545" width="5.375" style="266" customWidth="1"/>
    <col min="12546" max="12546" width="8.25" style="266" customWidth="1"/>
    <col min="12547" max="12547" width="17.875" style="266" customWidth="1"/>
    <col min="12548" max="12800" width="11.875" style="266"/>
    <col min="12801" max="12801" width="5.375" style="266" customWidth="1"/>
    <col min="12802" max="12802" width="8.25" style="266" customWidth="1"/>
    <col min="12803" max="12803" width="17.875" style="266" customWidth="1"/>
    <col min="12804" max="13056" width="11.875" style="266"/>
    <col min="13057" max="13057" width="5.375" style="266" customWidth="1"/>
    <col min="13058" max="13058" width="8.25" style="266" customWidth="1"/>
    <col min="13059" max="13059" width="17.875" style="266" customWidth="1"/>
    <col min="13060" max="13312" width="11.875" style="266"/>
    <col min="13313" max="13313" width="5.375" style="266" customWidth="1"/>
    <col min="13314" max="13314" width="8.25" style="266" customWidth="1"/>
    <col min="13315" max="13315" width="17.875" style="266" customWidth="1"/>
    <col min="13316" max="13568" width="11.875" style="266"/>
    <col min="13569" max="13569" width="5.375" style="266" customWidth="1"/>
    <col min="13570" max="13570" width="8.25" style="266" customWidth="1"/>
    <col min="13571" max="13571" width="17.875" style="266" customWidth="1"/>
    <col min="13572" max="13824" width="11.875" style="266"/>
    <col min="13825" max="13825" width="5.375" style="266" customWidth="1"/>
    <col min="13826" max="13826" width="8.25" style="266" customWidth="1"/>
    <col min="13827" max="13827" width="17.875" style="266" customWidth="1"/>
    <col min="13828" max="14080" width="11.875" style="266"/>
    <col min="14081" max="14081" width="5.375" style="266" customWidth="1"/>
    <col min="14082" max="14082" width="8.25" style="266" customWidth="1"/>
    <col min="14083" max="14083" width="17.875" style="266" customWidth="1"/>
    <col min="14084" max="14336" width="11.875" style="266"/>
    <col min="14337" max="14337" width="5.375" style="266" customWidth="1"/>
    <col min="14338" max="14338" width="8.25" style="266" customWidth="1"/>
    <col min="14339" max="14339" width="17.875" style="266" customWidth="1"/>
    <col min="14340" max="14592" width="11.875" style="266"/>
    <col min="14593" max="14593" width="5.375" style="266" customWidth="1"/>
    <col min="14594" max="14594" width="8.25" style="266" customWidth="1"/>
    <col min="14595" max="14595" width="17.875" style="266" customWidth="1"/>
    <col min="14596" max="14848" width="11.875" style="266"/>
    <col min="14849" max="14849" width="5.375" style="266" customWidth="1"/>
    <col min="14850" max="14850" width="8.25" style="266" customWidth="1"/>
    <col min="14851" max="14851" width="17.875" style="266" customWidth="1"/>
    <col min="14852" max="15104" width="11.875" style="266"/>
    <col min="15105" max="15105" width="5.375" style="266" customWidth="1"/>
    <col min="15106" max="15106" width="8.25" style="266" customWidth="1"/>
    <col min="15107" max="15107" width="17.875" style="266" customWidth="1"/>
    <col min="15108" max="15360" width="11.875" style="266"/>
    <col min="15361" max="15361" width="5.375" style="266" customWidth="1"/>
    <col min="15362" max="15362" width="8.25" style="266" customWidth="1"/>
    <col min="15363" max="15363" width="17.875" style="266" customWidth="1"/>
    <col min="15364" max="15616" width="11.875" style="266"/>
    <col min="15617" max="15617" width="5.375" style="266" customWidth="1"/>
    <col min="15618" max="15618" width="8.25" style="266" customWidth="1"/>
    <col min="15619" max="15619" width="17.875" style="266" customWidth="1"/>
    <col min="15620" max="15872" width="11.875" style="266"/>
    <col min="15873" max="15873" width="5.375" style="266" customWidth="1"/>
    <col min="15874" max="15874" width="8.25" style="266" customWidth="1"/>
    <col min="15875" max="15875" width="17.875" style="266" customWidth="1"/>
    <col min="15876" max="16128" width="11.875" style="266"/>
    <col min="16129" max="16129" width="5.375" style="266" customWidth="1"/>
    <col min="16130" max="16130" width="8.25" style="266" customWidth="1"/>
    <col min="16131" max="16131" width="17.875" style="266" customWidth="1"/>
    <col min="16132" max="16384" width="11.875" style="266"/>
  </cols>
  <sheetData>
    <row r="1" spans="1:48" s="252" customFormat="1" ht="16.5" customHeight="1">
      <c r="A1" s="250" t="s">
        <v>207</v>
      </c>
      <c r="B1" s="251"/>
      <c r="C1" s="251"/>
      <c r="E1" s="253"/>
    </row>
    <row r="2" spans="1:48" s="252" customFormat="1" ht="16.5" customHeight="1">
      <c r="A2" s="254" t="s">
        <v>247</v>
      </c>
      <c r="B2" s="251"/>
      <c r="C2" s="251"/>
    </row>
    <row r="3" spans="1:48" s="252" customFormat="1" ht="16.5" customHeight="1">
      <c r="A3" s="255"/>
      <c r="B3" s="251"/>
      <c r="C3" s="251"/>
      <c r="D3" s="252">
        <v>1</v>
      </c>
      <c r="E3" s="252">
        <v>2</v>
      </c>
      <c r="F3" s="252">
        <v>3</v>
      </c>
      <c r="G3" s="252">
        <v>4</v>
      </c>
      <c r="H3" s="252">
        <v>5</v>
      </c>
      <c r="I3" s="252">
        <v>6</v>
      </c>
      <c r="J3" s="252">
        <v>7</v>
      </c>
      <c r="K3" s="252">
        <v>8</v>
      </c>
      <c r="L3" s="252">
        <v>9</v>
      </c>
      <c r="M3" s="252">
        <v>10</v>
      </c>
      <c r="N3" s="252">
        <v>11</v>
      </c>
      <c r="O3" s="252">
        <v>12</v>
      </c>
      <c r="P3" s="252">
        <v>13</v>
      </c>
      <c r="Q3" s="252">
        <v>14</v>
      </c>
      <c r="R3" s="252">
        <v>15</v>
      </c>
      <c r="S3" s="252">
        <v>16</v>
      </c>
      <c r="T3" s="252">
        <v>17</v>
      </c>
      <c r="U3" s="252">
        <v>18</v>
      </c>
      <c r="V3" s="252">
        <v>19</v>
      </c>
      <c r="W3" s="252">
        <v>20</v>
      </c>
      <c r="X3" s="252">
        <v>21</v>
      </c>
      <c r="Y3" s="252">
        <v>22</v>
      </c>
      <c r="Z3" s="252">
        <v>23</v>
      </c>
      <c r="AA3" s="252">
        <v>24</v>
      </c>
      <c r="AB3" s="252">
        <v>25</v>
      </c>
      <c r="AC3" s="252">
        <v>26</v>
      </c>
      <c r="AD3" s="252">
        <v>27</v>
      </c>
      <c r="AE3" s="252">
        <v>28</v>
      </c>
      <c r="AF3" s="252">
        <v>29</v>
      </c>
      <c r="AG3" s="252">
        <v>30</v>
      </c>
      <c r="AH3" s="252">
        <v>31</v>
      </c>
      <c r="AI3" s="252">
        <v>32</v>
      </c>
      <c r="AJ3" s="252">
        <v>33</v>
      </c>
      <c r="AK3" s="252">
        <v>34</v>
      </c>
      <c r="AL3" s="252">
        <v>35</v>
      </c>
      <c r="AM3" s="252">
        <v>36</v>
      </c>
      <c r="AN3" s="252">
        <v>37</v>
      </c>
      <c r="AO3" s="252">
        <v>38</v>
      </c>
      <c r="AP3" s="252">
        <v>39</v>
      </c>
      <c r="AQ3" s="252">
        <v>40</v>
      </c>
      <c r="AR3" s="252">
        <v>41</v>
      </c>
      <c r="AS3" s="252">
        <v>42</v>
      </c>
      <c r="AT3" s="252">
        <v>43</v>
      </c>
      <c r="AU3" s="252">
        <v>44</v>
      </c>
      <c r="AV3" s="252">
        <v>45</v>
      </c>
    </row>
    <row r="4" spans="1:48" s="258" customFormat="1" ht="19.5" customHeight="1">
      <c r="A4" s="256"/>
      <c r="B4" s="257"/>
      <c r="C4" s="257"/>
      <c r="D4" s="489" t="s">
        <v>248</v>
      </c>
      <c r="E4" s="489"/>
      <c r="F4" s="489" t="s">
        <v>249</v>
      </c>
      <c r="G4" s="489"/>
      <c r="H4" s="489"/>
      <c r="I4" s="489"/>
      <c r="K4" s="489" t="s">
        <v>250</v>
      </c>
      <c r="L4" s="489"/>
      <c r="M4" s="489"/>
      <c r="N4" s="489"/>
      <c r="O4" s="489"/>
      <c r="P4" s="489"/>
      <c r="Q4" s="489" t="s">
        <v>251</v>
      </c>
      <c r="R4" s="489"/>
      <c r="S4" s="489"/>
      <c r="T4" s="489"/>
      <c r="U4" s="489" t="s">
        <v>252</v>
      </c>
      <c r="V4" s="489"/>
      <c r="W4" s="489"/>
      <c r="X4" s="489"/>
      <c r="Y4" s="489" t="s">
        <v>229</v>
      </c>
      <c r="Z4" s="489"/>
      <c r="AA4" s="489"/>
      <c r="AB4" s="489"/>
      <c r="AC4" s="489"/>
      <c r="AD4" s="489"/>
      <c r="AE4" s="489"/>
      <c r="AF4" s="489"/>
      <c r="AG4" s="489"/>
      <c r="AH4" s="489" t="s">
        <v>253</v>
      </c>
      <c r="AI4" s="489"/>
      <c r="AJ4" s="489"/>
      <c r="AK4" s="489"/>
      <c r="AL4" s="489"/>
      <c r="AM4" s="489"/>
      <c r="AN4" s="489"/>
      <c r="AO4" s="489"/>
      <c r="AP4" s="489"/>
      <c r="AQ4" s="489"/>
    </row>
    <row r="5" spans="1:48" s="261" customFormat="1" ht="63.75" customHeight="1">
      <c r="A5" s="490" t="s">
        <v>216</v>
      </c>
      <c r="B5" s="490"/>
      <c r="C5" s="490"/>
      <c r="D5" s="259" t="s">
        <v>254</v>
      </c>
      <c r="E5" s="260" t="s">
        <v>255</v>
      </c>
      <c r="F5" s="261" t="s">
        <v>219</v>
      </c>
      <c r="G5" s="261" t="s">
        <v>74</v>
      </c>
      <c r="H5" s="261" t="s">
        <v>75</v>
      </c>
      <c r="I5" s="261" t="s">
        <v>76</v>
      </c>
      <c r="J5" s="261" t="s">
        <v>256</v>
      </c>
      <c r="K5" s="261" t="s">
        <v>221</v>
      </c>
      <c r="L5" s="261" t="s">
        <v>222</v>
      </c>
      <c r="M5" s="261" t="s">
        <v>223</v>
      </c>
      <c r="N5" s="261" t="s">
        <v>224</v>
      </c>
      <c r="O5" s="261" t="s">
        <v>225</v>
      </c>
      <c r="P5" s="261" t="s">
        <v>226</v>
      </c>
      <c r="Q5" s="261" t="s">
        <v>257</v>
      </c>
      <c r="R5" s="261" t="s">
        <v>258</v>
      </c>
      <c r="S5" s="261" t="s">
        <v>259</v>
      </c>
      <c r="T5" s="261" t="s">
        <v>260</v>
      </c>
      <c r="U5" s="261" t="s">
        <v>261</v>
      </c>
      <c r="V5" s="261" t="s">
        <v>145</v>
      </c>
      <c r="W5" s="261" t="s">
        <v>146</v>
      </c>
      <c r="X5" s="261" t="s">
        <v>147</v>
      </c>
      <c r="Y5" s="261" t="s">
        <v>148</v>
      </c>
      <c r="Z5" s="261" t="s">
        <v>262</v>
      </c>
      <c r="AA5" s="261" t="s">
        <v>229</v>
      </c>
      <c r="AB5" s="261" t="s">
        <v>230</v>
      </c>
      <c r="AC5" s="261" t="s">
        <v>231</v>
      </c>
      <c r="AD5" s="261" t="s">
        <v>232</v>
      </c>
      <c r="AE5" s="261" t="s">
        <v>233</v>
      </c>
      <c r="AF5" s="261" t="s">
        <v>234</v>
      </c>
      <c r="AG5" s="261" t="s">
        <v>171</v>
      </c>
      <c r="AH5" s="261" t="s">
        <v>235</v>
      </c>
      <c r="AI5" s="261" t="s">
        <v>236</v>
      </c>
      <c r="AJ5" s="261" t="s">
        <v>237</v>
      </c>
      <c r="AK5" s="261" t="s">
        <v>238</v>
      </c>
      <c r="AL5" s="261" t="s">
        <v>239</v>
      </c>
      <c r="AM5" s="261" t="s">
        <v>240</v>
      </c>
      <c r="AN5" s="261" t="s">
        <v>241</v>
      </c>
      <c r="AO5" s="261" t="s">
        <v>242</v>
      </c>
      <c r="AP5" s="261" t="s">
        <v>243</v>
      </c>
      <c r="AQ5" s="261" t="s">
        <v>244</v>
      </c>
    </row>
    <row r="6" spans="1:48" ht="16.5" customHeight="1">
      <c r="A6" s="262">
        <v>1</v>
      </c>
      <c r="B6" s="263" t="s">
        <v>4530</v>
      </c>
      <c r="C6" s="263"/>
      <c r="D6" s="264">
        <v>1356156</v>
      </c>
      <c r="E6" s="264">
        <v>1031536</v>
      </c>
      <c r="F6" s="265">
        <v>109842</v>
      </c>
      <c r="G6" s="265">
        <v>54547</v>
      </c>
      <c r="H6" s="265">
        <v>38218</v>
      </c>
      <c r="I6" s="265">
        <v>17077</v>
      </c>
      <c r="J6" s="266">
        <v>16775.87</v>
      </c>
      <c r="K6" s="266">
        <v>53808</v>
      </c>
      <c r="L6" s="266">
        <v>12618</v>
      </c>
      <c r="M6" s="266">
        <v>2644</v>
      </c>
      <c r="N6" s="266">
        <v>11044</v>
      </c>
      <c r="O6" s="266">
        <v>592</v>
      </c>
      <c r="P6" s="266">
        <v>675</v>
      </c>
      <c r="Q6" s="266">
        <v>4727</v>
      </c>
      <c r="R6" s="266">
        <v>1132</v>
      </c>
      <c r="S6" s="266">
        <v>2019</v>
      </c>
      <c r="T6" s="266">
        <v>1576</v>
      </c>
      <c r="U6" s="266">
        <v>996</v>
      </c>
      <c r="V6" s="266">
        <v>1279</v>
      </c>
      <c r="W6" s="266">
        <v>1142</v>
      </c>
      <c r="X6" s="266">
        <v>966</v>
      </c>
      <c r="Y6" s="266">
        <v>275</v>
      </c>
      <c r="Z6" s="266">
        <v>69</v>
      </c>
      <c r="AA6" s="266">
        <v>3187</v>
      </c>
      <c r="AB6" s="266">
        <v>4198</v>
      </c>
      <c r="AC6" s="266">
        <v>3931</v>
      </c>
      <c r="AD6" s="266">
        <v>4512</v>
      </c>
      <c r="AE6" s="266">
        <v>4484</v>
      </c>
      <c r="AF6" s="266">
        <v>4146</v>
      </c>
      <c r="AG6" s="266">
        <v>155</v>
      </c>
      <c r="AH6" s="266">
        <v>4561</v>
      </c>
      <c r="AI6" s="266">
        <v>2176</v>
      </c>
      <c r="AJ6" s="266">
        <v>3686</v>
      </c>
      <c r="AK6" s="266">
        <v>1382</v>
      </c>
      <c r="AL6" s="266">
        <v>961</v>
      </c>
      <c r="AM6" s="266">
        <v>588</v>
      </c>
      <c r="AN6" s="266">
        <v>4363</v>
      </c>
      <c r="AO6" s="266">
        <v>2882</v>
      </c>
      <c r="AP6" s="266">
        <v>4384</v>
      </c>
      <c r="AQ6" s="266">
        <v>3959</v>
      </c>
    </row>
    <row r="7" spans="1:48" ht="13.5" customHeight="1">
      <c r="A7" s="267">
        <v>2</v>
      </c>
      <c r="B7" s="247" t="s">
        <v>512</v>
      </c>
      <c r="C7" s="247"/>
      <c r="D7" s="264">
        <v>83481</v>
      </c>
      <c r="E7" s="264">
        <v>52501</v>
      </c>
      <c r="F7" s="265">
        <v>8563</v>
      </c>
      <c r="G7" s="265">
        <v>2406</v>
      </c>
      <c r="H7" s="265">
        <v>3114</v>
      </c>
      <c r="I7" s="265">
        <v>3043</v>
      </c>
      <c r="J7" s="266">
        <v>2271.19</v>
      </c>
      <c r="K7" s="266">
        <v>5491</v>
      </c>
      <c r="L7" s="266">
        <v>1205</v>
      </c>
      <c r="M7" s="266">
        <v>111</v>
      </c>
      <c r="N7" s="266">
        <v>1151</v>
      </c>
      <c r="O7" s="266">
        <v>36</v>
      </c>
      <c r="P7" s="266">
        <v>59</v>
      </c>
      <c r="Q7" s="266">
        <v>647</v>
      </c>
      <c r="R7" s="266">
        <v>26</v>
      </c>
      <c r="S7" s="266">
        <v>301</v>
      </c>
      <c r="T7" s="266">
        <v>320</v>
      </c>
      <c r="U7" s="266">
        <v>101</v>
      </c>
      <c r="V7" s="266">
        <v>116</v>
      </c>
      <c r="W7" s="266">
        <v>161</v>
      </c>
      <c r="X7" s="266">
        <v>163</v>
      </c>
      <c r="Y7" s="266">
        <v>75</v>
      </c>
      <c r="Z7" s="266">
        <v>31</v>
      </c>
      <c r="AA7" s="266">
        <v>446</v>
      </c>
      <c r="AB7" s="266">
        <v>586</v>
      </c>
      <c r="AC7" s="266">
        <v>489</v>
      </c>
      <c r="AD7" s="266">
        <v>608</v>
      </c>
      <c r="AE7" s="266">
        <v>615</v>
      </c>
      <c r="AF7" s="266">
        <v>573</v>
      </c>
      <c r="AG7" s="266">
        <v>21</v>
      </c>
      <c r="AH7" s="266">
        <v>644</v>
      </c>
      <c r="AI7" s="266">
        <v>235</v>
      </c>
      <c r="AJ7" s="266">
        <v>465</v>
      </c>
      <c r="AK7" s="266">
        <v>104</v>
      </c>
      <c r="AL7" s="266">
        <v>89</v>
      </c>
      <c r="AM7" s="266">
        <v>60</v>
      </c>
      <c r="AN7" s="266">
        <v>523</v>
      </c>
      <c r="AO7" s="266">
        <v>237</v>
      </c>
      <c r="AP7" s="266">
        <v>593</v>
      </c>
      <c r="AQ7" s="266">
        <v>553</v>
      </c>
    </row>
    <row r="8" spans="1:48" ht="13.5" customHeight="1">
      <c r="A8" s="267">
        <v>3</v>
      </c>
      <c r="B8" s="247"/>
      <c r="C8" s="247" t="s">
        <v>4532</v>
      </c>
      <c r="D8" s="264">
        <v>3063</v>
      </c>
      <c r="E8" s="264">
        <v>378</v>
      </c>
      <c r="F8" s="265">
        <v>46</v>
      </c>
      <c r="G8" s="265">
        <v>19</v>
      </c>
      <c r="H8" s="265">
        <v>11</v>
      </c>
      <c r="I8" s="265">
        <v>16</v>
      </c>
      <c r="J8" s="266">
        <v>69.2</v>
      </c>
      <c r="K8" s="266">
        <v>109</v>
      </c>
      <c r="L8" s="266">
        <v>36</v>
      </c>
      <c r="M8" s="266">
        <v>6</v>
      </c>
      <c r="N8" s="266">
        <v>34</v>
      </c>
      <c r="O8" s="266">
        <v>3</v>
      </c>
      <c r="P8" s="266" t="s">
        <v>245</v>
      </c>
      <c r="Q8" s="266">
        <v>10</v>
      </c>
      <c r="R8" s="266">
        <v>1</v>
      </c>
      <c r="S8" s="266">
        <v>4</v>
      </c>
      <c r="T8" s="266">
        <v>5</v>
      </c>
      <c r="U8" s="266">
        <v>10</v>
      </c>
      <c r="V8" s="266" t="s">
        <v>245</v>
      </c>
      <c r="W8" s="266" t="s">
        <v>245</v>
      </c>
      <c r="X8" s="266" t="s">
        <v>245</v>
      </c>
      <c r="Y8" s="266" t="s">
        <v>245</v>
      </c>
      <c r="Z8" s="266" t="s">
        <v>245</v>
      </c>
      <c r="AA8" s="266">
        <v>10</v>
      </c>
      <c r="AB8" s="266">
        <v>8</v>
      </c>
      <c r="AC8" s="266">
        <v>0</v>
      </c>
      <c r="AD8" s="266">
        <v>10</v>
      </c>
      <c r="AE8" s="266">
        <v>10</v>
      </c>
      <c r="AF8" s="266">
        <v>6</v>
      </c>
      <c r="AG8" s="266">
        <v>0</v>
      </c>
      <c r="AH8" s="266">
        <v>10</v>
      </c>
      <c r="AI8" s="266">
        <v>0</v>
      </c>
      <c r="AJ8" s="266">
        <v>7</v>
      </c>
      <c r="AK8" s="266">
        <v>0</v>
      </c>
      <c r="AL8" s="266">
        <v>0</v>
      </c>
      <c r="AM8" s="266">
        <v>0</v>
      </c>
      <c r="AN8" s="266">
        <v>5</v>
      </c>
      <c r="AO8" s="266">
        <v>1</v>
      </c>
      <c r="AP8" s="266">
        <v>9</v>
      </c>
      <c r="AQ8" s="266">
        <v>8</v>
      </c>
    </row>
    <row r="9" spans="1:48" ht="13.5" customHeight="1">
      <c r="A9" s="267">
        <v>4</v>
      </c>
      <c r="B9" s="247"/>
      <c r="C9" s="268" t="s">
        <v>573</v>
      </c>
      <c r="D9" s="264">
        <v>3103</v>
      </c>
      <c r="E9" s="264">
        <v>2091</v>
      </c>
      <c r="F9" s="265">
        <v>223</v>
      </c>
      <c r="G9" s="265">
        <v>82</v>
      </c>
      <c r="H9" s="265">
        <v>90</v>
      </c>
      <c r="I9" s="265">
        <v>51</v>
      </c>
      <c r="J9" s="266">
        <v>91.43</v>
      </c>
      <c r="K9" s="266">
        <v>144</v>
      </c>
      <c r="L9" s="266">
        <v>33</v>
      </c>
      <c r="M9" s="266">
        <v>2</v>
      </c>
      <c r="N9" s="266">
        <v>31</v>
      </c>
      <c r="O9" s="266">
        <v>1</v>
      </c>
      <c r="P9" s="266">
        <v>6</v>
      </c>
      <c r="Q9" s="266">
        <v>30</v>
      </c>
      <c r="R9" s="266">
        <v>2</v>
      </c>
      <c r="S9" s="266">
        <v>17</v>
      </c>
      <c r="T9" s="266">
        <v>11</v>
      </c>
      <c r="U9" s="266">
        <v>1</v>
      </c>
      <c r="V9" s="266">
        <v>2</v>
      </c>
      <c r="W9" s="266">
        <v>6</v>
      </c>
      <c r="X9" s="266">
        <v>9</v>
      </c>
      <c r="Y9" s="266">
        <v>11</v>
      </c>
      <c r="Z9" s="266">
        <v>1</v>
      </c>
      <c r="AA9" s="266">
        <v>30</v>
      </c>
      <c r="AB9" s="266">
        <v>30</v>
      </c>
      <c r="AC9" s="266">
        <v>30</v>
      </c>
      <c r="AD9" s="266">
        <v>30</v>
      </c>
      <c r="AE9" s="266">
        <v>30</v>
      </c>
      <c r="AF9" s="266">
        <v>30</v>
      </c>
      <c r="AG9" s="266">
        <v>0</v>
      </c>
      <c r="AH9" s="266">
        <v>30</v>
      </c>
      <c r="AI9" s="266">
        <v>24</v>
      </c>
      <c r="AJ9" s="266">
        <v>30</v>
      </c>
      <c r="AK9" s="266">
        <v>1</v>
      </c>
      <c r="AL9" s="266">
        <v>3</v>
      </c>
      <c r="AM9" s="266">
        <v>2</v>
      </c>
      <c r="AN9" s="266">
        <v>30</v>
      </c>
      <c r="AO9" s="266">
        <v>16</v>
      </c>
      <c r="AP9" s="266">
        <v>30</v>
      </c>
      <c r="AQ9" s="266">
        <v>30</v>
      </c>
    </row>
    <row r="10" spans="1:48" ht="13.5" customHeight="1">
      <c r="A10" s="267">
        <v>5</v>
      </c>
      <c r="B10" s="247"/>
      <c r="C10" s="268" t="s">
        <v>599</v>
      </c>
      <c r="D10" s="264">
        <v>2461</v>
      </c>
      <c r="E10" s="264">
        <v>1932</v>
      </c>
      <c r="F10" s="265">
        <v>81</v>
      </c>
      <c r="G10" s="265">
        <v>18</v>
      </c>
      <c r="H10" s="265">
        <v>17</v>
      </c>
      <c r="I10" s="265">
        <v>46</v>
      </c>
      <c r="J10" s="266">
        <v>32.36</v>
      </c>
      <c r="K10" s="266">
        <v>103</v>
      </c>
      <c r="L10" s="266">
        <v>20</v>
      </c>
      <c r="M10" s="266">
        <v>1</v>
      </c>
      <c r="N10" s="266">
        <v>20</v>
      </c>
      <c r="O10" s="266" t="s">
        <v>245</v>
      </c>
      <c r="P10" s="266" t="s">
        <v>245</v>
      </c>
      <c r="Q10" s="266">
        <v>16</v>
      </c>
      <c r="R10" s="266" t="s">
        <v>245</v>
      </c>
      <c r="S10" s="266">
        <v>3</v>
      </c>
      <c r="T10" s="266">
        <v>13</v>
      </c>
      <c r="U10" s="266">
        <v>5</v>
      </c>
      <c r="V10" s="266">
        <v>5</v>
      </c>
      <c r="W10" s="266">
        <v>1</v>
      </c>
      <c r="X10" s="266">
        <v>3</v>
      </c>
      <c r="Y10" s="266">
        <v>1</v>
      </c>
      <c r="Z10" s="266">
        <v>1</v>
      </c>
      <c r="AA10" s="266">
        <v>15</v>
      </c>
      <c r="AB10" s="266">
        <v>13</v>
      </c>
      <c r="AC10" s="266">
        <v>14</v>
      </c>
      <c r="AD10" s="266">
        <v>14</v>
      </c>
      <c r="AE10" s="266">
        <v>15</v>
      </c>
      <c r="AF10" s="266">
        <v>15</v>
      </c>
      <c r="AG10" s="266">
        <v>1</v>
      </c>
      <c r="AH10" s="266">
        <v>15</v>
      </c>
      <c r="AI10" s="266">
        <v>6</v>
      </c>
      <c r="AJ10" s="266">
        <v>15</v>
      </c>
      <c r="AK10" s="266">
        <v>0</v>
      </c>
      <c r="AL10" s="266">
        <v>2</v>
      </c>
      <c r="AM10" s="266">
        <v>0</v>
      </c>
      <c r="AN10" s="266">
        <v>15</v>
      </c>
      <c r="AO10" s="266">
        <v>0</v>
      </c>
      <c r="AP10" s="266">
        <v>13</v>
      </c>
      <c r="AQ10" s="266">
        <v>10</v>
      </c>
    </row>
    <row r="11" spans="1:48" ht="13.5" customHeight="1">
      <c r="A11" s="267">
        <v>6</v>
      </c>
      <c r="B11" s="247"/>
      <c r="C11" s="247" t="s">
        <v>613</v>
      </c>
      <c r="D11" s="264">
        <v>1281</v>
      </c>
      <c r="E11" s="264">
        <v>518</v>
      </c>
      <c r="F11" s="265">
        <v>144</v>
      </c>
      <c r="G11" s="265">
        <v>41</v>
      </c>
      <c r="H11" s="265">
        <v>24</v>
      </c>
      <c r="I11" s="265">
        <v>79</v>
      </c>
      <c r="J11" s="266">
        <v>52.49</v>
      </c>
      <c r="K11" s="266">
        <v>143</v>
      </c>
      <c r="L11" s="266">
        <v>38</v>
      </c>
      <c r="M11" s="266">
        <v>5</v>
      </c>
      <c r="N11" s="266">
        <v>37</v>
      </c>
      <c r="O11" s="266">
        <v>1</v>
      </c>
      <c r="P11" s="266">
        <v>2</v>
      </c>
      <c r="Q11" s="266">
        <v>9</v>
      </c>
      <c r="R11" s="266" t="s">
        <v>245</v>
      </c>
      <c r="S11" s="266">
        <v>4</v>
      </c>
      <c r="T11" s="266">
        <v>5</v>
      </c>
      <c r="U11" s="266">
        <v>4</v>
      </c>
      <c r="V11" s="266">
        <v>1</v>
      </c>
      <c r="W11" s="266">
        <v>2</v>
      </c>
      <c r="X11" s="266" t="s">
        <v>245</v>
      </c>
      <c r="Y11" s="266" t="s">
        <v>245</v>
      </c>
      <c r="Z11" s="266">
        <v>2</v>
      </c>
      <c r="AA11" s="266">
        <v>8</v>
      </c>
      <c r="AB11" s="266">
        <v>8</v>
      </c>
      <c r="AC11" s="266">
        <v>8</v>
      </c>
      <c r="AD11" s="266">
        <v>7</v>
      </c>
      <c r="AE11" s="266">
        <v>8</v>
      </c>
      <c r="AF11" s="266">
        <v>7</v>
      </c>
      <c r="AG11" s="266">
        <v>1</v>
      </c>
      <c r="AH11" s="266">
        <v>9</v>
      </c>
      <c r="AI11" s="266">
        <v>2</v>
      </c>
      <c r="AJ11" s="266">
        <v>7</v>
      </c>
      <c r="AK11" s="266">
        <v>1</v>
      </c>
      <c r="AL11" s="266">
        <v>6</v>
      </c>
      <c r="AM11" s="266">
        <v>1</v>
      </c>
      <c r="AN11" s="266">
        <v>7</v>
      </c>
      <c r="AO11" s="266">
        <v>0</v>
      </c>
      <c r="AP11" s="266">
        <v>8</v>
      </c>
      <c r="AQ11" s="266">
        <v>8</v>
      </c>
    </row>
    <row r="12" spans="1:48" ht="13.5" customHeight="1">
      <c r="A12" s="267">
        <v>7</v>
      </c>
      <c r="B12" s="247"/>
      <c r="C12" s="268" t="s">
        <v>623</v>
      </c>
      <c r="D12" s="264">
        <v>514</v>
      </c>
      <c r="E12" s="264">
        <v>7</v>
      </c>
      <c r="F12" s="265">
        <v>157</v>
      </c>
      <c r="G12" s="265">
        <v>65</v>
      </c>
      <c r="H12" s="265">
        <v>14</v>
      </c>
      <c r="I12" s="265">
        <v>78</v>
      </c>
      <c r="J12" s="266">
        <v>30.69</v>
      </c>
      <c r="K12" s="266">
        <v>149</v>
      </c>
      <c r="L12" s="266">
        <v>30</v>
      </c>
      <c r="M12" s="266" t="s">
        <v>245</v>
      </c>
      <c r="N12" s="266">
        <v>30</v>
      </c>
      <c r="O12" s="266" t="s">
        <v>245</v>
      </c>
      <c r="P12" s="266" t="s">
        <v>245</v>
      </c>
      <c r="Q12" s="266">
        <v>7</v>
      </c>
      <c r="R12" s="266">
        <v>2</v>
      </c>
      <c r="S12" s="266">
        <v>2</v>
      </c>
      <c r="T12" s="266">
        <v>3</v>
      </c>
      <c r="U12" s="266">
        <v>6</v>
      </c>
      <c r="V12" s="266">
        <v>1</v>
      </c>
      <c r="W12" s="266" t="s">
        <v>245</v>
      </c>
      <c r="X12" s="266" t="s">
        <v>245</v>
      </c>
      <c r="Y12" s="266" t="s">
        <v>245</v>
      </c>
      <c r="Z12" s="266" t="s">
        <v>245</v>
      </c>
      <c r="AA12" s="266">
        <v>0</v>
      </c>
      <c r="AB12" s="266">
        <v>7</v>
      </c>
      <c r="AC12" s="266">
        <v>7</v>
      </c>
      <c r="AD12" s="266">
        <v>7</v>
      </c>
      <c r="AE12" s="266">
        <v>7</v>
      </c>
      <c r="AF12" s="266">
        <v>7</v>
      </c>
      <c r="AG12" s="266">
        <v>0</v>
      </c>
      <c r="AH12" s="266">
        <v>7</v>
      </c>
      <c r="AI12" s="266">
        <v>0</v>
      </c>
      <c r="AJ12" s="266">
        <v>1</v>
      </c>
      <c r="AK12" s="266">
        <v>0</v>
      </c>
      <c r="AL12" s="266">
        <v>3</v>
      </c>
      <c r="AM12" s="266">
        <v>0</v>
      </c>
      <c r="AN12" s="266">
        <v>5</v>
      </c>
      <c r="AO12" s="266">
        <v>0</v>
      </c>
      <c r="AP12" s="266">
        <v>7</v>
      </c>
      <c r="AQ12" s="266">
        <v>7</v>
      </c>
    </row>
    <row r="13" spans="1:48" ht="13.5" customHeight="1">
      <c r="A13" s="267">
        <v>8</v>
      </c>
      <c r="B13" s="247"/>
      <c r="C13" s="268" t="s">
        <v>630</v>
      </c>
      <c r="D13" s="264">
        <v>701</v>
      </c>
      <c r="E13" s="264" t="s">
        <v>245</v>
      </c>
      <c r="F13" s="265">
        <v>414</v>
      </c>
      <c r="G13" s="265">
        <v>95</v>
      </c>
      <c r="H13" s="265">
        <v>17</v>
      </c>
      <c r="I13" s="265">
        <v>302</v>
      </c>
      <c r="J13" s="266">
        <v>28.75</v>
      </c>
      <c r="K13" s="266">
        <v>259</v>
      </c>
      <c r="L13" s="266">
        <v>104</v>
      </c>
      <c r="M13" s="266">
        <v>20</v>
      </c>
      <c r="N13" s="266">
        <v>98</v>
      </c>
      <c r="O13" s="266">
        <v>15</v>
      </c>
      <c r="P13" s="266">
        <v>4</v>
      </c>
      <c r="Q13" s="266">
        <v>4</v>
      </c>
      <c r="R13" s="266" t="s">
        <v>245</v>
      </c>
      <c r="S13" s="266">
        <v>1</v>
      </c>
      <c r="T13" s="266">
        <v>3</v>
      </c>
      <c r="U13" s="266" t="s">
        <v>245</v>
      </c>
      <c r="V13" s="266" t="s">
        <v>245</v>
      </c>
      <c r="W13" s="266">
        <v>3</v>
      </c>
      <c r="X13" s="266">
        <v>1</v>
      </c>
      <c r="Y13" s="266" t="s">
        <v>245</v>
      </c>
      <c r="Z13" s="266" t="s">
        <v>245</v>
      </c>
      <c r="AA13" s="266">
        <v>0</v>
      </c>
      <c r="AB13" s="266">
        <v>4</v>
      </c>
      <c r="AC13" s="266">
        <v>4</v>
      </c>
      <c r="AD13" s="266">
        <v>4</v>
      </c>
      <c r="AE13" s="266">
        <v>4</v>
      </c>
      <c r="AF13" s="266">
        <v>4</v>
      </c>
      <c r="AG13" s="266">
        <v>0</v>
      </c>
      <c r="AH13" s="266">
        <v>4</v>
      </c>
      <c r="AI13" s="266">
        <v>0</v>
      </c>
      <c r="AJ13" s="266">
        <v>0</v>
      </c>
      <c r="AK13" s="266">
        <v>0</v>
      </c>
      <c r="AL13" s="266">
        <v>0</v>
      </c>
      <c r="AM13" s="266">
        <v>0</v>
      </c>
      <c r="AN13" s="266">
        <v>4</v>
      </c>
      <c r="AO13" s="266">
        <v>0</v>
      </c>
      <c r="AP13" s="266">
        <v>4</v>
      </c>
      <c r="AQ13" s="266">
        <v>4</v>
      </c>
    </row>
    <row r="14" spans="1:48" ht="13.5" customHeight="1">
      <c r="A14" s="267">
        <v>9</v>
      </c>
      <c r="B14" s="247"/>
      <c r="C14" s="268" t="s">
        <v>4604</v>
      </c>
      <c r="D14" s="264">
        <v>401</v>
      </c>
      <c r="E14" s="264" t="s">
        <v>245</v>
      </c>
      <c r="F14" s="265">
        <v>142</v>
      </c>
      <c r="G14" s="265">
        <v>50</v>
      </c>
      <c r="H14" s="265">
        <v>25</v>
      </c>
      <c r="I14" s="265">
        <v>67</v>
      </c>
      <c r="J14" s="266">
        <v>7.52</v>
      </c>
      <c r="K14" s="266">
        <v>81</v>
      </c>
      <c r="L14" s="266">
        <v>20</v>
      </c>
      <c r="M14" s="266">
        <v>2</v>
      </c>
      <c r="N14" s="266">
        <v>20</v>
      </c>
      <c r="O14" s="266" t="s">
        <v>245</v>
      </c>
      <c r="P14" s="266" t="s">
        <v>245</v>
      </c>
      <c r="Q14" s="266">
        <v>4</v>
      </c>
      <c r="R14" s="266">
        <v>1</v>
      </c>
      <c r="S14" s="266">
        <v>1</v>
      </c>
      <c r="T14" s="266">
        <v>2</v>
      </c>
      <c r="U14" s="266">
        <v>3</v>
      </c>
      <c r="V14" s="266" t="s">
        <v>245</v>
      </c>
      <c r="W14" s="266">
        <v>1</v>
      </c>
      <c r="X14" s="266" t="s">
        <v>245</v>
      </c>
      <c r="Y14" s="266" t="s">
        <v>245</v>
      </c>
      <c r="Z14" s="266" t="s">
        <v>245</v>
      </c>
      <c r="AA14" s="266">
        <v>1</v>
      </c>
      <c r="AB14" s="266">
        <v>4</v>
      </c>
      <c r="AC14" s="266">
        <v>4</v>
      </c>
      <c r="AD14" s="266">
        <v>4</v>
      </c>
      <c r="AE14" s="266">
        <v>4</v>
      </c>
      <c r="AF14" s="266">
        <v>4</v>
      </c>
      <c r="AG14" s="266">
        <v>0</v>
      </c>
      <c r="AH14" s="266">
        <v>4</v>
      </c>
      <c r="AI14" s="266">
        <v>0</v>
      </c>
      <c r="AJ14" s="266">
        <v>0</v>
      </c>
      <c r="AK14" s="266">
        <v>0</v>
      </c>
      <c r="AL14" s="266">
        <v>0</v>
      </c>
      <c r="AM14" s="266">
        <v>0</v>
      </c>
      <c r="AN14" s="266">
        <v>2</v>
      </c>
      <c r="AO14" s="266">
        <v>0</v>
      </c>
      <c r="AP14" s="266">
        <v>4</v>
      </c>
      <c r="AQ14" s="266">
        <v>4</v>
      </c>
    </row>
    <row r="15" spans="1:48" ht="13.5" customHeight="1">
      <c r="A15" s="267">
        <v>10</v>
      </c>
      <c r="B15" s="247"/>
      <c r="C15" s="268" t="s">
        <v>639</v>
      </c>
      <c r="D15" s="264">
        <v>614</v>
      </c>
      <c r="E15" s="264" t="s">
        <v>245</v>
      </c>
      <c r="F15" s="265">
        <v>156</v>
      </c>
      <c r="G15" s="265">
        <v>50</v>
      </c>
      <c r="H15" s="265">
        <v>65</v>
      </c>
      <c r="I15" s="265">
        <v>41</v>
      </c>
      <c r="J15" s="266">
        <v>26.39</v>
      </c>
      <c r="K15" s="266">
        <v>120</v>
      </c>
      <c r="L15" s="266">
        <v>31</v>
      </c>
      <c r="M15" s="266">
        <v>5</v>
      </c>
      <c r="N15" s="266">
        <v>28</v>
      </c>
      <c r="O15" s="266" t="s">
        <v>245</v>
      </c>
      <c r="P15" s="266">
        <v>1</v>
      </c>
      <c r="Q15" s="266">
        <v>5</v>
      </c>
      <c r="R15" s="266">
        <v>1</v>
      </c>
      <c r="S15" s="266">
        <v>2</v>
      </c>
      <c r="T15" s="266">
        <v>2</v>
      </c>
      <c r="U15" s="266">
        <v>3</v>
      </c>
      <c r="V15" s="266">
        <v>1</v>
      </c>
      <c r="W15" s="266">
        <v>1</v>
      </c>
      <c r="X15" s="266" t="s">
        <v>245</v>
      </c>
      <c r="Y15" s="266" t="s">
        <v>245</v>
      </c>
      <c r="Z15" s="266" t="s">
        <v>245</v>
      </c>
      <c r="AA15" s="266">
        <v>1</v>
      </c>
      <c r="AB15" s="266">
        <v>5</v>
      </c>
      <c r="AC15" s="266">
        <v>5</v>
      </c>
      <c r="AD15" s="266">
        <v>5</v>
      </c>
      <c r="AE15" s="266">
        <v>5</v>
      </c>
      <c r="AF15" s="266">
        <v>5</v>
      </c>
      <c r="AG15" s="266">
        <v>0</v>
      </c>
      <c r="AH15" s="266">
        <v>5</v>
      </c>
      <c r="AI15" s="266">
        <v>0</v>
      </c>
      <c r="AJ15" s="266">
        <v>0</v>
      </c>
      <c r="AK15" s="266">
        <v>0</v>
      </c>
      <c r="AL15" s="266">
        <v>0</v>
      </c>
      <c r="AM15" s="266">
        <v>0</v>
      </c>
      <c r="AN15" s="266">
        <v>2</v>
      </c>
      <c r="AO15" s="266">
        <v>0</v>
      </c>
      <c r="AP15" s="266">
        <v>5</v>
      </c>
      <c r="AQ15" s="266">
        <v>5</v>
      </c>
    </row>
    <row r="16" spans="1:48" ht="13.5" customHeight="1">
      <c r="A16" s="267">
        <v>11</v>
      </c>
      <c r="B16" s="247"/>
      <c r="C16" s="247" t="s">
        <v>647</v>
      </c>
      <c r="D16" s="264">
        <v>505</v>
      </c>
      <c r="E16" s="264" t="s">
        <v>245</v>
      </c>
      <c r="F16" s="265">
        <v>113</v>
      </c>
      <c r="G16" s="265">
        <v>49</v>
      </c>
      <c r="H16" s="265">
        <v>43</v>
      </c>
      <c r="I16" s="265">
        <v>21</v>
      </c>
      <c r="J16" s="266">
        <v>21.06</v>
      </c>
      <c r="K16" s="266">
        <v>100</v>
      </c>
      <c r="L16" s="266">
        <v>15</v>
      </c>
      <c r="M16" s="266">
        <v>1</v>
      </c>
      <c r="N16" s="266">
        <v>14</v>
      </c>
      <c r="O16" s="266" t="s">
        <v>245</v>
      </c>
      <c r="P16" s="266" t="s">
        <v>245</v>
      </c>
      <c r="Q16" s="266">
        <v>6</v>
      </c>
      <c r="R16" s="266">
        <v>1</v>
      </c>
      <c r="S16" s="266">
        <v>4</v>
      </c>
      <c r="T16" s="266">
        <v>1</v>
      </c>
      <c r="U16" s="266">
        <v>5</v>
      </c>
      <c r="V16" s="266">
        <v>1</v>
      </c>
      <c r="W16" s="266" t="s">
        <v>245</v>
      </c>
      <c r="X16" s="266" t="s">
        <v>245</v>
      </c>
      <c r="Y16" s="266" t="s">
        <v>245</v>
      </c>
      <c r="Z16" s="266" t="s">
        <v>245</v>
      </c>
      <c r="AA16" s="266">
        <v>6</v>
      </c>
      <c r="AB16" s="266">
        <v>6</v>
      </c>
      <c r="AC16" s="266">
        <v>3</v>
      </c>
      <c r="AD16" s="266">
        <v>6</v>
      </c>
      <c r="AE16" s="266">
        <v>6</v>
      </c>
      <c r="AF16" s="266">
        <v>6</v>
      </c>
      <c r="AG16" s="266">
        <v>0</v>
      </c>
      <c r="AH16" s="266">
        <v>6</v>
      </c>
      <c r="AI16" s="266">
        <v>0</v>
      </c>
      <c r="AJ16" s="266">
        <v>0</v>
      </c>
      <c r="AK16" s="266">
        <v>0</v>
      </c>
      <c r="AL16" s="266">
        <v>0</v>
      </c>
      <c r="AM16" s="266">
        <v>0</v>
      </c>
      <c r="AN16" s="266">
        <v>4</v>
      </c>
      <c r="AO16" s="266">
        <v>0</v>
      </c>
      <c r="AP16" s="266">
        <v>6</v>
      </c>
      <c r="AQ16" s="266">
        <v>6</v>
      </c>
    </row>
    <row r="17" spans="1:43" ht="13.5" customHeight="1">
      <c r="A17" s="267">
        <v>12</v>
      </c>
      <c r="B17" s="247"/>
      <c r="C17" s="268" t="s">
        <v>654</v>
      </c>
      <c r="D17" s="264">
        <v>1444</v>
      </c>
      <c r="E17" s="264">
        <v>828</v>
      </c>
      <c r="F17" s="265">
        <v>80</v>
      </c>
      <c r="G17" s="265">
        <v>11</v>
      </c>
      <c r="H17" s="265">
        <v>19</v>
      </c>
      <c r="I17" s="265">
        <v>50</v>
      </c>
      <c r="J17" s="266">
        <v>29.1</v>
      </c>
      <c r="K17" s="266">
        <v>49</v>
      </c>
      <c r="L17" s="266">
        <v>9</v>
      </c>
      <c r="M17" s="266">
        <v>1</v>
      </c>
      <c r="N17" s="266">
        <v>8</v>
      </c>
      <c r="O17" s="266" t="s">
        <v>245</v>
      </c>
      <c r="P17" s="266" t="s">
        <v>245</v>
      </c>
      <c r="Q17" s="266">
        <v>7</v>
      </c>
      <c r="R17" s="266" t="s">
        <v>245</v>
      </c>
      <c r="S17" s="266">
        <v>2</v>
      </c>
      <c r="T17" s="266">
        <v>5</v>
      </c>
      <c r="U17" s="266">
        <v>7</v>
      </c>
      <c r="V17" s="266" t="s">
        <v>245</v>
      </c>
      <c r="W17" s="266" t="s">
        <v>245</v>
      </c>
      <c r="X17" s="266" t="s">
        <v>245</v>
      </c>
      <c r="Y17" s="266" t="s">
        <v>245</v>
      </c>
      <c r="Z17" s="266" t="s">
        <v>245</v>
      </c>
      <c r="AA17" s="266">
        <v>5</v>
      </c>
      <c r="AB17" s="266">
        <v>7</v>
      </c>
      <c r="AC17" s="266">
        <v>2</v>
      </c>
      <c r="AD17" s="266">
        <v>7</v>
      </c>
      <c r="AE17" s="266">
        <v>7</v>
      </c>
      <c r="AF17" s="266">
        <v>7</v>
      </c>
      <c r="AG17" s="266">
        <v>0</v>
      </c>
      <c r="AH17" s="266">
        <v>7</v>
      </c>
      <c r="AI17" s="266">
        <v>0</v>
      </c>
      <c r="AJ17" s="266">
        <v>5</v>
      </c>
      <c r="AK17" s="266">
        <v>0</v>
      </c>
      <c r="AL17" s="266">
        <v>0</v>
      </c>
      <c r="AM17" s="266">
        <v>0</v>
      </c>
      <c r="AN17" s="266">
        <v>6</v>
      </c>
      <c r="AO17" s="266">
        <v>0</v>
      </c>
      <c r="AP17" s="266">
        <v>6</v>
      </c>
      <c r="AQ17" s="266">
        <v>6</v>
      </c>
    </row>
    <row r="18" spans="1:43" ht="13.5" customHeight="1">
      <c r="A18" s="267">
        <v>13</v>
      </c>
      <c r="B18" s="247"/>
      <c r="C18" s="268" t="s">
        <v>661</v>
      </c>
      <c r="D18" s="264">
        <v>1850</v>
      </c>
      <c r="E18" s="264">
        <v>1317</v>
      </c>
      <c r="F18" s="265">
        <v>81</v>
      </c>
      <c r="G18" s="265">
        <v>13</v>
      </c>
      <c r="H18" s="265">
        <v>41</v>
      </c>
      <c r="I18" s="265">
        <v>27</v>
      </c>
      <c r="J18" s="266">
        <v>86.29</v>
      </c>
      <c r="K18" s="266">
        <v>43</v>
      </c>
      <c r="L18" s="266">
        <v>10</v>
      </c>
      <c r="M18" s="266" t="s">
        <v>245</v>
      </c>
      <c r="N18" s="266">
        <v>9</v>
      </c>
      <c r="O18" s="266" t="s">
        <v>245</v>
      </c>
      <c r="P18" s="266">
        <v>1</v>
      </c>
      <c r="Q18" s="266">
        <v>30</v>
      </c>
      <c r="R18" s="266" t="s">
        <v>245</v>
      </c>
      <c r="S18" s="266">
        <v>7</v>
      </c>
      <c r="T18" s="266">
        <v>23</v>
      </c>
      <c r="U18" s="266">
        <v>3</v>
      </c>
      <c r="V18" s="266">
        <v>3</v>
      </c>
      <c r="W18" s="266">
        <v>4</v>
      </c>
      <c r="X18" s="266">
        <v>10</v>
      </c>
      <c r="Y18" s="266">
        <v>3</v>
      </c>
      <c r="Z18" s="266">
        <v>7</v>
      </c>
      <c r="AA18" s="266">
        <v>9</v>
      </c>
      <c r="AB18" s="266">
        <v>22</v>
      </c>
      <c r="AC18" s="266">
        <v>21</v>
      </c>
      <c r="AD18" s="266">
        <v>22</v>
      </c>
      <c r="AE18" s="266">
        <v>27</v>
      </c>
      <c r="AF18" s="266">
        <v>18</v>
      </c>
      <c r="AG18" s="266">
        <v>3</v>
      </c>
      <c r="AH18" s="266">
        <v>28</v>
      </c>
      <c r="AI18" s="266">
        <v>4</v>
      </c>
      <c r="AJ18" s="266">
        <v>30</v>
      </c>
      <c r="AK18" s="266">
        <v>0</v>
      </c>
      <c r="AL18" s="266">
        <v>1</v>
      </c>
      <c r="AM18" s="266">
        <v>1</v>
      </c>
      <c r="AN18" s="266">
        <v>25</v>
      </c>
      <c r="AO18" s="266">
        <v>1</v>
      </c>
      <c r="AP18" s="266">
        <v>18</v>
      </c>
      <c r="AQ18" s="266">
        <v>17</v>
      </c>
    </row>
    <row r="19" spans="1:43" ht="13.5" customHeight="1">
      <c r="A19" s="267">
        <v>14</v>
      </c>
      <c r="B19" s="247"/>
      <c r="C19" s="247" t="s">
        <v>689</v>
      </c>
      <c r="D19" s="264">
        <v>663</v>
      </c>
      <c r="E19" s="264">
        <v>34</v>
      </c>
      <c r="F19" s="265">
        <v>155</v>
      </c>
      <c r="G19" s="265">
        <v>15</v>
      </c>
      <c r="H19" s="265">
        <v>17</v>
      </c>
      <c r="I19" s="265">
        <v>123</v>
      </c>
      <c r="J19" s="266">
        <v>32.090000000000003</v>
      </c>
      <c r="K19" s="266">
        <v>152</v>
      </c>
      <c r="L19" s="266">
        <v>32</v>
      </c>
      <c r="M19" s="266">
        <v>4</v>
      </c>
      <c r="N19" s="266">
        <v>31</v>
      </c>
      <c r="O19" s="266" t="s">
        <v>245</v>
      </c>
      <c r="P19" s="266" t="s">
        <v>245</v>
      </c>
      <c r="Q19" s="266">
        <v>6</v>
      </c>
      <c r="R19" s="266" t="s">
        <v>245</v>
      </c>
      <c r="S19" s="266" t="s">
        <v>245</v>
      </c>
      <c r="T19" s="266">
        <v>6</v>
      </c>
      <c r="U19" s="266">
        <v>3</v>
      </c>
      <c r="V19" s="266" t="s">
        <v>245</v>
      </c>
      <c r="W19" s="266">
        <v>2</v>
      </c>
      <c r="X19" s="266">
        <v>1</v>
      </c>
      <c r="Y19" s="266" t="s">
        <v>245</v>
      </c>
      <c r="Z19" s="266" t="s">
        <v>245</v>
      </c>
      <c r="AA19" s="266">
        <v>6</v>
      </c>
      <c r="AB19" s="266">
        <v>6</v>
      </c>
      <c r="AC19" s="266">
        <v>6</v>
      </c>
      <c r="AD19" s="266">
        <v>6</v>
      </c>
      <c r="AE19" s="266">
        <v>6</v>
      </c>
      <c r="AF19" s="266">
        <v>6</v>
      </c>
      <c r="AG19" s="266">
        <v>0</v>
      </c>
      <c r="AH19" s="266">
        <v>6</v>
      </c>
      <c r="AI19" s="266">
        <v>0</v>
      </c>
      <c r="AJ19" s="266">
        <v>2</v>
      </c>
      <c r="AK19" s="266">
        <v>1</v>
      </c>
      <c r="AL19" s="266">
        <v>1</v>
      </c>
      <c r="AM19" s="266">
        <v>1</v>
      </c>
      <c r="AN19" s="266">
        <v>3</v>
      </c>
      <c r="AO19" s="266">
        <v>1</v>
      </c>
      <c r="AP19" s="266">
        <v>6</v>
      </c>
      <c r="AQ19" s="266">
        <v>5</v>
      </c>
    </row>
    <row r="20" spans="1:43" ht="13.5" customHeight="1">
      <c r="A20" s="267">
        <v>15</v>
      </c>
      <c r="B20" s="247"/>
      <c r="C20" s="268" t="s">
        <v>702</v>
      </c>
      <c r="D20" s="264">
        <v>393</v>
      </c>
      <c r="E20" s="264">
        <v>82</v>
      </c>
      <c r="F20" s="265">
        <v>113</v>
      </c>
      <c r="G20" s="265">
        <v>59</v>
      </c>
      <c r="H20" s="265">
        <v>15</v>
      </c>
      <c r="I20" s="265">
        <v>39</v>
      </c>
      <c r="J20" s="266">
        <v>31.54</v>
      </c>
      <c r="K20" s="266">
        <v>92</v>
      </c>
      <c r="L20" s="266">
        <v>14</v>
      </c>
      <c r="M20" s="266" t="s">
        <v>245</v>
      </c>
      <c r="N20" s="266">
        <v>14</v>
      </c>
      <c r="O20" s="266" t="s">
        <v>245</v>
      </c>
      <c r="P20" s="266" t="s">
        <v>245</v>
      </c>
      <c r="Q20" s="266">
        <v>5</v>
      </c>
      <c r="R20" s="266">
        <v>2</v>
      </c>
      <c r="S20" s="266">
        <v>3</v>
      </c>
      <c r="T20" s="266" t="s">
        <v>245</v>
      </c>
      <c r="U20" s="266" t="s">
        <v>245</v>
      </c>
      <c r="V20" s="266">
        <v>1</v>
      </c>
      <c r="W20" s="266">
        <v>4</v>
      </c>
      <c r="X20" s="266" t="s">
        <v>245</v>
      </c>
      <c r="Y20" s="266" t="s">
        <v>245</v>
      </c>
      <c r="Z20" s="266" t="s">
        <v>245</v>
      </c>
      <c r="AA20" s="266">
        <v>5</v>
      </c>
      <c r="AB20" s="266">
        <v>5</v>
      </c>
      <c r="AC20" s="266">
        <v>5</v>
      </c>
      <c r="AD20" s="266">
        <v>5</v>
      </c>
      <c r="AE20" s="266">
        <v>5</v>
      </c>
      <c r="AF20" s="266">
        <v>5</v>
      </c>
      <c r="AG20" s="266">
        <v>0</v>
      </c>
      <c r="AH20" s="266">
        <v>5</v>
      </c>
      <c r="AI20" s="266">
        <v>3</v>
      </c>
      <c r="AJ20" s="266">
        <v>3</v>
      </c>
      <c r="AK20" s="266">
        <v>0</v>
      </c>
      <c r="AL20" s="266">
        <v>0</v>
      </c>
      <c r="AM20" s="266">
        <v>0</v>
      </c>
      <c r="AN20" s="266">
        <v>3</v>
      </c>
      <c r="AO20" s="266">
        <v>2</v>
      </c>
      <c r="AP20" s="266">
        <v>5</v>
      </c>
      <c r="AQ20" s="266">
        <v>5</v>
      </c>
    </row>
    <row r="21" spans="1:43" ht="13.5" customHeight="1">
      <c r="A21" s="267">
        <v>16</v>
      </c>
      <c r="B21" s="247"/>
      <c r="C21" s="268" t="s">
        <v>710</v>
      </c>
      <c r="D21" s="264">
        <v>833</v>
      </c>
      <c r="E21" s="264">
        <v>190</v>
      </c>
      <c r="F21" s="265">
        <v>269</v>
      </c>
      <c r="G21" s="265">
        <v>91</v>
      </c>
      <c r="H21" s="265">
        <v>57</v>
      </c>
      <c r="I21" s="265">
        <v>121</v>
      </c>
      <c r="J21" s="266">
        <v>42.37</v>
      </c>
      <c r="K21" s="266">
        <v>227</v>
      </c>
      <c r="L21" s="266">
        <v>39</v>
      </c>
      <c r="M21" s="266">
        <v>3</v>
      </c>
      <c r="N21" s="266">
        <v>39</v>
      </c>
      <c r="O21" s="266" t="s">
        <v>245</v>
      </c>
      <c r="P21" s="266">
        <v>1</v>
      </c>
      <c r="Q21" s="266">
        <v>10</v>
      </c>
      <c r="R21" s="266">
        <v>1</v>
      </c>
      <c r="S21" s="266">
        <v>3</v>
      </c>
      <c r="T21" s="266">
        <v>6</v>
      </c>
      <c r="U21" s="266">
        <v>1</v>
      </c>
      <c r="V21" s="266">
        <v>3</v>
      </c>
      <c r="W21" s="266">
        <v>4</v>
      </c>
      <c r="X21" s="266">
        <v>2</v>
      </c>
      <c r="Y21" s="266" t="s">
        <v>245</v>
      </c>
      <c r="Z21" s="266" t="s">
        <v>245</v>
      </c>
      <c r="AA21" s="266">
        <v>10</v>
      </c>
      <c r="AB21" s="266">
        <v>10</v>
      </c>
      <c r="AC21" s="266">
        <v>10</v>
      </c>
      <c r="AD21" s="266">
        <v>10</v>
      </c>
      <c r="AE21" s="266">
        <v>10</v>
      </c>
      <c r="AF21" s="266">
        <v>10</v>
      </c>
      <c r="AG21" s="266">
        <v>0</v>
      </c>
      <c r="AH21" s="266">
        <v>10</v>
      </c>
      <c r="AI21" s="266">
        <v>1</v>
      </c>
      <c r="AJ21" s="266">
        <v>2</v>
      </c>
      <c r="AK21" s="266">
        <v>0</v>
      </c>
      <c r="AL21" s="266">
        <v>2</v>
      </c>
      <c r="AM21" s="266">
        <v>1</v>
      </c>
      <c r="AN21" s="266">
        <v>10</v>
      </c>
      <c r="AO21" s="266">
        <v>4</v>
      </c>
      <c r="AP21" s="266">
        <v>10</v>
      </c>
      <c r="AQ21" s="266">
        <v>10</v>
      </c>
    </row>
    <row r="22" spans="1:43" ht="13.5" customHeight="1">
      <c r="A22" s="267">
        <v>17</v>
      </c>
      <c r="B22" s="247"/>
      <c r="C22" s="268" t="s">
        <v>718</v>
      </c>
      <c r="D22" s="264">
        <v>419</v>
      </c>
      <c r="E22" s="264" t="s">
        <v>245</v>
      </c>
      <c r="F22" s="265">
        <v>203</v>
      </c>
      <c r="G22" s="265">
        <v>45</v>
      </c>
      <c r="H22" s="265">
        <v>63</v>
      </c>
      <c r="I22" s="265">
        <v>95</v>
      </c>
      <c r="J22" s="266">
        <v>15.75</v>
      </c>
      <c r="K22" s="266">
        <v>155</v>
      </c>
      <c r="L22" s="266">
        <v>14</v>
      </c>
      <c r="M22" s="266">
        <v>1</v>
      </c>
      <c r="N22" s="266">
        <v>14</v>
      </c>
      <c r="O22" s="266" t="s">
        <v>245</v>
      </c>
      <c r="P22" s="266">
        <v>1</v>
      </c>
      <c r="Q22" s="266">
        <v>7</v>
      </c>
      <c r="R22" s="266" t="s">
        <v>245</v>
      </c>
      <c r="S22" s="266">
        <v>3</v>
      </c>
      <c r="T22" s="266">
        <v>4</v>
      </c>
      <c r="U22" s="266">
        <v>1</v>
      </c>
      <c r="V22" s="266">
        <v>2</v>
      </c>
      <c r="W22" s="266">
        <v>2</v>
      </c>
      <c r="X22" s="266">
        <v>2</v>
      </c>
      <c r="Y22" s="266" t="s">
        <v>245</v>
      </c>
      <c r="Z22" s="266" t="s">
        <v>245</v>
      </c>
      <c r="AA22" s="266">
        <v>0</v>
      </c>
      <c r="AB22" s="266">
        <v>7</v>
      </c>
      <c r="AC22" s="266">
        <v>7</v>
      </c>
      <c r="AD22" s="266">
        <v>7</v>
      </c>
      <c r="AE22" s="266">
        <v>7</v>
      </c>
      <c r="AF22" s="266">
        <v>7</v>
      </c>
      <c r="AG22" s="266">
        <v>0</v>
      </c>
      <c r="AH22" s="266">
        <v>7</v>
      </c>
      <c r="AI22" s="266">
        <v>0</v>
      </c>
      <c r="AJ22" s="266">
        <v>0</v>
      </c>
      <c r="AK22" s="266">
        <v>0</v>
      </c>
      <c r="AL22" s="266">
        <v>0</v>
      </c>
      <c r="AM22" s="266">
        <v>0</v>
      </c>
      <c r="AN22" s="266">
        <v>7</v>
      </c>
      <c r="AO22" s="266">
        <v>7</v>
      </c>
      <c r="AP22" s="266">
        <v>7</v>
      </c>
      <c r="AQ22" s="266">
        <v>7</v>
      </c>
    </row>
    <row r="23" spans="1:43" ht="13.5" customHeight="1">
      <c r="A23" s="267">
        <v>18</v>
      </c>
      <c r="B23" s="247"/>
      <c r="C23" s="247" t="s">
        <v>723</v>
      </c>
      <c r="D23" s="264">
        <v>1292</v>
      </c>
      <c r="E23" s="264">
        <v>490</v>
      </c>
      <c r="F23" s="265">
        <v>283</v>
      </c>
      <c r="G23" s="265">
        <v>103</v>
      </c>
      <c r="H23" s="265">
        <v>114</v>
      </c>
      <c r="I23" s="265">
        <v>66</v>
      </c>
      <c r="J23" s="266">
        <v>101.27</v>
      </c>
      <c r="K23" s="266">
        <v>133</v>
      </c>
      <c r="L23" s="266">
        <v>30</v>
      </c>
      <c r="M23" s="266">
        <v>1</v>
      </c>
      <c r="N23" s="266">
        <v>27</v>
      </c>
      <c r="O23" s="266" t="s">
        <v>245</v>
      </c>
      <c r="P23" s="266">
        <v>6</v>
      </c>
      <c r="Q23" s="266">
        <v>14</v>
      </c>
      <c r="R23" s="266" t="s">
        <v>245</v>
      </c>
      <c r="S23" s="266">
        <v>12</v>
      </c>
      <c r="T23" s="266">
        <v>2</v>
      </c>
      <c r="U23" s="266" t="s">
        <v>245</v>
      </c>
      <c r="V23" s="266">
        <v>1</v>
      </c>
      <c r="W23" s="266">
        <v>2</v>
      </c>
      <c r="X23" s="266">
        <v>5</v>
      </c>
      <c r="Y23" s="266">
        <v>6</v>
      </c>
      <c r="Z23" s="266" t="s">
        <v>245</v>
      </c>
      <c r="AA23" s="266">
        <v>13</v>
      </c>
      <c r="AB23" s="266">
        <v>14</v>
      </c>
      <c r="AC23" s="266">
        <v>14</v>
      </c>
      <c r="AD23" s="266">
        <v>14</v>
      </c>
      <c r="AE23" s="266">
        <v>14</v>
      </c>
      <c r="AF23" s="266">
        <v>12</v>
      </c>
      <c r="AG23" s="266">
        <v>0</v>
      </c>
      <c r="AH23" s="266">
        <v>14</v>
      </c>
      <c r="AI23" s="266">
        <v>14</v>
      </c>
      <c r="AJ23" s="266">
        <v>14</v>
      </c>
      <c r="AK23" s="266">
        <v>6</v>
      </c>
      <c r="AL23" s="266">
        <v>14</v>
      </c>
      <c r="AM23" s="266">
        <v>14</v>
      </c>
      <c r="AN23" s="266">
        <v>12</v>
      </c>
      <c r="AO23" s="266">
        <v>10</v>
      </c>
      <c r="AP23" s="266">
        <v>14</v>
      </c>
      <c r="AQ23" s="266">
        <v>14</v>
      </c>
    </row>
    <row r="24" spans="1:43" ht="13.5" customHeight="1">
      <c r="A24" s="267">
        <v>19</v>
      </c>
      <c r="B24" s="247"/>
      <c r="C24" s="268" t="s">
        <v>737</v>
      </c>
      <c r="D24" s="264">
        <v>218</v>
      </c>
      <c r="E24" s="264" t="s">
        <v>245</v>
      </c>
      <c r="F24" s="265">
        <v>72</v>
      </c>
      <c r="G24" s="265">
        <v>22</v>
      </c>
      <c r="H24" s="265">
        <v>33</v>
      </c>
      <c r="I24" s="265">
        <v>17</v>
      </c>
      <c r="J24" s="266">
        <v>4.72</v>
      </c>
      <c r="K24" s="266">
        <v>60</v>
      </c>
      <c r="L24" s="266">
        <v>12</v>
      </c>
      <c r="M24" s="266" t="s">
        <v>245</v>
      </c>
      <c r="N24" s="266">
        <v>12</v>
      </c>
      <c r="O24" s="266">
        <v>1</v>
      </c>
      <c r="P24" s="266" t="s">
        <v>245</v>
      </c>
      <c r="Q24" s="266">
        <v>7</v>
      </c>
      <c r="R24" s="266" t="s">
        <v>245</v>
      </c>
      <c r="S24" s="266">
        <v>2</v>
      </c>
      <c r="T24" s="266">
        <v>5</v>
      </c>
      <c r="U24" s="266">
        <v>3</v>
      </c>
      <c r="V24" s="266">
        <v>2</v>
      </c>
      <c r="W24" s="266" t="s">
        <v>245</v>
      </c>
      <c r="X24" s="266">
        <v>2</v>
      </c>
      <c r="Y24" s="266" t="s">
        <v>245</v>
      </c>
      <c r="Z24" s="266" t="s">
        <v>245</v>
      </c>
      <c r="AA24" s="266">
        <v>0</v>
      </c>
      <c r="AB24" s="266">
        <v>7</v>
      </c>
      <c r="AC24" s="266">
        <v>7</v>
      </c>
      <c r="AD24" s="266">
        <v>7</v>
      </c>
      <c r="AE24" s="266">
        <v>7</v>
      </c>
      <c r="AF24" s="266">
        <v>7</v>
      </c>
      <c r="AG24" s="266">
        <v>0</v>
      </c>
      <c r="AH24" s="266">
        <v>7</v>
      </c>
      <c r="AI24" s="266">
        <v>0</v>
      </c>
      <c r="AJ24" s="266">
        <v>0</v>
      </c>
      <c r="AK24" s="266">
        <v>0</v>
      </c>
      <c r="AL24" s="266">
        <v>0</v>
      </c>
      <c r="AM24" s="266">
        <v>0</v>
      </c>
      <c r="AN24" s="266">
        <v>7</v>
      </c>
      <c r="AO24" s="266">
        <v>7</v>
      </c>
      <c r="AP24" s="266">
        <v>7</v>
      </c>
      <c r="AQ24" s="266">
        <v>7</v>
      </c>
    </row>
    <row r="25" spans="1:43" ht="13.5" customHeight="1">
      <c r="A25" s="267">
        <v>20</v>
      </c>
      <c r="B25" s="247"/>
      <c r="C25" s="268" t="s">
        <v>279</v>
      </c>
      <c r="D25" s="264">
        <v>1048</v>
      </c>
      <c r="E25" s="264">
        <v>474</v>
      </c>
      <c r="F25" s="265">
        <v>322</v>
      </c>
      <c r="G25" s="265">
        <v>46</v>
      </c>
      <c r="H25" s="265">
        <v>21</v>
      </c>
      <c r="I25" s="265">
        <v>255</v>
      </c>
      <c r="J25" s="266">
        <v>28.27</v>
      </c>
      <c r="K25" s="266">
        <v>269</v>
      </c>
      <c r="L25" s="266">
        <v>34</v>
      </c>
      <c r="M25" s="266">
        <v>4</v>
      </c>
      <c r="N25" s="266">
        <v>31</v>
      </c>
      <c r="O25" s="266">
        <v>1</v>
      </c>
      <c r="P25" s="266">
        <v>2</v>
      </c>
      <c r="Q25" s="266">
        <v>13</v>
      </c>
      <c r="R25" s="266" t="s">
        <v>245</v>
      </c>
      <c r="S25" s="266" t="s">
        <v>245</v>
      </c>
      <c r="T25" s="266">
        <v>13</v>
      </c>
      <c r="U25" s="266">
        <v>2</v>
      </c>
      <c r="V25" s="266">
        <v>2</v>
      </c>
      <c r="W25" s="266">
        <v>3</v>
      </c>
      <c r="X25" s="266">
        <v>6</v>
      </c>
      <c r="Y25" s="266" t="s">
        <v>245</v>
      </c>
      <c r="Z25" s="266" t="s">
        <v>245</v>
      </c>
      <c r="AA25" s="266">
        <v>12</v>
      </c>
      <c r="AB25" s="266">
        <v>13</v>
      </c>
      <c r="AC25" s="266">
        <v>3</v>
      </c>
      <c r="AD25" s="266">
        <v>13</v>
      </c>
      <c r="AE25" s="266">
        <v>13</v>
      </c>
      <c r="AF25" s="266">
        <v>12</v>
      </c>
      <c r="AG25" s="266">
        <v>0</v>
      </c>
      <c r="AH25" s="266">
        <v>13</v>
      </c>
      <c r="AI25" s="266">
        <v>5</v>
      </c>
      <c r="AJ25" s="266">
        <v>7</v>
      </c>
      <c r="AK25" s="266">
        <v>0</v>
      </c>
      <c r="AL25" s="266">
        <v>0</v>
      </c>
      <c r="AM25" s="266">
        <v>0</v>
      </c>
      <c r="AN25" s="266">
        <v>12</v>
      </c>
      <c r="AO25" s="266">
        <v>1</v>
      </c>
      <c r="AP25" s="266">
        <v>13</v>
      </c>
      <c r="AQ25" s="266">
        <v>13</v>
      </c>
    </row>
    <row r="26" spans="1:43" ht="13.5" customHeight="1">
      <c r="A26" s="267">
        <v>21</v>
      </c>
      <c r="B26" s="247"/>
      <c r="C26" s="268" t="s">
        <v>750</v>
      </c>
      <c r="D26" s="264">
        <v>462</v>
      </c>
      <c r="E26" s="264" t="s">
        <v>245</v>
      </c>
      <c r="F26" s="265">
        <v>163</v>
      </c>
      <c r="G26" s="265">
        <v>79</v>
      </c>
      <c r="H26" s="265">
        <v>45</v>
      </c>
      <c r="I26" s="265">
        <v>39</v>
      </c>
      <c r="J26" s="266">
        <v>21.63</v>
      </c>
      <c r="K26" s="266">
        <v>117</v>
      </c>
      <c r="L26" s="266">
        <v>21</v>
      </c>
      <c r="M26" s="266">
        <v>1</v>
      </c>
      <c r="N26" s="266">
        <v>21</v>
      </c>
      <c r="O26" s="266" t="s">
        <v>245</v>
      </c>
      <c r="P26" s="266" t="s">
        <v>245</v>
      </c>
      <c r="Q26" s="266">
        <v>13</v>
      </c>
      <c r="R26" s="266" t="s">
        <v>245</v>
      </c>
      <c r="S26" s="266">
        <v>10</v>
      </c>
      <c r="T26" s="266">
        <v>3</v>
      </c>
      <c r="U26" s="266">
        <v>6</v>
      </c>
      <c r="V26" s="266">
        <v>5</v>
      </c>
      <c r="W26" s="266">
        <v>2</v>
      </c>
      <c r="X26" s="266" t="s">
        <v>245</v>
      </c>
      <c r="Y26" s="266" t="s">
        <v>245</v>
      </c>
      <c r="Z26" s="266" t="s">
        <v>245</v>
      </c>
      <c r="AA26" s="266">
        <v>7</v>
      </c>
      <c r="AB26" s="266">
        <v>13</v>
      </c>
      <c r="AC26" s="266">
        <v>9</v>
      </c>
      <c r="AD26" s="266">
        <v>13</v>
      </c>
      <c r="AE26" s="266">
        <v>13</v>
      </c>
      <c r="AF26" s="266">
        <v>13</v>
      </c>
      <c r="AG26" s="266">
        <v>0</v>
      </c>
      <c r="AH26" s="266">
        <v>13</v>
      </c>
      <c r="AI26" s="266">
        <v>0</v>
      </c>
      <c r="AJ26" s="266">
        <v>0</v>
      </c>
      <c r="AK26" s="266">
        <v>0</v>
      </c>
      <c r="AL26" s="266">
        <v>0</v>
      </c>
      <c r="AM26" s="266">
        <v>0</v>
      </c>
      <c r="AN26" s="266">
        <v>2</v>
      </c>
      <c r="AO26" s="266">
        <v>0</v>
      </c>
      <c r="AP26" s="266">
        <v>13</v>
      </c>
      <c r="AQ26" s="266">
        <v>13</v>
      </c>
    </row>
    <row r="27" spans="1:43" ht="13.5" customHeight="1">
      <c r="A27" s="267">
        <v>22</v>
      </c>
      <c r="B27" s="247"/>
      <c r="C27" s="268" t="s">
        <v>4605</v>
      </c>
      <c r="D27" s="264">
        <v>311</v>
      </c>
      <c r="E27" s="264" t="s">
        <v>245</v>
      </c>
      <c r="F27" s="265">
        <v>82</v>
      </c>
      <c r="G27" s="265">
        <v>37</v>
      </c>
      <c r="H27" s="265">
        <v>6</v>
      </c>
      <c r="I27" s="265">
        <v>39</v>
      </c>
      <c r="J27" s="266">
        <v>12.44</v>
      </c>
      <c r="K27" s="266">
        <v>74</v>
      </c>
      <c r="L27" s="266">
        <v>16</v>
      </c>
      <c r="M27" s="266">
        <v>1</v>
      </c>
      <c r="N27" s="266">
        <v>16</v>
      </c>
      <c r="O27" s="266" t="s">
        <v>245</v>
      </c>
      <c r="P27" s="266" t="s">
        <v>245</v>
      </c>
      <c r="Q27" s="266">
        <v>6</v>
      </c>
      <c r="R27" s="266">
        <v>2</v>
      </c>
      <c r="S27" s="266">
        <v>2</v>
      </c>
      <c r="T27" s="266">
        <v>2</v>
      </c>
      <c r="U27" s="266">
        <v>3</v>
      </c>
      <c r="V27" s="266" t="s">
        <v>245</v>
      </c>
      <c r="W27" s="266">
        <v>3</v>
      </c>
      <c r="X27" s="266" t="s">
        <v>245</v>
      </c>
      <c r="Y27" s="266" t="s">
        <v>245</v>
      </c>
      <c r="Z27" s="266" t="s">
        <v>245</v>
      </c>
      <c r="AA27" s="266">
        <v>4</v>
      </c>
      <c r="AB27" s="266">
        <v>4</v>
      </c>
      <c r="AC27" s="266">
        <v>4</v>
      </c>
      <c r="AD27" s="266">
        <v>4</v>
      </c>
      <c r="AE27" s="266">
        <v>4</v>
      </c>
      <c r="AF27" s="266">
        <v>4</v>
      </c>
      <c r="AG27" s="266">
        <v>2</v>
      </c>
      <c r="AH27" s="266">
        <v>6</v>
      </c>
      <c r="AI27" s="266">
        <v>0</v>
      </c>
      <c r="AJ27" s="266">
        <v>0</v>
      </c>
      <c r="AK27" s="266">
        <v>0</v>
      </c>
      <c r="AL27" s="266">
        <v>0</v>
      </c>
      <c r="AM27" s="266">
        <v>0</v>
      </c>
      <c r="AN27" s="266">
        <v>0</v>
      </c>
      <c r="AO27" s="266">
        <v>0</v>
      </c>
      <c r="AP27" s="266">
        <v>6</v>
      </c>
      <c r="AQ27" s="266">
        <v>6</v>
      </c>
    </row>
    <row r="28" spans="1:43" ht="13.5" customHeight="1">
      <c r="A28" s="267">
        <v>23</v>
      </c>
      <c r="B28" s="247"/>
      <c r="C28" s="268" t="s">
        <v>762</v>
      </c>
      <c r="D28" s="264">
        <v>254</v>
      </c>
      <c r="E28" s="264" t="s">
        <v>245</v>
      </c>
      <c r="F28" s="265">
        <v>81</v>
      </c>
      <c r="G28" s="265">
        <v>38</v>
      </c>
      <c r="H28" s="265">
        <v>19</v>
      </c>
      <c r="I28" s="265">
        <v>24</v>
      </c>
      <c r="J28" s="266">
        <v>12</v>
      </c>
      <c r="K28" s="266">
        <v>86</v>
      </c>
      <c r="L28" s="266">
        <v>14</v>
      </c>
      <c r="M28" s="266" t="s">
        <v>245</v>
      </c>
      <c r="N28" s="266">
        <v>14</v>
      </c>
      <c r="O28" s="266" t="s">
        <v>245</v>
      </c>
      <c r="P28" s="266" t="s">
        <v>245</v>
      </c>
      <c r="Q28" s="266">
        <v>10</v>
      </c>
      <c r="R28" s="266">
        <v>1</v>
      </c>
      <c r="S28" s="266">
        <v>9</v>
      </c>
      <c r="T28" s="266" t="s">
        <v>245</v>
      </c>
      <c r="U28" s="266">
        <v>2</v>
      </c>
      <c r="V28" s="266">
        <v>5</v>
      </c>
      <c r="W28" s="266">
        <v>2</v>
      </c>
      <c r="X28" s="266">
        <v>1</v>
      </c>
      <c r="Y28" s="266" t="s">
        <v>245</v>
      </c>
      <c r="Z28" s="266" t="s">
        <v>245</v>
      </c>
      <c r="AA28" s="266">
        <v>6</v>
      </c>
      <c r="AB28" s="266">
        <v>6</v>
      </c>
      <c r="AC28" s="266">
        <v>6</v>
      </c>
      <c r="AD28" s="266">
        <v>6</v>
      </c>
      <c r="AE28" s="266">
        <v>6</v>
      </c>
      <c r="AF28" s="266">
        <v>4</v>
      </c>
      <c r="AG28" s="266">
        <v>4</v>
      </c>
      <c r="AH28" s="266">
        <v>10</v>
      </c>
      <c r="AI28" s="266">
        <v>0</v>
      </c>
      <c r="AJ28" s="266">
        <v>0</v>
      </c>
      <c r="AK28" s="266">
        <v>0</v>
      </c>
      <c r="AL28" s="266">
        <v>0</v>
      </c>
      <c r="AM28" s="266">
        <v>0</v>
      </c>
      <c r="AN28" s="266">
        <v>0</v>
      </c>
      <c r="AO28" s="266">
        <v>0</v>
      </c>
      <c r="AP28" s="266">
        <v>10</v>
      </c>
      <c r="AQ28" s="266">
        <v>10</v>
      </c>
    </row>
    <row r="29" spans="1:43" ht="13.5" customHeight="1">
      <c r="A29" s="267">
        <v>24</v>
      </c>
      <c r="B29" s="247"/>
      <c r="C29" s="247" t="s">
        <v>772</v>
      </c>
      <c r="D29" s="264">
        <v>2208</v>
      </c>
      <c r="E29" s="264">
        <v>1502</v>
      </c>
      <c r="F29" s="265">
        <v>301</v>
      </c>
      <c r="G29" s="265">
        <v>164</v>
      </c>
      <c r="H29" s="265">
        <v>62</v>
      </c>
      <c r="I29" s="265">
        <v>75</v>
      </c>
      <c r="J29" s="266">
        <v>68.86</v>
      </c>
      <c r="K29" s="266">
        <v>191</v>
      </c>
      <c r="L29" s="266">
        <v>14</v>
      </c>
      <c r="M29" s="266">
        <v>2</v>
      </c>
      <c r="N29" s="266">
        <v>11</v>
      </c>
      <c r="O29" s="266" t="s">
        <v>245</v>
      </c>
      <c r="P29" s="266">
        <v>4</v>
      </c>
      <c r="Q29" s="266">
        <v>17</v>
      </c>
      <c r="R29" s="266">
        <v>4</v>
      </c>
      <c r="S29" s="266">
        <v>12</v>
      </c>
      <c r="T29" s="266">
        <v>1</v>
      </c>
      <c r="U29" s="266" t="s">
        <v>245</v>
      </c>
      <c r="V29" s="266">
        <v>1</v>
      </c>
      <c r="W29" s="266">
        <v>1</v>
      </c>
      <c r="X29" s="266">
        <v>6</v>
      </c>
      <c r="Y29" s="266">
        <v>6</v>
      </c>
      <c r="Z29" s="266">
        <v>3</v>
      </c>
      <c r="AA29" s="266">
        <v>17</v>
      </c>
      <c r="AB29" s="266">
        <v>17</v>
      </c>
      <c r="AC29" s="266">
        <v>17</v>
      </c>
      <c r="AD29" s="266">
        <v>17</v>
      </c>
      <c r="AE29" s="266">
        <v>17</v>
      </c>
      <c r="AF29" s="266">
        <v>17</v>
      </c>
      <c r="AG29" s="266">
        <v>0</v>
      </c>
      <c r="AH29" s="266">
        <v>17</v>
      </c>
      <c r="AI29" s="266">
        <v>17</v>
      </c>
      <c r="AJ29" s="266">
        <v>17</v>
      </c>
      <c r="AK29" s="266">
        <v>6</v>
      </c>
      <c r="AL29" s="266">
        <v>8</v>
      </c>
      <c r="AM29" s="266">
        <v>7</v>
      </c>
      <c r="AN29" s="266">
        <v>14</v>
      </c>
      <c r="AO29" s="266">
        <v>10</v>
      </c>
      <c r="AP29" s="266">
        <v>16</v>
      </c>
      <c r="AQ29" s="266">
        <v>16</v>
      </c>
    </row>
    <row r="30" spans="1:43" ht="13.5" customHeight="1">
      <c r="A30" s="267">
        <v>25</v>
      </c>
      <c r="B30" s="247"/>
      <c r="C30" s="247" t="s">
        <v>785</v>
      </c>
      <c r="D30" s="264">
        <v>1307</v>
      </c>
      <c r="E30" s="264">
        <v>746</v>
      </c>
      <c r="F30" s="265">
        <v>137</v>
      </c>
      <c r="G30" s="265">
        <v>43</v>
      </c>
      <c r="H30" s="265">
        <v>85</v>
      </c>
      <c r="I30" s="265">
        <v>9</v>
      </c>
      <c r="J30" s="266">
        <v>63.84</v>
      </c>
      <c r="K30" s="266">
        <v>46</v>
      </c>
      <c r="L30" s="266">
        <v>15</v>
      </c>
      <c r="M30" s="266" t="s">
        <v>245</v>
      </c>
      <c r="N30" s="266">
        <v>15</v>
      </c>
      <c r="O30" s="266" t="s">
        <v>245</v>
      </c>
      <c r="P30" s="266">
        <v>1</v>
      </c>
      <c r="Q30" s="266">
        <v>10</v>
      </c>
      <c r="R30" s="266" t="s">
        <v>245</v>
      </c>
      <c r="S30" s="266">
        <v>7</v>
      </c>
      <c r="T30" s="266">
        <v>3</v>
      </c>
      <c r="U30" s="266" t="s">
        <v>245</v>
      </c>
      <c r="V30" s="266">
        <v>1</v>
      </c>
      <c r="W30" s="266">
        <v>1</v>
      </c>
      <c r="X30" s="266">
        <v>5</v>
      </c>
      <c r="Y30" s="266">
        <v>1</v>
      </c>
      <c r="Z30" s="266">
        <v>2</v>
      </c>
      <c r="AA30" s="266">
        <v>8</v>
      </c>
      <c r="AB30" s="266">
        <v>10</v>
      </c>
      <c r="AC30" s="266">
        <v>9</v>
      </c>
      <c r="AD30" s="266">
        <v>10</v>
      </c>
      <c r="AE30" s="266">
        <v>10</v>
      </c>
      <c r="AF30" s="266">
        <v>10</v>
      </c>
      <c r="AG30" s="266">
        <v>0</v>
      </c>
      <c r="AH30" s="266">
        <v>10</v>
      </c>
      <c r="AI30" s="266">
        <v>10</v>
      </c>
      <c r="AJ30" s="266">
        <v>10</v>
      </c>
      <c r="AK30" s="266">
        <v>5</v>
      </c>
      <c r="AL30" s="266">
        <v>7</v>
      </c>
      <c r="AM30" s="266">
        <v>6</v>
      </c>
      <c r="AN30" s="266">
        <v>10</v>
      </c>
      <c r="AO30" s="266">
        <v>7</v>
      </c>
      <c r="AP30" s="266">
        <v>10</v>
      </c>
      <c r="AQ30" s="266">
        <v>10</v>
      </c>
    </row>
    <row r="31" spans="1:43" ht="13.5" customHeight="1">
      <c r="A31" s="267">
        <v>26</v>
      </c>
      <c r="B31" s="269"/>
      <c r="C31" s="269" t="s">
        <v>794</v>
      </c>
      <c r="D31" s="264">
        <v>573</v>
      </c>
      <c r="E31" s="264" t="s">
        <v>245</v>
      </c>
      <c r="F31" s="265">
        <v>65</v>
      </c>
      <c r="G31" s="265">
        <v>22</v>
      </c>
      <c r="H31" s="265">
        <v>11</v>
      </c>
      <c r="I31" s="265">
        <v>32</v>
      </c>
      <c r="J31" s="266">
        <v>13.34</v>
      </c>
      <c r="K31" s="266">
        <v>46</v>
      </c>
      <c r="L31" s="266">
        <v>9</v>
      </c>
      <c r="M31" s="266">
        <v>1</v>
      </c>
      <c r="N31" s="266">
        <v>9</v>
      </c>
      <c r="O31" s="266" t="s">
        <v>245</v>
      </c>
      <c r="P31" s="266" t="s">
        <v>245</v>
      </c>
      <c r="Q31" s="266">
        <v>9</v>
      </c>
      <c r="R31" s="266" t="s">
        <v>245</v>
      </c>
      <c r="S31" s="266">
        <v>5</v>
      </c>
      <c r="T31" s="266">
        <v>4</v>
      </c>
      <c r="U31" s="266">
        <v>6</v>
      </c>
      <c r="V31" s="266">
        <v>3</v>
      </c>
      <c r="W31" s="266" t="s">
        <v>245</v>
      </c>
      <c r="X31" s="266" t="s">
        <v>245</v>
      </c>
      <c r="Y31" s="266" t="s">
        <v>245</v>
      </c>
      <c r="Z31" s="266" t="s">
        <v>245</v>
      </c>
      <c r="AA31" s="266">
        <v>1</v>
      </c>
      <c r="AB31" s="266">
        <v>4</v>
      </c>
      <c r="AC31" s="266">
        <v>5</v>
      </c>
      <c r="AD31" s="266">
        <v>5</v>
      </c>
      <c r="AE31" s="266">
        <v>5</v>
      </c>
      <c r="AF31" s="266">
        <v>5</v>
      </c>
      <c r="AG31" s="266">
        <v>4</v>
      </c>
      <c r="AH31" s="266">
        <v>9</v>
      </c>
      <c r="AI31" s="266">
        <v>0</v>
      </c>
      <c r="AJ31" s="266">
        <v>0</v>
      </c>
      <c r="AK31" s="266">
        <v>0</v>
      </c>
      <c r="AL31" s="266">
        <v>0</v>
      </c>
      <c r="AM31" s="266">
        <v>0</v>
      </c>
      <c r="AN31" s="266">
        <v>4</v>
      </c>
      <c r="AO31" s="266">
        <v>0</v>
      </c>
      <c r="AP31" s="266">
        <v>8</v>
      </c>
      <c r="AQ31" s="266">
        <v>5</v>
      </c>
    </row>
    <row r="32" spans="1:43" ht="13.5" customHeight="1">
      <c r="A32" s="267">
        <v>27</v>
      </c>
      <c r="B32" s="270"/>
      <c r="C32" s="247" t="s">
        <v>804</v>
      </c>
      <c r="D32" s="264">
        <v>413</v>
      </c>
      <c r="E32" s="264" t="s">
        <v>245</v>
      </c>
      <c r="F32" s="265">
        <v>67</v>
      </c>
      <c r="G32" s="265">
        <v>36</v>
      </c>
      <c r="H32" s="265">
        <v>14</v>
      </c>
      <c r="I32" s="265">
        <v>17</v>
      </c>
      <c r="J32" s="266">
        <v>11.56</v>
      </c>
      <c r="K32" s="266">
        <v>55</v>
      </c>
      <c r="L32" s="266">
        <v>10</v>
      </c>
      <c r="M32" s="266">
        <v>1</v>
      </c>
      <c r="N32" s="266">
        <v>9</v>
      </c>
      <c r="O32" s="266" t="s">
        <v>245</v>
      </c>
      <c r="P32" s="266">
        <v>1</v>
      </c>
      <c r="Q32" s="266">
        <v>17</v>
      </c>
      <c r="R32" s="266">
        <v>2</v>
      </c>
      <c r="S32" s="266">
        <v>13</v>
      </c>
      <c r="T32" s="266">
        <v>2</v>
      </c>
      <c r="U32" s="266">
        <v>9</v>
      </c>
      <c r="V32" s="266">
        <v>5</v>
      </c>
      <c r="W32" s="266">
        <v>3</v>
      </c>
      <c r="X32" s="266" t="s">
        <v>245</v>
      </c>
      <c r="Y32" s="266" t="s">
        <v>245</v>
      </c>
      <c r="Z32" s="266" t="s">
        <v>245</v>
      </c>
      <c r="AA32" s="266">
        <v>4</v>
      </c>
      <c r="AB32" s="266">
        <v>16</v>
      </c>
      <c r="AC32" s="266">
        <v>0</v>
      </c>
      <c r="AD32" s="266">
        <v>17</v>
      </c>
      <c r="AE32" s="266">
        <v>17</v>
      </c>
      <c r="AF32" s="266">
        <v>17</v>
      </c>
      <c r="AG32" s="266">
        <v>0</v>
      </c>
      <c r="AH32" s="266">
        <v>17</v>
      </c>
      <c r="AI32" s="266">
        <v>0</v>
      </c>
      <c r="AJ32" s="266">
        <v>0</v>
      </c>
      <c r="AK32" s="266">
        <v>0</v>
      </c>
      <c r="AL32" s="266">
        <v>0</v>
      </c>
      <c r="AM32" s="266">
        <v>0</v>
      </c>
      <c r="AN32" s="266">
        <v>0</v>
      </c>
      <c r="AO32" s="266">
        <v>0</v>
      </c>
      <c r="AP32" s="266">
        <v>17</v>
      </c>
      <c r="AQ32" s="266">
        <v>16</v>
      </c>
    </row>
    <row r="33" spans="1:43" ht="13.5" customHeight="1">
      <c r="A33" s="267">
        <v>28</v>
      </c>
      <c r="B33" s="270"/>
      <c r="C33" s="268" t="s">
        <v>826</v>
      </c>
      <c r="D33" s="264">
        <v>272</v>
      </c>
      <c r="E33" s="264" t="s">
        <v>245</v>
      </c>
      <c r="F33" s="265">
        <v>114</v>
      </c>
      <c r="G33" s="265">
        <v>38</v>
      </c>
      <c r="H33" s="265">
        <v>48</v>
      </c>
      <c r="I33" s="265">
        <v>28</v>
      </c>
      <c r="J33" s="266">
        <v>11.57</v>
      </c>
      <c r="K33" s="266">
        <v>50</v>
      </c>
      <c r="L33" s="266">
        <v>15</v>
      </c>
      <c r="M33" s="266">
        <v>2</v>
      </c>
      <c r="N33" s="266">
        <v>15</v>
      </c>
      <c r="O33" s="266">
        <v>3</v>
      </c>
      <c r="P33" s="266" t="s">
        <v>245</v>
      </c>
      <c r="Q33" s="266">
        <v>10</v>
      </c>
      <c r="R33" s="266" t="s">
        <v>245</v>
      </c>
      <c r="S33" s="266">
        <v>9</v>
      </c>
      <c r="T33" s="266">
        <v>1</v>
      </c>
      <c r="U33" s="266" t="s">
        <v>245</v>
      </c>
      <c r="V33" s="266">
        <v>4</v>
      </c>
      <c r="W33" s="266">
        <v>5</v>
      </c>
      <c r="X33" s="266">
        <v>1</v>
      </c>
      <c r="Y33" s="266" t="s">
        <v>245</v>
      </c>
      <c r="Z33" s="266" t="s">
        <v>245</v>
      </c>
      <c r="AA33" s="266">
        <v>10</v>
      </c>
      <c r="AB33" s="266">
        <v>10</v>
      </c>
      <c r="AC33" s="266">
        <v>0</v>
      </c>
      <c r="AD33" s="266">
        <v>8</v>
      </c>
      <c r="AE33" s="266">
        <v>8</v>
      </c>
      <c r="AF33" s="266">
        <v>9</v>
      </c>
      <c r="AG33" s="266">
        <v>0</v>
      </c>
      <c r="AH33" s="266">
        <v>10</v>
      </c>
      <c r="AI33" s="266">
        <v>0</v>
      </c>
      <c r="AJ33" s="266">
        <v>0</v>
      </c>
      <c r="AK33" s="266">
        <v>0</v>
      </c>
      <c r="AL33" s="266">
        <v>0</v>
      </c>
      <c r="AM33" s="266">
        <v>0</v>
      </c>
      <c r="AN33" s="266">
        <v>3</v>
      </c>
      <c r="AO33" s="266">
        <v>0</v>
      </c>
      <c r="AP33" s="266">
        <v>10</v>
      </c>
      <c r="AQ33" s="266">
        <v>10</v>
      </c>
    </row>
    <row r="34" spans="1:43" ht="13.5" customHeight="1">
      <c r="A34" s="267">
        <v>29</v>
      </c>
      <c r="B34" s="270"/>
      <c r="C34" s="268" t="s">
        <v>831</v>
      </c>
      <c r="D34" s="264">
        <v>468</v>
      </c>
      <c r="E34" s="264" t="s">
        <v>245</v>
      </c>
      <c r="F34" s="265">
        <v>151</v>
      </c>
      <c r="G34" s="265">
        <v>40</v>
      </c>
      <c r="H34" s="265">
        <v>24</v>
      </c>
      <c r="I34" s="265">
        <v>87</v>
      </c>
      <c r="J34" s="266">
        <v>19.57</v>
      </c>
      <c r="K34" s="266">
        <v>176</v>
      </c>
      <c r="L34" s="266">
        <v>45</v>
      </c>
      <c r="M34" s="266">
        <v>8</v>
      </c>
      <c r="N34" s="266">
        <v>40</v>
      </c>
      <c r="O34" s="266" t="s">
        <v>245</v>
      </c>
      <c r="P34" s="266">
        <v>3</v>
      </c>
      <c r="Q34" s="266">
        <v>7</v>
      </c>
      <c r="R34" s="266" t="s">
        <v>245</v>
      </c>
      <c r="S34" s="266">
        <v>4</v>
      </c>
      <c r="T34" s="266">
        <v>3</v>
      </c>
      <c r="U34" s="266" t="s">
        <v>245</v>
      </c>
      <c r="V34" s="266">
        <v>1</v>
      </c>
      <c r="W34" s="266">
        <v>4</v>
      </c>
      <c r="X34" s="266">
        <v>2</v>
      </c>
      <c r="Y34" s="266" t="s">
        <v>245</v>
      </c>
      <c r="Z34" s="266" t="s">
        <v>245</v>
      </c>
      <c r="AA34" s="266">
        <v>5</v>
      </c>
      <c r="AB34" s="266">
        <v>7</v>
      </c>
      <c r="AC34" s="266">
        <v>6</v>
      </c>
      <c r="AD34" s="266">
        <v>7</v>
      </c>
      <c r="AE34" s="266">
        <v>6</v>
      </c>
      <c r="AF34" s="266">
        <v>7</v>
      </c>
      <c r="AG34" s="266">
        <v>0</v>
      </c>
      <c r="AH34" s="266">
        <v>7</v>
      </c>
      <c r="AI34" s="266">
        <v>1</v>
      </c>
      <c r="AJ34" s="266">
        <v>0</v>
      </c>
      <c r="AK34" s="266">
        <v>0</v>
      </c>
      <c r="AL34" s="266">
        <v>0</v>
      </c>
      <c r="AM34" s="266">
        <v>0</v>
      </c>
      <c r="AN34" s="266">
        <v>5</v>
      </c>
      <c r="AO34" s="266">
        <v>0</v>
      </c>
      <c r="AP34" s="266">
        <v>7</v>
      </c>
      <c r="AQ34" s="266">
        <v>7</v>
      </c>
    </row>
    <row r="35" spans="1:43" ht="13.5" customHeight="1">
      <c r="A35" s="267">
        <v>30</v>
      </c>
      <c r="B35" s="270"/>
      <c r="C35" s="268" t="s">
        <v>837</v>
      </c>
      <c r="D35" s="264">
        <v>150</v>
      </c>
      <c r="E35" s="264" t="s">
        <v>245</v>
      </c>
      <c r="F35" s="265">
        <v>3</v>
      </c>
      <c r="G35" s="265">
        <v>1</v>
      </c>
      <c r="H35" s="265">
        <v>1</v>
      </c>
      <c r="I35" s="265">
        <v>1</v>
      </c>
      <c r="J35" s="266">
        <v>15.84</v>
      </c>
      <c r="K35" s="266">
        <v>26</v>
      </c>
      <c r="L35" s="266">
        <v>6</v>
      </c>
      <c r="M35" s="266" t="s">
        <v>245</v>
      </c>
      <c r="N35" s="266">
        <v>6</v>
      </c>
      <c r="O35" s="266" t="s">
        <v>245</v>
      </c>
      <c r="P35" s="266" t="s">
        <v>245</v>
      </c>
      <c r="Q35" s="266">
        <v>1</v>
      </c>
      <c r="R35" s="266" t="s">
        <v>245</v>
      </c>
      <c r="S35" s="266">
        <v>1</v>
      </c>
      <c r="T35" s="266" t="s">
        <v>245</v>
      </c>
      <c r="U35" s="266" t="s">
        <v>245</v>
      </c>
      <c r="V35" s="266">
        <v>1</v>
      </c>
      <c r="W35" s="266" t="s">
        <v>245</v>
      </c>
      <c r="X35" s="266" t="s">
        <v>245</v>
      </c>
      <c r="Y35" s="266" t="s">
        <v>245</v>
      </c>
      <c r="Z35" s="266" t="s">
        <v>245</v>
      </c>
      <c r="AA35" s="266">
        <v>1</v>
      </c>
      <c r="AB35" s="266">
        <v>1</v>
      </c>
      <c r="AC35" s="266">
        <v>1</v>
      </c>
      <c r="AD35" s="266">
        <v>1</v>
      </c>
      <c r="AE35" s="266">
        <v>1</v>
      </c>
      <c r="AF35" s="266">
        <v>1</v>
      </c>
      <c r="AG35" s="266">
        <v>0</v>
      </c>
      <c r="AH35" s="266">
        <v>1</v>
      </c>
      <c r="AI35" s="266">
        <v>0</v>
      </c>
      <c r="AJ35" s="266">
        <v>0</v>
      </c>
      <c r="AK35" s="266">
        <v>0</v>
      </c>
      <c r="AL35" s="266">
        <v>0</v>
      </c>
      <c r="AM35" s="266">
        <v>0</v>
      </c>
      <c r="AN35" s="266">
        <v>0</v>
      </c>
      <c r="AO35" s="266">
        <v>0</v>
      </c>
      <c r="AP35" s="266">
        <v>1</v>
      </c>
      <c r="AQ35" s="266">
        <v>1</v>
      </c>
    </row>
    <row r="36" spans="1:43" ht="13.5" customHeight="1">
      <c r="A36" s="267">
        <v>31</v>
      </c>
      <c r="B36" s="270"/>
      <c r="C36" s="268" t="s">
        <v>289</v>
      </c>
      <c r="D36" s="264">
        <v>836</v>
      </c>
      <c r="E36" s="264">
        <v>475</v>
      </c>
      <c r="F36" s="265">
        <v>141</v>
      </c>
      <c r="G36" s="265">
        <v>25</v>
      </c>
      <c r="H36" s="265">
        <v>44</v>
      </c>
      <c r="I36" s="265">
        <v>72</v>
      </c>
      <c r="J36" s="266">
        <v>44.35</v>
      </c>
      <c r="K36" s="266">
        <v>85</v>
      </c>
      <c r="L36" s="266">
        <v>17</v>
      </c>
      <c r="M36" s="266" t="s">
        <v>245</v>
      </c>
      <c r="N36" s="266">
        <v>16</v>
      </c>
      <c r="O36" s="266">
        <v>1</v>
      </c>
      <c r="P36" s="266">
        <v>2</v>
      </c>
      <c r="Q36" s="266">
        <v>14</v>
      </c>
      <c r="R36" s="266" t="s">
        <v>245</v>
      </c>
      <c r="S36" s="266">
        <v>3</v>
      </c>
      <c r="T36" s="266">
        <v>11</v>
      </c>
      <c r="U36" s="266">
        <v>5</v>
      </c>
      <c r="V36" s="266">
        <v>5</v>
      </c>
      <c r="W36" s="266" t="s">
        <v>245</v>
      </c>
      <c r="X36" s="266">
        <v>4</v>
      </c>
      <c r="Y36" s="266" t="s">
        <v>245</v>
      </c>
      <c r="Z36" s="266" t="s">
        <v>245</v>
      </c>
      <c r="AA36" s="266">
        <v>3</v>
      </c>
      <c r="AB36" s="266">
        <v>13</v>
      </c>
      <c r="AC36" s="266">
        <v>13</v>
      </c>
      <c r="AD36" s="266">
        <v>14</v>
      </c>
      <c r="AE36" s="266">
        <v>14</v>
      </c>
      <c r="AF36" s="266">
        <v>13</v>
      </c>
      <c r="AG36" s="266">
        <v>0</v>
      </c>
      <c r="AH36" s="266">
        <v>14</v>
      </c>
      <c r="AI36" s="266">
        <v>0</v>
      </c>
      <c r="AJ36" s="266">
        <v>10</v>
      </c>
      <c r="AK36" s="266">
        <v>2</v>
      </c>
      <c r="AL36" s="266">
        <v>1</v>
      </c>
      <c r="AM36" s="266">
        <v>0</v>
      </c>
      <c r="AN36" s="266">
        <v>9</v>
      </c>
      <c r="AO36" s="266">
        <v>6</v>
      </c>
      <c r="AP36" s="266">
        <v>12</v>
      </c>
      <c r="AQ36" s="266">
        <v>11</v>
      </c>
    </row>
    <row r="37" spans="1:43" ht="13.5" customHeight="1">
      <c r="A37" s="267">
        <v>32</v>
      </c>
      <c r="B37" s="270"/>
      <c r="C37" s="268" t="s">
        <v>864</v>
      </c>
      <c r="D37" s="264">
        <v>583</v>
      </c>
      <c r="E37" s="264">
        <v>226</v>
      </c>
      <c r="F37" s="265">
        <v>223</v>
      </c>
      <c r="G37" s="265">
        <v>22</v>
      </c>
      <c r="H37" s="265">
        <v>192</v>
      </c>
      <c r="I37" s="265">
        <v>9</v>
      </c>
      <c r="J37" s="266">
        <v>29.22</v>
      </c>
      <c r="K37" s="266">
        <v>117</v>
      </c>
      <c r="L37" s="266">
        <v>24</v>
      </c>
      <c r="M37" s="266" t="s">
        <v>245</v>
      </c>
      <c r="N37" s="266">
        <v>24</v>
      </c>
      <c r="O37" s="266" t="s">
        <v>245</v>
      </c>
      <c r="P37" s="266" t="s">
        <v>245</v>
      </c>
      <c r="Q37" s="266">
        <v>8</v>
      </c>
      <c r="R37" s="266" t="s">
        <v>245</v>
      </c>
      <c r="S37" s="266">
        <v>2</v>
      </c>
      <c r="T37" s="266">
        <v>6</v>
      </c>
      <c r="U37" s="266" t="s">
        <v>245</v>
      </c>
      <c r="V37" s="266">
        <v>3</v>
      </c>
      <c r="W37" s="266">
        <v>2</v>
      </c>
      <c r="X37" s="266">
        <v>1</v>
      </c>
      <c r="Y37" s="266">
        <v>2</v>
      </c>
      <c r="Z37" s="266" t="s">
        <v>245</v>
      </c>
      <c r="AA37" s="266">
        <v>7</v>
      </c>
      <c r="AB37" s="266">
        <v>8</v>
      </c>
      <c r="AC37" s="266">
        <v>7</v>
      </c>
      <c r="AD37" s="266">
        <v>8</v>
      </c>
      <c r="AE37" s="266">
        <v>8</v>
      </c>
      <c r="AF37" s="266">
        <v>7</v>
      </c>
      <c r="AG37" s="266">
        <v>0</v>
      </c>
      <c r="AH37" s="266">
        <v>8</v>
      </c>
      <c r="AI37" s="266">
        <v>0</v>
      </c>
      <c r="AJ37" s="266">
        <v>6</v>
      </c>
      <c r="AK37" s="266">
        <v>0</v>
      </c>
      <c r="AL37" s="266">
        <v>3</v>
      </c>
      <c r="AM37" s="266">
        <v>2</v>
      </c>
      <c r="AN37" s="266">
        <v>3</v>
      </c>
      <c r="AO37" s="266">
        <v>1</v>
      </c>
      <c r="AP37" s="266">
        <v>7</v>
      </c>
      <c r="AQ37" s="266">
        <v>7</v>
      </c>
    </row>
    <row r="38" spans="1:43" ht="13.5" customHeight="1">
      <c r="A38" s="267">
        <v>33</v>
      </c>
      <c r="B38" s="269"/>
      <c r="C38" s="269" t="s">
        <v>294</v>
      </c>
      <c r="D38" s="264">
        <v>2147</v>
      </c>
      <c r="E38" s="264">
        <v>1833</v>
      </c>
      <c r="F38" s="265">
        <v>138</v>
      </c>
      <c r="G38" s="265">
        <v>46</v>
      </c>
      <c r="H38" s="265">
        <v>57</v>
      </c>
      <c r="I38" s="265">
        <v>35</v>
      </c>
      <c r="J38" s="266">
        <v>43.72</v>
      </c>
      <c r="K38" s="266">
        <v>47</v>
      </c>
      <c r="L38" s="266">
        <v>13</v>
      </c>
      <c r="M38" s="266" t="s">
        <v>245</v>
      </c>
      <c r="N38" s="266">
        <v>13</v>
      </c>
      <c r="O38" s="266" t="s">
        <v>245</v>
      </c>
      <c r="P38" s="266" t="s">
        <v>245</v>
      </c>
      <c r="Q38" s="266">
        <v>6</v>
      </c>
      <c r="R38" s="266">
        <v>1</v>
      </c>
      <c r="S38" s="266">
        <v>2</v>
      </c>
      <c r="T38" s="266">
        <v>3</v>
      </c>
      <c r="U38" s="266">
        <v>1</v>
      </c>
      <c r="V38" s="266" t="s">
        <v>245</v>
      </c>
      <c r="W38" s="266">
        <v>4</v>
      </c>
      <c r="X38" s="266">
        <v>1</v>
      </c>
      <c r="Y38" s="266" t="s">
        <v>245</v>
      </c>
      <c r="Z38" s="266" t="s">
        <v>245</v>
      </c>
      <c r="AA38" s="266">
        <v>3</v>
      </c>
      <c r="AB38" s="266">
        <v>6</v>
      </c>
      <c r="AC38" s="266">
        <v>6</v>
      </c>
      <c r="AD38" s="266">
        <v>6</v>
      </c>
      <c r="AE38" s="266">
        <v>6</v>
      </c>
      <c r="AF38" s="266">
        <v>6</v>
      </c>
      <c r="AG38" s="266">
        <v>0</v>
      </c>
      <c r="AH38" s="266">
        <v>6</v>
      </c>
      <c r="AI38" s="266">
        <v>4</v>
      </c>
      <c r="AJ38" s="266">
        <v>6</v>
      </c>
      <c r="AK38" s="266">
        <v>0</v>
      </c>
      <c r="AL38" s="266">
        <v>0</v>
      </c>
      <c r="AM38" s="266">
        <v>0</v>
      </c>
      <c r="AN38" s="266">
        <v>6</v>
      </c>
      <c r="AO38" s="266">
        <v>5</v>
      </c>
      <c r="AP38" s="266">
        <v>6</v>
      </c>
      <c r="AQ38" s="266">
        <v>6</v>
      </c>
    </row>
    <row r="39" spans="1:43" ht="13.5" customHeight="1">
      <c r="A39" s="267">
        <v>34</v>
      </c>
      <c r="B39" s="270"/>
      <c r="C39" s="247" t="s">
        <v>877</v>
      </c>
      <c r="D39" s="264">
        <v>1064</v>
      </c>
      <c r="E39" s="264">
        <v>501</v>
      </c>
      <c r="F39" s="265">
        <v>313</v>
      </c>
      <c r="G39" s="265">
        <v>18</v>
      </c>
      <c r="H39" s="265">
        <v>223</v>
      </c>
      <c r="I39" s="265">
        <v>72</v>
      </c>
      <c r="J39" s="266">
        <v>50.5</v>
      </c>
      <c r="K39" s="266">
        <v>112</v>
      </c>
      <c r="L39" s="266">
        <v>15</v>
      </c>
      <c r="M39" s="266">
        <v>3</v>
      </c>
      <c r="N39" s="266">
        <v>14</v>
      </c>
      <c r="O39" s="266" t="s">
        <v>245</v>
      </c>
      <c r="P39" s="266">
        <v>3</v>
      </c>
      <c r="Q39" s="266">
        <v>5</v>
      </c>
      <c r="R39" s="266" t="s">
        <v>245</v>
      </c>
      <c r="S39" s="266" t="s">
        <v>245</v>
      </c>
      <c r="T39" s="266">
        <v>5</v>
      </c>
      <c r="U39" s="266" t="s">
        <v>245</v>
      </c>
      <c r="V39" s="266">
        <v>3</v>
      </c>
      <c r="W39" s="266">
        <v>2</v>
      </c>
      <c r="X39" s="266" t="s">
        <v>245</v>
      </c>
      <c r="Y39" s="266" t="s">
        <v>245</v>
      </c>
      <c r="Z39" s="266" t="s">
        <v>245</v>
      </c>
      <c r="AA39" s="266">
        <v>2</v>
      </c>
      <c r="AB39" s="266">
        <v>5</v>
      </c>
      <c r="AC39" s="266">
        <v>5</v>
      </c>
      <c r="AD39" s="266">
        <v>5</v>
      </c>
      <c r="AE39" s="266">
        <v>5</v>
      </c>
      <c r="AF39" s="266">
        <v>5</v>
      </c>
      <c r="AG39" s="266">
        <v>0</v>
      </c>
      <c r="AH39" s="266">
        <v>5</v>
      </c>
      <c r="AI39" s="266">
        <v>0</v>
      </c>
      <c r="AJ39" s="266">
        <v>3</v>
      </c>
      <c r="AK39" s="266">
        <v>2</v>
      </c>
      <c r="AL39" s="266">
        <v>3</v>
      </c>
      <c r="AM39" s="266">
        <v>1</v>
      </c>
      <c r="AN39" s="266">
        <v>5</v>
      </c>
      <c r="AO39" s="266">
        <v>2</v>
      </c>
      <c r="AP39" s="266">
        <v>5</v>
      </c>
      <c r="AQ39" s="266">
        <v>4</v>
      </c>
    </row>
    <row r="40" spans="1:43" ht="13.5" customHeight="1">
      <c r="A40" s="267">
        <v>35</v>
      </c>
      <c r="B40" s="270"/>
      <c r="C40" s="268" t="s">
        <v>881</v>
      </c>
      <c r="D40" s="264">
        <v>98</v>
      </c>
      <c r="E40" s="264" t="s">
        <v>245</v>
      </c>
      <c r="F40" s="265">
        <v>70</v>
      </c>
      <c r="G40" s="265">
        <v>3</v>
      </c>
      <c r="H40" s="265">
        <v>57</v>
      </c>
      <c r="I40" s="265">
        <v>10</v>
      </c>
      <c r="J40" s="266">
        <v>8.61</v>
      </c>
      <c r="K40" s="266">
        <v>41</v>
      </c>
      <c r="L40" s="266">
        <v>9</v>
      </c>
      <c r="M40" s="266" t="s">
        <v>245</v>
      </c>
      <c r="N40" s="266">
        <v>9</v>
      </c>
      <c r="O40" s="266" t="s">
        <v>245</v>
      </c>
      <c r="P40" s="266" t="s">
        <v>245</v>
      </c>
      <c r="Q40" s="266">
        <v>1</v>
      </c>
      <c r="R40" s="266" t="s">
        <v>245</v>
      </c>
      <c r="S40" s="266" t="s">
        <v>245</v>
      </c>
      <c r="T40" s="266">
        <v>1</v>
      </c>
      <c r="U40" s="266" t="s">
        <v>245</v>
      </c>
      <c r="V40" s="266" t="s">
        <v>245</v>
      </c>
      <c r="W40" s="266">
        <v>1</v>
      </c>
      <c r="X40" s="266" t="s">
        <v>245</v>
      </c>
      <c r="Y40" s="266" t="s">
        <v>245</v>
      </c>
      <c r="Z40" s="266" t="s">
        <v>245</v>
      </c>
      <c r="AA40" s="266">
        <v>0</v>
      </c>
      <c r="AB40" s="266">
        <v>1</v>
      </c>
      <c r="AC40" s="266">
        <v>1</v>
      </c>
      <c r="AD40" s="266">
        <v>1</v>
      </c>
      <c r="AE40" s="266">
        <v>1</v>
      </c>
      <c r="AF40" s="266">
        <v>1</v>
      </c>
      <c r="AG40" s="266">
        <v>0</v>
      </c>
      <c r="AH40" s="266">
        <v>1</v>
      </c>
      <c r="AI40" s="266">
        <v>0</v>
      </c>
      <c r="AJ40" s="266">
        <v>0</v>
      </c>
      <c r="AK40" s="266">
        <v>0</v>
      </c>
      <c r="AL40" s="266">
        <v>0</v>
      </c>
      <c r="AM40" s="266">
        <v>0</v>
      </c>
      <c r="AN40" s="266">
        <v>1</v>
      </c>
      <c r="AO40" s="266">
        <v>1</v>
      </c>
      <c r="AP40" s="266">
        <v>1</v>
      </c>
      <c r="AQ40" s="266">
        <v>1</v>
      </c>
    </row>
    <row r="41" spans="1:43" ht="13.5" customHeight="1">
      <c r="A41" s="267">
        <v>36</v>
      </c>
      <c r="B41" s="270"/>
      <c r="C41" s="268" t="s">
        <v>288</v>
      </c>
      <c r="D41" s="264">
        <v>1250</v>
      </c>
      <c r="E41" s="264">
        <v>1069</v>
      </c>
      <c r="F41" s="265">
        <v>73</v>
      </c>
      <c r="G41" s="265">
        <v>27</v>
      </c>
      <c r="H41" s="265">
        <v>29</v>
      </c>
      <c r="I41" s="265">
        <v>17</v>
      </c>
      <c r="J41" s="266">
        <v>44.53</v>
      </c>
      <c r="K41" s="266">
        <v>37</v>
      </c>
      <c r="L41" s="266">
        <v>4</v>
      </c>
      <c r="M41" s="266" t="s">
        <v>245</v>
      </c>
      <c r="N41" s="266">
        <v>4</v>
      </c>
      <c r="O41" s="266" t="s">
        <v>245</v>
      </c>
      <c r="P41" s="266" t="s">
        <v>245</v>
      </c>
      <c r="Q41" s="266">
        <v>8</v>
      </c>
      <c r="R41" s="266" t="s">
        <v>245</v>
      </c>
      <c r="S41" s="266">
        <v>5</v>
      </c>
      <c r="T41" s="266">
        <v>3</v>
      </c>
      <c r="U41" s="266" t="s">
        <v>245</v>
      </c>
      <c r="V41" s="266">
        <v>4</v>
      </c>
      <c r="W41" s="266">
        <v>2</v>
      </c>
      <c r="X41" s="266">
        <v>1</v>
      </c>
      <c r="Y41" s="266">
        <v>1</v>
      </c>
      <c r="Z41" s="266" t="s">
        <v>245</v>
      </c>
      <c r="AA41" s="266">
        <v>8</v>
      </c>
      <c r="AB41" s="266">
        <v>8</v>
      </c>
      <c r="AC41" s="266">
        <v>8</v>
      </c>
      <c r="AD41" s="266">
        <v>8</v>
      </c>
      <c r="AE41" s="266">
        <v>8</v>
      </c>
      <c r="AF41" s="266">
        <v>7</v>
      </c>
      <c r="AG41" s="266">
        <v>0</v>
      </c>
      <c r="AH41" s="266">
        <v>8</v>
      </c>
      <c r="AI41" s="266">
        <v>2</v>
      </c>
      <c r="AJ41" s="266">
        <v>6</v>
      </c>
      <c r="AK41" s="266">
        <v>1</v>
      </c>
      <c r="AL41" s="266">
        <v>0</v>
      </c>
      <c r="AM41" s="266">
        <v>0</v>
      </c>
      <c r="AN41" s="266">
        <v>6</v>
      </c>
      <c r="AO41" s="266">
        <v>5</v>
      </c>
      <c r="AP41" s="266">
        <v>7</v>
      </c>
      <c r="AQ41" s="266">
        <v>6</v>
      </c>
    </row>
    <row r="42" spans="1:43" ht="13.5" customHeight="1">
      <c r="A42" s="267">
        <v>37</v>
      </c>
      <c r="B42" s="269"/>
      <c r="C42" s="269" t="s">
        <v>889</v>
      </c>
      <c r="D42" s="264">
        <v>3384</v>
      </c>
      <c r="E42" s="264">
        <v>3035</v>
      </c>
      <c r="F42" s="265">
        <v>192</v>
      </c>
      <c r="G42" s="265">
        <v>30</v>
      </c>
      <c r="H42" s="265">
        <v>42</v>
      </c>
      <c r="I42" s="265">
        <v>120</v>
      </c>
      <c r="J42" s="266">
        <v>41.35</v>
      </c>
      <c r="K42" s="266">
        <v>119</v>
      </c>
      <c r="L42" s="266">
        <v>14</v>
      </c>
      <c r="M42" s="266">
        <v>2</v>
      </c>
      <c r="N42" s="266">
        <v>12</v>
      </c>
      <c r="O42" s="266" t="s">
        <v>245</v>
      </c>
      <c r="P42" s="266">
        <v>1</v>
      </c>
      <c r="Q42" s="266">
        <v>13</v>
      </c>
      <c r="R42" s="266" t="s">
        <v>245</v>
      </c>
      <c r="S42" s="266">
        <v>2</v>
      </c>
      <c r="T42" s="266">
        <v>11</v>
      </c>
      <c r="U42" s="266" t="s">
        <v>245</v>
      </c>
      <c r="V42" s="266">
        <v>7</v>
      </c>
      <c r="W42" s="266">
        <v>5</v>
      </c>
      <c r="X42" s="266">
        <v>1</v>
      </c>
      <c r="Y42" s="266" t="s">
        <v>245</v>
      </c>
      <c r="Z42" s="266" t="s">
        <v>245</v>
      </c>
      <c r="AA42" s="266">
        <v>12</v>
      </c>
      <c r="AB42" s="266">
        <v>13</v>
      </c>
      <c r="AC42" s="266">
        <v>6</v>
      </c>
      <c r="AD42" s="266">
        <v>13</v>
      </c>
      <c r="AE42" s="266">
        <v>12</v>
      </c>
      <c r="AF42" s="266">
        <v>13</v>
      </c>
      <c r="AG42" s="266">
        <v>0</v>
      </c>
      <c r="AH42" s="266">
        <v>13</v>
      </c>
      <c r="AI42" s="266">
        <v>0</v>
      </c>
      <c r="AJ42" s="266">
        <v>12</v>
      </c>
      <c r="AK42" s="266">
        <v>6</v>
      </c>
      <c r="AL42" s="266">
        <v>0</v>
      </c>
      <c r="AM42" s="266">
        <v>0</v>
      </c>
      <c r="AN42" s="266">
        <v>13</v>
      </c>
      <c r="AO42" s="266">
        <v>11</v>
      </c>
      <c r="AP42" s="266">
        <v>12</v>
      </c>
      <c r="AQ42" s="266">
        <v>12</v>
      </c>
    </row>
    <row r="43" spans="1:43" ht="13.5" customHeight="1">
      <c r="A43" s="267">
        <v>38</v>
      </c>
      <c r="B43" s="270"/>
      <c r="C43" s="247" t="s">
        <v>900</v>
      </c>
      <c r="D43" s="264">
        <v>768</v>
      </c>
      <c r="E43" s="264">
        <v>178</v>
      </c>
      <c r="F43" s="265">
        <v>271</v>
      </c>
      <c r="G43" s="265">
        <v>94</v>
      </c>
      <c r="H43" s="265">
        <v>58</v>
      </c>
      <c r="I43" s="265">
        <v>119</v>
      </c>
      <c r="J43" s="266">
        <v>38.700000000000003</v>
      </c>
      <c r="K43" s="266">
        <v>163</v>
      </c>
      <c r="L43" s="266">
        <v>22</v>
      </c>
      <c r="M43" s="266" t="s">
        <v>245</v>
      </c>
      <c r="N43" s="266">
        <v>21</v>
      </c>
      <c r="O43" s="266">
        <v>1</v>
      </c>
      <c r="P43" s="266">
        <v>2</v>
      </c>
      <c r="Q43" s="266">
        <v>7</v>
      </c>
      <c r="R43" s="266" t="s">
        <v>245</v>
      </c>
      <c r="S43" s="266">
        <v>6</v>
      </c>
      <c r="T43" s="266">
        <v>1</v>
      </c>
      <c r="U43" s="266" t="s">
        <v>245</v>
      </c>
      <c r="V43" s="266">
        <v>1</v>
      </c>
      <c r="W43" s="266">
        <v>4</v>
      </c>
      <c r="X43" s="266">
        <v>2</v>
      </c>
      <c r="Y43" s="266" t="s">
        <v>245</v>
      </c>
      <c r="Z43" s="266" t="s">
        <v>245</v>
      </c>
      <c r="AA43" s="266">
        <v>7</v>
      </c>
      <c r="AB43" s="266">
        <v>7</v>
      </c>
      <c r="AC43" s="266">
        <v>2</v>
      </c>
      <c r="AD43" s="266">
        <v>7</v>
      </c>
      <c r="AE43" s="266">
        <v>7</v>
      </c>
      <c r="AF43" s="266">
        <v>2</v>
      </c>
      <c r="AG43" s="266">
        <v>0</v>
      </c>
      <c r="AH43" s="266">
        <v>7</v>
      </c>
      <c r="AI43" s="266">
        <v>1</v>
      </c>
      <c r="AJ43" s="266">
        <v>3</v>
      </c>
      <c r="AK43" s="266">
        <v>0</v>
      </c>
      <c r="AL43" s="266">
        <v>1</v>
      </c>
      <c r="AM43" s="266">
        <v>0</v>
      </c>
      <c r="AN43" s="266">
        <v>7</v>
      </c>
      <c r="AO43" s="266">
        <v>6</v>
      </c>
      <c r="AP43" s="266">
        <v>7</v>
      </c>
      <c r="AQ43" s="266">
        <v>7</v>
      </c>
    </row>
    <row r="44" spans="1:43" ht="13.5" customHeight="1">
      <c r="A44" s="267">
        <v>39</v>
      </c>
      <c r="B44" s="270"/>
      <c r="C44" s="268" t="s">
        <v>905</v>
      </c>
      <c r="D44" s="264">
        <v>1486</v>
      </c>
      <c r="E44" s="264">
        <v>735</v>
      </c>
      <c r="F44" s="265">
        <v>333</v>
      </c>
      <c r="G44" s="265">
        <v>68</v>
      </c>
      <c r="H44" s="265">
        <v>56</v>
      </c>
      <c r="I44" s="265">
        <v>209</v>
      </c>
      <c r="J44" s="266">
        <v>40.049999999999997</v>
      </c>
      <c r="K44" s="266">
        <v>234</v>
      </c>
      <c r="L44" s="266">
        <v>37</v>
      </c>
      <c r="M44" s="266">
        <v>4</v>
      </c>
      <c r="N44" s="266">
        <v>36</v>
      </c>
      <c r="O44" s="266">
        <v>1</v>
      </c>
      <c r="P44" s="266">
        <v>1</v>
      </c>
      <c r="Q44" s="266">
        <v>18</v>
      </c>
      <c r="R44" s="266">
        <v>1</v>
      </c>
      <c r="S44" s="266">
        <v>5</v>
      </c>
      <c r="T44" s="266">
        <v>12</v>
      </c>
      <c r="U44" s="266">
        <v>2</v>
      </c>
      <c r="V44" s="266">
        <v>6</v>
      </c>
      <c r="W44" s="266">
        <v>4</v>
      </c>
      <c r="X44" s="266">
        <v>5</v>
      </c>
      <c r="Y44" s="266">
        <v>1</v>
      </c>
      <c r="Z44" s="266" t="s">
        <v>245</v>
      </c>
      <c r="AA44" s="266">
        <v>17</v>
      </c>
      <c r="AB44" s="266">
        <v>17</v>
      </c>
      <c r="AC44" s="266">
        <v>17</v>
      </c>
      <c r="AD44" s="266">
        <v>17</v>
      </c>
      <c r="AE44" s="266">
        <v>17</v>
      </c>
      <c r="AF44" s="266">
        <v>17</v>
      </c>
      <c r="AG44" s="266">
        <v>1</v>
      </c>
      <c r="AH44" s="266">
        <v>18</v>
      </c>
      <c r="AI44" s="266">
        <v>1</v>
      </c>
      <c r="AJ44" s="266">
        <v>6</v>
      </c>
      <c r="AK44" s="266">
        <v>6</v>
      </c>
      <c r="AL44" s="266">
        <v>1</v>
      </c>
      <c r="AM44" s="266">
        <v>0</v>
      </c>
      <c r="AN44" s="266">
        <v>13</v>
      </c>
      <c r="AO44" s="266">
        <v>11</v>
      </c>
      <c r="AP44" s="266">
        <v>16</v>
      </c>
      <c r="AQ44" s="266">
        <v>16</v>
      </c>
    </row>
    <row r="45" spans="1:43" ht="13.5" customHeight="1">
      <c r="A45" s="267">
        <v>40</v>
      </c>
      <c r="B45" s="270"/>
      <c r="C45" s="268" t="s">
        <v>921</v>
      </c>
      <c r="D45" s="264">
        <v>1607</v>
      </c>
      <c r="E45" s="264">
        <v>803</v>
      </c>
      <c r="F45" s="265">
        <v>151</v>
      </c>
      <c r="G45" s="265">
        <v>42</v>
      </c>
      <c r="H45" s="265">
        <v>96</v>
      </c>
      <c r="I45" s="265">
        <v>13</v>
      </c>
      <c r="J45" s="266">
        <v>174.61</v>
      </c>
      <c r="K45" s="266">
        <v>20</v>
      </c>
      <c r="L45" s="266">
        <v>3</v>
      </c>
      <c r="M45" s="266" t="s">
        <v>245</v>
      </c>
      <c r="N45" s="266">
        <v>3</v>
      </c>
      <c r="O45" s="266" t="s">
        <v>245</v>
      </c>
      <c r="P45" s="266" t="s">
        <v>245</v>
      </c>
      <c r="Q45" s="266">
        <v>28</v>
      </c>
      <c r="R45" s="266" t="s">
        <v>245</v>
      </c>
      <c r="S45" s="266">
        <v>14</v>
      </c>
      <c r="T45" s="266">
        <v>14</v>
      </c>
      <c r="U45" s="266">
        <v>1</v>
      </c>
      <c r="V45" s="266">
        <v>4</v>
      </c>
      <c r="W45" s="266">
        <v>9</v>
      </c>
      <c r="X45" s="266">
        <v>12</v>
      </c>
      <c r="Y45" s="266">
        <v>1</v>
      </c>
      <c r="Z45" s="266">
        <v>1</v>
      </c>
      <c r="AA45" s="266">
        <v>19</v>
      </c>
      <c r="AB45" s="266">
        <v>22</v>
      </c>
      <c r="AC45" s="266">
        <v>23</v>
      </c>
      <c r="AD45" s="266">
        <v>26</v>
      </c>
      <c r="AE45" s="266">
        <v>28</v>
      </c>
      <c r="AF45" s="266">
        <v>28</v>
      </c>
      <c r="AG45" s="266">
        <v>0</v>
      </c>
      <c r="AH45" s="266">
        <v>28</v>
      </c>
      <c r="AI45" s="266">
        <v>11</v>
      </c>
      <c r="AJ45" s="266">
        <v>28</v>
      </c>
      <c r="AK45" s="266">
        <v>0</v>
      </c>
      <c r="AL45" s="266">
        <v>0</v>
      </c>
      <c r="AM45" s="266">
        <v>0</v>
      </c>
      <c r="AN45" s="266">
        <v>27</v>
      </c>
      <c r="AO45" s="266">
        <v>2</v>
      </c>
      <c r="AP45" s="266">
        <v>21</v>
      </c>
      <c r="AQ45" s="266">
        <v>20</v>
      </c>
    </row>
    <row r="46" spans="1:43" ht="13.5" customHeight="1">
      <c r="A46" s="267">
        <v>41</v>
      </c>
      <c r="B46" s="269"/>
      <c r="C46" s="269" t="s">
        <v>944</v>
      </c>
      <c r="D46" s="264">
        <v>999</v>
      </c>
      <c r="E46" s="264">
        <v>318</v>
      </c>
      <c r="F46" s="265">
        <v>312</v>
      </c>
      <c r="G46" s="265">
        <v>59</v>
      </c>
      <c r="H46" s="265">
        <v>39</v>
      </c>
      <c r="I46" s="265">
        <v>214</v>
      </c>
      <c r="J46" s="266">
        <v>40.340000000000003</v>
      </c>
      <c r="K46" s="266">
        <v>289</v>
      </c>
      <c r="L46" s="266">
        <v>107</v>
      </c>
      <c r="M46" s="266">
        <v>9</v>
      </c>
      <c r="N46" s="266">
        <v>103</v>
      </c>
      <c r="O46" s="266">
        <v>7</v>
      </c>
      <c r="P46" s="266">
        <v>2</v>
      </c>
      <c r="Q46" s="266">
        <v>11</v>
      </c>
      <c r="R46" s="266">
        <v>1</v>
      </c>
      <c r="S46" s="266" t="s">
        <v>245</v>
      </c>
      <c r="T46" s="266">
        <v>10</v>
      </c>
      <c r="U46" s="266">
        <v>2</v>
      </c>
      <c r="V46" s="266">
        <v>4</v>
      </c>
      <c r="W46" s="266">
        <v>2</v>
      </c>
      <c r="X46" s="266">
        <v>2</v>
      </c>
      <c r="Y46" s="266">
        <v>1</v>
      </c>
      <c r="Z46" s="266" t="s">
        <v>245</v>
      </c>
      <c r="AA46" s="266">
        <v>11</v>
      </c>
      <c r="AB46" s="266">
        <v>11</v>
      </c>
      <c r="AC46" s="266">
        <v>5</v>
      </c>
      <c r="AD46" s="266">
        <v>11</v>
      </c>
      <c r="AE46" s="266">
        <v>11</v>
      </c>
      <c r="AF46" s="266">
        <v>11</v>
      </c>
      <c r="AG46" s="266">
        <v>0</v>
      </c>
      <c r="AH46" s="266">
        <v>11</v>
      </c>
      <c r="AI46" s="266">
        <v>0</v>
      </c>
      <c r="AJ46" s="266">
        <v>8</v>
      </c>
      <c r="AK46" s="266">
        <v>0</v>
      </c>
      <c r="AL46" s="266">
        <v>3</v>
      </c>
      <c r="AM46" s="266">
        <v>3</v>
      </c>
      <c r="AN46" s="266">
        <v>10</v>
      </c>
      <c r="AO46" s="266">
        <v>2</v>
      </c>
      <c r="AP46" s="266">
        <v>10</v>
      </c>
      <c r="AQ46" s="266">
        <v>10</v>
      </c>
    </row>
    <row r="47" spans="1:43" ht="13.5" customHeight="1">
      <c r="A47" s="267">
        <v>42</v>
      </c>
      <c r="B47" s="270"/>
      <c r="C47" s="247" t="s">
        <v>956</v>
      </c>
      <c r="D47" s="264">
        <v>986</v>
      </c>
      <c r="E47" s="264">
        <v>332</v>
      </c>
      <c r="F47" s="265">
        <v>283</v>
      </c>
      <c r="G47" s="265">
        <v>67</v>
      </c>
      <c r="H47" s="265">
        <v>47</v>
      </c>
      <c r="I47" s="265">
        <v>169</v>
      </c>
      <c r="J47" s="266">
        <v>38.11</v>
      </c>
      <c r="K47" s="266">
        <v>220</v>
      </c>
      <c r="L47" s="266">
        <v>59</v>
      </c>
      <c r="M47" s="266">
        <v>8</v>
      </c>
      <c r="N47" s="266">
        <v>56</v>
      </c>
      <c r="O47" s="266">
        <v>1</v>
      </c>
      <c r="P47" s="266">
        <v>2</v>
      </c>
      <c r="Q47" s="266">
        <v>21</v>
      </c>
      <c r="R47" s="266" t="s">
        <v>245</v>
      </c>
      <c r="S47" s="266">
        <v>10</v>
      </c>
      <c r="T47" s="266">
        <v>11</v>
      </c>
      <c r="U47" s="266">
        <v>1</v>
      </c>
      <c r="V47" s="266">
        <v>1</v>
      </c>
      <c r="W47" s="266">
        <v>9</v>
      </c>
      <c r="X47" s="266">
        <v>5</v>
      </c>
      <c r="Y47" s="266">
        <v>5</v>
      </c>
      <c r="Z47" s="266" t="s">
        <v>245</v>
      </c>
      <c r="AA47" s="266">
        <v>6</v>
      </c>
      <c r="AB47" s="266">
        <v>21</v>
      </c>
      <c r="AC47" s="266">
        <v>11</v>
      </c>
      <c r="AD47" s="266">
        <v>21</v>
      </c>
      <c r="AE47" s="266">
        <v>21</v>
      </c>
      <c r="AF47" s="266">
        <v>21</v>
      </c>
      <c r="AG47" s="266">
        <v>0</v>
      </c>
      <c r="AH47" s="266">
        <v>21</v>
      </c>
      <c r="AI47" s="266">
        <v>0</v>
      </c>
      <c r="AJ47" s="266">
        <v>12</v>
      </c>
      <c r="AK47" s="266">
        <v>1</v>
      </c>
      <c r="AL47" s="266">
        <v>1</v>
      </c>
      <c r="AM47" s="266">
        <v>1</v>
      </c>
      <c r="AN47" s="266">
        <v>17</v>
      </c>
      <c r="AO47" s="266">
        <v>0</v>
      </c>
      <c r="AP47" s="266">
        <v>21</v>
      </c>
      <c r="AQ47" s="266">
        <v>21</v>
      </c>
    </row>
    <row r="48" spans="1:43" ht="13.5" customHeight="1">
      <c r="A48" s="267">
        <v>43</v>
      </c>
      <c r="B48" s="270"/>
      <c r="C48" s="268" t="s">
        <v>967</v>
      </c>
      <c r="D48" s="264">
        <v>10375</v>
      </c>
      <c r="E48" s="264">
        <v>7973</v>
      </c>
      <c r="F48" s="265">
        <v>388</v>
      </c>
      <c r="G48" s="265">
        <v>101</v>
      </c>
      <c r="H48" s="265">
        <v>286</v>
      </c>
      <c r="I48" s="265">
        <v>1</v>
      </c>
      <c r="J48" s="266">
        <v>88.5</v>
      </c>
      <c r="K48" s="266">
        <v>151</v>
      </c>
      <c r="L48" s="266">
        <v>37</v>
      </c>
      <c r="M48" s="266">
        <v>2</v>
      </c>
      <c r="N48" s="266">
        <v>36</v>
      </c>
      <c r="O48" s="266" t="s">
        <v>245</v>
      </c>
      <c r="P48" s="266">
        <v>2</v>
      </c>
      <c r="Q48" s="266">
        <v>26</v>
      </c>
      <c r="R48" s="266">
        <v>1</v>
      </c>
      <c r="S48" s="266">
        <v>12</v>
      </c>
      <c r="T48" s="266">
        <v>13</v>
      </c>
      <c r="U48" s="266" t="s">
        <v>245</v>
      </c>
      <c r="V48" s="266">
        <v>3</v>
      </c>
      <c r="W48" s="266">
        <v>12</v>
      </c>
      <c r="X48" s="266">
        <v>6</v>
      </c>
      <c r="Y48" s="266">
        <v>3</v>
      </c>
      <c r="Z48" s="266">
        <v>2</v>
      </c>
      <c r="AA48" s="266">
        <v>25</v>
      </c>
      <c r="AB48" s="266">
        <v>26</v>
      </c>
      <c r="AC48" s="266">
        <v>25</v>
      </c>
      <c r="AD48" s="266">
        <v>26</v>
      </c>
      <c r="AE48" s="266">
        <v>26</v>
      </c>
      <c r="AF48" s="266">
        <v>26</v>
      </c>
      <c r="AG48" s="266">
        <v>0</v>
      </c>
      <c r="AH48" s="266">
        <v>26</v>
      </c>
      <c r="AI48" s="266">
        <v>26</v>
      </c>
      <c r="AJ48" s="266">
        <v>25</v>
      </c>
      <c r="AK48" s="266">
        <v>23</v>
      </c>
      <c r="AL48" s="266">
        <v>4</v>
      </c>
      <c r="AM48" s="266">
        <v>4</v>
      </c>
      <c r="AN48" s="266">
        <v>26</v>
      </c>
      <c r="AO48" s="266">
        <v>25</v>
      </c>
      <c r="AP48" s="266">
        <v>26</v>
      </c>
      <c r="AQ48" s="266">
        <v>25</v>
      </c>
    </row>
    <row r="49" spans="1:43" ht="13.5" customHeight="1">
      <c r="A49" s="267">
        <v>44</v>
      </c>
      <c r="B49" s="270"/>
      <c r="C49" s="268" t="s">
        <v>988</v>
      </c>
      <c r="D49" s="264">
        <v>2869</v>
      </c>
      <c r="E49" s="264">
        <v>2257</v>
      </c>
      <c r="F49" s="265">
        <v>207</v>
      </c>
      <c r="G49" s="265">
        <v>67</v>
      </c>
      <c r="H49" s="265">
        <v>136</v>
      </c>
      <c r="I49" s="265">
        <v>4</v>
      </c>
      <c r="J49" s="266">
        <v>54.41</v>
      </c>
      <c r="K49" s="266">
        <v>78</v>
      </c>
      <c r="L49" s="266">
        <v>18</v>
      </c>
      <c r="M49" s="266">
        <v>2</v>
      </c>
      <c r="N49" s="266">
        <v>16</v>
      </c>
      <c r="O49" s="266" t="s">
        <v>245</v>
      </c>
      <c r="P49" s="266">
        <v>1</v>
      </c>
      <c r="Q49" s="266">
        <v>30</v>
      </c>
      <c r="R49" s="266" t="s">
        <v>245</v>
      </c>
      <c r="S49" s="266">
        <v>19</v>
      </c>
      <c r="T49" s="266">
        <v>11</v>
      </c>
      <c r="U49" s="266">
        <v>1</v>
      </c>
      <c r="V49" s="266">
        <v>4</v>
      </c>
      <c r="W49" s="266">
        <v>8</v>
      </c>
      <c r="X49" s="266">
        <v>12</v>
      </c>
      <c r="Y49" s="266">
        <v>5</v>
      </c>
      <c r="Z49" s="266" t="s">
        <v>245</v>
      </c>
      <c r="AA49" s="266">
        <v>28</v>
      </c>
      <c r="AB49" s="266">
        <v>29</v>
      </c>
      <c r="AC49" s="266">
        <v>28</v>
      </c>
      <c r="AD49" s="266">
        <v>29</v>
      </c>
      <c r="AE49" s="266">
        <v>29</v>
      </c>
      <c r="AF49" s="266">
        <v>29</v>
      </c>
      <c r="AG49" s="266">
        <v>1</v>
      </c>
      <c r="AH49" s="266">
        <v>30</v>
      </c>
      <c r="AI49" s="266">
        <v>25</v>
      </c>
      <c r="AJ49" s="266">
        <v>29</v>
      </c>
      <c r="AK49" s="266">
        <v>13</v>
      </c>
      <c r="AL49" s="266">
        <v>2</v>
      </c>
      <c r="AM49" s="266">
        <v>2</v>
      </c>
      <c r="AN49" s="266">
        <v>27</v>
      </c>
      <c r="AO49" s="266">
        <v>22</v>
      </c>
      <c r="AP49" s="266">
        <v>30</v>
      </c>
      <c r="AQ49" s="266">
        <v>30</v>
      </c>
    </row>
    <row r="50" spans="1:43" ht="13.5" customHeight="1">
      <c r="A50" s="267">
        <v>45</v>
      </c>
      <c r="B50" s="270"/>
      <c r="C50" s="268" t="s">
        <v>1007</v>
      </c>
      <c r="D50" s="264">
        <v>12797</v>
      </c>
      <c r="E50" s="264">
        <v>11426</v>
      </c>
      <c r="F50" s="265">
        <v>209</v>
      </c>
      <c r="G50" s="265">
        <v>88</v>
      </c>
      <c r="H50" s="265">
        <v>121</v>
      </c>
      <c r="I50" s="265" t="s">
        <v>245</v>
      </c>
      <c r="J50" s="266">
        <v>67.27</v>
      </c>
      <c r="K50" s="266">
        <v>96</v>
      </c>
      <c r="L50" s="266">
        <v>10</v>
      </c>
      <c r="M50" s="266" t="s">
        <v>245</v>
      </c>
      <c r="N50" s="266">
        <v>8</v>
      </c>
      <c r="O50" s="266" t="s">
        <v>245</v>
      </c>
      <c r="P50" s="266">
        <v>3</v>
      </c>
      <c r="Q50" s="266">
        <v>28</v>
      </c>
      <c r="R50" s="266">
        <v>1</v>
      </c>
      <c r="S50" s="266">
        <v>19</v>
      </c>
      <c r="T50" s="266">
        <v>8</v>
      </c>
      <c r="U50" s="266" t="s">
        <v>245</v>
      </c>
      <c r="V50" s="266">
        <v>2</v>
      </c>
      <c r="W50" s="266">
        <v>10</v>
      </c>
      <c r="X50" s="266">
        <v>10</v>
      </c>
      <c r="Y50" s="266">
        <v>6</v>
      </c>
      <c r="Z50" s="266" t="s">
        <v>245</v>
      </c>
      <c r="AA50" s="266">
        <v>19</v>
      </c>
      <c r="AB50" s="266">
        <v>25</v>
      </c>
      <c r="AC50" s="266">
        <v>26</v>
      </c>
      <c r="AD50" s="266">
        <v>26</v>
      </c>
      <c r="AE50" s="266">
        <v>24</v>
      </c>
      <c r="AF50" s="266">
        <v>26</v>
      </c>
      <c r="AG50" s="266">
        <v>2</v>
      </c>
      <c r="AH50" s="266">
        <v>28</v>
      </c>
      <c r="AI50" s="266">
        <v>5</v>
      </c>
      <c r="AJ50" s="266">
        <v>28</v>
      </c>
      <c r="AK50" s="266">
        <v>22</v>
      </c>
      <c r="AL50" s="266">
        <v>1</v>
      </c>
      <c r="AM50" s="266">
        <v>1</v>
      </c>
      <c r="AN50" s="266">
        <v>28</v>
      </c>
      <c r="AO50" s="266">
        <v>12</v>
      </c>
      <c r="AP50" s="266">
        <v>28</v>
      </c>
      <c r="AQ50" s="266">
        <v>26</v>
      </c>
    </row>
    <row r="51" spans="1:43" ht="13.5" customHeight="1">
      <c r="A51" s="267">
        <v>46</v>
      </c>
      <c r="B51" s="270"/>
      <c r="C51" s="268" t="s">
        <v>1030</v>
      </c>
      <c r="D51" s="264">
        <v>3576</v>
      </c>
      <c r="E51" s="264">
        <v>2830</v>
      </c>
      <c r="F51" s="265">
        <v>169</v>
      </c>
      <c r="G51" s="265">
        <v>83</v>
      </c>
      <c r="H51" s="265">
        <v>74</v>
      </c>
      <c r="I51" s="265">
        <v>12</v>
      </c>
      <c r="J51" s="266">
        <v>49.97</v>
      </c>
      <c r="K51" s="266">
        <v>86</v>
      </c>
      <c r="L51" s="266">
        <v>20</v>
      </c>
      <c r="M51" s="266">
        <v>2</v>
      </c>
      <c r="N51" s="266">
        <v>19</v>
      </c>
      <c r="O51" s="266" t="s">
        <v>245</v>
      </c>
      <c r="P51" s="266">
        <v>4</v>
      </c>
      <c r="Q51" s="266">
        <v>37</v>
      </c>
      <c r="R51" s="266">
        <v>1</v>
      </c>
      <c r="S51" s="266">
        <v>30</v>
      </c>
      <c r="T51" s="266">
        <v>6</v>
      </c>
      <c r="U51" s="266">
        <v>2</v>
      </c>
      <c r="V51" s="266">
        <v>4</v>
      </c>
      <c r="W51" s="266">
        <v>6</v>
      </c>
      <c r="X51" s="266">
        <v>13</v>
      </c>
      <c r="Y51" s="266">
        <v>9</v>
      </c>
      <c r="Z51" s="266">
        <v>3</v>
      </c>
      <c r="AA51" s="266">
        <v>23</v>
      </c>
      <c r="AB51" s="266">
        <v>34</v>
      </c>
      <c r="AC51" s="266">
        <v>30</v>
      </c>
      <c r="AD51" s="266">
        <v>33</v>
      </c>
      <c r="AE51" s="266">
        <v>34</v>
      </c>
      <c r="AF51" s="266">
        <v>31</v>
      </c>
      <c r="AG51" s="266">
        <v>2</v>
      </c>
      <c r="AH51" s="266">
        <v>37</v>
      </c>
      <c r="AI51" s="266">
        <v>34</v>
      </c>
      <c r="AJ51" s="266">
        <v>37</v>
      </c>
      <c r="AK51" s="266">
        <v>1</v>
      </c>
      <c r="AL51" s="266">
        <v>5</v>
      </c>
      <c r="AM51" s="266">
        <v>2</v>
      </c>
      <c r="AN51" s="266">
        <v>36</v>
      </c>
      <c r="AO51" s="266">
        <v>30</v>
      </c>
      <c r="AP51" s="266">
        <v>37</v>
      </c>
      <c r="AQ51" s="266">
        <v>34</v>
      </c>
    </row>
    <row r="52" spans="1:43" ht="13.5" customHeight="1">
      <c r="A52" s="267">
        <v>47</v>
      </c>
      <c r="B52" s="270"/>
      <c r="C52" s="268" t="s">
        <v>1065</v>
      </c>
      <c r="D52" s="264">
        <v>1004</v>
      </c>
      <c r="E52" s="264">
        <v>767</v>
      </c>
      <c r="F52" s="265">
        <v>55</v>
      </c>
      <c r="G52" s="265">
        <v>31</v>
      </c>
      <c r="H52" s="265">
        <v>24</v>
      </c>
      <c r="I52" s="265" t="s">
        <v>245</v>
      </c>
      <c r="J52" s="266">
        <v>15.48</v>
      </c>
      <c r="K52" s="266">
        <v>46</v>
      </c>
      <c r="L52" s="266">
        <v>10</v>
      </c>
      <c r="M52" s="266" t="s">
        <v>245</v>
      </c>
      <c r="N52" s="266">
        <v>10</v>
      </c>
      <c r="O52" s="266" t="s">
        <v>245</v>
      </c>
      <c r="P52" s="266">
        <v>1</v>
      </c>
      <c r="Q52" s="266">
        <v>8</v>
      </c>
      <c r="R52" s="266" t="s">
        <v>245</v>
      </c>
      <c r="S52" s="266">
        <v>7</v>
      </c>
      <c r="T52" s="266">
        <v>1</v>
      </c>
      <c r="U52" s="266" t="s">
        <v>245</v>
      </c>
      <c r="V52" s="266" t="s">
        <v>245</v>
      </c>
      <c r="W52" s="266">
        <v>1</v>
      </c>
      <c r="X52" s="266">
        <v>2</v>
      </c>
      <c r="Y52" s="266">
        <v>2</v>
      </c>
      <c r="Z52" s="266">
        <v>3</v>
      </c>
      <c r="AA52" s="266">
        <v>7</v>
      </c>
      <c r="AB52" s="266">
        <v>7</v>
      </c>
      <c r="AC52" s="266">
        <v>8</v>
      </c>
      <c r="AD52" s="266">
        <v>8</v>
      </c>
      <c r="AE52" s="266">
        <v>5</v>
      </c>
      <c r="AF52" s="266">
        <v>8</v>
      </c>
      <c r="AG52" s="266">
        <v>0</v>
      </c>
      <c r="AH52" s="266">
        <v>8</v>
      </c>
      <c r="AI52" s="266">
        <v>8</v>
      </c>
      <c r="AJ52" s="266">
        <v>8</v>
      </c>
      <c r="AK52" s="266">
        <v>0</v>
      </c>
      <c r="AL52" s="266">
        <v>3</v>
      </c>
      <c r="AM52" s="266">
        <v>1</v>
      </c>
      <c r="AN52" s="266">
        <v>8</v>
      </c>
      <c r="AO52" s="266">
        <v>7</v>
      </c>
      <c r="AP52" s="266">
        <v>8</v>
      </c>
      <c r="AQ52" s="266">
        <v>7</v>
      </c>
    </row>
    <row r="53" spans="1:43" ht="13.5" customHeight="1">
      <c r="A53" s="267">
        <v>48</v>
      </c>
      <c r="B53" s="270"/>
      <c r="C53" s="268" t="s">
        <v>4606</v>
      </c>
      <c r="D53" s="264">
        <v>840</v>
      </c>
      <c r="E53" s="264">
        <v>466</v>
      </c>
      <c r="F53" s="265">
        <v>113</v>
      </c>
      <c r="G53" s="265">
        <v>16</v>
      </c>
      <c r="H53" s="265">
        <v>66</v>
      </c>
      <c r="I53" s="265">
        <v>31</v>
      </c>
      <c r="J53" s="266">
        <v>48.81</v>
      </c>
      <c r="K53" s="266">
        <v>49</v>
      </c>
      <c r="L53" s="266">
        <v>17</v>
      </c>
      <c r="M53" s="266" t="s">
        <v>245</v>
      </c>
      <c r="N53" s="266">
        <v>17</v>
      </c>
      <c r="O53" s="266" t="s">
        <v>245</v>
      </c>
      <c r="P53" s="266" t="s">
        <v>245</v>
      </c>
      <c r="Q53" s="266">
        <v>17</v>
      </c>
      <c r="R53" s="266" t="s">
        <v>245</v>
      </c>
      <c r="S53" s="266">
        <v>2</v>
      </c>
      <c r="T53" s="266">
        <v>15</v>
      </c>
      <c r="U53" s="266">
        <v>3</v>
      </c>
      <c r="V53" s="266">
        <v>4</v>
      </c>
      <c r="W53" s="266">
        <v>7</v>
      </c>
      <c r="X53" s="266">
        <v>2</v>
      </c>
      <c r="Y53" s="266" t="s">
        <v>245</v>
      </c>
      <c r="Z53" s="266">
        <v>1</v>
      </c>
      <c r="AA53" s="266">
        <v>15</v>
      </c>
      <c r="AB53" s="266">
        <v>16</v>
      </c>
      <c r="AC53" s="266">
        <v>13</v>
      </c>
      <c r="AD53" s="266">
        <v>16</v>
      </c>
      <c r="AE53" s="266">
        <v>17</v>
      </c>
      <c r="AF53" s="266">
        <v>15</v>
      </c>
      <c r="AG53" s="266">
        <v>0</v>
      </c>
      <c r="AH53" s="266">
        <v>17</v>
      </c>
      <c r="AI53" s="266">
        <v>5</v>
      </c>
      <c r="AJ53" s="266">
        <v>17</v>
      </c>
      <c r="AK53" s="266">
        <v>0</v>
      </c>
      <c r="AL53" s="266">
        <v>1</v>
      </c>
      <c r="AM53" s="266">
        <v>1</v>
      </c>
      <c r="AN53" s="266">
        <v>17</v>
      </c>
      <c r="AO53" s="266">
        <v>2</v>
      </c>
      <c r="AP53" s="266">
        <v>14</v>
      </c>
      <c r="AQ53" s="266">
        <v>8</v>
      </c>
    </row>
    <row r="54" spans="1:43" ht="13.5" customHeight="1">
      <c r="A54" s="267">
        <v>49</v>
      </c>
      <c r="B54" s="269"/>
      <c r="C54" s="269" t="s">
        <v>1085</v>
      </c>
      <c r="D54" s="264">
        <v>2482</v>
      </c>
      <c r="E54" s="264">
        <v>1814</v>
      </c>
      <c r="F54" s="265">
        <v>93</v>
      </c>
      <c r="G54" s="265">
        <v>0</v>
      </c>
      <c r="H54" s="265">
        <v>78</v>
      </c>
      <c r="I54" s="265">
        <v>15</v>
      </c>
      <c r="J54" s="266">
        <v>115.82</v>
      </c>
      <c r="K54" s="266">
        <v>30</v>
      </c>
      <c r="L54" s="266">
        <v>9</v>
      </c>
      <c r="M54" s="266" t="s">
        <v>245</v>
      </c>
      <c r="N54" s="266">
        <v>9</v>
      </c>
      <c r="O54" s="266" t="s">
        <v>245</v>
      </c>
      <c r="P54" s="266" t="s">
        <v>245</v>
      </c>
      <c r="Q54" s="266">
        <v>23</v>
      </c>
      <c r="R54" s="266" t="s">
        <v>245</v>
      </c>
      <c r="S54" s="266" t="s">
        <v>245</v>
      </c>
      <c r="T54" s="266">
        <v>23</v>
      </c>
      <c r="U54" s="266" t="s">
        <v>245</v>
      </c>
      <c r="V54" s="266">
        <v>5</v>
      </c>
      <c r="W54" s="266">
        <v>4</v>
      </c>
      <c r="X54" s="266">
        <v>8</v>
      </c>
      <c r="Y54" s="266">
        <v>3</v>
      </c>
      <c r="Z54" s="266">
        <v>3</v>
      </c>
      <c r="AA54" s="266">
        <v>9</v>
      </c>
      <c r="AB54" s="266">
        <v>5</v>
      </c>
      <c r="AC54" s="266">
        <v>10</v>
      </c>
      <c r="AD54" s="266">
        <v>23</v>
      </c>
      <c r="AE54" s="266">
        <v>22</v>
      </c>
      <c r="AF54" s="266">
        <v>14</v>
      </c>
      <c r="AG54" s="266">
        <v>0</v>
      </c>
      <c r="AH54" s="266">
        <v>23</v>
      </c>
      <c r="AI54" s="266">
        <v>0</v>
      </c>
      <c r="AJ54" s="266">
        <v>23</v>
      </c>
      <c r="AK54" s="266">
        <v>1</v>
      </c>
      <c r="AL54" s="266">
        <v>2</v>
      </c>
      <c r="AM54" s="266">
        <v>0</v>
      </c>
      <c r="AN54" s="266">
        <v>19</v>
      </c>
      <c r="AO54" s="266">
        <v>0</v>
      </c>
      <c r="AP54" s="266">
        <v>11</v>
      </c>
      <c r="AQ54" s="266">
        <v>0</v>
      </c>
    </row>
    <row r="55" spans="1:43" ht="13.5" customHeight="1">
      <c r="A55" s="267">
        <v>50</v>
      </c>
      <c r="B55" s="270"/>
      <c r="C55" s="247" t="s">
        <v>1104</v>
      </c>
      <c r="D55" s="264">
        <v>753</v>
      </c>
      <c r="E55" s="264">
        <v>647</v>
      </c>
      <c r="F55" s="265">
        <v>46</v>
      </c>
      <c r="G55" s="265">
        <v>15</v>
      </c>
      <c r="H55" s="265">
        <v>23</v>
      </c>
      <c r="I55" s="265">
        <v>8</v>
      </c>
      <c r="J55" s="266">
        <v>27.18</v>
      </c>
      <c r="K55" s="266">
        <v>28</v>
      </c>
      <c r="L55" s="266">
        <v>7</v>
      </c>
      <c r="M55" s="266" t="s">
        <v>245</v>
      </c>
      <c r="N55" s="266">
        <v>7</v>
      </c>
      <c r="O55" s="266" t="s">
        <v>245</v>
      </c>
      <c r="P55" s="266" t="s">
        <v>245</v>
      </c>
      <c r="Q55" s="266">
        <v>5</v>
      </c>
      <c r="R55" s="266" t="s">
        <v>245</v>
      </c>
      <c r="S55" s="266">
        <v>3</v>
      </c>
      <c r="T55" s="266">
        <v>2</v>
      </c>
      <c r="U55" s="266" t="s">
        <v>245</v>
      </c>
      <c r="V55" s="266">
        <v>1</v>
      </c>
      <c r="W55" s="266">
        <v>2</v>
      </c>
      <c r="X55" s="266">
        <v>1</v>
      </c>
      <c r="Y55" s="266">
        <v>1</v>
      </c>
      <c r="Z55" s="266" t="s">
        <v>245</v>
      </c>
      <c r="AA55" s="266">
        <v>5</v>
      </c>
      <c r="AB55" s="266">
        <v>5</v>
      </c>
      <c r="AC55" s="266">
        <v>5</v>
      </c>
      <c r="AD55" s="266">
        <v>5</v>
      </c>
      <c r="AE55" s="266">
        <v>5</v>
      </c>
      <c r="AF55" s="266">
        <v>5</v>
      </c>
      <c r="AG55" s="266">
        <v>0</v>
      </c>
      <c r="AH55" s="266">
        <v>5</v>
      </c>
      <c r="AI55" s="266">
        <v>1</v>
      </c>
      <c r="AJ55" s="266">
        <v>5</v>
      </c>
      <c r="AK55" s="266">
        <v>0</v>
      </c>
      <c r="AL55" s="266">
        <v>2</v>
      </c>
      <c r="AM55" s="266">
        <v>1</v>
      </c>
      <c r="AN55" s="266">
        <v>5</v>
      </c>
      <c r="AO55" s="266">
        <v>1</v>
      </c>
      <c r="AP55" s="266">
        <v>5</v>
      </c>
      <c r="AQ55" s="266">
        <v>4</v>
      </c>
    </row>
    <row r="56" spans="1:43" ht="13.5" customHeight="1">
      <c r="A56" s="267">
        <v>51</v>
      </c>
      <c r="B56" s="270"/>
      <c r="C56" s="268" t="s">
        <v>1110</v>
      </c>
      <c r="D56" s="264">
        <v>309</v>
      </c>
      <c r="E56" s="264">
        <v>260</v>
      </c>
      <c r="F56" s="265">
        <v>33</v>
      </c>
      <c r="G56" s="265">
        <v>7</v>
      </c>
      <c r="H56" s="265">
        <v>25</v>
      </c>
      <c r="I56" s="265">
        <v>1</v>
      </c>
      <c r="J56" s="266">
        <v>10.58</v>
      </c>
      <c r="K56" s="266">
        <v>7</v>
      </c>
      <c r="L56" s="266">
        <v>3</v>
      </c>
      <c r="M56" s="266" t="s">
        <v>245</v>
      </c>
      <c r="N56" s="266">
        <v>3</v>
      </c>
      <c r="O56" s="266" t="s">
        <v>245</v>
      </c>
      <c r="P56" s="266" t="s">
        <v>245</v>
      </c>
      <c r="Q56" s="266">
        <v>1</v>
      </c>
      <c r="R56" s="266" t="s">
        <v>245</v>
      </c>
      <c r="S56" s="266" t="s">
        <v>245</v>
      </c>
      <c r="T56" s="266">
        <v>1</v>
      </c>
      <c r="U56" s="266" t="s">
        <v>245</v>
      </c>
      <c r="V56" s="266" t="s">
        <v>245</v>
      </c>
      <c r="W56" s="266" t="s">
        <v>245</v>
      </c>
      <c r="X56" s="266">
        <v>1</v>
      </c>
      <c r="Y56" s="266" t="s">
        <v>245</v>
      </c>
      <c r="Z56" s="266" t="s">
        <v>245</v>
      </c>
      <c r="AA56" s="266">
        <v>1</v>
      </c>
      <c r="AB56" s="266">
        <v>1</v>
      </c>
      <c r="AC56" s="266">
        <v>1</v>
      </c>
      <c r="AD56" s="266">
        <v>1</v>
      </c>
      <c r="AE56" s="266">
        <v>1</v>
      </c>
      <c r="AF56" s="266">
        <v>1</v>
      </c>
      <c r="AG56" s="266">
        <v>0</v>
      </c>
      <c r="AH56" s="266">
        <v>1</v>
      </c>
      <c r="AI56" s="266">
        <v>1</v>
      </c>
      <c r="AJ56" s="266">
        <v>1</v>
      </c>
      <c r="AK56" s="266">
        <v>0</v>
      </c>
      <c r="AL56" s="266">
        <v>1</v>
      </c>
      <c r="AM56" s="266">
        <v>1</v>
      </c>
      <c r="AN56" s="266">
        <v>1</v>
      </c>
      <c r="AO56" s="266">
        <v>1</v>
      </c>
      <c r="AP56" s="266">
        <v>1</v>
      </c>
      <c r="AQ56" s="266">
        <v>1</v>
      </c>
    </row>
    <row r="57" spans="1:43" ht="13.5" customHeight="1">
      <c r="A57" s="267">
        <v>52</v>
      </c>
      <c r="B57" s="270"/>
      <c r="C57" s="268" t="s">
        <v>1112</v>
      </c>
      <c r="D57" s="264">
        <v>1416</v>
      </c>
      <c r="E57" s="264">
        <v>1209</v>
      </c>
      <c r="F57" s="265">
        <v>44</v>
      </c>
      <c r="G57" s="265">
        <v>12</v>
      </c>
      <c r="H57" s="265">
        <v>24</v>
      </c>
      <c r="I57" s="265">
        <v>8</v>
      </c>
      <c r="J57" s="266">
        <v>2.79</v>
      </c>
      <c r="K57" s="266">
        <v>6</v>
      </c>
      <c r="L57" s="266">
        <v>1</v>
      </c>
      <c r="M57" s="266">
        <v>1</v>
      </c>
      <c r="N57" s="266">
        <v>1</v>
      </c>
      <c r="O57" s="266" t="s">
        <v>245</v>
      </c>
      <c r="P57" s="266" t="s">
        <v>245</v>
      </c>
      <c r="Q57" s="266">
        <v>6</v>
      </c>
      <c r="R57" s="266" t="s">
        <v>245</v>
      </c>
      <c r="S57" s="266">
        <v>3</v>
      </c>
      <c r="T57" s="266">
        <v>3</v>
      </c>
      <c r="U57" s="266" t="s">
        <v>245</v>
      </c>
      <c r="V57" s="266" t="s">
        <v>245</v>
      </c>
      <c r="W57" s="266">
        <v>1</v>
      </c>
      <c r="X57" s="266">
        <v>4</v>
      </c>
      <c r="Y57" s="266" t="s">
        <v>245</v>
      </c>
      <c r="Z57" s="266">
        <v>1</v>
      </c>
      <c r="AA57" s="266">
        <v>0</v>
      </c>
      <c r="AB57" s="266">
        <v>6</v>
      </c>
      <c r="AC57" s="266">
        <v>2</v>
      </c>
      <c r="AD57" s="266">
        <v>5</v>
      </c>
      <c r="AE57" s="266">
        <v>6</v>
      </c>
      <c r="AF57" s="266">
        <v>1</v>
      </c>
      <c r="AG57" s="266">
        <v>0</v>
      </c>
      <c r="AH57" s="266">
        <v>6</v>
      </c>
      <c r="AI57" s="266">
        <v>3</v>
      </c>
      <c r="AJ57" s="266">
        <v>6</v>
      </c>
      <c r="AK57" s="266">
        <v>0</v>
      </c>
      <c r="AL57" s="266">
        <v>2</v>
      </c>
      <c r="AM57" s="266">
        <v>1</v>
      </c>
      <c r="AN57" s="266">
        <v>6</v>
      </c>
      <c r="AO57" s="266">
        <v>5</v>
      </c>
      <c r="AP57" s="266">
        <v>6</v>
      </c>
      <c r="AQ57" s="266">
        <v>6</v>
      </c>
    </row>
    <row r="58" spans="1:43" ht="13.5" customHeight="1">
      <c r="A58" s="267">
        <v>53</v>
      </c>
      <c r="B58" s="270"/>
      <c r="C58" s="268" t="s">
        <v>1118</v>
      </c>
      <c r="D58" s="264">
        <v>1282</v>
      </c>
      <c r="E58" s="264">
        <v>775</v>
      </c>
      <c r="F58" s="265">
        <v>171</v>
      </c>
      <c r="G58" s="265">
        <v>65</v>
      </c>
      <c r="H58" s="265">
        <v>77</v>
      </c>
      <c r="I58" s="265">
        <v>29</v>
      </c>
      <c r="J58" s="266">
        <v>45.23</v>
      </c>
      <c r="K58" s="266">
        <v>95</v>
      </c>
      <c r="L58" s="266">
        <v>31</v>
      </c>
      <c r="M58" s="266">
        <v>1</v>
      </c>
      <c r="N58" s="266">
        <v>31</v>
      </c>
      <c r="O58" s="266" t="s">
        <v>245</v>
      </c>
      <c r="P58" s="266" t="s">
        <v>245</v>
      </c>
      <c r="Q58" s="266">
        <v>14</v>
      </c>
      <c r="R58" s="266" t="s">
        <v>245</v>
      </c>
      <c r="S58" s="266">
        <v>11</v>
      </c>
      <c r="T58" s="266">
        <v>3</v>
      </c>
      <c r="U58" s="266" t="s">
        <v>245</v>
      </c>
      <c r="V58" s="266">
        <v>1</v>
      </c>
      <c r="W58" s="266">
        <v>3</v>
      </c>
      <c r="X58" s="266">
        <v>6</v>
      </c>
      <c r="Y58" s="266">
        <v>3</v>
      </c>
      <c r="Z58" s="266">
        <v>1</v>
      </c>
      <c r="AA58" s="266">
        <v>6</v>
      </c>
      <c r="AB58" s="266">
        <v>14</v>
      </c>
      <c r="AC58" s="266">
        <v>8</v>
      </c>
      <c r="AD58" s="266">
        <v>11</v>
      </c>
      <c r="AE58" s="266">
        <v>14</v>
      </c>
      <c r="AF58" s="266">
        <v>9</v>
      </c>
      <c r="AG58" s="266">
        <v>0</v>
      </c>
      <c r="AH58" s="266">
        <v>14</v>
      </c>
      <c r="AI58" s="266">
        <v>9</v>
      </c>
      <c r="AJ58" s="266">
        <v>14</v>
      </c>
      <c r="AK58" s="266">
        <v>0</v>
      </c>
      <c r="AL58" s="266">
        <v>3</v>
      </c>
      <c r="AM58" s="266">
        <v>3</v>
      </c>
      <c r="AN58" s="266">
        <v>14</v>
      </c>
      <c r="AO58" s="266">
        <v>6</v>
      </c>
      <c r="AP58" s="266">
        <v>14</v>
      </c>
      <c r="AQ58" s="266">
        <v>14</v>
      </c>
    </row>
    <row r="59" spans="1:43" ht="13.5" customHeight="1">
      <c r="A59" s="267">
        <v>54</v>
      </c>
      <c r="B59" s="270"/>
      <c r="C59" s="268" t="s">
        <v>4607</v>
      </c>
      <c r="D59" s="264">
        <v>1520</v>
      </c>
      <c r="E59" s="264">
        <v>795</v>
      </c>
      <c r="F59" s="265">
        <v>151</v>
      </c>
      <c r="G59" s="265">
        <v>23</v>
      </c>
      <c r="H59" s="265">
        <v>108</v>
      </c>
      <c r="I59" s="265">
        <v>20</v>
      </c>
      <c r="J59" s="266">
        <v>78.23</v>
      </c>
      <c r="K59" s="266">
        <v>66</v>
      </c>
      <c r="L59" s="266">
        <v>28</v>
      </c>
      <c r="M59" s="266">
        <v>4</v>
      </c>
      <c r="N59" s="266">
        <v>26</v>
      </c>
      <c r="O59" s="266" t="s">
        <v>245</v>
      </c>
      <c r="P59" s="266">
        <v>1</v>
      </c>
      <c r="Q59" s="266">
        <v>14</v>
      </c>
      <c r="R59" s="266" t="s">
        <v>245</v>
      </c>
      <c r="S59" s="266">
        <v>4</v>
      </c>
      <c r="T59" s="266">
        <v>10</v>
      </c>
      <c r="U59" s="266" t="s">
        <v>245</v>
      </c>
      <c r="V59" s="266">
        <v>3</v>
      </c>
      <c r="W59" s="266">
        <v>5</v>
      </c>
      <c r="X59" s="266">
        <v>4</v>
      </c>
      <c r="Y59" s="266">
        <v>2</v>
      </c>
      <c r="Z59" s="266" t="s">
        <v>245</v>
      </c>
      <c r="AA59" s="266">
        <v>11</v>
      </c>
      <c r="AB59" s="266">
        <v>14</v>
      </c>
      <c r="AC59" s="266">
        <v>14</v>
      </c>
      <c r="AD59" s="266">
        <v>14</v>
      </c>
      <c r="AE59" s="266">
        <v>14</v>
      </c>
      <c r="AF59" s="266">
        <v>14</v>
      </c>
      <c r="AG59" s="266">
        <v>0</v>
      </c>
      <c r="AH59" s="266">
        <v>14</v>
      </c>
      <c r="AI59" s="266">
        <v>4</v>
      </c>
      <c r="AJ59" s="266">
        <v>14</v>
      </c>
      <c r="AK59" s="266">
        <v>0</v>
      </c>
      <c r="AL59" s="266">
        <v>2</v>
      </c>
      <c r="AM59" s="266">
        <v>2</v>
      </c>
      <c r="AN59" s="266">
        <v>14</v>
      </c>
      <c r="AO59" s="266">
        <v>6</v>
      </c>
      <c r="AP59" s="266">
        <v>11</v>
      </c>
      <c r="AQ59" s="266">
        <v>10</v>
      </c>
    </row>
    <row r="60" spans="1:43" ht="13.5" customHeight="1">
      <c r="A60" s="267">
        <v>55</v>
      </c>
      <c r="B60" s="270"/>
      <c r="C60" s="268" t="s">
        <v>1145</v>
      </c>
      <c r="D60" s="264">
        <v>1829</v>
      </c>
      <c r="E60" s="264">
        <v>1188</v>
      </c>
      <c r="F60" s="265">
        <v>166</v>
      </c>
      <c r="G60" s="265">
        <v>25</v>
      </c>
      <c r="H60" s="265">
        <v>131</v>
      </c>
      <c r="I60" s="265">
        <v>10</v>
      </c>
      <c r="J60" s="266">
        <v>90.89</v>
      </c>
      <c r="K60" s="266">
        <v>14</v>
      </c>
      <c r="L60" s="266">
        <v>4</v>
      </c>
      <c r="M60" s="266">
        <v>1</v>
      </c>
      <c r="N60" s="266">
        <v>4</v>
      </c>
      <c r="O60" s="266" t="s">
        <v>245</v>
      </c>
      <c r="P60" s="266">
        <v>1</v>
      </c>
      <c r="Q60" s="266">
        <v>8</v>
      </c>
      <c r="R60" s="266" t="s">
        <v>245</v>
      </c>
      <c r="S60" s="266" t="s">
        <v>245</v>
      </c>
      <c r="T60" s="266">
        <v>8</v>
      </c>
      <c r="U60" s="266" t="s">
        <v>245</v>
      </c>
      <c r="V60" s="266" t="s">
        <v>245</v>
      </c>
      <c r="W60" s="266">
        <v>2</v>
      </c>
      <c r="X60" s="266">
        <v>4</v>
      </c>
      <c r="Y60" s="266">
        <v>2</v>
      </c>
      <c r="Z60" s="266" t="s">
        <v>245</v>
      </c>
      <c r="AA60" s="266">
        <v>8</v>
      </c>
      <c r="AB60" s="266">
        <v>8</v>
      </c>
      <c r="AC60" s="266">
        <v>8</v>
      </c>
      <c r="AD60" s="266">
        <v>8</v>
      </c>
      <c r="AE60" s="266">
        <v>8</v>
      </c>
      <c r="AF60" s="266">
        <v>8</v>
      </c>
      <c r="AG60" s="266">
        <v>0</v>
      </c>
      <c r="AH60" s="266">
        <v>8</v>
      </c>
      <c r="AI60" s="266">
        <v>8</v>
      </c>
      <c r="AJ60" s="266">
        <v>8</v>
      </c>
      <c r="AK60" s="266">
        <v>6</v>
      </c>
      <c r="AL60" s="266">
        <v>1</v>
      </c>
      <c r="AM60" s="266">
        <v>1</v>
      </c>
      <c r="AN60" s="266">
        <v>8</v>
      </c>
      <c r="AO60" s="266">
        <v>1</v>
      </c>
      <c r="AP60" s="266">
        <v>7</v>
      </c>
      <c r="AQ60" s="266">
        <v>7</v>
      </c>
    </row>
    <row r="61" spans="1:43" ht="13.5" customHeight="1">
      <c r="A61" s="267">
        <v>56</v>
      </c>
      <c r="B61" s="269" t="s">
        <v>1154</v>
      </c>
      <c r="C61" s="269"/>
      <c r="D61" s="264">
        <v>97847</v>
      </c>
      <c r="E61" s="264">
        <v>74687</v>
      </c>
      <c r="F61" s="265">
        <v>7512</v>
      </c>
      <c r="G61" s="265">
        <v>4938</v>
      </c>
      <c r="H61" s="265">
        <v>1612</v>
      </c>
      <c r="I61" s="265">
        <v>962</v>
      </c>
      <c r="J61" s="266">
        <v>734.87</v>
      </c>
      <c r="K61" s="266">
        <v>3930</v>
      </c>
      <c r="L61" s="266">
        <v>827</v>
      </c>
      <c r="M61" s="266">
        <v>86</v>
      </c>
      <c r="N61" s="266">
        <v>790</v>
      </c>
      <c r="O61" s="266">
        <v>18</v>
      </c>
      <c r="P61" s="266">
        <v>32</v>
      </c>
      <c r="Q61" s="266">
        <v>246</v>
      </c>
      <c r="R61" s="266">
        <v>105</v>
      </c>
      <c r="S61" s="266">
        <v>87</v>
      </c>
      <c r="T61" s="266">
        <v>54</v>
      </c>
      <c r="U61" s="266">
        <v>64</v>
      </c>
      <c r="V61" s="266">
        <v>78</v>
      </c>
      <c r="W61" s="266">
        <v>49</v>
      </c>
      <c r="X61" s="266">
        <v>48</v>
      </c>
      <c r="Y61" s="266">
        <v>5</v>
      </c>
      <c r="Z61" s="266">
        <v>2</v>
      </c>
      <c r="AA61" s="266">
        <v>216</v>
      </c>
      <c r="AB61" s="266">
        <v>214</v>
      </c>
      <c r="AC61" s="266">
        <v>196</v>
      </c>
      <c r="AD61" s="266">
        <v>240</v>
      </c>
      <c r="AE61" s="266">
        <v>239</v>
      </c>
      <c r="AF61" s="266">
        <v>237</v>
      </c>
      <c r="AG61" s="266">
        <v>6</v>
      </c>
      <c r="AH61" s="266">
        <v>244</v>
      </c>
      <c r="AI61" s="266">
        <v>91</v>
      </c>
      <c r="AJ61" s="266">
        <v>134</v>
      </c>
      <c r="AK61" s="266">
        <v>91</v>
      </c>
      <c r="AL61" s="266">
        <v>61</v>
      </c>
      <c r="AM61" s="266">
        <v>42</v>
      </c>
      <c r="AN61" s="266">
        <v>232</v>
      </c>
      <c r="AO61" s="266">
        <v>202</v>
      </c>
      <c r="AP61" s="266">
        <v>234</v>
      </c>
      <c r="AQ61" s="266">
        <v>197</v>
      </c>
    </row>
    <row r="62" spans="1:43" ht="13.5" customHeight="1">
      <c r="A62" s="267">
        <v>57</v>
      </c>
      <c r="B62" s="270"/>
      <c r="C62" s="247" t="s">
        <v>4538</v>
      </c>
      <c r="D62" s="264">
        <v>2097</v>
      </c>
      <c r="E62" s="264">
        <v>48</v>
      </c>
      <c r="F62" s="265">
        <v>76</v>
      </c>
      <c r="G62" s="265">
        <v>41</v>
      </c>
      <c r="H62" s="265">
        <v>22</v>
      </c>
      <c r="I62" s="265">
        <v>13</v>
      </c>
      <c r="J62" s="266">
        <v>16.2</v>
      </c>
      <c r="K62" s="266">
        <v>109</v>
      </c>
      <c r="L62" s="266">
        <v>30</v>
      </c>
      <c r="M62" s="266">
        <v>5</v>
      </c>
      <c r="N62" s="266">
        <v>27</v>
      </c>
      <c r="O62" s="266" t="s">
        <v>245</v>
      </c>
      <c r="P62" s="266">
        <v>2</v>
      </c>
      <c r="Q62" s="266">
        <v>4</v>
      </c>
      <c r="R62" s="266">
        <v>2</v>
      </c>
      <c r="S62" s="266">
        <v>1</v>
      </c>
      <c r="T62" s="266">
        <v>1</v>
      </c>
      <c r="U62" s="266">
        <v>4</v>
      </c>
      <c r="V62" s="266" t="s">
        <v>245</v>
      </c>
      <c r="W62" s="266" t="s">
        <v>245</v>
      </c>
      <c r="X62" s="266" t="s">
        <v>245</v>
      </c>
      <c r="Y62" s="266" t="s">
        <v>245</v>
      </c>
      <c r="Z62" s="266" t="s">
        <v>245</v>
      </c>
      <c r="AA62" s="266">
        <v>4</v>
      </c>
      <c r="AB62" s="266">
        <v>3</v>
      </c>
      <c r="AC62" s="266">
        <v>3</v>
      </c>
      <c r="AD62" s="266">
        <v>4</v>
      </c>
      <c r="AE62" s="266">
        <v>4</v>
      </c>
      <c r="AF62" s="266">
        <v>4</v>
      </c>
      <c r="AG62" s="266">
        <v>0</v>
      </c>
      <c r="AH62" s="266">
        <v>4</v>
      </c>
      <c r="AI62" s="266">
        <v>1</v>
      </c>
      <c r="AJ62" s="266">
        <v>3</v>
      </c>
      <c r="AK62" s="266">
        <v>1</v>
      </c>
      <c r="AL62" s="266">
        <v>3</v>
      </c>
      <c r="AM62" s="266">
        <v>2</v>
      </c>
      <c r="AN62" s="266">
        <v>4</v>
      </c>
      <c r="AO62" s="266">
        <v>4</v>
      </c>
      <c r="AP62" s="266">
        <v>4</v>
      </c>
      <c r="AQ62" s="266">
        <v>3</v>
      </c>
    </row>
    <row r="63" spans="1:43" ht="13.5" customHeight="1">
      <c r="A63" s="267">
        <v>58</v>
      </c>
      <c r="B63" s="270"/>
      <c r="C63" s="268" t="s">
        <v>1185</v>
      </c>
      <c r="D63" s="264">
        <v>1538</v>
      </c>
      <c r="E63" s="264">
        <v>310</v>
      </c>
      <c r="F63" s="265">
        <v>501</v>
      </c>
      <c r="G63" s="265">
        <v>473</v>
      </c>
      <c r="H63" s="265">
        <v>28</v>
      </c>
      <c r="I63" s="265" t="s">
        <v>245</v>
      </c>
      <c r="J63" s="266">
        <v>23.02</v>
      </c>
      <c r="K63" s="266">
        <v>248</v>
      </c>
      <c r="L63" s="266">
        <v>29</v>
      </c>
      <c r="M63" s="266">
        <v>2</v>
      </c>
      <c r="N63" s="266">
        <v>27</v>
      </c>
      <c r="O63" s="266">
        <v>1</v>
      </c>
      <c r="P63" s="266">
        <v>2</v>
      </c>
      <c r="Q63" s="266">
        <v>14</v>
      </c>
      <c r="R63" s="266">
        <v>11</v>
      </c>
      <c r="S63" s="266">
        <v>1</v>
      </c>
      <c r="T63" s="266">
        <v>2</v>
      </c>
      <c r="U63" s="266">
        <v>4</v>
      </c>
      <c r="V63" s="266">
        <v>5</v>
      </c>
      <c r="W63" s="266">
        <v>4</v>
      </c>
      <c r="X63" s="266">
        <v>1</v>
      </c>
      <c r="Y63" s="266" t="s">
        <v>245</v>
      </c>
      <c r="Z63" s="266" t="s">
        <v>245</v>
      </c>
      <c r="AA63" s="266">
        <v>11</v>
      </c>
      <c r="AB63" s="266">
        <v>12</v>
      </c>
      <c r="AC63" s="266">
        <v>11</v>
      </c>
      <c r="AD63" s="266">
        <v>14</v>
      </c>
      <c r="AE63" s="266">
        <v>14</v>
      </c>
      <c r="AF63" s="266">
        <v>14</v>
      </c>
      <c r="AG63" s="266">
        <v>0</v>
      </c>
      <c r="AH63" s="266">
        <v>14</v>
      </c>
      <c r="AI63" s="266">
        <v>11</v>
      </c>
      <c r="AJ63" s="266">
        <v>4</v>
      </c>
      <c r="AK63" s="266">
        <v>2</v>
      </c>
      <c r="AL63" s="266">
        <v>1</v>
      </c>
      <c r="AM63" s="266">
        <v>1</v>
      </c>
      <c r="AN63" s="266">
        <v>14</v>
      </c>
      <c r="AO63" s="266">
        <v>12</v>
      </c>
      <c r="AP63" s="266">
        <v>14</v>
      </c>
      <c r="AQ63" s="266">
        <v>11</v>
      </c>
    </row>
    <row r="64" spans="1:43" ht="13.5" customHeight="1">
      <c r="A64" s="267">
        <v>59</v>
      </c>
      <c r="B64" s="270"/>
      <c r="C64" s="268" t="s">
        <v>1197</v>
      </c>
      <c r="D64" s="264">
        <v>2140</v>
      </c>
      <c r="E64" s="264">
        <v>1399</v>
      </c>
      <c r="F64" s="265">
        <v>296</v>
      </c>
      <c r="G64" s="265">
        <v>166</v>
      </c>
      <c r="H64" s="265">
        <v>118</v>
      </c>
      <c r="I64" s="265">
        <v>12</v>
      </c>
      <c r="J64" s="266">
        <v>60.77</v>
      </c>
      <c r="K64" s="266">
        <v>117</v>
      </c>
      <c r="L64" s="266">
        <v>32</v>
      </c>
      <c r="M64" s="266" t="s">
        <v>245</v>
      </c>
      <c r="N64" s="266">
        <v>32</v>
      </c>
      <c r="O64" s="266">
        <v>1</v>
      </c>
      <c r="P64" s="266">
        <v>1</v>
      </c>
      <c r="Q64" s="266">
        <v>6</v>
      </c>
      <c r="R64" s="266">
        <v>1</v>
      </c>
      <c r="S64" s="266">
        <v>4</v>
      </c>
      <c r="T64" s="266">
        <v>1</v>
      </c>
      <c r="U64" s="266">
        <v>1</v>
      </c>
      <c r="V64" s="266">
        <v>2</v>
      </c>
      <c r="W64" s="266">
        <v>1</v>
      </c>
      <c r="X64" s="266">
        <v>2</v>
      </c>
      <c r="Y64" s="266" t="s">
        <v>245</v>
      </c>
      <c r="Z64" s="266" t="s">
        <v>245</v>
      </c>
      <c r="AA64" s="266">
        <v>6</v>
      </c>
      <c r="AB64" s="266">
        <v>6</v>
      </c>
      <c r="AC64" s="266">
        <v>6</v>
      </c>
      <c r="AD64" s="266">
        <v>6</v>
      </c>
      <c r="AE64" s="266">
        <v>6</v>
      </c>
      <c r="AF64" s="266">
        <v>6</v>
      </c>
      <c r="AG64" s="266">
        <v>0</v>
      </c>
      <c r="AH64" s="266">
        <v>6</v>
      </c>
      <c r="AI64" s="266">
        <v>5</v>
      </c>
      <c r="AJ64" s="266">
        <v>6</v>
      </c>
      <c r="AK64" s="266">
        <v>4</v>
      </c>
      <c r="AL64" s="266">
        <v>2</v>
      </c>
      <c r="AM64" s="266">
        <v>2</v>
      </c>
      <c r="AN64" s="266">
        <v>6</v>
      </c>
      <c r="AO64" s="266">
        <v>6</v>
      </c>
      <c r="AP64" s="266">
        <v>6</v>
      </c>
      <c r="AQ64" s="266">
        <v>6</v>
      </c>
    </row>
    <row r="65" spans="1:43" ht="13.5" customHeight="1">
      <c r="A65" s="267">
        <v>60</v>
      </c>
      <c r="B65" s="269"/>
      <c r="C65" s="269" t="s">
        <v>1204</v>
      </c>
      <c r="D65" s="264">
        <v>630</v>
      </c>
      <c r="E65" s="264" t="s">
        <v>245</v>
      </c>
      <c r="F65" s="265">
        <v>298</v>
      </c>
      <c r="G65" s="265">
        <v>286</v>
      </c>
      <c r="H65" s="265">
        <v>10</v>
      </c>
      <c r="I65" s="265">
        <v>2</v>
      </c>
      <c r="J65" s="266">
        <v>3.59</v>
      </c>
      <c r="K65" s="266">
        <v>184</v>
      </c>
      <c r="L65" s="266">
        <v>24</v>
      </c>
      <c r="M65" s="266">
        <v>5</v>
      </c>
      <c r="N65" s="266">
        <v>22</v>
      </c>
      <c r="O65" s="266" t="s">
        <v>245</v>
      </c>
      <c r="P65" s="266" t="s">
        <v>245</v>
      </c>
      <c r="Q65" s="266">
        <v>10</v>
      </c>
      <c r="R65" s="266">
        <v>10</v>
      </c>
      <c r="S65" s="266" t="s">
        <v>245</v>
      </c>
      <c r="T65" s="266" t="s">
        <v>245</v>
      </c>
      <c r="U65" s="266">
        <v>4</v>
      </c>
      <c r="V65" s="266">
        <v>5</v>
      </c>
      <c r="W65" s="266" t="s">
        <v>245</v>
      </c>
      <c r="X65" s="266">
        <v>1</v>
      </c>
      <c r="Y65" s="266" t="s">
        <v>245</v>
      </c>
      <c r="Z65" s="266" t="s">
        <v>245</v>
      </c>
      <c r="AA65" s="266">
        <v>9</v>
      </c>
      <c r="AB65" s="266">
        <v>10</v>
      </c>
      <c r="AC65" s="266">
        <v>10</v>
      </c>
      <c r="AD65" s="266">
        <v>10</v>
      </c>
      <c r="AE65" s="266">
        <v>10</v>
      </c>
      <c r="AF65" s="266">
        <v>10</v>
      </c>
      <c r="AG65" s="266">
        <v>0</v>
      </c>
      <c r="AH65" s="266">
        <v>10</v>
      </c>
      <c r="AI65" s="266">
        <v>9</v>
      </c>
      <c r="AJ65" s="266">
        <v>0</v>
      </c>
      <c r="AK65" s="266">
        <v>0</v>
      </c>
      <c r="AL65" s="266">
        <v>0</v>
      </c>
      <c r="AM65" s="266">
        <v>0</v>
      </c>
      <c r="AN65" s="266">
        <v>10</v>
      </c>
      <c r="AO65" s="266">
        <v>8</v>
      </c>
      <c r="AP65" s="266">
        <v>10</v>
      </c>
      <c r="AQ65" s="266">
        <v>8</v>
      </c>
    </row>
    <row r="66" spans="1:43" ht="13.5" customHeight="1">
      <c r="A66" s="267">
        <v>61</v>
      </c>
      <c r="B66" s="270"/>
      <c r="C66" s="268" t="s">
        <v>4608</v>
      </c>
      <c r="D66" s="264">
        <v>783</v>
      </c>
      <c r="E66" s="264" t="s">
        <v>245</v>
      </c>
      <c r="F66" s="265">
        <v>505</v>
      </c>
      <c r="G66" s="265">
        <v>427</v>
      </c>
      <c r="H66" s="265">
        <v>78</v>
      </c>
      <c r="I66" s="265" t="s">
        <v>245</v>
      </c>
      <c r="J66" s="266">
        <v>6.22</v>
      </c>
      <c r="K66" s="266">
        <v>230</v>
      </c>
      <c r="L66" s="266">
        <v>24</v>
      </c>
      <c r="M66" s="266">
        <v>3</v>
      </c>
      <c r="N66" s="266">
        <v>22</v>
      </c>
      <c r="O66" s="266" t="s">
        <v>245</v>
      </c>
      <c r="P66" s="266">
        <v>2</v>
      </c>
      <c r="Q66" s="266">
        <v>9</v>
      </c>
      <c r="R66" s="266">
        <v>8</v>
      </c>
      <c r="S66" s="266">
        <v>1</v>
      </c>
      <c r="T66" s="266" t="s">
        <v>245</v>
      </c>
      <c r="U66" s="266" t="s">
        <v>245</v>
      </c>
      <c r="V66" s="266">
        <v>4</v>
      </c>
      <c r="W66" s="266">
        <v>5</v>
      </c>
      <c r="X66" s="266" t="s">
        <v>245</v>
      </c>
      <c r="Y66" s="266" t="s">
        <v>245</v>
      </c>
      <c r="Z66" s="266" t="s">
        <v>245</v>
      </c>
      <c r="AA66" s="266">
        <v>8</v>
      </c>
      <c r="AB66" s="266">
        <v>9</v>
      </c>
      <c r="AC66" s="266">
        <v>6</v>
      </c>
      <c r="AD66" s="266">
        <v>9</v>
      </c>
      <c r="AE66" s="266">
        <v>9</v>
      </c>
      <c r="AF66" s="266">
        <v>9</v>
      </c>
      <c r="AG66" s="266">
        <v>0</v>
      </c>
      <c r="AH66" s="266">
        <v>9</v>
      </c>
      <c r="AI66" s="266">
        <v>0</v>
      </c>
      <c r="AJ66" s="266">
        <v>0</v>
      </c>
      <c r="AK66" s="266">
        <v>0</v>
      </c>
      <c r="AL66" s="266">
        <v>0</v>
      </c>
      <c r="AM66" s="266">
        <v>0</v>
      </c>
      <c r="AN66" s="266">
        <v>9</v>
      </c>
      <c r="AO66" s="266">
        <v>9</v>
      </c>
      <c r="AP66" s="266">
        <v>9</v>
      </c>
      <c r="AQ66" s="266">
        <v>9</v>
      </c>
    </row>
    <row r="67" spans="1:43" ht="13.5" customHeight="1">
      <c r="A67" s="267">
        <v>62</v>
      </c>
      <c r="B67" s="270"/>
      <c r="C67" s="268" t="s">
        <v>1220</v>
      </c>
      <c r="D67" s="264">
        <v>883</v>
      </c>
      <c r="E67" s="264">
        <v>6</v>
      </c>
      <c r="F67" s="265">
        <v>335</v>
      </c>
      <c r="G67" s="265">
        <v>288</v>
      </c>
      <c r="H67" s="265">
        <v>20</v>
      </c>
      <c r="I67" s="265">
        <v>27</v>
      </c>
      <c r="J67" s="266">
        <v>12.35</v>
      </c>
      <c r="K67" s="266">
        <v>211</v>
      </c>
      <c r="L67" s="266">
        <v>24</v>
      </c>
      <c r="M67" s="266" t="s">
        <v>245</v>
      </c>
      <c r="N67" s="266">
        <v>22</v>
      </c>
      <c r="O67" s="266" t="s">
        <v>245</v>
      </c>
      <c r="P67" s="266">
        <v>3</v>
      </c>
      <c r="Q67" s="266">
        <v>10</v>
      </c>
      <c r="R67" s="266">
        <v>9</v>
      </c>
      <c r="S67" s="266">
        <v>1</v>
      </c>
      <c r="T67" s="266" t="s">
        <v>245</v>
      </c>
      <c r="U67" s="266">
        <v>5</v>
      </c>
      <c r="V67" s="266">
        <v>3</v>
      </c>
      <c r="W67" s="266">
        <v>1</v>
      </c>
      <c r="X67" s="266">
        <v>1</v>
      </c>
      <c r="Y67" s="266" t="s">
        <v>245</v>
      </c>
      <c r="Z67" s="266" t="s">
        <v>245</v>
      </c>
      <c r="AA67" s="266">
        <v>10</v>
      </c>
      <c r="AB67" s="266">
        <v>8</v>
      </c>
      <c r="AC67" s="266">
        <v>8</v>
      </c>
      <c r="AD67" s="266">
        <v>10</v>
      </c>
      <c r="AE67" s="266">
        <v>10</v>
      </c>
      <c r="AF67" s="266">
        <v>10</v>
      </c>
      <c r="AG67" s="266">
        <v>0</v>
      </c>
      <c r="AH67" s="266">
        <v>10</v>
      </c>
      <c r="AI67" s="266">
        <v>0</v>
      </c>
      <c r="AJ67" s="266">
        <v>0</v>
      </c>
      <c r="AK67" s="266">
        <v>0</v>
      </c>
      <c r="AL67" s="266">
        <v>0</v>
      </c>
      <c r="AM67" s="266">
        <v>0</v>
      </c>
      <c r="AN67" s="266">
        <v>10</v>
      </c>
      <c r="AO67" s="266">
        <v>10</v>
      </c>
      <c r="AP67" s="266">
        <v>10</v>
      </c>
      <c r="AQ67" s="266">
        <v>8</v>
      </c>
    </row>
    <row r="68" spans="1:43" ht="13.5" customHeight="1">
      <c r="A68" s="267">
        <v>63</v>
      </c>
      <c r="B68" s="270"/>
      <c r="C68" s="268" t="s">
        <v>1230</v>
      </c>
      <c r="D68" s="264">
        <v>572</v>
      </c>
      <c r="E68" s="264" t="s">
        <v>245</v>
      </c>
      <c r="F68" s="265">
        <v>136</v>
      </c>
      <c r="G68" s="265">
        <v>122</v>
      </c>
      <c r="H68" s="265">
        <v>14</v>
      </c>
      <c r="I68" s="265" t="s">
        <v>245</v>
      </c>
      <c r="J68" s="266">
        <v>7.18</v>
      </c>
      <c r="K68" s="266">
        <v>77</v>
      </c>
      <c r="L68" s="266">
        <v>7</v>
      </c>
      <c r="M68" s="266" t="s">
        <v>245</v>
      </c>
      <c r="N68" s="266">
        <v>7</v>
      </c>
      <c r="O68" s="266" t="s">
        <v>245</v>
      </c>
      <c r="P68" s="266" t="s">
        <v>245</v>
      </c>
      <c r="Q68" s="266">
        <v>4</v>
      </c>
      <c r="R68" s="266">
        <v>4</v>
      </c>
      <c r="S68" s="266" t="s">
        <v>245</v>
      </c>
      <c r="T68" s="266" t="s">
        <v>245</v>
      </c>
      <c r="U68" s="266">
        <v>4</v>
      </c>
      <c r="V68" s="266" t="s">
        <v>245</v>
      </c>
      <c r="W68" s="266" t="s">
        <v>245</v>
      </c>
      <c r="X68" s="266" t="s">
        <v>245</v>
      </c>
      <c r="Y68" s="266" t="s">
        <v>245</v>
      </c>
      <c r="Z68" s="266" t="s">
        <v>245</v>
      </c>
      <c r="AA68" s="266">
        <v>4</v>
      </c>
      <c r="AB68" s="266">
        <v>4</v>
      </c>
      <c r="AC68" s="266">
        <v>4</v>
      </c>
      <c r="AD68" s="266">
        <v>4</v>
      </c>
      <c r="AE68" s="266">
        <v>4</v>
      </c>
      <c r="AF68" s="266">
        <v>4</v>
      </c>
      <c r="AG68" s="266">
        <v>0</v>
      </c>
      <c r="AH68" s="266">
        <v>4</v>
      </c>
      <c r="AI68" s="266">
        <v>3</v>
      </c>
      <c r="AJ68" s="266">
        <v>0</v>
      </c>
      <c r="AK68" s="266">
        <v>0</v>
      </c>
      <c r="AL68" s="266">
        <v>0</v>
      </c>
      <c r="AM68" s="266">
        <v>0</v>
      </c>
      <c r="AN68" s="266">
        <v>4</v>
      </c>
      <c r="AO68" s="266">
        <v>4</v>
      </c>
      <c r="AP68" s="266">
        <v>4</v>
      </c>
      <c r="AQ68" s="266">
        <v>4</v>
      </c>
    </row>
    <row r="69" spans="1:43" ht="13.5" customHeight="1">
      <c r="A69" s="267">
        <v>64</v>
      </c>
      <c r="B69" s="270"/>
      <c r="C69" s="268" t="s">
        <v>1236</v>
      </c>
      <c r="D69" s="264">
        <v>949</v>
      </c>
      <c r="E69" s="264">
        <v>165</v>
      </c>
      <c r="F69" s="265">
        <v>362</v>
      </c>
      <c r="G69" s="265">
        <v>254</v>
      </c>
      <c r="H69" s="265">
        <v>61</v>
      </c>
      <c r="I69" s="265">
        <v>47</v>
      </c>
      <c r="J69" s="266">
        <v>29.81</v>
      </c>
      <c r="K69" s="266">
        <v>181</v>
      </c>
      <c r="L69" s="266">
        <v>37</v>
      </c>
      <c r="M69" s="266">
        <v>2</v>
      </c>
      <c r="N69" s="266">
        <v>37</v>
      </c>
      <c r="O69" s="266">
        <v>1</v>
      </c>
      <c r="P69" s="266" t="s">
        <v>245</v>
      </c>
      <c r="Q69" s="266">
        <v>8</v>
      </c>
      <c r="R69" s="266">
        <v>6</v>
      </c>
      <c r="S69" s="266">
        <v>2</v>
      </c>
      <c r="T69" s="266" t="s">
        <v>245</v>
      </c>
      <c r="U69" s="266">
        <v>7</v>
      </c>
      <c r="V69" s="266" t="s">
        <v>245</v>
      </c>
      <c r="W69" s="266">
        <v>1</v>
      </c>
      <c r="X69" s="266" t="s">
        <v>245</v>
      </c>
      <c r="Y69" s="266" t="s">
        <v>245</v>
      </c>
      <c r="Z69" s="266" t="s">
        <v>245</v>
      </c>
      <c r="AA69" s="266">
        <v>8</v>
      </c>
      <c r="AB69" s="266">
        <v>8</v>
      </c>
      <c r="AC69" s="266">
        <v>8</v>
      </c>
      <c r="AD69" s="266">
        <v>8</v>
      </c>
      <c r="AE69" s="266">
        <v>8</v>
      </c>
      <c r="AF69" s="266">
        <v>8</v>
      </c>
      <c r="AG69" s="266">
        <v>0</v>
      </c>
      <c r="AH69" s="266">
        <v>8</v>
      </c>
      <c r="AI69" s="266">
        <v>4</v>
      </c>
      <c r="AJ69" s="266">
        <v>3</v>
      </c>
      <c r="AK69" s="266">
        <v>3</v>
      </c>
      <c r="AL69" s="266">
        <v>5</v>
      </c>
      <c r="AM69" s="266">
        <v>4</v>
      </c>
      <c r="AN69" s="266">
        <v>8</v>
      </c>
      <c r="AO69" s="266">
        <v>8</v>
      </c>
      <c r="AP69" s="266">
        <v>8</v>
      </c>
      <c r="AQ69" s="266">
        <v>8</v>
      </c>
    </row>
    <row r="70" spans="1:43" ht="13.5" customHeight="1">
      <c r="A70" s="267">
        <v>65</v>
      </c>
      <c r="B70" s="270"/>
      <c r="C70" s="268" t="s">
        <v>1243</v>
      </c>
      <c r="D70" s="264">
        <v>1058</v>
      </c>
      <c r="E70" s="264">
        <v>613</v>
      </c>
      <c r="F70" s="265">
        <v>199</v>
      </c>
      <c r="G70" s="265">
        <v>123</v>
      </c>
      <c r="H70" s="265">
        <v>48</v>
      </c>
      <c r="I70" s="265">
        <v>28</v>
      </c>
      <c r="J70" s="266">
        <v>30.7</v>
      </c>
      <c r="K70" s="266">
        <v>140</v>
      </c>
      <c r="L70" s="266">
        <v>33</v>
      </c>
      <c r="M70" s="266">
        <v>1</v>
      </c>
      <c r="N70" s="266">
        <v>32</v>
      </c>
      <c r="O70" s="266">
        <v>1</v>
      </c>
      <c r="P70" s="266">
        <v>1</v>
      </c>
      <c r="Q70" s="266">
        <v>7</v>
      </c>
      <c r="R70" s="266">
        <v>2</v>
      </c>
      <c r="S70" s="266">
        <v>4</v>
      </c>
      <c r="T70" s="266">
        <v>1</v>
      </c>
      <c r="U70" s="266">
        <v>2</v>
      </c>
      <c r="V70" s="266">
        <v>2</v>
      </c>
      <c r="W70" s="266">
        <v>2</v>
      </c>
      <c r="X70" s="266">
        <v>1</v>
      </c>
      <c r="Y70" s="266" t="s">
        <v>245</v>
      </c>
      <c r="Z70" s="266" t="s">
        <v>245</v>
      </c>
      <c r="AA70" s="266">
        <v>7</v>
      </c>
      <c r="AB70" s="266">
        <v>7</v>
      </c>
      <c r="AC70" s="266">
        <v>5</v>
      </c>
      <c r="AD70" s="266">
        <v>7</v>
      </c>
      <c r="AE70" s="266">
        <v>7</v>
      </c>
      <c r="AF70" s="266">
        <v>7</v>
      </c>
      <c r="AG70" s="266">
        <v>0</v>
      </c>
      <c r="AH70" s="266">
        <v>7</v>
      </c>
      <c r="AI70" s="266">
        <v>0</v>
      </c>
      <c r="AJ70" s="266">
        <v>5</v>
      </c>
      <c r="AK70" s="266">
        <v>3</v>
      </c>
      <c r="AL70" s="266">
        <v>6</v>
      </c>
      <c r="AM70" s="266">
        <v>4</v>
      </c>
      <c r="AN70" s="266">
        <v>7</v>
      </c>
      <c r="AO70" s="266">
        <v>7</v>
      </c>
      <c r="AP70" s="266">
        <v>7</v>
      </c>
      <c r="AQ70" s="266">
        <v>7</v>
      </c>
    </row>
    <row r="71" spans="1:43" ht="13.5" customHeight="1">
      <c r="A71" s="267">
        <v>66</v>
      </c>
      <c r="B71" s="270"/>
      <c r="C71" s="268" t="s">
        <v>1248</v>
      </c>
      <c r="D71" s="264">
        <v>7748</v>
      </c>
      <c r="E71" s="264">
        <v>7241</v>
      </c>
      <c r="F71" s="265">
        <v>246</v>
      </c>
      <c r="G71" s="265">
        <v>76</v>
      </c>
      <c r="H71" s="265">
        <v>92</v>
      </c>
      <c r="I71" s="265">
        <v>78</v>
      </c>
      <c r="J71" s="266">
        <v>63.06</v>
      </c>
      <c r="K71" s="266">
        <v>132</v>
      </c>
      <c r="L71" s="266">
        <v>52</v>
      </c>
      <c r="M71" s="266">
        <v>6</v>
      </c>
      <c r="N71" s="266">
        <v>50</v>
      </c>
      <c r="O71" s="266" t="s">
        <v>245</v>
      </c>
      <c r="P71" s="266">
        <v>2</v>
      </c>
      <c r="Q71" s="266">
        <v>22</v>
      </c>
      <c r="R71" s="266" t="s">
        <v>245</v>
      </c>
      <c r="S71" s="266">
        <v>11</v>
      </c>
      <c r="T71" s="266">
        <v>11</v>
      </c>
      <c r="U71" s="266">
        <v>2</v>
      </c>
      <c r="V71" s="266">
        <v>8</v>
      </c>
      <c r="W71" s="266">
        <v>4</v>
      </c>
      <c r="X71" s="266">
        <v>7</v>
      </c>
      <c r="Y71" s="266" t="s">
        <v>245</v>
      </c>
      <c r="Z71" s="266">
        <v>1</v>
      </c>
      <c r="AA71" s="266">
        <v>20</v>
      </c>
      <c r="AB71" s="266">
        <v>22</v>
      </c>
      <c r="AC71" s="266">
        <v>12</v>
      </c>
      <c r="AD71" s="266">
        <v>22</v>
      </c>
      <c r="AE71" s="266">
        <v>22</v>
      </c>
      <c r="AF71" s="266">
        <v>22</v>
      </c>
      <c r="AG71" s="266">
        <v>0</v>
      </c>
      <c r="AH71" s="266">
        <v>22</v>
      </c>
      <c r="AI71" s="266">
        <v>1</v>
      </c>
      <c r="AJ71" s="266">
        <v>22</v>
      </c>
      <c r="AK71" s="266">
        <v>22</v>
      </c>
      <c r="AL71" s="266">
        <v>3</v>
      </c>
      <c r="AM71" s="266">
        <v>0</v>
      </c>
      <c r="AN71" s="266">
        <v>22</v>
      </c>
      <c r="AO71" s="266">
        <v>22</v>
      </c>
      <c r="AP71" s="266">
        <v>22</v>
      </c>
      <c r="AQ71" s="266">
        <v>22</v>
      </c>
    </row>
    <row r="72" spans="1:43" ht="13.5" customHeight="1">
      <c r="A72" s="267">
        <v>67</v>
      </c>
      <c r="B72" s="270"/>
      <c r="C72" s="268" t="s">
        <v>1267</v>
      </c>
      <c r="D72" s="264">
        <v>1145</v>
      </c>
      <c r="E72" s="264">
        <v>610</v>
      </c>
      <c r="F72" s="265">
        <v>204</v>
      </c>
      <c r="G72" s="265">
        <v>110</v>
      </c>
      <c r="H72" s="265">
        <v>23</v>
      </c>
      <c r="I72" s="265">
        <v>71</v>
      </c>
      <c r="J72" s="266">
        <v>18.68</v>
      </c>
      <c r="K72" s="266">
        <v>167</v>
      </c>
      <c r="L72" s="266">
        <v>37</v>
      </c>
      <c r="M72" s="266">
        <v>3</v>
      </c>
      <c r="N72" s="266">
        <v>35</v>
      </c>
      <c r="O72" s="266">
        <v>3</v>
      </c>
      <c r="P72" s="266">
        <v>3</v>
      </c>
      <c r="Q72" s="266">
        <v>12</v>
      </c>
      <c r="R72" s="266">
        <v>1</v>
      </c>
      <c r="S72" s="266">
        <v>8</v>
      </c>
      <c r="T72" s="266">
        <v>3</v>
      </c>
      <c r="U72" s="266">
        <v>5</v>
      </c>
      <c r="V72" s="266">
        <v>5</v>
      </c>
      <c r="W72" s="266">
        <v>2</v>
      </c>
      <c r="X72" s="266" t="s">
        <v>245</v>
      </c>
      <c r="Y72" s="266" t="s">
        <v>245</v>
      </c>
      <c r="Z72" s="266" t="s">
        <v>245</v>
      </c>
      <c r="AA72" s="266">
        <v>12</v>
      </c>
      <c r="AB72" s="266">
        <v>10</v>
      </c>
      <c r="AC72" s="266">
        <v>7</v>
      </c>
      <c r="AD72" s="266">
        <v>12</v>
      </c>
      <c r="AE72" s="266">
        <v>12</v>
      </c>
      <c r="AF72" s="266">
        <v>12</v>
      </c>
      <c r="AG72" s="266">
        <v>0</v>
      </c>
      <c r="AH72" s="266">
        <v>12</v>
      </c>
      <c r="AI72" s="266">
        <v>0</v>
      </c>
      <c r="AJ72" s="266">
        <v>5</v>
      </c>
      <c r="AK72" s="266">
        <v>2</v>
      </c>
      <c r="AL72" s="266">
        <v>5</v>
      </c>
      <c r="AM72" s="266">
        <v>2</v>
      </c>
      <c r="AN72" s="266">
        <v>12</v>
      </c>
      <c r="AO72" s="266">
        <v>8</v>
      </c>
      <c r="AP72" s="266">
        <v>12</v>
      </c>
      <c r="AQ72" s="266">
        <v>6</v>
      </c>
    </row>
    <row r="73" spans="1:43" ht="13.5" customHeight="1">
      <c r="A73" s="267">
        <v>68</v>
      </c>
      <c r="B73" s="270"/>
      <c r="C73" s="268" t="s">
        <v>1278</v>
      </c>
      <c r="D73" s="264">
        <v>1157</v>
      </c>
      <c r="E73" s="264">
        <v>26</v>
      </c>
      <c r="F73" s="265">
        <v>616</v>
      </c>
      <c r="G73" s="265">
        <v>273</v>
      </c>
      <c r="H73" s="265">
        <v>157</v>
      </c>
      <c r="I73" s="265">
        <v>186</v>
      </c>
      <c r="J73" s="266">
        <v>47.21</v>
      </c>
      <c r="K73" s="266">
        <v>306</v>
      </c>
      <c r="L73" s="266">
        <v>142</v>
      </c>
      <c r="M73" s="266">
        <v>29</v>
      </c>
      <c r="N73" s="266">
        <v>135</v>
      </c>
      <c r="O73" s="266">
        <v>2</v>
      </c>
      <c r="P73" s="266">
        <v>2</v>
      </c>
      <c r="Q73" s="266">
        <v>14</v>
      </c>
      <c r="R73" s="266">
        <v>2</v>
      </c>
      <c r="S73" s="266">
        <v>8</v>
      </c>
      <c r="T73" s="266">
        <v>4</v>
      </c>
      <c r="U73" s="266">
        <v>1</v>
      </c>
      <c r="V73" s="266">
        <v>3</v>
      </c>
      <c r="W73" s="266">
        <v>6</v>
      </c>
      <c r="X73" s="266">
        <v>4</v>
      </c>
      <c r="Y73" s="266" t="s">
        <v>245</v>
      </c>
      <c r="Z73" s="266" t="s">
        <v>245</v>
      </c>
      <c r="AA73" s="266">
        <v>14</v>
      </c>
      <c r="AB73" s="266">
        <v>10</v>
      </c>
      <c r="AC73" s="266">
        <v>1</v>
      </c>
      <c r="AD73" s="266">
        <v>14</v>
      </c>
      <c r="AE73" s="266">
        <v>13</v>
      </c>
      <c r="AF73" s="266">
        <v>13</v>
      </c>
      <c r="AG73" s="266">
        <v>0</v>
      </c>
      <c r="AH73" s="266">
        <v>14</v>
      </c>
      <c r="AI73" s="266">
        <v>0</v>
      </c>
      <c r="AJ73" s="266">
        <v>2</v>
      </c>
      <c r="AK73" s="266">
        <v>0</v>
      </c>
      <c r="AL73" s="266">
        <v>0</v>
      </c>
      <c r="AM73" s="266">
        <v>0</v>
      </c>
      <c r="AN73" s="266">
        <v>13</v>
      </c>
      <c r="AO73" s="266">
        <v>13</v>
      </c>
      <c r="AP73" s="266">
        <v>14</v>
      </c>
      <c r="AQ73" s="266">
        <v>10</v>
      </c>
    </row>
    <row r="74" spans="1:43" ht="13.5" customHeight="1">
      <c r="A74" s="267">
        <v>69</v>
      </c>
      <c r="B74" s="270"/>
      <c r="C74" s="268" t="s">
        <v>1289</v>
      </c>
      <c r="D74" s="264">
        <v>462</v>
      </c>
      <c r="E74" s="264" t="s">
        <v>245</v>
      </c>
      <c r="F74" s="265">
        <v>275</v>
      </c>
      <c r="G74" s="265">
        <v>264</v>
      </c>
      <c r="H74" s="265">
        <v>9</v>
      </c>
      <c r="I74" s="265">
        <v>2</v>
      </c>
      <c r="J74" s="266">
        <v>2.19</v>
      </c>
      <c r="K74" s="266">
        <v>198</v>
      </c>
      <c r="L74" s="266">
        <v>12</v>
      </c>
      <c r="M74" s="266" t="s">
        <v>245</v>
      </c>
      <c r="N74" s="266">
        <v>12</v>
      </c>
      <c r="O74" s="266" t="s">
        <v>245</v>
      </c>
      <c r="P74" s="266">
        <v>1</v>
      </c>
      <c r="Q74" s="266">
        <v>5</v>
      </c>
      <c r="R74" s="266">
        <v>5</v>
      </c>
      <c r="S74" s="266" t="s">
        <v>245</v>
      </c>
      <c r="T74" s="266" t="s">
        <v>245</v>
      </c>
      <c r="U74" s="266" t="s">
        <v>245</v>
      </c>
      <c r="V74" s="266">
        <v>4</v>
      </c>
      <c r="W74" s="266">
        <v>1</v>
      </c>
      <c r="X74" s="266" t="s">
        <v>245</v>
      </c>
      <c r="Y74" s="266" t="s">
        <v>245</v>
      </c>
      <c r="Z74" s="266" t="s">
        <v>245</v>
      </c>
      <c r="AA74" s="266">
        <v>5</v>
      </c>
      <c r="AB74" s="266">
        <v>5</v>
      </c>
      <c r="AC74" s="266">
        <v>4</v>
      </c>
      <c r="AD74" s="266">
        <v>5</v>
      </c>
      <c r="AE74" s="266">
        <v>5</v>
      </c>
      <c r="AF74" s="266">
        <v>5</v>
      </c>
      <c r="AG74" s="266">
        <v>0</v>
      </c>
      <c r="AH74" s="266">
        <v>5</v>
      </c>
      <c r="AI74" s="266">
        <v>5</v>
      </c>
      <c r="AJ74" s="266">
        <v>0</v>
      </c>
      <c r="AK74" s="266">
        <v>0</v>
      </c>
      <c r="AL74" s="266">
        <v>0</v>
      </c>
      <c r="AM74" s="266">
        <v>0</v>
      </c>
      <c r="AN74" s="266">
        <v>5</v>
      </c>
      <c r="AO74" s="266">
        <v>5</v>
      </c>
      <c r="AP74" s="266">
        <v>5</v>
      </c>
      <c r="AQ74" s="266">
        <v>5</v>
      </c>
    </row>
    <row r="75" spans="1:43" ht="13.5" customHeight="1">
      <c r="A75" s="267">
        <v>70</v>
      </c>
      <c r="B75" s="269"/>
      <c r="C75" s="269" t="s">
        <v>1295</v>
      </c>
      <c r="D75" s="264">
        <v>559</v>
      </c>
      <c r="E75" s="264" t="s">
        <v>245</v>
      </c>
      <c r="F75" s="265">
        <v>308</v>
      </c>
      <c r="G75" s="265">
        <v>287</v>
      </c>
      <c r="H75" s="265">
        <v>12</v>
      </c>
      <c r="I75" s="265">
        <v>9</v>
      </c>
      <c r="J75" s="266">
        <v>3.96</v>
      </c>
      <c r="K75" s="266">
        <v>206</v>
      </c>
      <c r="L75" s="266">
        <v>19</v>
      </c>
      <c r="M75" s="266">
        <v>3</v>
      </c>
      <c r="N75" s="266">
        <v>17</v>
      </c>
      <c r="O75" s="266" t="s">
        <v>245</v>
      </c>
      <c r="P75" s="266">
        <v>1</v>
      </c>
      <c r="Q75" s="266">
        <v>7</v>
      </c>
      <c r="R75" s="266">
        <v>7</v>
      </c>
      <c r="S75" s="266" t="s">
        <v>245</v>
      </c>
      <c r="T75" s="266" t="s">
        <v>245</v>
      </c>
      <c r="U75" s="266">
        <v>1</v>
      </c>
      <c r="V75" s="266">
        <v>5</v>
      </c>
      <c r="W75" s="266">
        <v>1</v>
      </c>
      <c r="X75" s="266" t="s">
        <v>245</v>
      </c>
      <c r="Y75" s="266" t="s">
        <v>245</v>
      </c>
      <c r="Z75" s="266" t="s">
        <v>245</v>
      </c>
      <c r="AA75" s="266">
        <v>7</v>
      </c>
      <c r="AB75" s="266">
        <v>7</v>
      </c>
      <c r="AC75" s="266">
        <v>7</v>
      </c>
      <c r="AD75" s="266">
        <v>7</v>
      </c>
      <c r="AE75" s="266">
        <v>7</v>
      </c>
      <c r="AF75" s="266">
        <v>7</v>
      </c>
      <c r="AG75" s="266">
        <v>0</v>
      </c>
      <c r="AH75" s="266">
        <v>7</v>
      </c>
      <c r="AI75" s="266">
        <v>2</v>
      </c>
      <c r="AJ75" s="266">
        <v>0</v>
      </c>
      <c r="AK75" s="266">
        <v>0</v>
      </c>
      <c r="AL75" s="266">
        <v>0</v>
      </c>
      <c r="AM75" s="266">
        <v>0</v>
      </c>
      <c r="AN75" s="266">
        <v>7</v>
      </c>
      <c r="AO75" s="266">
        <v>7</v>
      </c>
      <c r="AP75" s="266">
        <v>7</v>
      </c>
      <c r="AQ75" s="266">
        <v>7</v>
      </c>
    </row>
    <row r="76" spans="1:43" ht="13.5" customHeight="1">
      <c r="A76" s="267">
        <v>71</v>
      </c>
      <c r="B76" s="270"/>
      <c r="C76" s="268" t="s">
        <v>1301</v>
      </c>
      <c r="D76" s="264">
        <v>1155</v>
      </c>
      <c r="E76" s="264">
        <v>672</v>
      </c>
      <c r="F76" s="265">
        <v>204</v>
      </c>
      <c r="G76" s="265">
        <v>98</v>
      </c>
      <c r="H76" s="265">
        <v>101</v>
      </c>
      <c r="I76" s="265">
        <v>5</v>
      </c>
      <c r="J76" s="266">
        <v>20.38</v>
      </c>
      <c r="K76" s="266">
        <v>61</v>
      </c>
      <c r="L76" s="266">
        <v>9</v>
      </c>
      <c r="M76" s="266">
        <v>1</v>
      </c>
      <c r="N76" s="266">
        <v>9</v>
      </c>
      <c r="O76" s="266">
        <v>1</v>
      </c>
      <c r="P76" s="266" t="s">
        <v>245</v>
      </c>
      <c r="Q76" s="266">
        <v>2</v>
      </c>
      <c r="R76" s="266" t="s">
        <v>245</v>
      </c>
      <c r="S76" s="266">
        <v>1</v>
      </c>
      <c r="T76" s="266">
        <v>1</v>
      </c>
      <c r="U76" s="266" t="s">
        <v>245</v>
      </c>
      <c r="V76" s="266">
        <v>2</v>
      </c>
      <c r="W76" s="266" t="s">
        <v>245</v>
      </c>
      <c r="X76" s="266" t="s">
        <v>245</v>
      </c>
      <c r="Y76" s="266" t="s">
        <v>245</v>
      </c>
      <c r="Z76" s="266" t="s">
        <v>245</v>
      </c>
      <c r="AA76" s="266">
        <v>1</v>
      </c>
      <c r="AB76" s="266">
        <v>1</v>
      </c>
      <c r="AC76" s="266">
        <v>2</v>
      </c>
      <c r="AD76" s="266">
        <v>2</v>
      </c>
      <c r="AE76" s="266">
        <v>2</v>
      </c>
      <c r="AF76" s="266">
        <v>2</v>
      </c>
      <c r="AG76" s="266">
        <v>0</v>
      </c>
      <c r="AH76" s="266">
        <v>2</v>
      </c>
      <c r="AI76" s="266">
        <v>0</v>
      </c>
      <c r="AJ76" s="266">
        <v>2</v>
      </c>
      <c r="AK76" s="266">
        <v>1</v>
      </c>
      <c r="AL76" s="266">
        <v>2</v>
      </c>
      <c r="AM76" s="266">
        <v>1</v>
      </c>
      <c r="AN76" s="266">
        <v>2</v>
      </c>
      <c r="AO76" s="266">
        <v>2</v>
      </c>
      <c r="AP76" s="266">
        <v>2</v>
      </c>
      <c r="AQ76" s="266">
        <v>1</v>
      </c>
    </row>
    <row r="77" spans="1:43" ht="13.5" customHeight="1">
      <c r="A77" s="267">
        <v>72</v>
      </c>
      <c r="B77" s="270"/>
      <c r="C77" s="268" t="s">
        <v>4609</v>
      </c>
      <c r="D77" s="264">
        <v>3698</v>
      </c>
      <c r="E77" s="264">
        <v>3000</v>
      </c>
      <c r="F77" s="265">
        <v>187</v>
      </c>
      <c r="G77" s="265">
        <v>123</v>
      </c>
      <c r="H77" s="265">
        <v>56</v>
      </c>
      <c r="I77" s="265">
        <v>8</v>
      </c>
      <c r="J77" s="266">
        <v>50.19</v>
      </c>
      <c r="K77" s="266">
        <v>125</v>
      </c>
      <c r="L77" s="266">
        <v>38</v>
      </c>
      <c r="M77" s="266">
        <v>3</v>
      </c>
      <c r="N77" s="266">
        <v>35</v>
      </c>
      <c r="O77" s="266" t="s">
        <v>245</v>
      </c>
      <c r="P77" s="266">
        <v>1</v>
      </c>
      <c r="Q77" s="266">
        <v>8</v>
      </c>
      <c r="R77" s="266">
        <v>3</v>
      </c>
      <c r="S77" s="266">
        <v>5</v>
      </c>
      <c r="T77" s="266" t="s">
        <v>245</v>
      </c>
      <c r="U77" s="266">
        <v>4</v>
      </c>
      <c r="V77" s="266" t="s">
        <v>245</v>
      </c>
      <c r="W77" s="266">
        <v>2</v>
      </c>
      <c r="X77" s="266">
        <v>1</v>
      </c>
      <c r="Y77" s="266" t="s">
        <v>245</v>
      </c>
      <c r="Z77" s="266">
        <v>1</v>
      </c>
      <c r="AA77" s="266">
        <v>7</v>
      </c>
      <c r="AB77" s="266">
        <v>7</v>
      </c>
      <c r="AC77" s="266">
        <v>4</v>
      </c>
      <c r="AD77" s="266">
        <v>7</v>
      </c>
      <c r="AE77" s="266">
        <v>7</v>
      </c>
      <c r="AF77" s="266">
        <v>7</v>
      </c>
      <c r="AG77" s="266">
        <v>1</v>
      </c>
      <c r="AH77" s="266">
        <v>8</v>
      </c>
      <c r="AI77" s="266">
        <v>1</v>
      </c>
      <c r="AJ77" s="266">
        <v>8</v>
      </c>
      <c r="AK77" s="266">
        <v>3</v>
      </c>
      <c r="AL77" s="266">
        <v>7</v>
      </c>
      <c r="AM77" s="266">
        <v>3</v>
      </c>
      <c r="AN77" s="266">
        <v>8</v>
      </c>
      <c r="AO77" s="266">
        <v>6</v>
      </c>
      <c r="AP77" s="266">
        <v>8</v>
      </c>
      <c r="AQ77" s="266">
        <v>6</v>
      </c>
    </row>
    <row r="78" spans="1:43" ht="13.5" customHeight="1">
      <c r="A78" s="267">
        <v>73</v>
      </c>
      <c r="B78" s="270"/>
      <c r="C78" s="268" t="s">
        <v>1311</v>
      </c>
      <c r="D78" s="264">
        <v>39</v>
      </c>
      <c r="E78" s="264" t="s">
        <v>245</v>
      </c>
      <c r="F78" s="265">
        <v>7</v>
      </c>
      <c r="G78" s="265" t="s">
        <v>245</v>
      </c>
      <c r="H78" s="265">
        <v>1</v>
      </c>
      <c r="I78" s="265">
        <v>6</v>
      </c>
      <c r="J78" s="266" t="s">
        <v>246</v>
      </c>
      <c r="K78" s="266">
        <v>2</v>
      </c>
      <c r="L78" s="266" t="s">
        <v>246</v>
      </c>
      <c r="M78" s="266" t="s">
        <v>246</v>
      </c>
      <c r="N78" s="266" t="s">
        <v>246</v>
      </c>
      <c r="O78" s="266" t="s">
        <v>246</v>
      </c>
      <c r="P78" s="266" t="s">
        <v>246</v>
      </c>
      <c r="Q78" s="266">
        <v>1</v>
      </c>
      <c r="R78" s="266" t="s">
        <v>245</v>
      </c>
      <c r="S78" s="266" t="s">
        <v>245</v>
      </c>
      <c r="T78" s="266">
        <v>1</v>
      </c>
      <c r="U78" s="266">
        <v>1</v>
      </c>
      <c r="V78" s="266" t="s">
        <v>245</v>
      </c>
      <c r="W78" s="266" t="s">
        <v>245</v>
      </c>
      <c r="X78" s="266" t="s">
        <v>245</v>
      </c>
      <c r="Y78" s="266" t="s">
        <v>245</v>
      </c>
      <c r="Z78" s="266" t="s">
        <v>245</v>
      </c>
      <c r="AA78" s="266">
        <v>0</v>
      </c>
      <c r="AB78" s="266">
        <v>0</v>
      </c>
      <c r="AC78" s="266">
        <v>0</v>
      </c>
      <c r="AD78" s="266">
        <v>1</v>
      </c>
      <c r="AE78" s="266">
        <v>1</v>
      </c>
      <c r="AF78" s="266">
        <v>1</v>
      </c>
      <c r="AG78" s="266">
        <v>0</v>
      </c>
      <c r="AH78" s="266">
        <v>1</v>
      </c>
      <c r="AI78" s="266">
        <v>0</v>
      </c>
      <c r="AJ78" s="266">
        <v>0</v>
      </c>
      <c r="AK78" s="266">
        <v>0</v>
      </c>
      <c r="AL78" s="266">
        <v>0</v>
      </c>
      <c r="AM78" s="266">
        <v>0</v>
      </c>
      <c r="AN78" s="266">
        <v>1</v>
      </c>
      <c r="AO78" s="266">
        <v>0</v>
      </c>
      <c r="AP78" s="266">
        <v>1</v>
      </c>
      <c r="AQ78" s="266">
        <v>0</v>
      </c>
    </row>
    <row r="79" spans="1:43" ht="13.5" customHeight="1">
      <c r="A79" s="267">
        <v>74</v>
      </c>
      <c r="B79" s="270"/>
      <c r="C79" s="268" t="s">
        <v>1313</v>
      </c>
      <c r="D79" s="264">
        <v>3546</v>
      </c>
      <c r="E79" s="264">
        <v>3264</v>
      </c>
      <c r="F79" s="265">
        <v>184</v>
      </c>
      <c r="G79" s="265">
        <v>121</v>
      </c>
      <c r="H79" s="265">
        <v>56</v>
      </c>
      <c r="I79" s="265">
        <v>7</v>
      </c>
      <c r="J79" s="266">
        <v>57.97</v>
      </c>
      <c r="K79" s="266">
        <v>56</v>
      </c>
      <c r="L79" s="266">
        <v>13</v>
      </c>
      <c r="M79" s="266" t="s">
        <v>245</v>
      </c>
      <c r="N79" s="266">
        <v>13</v>
      </c>
      <c r="O79" s="266" t="s">
        <v>245</v>
      </c>
      <c r="P79" s="266" t="s">
        <v>245</v>
      </c>
      <c r="Q79" s="266">
        <v>6</v>
      </c>
      <c r="R79" s="266">
        <v>2</v>
      </c>
      <c r="S79" s="266">
        <v>4</v>
      </c>
      <c r="T79" s="266" t="s">
        <v>245</v>
      </c>
      <c r="U79" s="266" t="s">
        <v>245</v>
      </c>
      <c r="V79" s="266">
        <v>1</v>
      </c>
      <c r="W79" s="266">
        <v>4</v>
      </c>
      <c r="X79" s="266">
        <v>1</v>
      </c>
      <c r="Y79" s="266" t="s">
        <v>245</v>
      </c>
      <c r="Z79" s="266" t="s">
        <v>245</v>
      </c>
      <c r="AA79" s="266">
        <v>6</v>
      </c>
      <c r="AB79" s="266">
        <v>6</v>
      </c>
      <c r="AC79" s="266">
        <v>6</v>
      </c>
      <c r="AD79" s="266">
        <v>6</v>
      </c>
      <c r="AE79" s="266">
        <v>6</v>
      </c>
      <c r="AF79" s="266">
        <v>6</v>
      </c>
      <c r="AG79" s="266">
        <v>0</v>
      </c>
      <c r="AH79" s="266">
        <v>6</v>
      </c>
      <c r="AI79" s="266">
        <v>6</v>
      </c>
      <c r="AJ79" s="266">
        <v>6</v>
      </c>
      <c r="AK79" s="266">
        <v>6</v>
      </c>
      <c r="AL79" s="266">
        <v>5</v>
      </c>
      <c r="AM79" s="266">
        <v>3</v>
      </c>
      <c r="AN79" s="266">
        <v>6</v>
      </c>
      <c r="AO79" s="266">
        <v>6</v>
      </c>
      <c r="AP79" s="266">
        <v>6</v>
      </c>
      <c r="AQ79" s="266">
        <v>6</v>
      </c>
    </row>
    <row r="80" spans="1:43" ht="13.5" customHeight="1">
      <c r="A80" s="267">
        <v>75</v>
      </c>
      <c r="B80" s="270"/>
      <c r="C80" s="268" t="s">
        <v>1320</v>
      </c>
      <c r="D80" s="264">
        <v>1262</v>
      </c>
      <c r="E80" s="264">
        <v>926</v>
      </c>
      <c r="F80" s="265">
        <v>146</v>
      </c>
      <c r="G80" s="265">
        <v>83</v>
      </c>
      <c r="H80" s="265">
        <v>58</v>
      </c>
      <c r="I80" s="265">
        <v>5</v>
      </c>
      <c r="J80" s="266">
        <v>66.27</v>
      </c>
      <c r="K80" s="266">
        <v>35</v>
      </c>
      <c r="L80" s="266">
        <v>8</v>
      </c>
      <c r="M80" s="266">
        <v>2</v>
      </c>
      <c r="N80" s="266">
        <v>7</v>
      </c>
      <c r="O80" s="266" t="s">
        <v>245</v>
      </c>
      <c r="P80" s="266">
        <v>1</v>
      </c>
      <c r="Q80" s="266">
        <v>7</v>
      </c>
      <c r="R80" s="266">
        <v>2</v>
      </c>
      <c r="S80" s="266">
        <v>5</v>
      </c>
      <c r="T80" s="266" t="s">
        <v>245</v>
      </c>
      <c r="U80" s="266" t="s">
        <v>245</v>
      </c>
      <c r="V80" s="266">
        <v>3</v>
      </c>
      <c r="W80" s="266">
        <v>1</v>
      </c>
      <c r="X80" s="266">
        <v>3</v>
      </c>
      <c r="Y80" s="266" t="s">
        <v>245</v>
      </c>
      <c r="Z80" s="266" t="s">
        <v>245</v>
      </c>
      <c r="AA80" s="266">
        <v>7</v>
      </c>
      <c r="AB80" s="266">
        <v>7</v>
      </c>
      <c r="AC80" s="266">
        <v>7</v>
      </c>
      <c r="AD80" s="266">
        <v>7</v>
      </c>
      <c r="AE80" s="266">
        <v>7</v>
      </c>
      <c r="AF80" s="266">
        <v>7</v>
      </c>
      <c r="AG80" s="266">
        <v>0</v>
      </c>
      <c r="AH80" s="266">
        <v>7</v>
      </c>
      <c r="AI80" s="266">
        <v>7</v>
      </c>
      <c r="AJ80" s="266">
        <v>7</v>
      </c>
      <c r="AK80" s="266">
        <v>5</v>
      </c>
      <c r="AL80" s="266">
        <v>3</v>
      </c>
      <c r="AM80" s="266">
        <v>3</v>
      </c>
      <c r="AN80" s="266">
        <v>7</v>
      </c>
      <c r="AO80" s="266">
        <v>7</v>
      </c>
      <c r="AP80" s="266">
        <v>7</v>
      </c>
      <c r="AQ80" s="266">
        <v>7</v>
      </c>
    </row>
    <row r="81" spans="1:43" ht="13.5" customHeight="1">
      <c r="A81" s="267">
        <v>76</v>
      </c>
      <c r="B81" s="270"/>
      <c r="C81" s="268" t="s">
        <v>1325</v>
      </c>
      <c r="D81" s="264">
        <v>1177</v>
      </c>
      <c r="E81" s="264">
        <v>921</v>
      </c>
      <c r="F81" s="265">
        <v>56</v>
      </c>
      <c r="G81" s="265">
        <v>33</v>
      </c>
      <c r="H81" s="265">
        <v>16</v>
      </c>
      <c r="I81" s="265">
        <v>7</v>
      </c>
      <c r="J81" s="266">
        <v>32.15</v>
      </c>
      <c r="K81" s="266">
        <v>18</v>
      </c>
      <c r="L81" s="266">
        <v>6</v>
      </c>
      <c r="M81" s="266" t="s">
        <v>245</v>
      </c>
      <c r="N81" s="266">
        <v>6</v>
      </c>
      <c r="O81" s="266" t="s">
        <v>245</v>
      </c>
      <c r="P81" s="266" t="s">
        <v>245</v>
      </c>
      <c r="Q81" s="266">
        <v>7</v>
      </c>
      <c r="R81" s="266">
        <v>1</v>
      </c>
      <c r="S81" s="266">
        <v>3</v>
      </c>
      <c r="T81" s="266">
        <v>3</v>
      </c>
      <c r="U81" s="266">
        <v>3</v>
      </c>
      <c r="V81" s="266">
        <v>1</v>
      </c>
      <c r="W81" s="266">
        <v>1</v>
      </c>
      <c r="X81" s="266">
        <v>1</v>
      </c>
      <c r="Y81" s="266">
        <v>1</v>
      </c>
      <c r="Z81" s="266" t="s">
        <v>245</v>
      </c>
      <c r="AA81" s="266">
        <v>4</v>
      </c>
      <c r="AB81" s="266">
        <v>4</v>
      </c>
      <c r="AC81" s="266">
        <v>4</v>
      </c>
      <c r="AD81" s="266">
        <v>4</v>
      </c>
      <c r="AE81" s="266">
        <v>4</v>
      </c>
      <c r="AF81" s="266">
        <v>4</v>
      </c>
      <c r="AG81" s="266">
        <v>3</v>
      </c>
      <c r="AH81" s="266">
        <v>7</v>
      </c>
      <c r="AI81" s="266">
        <v>4</v>
      </c>
      <c r="AJ81" s="266">
        <v>7</v>
      </c>
      <c r="AK81" s="266">
        <v>2</v>
      </c>
      <c r="AL81" s="266">
        <v>2</v>
      </c>
      <c r="AM81" s="266">
        <v>2</v>
      </c>
      <c r="AN81" s="266">
        <v>6</v>
      </c>
      <c r="AO81" s="266">
        <v>4</v>
      </c>
      <c r="AP81" s="266">
        <v>5</v>
      </c>
      <c r="AQ81" s="266">
        <v>4</v>
      </c>
    </row>
    <row r="82" spans="1:43" ht="13.5" customHeight="1">
      <c r="A82" s="267">
        <v>77</v>
      </c>
      <c r="B82" s="270"/>
      <c r="C82" s="268" t="s">
        <v>291</v>
      </c>
      <c r="D82" s="264">
        <v>3030</v>
      </c>
      <c r="E82" s="264">
        <v>2436</v>
      </c>
      <c r="F82" s="265">
        <v>181</v>
      </c>
      <c r="G82" s="265">
        <v>89</v>
      </c>
      <c r="H82" s="265">
        <v>84</v>
      </c>
      <c r="I82" s="265">
        <v>8</v>
      </c>
      <c r="J82" s="266">
        <v>74.55</v>
      </c>
      <c r="K82" s="266">
        <v>27</v>
      </c>
      <c r="L82" s="266">
        <v>3</v>
      </c>
      <c r="M82" s="266" t="s">
        <v>245</v>
      </c>
      <c r="N82" s="266">
        <v>3</v>
      </c>
      <c r="O82" s="266" t="s">
        <v>245</v>
      </c>
      <c r="P82" s="266" t="s">
        <v>245</v>
      </c>
      <c r="Q82" s="266">
        <v>10</v>
      </c>
      <c r="R82" s="266">
        <v>1</v>
      </c>
      <c r="S82" s="266">
        <v>9</v>
      </c>
      <c r="T82" s="266" t="s">
        <v>245</v>
      </c>
      <c r="U82" s="266" t="s">
        <v>245</v>
      </c>
      <c r="V82" s="266" t="s">
        <v>245</v>
      </c>
      <c r="W82" s="266">
        <v>2</v>
      </c>
      <c r="X82" s="266">
        <v>6</v>
      </c>
      <c r="Y82" s="266">
        <v>2</v>
      </c>
      <c r="Z82" s="266" t="s">
        <v>245</v>
      </c>
      <c r="AA82" s="266">
        <v>10</v>
      </c>
      <c r="AB82" s="266">
        <v>10</v>
      </c>
      <c r="AC82" s="266">
        <v>10</v>
      </c>
      <c r="AD82" s="266">
        <v>10</v>
      </c>
      <c r="AE82" s="266">
        <v>10</v>
      </c>
      <c r="AF82" s="266">
        <v>10</v>
      </c>
      <c r="AG82" s="266">
        <v>0</v>
      </c>
      <c r="AH82" s="266">
        <v>10</v>
      </c>
      <c r="AI82" s="266">
        <v>10</v>
      </c>
      <c r="AJ82" s="266">
        <v>10</v>
      </c>
      <c r="AK82" s="266">
        <v>10</v>
      </c>
      <c r="AL82" s="266">
        <v>5</v>
      </c>
      <c r="AM82" s="266">
        <v>5</v>
      </c>
      <c r="AN82" s="266">
        <v>10</v>
      </c>
      <c r="AO82" s="266">
        <v>10</v>
      </c>
      <c r="AP82" s="266">
        <v>10</v>
      </c>
      <c r="AQ82" s="266">
        <v>10</v>
      </c>
    </row>
    <row r="83" spans="1:43" ht="13.5" customHeight="1">
      <c r="A83" s="267">
        <v>78</v>
      </c>
      <c r="B83" s="270"/>
      <c r="C83" s="268" t="s">
        <v>1342</v>
      </c>
      <c r="D83" s="264">
        <v>40273</v>
      </c>
      <c r="E83" s="264">
        <v>35346</v>
      </c>
      <c r="F83" s="265">
        <v>29</v>
      </c>
      <c r="G83" s="265" t="s">
        <v>245</v>
      </c>
      <c r="H83" s="265">
        <v>29</v>
      </c>
      <c r="I83" s="265" t="s">
        <v>245</v>
      </c>
      <c r="J83" s="266" t="s">
        <v>246</v>
      </c>
      <c r="K83" s="266">
        <v>2</v>
      </c>
      <c r="L83" s="266" t="s">
        <v>246</v>
      </c>
      <c r="M83" s="266" t="s">
        <v>246</v>
      </c>
      <c r="N83" s="266" t="s">
        <v>246</v>
      </c>
      <c r="O83" s="266" t="s">
        <v>246</v>
      </c>
      <c r="P83" s="266" t="s">
        <v>246</v>
      </c>
      <c r="Q83" s="266">
        <v>8</v>
      </c>
      <c r="R83" s="266" t="s">
        <v>245</v>
      </c>
      <c r="S83" s="266" t="s">
        <v>245</v>
      </c>
      <c r="T83" s="266">
        <v>8</v>
      </c>
      <c r="U83" s="266">
        <v>6</v>
      </c>
      <c r="V83" s="266">
        <v>2</v>
      </c>
      <c r="W83" s="266" t="s">
        <v>245</v>
      </c>
      <c r="X83" s="266" t="s">
        <v>245</v>
      </c>
      <c r="Y83" s="266" t="s">
        <v>245</v>
      </c>
      <c r="Z83" s="266" t="s">
        <v>245</v>
      </c>
      <c r="AA83" s="266">
        <v>3</v>
      </c>
      <c r="AB83" s="266">
        <v>3</v>
      </c>
      <c r="AC83" s="266">
        <v>8</v>
      </c>
      <c r="AD83" s="266">
        <v>8</v>
      </c>
      <c r="AE83" s="266">
        <v>8</v>
      </c>
      <c r="AF83" s="266">
        <v>8</v>
      </c>
      <c r="AG83" s="266">
        <v>0</v>
      </c>
      <c r="AH83" s="266">
        <v>7</v>
      </c>
      <c r="AI83" s="266">
        <v>2</v>
      </c>
      <c r="AJ83" s="266">
        <v>8</v>
      </c>
      <c r="AK83" s="266">
        <v>6</v>
      </c>
      <c r="AL83" s="266">
        <v>3</v>
      </c>
      <c r="AM83" s="266">
        <v>2</v>
      </c>
      <c r="AN83" s="266">
        <v>8</v>
      </c>
      <c r="AO83" s="266">
        <v>6</v>
      </c>
      <c r="AP83" s="266">
        <v>2</v>
      </c>
      <c r="AQ83" s="266">
        <v>1</v>
      </c>
    </row>
    <row r="84" spans="1:43" ht="13.5" customHeight="1">
      <c r="A84" s="267">
        <v>79</v>
      </c>
      <c r="B84" s="270"/>
      <c r="C84" s="268" t="s">
        <v>1350</v>
      </c>
      <c r="D84" s="264">
        <v>11763</v>
      </c>
      <c r="E84" s="264">
        <v>11114</v>
      </c>
      <c r="F84" s="265">
        <v>108</v>
      </c>
      <c r="G84" s="265">
        <v>41</v>
      </c>
      <c r="H84" s="265">
        <v>67</v>
      </c>
      <c r="I84" s="265" t="s">
        <v>245</v>
      </c>
      <c r="J84" s="266">
        <v>13.03</v>
      </c>
      <c r="K84" s="266">
        <v>67</v>
      </c>
      <c r="L84" s="266">
        <v>7</v>
      </c>
      <c r="M84" s="266">
        <v>1</v>
      </c>
      <c r="N84" s="266">
        <v>6</v>
      </c>
      <c r="O84" s="266" t="s">
        <v>245</v>
      </c>
      <c r="P84" s="266" t="s">
        <v>245</v>
      </c>
      <c r="Q84" s="266">
        <v>14</v>
      </c>
      <c r="R84" s="266" t="s">
        <v>245</v>
      </c>
      <c r="S84" s="266">
        <v>6</v>
      </c>
      <c r="T84" s="266">
        <v>8</v>
      </c>
      <c r="U84" s="266">
        <v>1</v>
      </c>
      <c r="V84" s="266" t="s">
        <v>245</v>
      </c>
      <c r="W84" s="266">
        <v>3</v>
      </c>
      <c r="X84" s="266">
        <v>8</v>
      </c>
      <c r="Y84" s="266">
        <v>2</v>
      </c>
      <c r="Z84" s="266" t="s">
        <v>245</v>
      </c>
      <c r="AA84" s="266">
        <v>8</v>
      </c>
      <c r="AB84" s="266">
        <v>10</v>
      </c>
      <c r="AC84" s="266">
        <v>13</v>
      </c>
      <c r="AD84" s="266">
        <v>13</v>
      </c>
      <c r="AE84" s="266">
        <v>13</v>
      </c>
      <c r="AF84" s="266">
        <v>11</v>
      </c>
      <c r="AG84" s="266">
        <v>1</v>
      </c>
      <c r="AH84" s="266">
        <v>14</v>
      </c>
      <c r="AI84" s="266">
        <v>9</v>
      </c>
      <c r="AJ84" s="266">
        <v>14</v>
      </c>
      <c r="AK84" s="266">
        <v>13</v>
      </c>
      <c r="AL84" s="266">
        <v>4</v>
      </c>
      <c r="AM84" s="266">
        <v>4</v>
      </c>
      <c r="AN84" s="266">
        <v>14</v>
      </c>
      <c r="AO84" s="266">
        <v>10</v>
      </c>
      <c r="AP84" s="266">
        <v>11</v>
      </c>
      <c r="AQ84" s="266">
        <v>8</v>
      </c>
    </row>
    <row r="85" spans="1:43" ht="13.5" customHeight="1">
      <c r="A85" s="267">
        <v>80</v>
      </c>
      <c r="B85" s="270"/>
      <c r="C85" s="268" t="s">
        <v>1365</v>
      </c>
      <c r="D85" s="264">
        <v>3612</v>
      </c>
      <c r="E85" s="264">
        <v>2358</v>
      </c>
      <c r="F85" s="265">
        <v>786</v>
      </c>
      <c r="G85" s="265">
        <v>335</v>
      </c>
      <c r="H85" s="265">
        <v>139</v>
      </c>
      <c r="I85" s="265">
        <v>312</v>
      </c>
      <c r="J85" s="266">
        <v>33.11</v>
      </c>
      <c r="K85" s="266">
        <v>400</v>
      </c>
      <c r="L85" s="266">
        <v>101</v>
      </c>
      <c r="M85" s="266">
        <v>16</v>
      </c>
      <c r="N85" s="266">
        <v>98</v>
      </c>
      <c r="O85" s="266">
        <v>2</v>
      </c>
      <c r="P85" s="266">
        <v>7</v>
      </c>
      <c r="Q85" s="266">
        <v>16</v>
      </c>
      <c r="R85" s="266">
        <v>6</v>
      </c>
      <c r="S85" s="266">
        <v>3</v>
      </c>
      <c r="T85" s="266">
        <v>7</v>
      </c>
      <c r="U85" s="266" t="s">
        <v>245</v>
      </c>
      <c r="V85" s="266">
        <v>5</v>
      </c>
      <c r="W85" s="266">
        <v>3</v>
      </c>
      <c r="X85" s="266">
        <v>8</v>
      </c>
      <c r="Y85" s="266" t="s">
        <v>245</v>
      </c>
      <c r="Z85" s="266" t="s">
        <v>245</v>
      </c>
      <c r="AA85" s="266">
        <v>16</v>
      </c>
      <c r="AB85" s="266">
        <v>14</v>
      </c>
      <c r="AC85" s="266">
        <v>16</v>
      </c>
      <c r="AD85" s="266">
        <v>16</v>
      </c>
      <c r="AE85" s="266">
        <v>16</v>
      </c>
      <c r="AF85" s="266">
        <v>16</v>
      </c>
      <c r="AG85" s="266">
        <v>0</v>
      </c>
      <c r="AH85" s="266">
        <v>16</v>
      </c>
      <c r="AI85" s="266">
        <v>6</v>
      </c>
      <c r="AJ85" s="266">
        <v>14</v>
      </c>
      <c r="AK85" s="266">
        <v>6</v>
      </c>
      <c r="AL85" s="266">
        <v>3</v>
      </c>
      <c r="AM85" s="266">
        <v>2</v>
      </c>
      <c r="AN85" s="266">
        <v>16</v>
      </c>
      <c r="AO85" s="266">
        <v>15</v>
      </c>
      <c r="AP85" s="266">
        <v>16</v>
      </c>
      <c r="AQ85" s="266">
        <v>11</v>
      </c>
    </row>
    <row r="86" spans="1:43" ht="13.5" customHeight="1">
      <c r="A86" s="267">
        <v>81</v>
      </c>
      <c r="B86" s="269"/>
      <c r="C86" s="269" t="s">
        <v>4610</v>
      </c>
      <c r="D86" s="264">
        <v>636</v>
      </c>
      <c r="E86" s="264" t="s">
        <v>245</v>
      </c>
      <c r="F86" s="265">
        <v>329</v>
      </c>
      <c r="G86" s="265">
        <v>313</v>
      </c>
      <c r="H86" s="265">
        <v>15</v>
      </c>
      <c r="I86" s="265">
        <v>1</v>
      </c>
      <c r="J86" s="266">
        <v>5.63</v>
      </c>
      <c r="K86" s="266">
        <v>195</v>
      </c>
      <c r="L86" s="266">
        <v>32</v>
      </c>
      <c r="M86" s="266">
        <v>1</v>
      </c>
      <c r="N86" s="266">
        <v>31</v>
      </c>
      <c r="O86" s="266" t="s">
        <v>245</v>
      </c>
      <c r="P86" s="266" t="s">
        <v>245</v>
      </c>
      <c r="Q86" s="266">
        <v>12</v>
      </c>
      <c r="R86" s="266">
        <v>12</v>
      </c>
      <c r="S86" s="266" t="s">
        <v>245</v>
      </c>
      <c r="T86" s="266" t="s">
        <v>245</v>
      </c>
      <c r="U86" s="266">
        <v>2</v>
      </c>
      <c r="V86" s="266">
        <v>7</v>
      </c>
      <c r="W86" s="266">
        <v>2</v>
      </c>
      <c r="X86" s="266">
        <v>1</v>
      </c>
      <c r="Y86" s="266" t="s">
        <v>245</v>
      </c>
      <c r="Z86" s="266" t="s">
        <v>245</v>
      </c>
      <c r="AA86" s="266">
        <v>12</v>
      </c>
      <c r="AB86" s="266">
        <v>12</v>
      </c>
      <c r="AC86" s="266">
        <v>12</v>
      </c>
      <c r="AD86" s="266">
        <v>12</v>
      </c>
      <c r="AE86" s="266">
        <v>12</v>
      </c>
      <c r="AF86" s="266">
        <v>12</v>
      </c>
      <c r="AG86" s="266">
        <v>0</v>
      </c>
      <c r="AH86" s="266">
        <v>12</v>
      </c>
      <c r="AI86" s="266">
        <v>4</v>
      </c>
      <c r="AJ86" s="266">
        <v>0</v>
      </c>
      <c r="AK86" s="266">
        <v>0</v>
      </c>
      <c r="AL86" s="266">
        <v>0</v>
      </c>
      <c r="AM86" s="266">
        <v>0</v>
      </c>
      <c r="AN86" s="266">
        <v>12</v>
      </c>
      <c r="AO86" s="266">
        <v>12</v>
      </c>
      <c r="AP86" s="266">
        <v>12</v>
      </c>
      <c r="AQ86" s="266">
        <v>12</v>
      </c>
    </row>
    <row r="87" spans="1:43" ht="13.5" customHeight="1">
      <c r="A87" s="267">
        <v>82</v>
      </c>
      <c r="B87" s="270"/>
      <c r="C87" s="268" t="s">
        <v>1392</v>
      </c>
      <c r="D87" s="264">
        <v>5935</v>
      </c>
      <c r="E87" s="264">
        <v>4232</v>
      </c>
      <c r="F87" s="265">
        <v>938</v>
      </c>
      <c r="G87" s="265">
        <v>512</v>
      </c>
      <c r="H87" s="265">
        <v>298</v>
      </c>
      <c r="I87" s="265">
        <v>128</v>
      </c>
      <c r="J87" s="266">
        <v>29.12</v>
      </c>
      <c r="K87" s="266">
        <v>436</v>
      </c>
      <c r="L87" s="266">
        <v>108</v>
      </c>
      <c r="M87" s="266">
        <v>3</v>
      </c>
      <c r="N87" s="266">
        <v>105</v>
      </c>
      <c r="O87" s="266">
        <v>6</v>
      </c>
      <c r="P87" s="266">
        <v>3</v>
      </c>
      <c r="Q87" s="266">
        <v>23</v>
      </c>
      <c r="R87" s="266">
        <v>10</v>
      </c>
      <c r="S87" s="266">
        <v>10</v>
      </c>
      <c r="T87" s="266">
        <v>3</v>
      </c>
      <c r="U87" s="266">
        <v>7</v>
      </c>
      <c r="V87" s="266">
        <v>11</v>
      </c>
      <c r="W87" s="266">
        <v>3</v>
      </c>
      <c r="X87" s="266">
        <v>2</v>
      </c>
      <c r="Y87" s="266" t="s">
        <v>245</v>
      </c>
      <c r="Z87" s="266" t="s">
        <v>245</v>
      </c>
      <c r="AA87" s="266">
        <v>17</v>
      </c>
      <c r="AB87" s="266">
        <v>19</v>
      </c>
      <c r="AC87" s="266">
        <v>22</v>
      </c>
      <c r="AD87" s="266">
        <v>22</v>
      </c>
      <c r="AE87" s="266">
        <v>22</v>
      </c>
      <c r="AF87" s="266">
        <v>22</v>
      </c>
      <c r="AG87" s="266">
        <v>1</v>
      </c>
      <c r="AH87" s="266">
        <v>22</v>
      </c>
      <c r="AI87" s="266">
        <v>1</v>
      </c>
      <c r="AJ87" s="266">
        <v>8</v>
      </c>
      <c r="AK87" s="266">
        <v>2</v>
      </c>
      <c r="AL87" s="266">
        <v>2</v>
      </c>
      <c r="AM87" s="266">
        <v>2</v>
      </c>
      <c r="AN87" s="266">
        <v>11</v>
      </c>
      <c r="AO87" s="266">
        <v>1</v>
      </c>
      <c r="AP87" s="266">
        <v>22</v>
      </c>
      <c r="AQ87" s="266">
        <v>17</v>
      </c>
    </row>
    <row r="88" spans="1:43" ht="13.5" customHeight="1">
      <c r="A88" s="267">
        <v>83</v>
      </c>
      <c r="B88" s="270" t="s">
        <v>1416</v>
      </c>
      <c r="C88" s="268"/>
      <c r="D88" s="264">
        <v>55204</v>
      </c>
      <c r="E88" s="264">
        <v>39718</v>
      </c>
      <c r="F88" s="265">
        <v>5466</v>
      </c>
      <c r="G88" s="265">
        <v>2910</v>
      </c>
      <c r="H88" s="265">
        <v>1919</v>
      </c>
      <c r="I88" s="265">
        <v>637</v>
      </c>
      <c r="J88" s="266">
        <v>962.49</v>
      </c>
      <c r="K88" s="266">
        <v>2339</v>
      </c>
      <c r="L88" s="266">
        <v>632</v>
      </c>
      <c r="M88" s="266">
        <v>37</v>
      </c>
      <c r="N88" s="266">
        <v>614</v>
      </c>
      <c r="O88" s="266">
        <v>8</v>
      </c>
      <c r="P88" s="266">
        <v>21</v>
      </c>
      <c r="Q88" s="266">
        <v>238</v>
      </c>
      <c r="R88" s="266">
        <v>74</v>
      </c>
      <c r="S88" s="266">
        <v>106</v>
      </c>
      <c r="T88" s="266">
        <v>58</v>
      </c>
      <c r="U88" s="266">
        <v>83</v>
      </c>
      <c r="V88" s="266">
        <v>79</v>
      </c>
      <c r="W88" s="266">
        <v>50</v>
      </c>
      <c r="X88" s="266">
        <v>24</v>
      </c>
      <c r="Y88" s="266">
        <v>2</v>
      </c>
      <c r="Z88" s="266" t="s">
        <v>245</v>
      </c>
      <c r="AA88" s="266">
        <v>162</v>
      </c>
      <c r="AB88" s="266">
        <v>213</v>
      </c>
      <c r="AC88" s="266">
        <v>207</v>
      </c>
      <c r="AD88" s="266">
        <v>236</v>
      </c>
      <c r="AE88" s="266">
        <v>236</v>
      </c>
      <c r="AF88" s="266">
        <v>230</v>
      </c>
      <c r="AG88" s="266">
        <v>2</v>
      </c>
      <c r="AH88" s="266">
        <v>217</v>
      </c>
      <c r="AI88" s="266">
        <v>89</v>
      </c>
      <c r="AJ88" s="266">
        <v>176</v>
      </c>
      <c r="AK88" s="266">
        <v>87</v>
      </c>
      <c r="AL88" s="266">
        <v>52</v>
      </c>
      <c r="AM88" s="266">
        <v>49</v>
      </c>
      <c r="AN88" s="266">
        <v>230</v>
      </c>
      <c r="AO88" s="266">
        <v>177</v>
      </c>
      <c r="AP88" s="266">
        <v>217</v>
      </c>
      <c r="AQ88" s="266">
        <v>200</v>
      </c>
    </row>
    <row r="89" spans="1:43" ht="13.5" customHeight="1">
      <c r="A89" s="267">
        <v>84</v>
      </c>
      <c r="B89" s="270"/>
      <c r="C89" s="268" t="s">
        <v>4543</v>
      </c>
      <c r="D89" s="264">
        <v>2006</v>
      </c>
      <c r="E89" s="264">
        <v>657</v>
      </c>
      <c r="F89" s="265">
        <v>127</v>
      </c>
      <c r="G89" s="265">
        <v>63</v>
      </c>
      <c r="H89" s="265">
        <v>49</v>
      </c>
      <c r="I89" s="265">
        <v>15</v>
      </c>
      <c r="J89" s="266">
        <v>56.66</v>
      </c>
      <c r="K89" s="266">
        <v>58</v>
      </c>
      <c r="L89" s="266">
        <v>26</v>
      </c>
      <c r="M89" s="266">
        <v>1</v>
      </c>
      <c r="N89" s="266">
        <v>24</v>
      </c>
      <c r="O89" s="266" t="s">
        <v>245</v>
      </c>
      <c r="P89" s="266">
        <v>2</v>
      </c>
      <c r="Q89" s="266">
        <v>35</v>
      </c>
      <c r="R89" s="266">
        <v>1</v>
      </c>
      <c r="S89" s="266">
        <v>10</v>
      </c>
      <c r="T89" s="266">
        <v>24</v>
      </c>
      <c r="U89" s="266">
        <v>32</v>
      </c>
      <c r="V89" s="266">
        <v>2</v>
      </c>
      <c r="W89" s="266">
        <v>1</v>
      </c>
      <c r="X89" s="266" t="s">
        <v>245</v>
      </c>
      <c r="Y89" s="266" t="s">
        <v>245</v>
      </c>
      <c r="Z89" s="266" t="s">
        <v>245</v>
      </c>
      <c r="AA89" s="266">
        <v>9</v>
      </c>
      <c r="AB89" s="266">
        <v>15</v>
      </c>
      <c r="AC89" s="266">
        <v>25</v>
      </c>
      <c r="AD89" s="266">
        <v>35</v>
      </c>
      <c r="AE89" s="266">
        <v>35</v>
      </c>
      <c r="AF89" s="266">
        <v>33</v>
      </c>
      <c r="AG89" s="266">
        <v>0</v>
      </c>
      <c r="AH89" s="266">
        <v>16</v>
      </c>
      <c r="AI89" s="266">
        <v>1</v>
      </c>
      <c r="AJ89" s="266">
        <v>11</v>
      </c>
      <c r="AK89" s="266">
        <v>3</v>
      </c>
      <c r="AL89" s="266">
        <v>2</v>
      </c>
      <c r="AM89" s="266">
        <v>2</v>
      </c>
      <c r="AN89" s="266">
        <v>34</v>
      </c>
      <c r="AO89" s="266">
        <v>31</v>
      </c>
      <c r="AP89" s="266">
        <v>16</v>
      </c>
      <c r="AQ89" s="266">
        <v>11</v>
      </c>
    </row>
    <row r="90" spans="1:43" ht="13.5" customHeight="1">
      <c r="A90" s="267">
        <v>85</v>
      </c>
      <c r="B90" s="270"/>
      <c r="C90" s="268" t="s">
        <v>1447</v>
      </c>
      <c r="D90" s="264">
        <v>756</v>
      </c>
      <c r="E90" s="264">
        <v>363</v>
      </c>
      <c r="F90" s="265">
        <v>84</v>
      </c>
      <c r="G90" s="265">
        <v>65</v>
      </c>
      <c r="H90" s="265">
        <v>14</v>
      </c>
      <c r="I90" s="265">
        <v>5</v>
      </c>
      <c r="J90" s="266">
        <v>10.43</v>
      </c>
      <c r="K90" s="266">
        <v>35</v>
      </c>
      <c r="L90" s="266">
        <v>4</v>
      </c>
      <c r="M90" s="266" t="s">
        <v>245</v>
      </c>
      <c r="N90" s="266">
        <v>4</v>
      </c>
      <c r="O90" s="266" t="s">
        <v>245</v>
      </c>
      <c r="P90" s="266" t="s">
        <v>245</v>
      </c>
      <c r="Q90" s="266">
        <v>3</v>
      </c>
      <c r="R90" s="266">
        <v>3</v>
      </c>
      <c r="S90" s="266" t="s">
        <v>245</v>
      </c>
      <c r="T90" s="266" t="s">
        <v>245</v>
      </c>
      <c r="U90" s="266" t="s">
        <v>245</v>
      </c>
      <c r="V90" s="266">
        <v>3</v>
      </c>
      <c r="W90" s="266" t="s">
        <v>245</v>
      </c>
      <c r="X90" s="266" t="s">
        <v>245</v>
      </c>
      <c r="Y90" s="266" t="s">
        <v>245</v>
      </c>
      <c r="Z90" s="266" t="s">
        <v>245</v>
      </c>
      <c r="AA90" s="266">
        <v>3</v>
      </c>
      <c r="AB90" s="266">
        <v>3</v>
      </c>
      <c r="AC90" s="266">
        <v>3</v>
      </c>
      <c r="AD90" s="266">
        <v>3</v>
      </c>
      <c r="AE90" s="266">
        <v>3</v>
      </c>
      <c r="AF90" s="266">
        <v>3</v>
      </c>
      <c r="AG90" s="266">
        <v>0</v>
      </c>
      <c r="AH90" s="266">
        <v>3</v>
      </c>
      <c r="AI90" s="266">
        <v>0</v>
      </c>
      <c r="AJ90" s="266">
        <v>3</v>
      </c>
      <c r="AK90" s="266">
        <v>2</v>
      </c>
      <c r="AL90" s="266">
        <v>0</v>
      </c>
      <c r="AM90" s="266">
        <v>0</v>
      </c>
      <c r="AN90" s="266">
        <v>3</v>
      </c>
      <c r="AO90" s="266">
        <v>3</v>
      </c>
      <c r="AP90" s="266">
        <v>3</v>
      </c>
      <c r="AQ90" s="266">
        <v>2</v>
      </c>
    </row>
    <row r="91" spans="1:43" ht="13.5" customHeight="1">
      <c r="A91" s="267">
        <v>86</v>
      </c>
      <c r="B91" s="270"/>
      <c r="C91" s="268" t="s">
        <v>4611</v>
      </c>
      <c r="D91" s="264">
        <v>690</v>
      </c>
      <c r="E91" s="264">
        <v>174</v>
      </c>
      <c r="F91" s="265">
        <v>141</v>
      </c>
      <c r="G91" s="265">
        <v>97</v>
      </c>
      <c r="H91" s="265">
        <v>29</v>
      </c>
      <c r="I91" s="265">
        <v>15</v>
      </c>
      <c r="J91" s="266">
        <v>15.49</v>
      </c>
      <c r="K91" s="266">
        <v>81</v>
      </c>
      <c r="L91" s="266">
        <v>16</v>
      </c>
      <c r="M91" s="266" t="s">
        <v>245</v>
      </c>
      <c r="N91" s="266">
        <v>16</v>
      </c>
      <c r="O91" s="266" t="s">
        <v>245</v>
      </c>
      <c r="P91" s="266" t="s">
        <v>245</v>
      </c>
      <c r="Q91" s="266">
        <v>6</v>
      </c>
      <c r="R91" s="266">
        <v>3</v>
      </c>
      <c r="S91" s="266">
        <v>2</v>
      </c>
      <c r="T91" s="266">
        <v>1</v>
      </c>
      <c r="U91" s="266">
        <v>6</v>
      </c>
      <c r="V91" s="266" t="s">
        <v>245</v>
      </c>
      <c r="W91" s="266" t="s">
        <v>245</v>
      </c>
      <c r="X91" s="266" t="s">
        <v>245</v>
      </c>
      <c r="Y91" s="266" t="s">
        <v>245</v>
      </c>
      <c r="Z91" s="266" t="s">
        <v>245</v>
      </c>
      <c r="AA91" s="266">
        <v>6</v>
      </c>
      <c r="AB91" s="266">
        <v>6</v>
      </c>
      <c r="AC91" s="266">
        <v>6</v>
      </c>
      <c r="AD91" s="266">
        <v>6</v>
      </c>
      <c r="AE91" s="266">
        <v>6</v>
      </c>
      <c r="AF91" s="266">
        <v>6</v>
      </c>
      <c r="AG91" s="266">
        <v>0</v>
      </c>
      <c r="AH91" s="266">
        <v>6</v>
      </c>
      <c r="AI91" s="266">
        <v>0</v>
      </c>
      <c r="AJ91" s="266">
        <v>5</v>
      </c>
      <c r="AK91" s="266">
        <v>3</v>
      </c>
      <c r="AL91" s="266">
        <v>2</v>
      </c>
      <c r="AM91" s="266">
        <v>2</v>
      </c>
      <c r="AN91" s="266">
        <v>6</v>
      </c>
      <c r="AO91" s="266">
        <v>6</v>
      </c>
      <c r="AP91" s="266">
        <v>6</v>
      </c>
      <c r="AQ91" s="266">
        <v>6</v>
      </c>
    </row>
    <row r="92" spans="1:43" ht="13.5" customHeight="1">
      <c r="A92" s="267">
        <v>87</v>
      </c>
      <c r="B92" s="270"/>
      <c r="C92" s="268" t="s">
        <v>1457</v>
      </c>
      <c r="D92" s="264">
        <v>518</v>
      </c>
      <c r="E92" s="264">
        <v>332</v>
      </c>
      <c r="F92" s="265">
        <v>85</v>
      </c>
      <c r="G92" s="265">
        <v>59</v>
      </c>
      <c r="H92" s="265">
        <v>17</v>
      </c>
      <c r="I92" s="265">
        <v>9</v>
      </c>
      <c r="J92" s="266">
        <v>10.210000000000001</v>
      </c>
      <c r="K92" s="266">
        <v>76</v>
      </c>
      <c r="L92" s="266">
        <v>24</v>
      </c>
      <c r="M92" s="266" t="s">
        <v>245</v>
      </c>
      <c r="N92" s="266">
        <v>24</v>
      </c>
      <c r="O92" s="266" t="s">
        <v>245</v>
      </c>
      <c r="P92" s="266" t="s">
        <v>245</v>
      </c>
      <c r="Q92" s="266">
        <v>8</v>
      </c>
      <c r="R92" s="266">
        <v>4</v>
      </c>
      <c r="S92" s="266">
        <v>3</v>
      </c>
      <c r="T92" s="266">
        <v>1</v>
      </c>
      <c r="U92" s="266">
        <v>1</v>
      </c>
      <c r="V92" s="266">
        <v>4</v>
      </c>
      <c r="W92" s="266">
        <v>1</v>
      </c>
      <c r="X92" s="266">
        <v>2</v>
      </c>
      <c r="Y92" s="266" t="s">
        <v>245</v>
      </c>
      <c r="Z92" s="266" t="s">
        <v>245</v>
      </c>
      <c r="AA92" s="266">
        <v>8</v>
      </c>
      <c r="AB92" s="266">
        <v>8</v>
      </c>
      <c r="AC92" s="266">
        <v>8</v>
      </c>
      <c r="AD92" s="266">
        <v>8</v>
      </c>
      <c r="AE92" s="266">
        <v>8</v>
      </c>
      <c r="AF92" s="266">
        <v>8</v>
      </c>
      <c r="AG92" s="266">
        <v>0</v>
      </c>
      <c r="AH92" s="266">
        <v>8</v>
      </c>
      <c r="AI92" s="266">
        <v>1</v>
      </c>
      <c r="AJ92" s="266">
        <v>5</v>
      </c>
      <c r="AK92" s="266">
        <v>3</v>
      </c>
      <c r="AL92" s="266">
        <v>3</v>
      </c>
      <c r="AM92" s="266">
        <v>3</v>
      </c>
      <c r="AN92" s="266">
        <v>8</v>
      </c>
      <c r="AO92" s="266">
        <v>8</v>
      </c>
      <c r="AP92" s="266">
        <v>8</v>
      </c>
      <c r="AQ92" s="266">
        <v>8</v>
      </c>
    </row>
    <row r="93" spans="1:43" ht="13.5" customHeight="1">
      <c r="A93" s="267">
        <v>88</v>
      </c>
      <c r="B93" s="270"/>
      <c r="C93" s="268" t="s">
        <v>1464</v>
      </c>
      <c r="D93" s="264">
        <v>495</v>
      </c>
      <c r="E93" s="264">
        <v>6</v>
      </c>
      <c r="F93" s="265">
        <v>111</v>
      </c>
      <c r="G93" s="265">
        <v>88</v>
      </c>
      <c r="H93" s="265">
        <v>20</v>
      </c>
      <c r="I93" s="265">
        <v>3</v>
      </c>
      <c r="J93" s="266">
        <v>8.18</v>
      </c>
      <c r="K93" s="266">
        <v>55</v>
      </c>
      <c r="L93" s="266">
        <v>8</v>
      </c>
      <c r="M93" s="266" t="s">
        <v>245</v>
      </c>
      <c r="N93" s="266">
        <v>8</v>
      </c>
      <c r="O93" s="266" t="s">
        <v>245</v>
      </c>
      <c r="P93" s="266" t="s">
        <v>245</v>
      </c>
      <c r="Q93" s="266">
        <v>10</v>
      </c>
      <c r="R93" s="266">
        <v>6</v>
      </c>
      <c r="S93" s="266">
        <v>2</v>
      </c>
      <c r="T93" s="266">
        <v>2</v>
      </c>
      <c r="U93" s="266">
        <v>10</v>
      </c>
      <c r="V93" s="266" t="s">
        <v>245</v>
      </c>
      <c r="W93" s="266" t="s">
        <v>245</v>
      </c>
      <c r="X93" s="266" t="s">
        <v>245</v>
      </c>
      <c r="Y93" s="266" t="s">
        <v>245</v>
      </c>
      <c r="Z93" s="266" t="s">
        <v>245</v>
      </c>
      <c r="AA93" s="266">
        <v>9</v>
      </c>
      <c r="AB93" s="266">
        <v>9</v>
      </c>
      <c r="AC93" s="266">
        <v>8</v>
      </c>
      <c r="AD93" s="266">
        <v>10</v>
      </c>
      <c r="AE93" s="266">
        <v>10</v>
      </c>
      <c r="AF93" s="266">
        <v>10</v>
      </c>
      <c r="AG93" s="266">
        <v>0</v>
      </c>
      <c r="AH93" s="266">
        <v>10</v>
      </c>
      <c r="AI93" s="266">
        <v>2</v>
      </c>
      <c r="AJ93" s="266">
        <v>5</v>
      </c>
      <c r="AK93" s="266">
        <v>2</v>
      </c>
      <c r="AL93" s="266">
        <v>0</v>
      </c>
      <c r="AM93" s="266">
        <v>0</v>
      </c>
      <c r="AN93" s="266">
        <v>10</v>
      </c>
      <c r="AO93" s="266">
        <v>10</v>
      </c>
      <c r="AP93" s="266">
        <v>10</v>
      </c>
      <c r="AQ93" s="266">
        <v>9</v>
      </c>
    </row>
    <row r="94" spans="1:43" ht="13.5" customHeight="1">
      <c r="A94" s="267">
        <v>89</v>
      </c>
      <c r="B94" s="270"/>
      <c r="C94" s="268" t="s">
        <v>1472</v>
      </c>
      <c r="D94" s="264">
        <v>1874</v>
      </c>
      <c r="E94" s="264">
        <v>828</v>
      </c>
      <c r="F94" s="265">
        <v>339</v>
      </c>
      <c r="G94" s="265">
        <v>171</v>
      </c>
      <c r="H94" s="265">
        <v>38</v>
      </c>
      <c r="I94" s="265">
        <v>130</v>
      </c>
      <c r="J94" s="266">
        <v>54.71</v>
      </c>
      <c r="K94" s="266">
        <v>253</v>
      </c>
      <c r="L94" s="266">
        <v>113</v>
      </c>
      <c r="M94" s="266">
        <v>2</v>
      </c>
      <c r="N94" s="266">
        <v>113</v>
      </c>
      <c r="O94" s="266" t="s">
        <v>245</v>
      </c>
      <c r="P94" s="266" t="s">
        <v>245</v>
      </c>
      <c r="Q94" s="266">
        <v>15</v>
      </c>
      <c r="R94" s="266">
        <v>3</v>
      </c>
      <c r="S94" s="266">
        <v>6</v>
      </c>
      <c r="T94" s="266">
        <v>6</v>
      </c>
      <c r="U94" s="266">
        <v>8</v>
      </c>
      <c r="V94" s="266">
        <v>5</v>
      </c>
      <c r="W94" s="266">
        <v>1</v>
      </c>
      <c r="X94" s="266">
        <v>1</v>
      </c>
      <c r="Y94" s="266" t="s">
        <v>245</v>
      </c>
      <c r="Z94" s="266" t="s">
        <v>245</v>
      </c>
      <c r="AA94" s="266">
        <v>13</v>
      </c>
      <c r="AB94" s="266">
        <v>15</v>
      </c>
      <c r="AC94" s="266">
        <v>12</v>
      </c>
      <c r="AD94" s="266">
        <v>15</v>
      </c>
      <c r="AE94" s="266">
        <v>15</v>
      </c>
      <c r="AF94" s="266">
        <v>15</v>
      </c>
      <c r="AG94" s="266">
        <v>0</v>
      </c>
      <c r="AH94" s="266">
        <v>15</v>
      </c>
      <c r="AI94" s="266">
        <v>4</v>
      </c>
      <c r="AJ94" s="266">
        <v>11</v>
      </c>
      <c r="AK94" s="266">
        <v>2</v>
      </c>
      <c r="AL94" s="266">
        <v>0</v>
      </c>
      <c r="AM94" s="266">
        <v>0</v>
      </c>
      <c r="AN94" s="266">
        <v>12</v>
      </c>
      <c r="AO94" s="266">
        <v>9</v>
      </c>
      <c r="AP94" s="266">
        <v>15</v>
      </c>
      <c r="AQ94" s="266">
        <v>14</v>
      </c>
    </row>
    <row r="95" spans="1:43" ht="13.5" customHeight="1">
      <c r="A95" s="267">
        <v>90</v>
      </c>
      <c r="B95" s="270"/>
      <c r="C95" s="268" t="s">
        <v>280</v>
      </c>
      <c r="D95" s="264">
        <v>507</v>
      </c>
      <c r="E95" s="264">
        <v>153</v>
      </c>
      <c r="F95" s="265">
        <v>218</v>
      </c>
      <c r="G95" s="265">
        <v>127</v>
      </c>
      <c r="H95" s="265">
        <v>34</v>
      </c>
      <c r="I95" s="265">
        <v>57</v>
      </c>
      <c r="J95" s="266">
        <v>17.940000000000001</v>
      </c>
      <c r="K95" s="266">
        <v>128</v>
      </c>
      <c r="L95" s="266">
        <v>50</v>
      </c>
      <c r="M95" s="266" t="s">
        <v>245</v>
      </c>
      <c r="N95" s="266">
        <v>50</v>
      </c>
      <c r="O95" s="266" t="s">
        <v>245</v>
      </c>
      <c r="P95" s="266" t="s">
        <v>245</v>
      </c>
      <c r="Q95" s="266">
        <v>9</v>
      </c>
      <c r="R95" s="266">
        <v>4</v>
      </c>
      <c r="S95" s="266">
        <v>2</v>
      </c>
      <c r="T95" s="266">
        <v>3</v>
      </c>
      <c r="U95" s="266">
        <v>1</v>
      </c>
      <c r="V95" s="266">
        <v>5</v>
      </c>
      <c r="W95" s="266">
        <v>2</v>
      </c>
      <c r="X95" s="266">
        <v>1</v>
      </c>
      <c r="Y95" s="266" t="s">
        <v>245</v>
      </c>
      <c r="Z95" s="266" t="s">
        <v>245</v>
      </c>
      <c r="AA95" s="266">
        <v>9</v>
      </c>
      <c r="AB95" s="266">
        <v>9</v>
      </c>
      <c r="AC95" s="266">
        <v>9</v>
      </c>
      <c r="AD95" s="266">
        <v>9</v>
      </c>
      <c r="AE95" s="266">
        <v>9</v>
      </c>
      <c r="AF95" s="266">
        <v>9</v>
      </c>
      <c r="AG95" s="266">
        <v>0</v>
      </c>
      <c r="AH95" s="266">
        <v>9</v>
      </c>
      <c r="AI95" s="266">
        <v>4</v>
      </c>
      <c r="AJ95" s="266">
        <v>6</v>
      </c>
      <c r="AK95" s="266">
        <v>2</v>
      </c>
      <c r="AL95" s="266">
        <v>2</v>
      </c>
      <c r="AM95" s="266">
        <v>2</v>
      </c>
      <c r="AN95" s="266">
        <v>9</v>
      </c>
      <c r="AO95" s="266">
        <v>8</v>
      </c>
      <c r="AP95" s="266">
        <v>9</v>
      </c>
      <c r="AQ95" s="266">
        <v>9</v>
      </c>
    </row>
    <row r="96" spans="1:43" ht="13.5" customHeight="1">
      <c r="A96" s="267">
        <v>91</v>
      </c>
      <c r="B96" s="270"/>
      <c r="C96" s="268" t="s">
        <v>1492</v>
      </c>
      <c r="D96" s="264">
        <v>1123</v>
      </c>
      <c r="E96" s="264">
        <v>659</v>
      </c>
      <c r="F96" s="265">
        <v>159</v>
      </c>
      <c r="G96" s="265">
        <v>80</v>
      </c>
      <c r="H96" s="265">
        <v>57</v>
      </c>
      <c r="I96" s="265">
        <v>22</v>
      </c>
      <c r="J96" s="266">
        <v>36.799999999999997</v>
      </c>
      <c r="K96" s="266">
        <v>42</v>
      </c>
      <c r="L96" s="266">
        <v>12</v>
      </c>
      <c r="M96" s="266">
        <v>2</v>
      </c>
      <c r="N96" s="266">
        <v>12</v>
      </c>
      <c r="O96" s="266">
        <v>1</v>
      </c>
      <c r="P96" s="266">
        <v>1</v>
      </c>
      <c r="Q96" s="266">
        <v>5</v>
      </c>
      <c r="R96" s="266">
        <v>2</v>
      </c>
      <c r="S96" s="266">
        <v>3</v>
      </c>
      <c r="T96" s="266" t="s">
        <v>245</v>
      </c>
      <c r="U96" s="266" t="s">
        <v>245</v>
      </c>
      <c r="V96" s="266">
        <v>3</v>
      </c>
      <c r="W96" s="266">
        <v>2</v>
      </c>
      <c r="X96" s="266" t="s">
        <v>245</v>
      </c>
      <c r="Y96" s="266" t="s">
        <v>245</v>
      </c>
      <c r="Z96" s="266" t="s">
        <v>245</v>
      </c>
      <c r="AA96" s="266">
        <v>5</v>
      </c>
      <c r="AB96" s="266">
        <v>5</v>
      </c>
      <c r="AC96" s="266">
        <v>5</v>
      </c>
      <c r="AD96" s="266">
        <v>5</v>
      </c>
      <c r="AE96" s="266">
        <v>5</v>
      </c>
      <c r="AF96" s="266">
        <v>5</v>
      </c>
      <c r="AG96" s="266">
        <v>0</v>
      </c>
      <c r="AH96" s="266">
        <v>5</v>
      </c>
      <c r="AI96" s="266">
        <v>3</v>
      </c>
      <c r="AJ96" s="266">
        <v>4</v>
      </c>
      <c r="AK96" s="266">
        <v>2</v>
      </c>
      <c r="AL96" s="266">
        <v>2</v>
      </c>
      <c r="AM96" s="266">
        <v>2</v>
      </c>
      <c r="AN96" s="266">
        <v>5</v>
      </c>
      <c r="AO96" s="266">
        <v>3</v>
      </c>
      <c r="AP96" s="266">
        <v>5</v>
      </c>
      <c r="AQ96" s="266">
        <v>5</v>
      </c>
    </row>
    <row r="97" spans="1:43" ht="13.5" customHeight="1">
      <c r="A97" s="267">
        <v>92</v>
      </c>
      <c r="B97" s="270"/>
      <c r="C97" s="268" t="s">
        <v>1495</v>
      </c>
      <c r="D97" s="264">
        <v>968</v>
      </c>
      <c r="E97" s="264">
        <v>183</v>
      </c>
      <c r="F97" s="265">
        <v>353</v>
      </c>
      <c r="G97" s="265">
        <v>270</v>
      </c>
      <c r="H97" s="265">
        <v>60</v>
      </c>
      <c r="I97" s="265">
        <v>23</v>
      </c>
      <c r="J97" s="266">
        <v>22.23</v>
      </c>
      <c r="K97" s="266">
        <v>169</v>
      </c>
      <c r="L97" s="266">
        <v>35</v>
      </c>
      <c r="M97" s="266">
        <v>4</v>
      </c>
      <c r="N97" s="266">
        <v>34</v>
      </c>
      <c r="O97" s="266" t="s">
        <v>245</v>
      </c>
      <c r="P97" s="266">
        <v>2</v>
      </c>
      <c r="Q97" s="266">
        <v>9</v>
      </c>
      <c r="R97" s="266">
        <v>8</v>
      </c>
      <c r="S97" s="266">
        <v>1</v>
      </c>
      <c r="T97" s="266" t="s">
        <v>245</v>
      </c>
      <c r="U97" s="266">
        <v>5</v>
      </c>
      <c r="V97" s="266">
        <v>3</v>
      </c>
      <c r="W97" s="266">
        <v>1</v>
      </c>
      <c r="X97" s="266" t="s">
        <v>245</v>
      </c>
      <c r="Y97" s="266" t="s">
        <v>245</v>
      </c>
      <c r="Z97" s="266" t="s">
        <v>245</v>
      </c>
      <c r="AA97" s="266">
        <v>9</v>
      </c>
      <c r="AB97" s="266">
        <v>9</v>
      </c>
      <c r="AC97" s="266">
        <v>9</v>
      </c>
      <c r="AD97" s="266">
        <v>9</v>
      </c>
      <c r="AE97" s="266">
        <v>9</v>
      </c>
      <c r="AF97" s="266">
        <v>9</v>
      </c>
      <c r="AG97" s="266">
        <v>0</v>
      </c>
      <c r="AH97" s="266">
        <v>9</v>
      </c>
      <c r="AI97" s="266">
        <v>8</v>
      </c>
      <c r="AJ97" s="266">
        <v>3</v>
      </c>
      <c r="AK97" s="266">
        <v>3</v>
      </c>
      <c r="AL97" s="266">
        <v>7</v>
      </c>
      <c r="AM97" s="266">
        <v>7</v>
      </c>
      <c r="AN97" s="266">
        <v>9</v>
      </c>
      <c r="AO97" s="266">
        <v>9</v>
      </c>
      <c r="AP97" s="266">
        <v>9</v>
      </c>
      <c r="AQ97" s="266">
        <v>9</v>
      </c>
    </row>
    <row r="98" spans="1:43" ht="13.5" customHeight="1">
      <c r="A98" s="267">
        <v>93</v>
      </c>
      <c r="B98" s="270"/>
      <c r="C98" s="268" t="s">
        <v>1504</v>
      </c>
      <c r="D98" s="264">
        <v>672</v>
      </c>
      <c r="E98" s="264">
        <v>512</v>
      </c>
      <c r="F98" s="265">
        <v>39</v>
      </c>
      <c r="G98" s="265">
        <v>20</v>
      </c>
      <c r="H98" s="265">
        <v>14</v>
      </c>
      <c r="I98" s="265">
        <v>5</v>
      </c>
      <c r="J98" s="266">
        <v>14.01</v>
      </c>
      <c r="K98" s="266">
        <v>3</v>
      </c>
      <c r="L98" s="266">
        <v>2</v>
      </c>
      <c r="M98" s="266" t="s">
        <v>245</v>
      </c>
      <c r="N98" s="266">
        <v>2</v>
      </c>
      <c r="O98" s="266" t="s">
        <v>245</v>
      </c>
      <c r="P98" s="266" t="s">
        <v>245</v>
      </c>
      <c r="Q98" s="266">
        <v>4</v>
      </c>
      <c r="R98" s="266">
        <v>1</v>
      </c>
      <c r="S98" s="266">
        <v>2</v>
      </c>
      <c r="T98" s="266">
        <v>1</v>
      </c>
      <c r="U98" s="266">
        <v>3</v>
      </c>
      <c r="V98" s="266">
        <v>1</v>
      </c>
      <c r="W98" s="266" t="s">
        <v>245</v>
      </c>
      <c r="X98" s="266" t="s">
        <v>245</v>
      </c>
      <c r="Y98" s="266" t="s">
        <v>245</v>
      </c>
      <c r="Z98" s="266" t="s">
        <v>245</v>
      </c>
      <c r="AA98" s="266">
        <v>1</v>
      </c>
      <c r="AB98" s="266">
        <v>4</v>
      </c>
      <c r="AC98" s="266">
        <v>4</v>
      </c>
      <c r="AD98" s="266">
        <v>4</v>
      </c>
      <c r="AE98" s="266">
        <v>4</v>
      </c>
      <c r="AF98" s="266">
        <v>4</v>
      </c>
      <c r="AG98" s="266">
        <v>0</v>
      </c>
      <c r="AH98" s="266">
        <v>4</v>
      </c>
      <c r="AI98" s="266">
        <v>0</v>
      </c>
      <c r="AJ98" s="266">
        <v>4</v>
      </c>
      <c r="AK98" s="266">
        <v>0</v>
      </c>
      <c r="AL98" s="266">
        <v>2</v>
      </c>
      <c r="AM98" s="266">
        <v>1</v>
      </c>
      <c r="AN98" s="266">
        <v>4</v>
      </c>
      <c r="AO98" s="266">
        <v>2</v>
      </c>
      <c r="AP98" s="266">
        <v>4</v>
      </c>
      <c r="AQ98" s="266">
        <v>4</v>
      </c>
    </row>
    <row r="99" spans="1:43" ht="13.5" customHeight="1">
      <c r="A99" s="267">
        <v>94</v>
      </c>
      <c r="B99" s="269"/>
      <c r="C99" s="269" t="s">
        <v>1509</v>
      </c>
      <c r="D99" s="264">
        <v>2462</v>
      </c>
      <c r="E99" s="264">
        <v>1917</v>
      </c>
      <c r="F99" s="265">
        <v>300</v>
      </c>
      <c r="G99" s="265">
        <v>166</v>
      </c>
      <c r="H99" s="265">
        <v>90</v>
      </c>
      <c r="I99" s="265">
        <v>44</v>
      </c>
      <c r="J99" s="266">
        <v>49.85</v>
      </c>
      <c r="K99" s="266">
        <v>148</v>
      </c>
      <c r="L99" s="266">
        <v>24</v>
      </c>
      <c r="M99" s="266">
        <v>1</v>
      </c>
      <c r="N99" s="266">
        <v>23</v>
      </c>
      <c r="O99" s="266" t="s">
        <v>245</v>
      </c>
      <c r="P99" s="266" t="s">
        <v>245</v>
      </c>
      <c r="Q99" s="266">
        <v>7</v>
      </c>
      <c r="R99" s="266">
        <v>2</v>
      </c>
      <c r="S99" s="266">
        <v>2</v>
      </c>
      <c r="T99" s="266">
        <v>3</v>
      </c>
      <c r="U99" s="266" t="s">
        <v>245</v>
      </c>
      <c r="V99" s="266">
        <v>4</v>
      </c>
      <c r="W99" s="266">
        <v>3</v>
      </c>
      <c r="X99" s="266" t="s">
        <v>245</v>
      </c>
      <c r="Y99" s="266" t="s">
        <v>245</v>
      </c>
      <c r="Z99" s="266" t="s">
        <v>245</v>
      </c>
      <c r="AA99" s="266">
        <v>6</v>
      </c>
      <c r="AB99" s="266">
        <v>6</v>
      </c>
      <c r="AC99" s="266">
        <v>6</v>
      </c>
      <c r="AD99" s="266">
        <v>7</v>
      </c>
      <c r="AE99" s="266">
        <v>7</v>
      </c>
      <c r="AF99" s="266">
        <v>7</v>
      </c>
      <c r="AG99" s="266">
        <v>0</v>
      </c>
      <c r="AH99" s="266">
        <v>7</v>
      </c>
      <c r="AI99" s="266">
        <v>3</v>
      </c>
      <c r="AJ99" s="266">
        <v>5</v>
      </c>
      <c r="AK99" s="266">
        <v>5</v>
      </c>
      <c r="AL99" s="266">
        <v>7</v>
      </c>
      <c r="AM99" s="266">
        <v>6</v>
      </c>
      <c r="AN99" s="266">
        <v>7</v>
      </c>
      <c r="AO99" s="266">
        <v>6</v>
      </c>
      <c r="AP99" s="266">
        <v>7</v>
      </c>
      <c r="AQ99" s="266">
        <v>6</v>
      </c>
    </row>
    <row r="100" spans="1:43" ht="13.5" customHeight="1">
      <c r="A100" s="267">
        <v>95</v>
      </c>
      <c r="B100" s="270"/>
      <c r="C100" s="268" t="s">
        <v>1516</v>
      </c>
      <c r="D100" s="264">
        <v>2305</v>
      </c>
      <c r="E100" s="264">
        <v>1326</v>
      </c>
      <c r="F100" s="265">
        <v>550</v>
      </c>
      <c r="G100" s="265">
        <v>297</v>
      </c>
      <c r="H100" s="265">
        <v>172</v>
      </c>
      <c r="I100" s="265">
        <v>81</v>
      </c>
      <c r="J100" s="266">
        <v>87.7</v>
      </c>
      <c r="K100" s="266">
        <v>230</v>
      </c>
      <c r="L100" s="266">
        <v>73</v>
      </c>
      <c r="M100" s="266">
        <v>6</v>
      </c>
      <c r="N100" s="266">
        <v>70</v>
      </c>
      <c r="O100" s="266">
        <v>2</v>
      </c>
      <c r="P100" s="266">
        <v>1</v>
      </c>
      <c r="Q100" s="266">
        <v>8</v>
      </c>
      <c r="R100" s="266">
        <v>1</v>
      </c>
      <c r="S100" s="266">
        <v>4</v>
      </c>
      <c r="T100" s="266">
        <v>3</v>
      </c>
      <c r="U100" s="266" t="s">
        <v>245</v>
      </c>
      <c r="V100" s="266">
        <v>5</v>
      </c>
      <c r="W100" s="266">
        <v>3</v>
      </c>
      <c r="X100" s="266" t="s">
        <v>245</v>
      </c>
      <c r="Y100" s="266" t="s">
        <v>245</v>
      </c>
      <c r="Z100" s="266" t="s">
        <v>245</v>
      </c>
      <c r="AA100" s="266">
        <v>8</v>
      </c>
      <c r="AB100" s="266">
        <v>8</v>
      </c>
      <c r="AC100" s="266">
        <v>8</v>
      </c>
      <c r="AD100" s="266">
        <v>8</v>
      </c>
      <c r="AE100" s="266">
        <v>8</v>
      </c>
      <c r="AF100" s="266">
        <v>8</v>
      </c>
      <c r="AG100" s="266">
        <v>0</v>
      </c>
      <c r="AH100" s="266">
        <v>8</v>
      </c>
      <c r="AI100" s="266">
        <v>8</v>
      </c>
      <c r="AJ100" s="266">
        <v>8</v>
      </c>
      <c r="AK100" s="266">
        <v>8</v>
      </c>
      <c r="AL100" s="266">
        <v>7</v>
      </c>
      <c r="AM100" s="266">
        <v>7</v>
      </c>
      <c r="AN100" s="266">
        <v>8</v>
      </c>
      <c r="AO100" s="266">
        <v>8</v>
      </c>
      <c r="AP100" s="266">
        <v>8</v>
      </c>
      <c r="AQ100" s="266">
        <v>8</v>
      </c>
    </row>
    <row r="101" spans="1:43" ht="13.5" customHeight="1">
      <c r="A101" s="267">
        <v>96</v>
      </c>
      <c r="B101" s="270"/>
      <c r="C101" s="268" t="s">
        <v>1521</v>
      </c>
      <c r="D101" s="264">
        <v>446</v>
      </c>
      <c r="E101" s="264">
        <v>199</v>
      </c>
      <c r="F101" s="265">
        <v>120</v>
      </c>
      <c r="G101" s="265">
        <v>93</v>
      </c>
      <c r="H101" s="265">
        <v>20</v>
      </c>
      <c r="I101" s="265">
        <v>7</v>
      </c>
      <c r="J101" s="266">
        <v>5.86</v>
      </c>
      <c r="K101" s="266">
        <v>63</v>
      </c>
      <c r="L101" s="266">
        <v>6</v>
      </c>
      <c r="M101" s="266" t="s">
        <v>245</v>
      </c>
      <c r="N101" s="266">
        <v>6</v>
      </c>
      <c r="O101" s="266" t="s">
        <v>245</v>
      </c>
      <c r="P101" s="266" t="s">
        <v>245</v>
      </c>
      <c r="Q101" s="266">
        <v>4</v>
      </c>
      <c r="R101" s="266">
        <v>2</v>
      </c>
      <c r="S101" s="266">
        <v>2</v>
      </c>
      <c r="T101" s="266" t="s">
        <v>245</v>
      </c>
      <c r="U101" s="266" t="s">
        <v>245</v>
      </c>
      <c r="V101" s="266">
        <v>3</v>
      </c>
      <c r="W101" s="266">
        <v>1</v>
      </c>
      <c r="X101" s="266" t="s">
        <v>245</v>
      </c>
      <c r="Y101" s="266" t="s">
        <v>245</v>
      </c>
      <c r="Z101" s="266" t="s">
        <v>245</v>
      </c>
      <c r="AA101" s="266">
        <v>4</v>
      </c>
      <c r="AB101" s="266">
        <v>4</v>
      </c>
      <c r="AC101" s="266">
        <v>4</v>
      </c>
      <c r="AD101" s="266">
        <v>4</v>
      </c>
      <c r="AE101" s="266">
        <v>4</v>
      </c>
      <c r="AF101" s="266">
        <v>4</v>
      </c>
      <c r="AG101" s="266">
        <v>0</v>
      </c>
      <c r="AH101" s="266">
        <v>4</v>
      </c>
      <c r="AI101" s="266">
        <v>2</v>
      </c>
      <c r="AJ101" s="266">
        <v>3</v>
      </c>
      <c r="AK101" s="266">
        <v>2</v>
      </c>
      <c r="AL101" s="266">
        <v>1</v>
      </c>
      <c r="AM101" s="266">
        <v>1</v>
      </c>
      <c r="AN101" s="266">
        <v>2</v>
      </c>
      <c r="AO101" s="266">
        <v>2</v>
      </c>
      <c r="AP101" s="266">
        <v>4</v>
      </c>
      <c r="AQ101" s="266">
        <v>4</v>
      </c>
    </row>
    <row r="102" spans="1:43" ht="13.5" customHeight="1">
      <c r="A102" s="267">
        <v>97</v>
      </c>
      <c r="B102" s="270"/>
      <c r="C102" s="268" t="s">
        <v>1524</v>
      </c>
      <c r="D102" s="264">
        <v>2138</v>
      </c>
      <c r="E102" s="264">
        <v>1853</v>
      </c>
      <c r="F102" s="265">
        <v>135</v>
      </c>
      <c r="G102" s="265">
        <v>76</v>
      </c>
      <c r="H102" s="265">
        <v>41</v>
      </c>
      <c r="I102" s="265">
        <v>18</v>
      </c>
      <c r="J102" s="266">
        <v>34.81</v>
      </c>
      <c r="K102" s="266">
        <v>44</v>
      </c>
      <c r="L102" s="266">
        <v>15</v>
      </c>
      <c r="M102" s="266" t="s">
        <v>245</v>
      </c>
      <c r="N102" s="266">
        <v>15</v>
      </c>
      <c r="O102" s="266" t="s">
        <v>245</v>
      </c>
      <c r="P102" s="266" t="s">
        <v>245</v>
      </c>
      <c r="Q102" s="266">
        <v>8</v>
      </c>
      <c r="R102" s="266">
        <v>1</v>
      </c>
      <c r="S102" s="266">
        <v>6</v>
      </c>
      <c r="T102" s="266">
        <v>1</v>
      </c>
      <c r="U102" s="266" t="s">
        <v>245</v>
      </c>
      <c r="V102" s="266">
        <v>1</v>
      </c>
      <c r="W102" s="266">
        <v>3</v>
      </c>
      <c r="X102" s="266">
        <v>3</v>
      </c>
      <c r="Y102" s="266">
        <v>1</v>
      </c>
      <c r="Z102" s="266" t="s">
        <v>245</v>
      </c>
      <c r="AA102" s="266">
        <v>3</v>
      </c>
      <c r="AB102" s="266">
        <v>8</v>
      </c>
      <c r="AC102" s="266">
        <v>8</v>
      </c>
      <c r="AD102" s="266">
        <v>8</v>
      </c>
      <c r="AE102" s="266">
        <v>8</v>
      </c>
      <c r="AF102" s="266">
        <v>8</v>
      </c>
      <c r="AG102" s="266">
        <v>0</v>
      </c>
      <c r="AH102" s="266">
        <v>8</v>
      </c>
      <c r="AI102" s="266">
        <v>3</v>
      </c>
      <c r="AJ102" s="266">
        <v>8</v>
      </c>
      <c r="AK102" s="266">
        <v>7</v>
      </c>
      <c r="AL102" s="266">
        <v>4</v>
      </c>
      <c r="AM102" s="266">
        <v>4</v>
      </c>
      <c r="AN102" s="266">
        <v>8</v>
      </c>
      <c r="AO102" s="266">
        <v>8</v>
      </c>
      <c r="AP102" s="266">
        <v>8</v>
      </c>
      <c r="AQ102" s="266">
        <v>8</v>
      </c>
    </row>
    <row r="103" spans="1:43" ht="13.5" customHeight="1">
      <c r="A103" s="267">
        <v>98</v>
      </c>
      <c r="B103" s="270"/>
      <c r="C103" s="268" t="s">
        <v>1530</v>
      </c>
      <c r="D103" s="264">
        <v>742</v>
      </c>
      <c r="E103" s="264">
        <v>400</v>
      </c>
      <c r="F103" s="265">
        <v>211</v>
      </c>
      <c r="G103" s="265">
        <v>134</v>
      </c>
      <c r="H103" s="265">
        <v>44</v>
      </c>
      <c r="I103" s="265">
        <v>33</v>
      </c>
      <c r="J103" s="266">
        <v>33</v>
      </c>
      <c r="K103" s="266">
        <v>87</v>
      </c>
      <c r="L103" s="266">
        <v>18</v>
      </c>
      <c r="M103" s="266" t="s">
        <v>245</v>
      </c>
      <c r="N103" s="266">
        <v>17</v>
      </c>
      <c r="O103" s="266" t="s">
        <v>245</v>
      </c>
      <c r="P103" s="266">
        <v>1</v>
      </c>
      <c r="Q103" s="266">
        <v>4</v>
      </c>
      <c r="R103" s="266">
        <v>1</v>
      </c>
      <c r="S103" s="266">
        <v>3</v>
      </c>
      <c r="T103" s="266" t="s">
        <v>245</v>
      </c>
      <c r="U103" s="266" t="s">
        <v>245</v>
      </c>
      <c r="V103" s="266">
        <v>3</v>
      </c>
      <c r="W103" s="266">
        <v>1</v>
      </c>
      <c r="X103" s="266" t="s">
        <v>245</v>
      </c>
      <c r="Y103" s="266" t="s">
        <v>245</v>
      </c>
      <c r="Z103" s="266" t="s">
        <v>245</v>
      </c>
      <c r="AA103" s="266">
        <v>4</v>
      </c>
      <c r="AB103" s="266">
        <v>4</v>
      </c>
      <c r="AC103" s="266">
        <v>4</v>
      </c>
      <c r="AD103" s="266">
        <v>4</v>
      </c>
      <c r="AE103" s="266">
        <v>4</v>
      </c>
      <c r="AF103" s="266">
        <v>4</v>
      </c>
      <c r="AG103" s="266">
        <v>0</v>
      </c>
      <c r="AH103" s="266">
        <v>4</v>
      </c>
      <c r="AI103" s="266">
        <v>4</v>
      </c>
      <c r="AJ103" s="266">
        <v>4</v>
      </c>
      <c r="AK103" s="266">
        <v>4</v>
      </c>
      <c r="AL103" s="266">
        <v>2</v>
      </c>
      <c r="AM103" s="266">
        <v>2</v>
      </c>
      <c r="AN103" s="266">
        <v>4</v>
      </c>
      <c r="AO103" s="266">
        <v>4</v>
      </c>
      <c r="AP103" s="266">
        <v>4</v>
      </c>
      <c r="AQ103" s="266">
        <v>4</v>
      </c>
    </row>
    <row r="104" spans="1:43" ht="13.5" customHeight="1">
      <c r="A104" s="267">
        <v>99</v>
      </c>
      <c r="B104" s="270"/>
      <c r="C104" s="268" t="s">
        <v>1534</v>
      </c>
      <c r="D104" s="264">
        <v>1444</v>
      </c>
      <c r="E104" s="264">
        <v>850</v>
      </c>
      <c r="F104" s="265">
        <v>120</v>
      </c>
      <c r="G104" s="265">
        <v>77</v>
      </c>
      <c r="H104" s="265">
        <v>38</v>
      </c>
      <c r="I104" s="265">
        <v>5</v>
      </c>
      <c r="J104" s="266">
        <v>36.869999999999997</v>
      </c>
      <c r="K104" s="266">
        <v>38</v>
      </c>
      <c r="L104" s="266">
        <v>17</v>
      </c>
      <c r="M104" s="266">
        <v>1</v>
      </c>
      <c r="N104" s="266">
        <v>16</v>
      </c>
      <c r="O104" s="266" t="s">
        <v>245</v>
      </c>
      <c r="P104" s="266" t="s">
        <v>245</v>
      </c>
      <c r="Q104" s="266">
        <v>12</v>
      </c>
      <c r="R104" s="266">
        <v>6</v>
      </c>
      <c r="S104" s="266">
        <v>5</v>
      </c>
      <c r="T104" s="266">
        <v>1</v>
      </c>
      <c r="U104" s="266">
        <v>8</v>
      </c>
      <c r="V104" s="266">
        <v>3</v>
      </c>
      <c r="W104" s="266">
        <v>1</v>
      </c>
      <c r="X104" s="266" t="s">
        <v>245</v>
      </c>
      <c r="Y104" s="266" t="s">
        <v>245</v>
      </c>
      <c r="Z104" s="266" t="s">
        <v>245</v>
      </c>
      <c r="AA104" s="266">
        <v>10</v>
      </c>
      <c r="AB104" s="266">
        <v>12</v>
      </c>
      <c r="AC104" s="266">
        <v>12</v>
      </c>
      <c r="AD104" s="266">
        <v>12</v>
      </c>
      <c r="AE104" s="266">
        <v>12</v>
      </c>
      <c r="AF104" s="266">
        <v>12</v>
      </c>
      <c r="AG104" s="266">
        <v>0</v>
      </c>
      <c r="AH104" s="266">
        <v>12</v>
      </c>
      <c r="AI104" s="266">
        <v>2</v>
      </c>
      <c r="AJ104" s="266">
        <v>9</v>
      </c>
      <c r="AK104" s="266">
        <v>9</v>
      </c>
      <c r="AL104" s="266">
        <v>1</v>
      </c>
      <c r="AM104" s="266">
        <v>1</v>
      </c>
      <c r="AN104" s="266">
        <v>12</v>
      </c>
      <c r="AO104" s="266">
        <v>12</v>
      </c>
      <c r="AP104" s="266">
        <v>12</v>
      </c>
      <c r="AQ104" s="266">
        <v>11</v>
      </c>
    </row>
    <row r="105" spans="1:43" ht="13.5" customHeight="1">
      <c r="A105" s="267">
        <v>100</v>
      </c>
      <c r="B105" s="270"/>
      <c r="C105" s="268" t="s">
        <v>1542</v>
      </c>
      <c r="D105" s="264">
        <v>1484</v>
      </c>
      <c r="E105" s="264">
        <v>1199</v>
      </c>
      <c r="F105" s="265">
        <v>98</v>
      </c>
      <c r="G105" s="265">
        <v>74</v>
      </c>
      <c r="H105" s="265">
        <v>22</v>
      </c>
      <c r="I105" s="265">
        <v>2</v>
      </c>
      <c r="J105" s="266">
        <v>17.22</v>
      </c>
      <c r="K105" s="266">
        <v>64</v>
      </c>
      <c r="L105" s="266">
        <v>11</v>
      </c>
      <c r="M105" s="266">
        <v>1</v>
      </c>
      <c r="N105" s="266">
        <v>10</v>
      </c>
      <c r="O105" s="266" t="s">
        <v>245</v>
      </c>
      <c r="P105" s="266" t="s">
        <v>245</v>
      </c>
      <c r="Q105" s="266">
        <v>6</v>
      </c>
      <c r="R105" s="266">
        <v>5</v>
      </c>
      <c r="S105" s="266">
        <v>1</v>
      </c>
      <c r="T105" s="266" t="s">
        <v>245</v>
      </c>
      <c r="U105" s="266" t="s">
        <v>245</v>
      </c>
      <c r="V105" s="266">
        <v>2</v>
      </c>
      <c r="W105" s="266">
        <v>1</v>
      </c>
      <c r="X105" s="266">
        <v>3</v>
      </c>
      <c r="Y105" s="266" t="s">
        <v>245</v>
      </c>
      <c r="Z105" s="266" t="s">
        <v>245</v>
      </c>
      <c r="AA105" s="266">
        <v>2</v>
      </c>
      <c r="AB105" s="266">
        <v>6</v>
      </c>
      <c r="AC105" s="266">
        <v>6</v>
      </c>
      <c r="AD105" s="266">
        <v>6</v>
      </c>
      <c r="AE105" s="266">
        <v>6</v>
      </c>
      <c r="AF105" s="266">
        <v>6</v>
      </c>
      <c r="AG105" s="266">
        <v>0</v>
      </c>
      <c r="AH105" s="266">
        <v>6</v>
      </c>
      <c r="AI105" s="266">
        <v>0</v>
      </c>
      <c r="AJ105" s="266">
        <v>6</v>
      </c>
      <c r="AK105" s="266">
        <v>0</v>
      </c>
      <c r="AL105" s="266">
        <v>0</v>
      </c>
      <c r="AM105" s="266">
        <v>0</v>
      </c>
      <c r="AN105" s="266">
        <v>6</v>
      </c>
      <c r="AO105" s="266">
        <v>0</v>
      </c>
      <c r="AP105" s="266">
        <v>6</v>
      </c>
      <c r="AQ105" s="266">
        <v>6</v>
      </c>
    </row>
    <row r="106" spans="1:43" ht="13.5" customHeight="1">
      <c r="A106" s="267">
        <v>101</v>
      </c>
      <c r="B106" s="270"/>
      <c r="C106" s="268" t="s">
        <v>1547</v>
      </c>
      <c r="D106" s="264">
        <v>5022</v>
      </c>
      <c r="E106" s="264">
        <v>4733</v>
      </c>
      <c r="F106" s="265">
        <v>88</v>
      </c>
      <c r="G106" s="265">
        <v>57</v>
      </c>
      <c r="H106" s="265">
        <v>29</v>
      </c>
      <c r="I106" s="265">
        <v>2</v>
      </c>
      <c r="J106" s="266">
        <v>38.74</v>
      </c>
      <c r="K106" s="266">
        <v>24</v>
      </c>
      <c r="L106" s="266">
        <v>6</v>
      </c>
      <c r="M106" s="266">
        <v>3</v>
      </c>
      <c r="N106" s="266">
        <v>6</v>
      </c>
      <c r="O106" s="266" t="s">
        <v>245</v>
      </c>
      <c r="P106" s="266" t="s">
        <v>245</v>
      </c>
      <c r="Q106" s="266">
        <v>11</v>
      </c>
      <c r="R106" s="266">
        <v>4</v>
      </c>
      <c r="S106" s="266">
        <v>7</v>
      </c>
      <c r="T106" s="266" t="s">
        <v>245</v>
      </c>
      <c r="U106" s="266">
        <v>1</v>
      </c>
      <c r="V106" s="266">
        <v>4</v>
      </c>
      <c r="W106" s="266">
        <v>2</v>
      </c>
      <c r="X106" s="266">
        <v>4</v>
      </c>
      <c r="Y106" s="266" t="s">
        <v>245</v>
      </c>
      <c r="Z106" s="266" t="s">
        <v>245</v>
      </c>
      <c r="AA106" s="266">
        <v>2</v>
      </c>
      <c r="AB106" s="266">
        <v>11</v>
      </c>
      <c r="AC106" s="266">
        <v>6</v>
      </c>
      <c r="AD106" s="266">
        <v>11</v>
      </c>
      <c r="AE106" s="266">
        <v>11</v>
      </c>
      <c r="AF106" s="266">
        <v>11</v>
      </c>
      <c r="AG106" s="266">
        <v>0</v>
      </c>
      <c r="AH106" s="266">
        <v>11</v>
      </c>
      <c r="AI106" s="266">
        <v>3</v>
      </c>
      <c r="AJ106" s="266">
        <v>11</v>
      </c>
      <c r="AK106" s="266">
        <v>3</v>
      </c>
      <c r="AL106" s="266">
        <v>0</v>
      </c>
      <c r="AM106" s="266">
        <v>0</v>
      </c>
      <c r="AN106" s="266">
        <v>11</v>
      </c>
      <c r="AO106" s="266">
        <v>4</v>
      </c>
      <c r="AP106" s="266">
        <v>11</v>
      </c>
      <c r="AQ106" s="266">
        <v>8</v>
      </c>
    </row>
    <row r="107" spans="1:43" ht="13.5" customHeight="1">
      <c r="A107" s="267">
        <v>102</v>
      </c>
      <c r="B107" s="270"/>
      <c r="C107" s="268" t="s">
        <v>1554</v>
      </c>
      <c r="D107" s="264">
        <v>1286</v>
      </c>
      <c r="E107" s="264">
        <v>627</v>
      </c>
      <c r="F107" s="265">
        <v>256</v>
      </c>
      <c r="G107" s="265">
        <v>152</v>
      </c>
      <c r="H107" s="265">
        <v>67</v>
      </c>
      <c r="I107" s="265">
        <v>37</v>
      </c>
      <c r="J107" s="266">
        <v>71.819999999999993</v>
      </c>
      <c r="K107" s="266">
        <v>126</v>
      </c>
      <c r="L107" s="266">
        <v>40</v>
      </c>
      <c r="M107" s="266">
        <v>2</v>
      </c>
      <c r="N107" s="266">
        <v>39</v>
      </c>
      <c r="O107" s="266" t="s">
        <v>245</v>
      </c>
      <c r="P107" s="266">
        <v>1</v>
      </c>
      <c r="Q107" s="266">
        <v>8</v>
      </c>
      <c r="R107" s="266">
        <v>2</v>
      </c>
      <c r="S107" s="266">
        <v>6</v>
      </c>
      <c r="T107" s="266" t="s">
        <v>245</v>
      </c>
      <c r="U107" s="266" t="s">
        <v>245</v>
      </c>
      <c r="V107" s="266">
        <v>6</v>
      </c>
      <c r="W107" s="266">
        <v>2</v>
      </c>
      <c r="X107" s="266" t="s">
        <v>245</v>
      </c>
      <c r="Y107" s="266" t="s">
        <v>245</v>
      </c>
      <c r="Z107" s="266" t="s">
        <v>245</v>
      </c>
      <c r="AA107" s="266">
        <v>5</v>
      </c>
      <c r="AB107" s="266">
        <v>8</v>
      </c>
      <c r="AC107" s="266">
        <v>4</v>
      </c>
      <c r="AD107" s="266">
        <v>8</v>
      </c>
      <c r="AE107" s="266">
        <v>8</v>
      </c>
      <c r="AF107" s="266">
        <v>8</v>
      </c>
      <c r="AG107" s="266">
        <v>0</v>
      </c>
      <c r="AH107" s="266">
        <v>8</v>
      </c>
      <c r="AI107" s="266">
        <v>4</v>
      </c>
      <c r="AJ107" s="266">
        <v>7</v>
      </c>
      <c r="AK107" s="266">
        <v>0</v>
      </c>
      <c r="AL107" s="266">
        <v>5</v>
      </c>
      <c r="AM107" s="266">
        <v>5</v>
      </c>
      <c r="AN107" s="266">
        <v>8</v>
      </c>
      <c r="AO107" s="266">
        <v>4</v>
      </c>
      <c r="AP107" s="266">
        <v>8</v>
      </c>
      <c r="AQ107" s="266">
        <v>8</v>
      </c>
    </row>
    <row r="108" spans="1:43" ht="13.5" customHeight="1">
      <c r="A108" s="267">
        <v>103</v>
      </c>
      <c r="B108" s="269"/>
      <c r="C108" s="269" t="s">
        <v>1558</v>
      </c>
      <c r="D108" s="264">
        <v>360</v>
      </c>
      <c r="E108" s="264">
        <v>62</v>
      </c>
      <c r="F108" s="265">
        <v>103</v>
      </c>
      <c r="G108" s="265">
        <v>73</v>
      </c>
      <c r="H108" s="265">
        <v>21</v>
      </c>
      <c r="I108" s="265">
        <v>9</v>
      </c>
      <c r="J108" s="266">
        <v>26.79</v>
      </c>
      <c r="K108" s="266">
        <v>44</v>
      </c>
      <c r="L108" s="266">
        <v>7</v>
      </c>
      <c r="M108" s="266">
        <v>1</v>
      </c>
      <c r="N108" s="266">
        <v>7</v>
      </c>
      <c r="O108" s="266" t="s">
        <v>245</v>
      </c>
      <c r="P108" s="266" t="s">
        <v>245</v>
      </c>
      <c r="Q108" s="266">
        <v>8</v>
      </c>
      <c r="R108" s="266">
        <v>4</v>
      </c>
      <c r="S108" s="266">
        <v>4</v>
      </c>
      <c r="T108" s="266" t="s">
        <v>245</v>
      </c>
      <c r="U108" s="266">
        <v>3</v>
      </c>
      <c r="V108" s="266">
        <v>4</v>
      </c>
      <c r="W108" s="266" t="s">
        <v>245</v>
      </c>
      <c r="X108" s="266">
        <v>1</v>
      </c>
      <c r="Y108" s="266" t="s">
        <v>245</v>
      </c>
      <c r="Z108" s="266" t="s">
        <v>245</v>
      </c>
      <c r="AA108" s="266">
        <v>4</v>
      </c>
      <c r="AB108" s="266">
        <v>8</v>
      </c>
      <c r="AC108" s="266">
        <v>6</v>
      </c>
      <c r="AD108" s="266">
        <v>8</v>
      </c>
      <c r="AE108" s="266">
        <v>8</v>
      </c>
      <c r="AF108" s="266">
        <v>6</v>
      </c>
      <c r="AG108" s="266">
        <v>0</v>
      </c>
      <c r="AH108" s="266">
        <v>8</v>
      </c>
      <c r="AI108" s="266">
        <v>6</v>
      </c>
      <c r="AJ108" s="266">
        <v>3</v>
      </c>
      <c r="AK108" s="266">
        <v>2</v>
      </c>
      <c r="AL108" s="266">
        <v>1</v>
      </c>
      <c r="AM108" s="266">
        <v>1</v>
      </c>
      <c r="AN108" s="266">
        <v>7</v>
      </c>
      <c r="AO108" s="266">
        <v>7</v>
      </c>
      <c r="AP108" s="266">
        <v>8</v>
      </c>
      <c r="AQ108" s="266">
        <v>8</v>
      </c>
    </row>
    <row r="109" spans="1:43" ht="13.5" customHeight="1">
      <c r="A109" s="267">
        <v>104</v>
      </c>
      <c r="B109" s="270"/>
      <c r="C109" s="268" t="s">
        <v>1564</v>
      </c>
      <c r="D109" s="264">
        <v>971</v>
      </c>
      <c r="E109" s="264">
        <v>270</v>
      </c>
      <c r="F109" s="265">
        <v>218</v>
      </c>
      <c r="G109" s="265">
        <v>148</v>
      </c>
      <c r="H109" s="265">
        <v>63</v>
      </c>
      <c r="I109" s="265">
        <v>7</v>
      </c>
      <c r="J109" s="266">
        <v>54.28</v>
      </c>
      <c r="K109" s="266">
        <v>102</v>
      </c>
      <c r="L109" s="266">
        <v>19</v>
      </c>
      <c r="M109" s="266">
        <v>2</v>
      </c>
      <c r="N109" s="266">
        <v>18</v>
      </c>
      <c r="O109" s="266" t="s">
        <v>245</v>
      </c>
      <c r="P109" s="266" t="s">
        <v>245</v>
      </c>
      <c r="Q109" s="266">
        <v>6</v>
      </c>
      <c r="R109" s="266">
        <v>3</v>
      </c>
      <c r="S109" s="266">
        <v>3</v>
      </c>
      <c r="T109" s="266" t="s">
        <v>245</v>
      </c>
      <c r="U109" s="266">
        <v>2</v>
      </c>
      <c r="V109" s="266">
        <v>1</v>
      </c>
      <c r="W109" s="266">
        <v>1</v>
      </c>
      <c r="X109" s="266">
        <v>2</v>
      </c>
      <c r="Y109" s="266" t="s">
        <v>245</v>
      </c>
      <c r="Z109" s="266" t="s">
        <v>245</v>
      </c>
      <c r="AA109" s="266">
        <v>6</v>
      </c>
      <c r="AB109" s="266">
        <v>6</v>
      </c>
      <c r="AC109" s="266">
        <v>4</v>
      </c>
      <c r="AD109" s="266">
        <v>6</v>
      </c>
      <c r="AE109" s="266">
        <v>6</v>
      </c>
      <c r="AF109" s="266">
        <v>4</v>
      </c>
      <c r="AG109" s="266">
        <v>0</v>
      </c>
      <c r="AH109" s="266">
        <v>6</v>
      </c>
      <c r="AI109" s="266">
        <v>4</v>
      </c>
      <c r="AJ109" s="266">
        <v>6</v>
      </c>
      <c r="AK109" s="266">
        <v>4</v>
      </c>
      <c r="AL109" s="266">
        <v>2</v>
      </c>
      <c r="AM109" s="266">
        <v>1</v>
      </c>
      <c r="AN109" s="266">
        <v>6</v>
      </c>
      <c r="AO109" s="266">
        <v>3</v>
      </c>
      <c r="AP109" s="266">
        <v>6</v>
      </c>
      <c r="AQ109" s="266">
        <v>6</v>
      </c>
    </row>
    <row r="110" spans="1:43" ht="13.5" customHeight="1">
      <c r="A110" s="267">
        <v>105</v>
      </c>
      <c r="B110" s="270"/>
      <c r="C110" s="268" t="s">
        <v>1570</v>
      </c>
      <c r="D110" s="264">
        <v>7606</v>
      </c>
      <c r="E110" s="264">
        <v>6386</v>
      </c>
      <c r="F110" s="265">
        <v>261</v>
      </c>
      <c r="G110" s="265">
        <v>92</v>
      </c>
      <c r="H110" s="265">
        <v>121</v>
      </c>
      <c r="I110" s="265">
        <v>48</v>
      </c>
      <c r="J110" s="266">
        <v>75.08</v>
      </c>
      <c r="K110" s="266">
        <v>70</v>
      </c>
      <c r="L110" s="266">
        <v>20</v>
      </c>
      <c r="M110" s="266">
        <v>2</v>
      </c>
      <c r="N110" s="266">
        <v>20</v>
      </c>
      <c r="O110" s="266">
        <v>2</v>
      </c>
      <c r="P110" s="266">
        <v>1</v>
      </c>
      <c r="Q110" s="266">
        <v>14</v>
      </c>
      <c r="R110" s="266" t="s">
        <v>245</v>
      </c>
      <c r="S110" s="266">
        <v>7</v>
      </c>
      <c r="T110" s="266">
        <v>7</v>
      </c>
      <c r="U110" s="266">
        <v>2</v>
      </c>
      <c r="V110" s="266">
        <v>2</v>
      </c>
      <c r="W110" s="266">
        <v>7</v>
      </c>
      <c r="X110" s="266">
        <v>3</v>
      </c>
      <c r="Y110" s="266" t="s">
        <v>245</v>
      </c>
      <c r="Z110" s="266" t="s">
        <v>245</v>
      </c>
      <c r="AA110" s="266">
        <v>3</v>
      </c>
      <c r="AB110" s="266">
        <v>12</v>
      </c>
      <c r="AC110" s="266">
        <v>12</v>
      </c>
      <c r="AD110" s="266">
        <v>12</v>
      </c>
      <c r="AE110" s="266">
        <v>12</v>
      </c>
      <c r="AF110" s="266">
        <v>12</v>
      </c>
      <c r="AG110" s="266">
        <v>2</v>
      </c>
      <c r="AH110" s="266">
        <v>12</v>
      </c>
      <c r="AI110" s="266">
        <v>9</v>
      </c>
      <c r="AJ110" s="266">
        <v>14</v>
      </c>
      <c r="AK110" s="266">
        <v>10</v>
      </c>
      <c r="AL110" s="266">
        <v>0</v>
      </c>
      <c r="AM110" s="266">
        <v>0</v>
      </c>
      <c r="AN110" s="266">
        <v>14</v>
      </c>
      <c r="AO110" s="266">
        <v>10</v>
      </c>
      <c r="AP110" s="266">
        <v>12</v>
      </c>
      <c r="AQ110" s="266">
        <v>12</v>
      </c>
    </row>
    <row r="111" spans="1:43" ht="13.5" customHeight="1">
      <c r="A111" s="267">
        <v>106</v>
      </c>
      <c r="B111" s="270"/>
      <c r="C111" s="268" t="s">
        <v>1581</v>
      </c>
      <c r="D111" s="264">
        <v>869</v>
      </c>
      <c r="E111" s="264">
        <v>619</v>
      </c>
      <c r="F111" s="265">
        <v>164</v>
      </c>
      <c r="G111" s="265">
        <v>88</v>
      </c>
      <c r="H111" s="265">
        <v>46</v>
      </c>
      <c r="I111" s="265">
        <v>30</v>
      </c>
      <c r="J111" s="266">
        <v>36.409999999999997</v>
      </c>
      <c r="K111" s="266">
        <v>68</v>
      </c>
      <c r="L111" s="266">
        <v>29</v>
      </c>
      <c r="M111" s="266">
        <v>4</v>
      </c>
      <c r="N111" s="266">
        <v>28</v>
      </c>
      <c r="O111" s="266">
        <v>1</v>
      </c>
      <c r="P111" s="266">
        <v>1</v>
      </c>
      <c r="Q111" s="266">
        <v>11</v>
      </c>
      <c r="R111" s="266">
        <v>2</v>
      </c>
      <c r="S111" s="266">
        <v>9</v>
      </c>
      <c r="T111" s="266" t="s">
        <v>245</v>
      </c>
      <c r="U111" s="266">
        <v>1</v>
      </c>
      <c r="V111" s="266">
        <v>7</v>
      </c>
      <c r="W111" s="266">
        <v>2</v>
      </c>
      <c r="X111" s="266" t="s">
        <v>245</v>
      </c>
      <c r="Y111" s="266">
        <v>1</v>
      </c>
      <c r="Z111" s="266" t="s">
        <v>245</v>
      </c>
      <c r="AA111" s="266">
        <v>6</v>
      </c>
      <c r="AB111" s="266">
        <v>10</v>
      </c>
      <c r="AC111" s="266">
        <v>11</v>
      </c>
      <c r="AD111" s="266">
        <v>11</v>
      </c>
      <c r="AE111" s="266">
        <v>11</v>
      </c>
      <c r="AF111" s="266">
        <v>11</v>
      </c>
      <c r="AG111" s="266">
        <v>0</v>
      </c>
      <c r="AH111" s="266">
        <v>11</v>
      </c>
      <c r="AI111" s="266">
        <v>7</v>
      </c>
      <c r="AJ111" s="266">
        <v>9</v>
      </c>
      <c r="AK111" s="266">
        <v>0</v>
      </c>
      <c r="AL111" s="266">
        <v>0</v>
      </c>
      <c r="AM111" s="266">
        <v>0</v>
      </c>
      <c r="AN111" s="266">
        <v>10</v>
      </c>
      <c r="AO111" s="266">
        <v>7</v>
      </c>
      <c r="AP111" s="266">
        <v>11</v>
      </c>
      <c r="AQ111" s="266">
        <v>10</v>
      </c>
    </row>
    <row r="112" spans="1:43" ht="13.5" customHeight="1">
      <c r="A112" s="267">
        <v>107</v>
      </c>
      <c r="B112" s="270"/>
      <c r="C112" s="268" t="s">
        <v>1588</v>
      </c>
      <c r="D112" s="264">
        <v>9699</v>
      </c>
      <c r="E112" s="264">
        <v>7835</v>
      </c>
      <c r="F112" s="265">
        <v>767</v>
      </c>
      <c r="G112" s="265">
        <v>78</v>
      </c>
      <c r="H112" s="265">
        <v>679</v>
      </c>
      <c r="I112" s="265">
        <v>10</v>
      </c>
      <c r="J112" s="266">
        <v>77.47</v>
      </c>
      <c r="K112" s="266">
        <v>140</v>
      </c>
      <c r="L112" s="266">
        <v>26</v>
      </c>
      <c r="M112" s="266">
        <v>2</v>
      </c>
      <c r="N112" s="266">
        <v>23</v>
      </c>
      <c r="O112" s="266">
        <v>1</v>
      </c>
      <c r="P112" s="266">
        <v>4</v>
      </c>
      <c r="Q112" s="266">
        <v>10</v>
      </c>
      <c r="R112" s="266" t="s">
        <v>245</v>
      </c>
      <c r="S112" s="266">
        <v>7</v>
      </c>
      <c r="T112" s="266">
        <v>3</v>
      </c>
      <c r="U112" s="266" t="s">
        <v>245</v>
      </c>
      <c r="V112" s="266">
        <v>4</v>
      </c>
      <c r="W112" s="266">
        <v>5</v>
      </c>
      <c r="X112" s="266">
        <v>1</v>
      </c>
      <c r="Y112" s="266" t="s">
        <v>245</v>
      </c>
      <c r="Z112" s="266" t="s">
        <v>245</v>
      </c>
      <c r="AA112" s="266">
        <v>10</v>
      </c>
      <c r="AB112" s="266">
        <v>10</v>
      </c>
      <c r="AC112" s="266">
        <v>10</v>
      </c>
      <c r="AD112" s="266">
        <v>10</v>
      </c>
      <c r="AE112" s="266">
        <v>10</v>
      </c>
      <c r="AF112" s="266">
        <v>10</v>
      </c>
      <c r="AG112" s="266">
        <v>0</v>
      </c>
      <c r="AH112" s="266">
        <v>10</v>
      </c>
      <c r="AI112" s="266">
        <v>7</v>
      </c>
      <c r="AJ112" s="266">
        <v>10</v>
      </c>
      <c r="AK112" s="266">
        <v>7</v>
      </c>
      <c r="AL112" s="266">
        <v>2</v>
      </c>
      <c r="AM112" s="266">
        <v>2</v>
      </c>
      <c r="AN112" s="266">
        <v>10</v>
      </c>
      <c r="AO112" s="266">
        <v>8</v>
      </c>
      <c r="AP112" s="266">
        <v>10</v>
      </c>
      <c r="AQ112" s="266">
        <v>9</v>
      </c>
    </row>
    <row r="113" spans="1:43" ht="13.5" customHeight="1">
      <c r="A113" s="267">
        <v>108</v>
      </c>
      <c r="B113" s="270"/>
      <c r="C113" s="268" t="s">
        <v>1596</v>
      </c>
      <c r="D113" s="264">
        <v>8761</v>
      </c>
      <c r="E113" s="264">
        <v>7575</v>
      </c>
      <c r="F113" s="265">
        <v>419</v>
      </c>
      <c r="G113" s="265">
        <v>265</v>
      </c>
      <c r="H113" s="265">
        <v>134</v>
      </c>
      <c r="I113" s="265">
        <v>20</v>
      </c>
      <c r="J113" s="266">
        <v>69.930000000000007</v>
      </c>
      <c r="K113" s="266">
        <v>191</v>
      </c>
      <c r="L113" s="266">
        <v>31</v>
      </c>
      <c r="M113" s="266">
        <v>3</v>
      </c>
      <c r="N113" s="266">
        <v>29</v>
      </c>
      <c r="O113" s="266">
        <v>1</v>
      </c>
      <c r="P113" s="266">
        <v>7</v>
      </c>
      <c r="Q113" s="266">
        <v>17</v>
      </c>
      <c r="R113" s="266">
        <v>6</v>
      </c>
      <c r="S113" s="266">
        <v>9</v>
      </c>
      <c r="T113" s="266">
        <v>2</v>
      </c>
      <c r="U113" s="266" t="s">
        <v>245</v>
      </c>
      <c r="V113" s="266">
        <v>4</v>
      </c>
      <c r="W113" s="266">
        <v>10</v>
      </c>
      <c r="X113" s="266">
        <v>3</v>
      </c>
      <c r="Y113" s="266" t="s">
        <v>245</v>
      </c>
      <c r="Z113" s="266" t="s">
        <v>245</v>
      </c>
      <c r="AA113" s="266">
        <v>17</v>
      </c>
      <c r="AB113" s="266">
        <v>17</v>
      </c>
      <c r="AC113" s="266">
        <v>17</v>
      </c>
      <c r="AD113" s="266">
        <v>17</v>
      </c>
      <c r="AE113" s="266">
        <v>17</v>
      </c>
      <c r="AF113" s="266">
        <v>17</v>
      </c>
      <c r="AG113" s="266">
        <v>0</v>
      </c>
      <c r="AH113" s="266">
        <v>17</v>
      </c>
      <c r="AI113" s="266">
        <v>4</v>
      </c>
      <c r="AJ113" s="266">
        <v>16</v>
      </c>
      <c r="AK113" s="266">
        <v>4</v>
      </c>
      <c r="AL113" s="266">
        <v>0</v>
      </c>
      <c r="AM113" s="266">
        <v>0</v>
      </c>
      <c r="AN113" s="266">
        <v>17</v>
      </c>
      <c r="AO113" s="266">
        <v>5</v>
      </c>
      <c r="AP113" s="266">
        <v>17</v>
      </c>
      <c r="AQ113" s="266">
        <v>15</v>
      </c>
    </row>
    <row r="114" spans="1:43" ht="13.5" customHeight="1">
      <c r="A114" s="267">
        <v>109</v>
      </c>
      <c r="B114" s="270" t="s">
        <v>1611</v>
      </c>
      <c r="C114" s="268"/>
      <c r="D114" s="264">
        <v>8510</v>
      </c>
      <c r="E114" s="264">
        <v>5778</v>
      </c>
      <c r="F114" s="265">
        <v>237</v>
      </c>
      <c r="G114" s="265">
        <v>82</v>
      </c>
      <c r="H114" s="265">
        <v>147</v>
      </c>
      <c r="I114" s="265">
        <v>8</v>
      </c>
      <c r="J114" s="266">
        <v>99.98</v>
      </c>
      <c r="K114" s="266">
        <v>88</v>
      </c>
      <c r="L114" s="266">
        <v>40</v>
      </c>
      <c r="M114" s="266">
        <v>4</v>
      </c>
      <c r="N114" s="266">
        <v>40</v>
      </c>
      <c r="O114" s="266">
        <v>2</v>
      </c>
      <c r="P114" s="266">
        <v>3</v>
      </c>
      <c r="Q114" s="266">
        <v>25</v>
      </c>
      <c r="R114" s="266" t="s">
        <v>245</v>
      </c>
      <c r="S114" s="266">
        <v>15</v>
      </c>
      <c r="T114" s="266">
        <v>10</v>
      </c>
      <c r="U114" s="266">
        <v>22</v>
      </c>
      <c r="V114" s="266">
        <v>2</v>
      </c>
      <c r="W114" s="266" t="s">
        <v>245</v>
      </c>
      <c r="X114" s="266">
        <v>1</v>
      </c>
      <c r="Y114" s="266" t="s">
        <v>245</v>
      </c>
      <c r="Z114" s="266" t="s">
        <v>245</v>
      </c>
      <c r="AA114" s="266">
        <v>20</v>
      </c>
      <c r="AB114" s="266">
        <v>20</v>
      </c>
      <c r="AC114" s="266">
        <v>24</v>
      </c>
      <c r="AD114" s="266">
        <v>24</v>
      </c>
      <c r="AE114" s="266">
        <v>24</v>
      </c>
      <c r="AF114" s="266">
        <v>24</v>
      </c>
      <c r="AG114" s="266">
        <v>1</v>
      </c>
      <c r="AH114" s="266">
        <v>23</v>
      </c>
      <c r="AI114" s="266">
        <v>2</v>
      </c>
      <c r="AJ114" s="266">
        <v>18</v>
      </c>
      <c r="AK114" s="266">
        <v>5</v>
      </c>
      <c r="AL114" s="266">
        <v>11</v>
      </c>
      <c r="AM114" s="266">
        <v>4</v>
      </c>
      <c r="AN114" s="266">
        <v>23</v>
      </c>
      <c r="AO114" s="266">
        <v>23</v>
      </c>
      <c r="AP114" s="266">
        <v>19</v>
      </c>
      <c r="AQ114" s="266">
        <v>19</v>
      </c>
    </row>
    <row r="115" spans="1:43" ht="13.5" customHeight="1">
      <c r="A115" s="267">
        <v>110</v>
      </c>
      <c r="B115" s="270"/>
      <c r="C115" s="268" t="s">
        <v>4546</v>
      </c>
      <c r="D115" s="264">
        <v>4100</v>
      </c>
      <c r="E115" s="264">
        <v>3216</v>
      </c>
      <c r="F115" s="265">
        <v>57</v>
      </c>
      <c r="G115" s="265">
        <v>13</v>
      </c>
      <c r="H115" s="265">
        <v>41</v>
      </c>
      <c r="I115" s="265">
        <v>3</v>
      </c>
      <c r="J115" s="266">
        <v>28.84</v>
      </c>
      <c r="K115" s="266">
        <v>32</v>
      </c>
      <c r="L115" s="266">
        <v>15</v>
      </c>
      <c r="M115" s="266">
        <v>1</v>
      </c>
      <c r="N115" s="266">
        <v>15</v>
      </c>
      <c r="O115" s="266" t="s">
        <v>245</v>
      </c>
      <c r="P115" s="266" t="s">
        <v>245</v>
      </c>
      <c r="Q115" s="266">
        <v>12</v>
      </c>
      <c r="R115" s="266" t="s">
        <v>245</v>
      </c>
      <c r="S115" s="266">
        <v>6</v>
      </c>
      <c r="T115" s="266">
        <v>6</v>
      </c>
      <c r="U115" s="266">
        <v>11</v>
      </c>
      <c r="V115" s="266" t="s">
        <v>245</v>
      </c>
      <c r="W115" s="266" t="s">
        <v>245</v>
      </c>
      <c r="X115" s="266">
        <v>1</v>
      </c>
      <c r="Y115" s="266" t="s">
        <v>245</v>
      </c>
      <c r="Z115" s="266" t="s">
        <v>245</v>
      </c>
      <c r="AA115" s="266">
        <v>9</v>
      </c>
      <c r="AB115" s="266">
        <v>8</v>
      </c>
      <c r="AC115" s="266">
        <v>12</v>
      </c>
      <c r="AD115" s="266">
        <v>12</v>
      </c>
      <c r="AE115" s="266">
        <v>12</v>
      </c>
      <c r="AF115" s="266">
        <v>12</v>
      </c>
      <c r="AG115" s="266">
        <v>0</v>
      </c>
      <c r="AH115" s="266">
        <v>11</v>
      </c>
      <c r="AI115" s="266">
        <v>0</v>
      </c>
      <c r="AJ115" s="266">
        <v>6</v>
      </c>
      <c r="AK115" s="266">
        <v>1</v>
      </c>
      <c r="AL115" s="266">
        <v>5</v>
      </c>
      <c r="AM115" s="266">
        <v>2</v>
      </c>
      <c r="AN115" s="266">
        <v>11</v>
      </c>
      <c r="AO115" s="266">
        <v>11</v>
      </c>
      <c r="AP115" s="266">
        <v>7</v>
      </c>
      <c r="AQ115" s="266">
        <v>7</v>
      </c>
    </row>
    <row r="116" spans="1:43" ht="13.5" customHeight="1">
      <c r="A116" s="267">
        <v>111</v>
      </c>
      <c r="B116" s="270"/>
      <c r="C116" s="268" t="s">
        <v>1622</v>
      </c>
      <c r="D116" s="264">
        <v>1294</v>
      </c>
      <c r="E116" s="264">
        <v>627</v>
      </c>
      <c r="F116" s="265">
        <v>37</v>
      </c>
      <c r="G116" s="265">
        <v>7</v>
      </c>
      <c r="H116" s="265">
        <v>29</v>
      </c>
      <c r="I116" s="265">
        <v>1</v>
      </c>
      <c r="J116" s="266">
        <v>13.63</v>
      </c>
      <c r="K116" s="266">
        <v>5</v>
      </c>
      <c r="L116" s="266">
        <v>1</v>
      </c>
      <c r="M116" s="266" t="s">
        <v>245</v>
      </c>
      <c r="N116" s="266">
        <v>1</v>
      </c>
      <c r="O116" s="266" t="s">
        <v>245</v>
      </c>
      <c r="P116" s="266" t="s">
        <v>245</v>
      </c>
      <c r="Q116" s="266">
        <v>3</v>
      </c>
      <c r="R116" s="266" t="s">
        <v>245</v>
      </c>
      <c r="S116" s="266" t="s">
        <v>245</v>
      </c>
      <c r="T116" s="266">
        <v>3</v>
      </c>
      <c r="U116" s="266">
        <v>3</v>
      </c>
      <c r="V116" s="266" t="s">
        <v>245</v>
      </c>
      <c r="W116" s="266" t="s">
        <v>245</v>
      </c>
      <c r="X116" s="266" t="s">
        <v>245</v>
      </c>
      <c r="Y116" s="266" t="s">
        <v>245</v>
      </c>
      <c r="Z116" s="266" t="s">
        <v>245</v>
      </c>
      <c r="AA116" s="266">
        <v>1</v>
      </c>
      <c r="AB116" s="266">
        <v>2</v>
      </c>
      <c r="AC116" s="266">
        <v>2</v>
      </c>
      <c r="AD116" s="266">
        <v>2</v>
      </c>
      <c r="AE116" s="266">
        <v>2</v>
      </c>
      <c r="AF116" s="266">
        <v>2</v>
      </c>
      <c r="AG116" s="266">
        <v>1</v>
      </c>
      <c r="AH116" s="266">
        <v>2</v>
      </c>
      <c r="AI116" s="266">
        <v>1</v>
      </c>
      <c r="AJ116" s="266">
        <v>3</v>
      </c>
      <c r="AK116" s="266">
        <v>1</v>
      </c>
      <c r="AL116" s="266">
        <v>2</v>
      </c>
      <c r="AM116" s="266">
        <v>0</v>
      </c>
      <c r="AN116" s="266">
        <v>2</v>
      </c>
      <c r="AO116" s="266">
        <v>2</v>
      </c>
      <c r="AP116" s="266">
        <v>2</v>
      </c>
      <c r="AQ116" s="266">
        <v>2</v>
      </c>
    </row>
    <row r="117" spans="1:43" ht="13.5" customHeight="1">
      <c r="A117" s="267">
        <v>112</v>
      </c>
      <c r="B117" s="269"/>
      <c r="C117" s="269" t="s">
        <v>1626</v>
      </c>
      <c r="D117" s="264">
        <v>1908</v>
      </c>
      <c r="E117" s="264">
        <v>1231</v>
      </c>
      <c r="F117" s="265">
        <v>81</v>
      </c>
      <c r="G117" s="265">
        <v>28</v>
      </c>
      <c r="H117" s="265">
        <v>51</v>
      </c>
      <c r="I117" s="265">
        <v>2</v>
      </c>
      <c r="J117" s="266">
        <v>48.7</v>
      </c>
      <c r="K117" s="266">
        <v>14</v>
      </c>
      <c r="L117" s="266">
        <v>6</v>
      </c>
      <c r="M117" s="266">
        <v>1</v>
      </c>
      <c r="N117" s="266">
        <v>6</v>
      </c>
      <c r="O117" s="266" t="s">
        <v>245</v>
      </c>
      <c r="P117" s="266">
        <v>2</v>
      </c>
      <c r="Q117" s="266">
        <v>6</v>
      </c>
      <c r="R117" s="266" t="s">
        <v>245</v>
      </c>
      <c r="S117" s="266">
        <v>5</v>
      </c>
      <c r="T117" s="266">
        <v>1</v>
      </c>
      <c r="U117" s="266">
        <v>4</v>
      </c>
      <c r="V117" s="266">
        <v>2</v>
      </c>
      <c r="W117" s="266" t="s">
        <v>245</v>
      </c>
      <c r="X117" s="266" t="s">
        <v>245</v>
      </c>
      <c r="Y117" s="266" t="s">
        <v>245</v>
      </c>
      <c r="Z117" s="266" t="s">
        <v>245</v>
      </c>
      <c r="AA117" s="266">
        <v>6</v>
      </c>
      <c r="AB117" s="266">
        <v>6</v>
      </c>
      <c r="AC117" s="266">
        <v>6</v>
      </c>
      <c r="AD117" s="266">
        <v>6</v>
      </c>
      <c r="AE117" s="266">
        <v>6</v>
      </c>
      <c r="AF117" s="266">
        <v>6</v>
      </c>
      <c r="AG117" s="266">
        <v>0</v>
      </c>
      <c r="AH117" s="266">
        <v>6</v>
      </c>
      <c r="AI117" s="266">
        <v>0</v>
      </c>
      <c r="AJ117" s="266">
        <v>6</v>
      </c>
      <c r="AK117" s="266">
        <v>2</v>
      </c>
      <c r="AL117" s="266">
        <v>2</v>
      </c>
      <c r="AM117" s="266">
        <v>1</v>
      </c>
      <c r="AN117" s="266">
        <v>6</v>
      </c>
      <c r="AO117" s="266">
        <v>6</v>
      </c>
      <c r="AP117" s="266">
        <v>6</v>
      </c>
      <c r="AQ117" s="266">
        <v>6</v>
      </c>
    </row>
    <row r="118" spans="1:43" ht="13.5" customHeight="1">
      <c r="A118" s="267">
        <v>113</v>
      </c>
      <c r="B118" s="270"/>
      <c r="C118" s="268" t="s">
        <v>1633</v>
      </c>
      <c r="D118" s="264">
        <v>1208</v>
      </c>
      <c r="E118" s="264">
        <v>704</v>
      </c>
      <c r="F118" s="265">
        <v>62</v>
      </c>
      <c r="G118" s="265">
        <v>34</v>
      </c>
      <c r="H118" s="265">
        <v>26</v>
      </c>
      <c r="I118" s="265">
        <v>2</v>
      </c>
      <c r="J118" s="266">
        <v>8.81</v>
      </c>
      <c r="K118" s="266">
        <v>37</v>
      </c>
      <c r="L118" s="266">
        <v>18</v>
      </c>
      <c r="M118" s="266">
        <v>2</v>
      </c>
      <c r="N118" s="266">
        <v>18</v>
      </c>
      <c r="O118" s="266">
        <v>2</v>
      </c>
      <c r="P118" s="266">
        <v>1</v>
      </c>
      <c r="Q118" s="266">
        <v>4</v>
      </c>
      <c r="R118" s="266" t="s">
        <v>245</v>
      </c>
      <c r="S118" s="266">
        <v>4</v>
      </c>
      <c r="T118" s="266" t="s">
        <v>245</v>
      </c>
      <c r="U118" s="266">
        <v>4</v>
      </c>
      <c r="V118" s="266" t="s">
        <v>245</v>
      </c>
      <c r="W118" s="266" t="s">
        <v>245</v>
      </c>
      <c r="X118" s="266" t="s">
        <v>245</v>
      </c>
      <c r="Y118" s="266" t="s">
        <v>245</v>
      </c>
      <c r="Z118" s="266" t="s">
        <v>245</v>
      </c>
      <c r="AA118" s="266">
        <v>4</v>
      </c>
      <c r="AB118" s="266">
        <v>4</v>
      </c>
      <c r="AC118" s="266">
        <v>4</v>
      </c>
      <c r="AD118" s="266">
        <v>4</v>
      </c>
      <c r="AE118" s="266">
        <v>4</v>
      </c>
      <c r="AF118" s="266">
        <v>4</v>
      </c>
      <c r="AG118" s="266">
        <v>0</v>
      </c>
      <c r="AH118" s="266">
        <v>4</v>
      </c>
      <c r="AI118" s="266">
        <v>1</v>
      </c>
      <c r="AJ118" s="266">
        <v>3</v>
      </c>
      <c r="AK118" s="266">
        <v>1</v>
      </c>
      <c r="AL118" s="266">
        <v>2</v>
      </c>
      <c r="AM118" s="266">
        <v>1</v>
      </c>
      <c r="AN118" s="266">
        <v>4</v>
      </c>
      <c r="AO118" s="266">
        <v>4</v>
      </c>
      <c r="AP118" s="266">
        <v>4</v>
      </c>
      <c r="AQ118" s="266">
        <v>4</v>
      </c>
    </row>
    <row r="119" spans="1:43" ht="13.5" customHeight="1">
      <c r="A119" s="267">
        <v>114</v>
      </c>
      <c r="B119" s="270" t="s">
        <v>1635</v>
      </c>
      <c r="C119" s="268"/>
      <c r="D119" s="264">
        <v>65866</v>
      </c>
      <c r="E119" s="264">
        <v>54465</v>
      </c>
      <c r="F119" s="265">
        <v>3046</v>
      </c>
      <c r="G119" s="265">
        <v>1054</v>
      </c>
      <c r="H119" s="265">
        <v>1122</v>
      </c>
      <c r="I119" s="265">
        <v>870</v>
      </c>
      <c r="J119" s="266">
        <v>706.06</v>
      </c>
      <c r="K119" s="266">
        <v>2122</v>
      </c>
      <c r="L119" s="266">
        <v>1395</v>
      </c>
      <c r="M119" s="266">
        <v>1080</v>
      </c>
      <c r="N119" s="266">
        <v>687</v>
      </c>
      <c r="O119" s="266">
        <v>64</v>
      </c>
      <c r="P119" s="266">
        <v>56</v>
      </c>
      <c r="Q119" s="266">
        <v>310</v>
      </c>
      <c r="R119" s="266">
        <v>7</v>
      </c>
      <c r="S119" s="266">
        <v>171</v>
      </c>
      <c r="T119" s="266">
        <v>132</v>
      </c>
      <c r="U119" s="266">
        <v>77</v>
      </c>
      <c r="V119" s="266">
        <v>95</v>
      </c>
      <c r="W119" s="266">
        <v>70</v>
      </c>
      <c r="X119" s="266">
        <v>54</v>
      </c>
      <c r="Y119" s="266">
        <v>10</v>
      </c>
      <c r="Z119" s="266">
        <v>4</v>
      </c>
      <c r="AA119" s="266">
        <v>183</v>
      </c>
      <c r="AB119" s="266">
        <v>280</v>
      </c>
      <c r="AC119" s="266">
        <v>254</v>
      </c>
      <c r="AD119" s="266">
        <v>305</v>
      </c>
      <c r="AE119" s="266">
        <v>305</v>
      </c>
      <c r="AF119" s="266">
        <v>285</v>
      </c>
      <c r="AG119" s="266">
        <v>5</v>
      </c>
      <c r="AH119" s="266">
        <v>298</v>
      </c>
      <c r="AI119" s="266">
        <v>89</v>
      </c>
      <c r="AJ119" s="266">
        <v>245</v>
      </c>
      <c r="AK119" s="266">
        <v>57</v>
      </c>
      <c r="AL119" s="266">
        <v>66</v>
      </c>
      <c r="AM119" s="266">
        <v>33</v>
      </c>
      <c r="AN119" s="266">
        <v>293</v>
      </c>
      <c r="AO119" s="266">
        <v>246</v>
      </c>
      <c r="AP119" s="266">
        <v>293</v>
      </c>
      <c r="AQ119" s="266">
        <v>271</v>
      </c>
    </row>
    <row r="120" spans="1:43" ht="13.5" customHeight="1">
      <c r="A120" s="267">
        <v>115</v>
      </c>
      <c r="B120" s="270"/>
      <c r="C120" s="268" t="s">
        <v>4548</v>
      </c>
      <c r="D120" s="264">
        <v>9521</v>
      </c>
      <c r="E120" s="264">
        <v>9174</v>
      </c>
      <c r="F120" s="265">
        <v>79</v>
      </c>
      <c r="G120" s="265">
        <v>21</v>
      </c>
      <c r="H120" s="265">
        <v>20</v>
      </c>
      <c r="I120" s="265">
        <v>38</v>
      </c>
      <c r="J120" s="266">
        <v>24.88</v>
      </c>
      <c r="K120" s="266">
        <v>110</v>
      </c>
      <c r="L120" s="266">
        <v>82</v>
      </c>
      <c r="M120" s="266">
        <v>68</v>
      </c>
      <c r="N120" s="266">
        <v>40</v>
      </c>
      <c r="O120" s="266" t="s">
        <v>245</v>
      </c>
      <c r="P120" s="266" t="s">
        <v>245</v>
      </c>
      <c r="Q120" s="266">
        <v>20</v>
      </c>
      <c r="R120" s="266">
        <v>3</v>
      </c>
      <c r="S120" s="266">
        <v>2</v>
      </c>
      <c r="T120" s="266">
        <v>15</v>
      </c>
      <c r="U120" s="266">
        <v>18</v>
      </c>
      <c r="V120" s="266">
        <v>1</v>
      </c>
      <c r="W120" s="266">
        <v>1</v>
      </c>
      <c r="X120" s="266" t="s">
        <v>245</v>
      </c>
      <c r="Y120" s="266" t="s">
        <v>245</v>
      </c>
      <c r="Z120" s="266" t="s">
        <v>245</v>
      </c>
      <c r="AA120" s="266">
        <v>3</v>
      </c>
      <c r="AB120" s="266">
        <v>12</v>
      </c>
      <c r="AC120" s="266">
        <v>13</v>
      </c>
      <c r="AD120" s="266">
        <v>18</v>
      </c>
      <c r="AE120" s="266">
        <v>18</v>
      </c>
      <c r="AF120" s="266">
        <v>18</v>
      </c>
      <c r="AG120" s="266">
        <v>2</v>
      </c>
      <c r="AH120" s="266">
        <v>13</v>
      </c>
      <c r="AI120" s="266">
        <v>4</v>
      </c>
      <c r="AJ120" s="266">
        <v>15</v>
      </c>
      <c r="AK120" s="266">
        <v>3</v>
      </c>
      <c r="AL120" s="266">
        <v>3</v>
      </c>
      <c r="AM120" s="266">
        <v>2</v>
      </c>
      <c r="AN120" s="266">
        <v>19</v>
      </c>
      <c r="AO120" s="266">
        <v>9</v>
      </c>
      <c r="AP120" s="266">
        <v>11</v>
      </c>
      <c r="AQ120" s="266">
        <v>11</v>
      </c>
    </row>
    <row r="121" spans="1:43" ht="13.5" customHeight="1">
      <c r="A121" s="267">
        <v>116</v>
      </c>
      <c r="B121" s="270"/>
      <c r="C121" s="268" t="s">
        <v>1654</v>
      </c>
      <c r="D121" s="264">
        <v>776</v>
      </c>
      <c r="E121" s="264">
        <v>264</v>
      </c>
      <c r="F121" s="265">
        <v>202</v>
      </c>
      <c r="G121" s="265">
        <v>76</v>
      </c>
      <c r="H121" s="265">
        <v>87</v>
      </c>
      <c r="I121" s="265">
        <v>39</v>
      </c>
      <c r="J121" s="266">
        <v>51.35</v>
      </c>
      <c r="K121" s="266">
        <v>131</v>
      </c>
      <c r="L121" s="266">
        <v>70</v>
      </c>
      <c r="M121" s="266">
        <v>48</v>
      </c>
      <c r="N121" s="266">
        <v>45</v>
      </c>
      <c r="O121" s="266">
        <v>1</v>
      </c>
      <c r="P121" s="266">
        <v>3</v>
      </c>
      <c r="Q121" s="266">
        <v>20</v>
      </c>
      <c r="R121" s="266" t="s">
        <v>245</v>
      </c>
      <c r="S121" s="266">
        <v>16</v>
      </c>
      <c r="T121" s="266">
        <v>4</v>
      </c>
      <c r="U121" s="266">
        <v>6</v>
      </c>
      <c r="V121" s="266">
        <v>10</v>
      </c>
      <c r="W121" s="266">
        <v>1</v>
      </c>
      <c r="X121" s="266">
        <v>3</v>
      </c>
      <c r="Y121" s="266" t="s">
        <v>245</v>
      </c>
      <c r="Z121" s="266" t="s">
        <v>245</v>
      </c>
      <c r="AA121" s="266">
        <v>0</v>
      </c>
      <c r="AB121" s="266">
        <v>19</v>
      </c>
      <c r="AC121" s="266">
        <v>17</v>
      </c>
      <c r="AD121" s="266">
        <v>20</v>
      </c>
      <c r="AE121" s="266">
        <v>20</v>
      </c>
      <c r="AF121" s="266">
        <v>19</v>
      </c>
      <c r="AG121" s="266">
        <v>0</v>
      </c>
      <c r="AH121" s="266">
        <v>20</v>
      </c>
      <c r="AI121" s="266">
        <v>0</v>
      </c>
      <c r="AJ121" s="266">
        <v>19</v>
      </c>
      <c r="AK121" s="266">
        <v>5</v>
      </c>
      <c r="AL121" s="266">
        <v>0</v>
      </c>
      <c r="AM121" s="266">
        <v>0</v>
      </c>
      <c r="AN121" s="266">
        <v>20</v>
      </c>
      <c r="AO121" s="266">
        <v>16</v>
      </c>
      <c r="AP121" s="266">
        <v>20</v>
      </c>
      <c r="AQ121" s="266">
        <v>19</v>
      </c>
    </row>
    <row r="122" spans="1:43" ht="13.5" customHeight="1">
      <c r="A122" s="267">
        <v>117</v>
      </c>
      <c r="B122" s="270"/>
      <c r="C122" s="268" t="s">
        <v>1671</v>
      </c>
      <c r="D122" s="264">
        <v>1193</v>
      </c>
      <c r="E122" s="264">
        <v>464</v>
      </c>
      <c r="F122" s="265">
        <v>231</v>
      </c>
      <c r="G122" s="265">
        <v>71</v>
      </c>
      <c r="H122" s="265">
        <v>100</v>
      </c>
      <c r="I122" s="265">
        <v>60</v>
      </c>
      <c r="J122" s="266">
        <v>70.209999999999994</v>
      </c>
      <c r="K122" s="266">
        <v>121</v>
      </c>
      <c r="L122" s="266">
        <v>75</v>
      </c>
      <c r="M122" s="266">
        <v>64</v>
      </c>
      <c r="N122" s="266">
        <v>19</v>
      </c>
      <c r="O122" s="266">
        <v>2</v>
      </c>
      <c r="P122" s="266">
        <v>4</v>
      </c>
      <c r="Q122" s="266">
        <v>27</v>
      </c>
      <c r="R122" s="266" t="s">
        <v>245</v>
      </c>
      <c r="S122" s="266">
        <v>19</v>
      </c>
      <c r="T122" s="266">
        <v>8</v>
      </c>
      <c r="U122" s="266" t="s">
        <v>245</v>
      </c>
      <c r="V122" s="266">
        <v>6</v>
      </c>
      <c r="W122" s="266">
        <v>10</v>
      </c>
      <c r="X122" s="266">
        <v>11</v>
      </c>
      <c r="Y122" s="266" t="s">
        <v>245</v>
      </c>
      <c r="Z122" s="266" t="s">
        <v>245</v>
      </c>
      <c r="AA122" s="266">
        <v>10</v>
      </c>
      <c r="AB122" s="266">
        <v>27</v>
      </c>
      <c r="AC122" s="266">
        <v>27</v>
      </c>
      <c r="AD122" s="266">
        <v>27</v>
      </c>
      <c r="AE122" s="266">
        <v>27</v>
      </c>
      <c r="AF122" s="266">
        <v>27</v>
      </c>
      <c r="AG122" s="266">
        <v>0</v>
      </c>
      <c r="AH122" s="266">
        <v>27</v>
      </c>
      <c r="AI122" s="266">
        <v>21</v>
      </c>
      <c r="AJ122" s="266">
        <v>27</v>
      </c>
      <c r="AK122" s="266">
        <v>6</v>
      </c>
      <c r="AL122" s="266">
        <v>16</v>
      </c>
      <c r="AM122" s="266">
        <v>9</v>
      </c>
      <c r="AN122" s="266">
        <v>16</v>
      </c>
      <c r="AO122" s="266">
        <v>3</v>
      </c>
      <c r="AP122" s="266">
        <v>27</v>
      </c>
      <c r="AQ122" s="266">
        <v>27</v>
      </c>
    </row>
    <row r="123" spans="1:43" ht="13.5" customHeight="1">
      <c r="A123" s="267">
        <v>118</v>
      </c>
      <c r="B123" s="270"/>
      <c r="C123" s="268" t="s">
        <v>1695</v>
      </c>
      <c r="D123" s="264">
        <v>876</v>
      </c>
      <c r="E123" s="264">
        <v>345</v>
      </c>
      <c r="F123" s="265">
        <v>199</v>
      </c>
      <c r="G123" s="265">
        <v>48</v>
      </c>
      <c r="H123" s="265">
        <v>46</v>
      </c>
      <c r="I123" s="265">
        <v>105</v>
      </c>
      <c r="J123" s="266">
        <v>25.23</v>
      </c>
      <c r="K123" s="266">
        <v>195</v>
      </c>
      <c r="L123" s="266">
        <v>158</v>
      </c>
      <c r="M123" s="266">
        <v>141</v>
      </c>
      <c r="N123" s="266">
        <v>77</v>
      </c>
      <c r="O123" s="266">
        <v>4</v>
      </c>
      <c r="P123" s="266">
        <v>3</v>
      </c>
      <c r="Q123" s="266">
        <v>15</v>
      </c>
      <c r="R123" s="266" t="s">
        <v>245</v>
      </c>
      <c r="S123" s="266">
        <v>6</v>
      </c>
      <c r="T123" s="266">
        <v>9</v>
      </c>
      <c r="U123" s="266">
        <v>3</v>
      </c>
      <c r="V123" s="266">
        <v>7</v>
      </c>
      <c r="W123" s="266">
        <v>4</v>
      </c>
      <c r="X123" s="266">
        <v>1</v>
      </c>
      <c r="Y123" s="266" t="s">
        <v>245</v>
      </c>
      <c r="Z123" s="266" t="s">
        <v>245</v>
      </c>
      <c r="AA123" s="266">
        <v>10</v>
      </c>
      <c r="AB123" s="266">
        <v>15</v>
      </c>
      <c r="AC123" s="266">
        <v>15</v>
      </c>
      <c r="AD123" s="266">
        <v>15</v>
      </c>
      <c r="AE123" s="266">
        <v>15</v>
      </c>
      <c r="AF123" s="266">
        <v>15</v>
      </c>
      <c r="AG123" s="266">
        <v>0</v>
      </c>
      <c r="AH123" s="266">
        <v>15</v>
      </c>
      <c r="AI123" s="266">
        <v>7</v>
      </c>
      <c r="AJ123" s="266">
        <v>2</v>
      </c>
      <c r="AK123" s="266">
        <v>1</v>
      </c>
      <c r="AL123" s="266">
        <v>4</v>
      </c>
      <c r="AM123" s="266">
        <v>3</v>
      </c>
      <c r="AN123" s="266">
        <v>15</v>
      </c>
      <c r="AO123" s="266">
        <v>15</v>
      </c>
      <c r="AP123" s="266">
        <v>12</v>
      </c>
      <c r="AQ123" s="266">
        <v>12</v>
      </c>
    </row>
    <row r="124" spans="1:43" ht="13.5" customHeight="1">
      <c r="A124" s="267">
        <v>119</v>
      </c>
      <c r="B124" s="270"/>
      <c r="C124" s="268" t="s">
        <v>1704</v>
      </c>
      <c r="D124" s="264">
        <v>674</v>
      </c>
      <c r="E124" s="264">
        <v>39</v>
      </c>
      <c r="F124" s="265">
        <v>129</v>
      </c>
      <c r="G124" s="265">
        <v>60</v>
      </c>
      <c r="H124" s="265">
        <v>55</v>
      </c>
      <c r="I124" s="265">
        <v>14</v>
      </c>
      <c r="J124" s="266">
        <v>19.440000000000001</v>
      </c>
      <c r="K124" s="266">
        <v>97</v>
      </c>
      <c r="L124" s="266">
        <v>54</v>
      </c>
      <c r="M124" s="266">
        <v>32</v>
      </c>
      <c r="N124" s="266">
        <v>35</v>
      </c>
      <c r="O124" s="266" t="s">
        <v>245</v>
      </c>
      <c r="P124" s="266">
        <v>1</v>
      </c>
      <c r="Q124" s="266">
        <v>11</v>
      </c>
      <c r="R124" s="266">
        <v>1</v>
      </c>
      <c r="S124" s="266">
        <v>9</v>
      </c>
      <c r="T124" s="266">
        <v>1</v>
      </c>
      <c r="U124" s="266">
        <v>7</v>
      </c>
      <c r="V124" s="266">
        <v>4</v>
      </c>
      <c r="W124" s="266" t="s">
        <v>245</v>
      </c>
      <c r="X124" s="266" t="s">
        <v>245</v>
      </c>
      <c r="Y124" s="266" t="s">
        <v>245</v>
      </c>
      <c r="Z124" s="266" t="s">
        <v>245</v>
      </c>
      <c r="AA124" s="266">
        <v>10</v>
      </c>
      <c r="AB124" s="266">
        <v>11</v>
      </c>
      <c r="AC124" s="266">
        <v>11</v>
      </c>
      <c r="AD124" s="266">
        <v>11</v>
      </c>
      <c r="AE124" s="266">
        <v>11</v>
      </c>
      <c r="AF124" s="266">
        <v>11</v>
      </c>
      <c r="AG124" s="266">
        <v>0</v>
      </c>
      <c r="AH124" s="266">
        <v>11</v>
      </c>
      <c r="AI124" s="266">
        <v>0</v>
      </c>
      <c r="AJ124" s="266">
        <v>4</v>
      </c>
      <c r="AK124" s="266">
        <v>1</v>
      </c>
      <c r="AL124" s="266">
        <v>0</v>
      </c>
      <c r="AM124" s="266">
        <v>0</v>
      </c>
      <c r="AN124" s="266">
        <v>9</v>
      </c>
      <c r="AO124" s="266">
        <v>9</v>
      </c>
      <c r="AP124" s="266">
        <v>11</v>
      </c>
      <c r="AQ124" s="266">
        <v>11</v>
      </c>
    </row>
    <row r="125" spans="1:43" ht="13.5" customHeight="1">
      <c r="A125" s="267">
        <v>120</v>
      </c>
      <c r="B125" s="270"/>
      <c r="C125" s="268" t="s">
        <v>1711</v>
      </c>
      <c r="D125" s="264">
        <v>2205</v>
      </c>
      <c r="E125" s="264">
        <v>1350</v>
      </c>
      <c r="F125" s="265">
        <v>330</v>
      </c>
      <c r="G125" s="265">
        <v>145</v>
      </c>
      <c r="H125" s="265">
        <v>135</v>
      </c>
      <c r="I125" s="265">
        <v>50</v>
      </c>
      <c r="J125" s="266">
        <v>94.85</v>
      </c>
      <c r="K125" s="266">
        <v>187</v>
      </c>
      <c r="L125" s="266">
        <v>96</v>
      </c>
      <c r="M125" s="266">
        <v>50</v>
      </c>
      <c r="N125" s="266">
        <v>61</v>
      </c>
      <c r="O125" s="266" t="s">
        <v>245</v>
      </c>
      <c r="P125" s="266">
        <v>2</v>
      </c>
      <c r="Q125" s="266">
        <v>26</v>
      </c>
      <c r="R125" s="266" t="s">
        <v>245</v>
      </c>
      <c r="S125" s="266">
        <v>23</v>
      </c>
      <c r="T125" s="266">
        <v>3</v>
      </c>
      <c r="U125" s="266">
        <v>3</v>
      </c>
      <c r="V125" s="266">
        <v>7</v>
      </c>
      <c r="W125" s="266">
        <v>8</v>
      </c>
      <c r="X125" s="266">
        <v>7</v>
      </c>
      <c r="Y125" s="266">
        <v>1</v>
      </c>
      <c r="Z125" s="266" t="s">
        <v>245</v>
      </c>
      <c r="AA125" s="266">
        <v>25</v>
      </c>
      <c r="AB125" s="266">
        <v>26</v>
      </c>
      <c r="AC125" s="266">
        <v>26</v>
      </c>
      <c r="AD125" s="266">
        <v>26</v>
      </c>
      <c r="AE125" s="266">
        <v>26</v>
      </c>
      <c r="AF125" s="266">
        <v>26</v>
      </c>
      <c r="AG125" s="266">
        <v>0</v>
      </c>
      <c r="AH125" s="266">
        <v>26</v>
      </c>
      <c r="AI125" s="266">
        <v>0</v>
      </c>
      <c r="AJ125" s="266">
        <v>21</v>
      </c>
      <c r="AK125" s="266">
        <v>0</v>
      </c>
      <c r="AL125" s="266">
        <v>11</v>
      </c>
      <c r="AM125" s="266">
        <v>9</v>
      </c>
      <c r="AN125" s="266">
        <v>26</v>
      </c>
      <c r="AO125" s="266">
        <v>26</v>
      </c>
      <c r="AP125" s="266">
        <v>26</v>
      </c>
      <c r="AQ125" s="266">
        <v>26</v>
      </c>
    </row>
    <row r="126" spans="1:43" ht="13.5" customHeight="1">
      <c r="A126" s="267">
        <v>121</v>
      </c>
      <c r="B126" s="270"/>
      <c r="C126" s="268" t="s">
        <v>1737</v>
      </c>
      <c r="D126" s="264">
        <v>1252</v>
      </c>
      <c r="E126" s="264">
        <v>701</v>
      </c>
      <c r="F126" s="265">
        <v>224</v>
      </c>
      <c r="G126" s="265">
        <v>87</v>
      </c>
      <c r="H126" s="265">
        <v>77</v>
      </c>
      <c r="I126" s="265">
        <v>60</v>
      </c>
      <c r="J126" s="266">
        <v>47.2</v>
      </c>
      <c r="K126" s="266">
        <v>145</v>
      </c>
      <c r="L126" s="266">
        <v>126</v>
      </c>
      <c r="M126" s="266">
        <v>120</v>
      </c>
      <c r="N126" s="266">
        <v>28</v>
      </c>
      <c r="O126" s="266">
        <v>4</v>
      </c>
      <c r="P126" s="266">
        <v>2</v>
      </c>
      <c r="Q126" s="266">
        <v>13</v>
      </c>
      <c r="R126" s="266" t="s">
        <v>245</v>
      </c>
      <c r="S126" s="266">
        <v>12</v>
      </c>
      <c r="T126" s="266">
        <v>1</v>
      </c>
      <c r="U126" s="266" t="s">
        <v>245</v>
      </c>
      <c r="V126" s="266">
        <v>2</v>
      </c>
      <c r="W126" s="266">
        <v>1</v>
      </c>
      <c r="X126" s="266">
        <v>7</v>
      </c>
      <c r="Y126" s="266">
        <v>3</v>
      </c>
      <c r="Z126" s="266" t="s">
        <v>245</v>
      </c>
      <c r="AA126" s="266">
        <v>13</v>
      </c>
      <c r="AB126" s="266">
        <v>13</v>
      </c>
      <c r="AC126" s="266">
        <v>13</v>
      </c>
      <c r="AD126" s="266">
        <v>13</v>
      </c>
      <c r="AE126" s="266">
        <v>13</v>
      </c>
      <c r="AF126" s="266">
        <v>13</v>
      </c>
      <c r="AG126" s="266">
        <v>0</v>
      </c>
      <c r="AH126" s="266">
        <v>13</v>
      </c>
      <c r="AI126" s="266">
        <v>10</v>
      </c>
      <c r="AJ126" s="266">
        <v>12</v>
      </c>
      <c r="AK126" s="266">
        <v>1</v>
      </c>
      <c r="AL126" s="266">
        <v>5</v>
      </c>
      <c r="AM126" s="266">
        <v>2</v>
      </c>
      <c r="AN126" s="266">
        <v>13</v>
      </c>
      <c r="AO126" s="266">
        <v>13</v>
      </c>
      <c r="AP126" s="266">
        <v>13</v>
      </c>
      <c r="AQ126" s="266">
        <v>13</v>
      </c>
    </row>
    <row r="127" spans="1:43" ht="13.5" customHeight="1">
      <c r="A127" s="267">
        <v>122</v>
      </c>
      <c r="B127" s="270"/>
      <c r="C127" s="268" t="s">
        <v>1751</v>
      </c>
      <c r="D127" s="264">
        <v>3506</v>
      </c>
      <c r="E127" s="264">
        <v>2109</v>
      </c>
      <c r="F127" s="265">
        <v>451</v>
      </c>
      <c r="G127" s="265">
        <v>146</v>
      </c>
      <c r="H127" s="265">
        <v>134</v>
      </c>
      <c r="I127" s="265">
        <v>171</v>
      </c>
      <c r="J127" s="266">
        <v>73.33</v>
      </c>
      <c r="K127" s="266">
        <v>372</v>
      </c>
      <c r="L127" s="266">
        <v>290</v>
      </c>
      <c r="M127" s="266">
        <v>265</v>
      </c>
      <c r="N127" s="266">
        <v>123</v>
      </c>
      <c r="O127" s="266">
        <v>12</v>
      </c>
      <c r="P127" s="266">
        <v>15</v>
      </c>
      <c r="Q127" s="266">
        <v>31</v>
      </c>
      <c r="R127" s="266" t="s">
        <v>245</v>
      </c>
      <c r="S127" s="266">
        <v>16</v>
      </c>
      <c r="T127" s="266">
        <v>15</v>
      </c>
      <c r="U127" s="266">
        <v>13</v>
      </c>
      <c r="V127" s="266">
        <v>13</v>
      </c>
      <c r="W127" s="266">
        <v>3</v>
      </c>
      <c r="X127" s="266">
        <v>2</v>
      </c>
      <c r="Y127" s="266" t="s">
        <v>245</v>
      </c>
      <c r="Z127" s="266" t="s">
        <v>245</v>
      </c>
      <c r="AA127" s="266">
        <v>20</v>
      </c>
      <c r="AB127" s="266">
        <v>31</v>
      </c>
      <c r="AC127" s="266">
        <v>23</v>
      </c>
      <c r="AD127" s="266">
        <v>31</v>
      </c>
      <c r="AE127" s="266">
        <v>31</v>
      </c>
      <c r="AF127" s="266">
        <v>31</v>
      </c>
      <c r="AG127" s="266">
        <v>0</v>
      </c>
      <c r="AH127" s="266">
        <v>31</v>
      </c>
      <c r="AI127" s="266">
        <v>3</v>
      </c>
      <c r="AJ127" s="266">
        <v>23</v>
      </c>
      <c r="AK127" s="266">
        <v>6</v>
      </c>
      <c r="AL127" s="266">
        <v>9</v>
      </c>
      <c r="AM127" s="266">
        <v>3</v>
      </c>
      <c r="AN127" s="266">
        <v>30</v>
      </c>
      <c r="AO127" s="266">
        <v>27</v>
      </c>
      <c r="AP127" s="266">
        <v>31</v>
      </c>
      <c r="AQ127" s="266">
        <v>30</v>
      </c>
    </row>
    <row r="128" spans="1:43" ht="13.5" customHeight="1">
      <c r="A128" s="267">
        <v>123</v>
      </c>
      <c r="B128" s="270"/>
      <c r="C128" s="268" t="s">
        <v>1783</v>
      </c>
      <c r="D128" s="264">
        <v>575</v>
      </c>
      <c r="E128" s="264">
        <v>219</v>
      </c>
      <c r="F128" s="265">
        <v>114</v>
      </c>
      <c r="G128" s="265">
        <v>42</v>
      </c>
      <c r="H128" s="265">
        <v>42</v>
      </c>
      <c r="I128" s="265">
        <v>30</v>
      </c>
      <c r="J128" s="266">
        <v>17.940000000000001</v>
      </c>
      <c r="K128" s="266">
        <v>42</v>
      </c>
      <c r="L128" s="266">
        <v>19</v>
      </c>
      <c r="M128" s="266">
        <v>11</v>
      </c>
      <c r="N128" s="266">
        <v>13</v>
      </c>
      <c r="O128" s="266">
        <v>1</v>
      </c>
      <c r="P128" s="266" t="s">
        <v>245</v>
      </c>
      <c r="Q128" s="266">
        <v>7</v>
      </c>
      <c r="R128" s="266" t="s">
        <v>245</v>
      </c>
      <c r="S128" s="266">
        <v>6</v>
      </c>
      <c r="T128" s="266">
        <v>1</v>
      </c>
      <c r="U128" s="266" t="s">
        <v>245</v>
      </c>
      <c r="V128" s="266">
        <v>4</v>
      </c>
      <c r="W128" s="266">
        <v>2</v>
      </c>
      <c r="X128" s="266">
        <v>1</v>
      </c>
      <c r="Y128" s="266" t="s">
        <v>245</v>
      </c>
      <c r="Z128" s="266" t="s">
        <v>245</v>
      </c>
      <c r="AA128" s="266">
        <v>6</v>
      </c>
      <c r="AB128" s="266">
        <v>7</v>
      </c>
      <c r="AC128" s="266">
        <v>7</v>
      </c>
      <c r="AD128" s="266">
        <v>7</v>
      </c>
      <c r="AE128" s="266">
        <v>7</v>
      </c>
      <c r="AF128" s="266">
        <v>7</v>
      </c>
      <c r="AG128" s="266">
        <v>0</v>
      </c>
      <c r="AH128" s="266">
        <v>7</v>
      </c>
      <c r="AI128" s="266">
        <v>5</v>
      </c>
      <c r="AJ128" s="266">
        <v>7</v>
      </c>
      <c r="AK128" s="266">
        <v>1</v>
      </c>
      <c r="AL128" s="266">
        <v>4</v>
      </c>
      <c r="AM128" s="266">
        <v>2</v>
      </c>
      <c r="AN128" s="266">
        <v>7</v>
      </c>
      <c r="AO128" s="266">
        <v>7</v>
      </c>
      <c r="AP128" s="266">
        <v>7</v>
      </c>
      <c r="AQ128" s="266">
        <v>7</v>
      </c>
    </row>
    <row r="129" spans="1:43" ht="13.5" customHeight="1">
      <c r="A129" s="267">
        <v>124</v>
      </c>
      <c r="B129" s="270"/>
      <c r="C129" s="268" t="s">
        <v>1790</v>
      </c>
      <c r="D129" s="264">
        <v>5836</v>
      </c>
      <c r="E129" s="264">
        <v>5294</v>
      </c>
      <c r="F129" s="265">
        <v>155</v>
      </c>
      <c r="G129" s="265">
        <v>46</v>
      </c>
      <c r="H129" s="265">
        <v>51</v>
      </c>
      <c r="I129" s="265">
        <v>58</v>
      </c>
      <c r="J129" s="266">
        <v>62.57</v>
      </c>
      <c r="K129" s="266">
        <v>81</v>
      </c>
      <c r="L129" s="266">
        <v>57</v>
      </c>
      <c r="M129" s="266">
        <v>49</v>
      </c>
      <c r="N129" s="266">
        <v>24</v>
      </c>
      <c r="O129" s="266">
        <v>4</v>
      </c>
      <c r="P129" s="266">
        <v>13</v>
      </c>
      <c r="Q129" s="266">
        <v>28</v>
      </c>
      <c r="R129" s="266">
        <v>1</v>
      </c>
      <c r="S129" s="266">
        <v>12</v>
      </c>
      <c r="T129" s="266">
        <v>15</v>
      </c>
      <c r="U129" s="266" t="s">
        <v>245</v>
      </c>
      <c r="V129" s="266">
        <v>7</v>
      </c>
      <c r="W129" s="266">
        <v>14</v>
      </c>
      <c r="X129" s="266">
        <v>6</v>
      </c>
      <c r="Y129" s="266">
        <v>1</v>
      </c>
      <c r="Z129" s="266" t="s">
        <v>245</v>
      </c>
      <c r="AA129" s="266">
        <v>28</v>
      </c>
      <c r="AB129" s="266">
        <v>28</v>
      </c>
      <c r="AC129" s="266">
        <v>28</v>
      </c>
      <c r="AD129" s="266">
        <v>28</v>
      </c>
      <c r="AE129" s="266">
        <v>28</v>
      </c>
      <c r="AF129" s="266">
        <v>28</v>
      </c>
      <c r="AG129" s="266">
        <v>0</v>
      </c>
      <c r="AH129" s="266">
        <v>28</v>
      </c>
      <c r="AI129" s="266">
        <v>4</v>
      </c>
      <c r="AJ129" s="266">
        <v>28</v>
      </c>
      <c r="AK129" s="266">
        <v>14</v>
      </c>
      <c r="AL129" s="266">
        <v>5</v>
      </c>
      <c r="AM129" s="266">
        <v>1</v>
      </c>
      <c r="AN129" s="266">
        <v>28</v>
      </c>
      <c r="AO129" s="266">
        <v>28</v>
      </c>
      <c r="AP129" s="266">
        <v>28</v>
      </c>
      <c r="AQ129" s="266">
        <v>28</v>
      </c>
    </row>
    <row r="130" spans="1:43" ht="13.5" customHeight="1">
      <c r="A130" s="267">
        <v>125</v>
      </c>
      <c r="B130" s="270"/>
      <c r="C130" s="268" t="s">
        <v>1819</v>
      </c>
      <c r="D130" s="264">
        <v>1226</v>
      </c>
      <c r="E130" s="264">
        <v>617</v>
      </c>
      <c r="F130" s="265">
        <v>183</v>
      </c>
      <c r="G130" s="265">
        <v>45</v>
      </c>
      <c r="H130" s="265">
        <v>56</v>
      </c>
      <c r="I130" s="265">
        <v>82</v>
      </c>
      <c r="J130" s="266">
        <v>54.45</v>
      </c>
      <c r="K130" s="266">
        <v>119</v>
      </c>
      <c r="L130" s="266">
        <v>87</v>
      </c>
      <c r="M130" s="266">
        <v>43</v>
      </c>
      <c r="N130" s="266">
        <v>67</v>
      </c>
      <c r="O130" s="266">
        <v>28</v>
      </c>
      <c r="P130" s="266">
        <v>8</v>
      </c>
      <c r="Q130" s="266">
        <v>23</v>
      </c>
      <c r="R130" s="266" t="s">
        <v>245</v>
      </c>
      <c r="S130" s="266">
        <v>8</v>
      </c>
      <c r="T130" s="266">
        <v>15</v>
      </c>
      <c r="U130" s="266" t="s">
        <v>245</v>
      </c>
      <c r="V130" s="266">
        <v>7</v>
      </c>
      <c r="W130" s="266">
        <v>9</v>
      </c>
      <c r="X130" s="266">
        <v>6</v>
      </c>
      <c r="Y130" s="266">
        <v>1</v>
      </c>
      <c r="Z130" s="266" t="s">
        <v>245</v>
      </c>
      <c r="AA130" s="266">
        <v>13</v>
      </c>
      <c r="AB130" s="266">
        <v>23</v>
      </c>
      <c r="AC130" s="266">
        <v>23</v>
      </c>
      <c r="AD130" s="266">
        <v>23</v>
      </c>
      <c r="AE130" s="266">
        <v>23</v>
      </c>
      <c r="AF130" s="266">
        <v>22</v>
      </c>
      <c r="AG130" s="266">
        <v>0</v>
      </c>
      <c r="AH130" s="266">
        <v>23</v>
      </c>
      <c r="AI130" s="266">
        <v>17</v>
      </c>
      <c r="AJ130" s="266">
        <v>23</v>
      </c>
      <c r="AK130" s="266">
        <v>2</v>
      </c>
      <c r="AL130" s="266">
        <v>4</v>
      </c>
      <c r="AM130" s="266">
        <v>1</v>
      </c>
      <c r="AN130" s="266">
        <v>23</v>
      </c>
      <c r="AO130" s="266">
        <v>23</v>
      </c>
      <c r="AP130" s="266">
        <v>23</v>
      </c>
      <c r="AQ130" s="266">
        <v>23</v>
      </c>
    </row>
    <row r="131" spans="1:43" ht="13.5" customHeight="1">
      <c r="A131" s="267">
        <v>126</v>
      </c>
      <c r="B131" s="270"/>
      <c r="C131" s="268" t="s">
        <v>1837</v>
      </c>
      <c r="D131" s="264">
        <v>1647</v>
      </c>
      <c r="E131" s="264">
        <v>1107</v>
      </c>
      <c r="F131" s="265">
        <v>162</v>
      </c>
      <c r="G131" s="265">
        <v>60</v>
      </c>
      <c r="H131" s="265">
        <v>83</v>
      </c>
      <c r="I131" s="265">
        <v>19</v>
      </c>
      <c r="J131" s="266">
        <v>51.76</v>
      </c>
      <c r="K131" s="266">
        <v>70</v>
      </c>
      <c r="L131" s="266">
        <v>29</v>
      </c>
      <c r="M131" s="266">
        <v>12</v>
      </c>
      <c r="N131" s="266">
        <v>20</v>
      </c>
      <c r="O131" s="266">
        <v>5</v>
      </c>
      <c r="P131" s="266">
        <v>1</v>
      </c>
      <c r="Q131" s="266">
        <v>14</v>
      </c>
      <c r="R131" s="266">
        <v>2</v>
      </c>
      <c r="S131" s="266">
        <v>9</v>
      </c>
      <c r="T131" s="266">
        <v>3</v>
      </c>
      <c r="U131" s="266" t="s">
        <v>245</v>
      </c>
      <c r="V131" s="266">
        <v>2</v>
      </c>
      <c r="W131" s="266">
        <v>7</v>
      </c>
      <c r="X131" s="266">
        <v>3</v>
      </c>
      <c r="Y131" s="266">
        <v>2</v>
      </c>
      <c r="Z131" s="266" t="s">
        <v>245</v>
      </c>
      <c r="AA131" s="266">
        <v>14</v>
      </c>
      <c r="AB131" s="266">
        <v>14</v>
      </c>
      <c r="AC131" s="266">
        <v>14</v>
      </c>
      <c r="AD131" s="266">
        <v>14</v>
      </c>
      <c r="AE131" s="266">
        <v>14</v>
      </c>
      <c r="AF131" s="266">
        <v>14</v>
      </c>
      <c r="AG131" s="266">
        <v>0</v>
      </c>
      <c r="AH131" s="266">
        <v>14</v>
      </c>
      <c r="AI131" s="266">
        <v>12</v>
      </c>
      <c r="AJ131" s="266">
        <v>14</v>
      </c>
      <c r="AK131" s="266">
        <v>10</v>
      </c>
      <c r="AL131" s="266">
        <v>4</v>
      </c>
      <c r="AM131" s="266">
        <v>1</v>
      </c>
      <c r="AN131" s="266">
        <v>14</v>
      </c>
      <c r="AO131" s="266">
        <v>14</v>
      </c>
      <c r="AP131" s="266">
        <v>14</v>
      </c>
      <c r="AQ131" s="266">
        <v>14</v>
      </c>
    </row>
    <row r="132" spans="1:43" ht="13.5" customHeight="1">
      <c r="A132" s="267">
        <v>127</v>
      </c>
      <c r="B132" s="270"/>
      <c r="C132" s="268" t="s">
        <v>1848</v>
      </c>
      <c r="D132" s="264">
        <v>613</v>
      </c>
      <c r="E132" s="264">
        <v>33</v>
      </c>
      <c r="F132" s="265">
        <v>134</v>
      </c>
      <c r="G132" s="265">
        <v>45</v>
      </c>
      <c r="H132" s="265">
        <v>46</v>
      </c>
      <c r="I132" s="265">
        <v>43</v>
      </c>
      <c r="J132" s="266">
        <v>18.100000000000001</v>
      </c>
      <c r="K132" s="266">
        <v>139</v>
      </c>
      <c r="L132" s="266">
        <v>88</v>
      </c>
      <c r="M132" s="266">
        <v>70</v>
      </c>
      <c r="N132" s="266">
        <v>41</v>
      </c>
      <c r="O132" s="266">
        <v>1</v>
      </c>
      <c r="P132" s="266" t="s">
        <v>245</v>
      </c>
      <c r="Q132" s="266">
        <v>9</v>
      </c>
      <c r="R132" s="266" t="s">
        <v>245</v>
      </c>
      <c r="S132" s="266">
        <v>6</v>
      </c>
      <c r="T132" s="266">
        <v>3</v>
      </c>
      <c r="U132" s="266">
        <v>8</v>
      </c>
      <c r="V132" s="266">
        <v>1</v>
      </c>
      <c r="W132" s="266" t="s">
        <v>245</v>
      </c>
      <c r="X132" s="266" t="s">
        <v>245</v>
      </c>
      <c r="Y132" s="266" t="s">
        <v>245</v>
      </c>
      <c r="Z132" s="266" t="s">
        <v>245</v>
      </c>
      <c r="AA132" s="266">
        <v>9</v>
      </c>
      <c r="AB132" s="266">
        <v>9</v>
      </c>
      <c r="AC132" s="266">
        <v>9</v>
      </c>
      <c r="AD132" s="266">
        <v>9</v>
      </c>
      <c r="AE132" s="266">
        <v>9</v>
      </c>
      <c r="AF132" s="266">
        <v>9</v>
      </c>
      <c r="AG132" s="266">
        <v>0</v>
      </c>
      <c r="AH132" s="266">
        <v>9</v>
      </c>
      <c r="AI132" s="266">
        <v>0</v>
      </c>
      <c r="AJ132" s="266">
        <v>5</v>
      </c>
      <c r="AK132" s="266">
        <v>2</v>
      </c>
      <c r="AL132" s="266">
        <v>0</v>
      </c>
      <c r="AM132" s="266">
        <v>0</v>
      </c>
      <c r="AN132" s="266">
        <v>9</v>
      </c>
      <c r="AO132" s="266">
        <v>9</v>
      </c>
      <c r="AP132" s="266">
        <v>9</v>
      </c>
      <c r="AQ132" s="266">
        <v>9</v>
      </c>
    </row>
    <row r="133" spans="1:43" ht="13.5" customHeight="1">
      <c r="A133" s="267">
        <v>128</v>
      </c>
      <c r="B133" s="270"/>
      <c r="C133" s="268" t="s">
        <v>1855</v>
      </c>
      <c r="D133" s="264">
        <v>2639</v>
      </c>
      <c r="E133" s="264">
        <v>1756</v>
      </c>
      <c r="F133" s="265">
        <v>299</v>
      </c>
      <c r="G133" s="265">
        <v>136</v>
      </c>
      <c r="H133" s="265">
        <v>107</v>
      </c>
      <c r="I133" s="265">
        <v>56</v>
      </c>
      <c r="J133" s="266">
        <v>28.33</v>
      </c>
      <c r="K133" s="266">
        <v>266</v>
      </c>
      <c r="L133" s="266">
        <v>148</v>
      </c>
      <c r="M133" s="266">
        <v>105</v>
      </c>
      <c r="N133" s="266">
        <v>80</v>
      </c>
      <c r="O133" s="266">
        <v>1</v>
      </c>
      <c r="P133" s="266">
        <v>3</v>
      </c>
      <c r="Q133" s="266">
        <v>24</v>
      </c>
      <c r="R133" s="266" t="s">
        <v>245</v>
      </c>
      <c r="S133" s="266">
        <v>17</v>
      </c>
      <c r="T133" s="266">
        <v>7</v>
      </c>
      <c r="U133" s="266">
        <v>15</v>
      </c>
      <c r="V133" s="266">
        <v>7</v>
      </c>
      <c r="W133" s="266">
        <v>2</v>
      </c>
      <c r="X133" s="266" t="s">
        <v>245</v>
      </c>
      <c r="Y133" s="266" t="s">
        <v>245</v>
      </c>
      <c r="Z133" s="266" t="s">
        <v>245</v>
      </c>
      <c r="AA133" s="266">
        <v>22</v>
      </c>
      <c r="AB133" s="266">
        <v>24</v>
      </c>
      <c r="AC133" s="266">
        <v>24</v>
      </c>
      <c r="AD133" s="266">
        <v>24</v>
      </c>
      <c r="AE133" s="266">
        <v>24</v>
      </c>
      <c r="AF133" s="266">
        <v>24</v>
      </c>
      <c r="AG133" s="266">
        <v>0</v>
      </c>
      <c r="AH133" s="266">
        <v>24</v>
      </c>
      <c r="AI133" s="266">
        <v>3</v>
      </c>
      <c r="AJ133" s="266">
        <v>5</v>
      </c>
      <c r="AK133" s="266">
        <v>0</v>
      </c>
      <c r="AL133" s="266">
        <v>0</v>
      </c>
      <c r="AM133" s="266">
        <v>0</v>
      </c>
      <c r="AN133" s="266">
        <v>24</v>
      </c>
      <c r="AO133" s="266">
        <v>24</v>
      </c>
      <c r="AP133" s="266">
        <v>24</v>
      </c>
      <c r="AQ133" s="266">
        <v>24</v>
      </c>
    </row>
    <row r="134" spans="1:43" ht="13.5" customHeight="1">
      <c r="A134" s="267">
        <v>129</v>
      </c>
      <c r="B134" s="269"/>
      <c r="C134" s="269" t="s">
        <v>386</v>
      </c>
      <c r="D134" s="264">
        <v>13276</v>
      </c>
      <c r="E134" s="264">
        <v>12071</v>
      </c>
      <c r="F134" s="265">
        <v>40</v>
      </c>
      <c r="G134" s="265">
        <v>5</v>
      </c>
      <c r="H134" s="265">
        <v>25</v>
      </c>
      <c r="I134" s="265">
        <v>10</v>
      </c>
      <c r="J134" s="266">
        <v>32.770000000000003</v>
      </c>
      <c r="K134" s="266">
        <v>20</v>
      </c>
      <c r="L134" s="266">
        <v>8</v>
      </c>
      <c r="M134" s="266">
        <v>1</v>
      </c>
      <c r="N134" s="266">
        <v>7</v>
      </c>
      <c r="O134" s="266">
        <v>1</v>
      </c>
      <c r="P134" s="266">
        <v>1</v>
      </c>
      <c r="Q134" s="266">
        <v>11</v>
      </c>
      <c r="R134" s="266" t="s">
        <v>245</v>
      </c>
      <c r="S134" s="266">
        <v>2</v>
      </c>
      <c r="T134" s="266">
        <v>9</v>
      </c>
      <c r="U134" s="266" t="s">
        <v>245</v>
      </c>
      <c r="V134" s="266">
        <v>3</v>
      </c>
      <c r="W134" s="266">
        <v>3</v>
      </c>
      <c r="X134" s="266">
        <v>2</v>
      </c>
      <c r="Y134" s="266">
        <v>1</v>
      </c>
      <c r="Z134" s="266">
        <v>2</v>
      </c>
      <c r="AA134" s="266">
        <v>0</v>
      </c>
      <c r="AB134" s="266">
        <v>5</v>
      </c>
      <c r="AC134" s="266">
        <v>0</v>
      </c>
      <c r="AD134" s="266">
        <v>11</v>
      </c>
      <c r="AE134" s="266">
        <v>11</v>
      </c>
      <c r="AF134" s="266">
        <v>6</v>
      </c>
      <c r="AG134" s="266">
        <v>0</v>
      </c>
      <c r="AH134" s="266">
        <v>11</v>
      </c>
      <c r="AI134" s="266">
        <v>3</v>
      </c>
      <c r="AJ134" s="266">
        <v>9</v>
      </c>
      <c r="AK134" s="266">
        <v>1</v>
      </c>
      <c r="AL134" s="266">
        <v>1</v>
      </c>
      <c r="AM134" s="266">
        <v>0</v>
      </c>
      <c r="AN134" s="266">
        <v>11</v>
      </c>
      <c r="AO134" s="266">
        <v>6</v>
      </c>
      <c r="AP134" s="266">
        <v>11</v>
      </c>
      <c r="AQ134" s="266">
        <v>5</v>
      </c>
    </row>
    <row r="135" spans="1:43" ht="13.5" customHeight="1">
      <c r="A135" s="267">
        <v>130</v>
      </c>
      <c r="B135" s="270"/>
      <c r="C135" s="268" t="s">
        <v>1885</v>
      </c>
      <c r="D135" s="264">
        <v>11380</v>
      </c>
      <c r="E135" s="264">
        <v>10859</v>
      </c>
      <c r="F135" s="265">
        <v>34</v>
      </c>
      <c r="G135" s="265">
        <v>5</v>
      </c>
      <c r="H135" s="265">
        <v>20</v>
      </c>
      <c r="I135" s="265">
        <v>9</v>
      </c>
      <c r="J135" s="266">
        <v>10.29</v>
      </c>
      <c r="K135" s="266">
        <v>4</v>
      </c>
      <c r="L135" s="266">
        <v>1</v>
      </c>
      <c r="M135" s="266" t="s">
        <v>245</v>
      </c>
      <c r="N135" s="266">
        <v>1</v>
      </c>
      <c r="O135" s="266" t="s">
        <v>245</v>
      </c>
      <c r="P135" s="266" t="s">
        <v>245</v>
      </c>
      <c r="Q135" s="266">
        <v>8</v>
      </c>
      <c r="R135" s="266" t="s">
        <v>245</v>
      </c>
      <c r="S135" s="266">
        <v>2</v>
      </c>
      <c r="T135" s="266">
        <v>6</v>
      </c>
      <c r="U135" s="266" t="s">
        <v>245</v>
      </c>
      <c r="V135" s="266">
        <v>5</v>
      </c>
      <c r="W135" s="266" t="s">
        <v>245</v>
      </c>
      <c r="X135" s="266">
        <v>2</v>
      </c>
      <c r="Y135" s="266" t="s">
        <v>245</v>
      </c>
      <c r="Z135" s="266">
        <v>1</v>
      </c>
      <c r="AA135" s="266">
        <v>0</v>
      </c>
      <c r="AB135" s="266">
        <v>3</v>
      </c>
      <c r="AC135" s="266">
        <v>1</v>
      </c>
      <c r="AD135" s="266">
        <v>8</v>
      </c>
      <c r="AE135" s="266">
        <v>8</v>
      </c>
      <c r="AF135" s="266">
        <v>3</v>
      </c>
      <c r="AG135" s="266">
        <v>0</v>
      </c>
      <c r="AH135" s="266">
        <v>8</v>
      </c>
      <c r="AI135" s="266">
        <v>0</v>
      </c>
      <c r="AJ135" s="266">
        <v>8</v>
      </c>
      <c r="AK135" s="266">
        <v>4</v>
      </c>
      <c r="AL135" s="266">
        <v>0</v>
      </c>
      <c r="AM135" s="266">
        <v>0</v>
      </c>
      <c r="AN135" s="266">
        <v>8</v>
      </c>
      <c r="AO135" s="266">
        <v>5</v>
      </c>
      <c r="AP135" s="266">
        <v>8</v>
      </c>
      <c r="AQ135" s="266">
        <v>3</v>
      </c>
    </row>
    <row r="136" spans="1:43" ht="13.5" customHeight="1">
      <c r="A136" s="267">
        <v>131</v>
      </c>
      <c r="B136" s="270"/>
      <c r="C136" s="268" t="s">
        <v>4612</v>
      </c>
      <c r="D136" s="264">
        <v>2861</v>
      </c>
      <c r="E136" s="264">
        <v>2563</v>
      </c>
      <c r="F136" s="265">
        <v>32</v>
      </c>
      <c r="G136" s="265">
        <v>8</v>
      </c>
      <c r="H136" s="265">
        <v>15</v>
      </c>
      <c r="I136" s="265">
        <v>9</v>
      </c>
      <c r="J136" s="266">
        <v>9.06</v>
      </c>
      <c r="K136" s="266">
        <v>6</v>
      </c>
      <c r="L136" s="266">
        <v>2</v>
      </c>
      <c r="M136" s="266" t="s">
        <v>245</v>
      </c>
      <c r="N136" s="266">
        <v>2</v>
      </c>
      <c r="O136" s="266" t="s">
        <v>245</v>
      </c>
      <c r="P136" s="266" t="s">
        <v>245</v>
      </c>
      <c r="Q136" s="266">
        <v>9</v>
      </c>
      <c r="R136" s="266" t="s">
        <v>245</v>
      </c>
      <c r="S136" s="266">
        <v>3</v>
      </c>
      <c r="T136" s="266">
        <v>6</v>
      </c>
      <c r="U136" s="266">
        <v>1</v>
      </c>
      <c r="V136" s="266">
        <v>7</v>
      </c>
      <c r="W136" s="266" t="s">
        <v>245</v>
      </c>
      <c r="X136" s="266" t="s">
        <v>245</v>
      </c>
      <c r="Y136" s="266" t="s">
        <v>245</v>
      </c>
      <c r="Z136" s="266">
        <v>1</v>
      </c>
      <c r="AA136" s="266">
        <v>0</v>
      </c>
      <c r="AB136" s="266">
        <v>6</v>
      </c>
      <c r="AC136" s="266">
        <v>0</v>
      </c>
      <c r="AD136" s="266">
        <v>9</v>
      </c>
      <c r="AE136" s="266">
        <v>9</v>
      </c>
      <c r="AF136" s="266">
        <v>4</v>
      </c>
      <c r="AG136" s="266">
        <v>0</v>
      </c>
      <c r="AH136" s="266">
        <v>8</v>
      </c>
      <c r="AI136" s="266">
        <v>0</v>
      </c>
      <c r="AJ136" s="266">
        <v>9</v>
      </c>
      <c r="AK136" s="266">
        <v>0</v>
      </c>
      <c r="AL136" s="266">
        <v>0</v>
      </c>
      <c r="AM136" s="266">
        <v>0</v>
      </c>
      <c r="AN136" s="266">
        <v>9</v>
      </c>
      <c r="AO136" s="266">
        <v>7</v>
      </c>
      <c r="AP136" s="266">
        <v>8</v>
      </c>
      <c r="AQ136" s="266">
        <v>5</v>
      </c>
    </row>
    <row r="137" spans="1:43" ht="13.5" customHeight="1">
      <c r="A137" s="267">
        <v>132</v>
      </c>
      <c r="B137" s="270"/>
      <c r="C137" s="268" t="s">
        <v>1898</v>
      </c>
      <c r="D137" s="264">
        <v>3871</v>
      </c>
      <c r="E137" s="264">
        <v>3679</v>
      </c>
      <c r="F137" s="265">
        <v>29</v>
      </c>
      <c r="G137" s="265">
        <v>4</v>
      </c>
      <c r="H137" s="265">
        <v>14</v>
      </c>
      <c r="I137" s="265">
        <v>11</v>
      </c>
      <c r="J137" s="266">
        <v>10.52</v>
      </c>
      <c r="K137" s="266">
        <v>7</v>
      </c>
      <c r="L137" s="266" t="s">
        <v>245</v>
      </c>
      <c r="M137" s="266" t="s">
        <v>245</v>
      </c>
      <c r="N137" s="266" t="s">
        <v>245</v>
      </c>
      <c r="O137" s="266" t="s">
        <v>245</v>
      </c>
      <c r="P137" s="266" t="s">
        <v>245</v>
      </c>
      <c r="Q137" s="266">
        <v>7</v>
      </c>
      <c r="R137" s="266" t="s">
        <v>245</v>
      </c>
      <c r="S137" s="266">
        <v>2</v>
      </c>
      <c r="T137" s="266">
        <v>5</v>
      </c>
      <c r="U137" s="266">
        <v>1</v>
      </c>
      <c r="V137" s="266">
        <v>1</v>
      </c>
      <c r="W137" s="266">
        <v>3</v>
      </c>
      <c r="X137" s="266">
        <v>1</v>
      </c>
      <c r="Y137" s="266">
        <v>1</v>
      </c>
      <c r="Z137" s="266" t="s">
        <v>245</v>
      </c>
      <c r="AA137" s="266">
        <v>0</v>
      </c>
      <c r="AB137" s="266">
        <v>5</v>
      </c>
      <c r="AC137" s="266">
        <v>1</v>
      </c>
      <c r="AD137" s="266">
        <v>6</v>
      </c>
      <c r="AE137" s="266">
        <v>6</v>
      </c>
      <c r="AF137" s="266">
        <v>5</v>
      </c>
      <c r="AG137" s="266">
        <v>1</v>
      </c>
      <c r="AH137" s="266">
        <v>6</v>
      </c>
      <c r="AI137" s="266">
        <v>0</v>
      </c>
      <c r="AJ137" s="266">
        <v>7</v>
      </c>
      <c r="AK137" s="266">
        <v>0</v>
      </c>
      <c r="AL137" s="266">
        <v>0</v>
      </c>
      <c r="AM137" s="266">
        <v>0</v>
      </c>
      <c r="AN137" s="266">
        <v>7</v>
      </c>
      <c r="AO137" s="266">
        <v>3</v>
      </c>
      <c r="AP137" s="266">
        <v>6</v>
      </c>
      <c r="AQ137" s="266">
        <v>3</v>
      </c>
    </row>
    <row r="138" spans="1:43" ht="13.5" customHeight="1">
      <c r="A138" s="267">
        <v>133</v>
      </c>
      <c r="B138" s="269"/>
      <c r="C138" s="269" t="s">
        <v>1904</v>
      </c>
      <c r="D138" s="264">
        <v>1939</v>
      </c>
      <c r="E138" s="264">
        <v>1821</v>
      </c>
      <c r="F138" s="265">
        <v>19</v>
      </c>
      <c r="G138" s="265">
        <v>4</v>
      </c>
      <c r="H138" s="265">
        <v>9</v>
      </c>
      <c r="I138" s="265">
        <v>6</v>
      </c>
      <c r="J138" s="266">
        <v>3.78</v>
      </c>
      <c r="K138" s="266">
        <v>10</v>
      </c>
      <c r="L138" s="266">
        <v>5</v>
      </c>
      <c r="M138" s="266">
        <v>1</v>
      </c>
      <c r="N138" s="266">
        <v>4</v>
      </c>
      <c r="O138" s="266" t="s">
        <v>245</v>
      </c>
      <c r="P138" s="266" t="s">
        <v>245</v>
      </c>
      <c r="Q138" s="266">
        <v>7</v>
      </c>
      <c r="R138" s="266" t="s">
        <v>245</v>
      </c>
      <c r="S138" s="266">
        <v>1</v>
      </c>
      <c r="T138" s="266">
        <v>6</v>
      </c>
      <c r="U138" s="266">
        <v>2</v>
      </c>
      <c r="V138" s="266">
        <v>1</v>
      </c>
      <c r="W138" s="266">
        <v>2</v>
      </c>
      <c r="X138" s="266">
        <v>2</v>
      </c>
      <c r="Y138" s="266" t="s">
        <v>245</v>
      </c>
      <c r="Z138" s="266" t="s">
        <v>245</v>
      </c>
      <c r="AA138" s="266">
        <v>0</v>
      </c>
      <c r="AB138" s="266">
        <v>2</v>
      </c>
      <c r="AC138" s="266">
        <v>2</v>
      </c>
      <c r="AD138" s="266">
        <v>5</v>
      </c>
      <c r="AE138" s="266">
        <v>5</v>
      </c>
      <c r="AF138" s="266">
        <v>3</v>
      </c>
      <c r="AG138" s="266">
        <v>2</v>
      </c>
      <c r="AH138" s="266">
        <v>4</v>
      </c>
      <c r="AI138" s="266">
        <v>0</v>
      </c>
      <c r="AJ138" s="266">
        <v>7</v>
      </c>
      <c r="AK138" s="266">
        <v>0</v>
      </c>
      <c r="AL138" s="266">
        <v>0</v>
      </c>
      <c r="AM138" s="266">
        <v>0</v>
      </c>
      <c r="AN138" s="266">
        <v>5</v>
      </c>
      <c r="AO138" s="266">
        <v>2</v>
      </c>
      <c r="AP138" s="266">
        <v>4</v>
      </c>
      <c r="AQ138" s="266">
        <v>1</v>
      </c>
    </row>
    <row r="139" spans="1:43" ht="13.5" customHeight="1">
      <c r="A139" s="267">
        <v>134</v>
      </c>
      <c r="B139" s="270" t="s">
        <v>1910</v>
      </c>
      <c r="C139" s="268"/>
      <c r="D139" s="264">
        <v>10917</v>
      </c>
      <c r="E139" s="264">
        <v>7558</v>
      </c>
      <c r="F139" s="265">
        <v>651</v>
      </c>
      <c r="G139" s="265">
        <v>421</v>
      </c>
      <c r="H139" s="265">
        <v>214</v>
      </c>
      <c r="I139" s="265">
        <v>16</v>
      </c>
      <c r="J139" s="266">
        <v>125.94</v>
      </c>
      <c r="K139" s="266">
        <v>407</v>
      </c>
      <c r="L139" s="266">
        <v>102</v>
      </c>
      <c r="M139" s="266">
        <v>3</v>
      </c>
      <c r="N139" s="266">
        <v>98</v>
      </c>
      <c r="O139" s="266">
        <v>2</v>
      </c>
      <c r="P139" s="266">
        <v>4</v>
      </c>
      <c r="Q139" s="266">
        <v>44</v>
      </c>
      <c r="R139" s="266">
        <v>12</v>
      </c>
      <c r="S139" s="266">
        <v>16</v>
      </c>
      <c r="T139" s="266">
        <v>16</v>
      </c>
      <c r="U139" s="266">
        <v>34</v>
      </c>
      <c r="V139" s="266">
        <v>7</v>
      </c>
      <c r="W139" s="266" t="s">
        <v>245</v>
      </c>
      <c r="X139" s="266">
        <v>3</v>
      </c>
      <c r="Y139" s="266" t="s">
        <v>245</v>
      </c>
      <c r="Z139" s="266" t="s">
        <v>245</v>
      </c>
      <c r="AA139" s="266">
        <v>30</v>
      </c>
      <c r="AB139" s="266">
        <v>29</v>
      </c>
      <c r="AC139" s="266">
        <v>41</v>
      </c>
      <c r="AD139" s="266">
        <v>42</v>
      </c>
      <c r="AE139" s="266">
        <v>42</v>
      </c>
      <c r="AF139" s="266">
        <v>42</v>
      </c>
      <c r="AG139" s="266">
        <v>2</v>
      </c>
      <c r="AH139" s="266">
        <v>35</v>
      </c>
      <c r="AI139" s="266">
        <v>14</v>
      </c>
      <c r="AJ139" s="266">
        <v>24</v>
      </c>
      <c r="AK139" s="266">
        <v>8</v>
      </c>
      <c r="AL139" s="266">
        <v>13</v>
      </c>
      <c r="AM139" s="266">
        <v>6</v>
      </c>
      <c r="AN139" s="266">
        <v>44</v>
      </c>
      <c r="AO139" s="266">
        <v>20</v>
      </c>
      <c r="AP139" s="266">
        <v>29</v>
      </c>
      <c r="AQ139" s="266">
        <v>29</v>
      </c>
    </row>
    <row r="140" spans="1:43" ht="13.5" customHeight="1">
      <c r="A140" s="267">
        <v>135</v>
      </c>
      <c r="B140" s="270"/>
      <c r="C140" s="268" t="s">
        <v>4613</v>
      </c>
      <c r="D140" s="264">
        <v>6867</v>
      </c>
      <c r="E140" s="264">
        <v>4374</v>
      </c>
      <c r="F140" s="265">
        <v>344</v>
      </c>
      <c r="G140" s="265">
        <v>191</v>
      </c>
      <c r="H140" s="265">
        <v>144</v>
      </c>
      <c r="I140" s="265">
        <v>9</v>
      </c>
      <c r="J140" s="266">
        <v>84.32</v>
      </c>
      <c r="K140" s="266">
        <v>225</v>
      </c>
      <c r="L140" s="266">
        <v>60</v>
      </c>
      <c r="M140" s="266">
        <v>3</v>
      </c>
      <c r="N140" s="266">
        <v>57</v>
      </c>
      <c r="O140" s="266">
        <v>2</v>
      </c>
      <c r="P140" s="266">
        <v>2</v>
      </c>
      <c r="Q140" s="266">
        <v>31</v>
      </c>
      <c r="R140" s="266">
        <v>4</v>
      </c>
      <c r="S140" s="266">
        <v>13</v>
      </c>
      <c r="T140" s="266">
        <v>14</v>
      </c>
      <c r="U140" s="266">
        <v>25</v>
      </c>
      <c r="V140" s="266">
        <v>5</v>
      </c>
      <c r="W140" s="266" t="s">
        <v>245</v>
      </c>
      <c r="X140" s="266">
        <v>1</v>
      </c>
      <c r="Y140" s="266" t="s">
        <v>245</v>
      </c>
      <c r="Z140" s="266" t="s">
        <v>245</v>
      </c>
      <c r="AA140" s="266">
        <v>19</v>
      </c>
      <c r="AB140" s="266">
        <v>18</v>
      </c>
      <c r="AC140" s="266">
        <v>30</v>
      </c>
      <c r="AD140" s="266">
        <v>31</v>
      </c>
      <c r="AE140" s="266">
        <v>31</v>
      </c>
      <c r="AF140" s="266">
        <v>31</v>
      </c>
      <c r="AG140" s="266">
        <v>0</v>
      </c>
      <c r="AH140" s="266">
        <v>24</v>
      </c>
      <c r="AI140" s="266">
        <v>7</v>
      </c>
      <c r="AJ140" s="266">
        <v>16</v>
      </c>
      <c r="AK140" s="266">
        <v>6</v>
      </c>
      <c r="AL140" s="266">
        <v>11</v>
      </c>
      <c r="AM140" s="266">
        <v>5</v>
      </c>
      <c r="AN140" s="266">
        <v>31</v>
      </c>
      <c r="AO140" s="266">
        <v>14</v>
      </c>
      <c r="AP140" s="266">
        <v>18</v>
      </c>
      <c r="AQ140" s="266">
        <v>18</v>
      </c>
    </row>
    <row r="141" spans="1:43" ht="13.5" customHeight="1">
      <c r="A141" s="267">
        <v>136</v>
      </c>
      <c r="B141" s="270"/>
      <c r="C141" s="268" t="s">
        <v>1933</v>
      </c>
      <c r="D141" s="264">
        <v>626</v>
      </c>
      <c r="E141" s="264">
        <v>288</v>
      </c>
      <c r="F141" s="265">
        <v>123</v>
      </c>
      <c r="G141" s="265">
        <v>94</v>
      </c>
      <c r="H141" s="265">
        <v>26</v>
      </c>
      <c r="I141" s="265">
        <v>3</v>
      </c>
      <c r="J141" s="266">
        <v>10.87</v>
      </c>
      <c r="K141" s="266">
        <v>65</v>
      </c>
      <c r="L141" s="266">
        <v>22</v>
      </c>
      <c r="M141" s="266" t="s">
        <v>245</v>
      </c>
      <c r="N141" s="266">
        <v>22</v>
      </c>
      <c r="O141" s="266" t="s">
        <v>245</v>
      </c>
      <c r="P141" s="266" t="s">
        <v>245</v>
      </c>
      <c r="Q141" s="266">
        <v>5</v>
      </c>
      <c r="R141" s="266">
        <v>5</v>
      </c>
      <c r="S141" s="266" t="s">
        <v>245</v>
      </c>
      <c r="T141" s="266" t="s">
        <v>245</v>
      </c>
      <c r="U141" s="266">
        <v>5</v>
      </c>
      <c r="V141" s="266" t="s">
        <v>245</v>
      </c>
      <c r="W141" s="266" t="s">
        <v>245</v>
      </c>
      <c r="X141" s="266" t="s">
        <v>245</v>
      </c>
      <c r="Y141" s="266" t="s">
        <v>245</v>
      </c>
      <c r="Z141" s="266" t="s">
        <v>245</v>
      </c>
      <c r="AA141" s="266">
        <v>5</v>
      </c>
      <c r="AB141" s="266">
        <v>5</v>
      </c>
      <c r="AC141" s="266">
        <v>5</v>
      </c>
      <c r="AD141" s="266">
        <v>5</v>
      </c>
      <c r="AE141" s="266">
        <v>5</v>
      </c>
      <c r="AF141" s="266">
        <v>5</v>
      </c>
      <c r="AG141" s="266">
        <v>0</v>
      </c>
      <c r="AH141" s="266">
        <v>5</v>
      </c>
      <c r="AI141" s="266">
        <v>1</v>
      </c>
      <c r="AJ141" s="266">
        <v>1</v>
      </c>
      <c r="AK141" s="266">
        <v>1</v>
      </c>
      <c r="AL141" s="266">
        <v>0</v>
      </c>
      <c r="AM141" s="266">
        <v>0</v>
      </c>
      <c r="AN141" s="266">
        <v>5</v>
      </c>
      <c r="AO141" s="266">
        <v>2</v>
      </c>
      <c r="AP141" s="266">
        <v>5</v>
      </c>
      <c r="AQ141" s="266">
        <v>5</v>
      </c>
    </row>
    <row r="142" spans="1:43" ht="13.5" customHeight="1">
      <c r="A142" s="267">
        <v>137</v>
      </c>
      <c r="B142" s="270"/>
      <c r="C142" s="268" t="s">
        <v>1939</v>
      </c>
      <c r="D142" s="264">
        <v>3424</v>
      </c>
      <c r="E142" s="264">
        <v>2896</v>
      </c>
      <c r="F142" s="265">
        <v>184</v>
      </c>
      <c r="G142" s="265">
        <v>136</v>
      </c>
      <c r="H142" s="265">
        <v>44</v>
      </c>
      <c r="I142" s="265">
        <v>4</v>
      </c>
      <c r="J142" s="266">
        <v>30.75</v>
      </c>
      <c r="K142" s="266">
        <v>117</v>
      </c>
      <c r="L142" s="266">
        <v>20</v>
      </c>
      <c r="M142" s="266" t="s">
        <v>245</v>
      </c>
      <c r="N142" s="266">
        <v>19</v>
      </c>
      <c r="O142" s="266" t="s">
        <v>245</v>
      </c>
      <c r="P142" s="266">
        <v>2</v>
      </c>
      <c r="Q142" s="266">
        <v>8</v>
      </c>
      <c r="R142" s="266">
        <v>3</v>
      </c>
      <c r="S142" s="266">
        <v>3</v>
      </c>
      <c r="T142" s="266">
        <v>2</v>
      </c>
      <c r="U142" s="266">
        <v>4</v>
      </c>
      <c r="V142" s="266">
        <v>2</v>
      </c>
      <c r="W142" s="266" t="s">
        <v>245</v>
      </c>
      <c r="X142" s="266">
        <v>2</v>
      </c>
      <c r="Y142" s="266" t="s">
        <v>245</v>
      </c>
      <c r="Z142" s="266" t="s">
        <v>245</v>
      </c>
      <c r="AA142" s="266">
        <v>6</v>
      </c>
      <c r="AB142" s="266">
        <v>6</v>
      </c>
      <c r="AC142" s="266">
        <v>6</v>
      </c>
      <c r="AD142" s="266">
        <v>6</v>
      </c>
      <c r="AE142" s="266">
        <v>6</v>
      </c>
      <c r="AF142" s="266">
        <v>6</v>
      </c>
      <c r="AG142" s="266">
        <v>2</v>
      </c>
      <c r="AH142" s="266">
        <v>6</v>
      </c>
      <c r="AI142" s="266">
        <v>6</v>
      </c>
      <c r="AJ142" s="266">
        <v>7</v>
      </c>
      <c r="AK142" s="266">
        <v>1</v>
      </c>
      <c r="AL142" s="266">
        <v>2</v>
      </c>
      <c r="AM142" s="266">
        <v>1</v>
      </c>
      <c r="AN142" s="266">
        <v>8</v>
      </c>
      <c r="AO142" s="266">
        <v>4</v>
      </c>
      <c r="AP142" s="266">
        <v>6</v>
      </c>
      <c r="AQ142" s="266">
        <v>6</v>
      </c>
    </row>
    <row r="143" spans="1:43" ht="13.5" customHeight="1">
      <c r="A143" s="267">
        <v>138</v>
      </c>
      <c r="B143" s="270" t="s">
        <v>1946</v>
      </c>
      <c r="C143" s="268"/>
      <c r="D143" s="264">
        <v>14967</v>
      </c>
      <c r="E143" s="264">
        <v>10270</v>
      </c>
      <c r="F143" s="265">
        <v>1778</v>
      </c>
      <c r="G143" s="265">
        <v>272</v>
      </c>
      <c r="H143" s="265">
        <v>261</v>
      </c>
      <c r="I143" s="265">
        <v>1245</v>
      </c>
      <c r="J143" s="266">
        <v>305.07</v>
      </c>
      <c r="K143" s="266">
        <v>1426</v>
      </c>
      <c r="L143" s="266">
        <v>260</v>
      </c>
      <c r="M143" s="266">
        <v>19</v>
      </c>
      <c r="N143" s="266">
        <v>249</v>
      </c>
      <c r="O143" s="266">
        <v>9</v>
      </c>
      <c r="P143" s="266">
        <v>8</v>
      </c>
      <c r="Q143" s="266">
        <v>61</v>
      </c>
      <c r="R143" s="266">
        <v>1</v>
      </c>
      <c r="S143" s="266">
        <v>14</v>
      </c>
      <c r="T143" s="266">
        <v>46</v>
      </c>
      <c r="U143" s="266">
        <v>20</v>
      </c>
      <c r="V143" s="266">
        <v>13</v>
      </c>
      <c r="W143" s="266">
        <v>13</v>
      </c>
      <c r="X143" s="266">
        <v>14</v>
      </c>
      <c r="Y143" s="266">
        <v>1</v>
      </c>
      <c r="Z143" s="266" t="s">
        <v>245</v>
      </c>
      <c r="AA143" s="266">
        <v>47</v>
      </c>
      <c r="AB143" s="266">
        <v>55</v>
      </c>
      <c r="AC143" s="266">
        <v>52</v>
      </c>
      <c r="AD143" s="266">
        <v>53</v>
      </c>
      <c r="AE143" s="266">
        <v>52</v>
      </c>
      <c r="AF143" s="266">
        <v>50</v>
      </c>
      <c r="AG143" s="266">
        <v>0</v>
      </c>
      <c r="AH143" s="266">
        <v>60</v>
      </c>
      <c r="AI143" s="266">
        <v>7</v>
      </c>
      <c r="AJ143" s="266">
        <v>34</v>
      </c>
      <c r="AK143" s="266">
        <v>14</v>
      </c>
      <c r="AL143" s="266">
        <v>4</v>
      </c>
      <c r="AM143" s="266">
        <v>4</v>
      </c>
      <c r="AN143" s="266">
        <v>55</v>
      </c>
      <c r="AO143" s="266">
        <v>44</v>
      </c>
      <c r="AP143" s="266">
        <v>55</v>
      </c>
      <c r="AQ143" s="266">
        <v>54</v>
      </c>
    </row>
    <row r="144" spans="1:43" ht="13.5" customHeight="1">
      <c r="A144" s="267">
        <v>139</v>
      </c>
      <c r="B144" s="270"/>
      <c r="C144" s="268" t="s">
        <v>1947</v>
      </c>
      <c r="D144" s="264">
        <v>1496</v>
      </c>
      <c r="E144" s="264">
        <v>355</v>
      </c>
      <c r="F144" s="265">
        <v>377</v>
      </c>
      <c r="G144" s="265">
        <v>28</v>
      </c>
      <c r="H144" s="265">
        <v>42</v>
      </c>
      <c r="I144" s="265">
        <v>307</v>
      </c>
      <c r="J144" s="266">
        <v>42.42</v>
      </c>
      <c r="K144" s="266">
        <v>274</v>
      </c>
      <c r="L144" s="266">
        <v>75</v>
      </c>
      <c r="M144" s="266">
        <v>6</v>
      </c>
      <c r="N144" s="266">
        <v>72</v>
      </c>
      <c r="O144" s="266">
        <v>1</v>
      </c>
      <c r="P144" s="266">
        <v>3</v>
      </c>
      <c r="Q144" s="266">
        <v>14</v>
      </c>
      <c r="R144" s="266" t="s">
        <v>245</v>
      </c>
      <c r="S144" s="266">
        <v>1</v>
      </c>
      <c r="T144" s="266">
        <v>13</v>
      </c>
      <c r="U144" s="266">
        <v>9</v>
      </c>
      <c r="V144" s="266">
        <v>2</v>
      </c>
      <c r="W144" s="266">
        <v>2</v>
      </c>
      <c r="X144" s="266">
        <v>1</v>
      </c>
      <c r="Y144" s="266" t="s">
        <v>245</v>
      </c>
      <c r="Z144" s="266" t="s">
        <v>245</v>
      </c>
      <c r="AA144" s="266">
        <v>11</v>
      </c>
      <c r="AB144" s="266">
        <v>10</v>
      </c>
      <c r="AC144" s="266">
        <v>14</v>
      </c>
      <c r="AD144" s="266">
        <v>14</v>
      </c>
      <c r="AE144" s="266">
        <v>14</v>
      </c>
      <c r="AF144" s="266">
        <v>14</v>
      </c>
      <c r="AG144" s="266">
        <v>0</v>
      </c>
      <c r="AH144" s="266">
        <v>13</v>
      </c>
      <c r="AI144" s="266">
        <v>0</v>
      </c>
      <c r="AJ144" s="266">
        <v>7</v>
      </c>
      <c r="AK144" s="266">
        <v>1</v>
      </c>
      <c r="AL144" s="266">
        <v>2</v>
      </c>
      <c r="AM144" s="266">
        <v>2</v>
      </c>
      <c r="AN144" s="266">
        <v>9</v>
      </c>
      <c r="AO144" s="266">
        <v>5</v>
      </c>
      <c r="AP144" s="266">
        <v>11</v>
      </c>
      <c r="AQ144" s="266">
        <v>10</v>
      </c>
    </row>
    <row r="145" spans="1:43" ht="13.5" customHeight="1">
      <c r="A145" s="267">
        <v>140</v>
      </c>
      <c r="B145" s="269"/>
      <c r="C145" s="269" t="s">
        <v>1969</v>
      </c>
      <c r="D145" s="264">
        <v>822</v>
      </c>
      <c r="E145" s="264">
        <v>157</v>
      </c>
      <c r="F145" s="265">
        <v>231</v>
      </c>
      <c r="G145" s="265">
        <v>64</v>
      </c>
      <c r="H145" s="265">
        <v>20</v>
      </c>
      <c r="I145" s="265">
        <v>147</v>
      </c>
      <c r="J145" s="266">
        <v>34.72</v>
      </c>
      <c r="K145" s="266">
        <v>313</v>
      </c>
      <c r="L145" s="266">
        <v>35</v>
      </c>
      <c r="M145" s="266">
        <v>1</v>
      </c>
      <c r="N145" s="266">
        <v>34</v>
      </c>
      <c r="O145" s="266">
        <v>2</v>
      </c>
      <c r="P145" s="266" t="s">
        <v>245</v>
      </c>
      <c r="Q145" s="266">
        <v>7</v>
      </c>
      <c r="R145" s="266" t="s">
        <v>245</v>
      </c>
      <c r="S145" s="266">
        <v>1</v>
      </c>
      <c r="T145" s="266">
        <v>6</v>
      </c>
      <c r="U145" s="266">
        <v>2</v>
      </c>
      <c r="V145" s="266">
        <v>1</v>
      </c>
      <c r="W145" s="266">
        <v>2</v>
      </c>
      <c r="X145" s="266">
        <v>2</v>
      </c>
      <c r="Y145" s="266" t="s">
        <v>245</v>
      </c>
      <c r="Z145" s="266" t="s">
        <v>245</v>
      </c>
      <c r="AA145" s="266">
        <v>7</v>
      </c>
      <c r="AB145" s="266">
        <v>6</v>
      </c>
      <c r="AC145" s="266">
        <v>7</v>
      </c>
      <c r="AD145" s="266">
        <v>7</v>
      </c>
      <c r="AE145" s="266">
        <v>7</v>
      </c>
      <c r="AF145" s="266">
        <v>7</v>
      </c>
      <c r="AG145" s="266">
        <v>0</v>
      </c>
      <c r="AH145" s="266">
        <v>7</v>
      </c>
      <c r="AI145" s="266">
        <v>0</v>
      </c>
      <c r="AJ145" s="266">
        <v>1</v>
      </c>
      <c r="AK145" s="266">
        <v>0</v>
      </c>
      <c r="AL145" s="266">
        <v>0</v>
      </c>
      <c r="AM145" s="266">
        <v>0</v>
      </c>
      <c r="AN145" s="266">
        <v>7</v>
      </c>
      <c r="AO145" s="266">
        <v>7</v>
      </c>
      <c r="AP145" s="266">
        <v>6</v>
      </c>
      <c r="AQ145" s="266">
        <v>6</v>
      </c>
    </row>
    <row r="146" spans="1:43" ht="13.5" customHeight="1">
      <c r="A146" s="267">
        <v>141</v>
      </c>
      <c r="B146" s="270"/>
      <c r="C146" s="268" t="s">
        <v>1977</v>
      </c>
      <c r="D146" s="264">
        <v>787</v>
      </c>
      <c r="E146" s="264">
        <v>7</v>
      </c>
      <c r="F146" s="265">
        <v>357</v>
      </c>
      <c r="G146" s="265">
        <v>48</v>
      </c>
      <c r="H146" s="265">
        <v>14</v>
      </c>
      <c r="I146" s="265">
        <v>295</v>
      </c>
      <c r="J146" s="266">
        <v>23.97</v>
      </c>
      <c r="K146" s="266">
        <v>245</v>
      </c>
      <c r="L146" s="266">
        <v>55</v>
      </c>
      <c r="M146" s="266">
        <v>5</v>
      </c>
      <c r="N146" s="266">
        <v>53</v>
      </c>
      <c r="O146" s="266">
        <v>6</v>
      </c>
      <c r="P146" s="266">
        <v>2</v>
      </c>
      <c r="Q146" s="266">
        <v>7</v>
      </c>
      <c r="R146" s="266" t="s">
        <v>245</v>
      </c>
      <c r="S146" s="266">
        <v>1</v>
      </c>
      <c r="T146" s="266">
        <v>6</v>
      </c>
      <c r="U146" s="266">
        <v>2</v>
      </c>
      <c r="V146" s="266">
        <v>2</v>
      </c>
      <c r="W146" s="266">
        <v>3</v>
      </c>
      <c r="X146" s="266" t="s">
        <v>245</v>
      </c>
      <c r="Y146" s="266" t="s">
        <v>245</v>
      </c>
      <c r="Z146" s="266" t="s">
        <v>245</v>
      </c>
      <c r="AA146" s="266">
        <v>7</v>
      </c>
      <c r="AB146" s="266">
        <v>6</v>
      </c>
      <c r="AC146" s="266">
        <v>7</v>
      </c>
      <c r="AD146" s="266">
        <v>7</v>
      </c>
      <c r="AE146" s="266">
        <v>7</v>
      </c>
      <c r="AF146" s="266">
        <v>7</v>
      </c>
      <c r="AG146" s="266">
        <v>0</v>
      </c>
      <c r="AH146" s="266">
        <v>7</v>
      </c>
      <c r="AI146" s="266">
        <v>0</v>
      </c>
      <c r="AJ146" s="266">
        <v>3</v>
      </c>
      <c r="AK146" s="266">
        <v>0</v>
      </c>
      <c r="AL146" s="266">
        <v>0</v>
      </c>
      <c r="AM146" s="266">
        <v>0</v>
      </c>
      <c r="AN146" s="266">
        <v>6</v>
      </c>
      <c r="AO146" s="266">
        <v>5</v>
      </c>
      <c r="AP146" s="266">
        <v>5</v>
      </c>
      <c r="AQ146" s="266">
        <v>5</v>
      </c>
    </row>
    <row r="147" spans="1:43" ht="13.5" customHeight="1">
      <c r="A147" s="267">
        <v>142</v>
      </c>
      <c r="B147" s="270"/>
      <c r="C147" s="268" t="s">
        <v>4615</v>
      </c>
      <c r="D147" s="264">
        <v>492</v>
      </c>
      <c r="E147" s="264" t="s">
        <v>245</v>
      </c>
      <c r="F147" s="265">
        <v>190</v>
      </c>
      <c r="G147" s="265">
        <v>26</v>
      </c>
      <c r="H147" s="265">
        <v>6</v>
      </c>
      <c r="I147" s="265">
        <v>158</v>
      </c>
      <c r="J147" s="266">
        <v>25.22</v>
      </c>
      <c r="K147" s="266">
        <v>185</v>
      </c>
      <c r="L147" s="266">
        <v>35</v>
      </c>
      <c r="M147" s="266">
        <v>4</v>
      </c>
      <c r="N147" s="266">
        <v>33</v>
      </c>
      <c r="O147" s="266" t="s">
        <v>245</v>
      </c>
      <c r="P147" s="266">
        <v>2</v>
      </c>
      <c r="Q147" s="266">
        <v>6</v>
      </c>
      <c r="R147" s="266" t="s">
        <v>245</v>
      </c>
      <c r="S147" s="266">
        <v>1</v>
      </c>
      <c r="T147" s="266">
        <v>5</v>
      </c>
      <c r="U147" s="266">
        <v>2</v>
      </c>
      <c r="V147" s="266">
        <v>2</v>
      </c>
      <c r="W147" s="266">
        <v>1</v>
      </c>
      <c r="X147" s="266">
        <v>1</v>
      </c>
      <c r="Y147" s="266" t="s">
        <v>245</v>
      </c>
      <c r="Z147" s="266" t="s">
        <v>245</v>
      </c>
      <c r="AA147" s="266">
        <v>6</v>
      </c>
      <c r="AB147" s="266">
        <v>6</v>
      </c>
      <c r="AC147" s="266">
        <v>6</v>
      </c>
      <c r="AD147" s="266">
        <v>6</v>
      </c>
      <c r="AE147" s="266">
        <v>6</v>
      </c>
      <c r="AF147" s="266">
        <v>6</v>
      </c>
      <c r="AG147" s="266">
        <v>0</v>
      </c>
      <c r="AH147" s="266">
        <v>6</v>
      </c>
      <c r="AI147" s="266">
        <v>0</v>
      </c>
      <c r="AJ147" s="266">
        <v>0</v>
      </c>
      <c r="AK147" s="266">
        <v>0</v>
      </c>
      <c r="AL147" s="266">
        <v>0</v>
      </c>
      <c r="AM147" s="266">
        <v>0</v>
      </c>
      <c r="AN147" s="266">
        <v>6</v>
      </c>
      <c r="AO147" s="266">
        <v>6</v>
      </c>
      <c r="AP147" s="266">
        <v>6</v>
      </c>
      <c r="AQ147" s="266">
        <v>6</v>
      </c>
    </row>
    <row r="148" spans="1:43" ht="13.5" customHeight="1">
      <c r="A148" s="267">
        <v>143</v>
      </c>
      <c r="B148" s="270"/>
      <c r="C148" s="268" t="s">
        <v>1992</v>
      </c>
      <c r="D148" s="264">
        <v>1130</v>
      </c>
      <c r="E148" s="264">
        <v>597</v>
      </c>
      <c r="F148" s="265">
        <v>287</v>
      </c>
      <c r="G148" s="265">
        <v>10</v>
      </c>
      <c r="H148" s="265">
        <v>19</v>
      </c>
      <c r="I148" s="265">
        <v>258</v>
      </c>
      <c r="J148" s="266">
        <v>25.87</v>
      </c>
      <c r="K148" s="266">
        <v>217</v>
      </c>
      <c r="L148" s="266">
        <v>27</v>
      </c>
      <c r="M148" s="266">
        <v>1</v>
      </c>
      <c r="N148" s="266">
        <v>26</v>
      </c>
      <c r="O148" s="266" t="s">
        <v>245</v>
      </c>
      <c r="P148" s="266" t="s">
        <v>245</v>
      </c>
      <c r="Q148" s="266">
        <v>4</v>
      </c>
      <c r="R148" s="266" t="s">
        <v>245</v>
      </c>
      <c r="S148" s="266" t="s">
        <v>245</v>
      </c>
      <c r="T148" s="266">
        <v>4</v>
      </c>
      <c r="U148" s="266">
        <v>1</v>
      </c>
      <c r="V148" s="266">
        <v>1</v>
      </c>
      <c r="W148" s="266" t="s">
        <v>245</v>
      </c>
      <c r="X148" s="266">
        <v>2</v>
      </c>
      <c r="Y148" s="266" t="s">
        <v>245</v>
      </c>
      <c r="Z148" s="266" t="s">
        <v>245</v>
      </c>
      <c r="AA148" s="266">
        <v>4</v>
      </c>
      <c r="AB148" s="266">
        <v>4</v>
      </c>
      <c r="AC148" s="266">
        <v>4</v>
      </c>
      <c r="AD148" s="266">
        <v>4</v>
      </c>
      <c r="AE148" s="266">
        <v>4</v>
      </c>
      <c r="AF148" s="266">
        <v>4</v>
      </c>
      <c r="AG148" s="266">
        <v>0</v>
      </c>
      <c r="AH148" s="266">
        <v>4</v>
      </c>
      <c r="AI148" s="266">
        <v>0</v>
      </c>
      <c r="AJ148" s="266">
        <v>2</v>
      </c>
      <c r="AK148" s="266">
        <v>2</v>
      </c>
      <c r="AL148" s="266">
        <v>0</v>
      </c>
      <c r="AM148" s="266">
        <v>0</v>
      </c>
      <c r="AN148" s="266">
        <v>4</v>
      </c>
      <c r="AO148" s="266">
        <v>4</v>
      </c>
      <c r="AP148" s="266">
        <v>4</v>
      </c>
      <c r="AQ148" s="266">
        <v>4</v>
      </c>
    </row>
    <row r="149" spans="1:43" ht="13.5" customHeight="1">
      <c r="A149" s="267">
        <v>144</v>
      </c>
      <c r="B149" s="270"/>
      <c r="C149" s="268" t="s">
        <v>1997</v>
      </c>
      <c r="D149" s="264">
        <v>7929</v>
      </c>
      <c r="E149" s="264">
        <v>7119</v>
      </c>
      <c r="F149" s="265">
        <v>213</v>
      </c>
      <c r="G149" s="265">
        <v>83</v>
      </c>
      <c r="H149" s="265">
        <v>71</v>
      </c>
      <c r="I149" s="265">
        <v>59</v>
      </c>
      <c r="J149" s="266">
        <v>109.51</v>
      </c>
      <c r="K149" s="266">
        <v>115</v>
      </c>
      <c r="L149" s="266">
        <v>20</v>
      </c>
      <c r="M149" s="266" t="s">
        <v>245</v>
      </c>
      <c r="N149" s="266">
        <v>20</v>
      </c>
      <c r="O149" s="266" t="s">
        <v>245</v>
      </c>
      <c r="P149" s="266">
        <v>1</v>
      </c>
      <c r="Q149" s="266">
        <v>14</v>
      </c>
      <c r="R149" s="266">
        <v>1</v>
      </c>
      <c r="S149" s="266">
        <v>9</v>
      </c>
      <c r="T149" s="266">
        <v>4</v>
      </c>
      <c r="U149" s="266">
        <v>2</v>
      </c>
      <c r="V149" s="266">
        <v>4</v>
      </c>
      <c r="W149" s="266">
        <v>3</v>
      </c>
      <c r="X149" s="266">
        <v>4</v>
      </c>
      <c r="Y149" s="266">
        <v>1</v>
      </c>
      <c r="Z149" s="266" t="s">
        <v>245</v>
      </c>
      <c r="AA149" s="266">
        <v>4</v>
      </c>
      <c r="AB149" s="266">
        <v>14</v>
      </c>
      <c r="AC149" s="266">
        <v>5</v>
      </c>
      <c r="AD149" s="266">
        <v>6</v>
      </c>
      <c r="AE149" s="266">
        <v>5</v>
      </c>
      <c r="AF149" s="266">
        <v>3</v>
      </c>
      <c r="AG149" s="266">
        <v>0</v>
      </c>
      <c r="AH149" s="266">
        <v>14</v>
      </c>
      <c r="AI149" s="266">
        <v>5</v>
      </c>
      <c r="AJ149" s="266">
        <v>12</v>
      </c>
      <c r="AK149" s="266">
        <v>7</v>
      </c>
      <c r="AL149" s="266">
        <v>1</v>
      </c>
      <c r="AM149" s="266">
        <v>1</v>
      </c>
      <c r="AN149" s="266">
        <v>14</v>
      </c>
      <c r="AO149" s="266">
        <v>12</v>
      </c>
      <c r="AP149" s="266">
        <v>14</v>
      </c>
      <c r="AQ149" s="266">
        <v>14</v>
      </c>
    </row>
    <row r="150" spans="1:43" ht="13.5" customHeight="1">
      <c r="A150" s="267">
        <v>145</v>
      </c>
      <c r="B150" s="269"/>
      <c r="C150" s="269" t="s">
        <v>2009</v>
      </c>
      <c r="D150" s="264">
        <v>2311</v>
      </c>
      <c r="E150" s="264">
        <v>2035</v>
      </c>
      <c r="F150" s="265">
        <v>123</v>
      </c>
      <c r="G150" s="265">
        <v>13</v>
      </c>
      <c r="H150" s="265">
        <v>89</v>
      </c>
      <c r="I150" s="265">
        <v>21</v>
      </c>
      <c r="J150" s="266">
        <v>43.36</v>
      </c>
      <c r="K150" s="266">
        <v>77</v>
      </c>
      <c r="L150" s="266">
        <v>13</v>
      </c>
      <c r="M150" s="266">
        <v>2</v>
      </c>
      <c r="N150" s="266">
        <v>11</v>
      </c>
      <c r="O150" s="266" t="s">
        <v>245</v>
      </c>
      <c r="P150" s="266" t="s">
        <v>245</v>
      </c>
      <c r="Q150" s="266">
        <v>9</v>
      </c>
      <c r="R150" s="266" t="s">
        <v>245</v>
      </c>
      <c r="S150" s="266">
        <v>1</v>
      </c>
      <c r="T150" s="266">
        <v>8</v>
      </c>
      <c r="U150" s="266">
        <v>2</v>
      </c>
      <c r="V150" s="266">
        <v>1</v>
      </c>
      <c r="W150" s="266">
        <v>2</v>
      </c>
      <c r="X150" s="266">
        <v>4</v>
      </c>
      <c r="Y150" s="266" t="s">
        <v>245</v>
      </c>
      <c r="Z150" s="266" t="s">
        <v>245</v>
      </c>
      <c r="AA150" s="266">
        <v>8</v>
      </c>
      <c r="AB150" s="266">
        <v>9</v>
      </c>
      <c r="AC150" s="266">
        <v>9</v>
      </c>
      <c r="AD150" s="266">
        <v>9</v>
      </c>
      <c r="AE150" s="266">
        <v>9</v>
      </c>
      <c r="AF150" s="266">
        <v>9</v>
      </c>
      <c r="AG150" s="266">
        <v>0</v>
      </c>
      <c r="AH150" s="266">
        <v>9</v>
      </c>
      <c r="AI150" s="266">
        <v>2</v>
      </c>
      <c r="AJ150" s="266">
        <v>9</v>
      </c>
      <c r="AK150" s="266">
        <v>4</v>
      </c>
      <c r="AL150" s="266">
        <v>1</v>
      </c>
      <c r="AM150" s="266">
        <v>1</v>
      </c>
      <c r="AN150" s="266">
        <v>9</v>
      </c>
      <c r="AO150" s="266">
        <v>5</v>
      </c>
      <c r="AP150" s="266">
        <v>9</v>
      </c>
      <c r="AQ150" s="266">
        <v>9</v>
      </c>
    </row>
    <row r="151" spans="1:43" ht="13.5" customHeight="1">
      <c r="A151" s="267">
        <v>146</v>
      </c>
      <c r="B151" s="270" t="s">
        <v>2014</v>
      </c>
      <c r="C151" s="268"/>
      <c r="D151" s="264">
        <v>9855</v>
      </c>
      <c r="E151" s="264">
        <v>3478</v>
      </c>
      <c r="F151" s="265">
        <v>2799</v>
      </c>
      <c r="G151" s="265">
        <v>1069</v>
      </c>
      <c r="H151" s="265">
        <v>1109</v>
      </c>
      <c r="I151" s="265">
        <v>621</v>
      </c>
      <c r="J151" s="266">
        <v>590.37</v>
      </c>
      <c r="K151" s="266">
        <v>1110</v>
      </c>
      <c r="L151" s="266">
        <v>165</v>
      </c>
      <c r="M151" s="266">
        <v>26</v>
      </c>
      <c r="N151" s="266">
        <v>152</v>
      </c>
      <c r="O151" s="266">
        <v>13</v>
      </c>
      <c r="P151" s="266">
        <v>7</v>
      </c>
      <c r="Q151" s="266">
        <v>55</v>
      </c>
      <c r="R151" s="266">
        <v>6</v>
      </c>
      <c r="S151" s="266">
        <v>29</v>
      </c>
      <c r="T151" s="266">
        <v>20</v>
      </c>
      <c r="U151" s="266">
        <v>17</v>
      </c>
      <c r="V151" s="266">
        <v>19</v>
      </c>
      <c r="W151" s="266">
        <v>12</v>
      </c>
      <c r="X151" s="266">
        <v>6</v>
      </c>
      <c r="Y151" s="266">
        <v>1</v>
      </c>
      <c r="Z151" s="266" t="s">
        <v>245</v>
      </c>
      <c r="AA151" s="266">
        <v>34</v>
      </c>
      <c r="AB151" s="266">
        <v>47</v>
      </c>
      <c r="AC151" s="266">
        <v>54</v>
      </c>
      <c r="AD151" s="266">
        <v>55</v>
      </c>
      <c r="AE151" s="266">
        <v>55</v>
      </c>
      <c r="AF151" s="266">
        <v>55</v>
      </c>
      <c r="AG151" s="266">
        <v>0</v>
      </c>
      <c r="AH151" s="266">
        <v>52</v>
      </c>
      <c r="AI151" s="266">
        <v>15</v>
      </c>
      <c r="AJ151" s="266">
        <v>47</v>
      </c>
      <c r="AK151" s="266">
        <v>13</v>
      </c>
      <c r="AL151" s="266">
        <v>20</v>
      </c>
      <c r="AM151" s="266">
        <v>12</v>
      </c>
      <c r="AN151" s="266">
        <v>55</v>
      </c>
      <c r="AO151" s="266">
        <v>39</v>
      </c>
      <c r="AP151" s="266">
        <v>51</v>
      </c>
      <c r="AQ151" s="266">
        <v>46</v>
      </c>
    </row>
    <row r="152" spans="1:43" ht="13.5" customHeight="1">
      <c r="A152" s="267">
        <v>147</v>
      </c>
      <c r="B152" s="270"/>
      <c r="C152" s="268" t="s">
        <v>2015</v>
      </c>
      <c r="D152" s="264">
        <v>1905</v>
      </c>
      <c r="E152" s="264">
        <v>710</v>
      </c>
      <c r="F152" s="265">
        <v>437</v>
      </c>
      <c r="G152" s="265">
        <v>150</v>
      </c>
      <c r="H152" s="265">
        <v>144</v>
      </c>
      <c r="I152" s="265">
        <v>143</v>
      </c>
      <c r="J152" s="266">
        <v>82.86</v>
      </c>
      <c r="K152" s="266">
        <v>91</v>
      </c>
      <c r="L152" s="266">
        <v>26</v>
      </c>
      <c r="M152" s="266">
        <v>6</v>
      </c>
      <c r="N152" s="266">
        <v>23</v>
      </c>
      <c r="O152" s="266">
        <v>6</v>
      </c>
      <c r="P152" s="266">
        <v>2</v>
      </c>
      <c r="Q152" s="266">
        <v>16</v>
      </c>
      <c r="R152" s="266">
        <v>4</v>
      </c>
      <c r="S152" s="266">
        <v>6</v>
      </c>
      <c r="T152" s="266">
        <v>6</v>
      </c>
      <c r="U152" s="266">
        <v>10</v>
      </c>
      <c r="V152" s="266">
        <v>6</v>
      </c>
      <c r="W152" s="266" t="s">
        <v>245</v>
      </c>
      <c r="X152" s="266" t="s">
        <v>245</v>
      </c>
      <c r="Y152" s="266" t="s">
        <v>245</v>
      </c>
      <c r="Z152" s="266" t="s">
        <v>245</v>
      </c>
      <c r="AA152" s="266">
        <v>4</v>
      </c>
      <c r="AB152" s="266">
        <v>10</v>
      </c>
      <c r="AC152" s="266">
        <v>16</v>
      </c>
      <c r="AD152" s="266">
        <v>16</v>
      </c>
      <c r="AE152" s="266">
        <v>16</v>
      </c>
      <c r="AF152" s="266">
        <v>16</v>
      </c>
      <c r="AG152" s="266">
        <v>0</v>
      </c>
      <c r="AH152" s="266">
        <v>13</v>
      </c>
      <c r="AI152" s="266">
        <v>1</v>
      </c>
      <c r="AJ152" s="266">
        <v>11</v>
      </c>
      <c r="AK152" s="266">
        <v>1</v>
      </c>
      <c r="AL152" s="266">
        <v>0</v>
      </c>
      <c r="AM152" s="266">
        <v>0</v>
      </c>
      <c r="AN152" s="266">
        <v>16</v>
      </c>
      <c r="AO152" s="266">
        <v>8</v>
      </c>
      <c r="AP152" s="266">
        <v>13</v>
      </c>
      <c r="AQ152" s="266">
        <v>10</v>
      </c>
    </row>
    <row r="153" spans="1:43" ht="13.5" customHeight="1">
      <c r="A153" s="267">
        <v>148</v>
      </c>
      <c r="B153" s="270"/>
      <c r="C153" s="268" t="s">
        <v>2028</v>
      </c>
      <c r="D153" s="264">
        <v>2880</v>
      </c>
      <c r="E153" s="264">
        <v>1577</v>
      </c>
      <c r="F153" s="265">
        <v>448</v>
      </c>
      <c r="G153" s="265">
        <v>194</v>
      </c>
      <c r="H153" s="265">
        <v>151</v>
      </c>
      <c r="I153" s="265">
        <v>103</v>
      </c>
      <c r="J153" s="266">
        <v>124.47</v>
      </c>
      <c r="K153" s="266">
        <v>177</v>
      </c>
      <c r="L153" s="266">
        <v>32</v>
      </c>
      <c r="M153" s="266">
        <v>4</v>
      </c>
      <c r="N153" s="266">
        <v>28</v>
      </c>
      <c r="O153" s="266">
        <v>1</v>
      </c>
      <c r="P153" s="266">
        <v>1</v>
      </c>
      <c r="Q153" s="266">
        <v>5</v>
      </c>
      <c r="R153" s="266" t="s">
        <v>245</v>
      </c>
      <c r="S153" s="266">
        <v>4</v>
      </c>
      <c r="T153" s="266">
        <v>1</v>
      </c>
      <c r="U153" s="266" t="s">
        <v>245</v>
      </c>
      <c r="V153" s="266">
        <v>2</v>
      </c>
      <c r="W153" s="266">
        <v>1</v>
      </c>
      <c r="X153" s="266">
        <v>1</v>
      </c>
      <c r="Y153" s="266">
        <v>1</v>
      </c>
      <c r="Z153" s="266" t="s">
        <v>245</v>
      </c>
      <c r="AA153" s="266">
        <v>3</v>
      </c>
      <c r="AB153" s="266">
        <v>5</v>
      </c>
      <c r="AC153" s="266">
        <v>5</v>
      </c>
      <c r="AD153" s="266">
        <v>5</v>
      </c>
      <c r="AE153" s="266">
        <v>5</v>
      </c>
      <c r="AF153" s="266">
        <v>5</v>
      </c>
      <c r="AG153" s="266">
        <v>0</v>
      </c>
      <c r="AH153" s="266">
        <v>5</v>
      </c>
      <c r="AI153" s="266">
        <v>3</v>
      </c>
      <c r="AJ153" s="266">
        <v>5</v>
      </c>
      <c r="AK153" s="266">
        <v>4</v>
      </c>
      <c r="AL153" s="266">
        <v>3</v>
      </c>
      <c r="AM153" s="266">
        <v>0</v>
      </c>
      <c r="AN153" s="266">
        <v>5</v>
      </c>
      <c r="AO153" s="266">
        <v>5</v>
      </c>
      <c r="AP153" s="266">
        <v>5</v>
      </c>
      <c r="AQ153" s="266">
        <v>5</v>
      </c>
    </row>
    <row r="154" spans="1:43" ht="13.5" customHeight="1">
      <c r="A154" s="267">
        <v>149</v>
      </c>
      <c r="B154" s="270"/>
      <c r="C154" s="268" t="s">
        <v>2033</v>
      </c>
      <c r="D154" s="264">
        <v>1042</v>
      </c>
      <c r="E154" s="264">
        <v>189</v>
      </c>
      <c r="F154" s="265">
        <v>428</v>
      </c>
      <c r="G154" s="265">
        <v>142</v>
      </c>
      <c r="H154" s="265">
        <v>235</v>
      </c>
      <c r="I154" s="265">
        <v>51</v>
      </c>
      <c r="J154" s="266">
        <v>84.69</v>
      </c>
      <c r="K154" s="266">
        <v>129</v>
      </c>
      <c r="L154" s="266">
        <v>14</v>
      </c>
      <c r="M154" s="266">
        <v>1</v>
      </c>
      <c r="N154" s="266">
        <v>14</v>
      </c>
      <c r="O154" s="266">
        <v>1</v>
      </c>
      <c r="P154" s="266">
        <v>1</v>
      </c>
      <c r="Q154" s="266">
        <v>12</v>
      </c>
      <c r="R154" s="266">
        <v>2</v>
      </c>
      <c r="S154" s="266">
        <v>4</v>
      </c>
      <c r="T154" s="266">
        <v>6</v>
      </c>
      <c r="U154" s="266">
        <v>3</v>
      </c>
      <c r="V154" s="266">
        <v>6</v>
      </c>
      <c r="W154" s="266">
        <v>2</v>
      </c>
      <c r="X154" s="266">
        <v>1</v>
      </c>
      <c r="Y154" s="266" t="s">
        <v>245</v>
      </c>
      <c r="Z154" s="266" t="s">
        <v>245</v>
      </c>
      <c r="AA154" s="266">
        <v>9</v>
      </c>
      <c r="AB154" s="266">
        <v>11</v>
      </c>
      <c r="AC154" s="266">
        <v>12</v>
      </c>
      <c r="AD154" s="266">
        <v>12</v>
      </c>
      <c r="AE154" s="266">
        <v>12</v>
      </c>
      <c r="AF154" s="266">
        <v>12</v>
      </c>
      <c r="AG154" s="266">
        <v>0</v>
      </c>
      <c r="AH154" s="266">
        <v>12</v>
      </c>
      <c r="AI154" s="266">
        <v>5</v>
      </c>
      <c r="AJ154" s="266">
        <v>9</v>
      </c>
      <c r="AK154" s="266">
        <v>0</v>
      </c>
      <c r="AL154" s="266">
        <v>2</v>
      </c>
      <c r="AM154" s="266">
        <v>1</v>
      </c>
      <c r="AN154" s="266">
        <v>12</v>
      </c>
      <c r="AO154" s="266">
        <v>9</v>
      </c>
      <c r="AP154" s="266">
        <v>11</v>
      </c>
      <c r="AQ154" s="266">
        <v>10</v>
      </c>
    </row>
    <row r="155" spans="1:43" ht="13.5" customHeight="1">
      <c r="A155" s="267">
        <v>150</v>
      </c>
      <c r="B155" s="270"/>
      <c r="C155" s="268" t="s">
        <v>2043</v>
      </c>
      <c r="D155" s="264">
        <v>891</v>
      </c>
      <c r="E155" s="264">
        <v>89</v>
      </c>
      <c r="F155" s="265">
        <v>366</v>
      </c>
      <c r="G155" s="265">
        <v>154</v>
      </c>
      <c r="H155" s="265">
        <v>162</v>
      </c>
      <c r="I155" s="265">
        <v>50</v>
      </c>
      <c r="J155" s="266">
        <v>56.01</v>
      </c>
      <c r="K155" s="266">
        <v>161</v>
      </c>
      <c r="L155" s="266">
        <v>12</v>
      </c>
      <c r="M155" s="266">
        <v>3</v>
      </c>
      <c r="N155" s="266">
        <v>11</v>
      </c>
      <c r="O155" s="266">
        <v>2</v>
      </c>
      <c r="P155" s="266" t="s">
        <v>245</v>
      </c>
      <c r="Q155" s="266">
        <v>4</v>
      </c>
      <c r="R155" s="266" t="s">
        <v>245</v>
      </c>
      <c r="S155" s="266">
        <v>3</v>
      </c>
      <c r="T155" s="266">
        <v>1</v>
      </c>
      <c r="U155" s="266">
        <v>2</v>
      </c>
      <c r="V155" s="266">
        <v>2</v>
      </c>
      <c r="W155" s="266" t="s">
        <v>245</v>
      </c>
      <c r="X155" s="266" t="s">
        <v>245</v>
      </c>
      <c r="Y155" s="266" t="s">
        <v>245</v>
      </c>
      <c r="Z155" s="266" t="s">
        <v>245</v>
      </c>
      <c r="AA155" s="266">
        <v>4</v>
      </c>
      <c r="AB155" s="266">
        <v>4</v>
      </c>
      <c r="AC155" s="266">
        <v>4</v>
      </c>
      <c r="AD155" s="266">
        <v>4</v>
      </c>
      <c r="AE155" s="266">
        <v>4</v>
      </c>
      <c r="AF155" s="266">
        <v>4</v>
      </c>
      <c r="AG155" s="266">
        <v>0</v>
      </c>
      <c r="AH155" s="266">
        <v>4</v>
      </c>
      <c r="AI155" s="266">
        <v>0</v>
      </c>
      <c r="AJ155" s="266">
        <v>4</v>
      </c>
      <c r="AK155" s="266">
        <v>1</v>
      </c>
      <c r="AL155" s="266">
        <v>1</v>
      </c>
      <c r="AM155" s="266">
        <v>1</v>
      </c>
      <c r="AN155" s="266">
        <v>4</v>
      </c>
      <c r="AO155" s="266">
        <v>4</v>
      </c>
      <c r="AP155" s="266">
        <v>4</v>
      </c>
      <c r="AQ155" s="266">
        <v>4</v>
      </c>
    </row>
    <row r="156" spans="1:43" ht="13.5" customHeight="1">
      <c r="A156" s="267">
        <v>151</v>
      </c>
      <c r="B156" s="270"/>
      <c r="C156" s="268" t="s">
        <v>2047</v>
      </c>
      <c r="D156" s="264">
        <v>672</v>
      </c>
      <c r="E156" s="264">
        <v>34</v>
      </c>
      <c r="F156" s="265">
        <v>433</v>
      </c>
      <c r="G156" s="265">
        <v>197</v>
      </c>
      <c r="H156" s="265">
        <v>82</v>
      </c>
      <c r="I156" s="265">
        <v>154</v>
      </c>
      <c r="J156" s="266">
        <v>32.270000000000003</v>
      </c>
      <c r="K156" s="266">
        <v>221</v>
      </c>
      <c r="L156" s="266">
        <v>32</v>
      </c>
      <c r="M156" s="266">
        <v>5</v>
      </c>
      <c r="N156" s="266">
        <v>31</v>
      </c>
      <c r="O156" s="266">
        <v>1</v>
      </c>
      <c r="P156" s="266" t="s">
        <v>245</v>
      </c>
      <c r="Q156" s="266">
        <v>3</v>
      </c>
      <c r="R156" s="266" t="s">
        <v>245</v>
      </c>
      <c r="S156" s="266">
        <v>3</v>
      </c>
      <c r="T156" s="266" t="s">
        <v>245</v>
      </c>
      <c r="U156" s="266" t="s">
        <v>245</v>
      </c>
      <c r="V156" s="266">
        <v>2</v>
      </c>
      <c r="W156" s="266">
        <v>1</v>
      </c>
      <c r="X156" s="266" t="s">
        <v>245</v>
      </c>
      <c r="Y156" s="266" t="s">
        <v>245</v>
      </c>
      <c r="Z156" s="266" t="s">
        <v>245</v>
      </c>
      <c r="AA156" s="266">
        <v>3</v>
      </c>
      <c r="AB156" s="266">
        <v>3</v>
      </c>
      <c r="AC156" s="266">
        <v>3</v>
      </c>
      <c r="AD156" s="266">
        <v>3</v>
      </c>
      <c r="AE156" s="266">
        <v>3</v>
      </c>
      <c r="AF156" s="266">
        <v>3</v>
      </c>
      <c r="AG156" s="266">
        <v>0</v>
      </c>
      <c r="AH156" s="266">
        <v>3</v>
      </c>
      <c r="AI156" s="266">
        <v>1</v>
      </c>
      <c r="AJ156" s="266">
        <v>3</v>
      </c>
      <c r="AK156" s="266">
        <v>1</v>
      </c>
      <c r="AL156" s="266">
        <v>1</v>
      </c>
      <c r="AM156" s="266">
        <v>0</v>
      </c>
      <c r="AN156" s="266">
        <v>3</v>
      </c>
      <c r="AO156" s="266">
        <v>3</v>
      </c>
      <c r="AP156" s="266">
        <v>3</v>
      </c>
      <c r="AQ156" s="266">
        <v>3</v>
      </c>
    </row>
    <row r="157" spans="1:43" ht="13.5" customHeight="1">
      <c r="A157" s="267">
        <v>152</v>
      </c>
      <c r="B157" s="270"/>
      <c r="C157" s="268" t="s">
        <v>4616</v>
      </c>
      <c r="D157" s="264">
        <v>1654</v>
      </c>
      <c r="E157" s="264">
        <v>754</v>
      </c>
      <c r="F157" s="265">
        <v>336</v>
      </c>
      <c r="G157" s="265">
        <v>120</v>
      </c>
      <c r="H157" s="265">
        <v>183</v>
      </c>
      <c r="I157" s="265">
        <v>33</v>
      </c>
      <c r="J157" s="266">
        <v>104.4</v>
      </c>
      <c r="K157" s="266">
        <v>187</v>
      </c>
      <c r="L157" s="266">
        <v>28</v>
      </c>
      <c r="M157" s="266">
        <v>3</v>
      </c>
      <c r="N157" s="266">
        <v>28</v>
      </c>
      <c r="O157" s="266">
        <v>1</v>
      </c>
      <c r="P157" s="266">
        <v>2</v>
      </c>
      <c r="Q157" s="266">
        <v>10</v>
      </c>
      <c r="R157" s="266" t="s">
        <v>245</v>
      </c>
      <c r="S157" s="266">
        <v>6</v>
      </c>
      <c r="T157" s="266">
        <v>4</v>
      </c>
      <c r="U157" s="266">
        <v>1</v>
      </c>
      <c r="V157" s="266" t="s">
        <v>245</v>
      </c>
      <c r="W157" s="266">
        <v>6</v>
      </c>
      <c r="X157" s="266">
        <v>3</v>
      </c>
      <c r="Y157" s="266" t="s">
        <v>245</v>
      </c>
      <c r="Z157" s="266" t="s">
        <v>245</v>
      </c>
      <c r="AA157" s="266">
        <v>9</v>
      </c>
      <c r="AB157" s="266">
        <v>10</v>
      </c>
      <c r="AC157" s="266">
        <v>10</v>
      </c>
      <c r="AD157" s="266">
        <v>10</v>
      </c>
      <c r="AE157" s="266">
        <v>10</v>
      </c>
      <c r="AF157" s="266">
        <v>10</v>
      </c>
      <c r="AG157" s="266">
        <v>0</v>
      </c>
      <c r="AH157" s="266">
        <v>10</v>
      </c>
      <c r="AI157" s="266">
        <v>3</v>
      </c>
      <c r="AJ157" s="266">
        <v>10</v>
      </c>
      <c r="AK157" s="266">
        <v>2</v>
      </c>
      <c r="AL157" s="266">
        <v>10</v>
      </c>
      <c r="AM157" s="266">
        <v>7</v>
      </c>
      <c r="AN157" s="266">
        <v>10</v>
      </c>
      <c r="AO157" s="266">
        <v>6</v>
      </c>
      <c r="AP157" s="266">
        <v>10</v>
      </c>
      <c r="AQ157" s="266">
        <v>10</v>
      </c>
    </row>
    <row r="158" spans="1:43" ht="13.5" customHeight="1">
      <c r="A158" s="267">
        <v>153</v>
      </c>
      <c r="B158" s="270"/>
      <c r="C158" s="268" t="s">
        <v>2059</v>
      </c>
      <c r="D158" s="264">
        <v>92</v>
      </c>
      <c r="E158" s="264">
        <v>5</v>
      </c>
      <c r="F158" s="265">
        <v>56</v>
      </c>
      <c r="G158" s="265">
        <v>29</v>
      </c>
      <c r="H158" s="265">
        <v>25</v>
      </c>
      <c r="I158" s="265">
        <v>2</v>
      </c>
      <c r="J158" s="266" t="s">
        <v>246</v>
      </c>
      <c r="K158" s="266">
        <v>53</v>
      </c>
      <c r="L158" s="266" t="s">
        <v>246</v>
      </c>
      <c r="M158" s="266" t="s">
        <v>246</v>
      </c>
      <c r="N158" s="266" t="s">
        <v>246</v>
      </c>
      <c r="O158" s="266" t="s">
        <v>246</v>
      </c>
      <c r="P158" s="266" t="s">
        <v>246</v>
      </c>
      <c r="Q158" s="266">
        <v>1</v>
      </c>
      <c r="R158" s="266" t="s">
        <v>245</v>
      </c>
      <c r="S158" s="266">
        <v>1</v>
      </c>
      <c r="T158" s="266" t="s">
        <v>245</v>
      </c>
      <c r="U158" s="266" t="s">
        <v>245</v>
      </c>
      <c r="V158" s="266" t="s">
        <v>245</v>
      </c>
      <c r="W158" s="266">
        <v>1</v>
      </c>
      <c r="X158" s="266" t="s">
        <v>245</v>
      </c>
      <c r="Y158" s="266" t="s">
        <v>245</v>
      </c>
      <c r="Z158" s="266" t="s">
        <v>245</v>
      </c>
      <c r="AA158" s="266">
        <v>1</v>
      </c>
      <c r="AB158" s="266">
        <v>1</v>
      </c>
      <c r="AC158" s="266">
        <v>1</v>
      </c>
      <c r="AD158" s="266">
        <v>1</v>
      </c>
      <c r="AE158" s="266">
        <v>1</v>
      </c>
      <c r="AF158" s="266">
        <v>1</v>
      </c>
      <c r="AG158" s="266">
        <v>0</v>
      </c>
      <c r="AH158" s="266">
        <v>1</v>
      </c>
      <c r="AI158" s="266">
        <v>0</v>
      </c>
      <c r="AJ158" s="266">
        <v>1</v>
      </c>
      <c r="AK158" s="266">
        <v>1</v>
      </c>
      <c r="AL158" s="266">
        <v>0</v>
      </c>
      <c r="AM158" s="266">
        <v>0</v>
      </c>
      <c r="AN158" s="266">
        <v>1</v>
      </c>
      <c r="AO158" s="266">
        <v>1</v>
      </c>
      <c r="AP158" s="266">
        <v>1</v>
      </c>
      <c r="AQ158" s="266">
        <v>1</v>
      </c>
    </row>
    <row r="159" spans="1:43" ht="13.5" customHeight="1">
      <c r="A159" s="267">
        <v>154</v>
      </c>
      <c r="B159" s="270"/>
      <c r="C159" s="268" t="s">
        <v>2061</v>
      </c>
      <c r="D159" s="264">
        <v>620</v>
      </c>
      <c r="E159" s="264">
        <v>111</v>
      </c>
      <c r="F159" s="265">
        <v>249</v>
      </c>
      <c r="G159" s="265">
        <v>83</v>
      </c>
      <c r="H159" s="265">
        <v>87</v>
      </c>
      <c r="I159" s="265">
        <v>79</v>
      </c>
      <c r="J159" s="266">
        <v>90.07</v>
      </c>
      <c r="K159" s="266">
        <v>90</v>
      </c>
      <c r="L159" s="266">
        <v>14</v>
      </c>
      <c r="M159" s="266">
        <v>3</v>
      </c>
      <c r="N159" s="266">
        <v>11</v>
      </c>
      <c r="O159" s="266" t="s">
        <v>245</v>
      </c>
      <c r="P159" s="266" t="s">
        <v>245</v>
      </c>
      <c r="Q159" s="266">
        <v>3</v>
      </c>
      <c r="R159" s="266" t="s">
        <v>245</v>
      </c>
      <c r="S159" s="266">
        <v>2</v>
      </c>
      <c r="T159" s="266">
        <v>1</v>
      </c>
      <c r="U159" s="266" t="s">
        <v>245</v>
      </c>
      <c r="V159" s="266">
        <v>1</v>
      </c>
      <c r="W159" s="266">
        <v>1</v>
      </c>
      <c r="X159" s="266">
        <v>1</v>
      </c>
      <c r="Y159" s="266" t="s">
        <v>245</v>
      </c>
      <c r="Z159" s="266" t="s">
        <v>245</v>
      </c>
      <c r="AA159" s="266">
        <v>1</v>
      </c>
      <c r="AB159" s="266">
        <v>3</v>
      </c>
      <c r="AC159" s="266">
        <v>3</v>
      </c>
      <c r="AD159" s="266">
        <v>3</v>
      </c>
      <c r="AE159" s="266">
        <v>3</v>
      </c>
      <c r="AF159" s="266">
        <v>3</v>
      </c>
      <c r="AG159" s="266">
        <v>0</v>
      </c>
      <c r="AH159" s="266">
        <v>3</v>
      </c>
      <c r="AI159" s="266">
        <v>2</v>
      </c>
      <c r="AJ159" s="266">
        <v>3</v>
      </c>
      <c r="AK159" s="266">
        <v>3</v>
      </c>
      <c r="AL159" s="266">
        <v>3</v>
      </c>
      <c r="AM159" s="266">
        <v>3</v>
      </c>
      <c r="AN159" s="266">
        <v>3</v>
      </c>
      <c r="AO159" s="266">
        <v>3</v>
      </c>
      <c r="AP159" s="266">
        <v>3</v>
      </c>
      <c r="AQ159" s="266">
        <v>3</v>
      </c>
    </row>
    <row r="160" spans="1:43" ht="13.5" customHeight="1">
      <c r="A160" s="267">
        <v>155</v>
      </c>
      <c r="B160" s="270"/>
      <c r="C160" s="268" t="s">
        <v>2065</v>
      </c>
      <c r="D160" s="264">
        <v>99</v>
      </c>
      <c r="E160" s="264">
        <v>9</v>
      </c>
      <c r="F160" s="265">
        <v>46</v>
      </c>
      <c r="G160" s="265" t="s">
        <v>245</v>
      </c>
      <c r="H160" s="265">
        <v>40</v>
      </c>
      <c r="I160" s="265">
        <v>6</v>
      </c>
      <c r="J160" s="266" t="s">
        <v>246</v>
      </c>
      <c r="K160" s="266">
        <v>1</v>
      </c>
      <c r="L160" s="266" t="s">
        <v>246</v>
      </c>
      <c r="M160" s="266" t="s">
        <v>246</v>
      </c>
      <c r="N160" s="266" t="s">
        <v>246</v>
      </c>
      <c r="O160" s="266" t="s">
        <v>246</v>
      </c>
      <c r="P160" s="266" t="s">
        <v>246</v>
      </c>
      <c r="Q160" s="266">
        <v>1</v>
      </c>
      <c r="R160" s="266" t="s">
        <v>245</v>
      </c>
      <c r="S160" s="266" t="s">
        <v>245</v>
      </c>
      <c r="T160" s="266">
        <v>1</v>
      </c>
      <c r="U160" s="266">
        <v>1</v>
      </c>
      <c r="V160" s="266" t="s">
        <v>245</v>
      </c>
      <c r="W160" s="266" t="s">
        <v>245</v>
      </c>
      <c r="X160" s="266" t="s">
        <v>245</v>
      </c>
      <c r="Y160" s="266" t="s">
        <v>245</v>
      </c>
      <c r="Z160" s="266" t="s">
        <v>245</v>
      </c>
      <c r="AA160" s="266">
        <v>0</v>
      </c>
      <c r="AB160" s="266">
        <v>0</v>
      </c>
      <c r="AC160" s="266">
        <v>0</v>
      </c>
      <c r="AD160" s="266">
        <v>1</v>
      </c>
      <c r="AE160" s="266">
        <v>1</v>
      </c>
      <c r="AF160" s="266">
        <v>1</v>
      </c>
      <c r="AG160" s="266">
        <v>0</v>
      </c>
      <c r="AH160" s="266">
        <v>1</v>
      </c>
      <c r="AI160" s="266">
        <v>0</v>
      </c>
      <c r="AJ160" s="266">
        <v>1</v>
      </c>
      <c r="AK160" s="266">
        <v>0</v>
      </c>
      <c r="AL160" s="266">
        <v>0</v>
      </c>
      <c r="AM160" s="266">
        <v>0</v>
      </c>
      <c r="AN160" s="266">
        <v>1</v>
      </c>
      <c r="AO160" s="266">
        <v>0</v>
      </c>
      <c r="AP160" s="266">
        <v>1</v>
      </c>
      <c r="AQ160" s="266">
        <v>0</v>
      </c>
    </row>
    <row r="161" spans="1:43" ht="13.5" customHeight="1">
      <c r="A161" s="267">
        <v>156</v>
      </c>
      <c r="B161" s="270" t="s">
        <v>2067</v>
      </c>
      <c r="C161" s="268"/>
      <c r="D161" s="264">
        <v>66793</v>
      </c>
      <c r="E161" s="264">
        <v>52522</v>
      </c>
      <c r="F161" s="265">
        <v>5220</v>
      </c>
      <c r="G161" s="265">
        <v>3429</v>
      </c>
      <c r="H161" s="265">
        <v>1647</v>
      </c>
      <c r="I161" s="265">
        <v>144</v>
      </c>
      <c r="J161" s="266">
        <v>458.04</v>
      </c>
      <c r="K161" s="266">
        <v>1472</v>
      </c>
      <c r="L161" s="266">
        <v>300</v>
      </c>
      <c r="M161" s="266">
        <v>20</v>
      </c>
      <c r="N161" s="266">
        <v>281</v>
      </c>
      <c r="O161" s="266">
        <v>10</v>
      </c>
      <c r="P161" s="266">
        <v>25</v>
      </c>
      <c r="Q161" s="266">
        <v>237</v>
      </c>
      <c r="R161" s="266">
        <v>114</v>
      </c>
      <c r="S161" s="266">
        <v>76</v>
      </c>
      <c r="T161" s="266">
        <v>47</v>
      </c>
      <c r="U161" s="266">
        <v>56</v>
      </c>
      <c r="V161" s="266">
        <v>79</v>
      </c>
      <c r="W161" s="266">
        <v>72</v>
      </c>
      <c r="X161" s="266">
        <v>26</v>
      </c>
      <c r="Y161" s="266">
        <v>4</v>
      </c>
      <c r="Z161" s="266" t="s">
        <v>245</v>
      </c>
      <c r="AA161" s="266">
        <v>169</v>
      </c>
      <c r="AB161" s="266">
        <v>214</v>
      </c>
      <c r="AC161" s="266">
        <v>228</v>
      </c>
      <c r="AD161" s="266">
        <v>229</v>
      </c>
      <c r="AE161" s="266">
        <v>226</v>
      </c>
      <c r="AF161" s="266">
        <v>226</v>
      </c>
      <c r="AG161" s="266">
        <v>8</v>
      </c>
      <c r="AH161" s="266">
        <v>220</v>
      </c>
      <c r="AI161" s="266">
        <v>155</v>
      </c>
      <c r="AJ161" s="266">
        <v>197</v>
      </c>
      <c r="AK161" s="266">
        <v>121</v>
      </c>
      <c r="AL161" s="266">
        <v>39</v>
      </c>
      <c r="AM161" s="266">
        <v>21</v>
      </c>
      <c r="AN161" s="266">
        <v>231</v>
      </c>
      <c r="AO161" s="266">
        <v>143</v>
      </c>
      <c r="AP161" s="266">
        <v>224</v>
      </c>
      <c r="AQ161" s="266">
        <v>212</v>
      </c>
    </row>
    <row r="162" spans="1:43" ht="13.5" customHeight="1">
      <c r="A162" s="267">
        <v>157</v>
      </c>
      <c r="B162" s="270"/>
      <c r="C162" s="268" t="s">
        <v>2068</v>
      </c>
      <c r="D162" s="264">
        <v>5798</v>
      </c>
      <c r="E162" s="264">
        <v>3313</v>
      </c>
      <c r="F162" s="265">
        <v>1025</v>
      </c>
      <c r="G162" s="265">
        <v>652</v>
      </c>
      <c r="H162" s="265">
        <v>360</v>
      </c>
      <c r="I162" s="265">
        <v>13</v>
      </c>
      <c r="J162" s="266">
        <v>59.04</v>
      </c>
      <c r="K162" s="266">
        <v>321</v>
      </c>
      <c r="L162" s="266">
        <v>60</v>
      </c>
      <c r="M162" s="266">
        <v>4</v>
      </c>
      <c r="N162" s="266">
        <v>54</v>
      </c>
      <c r="O162" s="266">
        <v>1</v>
      </c>
      <c r="P162" s="266">
        <v>5</v>
      </c>
      <c r="Q162" s="266">
        <v>38</v>
      </c>
      <c r="R162" s="266">
        <v>12</v>
      </c>
      <c r="S162" s="266">
        <v>14</v>
      </c>
      <c r="T162" s="266">
        <v>12</v>
      </c>
      <c r="U162" s="266">
        <v>25</v>
      </c>
      <c r="V162" s="266">
        <v>10</v>
      </c>
      <c r="W162" s="266">
        <v>2</v>
      </c>
      <c r="X162" s="266">
        <v>1</v>
      </c>
      <c r="Y162" s="266" t="s">
        <v>245</v>
      </c>
      <c r="Z162" s="266" t="s">
        <v>245</v>
      </c>
      <c r="AA162" s="266">
        <v>25</v>
      </c>
      <c r="AB162" s="266">
        <v>32</v>
      </c>
      <c r="AC162" s="266">
        <v>38</v>
      </c>
      <c r="AD162" s="266">
        <v>38</v>
      </c>
      <c r="AE162" s="266">
        <v>38</v>
      </c>
      <c r="AF162" s="266">
        <v>38</v>
      </c>
      <c r="AG162" s="266">
        <v>0</v>
      </c>
      <c r="AH162" s="266">
        <v>33</v>
      </c>
      <c r="AI162" s="266">
        <v>16</v>
      </c>
      <c r="AJ162" s="266">
        <v>22</v>
      </c>
      <c r="AK162" s="266">
        <v>9</v>
      </c>
      <c r="AL162" s="266">
        <v>3</v>
      </c>
      <c r="AM162" s="266">
        <v>3</v>
      </c>
      <c r="AN162" s="266">
        <v>37</v>
      </c>
      <c r="AO162" s="266">
        <v>27</v>
      </c>
      <c r="AP162" s="266">
        <v>37</v>
      </c>
      <c r="AQ162" s="266">
        <v>31</v>
      </c>
    </row>
    <row r="163" spans="1:43" ht="13.5" customHeight="1">
      <c r="A163" s="267">
        <v>158</v>
      </c>
      <c r="B163" s="270"/>
      <c r="C163" s="268" t="s">
        <v>2093</v>
      </c>
      <c r="D163" s="264">
        <v>2365</v>
      </c>
      <c r="E163" s="264">
        <v>1260</v>
      </c>
      <c r="F163" s="265">
        <v>652</v>
      </c>
      <c r="G163" s="265">
        <v>118</v>
      </c>
      <c r="H163" s="265">
        <v>471</v>
      </c>
      <c r="I163" s="265">
        <v>63</v>
      </c>
      <c r="J163" s="266">
        <v>100.44</v>
      </c>
      <c r="K163" s="266">
        <v>158</v>
      </c>
      <c r="L163" s="266">
        <v>54</v>
      </c>
      <c r="M163" s="266">
        <v>4</v>
      </c>
      <c r="N163" s="266">
        <v>53</v>
      </c>
      <c r="O163" s="266">
        <v>7</v>
      </c>
      <c r="P163" s="266">
        <v>4</v>
      </c>
      <c r="Q163" s="266">
        <v>9</v>
      </c>
      <c r="R163" s="266" t="s">
        <v>245</v>
      </c>
      <c r="S163" s="266">
        <v>1</v>
      </c>
      <c r="T163" s="266">
        <v>8</v>
      </c>
      <c r="U163" s="266">
        <v>2</v>
      </c>
      <c r="V163" s="266">
        <v>2</v>
      </c>
      <c r="W163" s="266">
        <v>4</v>
      </c>
      <c r="X163" s="266">
        <v>1</v>
      </c>
      <c r="Y163" s="266" t="s">
        <v>245</v>
      </c>
      <c r="Z163" s="266" t="s">
        <v>245</v>
      </c>
      <c r="AA163" s="266">
        <v>9</v>
      </c>
      <c r="AB163" s="266">
        <v>9</v>
      </c>
      <c r="AC163" s="266">
        <v>9</v>
      </c>
      <c r="AD163" s="266">
        <v>9</v>
      </c>
      <c r="AE163" s="266">
        <v>9</v>
      </c>
      <c r="AF163" s="266">
        <v>9</v>
      </c>
      <c r="AG163" s="266">
        <v>0</v>
      </c>
      <c r="AH163" s="266">
        <v>9</v>
      </c>
      <c r="AI163" s="266">
        <v>4</v>
      </c>
      <c r="AJ163" s="266">
        <v>9</v>
      </c>
      <c r="AK163" s="266">
        <v>8</v>
      </c>
      <c r="AL163" s="266">
        <v>3</v>
      </c>
      <c r="AM163" s="266">
        <v>2</v>
      </c>
      <c r="AN163" s="266">
        <v>9</v>
      </c>
      <c r="AO163" s="266">
        <v>5</v>
      </c>
      <c r="AP163" s="266">
        <v>9</v>
      </c>
      <c r="AQ163" s="266">
        <v>9</v>
      </c>
    </row>
    <row r="164" spans="1:43" ht="13.5" customHeight="1">
      <c r="A164" s="267">
        <v>159</v>
      </c>
      <c r="B164" s="270"/>
      <c r="C164" s="268" t="s">
        <v>2101</v>
      </c>
      <c r="D164" s="264">
        <v>2488</v>
      </c>
      <c r="E164" s="264">
        <v>1917</v>
      </c>
      <c r="F164" s="265">
        <v>276</v>
      </c>
      <c r="G164" s="265">
        <v>200</v>
      </c>
      <c r="H164" s="265">
        <v>63</v>
      </c>
      <c r="I164" s="265">
        <v>13</v>
      </c>
      <c r="J164" s="266">
        <v>18.079999999999998</v>
      </c>
      <c r="K164" s="266">
        <v>98</v>
      </c>
      <c r="L164" s="266">
        <v>13</v>
      </c>
      <c r="M164" s="266" t="s">
        <v>245</v>
      </c>
      <c r="N164" s="266">
        <v>13</v>
      </c>
      <c r="O164" s="266" t="s">
        <v>245</v>
      </c>
      <c r="P164" s="266">
        <v>1</v>
      </c>
      <c r="Q164" s="266">
        <v>20</v>
      </c>
      <c r="R164" s="266">
        <v>11</v>
      </c>
      <c r="S164" s="266">
        <v>9</v>
      </c>
      <c r="T164" s="266" t="s">
        <v>245</v>
      </c>
      <c r="U164" s="266" t="s">
        <v>245</v>
      </c>
      <c r="V164" s="266">
        <v>4</v>
      </c>
      <c r="W164" s="266">
        <v>11</v>
      </c>
      <c r="X164" s="266">
        <v>4</v>
      </c>
      <c r="Y164" s="266">
        <v>1</v>
      </c>
      <c r="Z164" s="266" t="s">
        <v>245</v>
      </c>
      <c r="AA164" s="266">
        <v>19</v>
      </c>
      <c r="AB164" s="266">
        <v>20</v>
      </c>
      <c r="AC164" s="266">
        <v>20</v>
      </c>
      <c r="AD164" s="266">
        <v>20</v>
      </c>
      <c r="AE164" s="266">
        <v>20</v>
      </c>
      <c r="AF164" s="266">
        <v>20</v>
      </c>
      <c r="AG164" s="266">
        <v>0</v>
      </c>
      <c r="AH164" s="266">
        <v>20</v>
      </c>
      <c r="AI164" s="266">
        <v>14</v>
      </c>
      <c r="AJ164" s="266">
        <v>16</v>
      </c>
      <c r="AK164" s="266">
        <v>6</v>
      </c>
      <c r="AL164" s="266">
        <v>5</v>
      </c>
      <c r="AM164" s="266">
        <v>3</v>
      </c>
      <c r="AN164" s="266">
        <v>20</v>
      </c>
      <c r="AO164" s="266">
        <v>10</v>
      </c>
      <c r="AP164" s="266">
        <v>20</v>
      </c>
      <c r="AQ164" s="266">
        <v>20</v>
      </c>
    </row>
    <row r="165" spans="1:43" ht="13.5" customHeight="1">
      <c r="A165" s="267">
        <v>160</v>
      </c>
      <c r="B165" s="270"/>
      <c r="C165" s="268" t="s">
        <v>2115</v>
      </c>
      <c r="D165" s="264">
        <v>1348</v>
      </c>
      <c r="E165" s="264">
        <v>303</v>
      </c>
      <c r="F165" s="265">
        <v>497</v>
      </c>
      <c r="G165" s="265">
        <v>443</v>
      </c>
      <c r="H165" s="265">
        <v>47</v>
      </c>
      <c r="I165" s="265">
        <v>7</v>
      </c>
      <c r="J165" s="266">
        <v>26.16</v>
      </c>
      <c r="K165" s="266">
        <v>203</v>
      </c>
      <c r="L165" s="266">
        <v>24</v>
      </c>
      <c r="M165" s="266">
        <v>2</v>
      </c>
      <c r="N165" s="266">
        <v>23</v>
      </c>
      <c r="O165" s="266" t="s">
        <v>245</v>
      </c>
      <c r="P165" s="266">
        <v>1</v>
      </c>
      <c r="Q165" s="266">
        <v>11</v>
      </c>
      <c r="R165" s="266">
        <v>11</v>
      </c>
      <c r="S165" s="266" t="s">
        <v>245</v>
      </c>
      <c r="T165" s="266" t="s">
        <v>245</v>
      </c>
      <c r="U165" s="266">
        <v>1</v>
      </c>
      <c r="V165" s="266">
        <v>8</v>
      </c>
      <c r="W165" s="266">
        <v>2</v>
      </c>
      <c r="X165" s="266" t="s">
        <v>245</v>
      </c>
      <c r="Y165" s="266" t="s">
        <v>245</v>
      </c>
      <c r="Z165" s="266" t="s">
        <v>245</v>
      </c>
      <c r="AA165" s="266">
        <v>11</v>
      </c>
      <c r="AB165" s="266">
        <v>11</v>
      </c>
      <c r="AC165" s="266">
        <v>11</v>
      </c>
      <c r="AD165" s="266">
        <v>11</v>
      </c>
      <c r="AE165" s="266">
        <v>11</v>
      </c>
      <c r="AF165" s="266">
        <v>11</v>
      </c>
      <c r="AG165" s="266">
        <v>0</v>
      </c>
      <c r="AH165" s="266">
        <v>11</v>
      </c>
      <c r="AI165" s="266">
        <v>6</v>
      </c>
      <c r="AJ165" s="266">
        <v>10</v>
      </c>
      <c r="AK165" s="266">
        <v>4</v>
      </c>
      <c r="AL165" s="266">
        <v>1</v>
      </c>
      <c r="AM165" s="266">
        <v>1</v>
      </c>
      <c r="AN165" s="266">
        <v>11</v>
      </c>
      <c r="AO165" s="266">
        <v>6</v>
      </c>
      <c r="AP165" s="266">
        <v>11</v>
      </c>
      <c r="AQ165" s="266">
        <v>10</v>
      </c>
    </row>
    <row r="166" spans="1:43" ht="13.5" customHeight="1">
      <c r="A166" s="267">
        <v>161</v>
      </c>
      <c r="B166" s="270"/>
      <c r="C166" s="268" t="s">
        <v>2124</v>
      </c>
      <c r="D166" s="264">
        <v>3309</v>
      </c>
      <c r="E166" s="264">
        <v>2309</v>
      </c>
      <c r="F166" s="265">
        <v>602</v>
      </c>
      <c r="G166" s="265">
        <v>483</v>
      </c>
      <c r="H166" s="265">
        <v>112</v>
      </c>
      <c r="I166" s="265">
        <v>7</v>
      </c>
      <c r="J166" s="266">
        <v>38.58</v>
      </c>
      <c r="K166" s="266">
        <v>129</v>
      </c>
      <c r="L166" s="266">
        <v>18</v>
      </c>
      <c r="M166" s="266">
        <v>3</v>
      </c>
      <c r="N166" s="266">
        <v>16</v>
      </c>
      <c r="O166" s="266" t="s">
        <v>245</v>
      </c>
      <c r="P166" s="266">
        <v>2</v>
      </c>
      <c r="Q166" s="266">
        <v>25</v>
      </c>
      <c r="R166" s="266">
        <v>20</v>
      </c>
      <c r="S166" s="266">
        <v>4</v>
      </c>
      <c r="T166" s="266">
        <v>1</v>
      </c>
      <c r="U166" s="266">
        <v>1</v>
      </c>
      <c r="V166" s="266">
        <v>5</v>
      </c>
      <c r="W166" s="266">
        <v>13</v>
      </c>
      <c r="X166" s="266">
        <v>6</v>
      </c>
      <c r="Y166" s="266" t="s">
        <v>245</v>
      </c>
      <c r="Z166" s="266" t="s">
        <v>245</v>
      </c>
      <c r="AA166" s="266">
        <v>24</v>
      </c>
      <c r="AB166" s="266">
        <v>25</v>
      </c>
      <c r="AC166" s="266">
        <v>25</v>
      </c>
      <c r="AD166" s="266">
        <v>25</v>
      </c>
      <c r="AE166" s="266">
        <v>25</v>
      </c>
      <c r="AF166" s="266">
        <v>25</v>
      </c>
      <c r="AG166" s="266">
        <v>0</v>
      </c>
      <c r="AH166" s="266">
        <v>25</v>
      </c>
      <c r="AI166" s="266">
        <v>25</v>
      </c>
      <c r="AJ166" s="266">
        <v>22</v>
      </c>
      <c r="AK166" s="266">
        <v>19</v>
      </c>
      <c r="AL166" s="266">
        <v>8</v>
      </c>
      <c r="AM166" s="266">
        <v>7</v>
      </c>
      <c r="AN166" s="266">
        <v>25</v>
      </c>
      <c r="AO166" s="266">
        <v>24</v>
      </c>
      <c r="AP166" s="266">
        <v>25</v>
      </c>
      <c r="AQ166" s="266">
        <v>25</v>
      </c>
    </row>
    <row r="167" spans="1:43" ht="13.5" customHeight="1">
      <c r="A167" s="267">
        <v>162</v>
      </c>
      <c r="B167" s="270"/>
      <c r="C167" s="268" t="s">
        <v>2139</v>
      </c>
      <c r="D167" s="264">
        <v>1676</v>
      </c>
      <c r="E167" s="264">
        <v>346</v>
      </c>
      <c r="F167" s="265">
        <v>726</v>
      </c>
      <c r="G167" s="265">
        <v>604</v>
      </c>
      <c r="H167" s="265">
        <v>114</v>
      </c>
      <c r="I167" s="265">
        <v>8</v>
      </c>
      <c r="J167" s="266">
        <v>16.91</v>
      </c>
      <c r="K167" s="266">
        <v>172</v>
      </c>
      <c r="L167" s="266">
        <v>32</v>
      </c>
      <c r="M167" s="266">
        <v>2</v>
      </c>
      <c r="N167" s="266">
        <v>30</v>
      </c>
      <c r="O167" s="266" t="s">
        <v>245</v>
      </c>
      <c r="P167" s="266">
        <v>2</v>
      </c>
      <c r="Q167" s="266">
        <v>25</v>
      </c>
      <c r="R167" s="266">
        <v>21</v>
      </c>
      <c r="S167" s="266">
        <v>2</v>
      </c>
      <c r="T167" s="266">
        <v>2</v>
      </c>
      <c r="U167" s="266">
        <v>2</v>
      </c>
      <c r="V167" s="266">
        <v>17</v>
      </c>
      <c r="W167" s="266">
        <v>4</v>
      </c>
      <c r="X167" s="266">
        <v>2</v>
      </c>
      <c r="Y167" s="266" t="s">
        <v>245</v>
      </c>
      <c r="Z167" s="266" t="s">
        <v>245</v>
      </c>
      <c r="AA167" s="266">
        <v>25</v>
      </c>
      <c r="AB167" s="266">
        <v>25</v>
      </c>
      <c r="AC167" s="266">
        <v>25</v>
      </c>
      <c r="AD167" s="266">
        <v>25</v>
      </c>
      <c r="AE167" s="266">
        <v>25</v>
      </c>
      <c r="AF167" s="266">
        <v>25</v>
      </c>
      <c r="AG167" s="266">
        <v>0</v>
      </c>
      <c r="AH167" s="266">
        <v>25</v>
      </c>
      <c r="AI167" s="266">
        <v>14</v>
      </c>
      <c r="AJ167" s="266">
        <v>16</v>
      </c>
      <c r="AK167" s="266">
        <v>7</v>
      </c>
      <c r="AL167" s="266">
        <v>1</v>
      </c>
      <c r="AM167" s="266">
        <v>1</v>
      </c>
      <c r="AN167" s="266">
        <v>24</v>
      </c>
      <c r="AO167" s="266">
        <v>15</v>
      </c>
      <c r="AP167" s="266">
        <v>25</v>
      </c>
      <c r="AQ167" s="266">
        <v>25</v>
      </c>
    </row>
    <row r="168" spans="1:43" ht="13.5" customHeight="1">
      <c r="A168" s="267">
        <v>163</v>
      </c>
      <c r="B168" s="270"/>
      <c r="C168" s="268" t="s">
        <v>2155</v>
      </c>
      <c r="D168" s="264">
        <v>3803</v>
      </c>
      <c r="E168" s="264">
        <v>2699</v>
      </c>
      <c r="F168" s="265">
        <v>633</v>
      </c>
      <c r="G168" s="265">
        <v>382</v>
      </c>
      <c r="H168" s="265">
        <v>241</v>
      </c>
      <c r="I168" s="265">
        <v>10</v>
      </c>
      <c r="J168" s="266">
        <v>37.64</v>
      </c>
      <c r="K168" s="266">
        <v>171</v>
      </c>
      <c r="L168" s="266">
        <v>40</v>
      </c>
      <c r="M168" s="266">
        <v>2</v>
      </c>
      <c r="N168" s="266">
        <v>39</v>
      </c>
      <c r="O168" s="266">
        <v>1</v>
      </c>
      <c r="P168" s="266">
        <v>1</v>
      </c>
      <c r="Q168" s="266">
        <v>23</v>
      </c>
      <c r="R168" s="266">
        <v>9</v>
      </c>
      <c r="S168" s="266">
        <v>9</v>
      </c>
      <c r="T168" s="266">
        <v>5</v>
      </c>
      <c r="U168" s="266">
        <v>1</v>
      </c>
      <c r="V168" s="266">
        <v>12</v>
      </c>
      <c r="W168" s="266">
        <v>9</v>
      </c>
      <c r="X168" s="266">
        <v>1</v>
      </c>
      <c r="Y168" s="266" t="s">
        <v>245</v>
      </c>
      <c r="Z168" s="266" t="s">
        <v>245</v>
      </c>
      <c r="AA168" s="266">
        <v>22</v>
      </c>
      <c r="AB168" s="266">
        <v>23</v>
      </c>
      <c r="AC168" s="266">
        <v>23</v>
      </c>
      <c r="AD168" s="266">
        <v>23</v>
      </c>
      <c r="AE168" s="266">
        <v>23</v>
      </c>
      <c r="AF168" s="266">
        <v>23</v>
      </c>
      <c r="AG168" s="266">
        <v>0</v>
      </c>
      <c r="AH168" s="266">
        <v>23</v>
      </c>
      <c r="AI168" s="266">
        <v>20</v>
      </c>
      <c r="AJ168" s="266">
        <v>21</v>
      </c>
      <c r="AK168" s="266">
        <v>18</v>
      </c>
      <c r="AL168" s="266">
        <v>1</v>
      </c>
      <c r="AM168" s="266">
        <v>0</v>
      </c>
      <c r="AN168" s="266">
        <v>23</v>
      </c>
      <c r="AO168" s="266">
        <v>19</v>
      </c>
      <c r="AP168" s="266">
        <v>23</v>
      </c>
      <c r="AQ168" s="266">
        <v>23</v>
      </c>
    </row>
    <row r="169" spans="1:43" ht="13.5" customHeight="1">
      <c r="A169" s="267">
        <v>164</v>
      </c>
      <c r="B169" s="270"/>
      <c r="C169" s="268" t="s">
        <v>2167</v>
      </c>
      <c r="D169" s="264">
        <v>1194</v>
      </c>
      <c r="E169" s="264">
        <v>950</v>
      </c>
      <c r="F169" s="265">
        <v>29</v>
      </c>
      <c r="G169" s="265">
        <v>11</v>
      </c>
      <c r="H169" s="265">
        <v>18</v>
      </c>
      <c r="I169" s="265" t="s">
        <v>245</v>
      </c>
      <c r="J169" s="266">
        <v>17.79</v>
      </c>
      <c r="K169" s="266">
        <v>6</v>
      </c>
      <c r="L169" s="266">
        <v>1</v>
      </c>
      <c r="M169" s="266" t="s">
        <v>245</v>
      </c>
      <c r="N169" s="266">
        <v>1</v>
      </c>
      <c r="O169" s="266" t="s">
        <v>245</v>
      </c>
      <c r="P169" s="266" t="s">
        <v>245</v>
      </c>
      <c r="Q169" s="266">
        <v>15</v>
      </c>
      <c r="R169" s="266">
        <v>1</v>
      </c>
      <c r="S169" s="266">
        <v>5</v>
      </c>
      <c r="T169" s="266">
        <v>9</v>
      </c>
      <c r="U169" s="266">
        <v>9</v>
      </c>
      <c r="V169" s="266">
        <v>5</v>
      </c>
      <c r="W169" s="266">
        <v>1</v>
      </c>
      <c r="X169" s="266" t="s">
        <v>245</v>
      </c>
      <c r="Y169" s="266" t="s">
        <v>245</v>
      </c>
      <c r="Z169" s="266" t="s">
        <v>245</v>
      </c>
      <c r="AA169" s="266">
        <v>1</v>
      </c>
      <c r="AB169" s="266">
        <v>7</v>
      </c>
      <c r="AC169" s="266">
        <v>14</v>
      </c>
      <c r="AD169" s="266">
        <v>15</v>
      </c>
      <c r="AE169" s="266">
        <v>13</v>
      </c>
      <c r="AF169" s="266">
        <v>13</v>
      </c>
      <c r="AG169" s="266">
        <v>0</v>
      </c>
      <c r="AH169" s="266">
        <v>11</v>
      </c>
      <c r="AI169" s="266">
        <v>0</v>
      </c>
      <c r="AJ169" s="266">
        <v>11</v>
      </c>
      <c r="AK169" s="266">
        <v>0</v>
      </c>
      <c r="AL169" s="266">
        <v>2</v>
      </c>
      <c r="AM169" s="266">
        <v>0</v>
      </c>
      <c r="AN169" s="266">
        <v>13</v>
      </c>
      <c r="AO169" s="266">
        <v>6</v>
      </c>
      <c r="AP169" s="266">
        <v>11</v>
      </c>
      <c r="AQ169" s="266">
        <v>7</v>
      </c>
    </row>
    <row r="170" spans="1:43" ht="13.5" customHeight="1">
      <c r="A170" s="267">
        <v>165</v>
      </c>
      <c r="B170" s="270"/>
      <c r="C170" s="268" t="s">
        <v>2180</v>
      </c>
      <c r="D170" s="264">
        <v>2140</v>
      </c>
      <c r="E170" s="264">
        <v>1884</v>
      </c>
      <c r="F170" s="265">
        <v>134</v>
      </c>
      <c r="G170" s="265">
        <v>74</v>
      </c>
      <c r="H170" s="265">
        <v>45</v>
      </c>
      <c r="I170" s="265">
        <v>15</v>
      </c>
      <c r="J170" s="266">
        <v>49.37</v>
      </c>
      <c r="K170" s="266">
        <v>33</v>
      </c>
      <c r="L170" s="266">
        <v>14</v>
      </c>
      <c r="M170" s="266" t="s">
        <v>245</v>
      </c>
      <c r="N170" s="266">
        <v>14</v>
      </c>
      <c r="O170" s="266">
        <v>1</v>
      </c>
      <c r="P170" s="266">
        <v>1</v>
      </c>
      <c r="Q170" s="266">
        <v>11</v>
      </c>
      <c r="R170" s="266">
        <v>1</v>
      </c>
      <c r="S170" s="266">
        <v>10</v>
      </c>
      <c r="T170" s="266" t="s">
        <v>245</v>
      </c>
      <c r="U170" s="266" t="s">
        <v>245</v>
      </c>
      <c r="V170" s="266">
        <v>1</v>
      </c>
      <c r="W170" s="266">
        <v>8</v>
      </c>
      <c r="X170" s="266">
        <v>2</v>
      </c>
      <c r="Y170" s="266" t="s">
        <v>245</v>
      </c>
      <c r="Z170" s="266" t="s">
        <v>245</v>
      </c>
      <c r="AA170" s="266">
        <v>11</v>
      </c>
      <c r="AB170" s="266">
        <v>11</v>
      </c>
      <c r="AC170" s="266">
        <v>11</v>
      </c>
      <c r="AD170" s="266">
        <v>11</v>
      </c>
      <c r="AE170" s="266">
        <v>11</v>
      </c>
      <c r="AF170" s="266">
        <v>11</v>
      </c>
      <c r="AG170" s="266">
        <v>0</v>
      </c>
      <c r="AH170" s="266">
        <v>11</v>
      </c>
      <c r="AI170" s="266">
        <v>11</v>
      </c>
      <c r="AJ170" s="266">
        <v>11</v>
      </c>
      <c r="AK170" s="266">
        <v>9</v>
      </c>
      <c r="AL170" s="266">
        <v>0</v>
      </c>
      <c r="AM170" s="266">
        <v>0</v>
      </c>
      <c r="AN170" s="266">
        <v>11</v>
      </c>
      <c r="AO170" s="266">
        <v>9</v>
      </c>
      <c r="AP170" s="266">
        <v>11</v>
      </c>
      <c r="AQ170" s="266">
        <v>11</v>
      </c>
    </row>
    <row r="171" spans="1:43" ht="13.5" customHeight="1">
      <c r="A171" s="267">
        <v>166</v>
      </c>
      <c r="B171" s="270"/>
      <c r="C171" s="268" t="s">
        <v>2189</v>
      </c>
      <c r="D171" s="264">
        <v>4732</v>
      </c>
      <c r="E171" s="264">
        <v>4374</v>
      </c>
      <c r="F171" s="265">
        <v>57</v>
      </c>
      <c r="G171" s="265">
        <v>32</v>
      </c>
      <c r="H171" s="265">
        <v>25</v>
      </c>
      <c r="I171" s="265" t="s">
        <v>245</v>
      </c>
      <c r="J171" s="266">
        <v>12.63</v>
      </c>
      <c r="K171" s="266">
        <v>13</v>
      </c>
      <c r="L171" s="266">
        <v>7</v>
      </c>
      <c r="M171" s="266" t="s">
        <v>245</v>
      </c>
      <c r="N171" s="266">
        <v>5</v>
      </c>
      <c r="O171" s="266" t="s">
        <v>245</v>
      </c>
      <c r="P171" s="266">
        <v>2</v>
      </c>
      <c r="Q171" s="266">
        <v>14</v>
      </c>
      <c r="R171" s="266">
        <v>2</v>
      </c>
      <c r="S171" s="266">
        <v>7</v>
      </c>
      <c r="T171" s="266">
        <v>5</v>
      </c>
      <c r="U171" s="266">
        <v>5</v>
      </c>
      <c r="V171" s="266">
        <v>2</v>
      </c>
      <c r="W171" s="266">
        <v>4</v>
      </c>
      <c r="X171" s="266">
        <v>3</v>
      </c>
      <c r="Y171" s="266" t="s">
        <v>245</v>
      </c>
      <c r="Z171" s="266" t="s">
        <v>245</v>
      </c>
      <c r="AA171" s="266">
        <v>5</v>
      </c>
      <c r="AB171" s="266">
        <v>10</v>
      </c>
      <c r="AC171" s="266">
        <v>10</v>
      </c>
      <c r="AD171" s="266">
        <v>10</v>
      </c>
      <c r="AE171" s="266">
        <v>10</v>
      </c>
      <c r="AF171" s="266">
        <v>10</v>
      </c>
      <c r="AG171" s="266">
        <v>4</v>
      </c>
      <c r="AH171" s="266">
        <v>10</v>
      </c>
      <c r="AI171" s="266">
        <v>7</v>
      </c>
      <c r="AJ171" s="266">
        <v>14</v>
      </c>
      <c r="AK171" s="266">
        <v>9</v>
      </c>
      <c r="AL171" s="266">
        <v>0</v>
      </c>
      <c r="AM171" s="266">
        <v>0</v>
      </c>
      <c r="AN171" s="266">
        <v>14</v>
      </c>
      <c r="AO171" s="266">
        <v>9</v>
      </c>
      <c r="AP171" s="266">
        <v>10</v>
      </c>
      <c r="AQ171" s="266">
        <v>10</v>
      </c>
    </row>
    <row r="172" spans="1:43" ht="13.5" customHeight="1">
      <c r="A172" s="267">
        <v>167</v>
      </c>
      <c r="B172" s="269"/>
      <c r="C172" s="269" t="s">
        <v>2197</v>
      </c>
      <c r="D172" s="264">
        <v>4406</v>
      </c>
      <c r="E172" s="264">
        <v>3890</v>
      </c>
      <c r="F172" s="265">
        <v>113</v>
      </c>
      <c r="G172" s="265">
        <v>85</v>
      </c>
      <c r="H172" s="265">
        <v>28</v>
      </c>
      <c r="I172" s="265" t="s">
        <v>245</v>
      </c>
      <c r="J172" s="266">
        <v>25.1</v>
      </c>
      <c r="K172" s="266">
        <v>11</v>
      </c>
      <c r="L172" s="266">
        <v>3</v>
      </c>
      <c r="M172" s="266">
        <v>1</v>
      </c>
      <c r="N172" s="266">
        <v>2</v>
      </c>
      <c r="O172" s="266" t="s">
        <v>245</v>
      </c>
      <c r="P172" s="266">
        <v>1</v>
      </c>
      <c r="Q172" s="266">
        <v>7</v>
      </c>
      <c r="R172" s="266">
        <v>4</v>
      </c>
      <c r="S172" s="266">
        <v>3</v>
      </c>
      <c r="T172" s="266" t="s">
        <v>245</v>
      </c>
      <c r="U172" s="266" t="s">
        <v>245</v>
      </c>
      <c r="V172" s="266">
        <v>5</v>
      </c>
      <c r="W172" s="266" t="s">
        <v>245</v>
      </c>
      <c r="X172" s="266">
        <v>2</v>
      </c>
      <c r="Y172" s="266" t="s">
        <v>245</v>
      </c>
      <c r="Z172" s="266" t="s">
        <v>245</v>
      </c>
      <c r="AA172" s="266">
        <v>6</v>
      </c>
      <c r="AB172" s="266">
        <v>7</v>
      </c>
      <c r="AC172" s="266">
        <v>7</v>
      </c>
      <c r="AD172" s="266">
        <v>7</v>
      </c>
      <c r="AE172" s="266">
        <v>7</v>
      </c>
      <c r="AF172" s="266">
        <v>7</v>
      </c>
      <c r="AG172" s="266">
        <v>0</v>
      </c>
      <c r="AH172" s="266">
        <v>7</v>
      </c>
      <c r="AI172" s="266">
        <v>7</v>
      </c>
      <c r="AJ172" s="266">
        <v>7</v>
      </c>
      <c r="AK172" s="266">
        <v>6</v>
      </c>
      <c r="AL172" s="266">
        <v>1</v>
      </c>
      <c r="AM172" s="266">
        <v>1</v>
      </c>
      <c r="AN172" s="266">
        <v>7</v>
      </c>
      <c r="AO172" s="266">
        <v>7</v>
      </c>
      <c r="AP172" s="266">
        <v>7</v>
      </c>
      <c r="AQ172" s="266">
        <v>7</v>
      </c>
    </row>
    <row r="173" spans="1:43" ht="13.5" customHeight="1">
      <c r="A173" s="267">
        <v>168</v>
      </c>
      <c r="B173" s="270"/>
      <c r="C173" s="248" t="s">
        <v>2201</v>
      </c>
      <c r="D173" s="264">
        <v>1475</v>
      </c>
      <c r="E173" s="264">
        <v>928</v>
      </c>
      <c r="F173" s="265">
        <v>259</v>
      </c>
      <c r="G173" s="265">
        <v>191</v>
      </c>
      <c r="H173" s="265">
        <v>66</v>
      </c>
      <c r="I173" s="265">
        <v>2</v>
      </c>
      <c r="J173" s="266">
        <v>26.78</v>
      </c>
      <c r="K173" s="266">
        <v>53</v>
      </c>
      <c r="L173" s="266">
        <v>18</v>
      </c>
      <c r="M173" s="266" t="s">
        <v>245</v>
      </c>
      <c r="N173" s="266">
        <v>16</v>
      </c>
      <c r="O173" s="266" t="s">
        <v>245</v>
      </c>
      <c r="P173" s="266">
        <v>2</v>
      </c>
      <c r="Q173" s="266">
        <v>6</v>
      </c>
      <c r="R173" s="266">
        <v>4</v>
      </c>
      <c r="S173" s="266">
        <v>2</v>
      </c>
      <c r="T173" s="266" t="s">
        <v>245</v>
      </c>
      <c r="U173" s="266" t="s">
        <v>245</v>
      </c>
      <c r="V173" s="266">
        <v>1</v>
      </c>
      <c r="W173" s="266">
        <v>4</v>
      </c>
      <c r="X173" s="266">
        <v>1</v>
      </c>
      <c r="Y173" s="266" t="s">
        <v>245</v>
      </c>
      <c r="Z173" s="266" t="s">
        <v>245</v>
      </c>
      <c r="AA173" s="266">
        <v>6</v>
      </c>
      <c r="AB173" s="266">
        <v>6</v>
      </c>
      <c r="AC173" s="266">
        <v>6</v>
      </c>
      <c r="AD173" s="266">
        <v>6</v>
      </c>
      <c r="AE173" s="266">
        <v>6</v>
      </c>
      <c r="AF173" s="266">
        <v>6</v>
      </c>
      <c r="AG173" s="266">
        <v>0</v>
      </c>
      <c r="AH173" s="266">
        <v>6</v>
      </c>
      <c r="AI173" s="266">
        <v>6</v>
      </c>
      <c r="AJ173" s="266">
        <v>6</v>
      </c>
      <c r="AK173" s="266">
        <v>5</v>
      </c>
      <c r="AL173" s="266">
        <v>5</v>
      </c>
      <c r="AM173" s="266">
        <v>3</v>
      </c>
      <c r="AN173" s="266">
        <v>6</v>
      </c>
      <c r="AO173" s="266">
        <v>6</v>
      </c>
      <c r="AP173" s="266">
        <v>6</v>
      </c>
      <c r="AQ173" s="266">
        <v>6</v>
      </c>
    </row>
    <row r="174" spans="1:43" ht="13.5" customHeight="1">
      <c r="A174" s="267">
        <v>169</v>
      </c>
      <c r="B174" s="270"/>
      <c r="C174" s="268" t="s">
        <v>2206</v>
      </c>
      <c r="D174" s="264">
        <v>18522</v>
      </c>
      <c r="E174" s="264">
        <v>16459</v>
      </c>
      <c r="F174" s="265">
        <v>56</v>
      </c>
      <c r="G174" s="265">
        <v>40</v>
      </c>
      <c r="H174" s="265">
        <v>16</v>
      </c>
      <c r="I174" s="265" t="s">
        <v>245</v>
      </c>
      <c r="J174" s="266">
        <v>11.28</v>
      </c>
      <c r="K174" s="266">
        <v>9</v>
      </c>
      <c r="L174" s="266">
        <v>1</v>
      </c>
      <c r="M174" s="266" t="s">
        <v>245</v>
      </c>
      <c r="N174" s="266">
        <v>1</v>
      </c>
      <c r="O174" s="266" t="s">
        <v>245</v>
      </c>
      <c r="P174" s="266" t="s">
        <v>245</v>
      </c>
      <c r="Q174" s="266">
        <v>15</v>
      </c>
      <c r="R174" s="266">
        <v>8</v>
      </c>
      <c r="S174" s="266">
        <v>3</v>
      </c>
      <c r="T174" s="266">
        <v>4</v>
      </c>
      <c r="U174" s="266">
        <v>9</v>
      </c>
      <c r="V174" s="266">
        <v>1</v>
      </c>
      <c r="W174" s="266">
        <v>5</v>
      </c>
      <c r="X174" s="266" t="s">
        <v>245</v>
      </c>
      <c r="Y174" s="266" t="s">
        <v>245</v>
      </c>
      <c r="Z174" s="266" t="s">
        <v>245</v>
      </c>
      <c r="AA174" s="266">
        <v>2</v>
      </c>
      <c r="AB174" s="266">
        <v>11</v>
      </c>
      <c r="AC174" s="266">
        <v>12</v>
      </c>
      <c r="AD174" s="266">
        <v>12</v>
      </c>
      <c r="AE174" s="266">
        <v>11</v>
      </c>
      <c r="AF174" s="266">
        <v>11</v>
      </c>
      <c r="AG174" s="266">
        <v>3</v>
      </c>
      <c r="AH174" s="266">
        <v>11</v>
      </c>
      <c r="AI174" s="266">
        <v>8</v>
      </c>
      <c r="AJ174" s="266">
        <v>14</v>
      </c>
      <c r="AK174" s="266">
        <v>5</v>
      </c>
      <c r="AL174" s="266">
        <v>1</v>
      </c>
      <c r="AM174" s="266">
        <v>0</v>
      </c>
      <c r="AN174" s="266">
        <v>14</v>
      </c>
      <c r="AO174" s="266">
        <v>0</v>
      </c>
      <c r="AP174" s="266">
        <v>11</v>
      </c>
      <c r="AQ174" s="266">
        <v>11</v>
      </c>
    </row>
    <row r="175" spans="1:43" ht="13.5" customHeight="1">
      <c r="A175" s="267">
        <v>170</v>
      </c>
      <c r="B175" s="270"/>
      <c r="C175" s="268" t="s">
        <v>2218</v>
      </c>
      <c r="D175" s="264">
        <v>13537</v>
      </c>
      <c r="E175" s="264">
        <v>11890</v>
      </c>
      <c r="F175" s="265">
        <v>161</v>
      </c>
      <c r="G175" s="265">
        <v>114</v>
      </c>
      <c r="H175" s="265">
        <v>41</v>
      </c>
      <c r="I175" s="265">
        <v>6</v>
      </c>
      <c r="J175" s="266">
        <v>18.239999999999998</v>
      </c>
      <c r="K175" s="266">
        <v>95</v>
      </c>
      <c r="L175" s="266">
        <v>15</v>
      </c>
      <c r="M175" s="266">
        <v>2</v>
      </c>
      <c r="N175" s="266">
        <v>14</v>
      </c>
      <c r="O175" s="266" t="s">
        <v>245</v>
      </c>
      <c r="P175" s="266">
        <v>3</v>
      </c>
      <c r="Q175" s="266">
        <v>18</v>
      </c>
      <c r="R175" s="266">
        <v>10</v>
      </c>
      <c r="S175" s="266">
        <v>7</v>
      </c>
      <c r="T175" s="266">
        <v>1</v>
      </c>
      <c r="U175" s="266">
        <v>1</v>
      </c>
      <c r="V175" s="266">
        <v>6</v>
      </c>
      <c r="W175" s="266">
        <v>5</v>
      </c>
      <c r="X175" s="266">
        <v>3</v>
      </c>
      <c r="Y175" s="266">
        <v>3</v>
      </c>
      <c r="Z175" s="266" t="s">
        <v>245</v>
      </c>
      <c r="AA175" s="266">
        <v>3</v>
      </c>
      <c r="AB175" s="266">
        <v>17</v>
      </c>
      <c r="AC175" s="266">
        <v>17</v>
      </c>
      <c r="AD175" s="266">
        <v>17</v>
      </c>
      <c r="AE175" s="266">
        <v>17</v>
      </c>
      <c r="AF175" s="266">
        <v>17</v>
      </c>
      <c r="AG175" s="266">
        <v>1</v>
      </c>
      <c r="AH175" s="266">
        <v>18</v>
      </c>
      <c r="AI175" s="266">
        <v>17</v>
      </c>
      <c r="AJ175" s="266">
        <v>18</v>
      </c>
      <c r="AK175" s="266">
        <v>16</v>
      </c>
      <c r="AL175" s="266">
        <v>8</v>
      </c>
      <c r="AM175" s="266">
        <v>0</v>
      </c>
      <c r="AN175" s="266">
        <v>17</v>
      </c>
      <c r="AO175" s="266">
        <v>0</v>
      </c>
      <c r="AP175" s="266">
        <v>18</v>
      </c>
      <c r="AQ175" s="266">
        <v>17</v>
      </c>
    </row>
    <row r="176" spans="1:43" ht="13.5" customHeight="1">
      <c r="A176" s="267">
        <v>171</v>
      </c>
      <c r="B176" s="269" t="s">
        <v>2228</v>
      </c>
      <c r="C176" s="269"/>
      <c r="D176" s="264">
        <v>16586</v>
      </c>
      <c r="E176" s="264">
        <v>12112</v>
      </c>
      <c r="F176" s="265">
        <v>1884</v>
      </c>
      <c r="G176" s="265">
        <v>1405</v>
      </c>
      <c r="H176" s="265">
        <v>402</v>
      </c>
      <c r="I176" s="265">
        <v>77</v>
      </c>
      <c r="J176" s="266">
        <v>117.23</v>
      </c>
      <c r="K176" s="266">
        <v>760</v>
      </c>
      <c r="L176" s="266">
        <v>189</v>
      </c>
      <c r="M176" s="266">
        <v>16</v>
      </c>
      <c r="N176" s="266">
        <v>182</v>
      </c>
      <c r="O176" s="266">
        <v>14</v>
      </c>
      <c r="P176" s="266">
        <v>5</v>
      </c>
      <c r="Q176" s="266">
        <v>84</v>
      </c>
      <c r="R176" s="266">
        <v>61</v>
      </c>
      <c r="S176" s="266">
        <v>16</v>
      </c>
      <c r="T176" s="266">
        <v>7</v>
      </c>
      <c r="U176" s="266">
        <v>32</v>
      </c>
      <c r="V176" s="266">
        <v>20</v>
      </c>
      <c r="W176" s="266">
        <v>20</v>
      </c>
      <c r="X176" s="266">
        <v>9</v>
      </c>
      <c r="Y176" s="266">
        <v>3</v>
      </c>
      <c r="Z176" s="266" t="s">
        <v>245</v>
      </c>
      <c r="AA176" s="266">
        <v>76</v>
      </c>
      <c r="AB176" s="266">
        <v>82</v>
      </c>
      <c r="AC176" s="266">
        <v>84</v>
      </c>
      <c r="AD176" s="266">
        <v>84</v>
      </c>
      <c r="AE176" s="266">
        <v>83</v>
      </c>
      <c r="AF176" s="266">
        <v>82</v>
      </c>
      <c r="AG176" s="266">
        <v>0</v>
      </c>
      <c r="AH176" s="266">
        <v>79</v>
      </c>
      <c r="AI176" s="266">
        <v>76</v>
      </c>
      <c r="AJ176" s="266">
        <v>56</v>
      </c>
      <c r="AK176" s="266">
        <v>10</v>
      </c>
      <c r="AL176" s="266">
        <v>10</v>
      </c>
      <c r="AM176" s="266">
        <v>1</v>
      </c>
      <c r="AN176" s="266">
        <v>82</v>
      </c>
      <c r="AO176" s="266">
        <v>72</v>
      </c>
      <c r="AP176" s="266">
        <v>80</v>
      </c>
      <c r="AQ176" s="266">
        <v>80</v>
      </c>
    </row>
    <row r="177" spans="1:43" ht="13.5" customHeight="1">
      <c r="A177" s="267">
        <v>172</v>
      </c>
      <c r="B177" s="270"/>
      <c r="C177" s="268" t="s">
        <v>2229</v>
      </c>
      <c r="D177" s="264">
        <v>8057</v>
      </c>
      <c r="E177" s="264">
        <v>4883</v>
      </c>
      <c r="F177" s="265">
        <v>1212</v>
      </c>
      <c r="G177" s="265">
        <v>955</v>
      </c>
      <c r="H177" s="265">
        <v>222</v>
      </c>
      <c r="I177" s="265">
        <v>35</v>
      </c>
      <c r="J177" s="266">
        <v>43.26</v>
      </c>
      <c r="K177" s="266">
        <v>400</v>
      </c>
      <c r="L177" s="266">
        <v>87</v>
      </c>
      <c r="M177" s="266">
        <v>8</v>
      </c>
      <c r="N177" s="266">
        <v>84</v>
      </c>
      <c r="O177" s="266">
        <v>4</v>
      </c>
      <c r="P177" s="266">
        <v>2</v>
      </c>
      <c r="Q177" s="266">
        <v>67</v>
      </c>
      <c r="R177" s="266">
        <v>52</v>
      </c>
      <c r="S177" s="266">
        <v>9</v>
      </c>
      <c r="T177" s="266">
        <v>6</v>
      </c>
      <c r="U177" s="266">
        <v>32</v>
      </c>
      <c r="V177" s="266">
        <v>18</v>
      </c>
      <c r="W177" s="266">
        <v>13</v>
      </c>
      <c r="X177" s="266">
        <v>3</v>
      </c>
      <c r="Y177" s="266">
        <v>1</v>
      </c>
      <c r="Z177" s="266" t="s">
        <v>245</v>
      </c>
      <c r="AA177" s="266">
        <v>59</v>
      </c>
      <c r="AB177" s="266">
        <v>65</v>
      </c>
      <c r="AC177" s="266">
        <v>67</v>
      </c>
      <c r="AD177" s="266">
        <v>67</v>
      </c>
      <c r="AE177" s="266">
        <v>67</v>
      </c>
      <c r="AF177" s="266">
        <v>67</v>
      </c>
      <c r="AG177" s="266">
        <v>0</v>
      </c>
      <c r="AH177" s="266">
        <v>62</v>
      </c>
      <c r="AI177" s="266">
        <v>59</v>
      </c>
      <c r="AJ177" s="266">
        <v>39</v>
      </c>
      <c r="AK177" s="266">
        <v>5</v>
      </c>
      <c r="AL177" s="266">
        <v>5</v>
      </c>
      <c r="AM177" s="266">
        <v>0</v>
      </c>
      <c r="AN177" s="266">
        <v>65</v>
      </c>
      <c r="AO177" s="266">
        <v>60</v>
      </c>
      <c r="AP177" s="266">
        <v>63</v>
      </c>
      <c r="AQ177" s="266">
        <v>63</v>
      </c>
    </row>
    <row r="178" spans="1:43" ht="13.5" customHeight="1">
      <c r="A178" s="267">
        <v>173</v>
      </c>
      <c r="B178" s="270"/>
      <c r="C178" s="268" t="s">
        <v>2285</v>
      </c>
      <c r="D178" s="264">
        <v>6793</v>
      </c>
      <c r="E178" s="264">
        <v>6000</v>
      </c>
      <c r="F178" s="265">
        <v>393</v>
      </c>
      <c r="G178" s="265">
        <v>270</v>
      </c>
      <c r="H178" s="265">
        <v>104</v>
      </c>
      <c r="I178" s="265">
        <v>19</v>
      </c>
      <c r="J178" s="266">
        <v>53.03</v>
      </c>
      <c r="K178" s="266">
        <v>195</v>
      </c>
      <c r="L178" s="266">
        <v>32</v>
      </c>
      <c r="M178" s="266">
        <v>4</v>
      </c>
      <c r="N178" s="266">
        <v>30</v>
      </c>
      <c r="O178" s="266">
        <v>2</v>
      </c>
      <c r="P178" s="266">
        <v>2</v>
      </c>
      <c r="Q178" s="266">
        <v>12</v>
      </c>
      <c r="R178" s="266">
        <v>7</v>
      </c>
      <c r="S178" s="266">
        <v>4</v>
      </c>
      <c r="T178" s="266">
        <v>1</v>
      </c>
      <c r="U178" s="266" t="s">
        <v>245</v>
      </c>
      <c r="V178" s="266">
        <v>2</v>
      </c>
      <c r="W178" s="266">
        <v>4</v>
      </c>
      <c r="X178" s="266">
        <v>4</v>
      </c>
      <c r="Y178" s="266">
        <v>2</v>
      </c>
      <c r="Z178" s="266" t="s">
        <v>245</v>
      </c>
      <c r="AA178" s="266">
        <v>12</v>
      </c>
      <c r="AB178" s="266">
        <v>12</v>
      </c>
      <c r="AC178" s="266">
        <v>12</v>
      </c>
      <c r="AD178" s="266">
        <v>12</v>
      </c>
      <c r="AE178" s="266">
        <v>11</v>
      </c>
      <c r="AF178" s="266">
        <v>10</v>
      </c>
      <c r="AG178" s="266">
        <v>0</v>
      </c>
      <c r="AH178" s="266">
        <v>12</v>
      </c>
      <c r="AI178" s="266">
        <v>12</v>
      </c>
      <c r="AJ178" s="266">
        <v>12</v>
      </c>
      <c r="AK178" s="266">
        <v>2</v>
      </c>
      <c r="AL178" s="266">
        <v>2</v>
      </c>
      <c r="AM178" s="266">
        <v>1</v>
      </c>
      <c r="AN178" s="266">
        <v>12</v>
      </c>
      <c r="AO178" s="266">
        <v>8</v>
      </c>
      <c r="AP178" s="266">
        <v>12</v>
      </c>
      <c r="AQ178" s="266">
        <v>12</v>
      </c>
    </row>
    <row r="179" spans="1:43" ht="13.5" customHeight="1">
      <c r="A179" s="267">
        <v>174</v>
      </c>
      <c r="B179" s="270"/>
      <c r="C179" s="268" t="s">
        <v>2295</v>
      </c>
      <c r="D179" s="264">
        <v>1736</v>
      </c>
      <c r="E179" s="264">
        <v>1229</v>
      </c>
      <c r="F179" s="265">
        <v>279</v>
      </c>
      <c r="G179" s="265">
        <v>180</v>
      </c>
      <c r="H179" s="265">
        <v>76</v>
      </c>
      <c r="I179" s="265">
        <v>23</v>
      </c>
      <c r="J179" s="266">
        <v>20.94</v>
      </c>
      <c r="K179" s="266">
        <v>165</v>
      </c>
      <c r="L179" s="266">
        <v>70</v>
      </c>
      <c r="M179" s="266">
        <v>4</v>
      </c>
      <c r="N179" s="266">
        <v>68</v>
      </c>
      <c r="O179" s="266">
        <v>8</v>
      </c>
      <c r="P179" s="266">
        <v>1</v>
      </c>
      <c r="Q179" s="266">
        <v>5</v>
      </c>
      <c r="R179" s="266">
        <v>2</v>
      </c>
      <c r="S179" s="266">
        <v>3</v>
      </c>
      <c r="T179" s="266" t="s">
        <v>245</v>
      </c>
      <c r="U179" s="266" t="s">
        <v>245</v>
      </c>
      <c r="V179" s="266" t="s">
        <v>245</v>
      </c>
      <c r="W179" s="266">
        <v>3</v>
      </c>
      <c r="X179" s="266">
        <v>2</v>
      </c>
      <c r="Y179" s="266" t="s">
        <v>245</v>
      </c>
      <c r="Z179" s="266" t="s">
        <v>245</v>
      </c>
      <c r="AA179" s="266">
        <v>5</v>
      </c>
      <c r="AB179" s="266">
        <v>5</v>
      </c>
      <c r="AC179" s="266">
        <v>5</v>
      </c>
      <c r="AD179" s="266">
        <v>5</v>
      </c>
      <c r="AE179" s="266">
        <v>5</v>
      </c>
      <c r="AF179" s="266">
        <v>5</v>
      </c>
      <c r="AG179" s="266">
        <v>0</v>
      </c>
      <c r="AH179" s="266">
        <v>5</v>
      </c>
      <c r="AI179" s="266">
        <v>5</v>
      </c>
      <c r="AJ179" s="266">
        <v>5</v>
      </c>
      <c r="AK179" s="266">
        <v>3</v>
      </c>
      <c r="AL179" s="266">
        <v>3</v>
      </c>
      <c r="AM179" s="266">
        <v>0</v>
      </c>
      <c r="AN179" s="266">
        <v>5</v>
      </c>
      <c r="AO179" s="266">
        <v>4</v>
      </c>
      <c r="AP179" s="266">
        <v>5</v>
      </c>
      <c r="AQ179" s="266">
        <v>5</v>
      </c>
    </row>
    <row r="180" spans="1:43" ht="13.5" customHeight="1">
      <c r="A180" s="267">
        <v>175</v>
      </c>
      <c r="B180" s="269" t="s">
        <v>2299</v>
      </c>
      <c r="C180" s="269"/>
      <c r="D180" s="264">
        <v>11218</v>
      </c>
      <c r="E180" s="264">
        <v>4714</v>
      </c>
      <c r="F180" s="265">
        <v>3026</v>
      </c>
      <c r="G180" s="265">
        <v>607</v>
      </c>
      <c r="H180" s="265">
        <v>895</v>
      </c>
      <c r="I180" s="265">
        <v>1524</v>
      </c>
      <c r="J180" s="266">
        <v>493.33</v>
      </c>
      <c r="K180" s="266">
        <v>2018</v>
      </c>
      <c r="L180" s="266">
        <v>459</v>
      </c>
      <c r="M180" s="266">
        <v>59</v>
      </c>
      <c r="N180" s="266">
        <v>434</v>
      </c>
      <c r="O180" s="266">
        <v>30</v>
      </c>
      <c r="P180" s="266">
        <v>13</v>
      </c>
      <c r="Q180" s="266">
        <v>74</v>
      </c>
      <c r="R180" s="266">
        <v>4</v>
      </c>
      <c r="S180" s="266">
        <v>24</v>
      </c>
      <c r="T180" s="266">
        <v>46</v>
      </c>
      <c r="U180" s="266">
        <v>14</v>
      </c>
      <c r="V180" s="266">
        <v>16</v>
      </c>
      <c r="W180" s="266">
        <v>19</v>
      </c>
      <c r="X180" s="266">
        <v>15</v>
      </c>
      <c r="Y180" s="266">
        <v>9</v>
      </c>
      <c r="Z180" s="266">
        <v>1</v>
      </c>
      <c r="AA180" s="266">
        <v>53</v>
      </c>
      <c r="AB180" s="266">
        <v>72</v>
      </c>
      <c r="AC180" s="266">
        <v>68</v>
      </c>
      <c r="AD180" s="266">
        <v>72</v>
      </c>
      <c r="AE180" s="266">
        <v>71</v>
      </c>
      <c r="AF180" s="266">
        <v>69</v>
      </c>
      <c r="AG180" s="266">
        <v>2</v>
      </c>
      <c r="AH180" s="266">
        <v>71</v>
      </c>
      <c r="AI180" s="266">
        <v>15</v>
      </c>
      <c r="AJ180" s="266">
        <v>54</v>
      </c>
      <c r="AK180" s="266">
        <v>11</v>
      </c>
      <c r="AL180" s="266">
        <v>20</v>
      </c>
      <c r="AM180" s="266">
        <v>7</v>
      </c>
      <c r="AN180" s="266">
        <v>74</v>
      </c>
      <c r="AO180" s="266">
        <v>41</v>
      </c>
      <c r="AP180" s="266">
        <v>74</v>
      </c>
      <c r="AQ180" s="266">
        <v>68</v>
      </c>
    </row>
    <row r="181" spans="1:43" ht="13.5" customHeight="1">
      <c r="A181" s="267">
        <v>176</v>
      </c>
      <c r="B181" s="270"/>
      <c r="C181" s="268" t="s">
        <v>377</v>
      </c>
      <c r="D181" s="264">
        <v>768</v>
      </c>
      <c r="E181" s="264">
        <v>126</v>
      </c>
      <c r="F181" s="265">
        <v>204</v>
      </c>
      <c r="G181" s="265">
        <v>50</v>
      </c>
      <c r="H181" s="265">
        <v>53</v>
      </c>
      <c r="I181" s="265">
        <v>101</v>
      </c>
      <c r="J181" s="266">
        <v>36.92</v>
      </c>
      <c r="K181" s="266">
        <v>169</v>
      </c>
      <c r="L181" s="266">
        <v>33</v>
      </c>
      <c r="M181" s="266">
        <v>4</v>
      </c>
      <c r="N181" s="266">
        <v>32</v>
      </c>
      <c r="O181" s="266">
        <v>2</v>
      </c>
      <c r="P181" s="266" t="s">
        <v>245</v>
      </c>
      <c r="Q181" s="266">
        <v>11</v>
      </c>
      <c r="R181" s="266" t="s">
        <v>245</v>
      </c>
      <c r="S181" s="266">
        <v>4</v>
      </c>
      <c r="T181" s="266">
        <v>7</v>
      </c>
      <c r="U181" s="266">
        <v>8</v>
      </c>
      <c r="V181" s="266">
        <v>3</v>
      </c>
      <c r="W181" s="266" t="s">
        <v>245</v>
      </c>
      <c r="X181" s="266" t="s">
        <v>245</v>
      </c>
      <c r="Y181" s="266" t="s">
        <v>245</v>
      </c>
      <c r="Z181" s="266" t="s">
        <v>245</v>
      </c>
      <c r="AA181" s="266">
        <v>7</v>
      </c>
      <c r="AB181" s="266">
        <v>11</v>
      </c>
      <c r="AC181" s="266">
        <v>8</v>
      </c>
      <c r="AD181" s="266">
        <v>11</v>
      </c>
      <c r="AE181" s="266">
        <v>11</v>
      </c>
      <c r="AF181" s="266">
        <v>11</v>
      </c>
      <c r="AG181" s="266">
        <v>0</v>
      </c>
      <c r="AH181" s="266">
        <v>8</v>
      </c>
      <c r="AI181" s="266">
        <v>0</v>
      </c>
      <c r="AJ181" s="266">
        <v>4</v>
      </c>
      <c r="AK181" s="266">
        <v>0</v>
      </c>
      <c r="AL181" s="266">
        <v>0</v>
      </c>
      <c r="AM181" s="266">
        <v>0</v>
      </c>
      <c r="AN181" s="266">
        <v>11</v>
      </c>
      <c r="AO181" s="266">
        <v>2</v>
      </c>
      <c r="AP181" s="266">
        <v>11</v>
      </c>
      <c r="AQ181" s="266">
        <v>8</v>
      </c>
    </row>
    <row r="182" spans="1:43" ht="13.5" customHeight="1">
      <c r="A182" s="267">
        <v>177</v>
      </c>
      <c r="B182" s="270"/>
      <c r="C182" s="268" t="s">
        <v>4617</v>
      </c>
      <c r="D182" s="264">
        <v>1064</v>
      </c>
      <c r="E182" s="264">
        <v>751</v>
      </c>
      <c r="F182" s="265">
        <v>183</v>
      </c>
      <c r="G182" s="265">
        <v>28</v>
      </c>
      <c r="H182" s="265">
        <v>100</v>
      </c>
      <c r="I182" s="265">
        <v>55</v>
      </c>
      <c r="J182" s="266">
        <v>39.53</v>
      </c>
      <c r="K182" s="266">
        <v>141</v>
      </c>
      <c r="L182" s="266">
        <v>23</v>
      </c>
      <c r="M182" s="266" t="s">
        <v>245</v>
      </c>
      <c r="N182" s="266">
        <v>22</v>
      </c>
      <c r="O182" s="266">
        <v>2</v>
      </c>
      <c r="P182" s="266">
        <v>1</v>
      </c>
      <c r="Q182" s="266">
        <v>4</v>
      </c>
      <c r="R182" s="266" t="s">
        <v>245</v>
      </c>
      <c r="S182" s="266" t="s">
        <v>245</v>
      </c>
      <c r="T182" s="266">
        <v>4</v>
      </c>
      <c r="U182" s="266" t="s">
        <v>245</v>
      </c>
      <c r="V182" s="266" t="s">
        <v>245</v>
      </c>
      <c r="W182" s="266">
        <v>2</v>
      </c>
      <c r="X182" s="266">
        <v>2</v>
      </c>
      <c r="Y182" s="266" t="s">
        <v>245</v>
      </c>
      <c r="Z182" s="266" t="s">
        <v>245</v>
      </c>
      <c r="AA182" s="266">
        <v>4</v>
      </c>
      <c r="AB182" s="266">
        <v>4</v>
      </c>
      <c r="AC182" s="266">
        <v>4</v>
      </c>
      <c r="AD182" s="266">
        <v>4</v>
      </c>
      <c r="AE182" s="266">
        <v>4</v>
      </c>
      <c r="AF182" s="266">
        <v>4</v>
      </c>
      <c r="AG182" s="266">
        <v>0</v>
      </c>
      <c r="AH182" s="266">
        <v>4</v>
      </c>
      <c r="AI182" s="266">
        <v>1</v>
      </c>
      <c r="AJ182" s="266">
        <v>4</v>
      </c>
      <c r="AK182" s="266">
        <v>1</v>
      </c>
      <c r="AL182" s="266">
        <v>1</v>
      </c>
      <c r="AM182" s="266">
        <v>1</v>
      </c>
      <c r="AN182" s="266">
        <v>4</v>
      </c>
      <c r="AO182" s="266">
        <v>4</v>
      </c>
      <c r="AP182" s="266">
        <v>4</v>
      </c>
      <c r="AQ182" s="266">
        <v>4</v>
      </c>
    </row>
    <row r="183" spans="1:43" ht="13.5" customHeight="1">
      <c r="A183" s="267">
        <v>178</v>
      </c>
      <c r="B183" s="270"/>
      <c r="C183" s="268" t="s">
        <v>2310</v>
      </c>
      <c r="D183" s="264">
        <v>791</v>
      </c>
      <c r="E183" s="264">
        <v>305</v>
      </c>
      <c r="F183" s="265">
        <v>237</v>
      </c>
      <c r="G183" s="265">
        <v>100</v>
      </c>
      <c r="H183" s="265">
        <v>115</v>
      </c>
      <c r="I183" s="265">
        <v>22</v>
      </c>
      <c r="J183" s="266">
        <v>40.880000000000003</v>
      </c>
      <c r="K183" s="266">
        <v>168</v>
      </c>
      <c r="L183" s="266">
        <v>26</v>
      </c>
      <c r="M183" s="266">
        <v>4</v>
      </c>
      <c r="N183" s="266">
        <v>25</v>
      </c>
      <c r="O183" s="266" t="s">
        <v>245</v>
      </c>
      <c r="P183" s="266">
        <v>1</v>
      </c>
      <c r="Q183" s="266">
        <v>6</v>
      </c>
      <c r="R183" s="266" t="s">
        <v>245</v>
      </c>
      <c r="S183" s="266">
        <v>3</v>
      </c>
      <c r="T183" s="266">
        <v>3</v>
      </c>
      <c r="U183" s="266" t="s">
        <v>245</v>
      </c>
      <c r="V183" s="266">
        <v>3</v>
      </c>
      <c r="W183" s="266">
        <v>1</v>
      </c>
      <c r="X183" s="266">
        <v>1</v>
      </c>
      <c r="Y183" s="266">
        <v>1</v>
      </c>
      <c r="Z183" s="266" t="s">
        <v>245</v>
      </c>
      <c r="AA183" s="266">
        <v>6</v>
      </c>
      <c r="AB183" s="266">
        <v>6</v>
      </c>
      <c r="AC183" s="266">
        <v>6</v>
      </c>
      <c r="AD183" s="266">
        <v>6</v>
      </c>
      <c r="AE183" s="266">
        <v>6</v>
      </c>
      <c r="AF183" s="266">
        <v>6</v>
      </c>
      <c r="AG183" s="266">
        <v>0</v>
      </c>
      <c r="AH183" s="266">
        <v>6</v>
      </c>
      <c r="AI183" s="266">
        <v>0</v>
      </c>
      <c r="AJ183" s="266">
        <v>4</v>
      </c>
      <c r="AK183" s="266">
        <v>1</v>
      </c>
      <c r="AL183" s="266">
        <v>2</v>
      </c>
      <c r="AM183" s="266">
        <v>1</v>
      </c>
      <c r="AN183" s="266">
        <v>6</v>
      </c>
      <c r="AO183" s="266">
        <v>5</v>
      </c>
      <c r="AP183" s="266">
        <v>6</v>
      </c>
      <c r="AQ183" s="266">
        <v>6</v>
      </c>
    </row>
    <row r="184" spans="1:43" ht="13.5" customHeight="1">
      <c r="A184" s="267">
        <v>179</v>
      </c>
      <c r="B184" s="270"/>
      <c r="C184" s="268" t="s">
        <v>2316</v>
      </c>
      <c r="D184" s="264">
        <v>742</v>
      </c>
      <c r="E184" s="264">
        <v>79</v>
      </c>
      <c r="F184" s="265">
        <v>260</v>
      </c>
      <c r="G184" s="265">
        <v>52</v>
      </c>
      <c r="H184" s="265">
        <v>146</v>
      </c>
      <c r="I184" s="265">
        <v>62</v>
      </c>
      <c r="J184" s="266">
        <v>62.93</v>
      </c>
      <c r="K184" s="266">
        <v>184</v>
      </c>
      <c r="L184" s="266">
        <v>41</v>
      </c>
      <c r="M184" s="266">
        <v>6</v>
      </c>
      <c r="N184" s="266">
        <v>37</v>
      </c>
      <c r="O184" s="266">
        <v>4</v>
      </c>
      <c r="P184" s="266">
        <v>2</v>
      </c>
      <c r="Q184" s="266">
        <v>7</v>
      </c>
      <c r="R184" s="266" t="s">
        <v>245</v>
      </c>
      <c r="S184" s="266">
        <v>2</v>
      </c>
      <c r="T184" s="266">
        <v>5</v>
      </c>
      <c r="U184" s="266">
        <v>4</v>
      </c>
      <c r="V184" s="266">
        <v>3</v>
      </c>
      <c r="W184" s="266" t="s">
        <v>245</v>
      </c>
      <c r="X184" s="266" t="s">
        <v>245</v>
      </c>
      <c r="Y184" s="266" t="s">
        <v>245</v>
      </c>
      <c r="Z184" s="266" t="s">
        <v>245</v>
      </c>
      <c r="AA184" s="266">
        <v>4</v>
      </c>
      <c r="AB184" s="266">
        <v>7</v>
      </c>
      <c r="AC184" s="266">
        <v>7</v>
      </c>
      <c r="AD184" s="266">
        <v>7</v>
      </c>
      <c r="AE184" s="266">
        <v>7</v>
      </c>
      <c r="AF184" s="266">
        <v>7</v>
      </c>
      <c r="AG184" s="266">
        <v>0</v>
      </c>
      <c r="AH184" s="266">
        <v>7</v>
      </c>
      <c r="AI184" s="266">
        <v>2</v>
      </c>
      <c r="AJ184" s="266">
        <v>2</v>
      </c>
      <c r="AK184" s="266">
        <v>1</v>
      </c>
      <c r="AL184" s="266">
        <v>1</v>
      </c>
      <c r="AM184" s="266">
        <v>0</v>
      </c>
      <c r="AN184" s="266">
        <v>7</v>
      </c>
      <c r="AO184" s="266">
        <v>7</v>
      </c>
      <c r="AP184" s="266">
        <v>7</v>
      </c>
      <c r="AQ184" s="266">
        <v>7</v>
      </c>
    </row>
    <row r="185" spans="1:43" ht="13.5" customHeight="1">
      <c r="A185" s="267">
        <v>180</v>
      </c>
      <c r="B185" s="269"/>
      <c r="C185" s="269" t="s">
        <v>2324</v>
      </c>
      <c r="D185" s="264">
        <v>673</v>
      </c>
      <c r="E185" s="264">
        <v>69</v>
      </c>
      <c r="F185" s="265">
        <v>306</v>
      </c>
      <c r="G185" s="265">
        <v>37</v>
      </c>
      <c r="H185" s="265">
        <v>89</v>
      </c>
      <c r="I185" s="265">
        <v>180</v>
      </c>
      <c r="J185" s="266">
        <v>41.07</v>
      </c>
      <c r="K185" s="266">
        <v>195</v>
      </c>
      <c r="L185" s="266">
        <v>80</v>
      </c>
      <c r="M185" s="266">
        <v>8</v>
      </c>
      <c r="N185" s="266">
        <v>75</v>
      </c>
      <c r="O185" s="266">
        <v>6</v>
      </c>
      <c r="P185" s="266">
        <v>5</v>
      </c>
      <c r="Q185" s="266">
        <v>5</v>
      </c>
      <c r="R185" s="266" t="s">
        <v>245</v>
      </c>
      <c r="S185" s="266" t="s">
        <v>245</v>
      </c>
      <c r="T185" s="266">
        <v>5</v>
      </c>
      <c r="U185" s="266" t="s">
        <v>245</v>
      </c>
      <c r="V185" s="266">
        <v>2</v>
      </c>
      <c r="W185" s="266">
        <v>3</v>
      </c>
      <c r="X185" s="266" t="s">
        <v>245</v>
      </c>
      <c r="Y185" s="266" t="s">
        <v>245</v>
      </c>
      <c r="Z185" s="266" t="s">
        <v>245</v>
      </c>
      <c r="AA185" s="266">
        <v>5</v>
      </c>
      <c r="AB185" s="266">
        <v>5</v>
      </c>
      <c r="AC185" s="266">
        <v>5</v>
      </c>
      <c r="AD185" s="266">
        <v>5</v>
      </c>
      <c r="AE185" s="266">
        <v>5</v>
      </c>
      <c r="AF185" s="266">
        <v>5</v>
      </c>
      <c r="AG185" s="266">
        <v>0</v>
      </c>
      <c r="AH185" s="266">
        <v>5</v>
      </c>
      <c r="AI185" s="266">
        <v>0</v>
      </c>
      <c r="AJ185" s="266">
        <v>5</v>
      </c>
      <c r="AK185" s="266">
        <v>0</v>
      </c>
      <c r="AL185" s="266">
        <v>1</v>
      </c>
      <c r="AM185" s="266">
        <v>1</v>
      </c>
      <c r="AN185" s="266">
        <v>5</v>
      </c>
      <c r="AO185" s="266">
        <v>3</v>
      </c>
      <c r="AP185" s="266">
        <v>5</v>
      </c>
      <c r="AQ185" s="266">
        <v>5</v>
      </c>
    </row>
    <row r="186" spans="1:43" ht="13.5" customHeight="1">
      <c r="A186" s="267">
        <v>181</v>
      </c>
      <c r="B186" s="270"/>
      <c r="C186" s="268" t="s">
        <v>2329</v>
      </c>
      <c r="D186" s="264">
        <v>706</v>
      </c>
      <c r="E186" s="264">
        <v>142</v>
      </c>
      <c r="F186" s="265">
        <v>301</v>
      </c>
      <c r="G186" s="265">
        <v>68</v>
      </c>
      <c r="H186" s="265">
        <v>80</v>
      </c>
      <c r="I186" s="265">
        <v>153</v>
      </c>
      <c r="J186" s="266">
        <v>63.05</v>
      </c>
      <c r="K186" s="266">
        <v>177</v>
      </c>
      <c r="L186" s="266">
        <v>40</v>
      </c>
      <c r="M186" s="266">
        <v>3</v>
      </c>
      <c r="N186" s="266">
        <v>39</v>
      </c>
      <c r="O186" s="266">
        <v>5</v>
      </c>
      <c r="P186" s="266">
        <v>1</v>
      </c>
      <c r="Q186" s="266">
        <v>5</v>
      </c>
      <c r="R186" s="266" t="s">
        <v>245</v>
      </c>
      <c r="S186" s="266">
        <v>2</v>
      </c>
      <c r="T186" s="266">
        <v>3</v>
      </c>
      <c r="U186" s="266" t="s">
        <v>245</v>
      </c>
      <c r="V186" s="266" t="s">
        <v>245</v>
      </c>
      <c r="W186" s="266">
        <v>2</v>
      </c>
      <c r="X186" s="266">
        <v>1</v>
      </c>
      <c r="Y186" s="266">
        <v>1</v>
      </c>
      <c r="Z186" s="266">
        <v>1</v>
      </c>
      <c r="AA186" s="266">
        <v>3</v>
      </c>
      <c r="AB186" s="266">
        <v>5</v>
      </c>
      <c r="AC186" s="266">
        <v>5</v>
      </c>
      <c r="AD186" s="266">
        <v>5</v>
      </c>
      <c r="AE186" s="266">
        <v>5</v>
      </c>
      <c r="AF186" s="266">
        <v>5</v>
      </c>
      <c r="AG186" s="266">
        <v>0</v>
      </c>
      <c r="AH186" s="266">
        <v>5</v>
      </c>
      <c r="AI186" s="266">
        <v>0</v>
      </c>
      <c r="AJ186" s="266">
        <v>5</v>
      </c>
      <c r="AK186" s="266">
        <v>1</v>
      </c>
      <c r="AL186" s="266">
        <v>1</v>
      </c>
      <c r="AM186" s="266">
        <v>1</v>
      </c>
      <c r="AN186" s="266">
        <v>5</v>
      </c>
      <c r="AO186" s="266">
        <v>5</v>
      </c>
      <c r="AP186" s="266">
        <v>5</v>
      </c>
      <c r="AQ186" s="266">
        <v>5</v>
      </c>
    </row>
    <row r="187" spans="1:43" ht="13.5" customHeight="1">
      <c r="A187" s="267">
        <v>182</v>
      </c>
      <c r="B187" s="270"/>
      <c r="C187" s="268" t="s">
        <v>4618</v>
      </c>
      <c r="D187" s="264">
        <v>724</v>
      </c>
      <c r="E187" s="264">
        <v>1</v>
      </c>
      <c r="F187" s="265">
        <v>432</v>
      </c>
      <c r="G187" s="265">
        <v>12</v>
      </c>
      <c r="H187" s="265">
        <v>60</v>
      </c>
      <c r="I187" s="265">
        <v>360</v>
      </c>
      <c r="J187" s="266">
        <v>33.17</v>
      </c>
      <c r="K187" s="266">
        <v>305</v>
      </c>
      <c r="L187" s="266">
        <v>67</v>
      </c>
      <c r="M187" s="266">
        <v>14</v>
      </c>
      <c r="N187" s="266">
        <v>60</v>
      </c>
      <c r="O187" s="266">
        <v>10</v>
      </c>
      <c r="P187" s="266">
        <v>2</v>
      </c>
      <c r="Q187" s="266">
        <v>8</v>
      </c>
      <c r="R187" s="266" t="s">
        <v>245</v>
      </c>
      <c r="S187" s="266">
        <v>1</v>
      </c>
      <c r="T187" s="266">
        <v>7</v>
      </c>
      <c r="U187" s="266" t="s">
        <v>245</v>
      </c>
      <c r="V187" s="266">
        <v>3</v>
      </c>
      <c r="W187" s="266">
        <v>4</v>
      </c>
      <c r="X187" s="266" t="s">
        <v>245</v>
      </c>
      <c r="Y187" s="266">
        <v>1</v>
      </c>
      <c r="Z187" s="266" t="s">
        <v>245</v>
      </c>
      <c r="AA187" s="266">
        <v>8</v>
      </c>
      <c r="AB187" s="266">
        <v>8</v>
      </c>
      <c r="AC187" s="266">
        <v>8</v>
      </c>
      <c r="AD187" s="266">
        <v>8</v>
      </c>
      <c r="AE187" s="266">
        <v>8</v>
      </c>
      <c r="AF187" s="266">
        <v>8</v>
      </c>
      <c r="AG187" s="266">
        <v>0</v>
      </c>
      <c r="AH187" s="266">
        <v>8</v>
      </c>
      <c r="AI187" s="266">
        <v>0</v>
      </c>
      <c r="AJ187" s="266">
        <v>2</v>
      </c>
      <c r="AK187" s="266">
        <v>0</v>
      </c>
      <c r="AL187" s="266">
        <v>0</v>
      </c>
      <c r="AM187" s="266">
        <v>0</v>
      </c>
      <c r="AN187" s="266">
        <v>8</v>
      </c>
      <c r="AO187" s="266">
        <v>7</v>
      </c>
      <c r="AP187" s="266">
        <v>8</v>
      </c>
      <c r="AQ187" s="266">
        <v>8</v>
      </c>
    </row>
    <row r="188" spans="1:43" ht="13.5" customHeight="1">
      <c r="A188" s="267">
        <v>183</v>
      </c>
      <c r="B188" s="270"/>
      <c r="C188" s="268" t="s">
        <v>2340</v>
      </c>
      <c r="D188" s="264">
        <v>1010</v>
      </c>
      <c r="E188" s="264">
        <v>537</v>
      </c>
      <c r="F188" s="265">
        <v>296</v>
      </c>
      <c r="G188" s="265">
        <v>26</v>
      </c>
      <c r="H188" s="265">
        <v>40</v>
      </c>
      <c r="I188" s="265">
        <v>230</v>
      </c>
      <c r="J188" s="266">
        <v>29.82</v>
      </c>
      <c r="K188" s="266">
        <v>198</v>
      </c>
      <c r="L188" s="266">
        <v>27</v>
      </c>
      <c r="M188" s="266">
        <v>3</v>
      </c>
      <c r="N188" s="266">
        <v>26</v>
      </c>
      <c r="O188" s="266">
        <v>1</v>
      </c>
      <c r="P188" s="266" t="s">
        <v>245</v>
      </c>
      <c r="Q188" s="266">
        <v>3</v>
      </c>
      <c r="R188" s="266" t="s">
        <v>245</v>
      </c>
      <c r="S188" s="266" t="s">
        <v>245</v>
      </c>
      <c r="T188" s="266">
        <v>3</v>
      </c>
      <c r="U188" s="266" t="s">
        <v>245</v>
      </c>
      <c r="V188" s="266" t="s">
        <v>245</v>
      </c>
      <c r="W188" s="266">
        <v>2</v>
      </c>
      <c r="X188" s="266" t="s">
        <v>245</v>
      </c>
      <c r="Y188" s="266">
        <v>1</v>
      </c>
      <c r="Z188" s="266" t="s">
        <v>245</v>
      </c>
      <c r="AA188" s="266">
        <v>3</v>
      </c>
      <c r="AB188" s="266">
        <v>3</v>
      </c>
      <c r="AC188" s="266">
        <v>3</v>
      </c>
      <c r="AD188" s="266">
        <v>3</v>
      </c>
      <c r="AE188" s="266">
        <v>3</v>
      </c>
      <c r="AF188" s="266">
        <v>3</v>
      </c>
      <c r="AG188" s="266">
        <v>0</v>
      </c>
      <c r="AH188" s="266">
        <v>3</v>
      </c>
      <c r="AI188" s="266">
        <v>1</v>
      </c>
      <c r="AJ188" s="266">
        <v>3</v>
      </c>
      <c r="AK188" s="266">
        <v>2</v>
      </c>
      <c r="AL188" s="266">
        <v>1</v>
      </c>
      <c r="AM188" s="266">
        <v>0</v>
      </c>
      <c r="AN188" s="266">
        <v>3</v>
      </c>
      <c r="AO188" s="266">
        <v>2</v>
      </c>
      <c r="AP188" s="266">
        <v>3</v>
      </c>
      <c r="AQ188" s="266">
        <v>3</v>
      </c>
    </row>
    <row r="189" spans="1:43" ht="13.5" customHeight="1">
      <c r="A189" s="267">
        <v>184</v>
      </c>
      <c r="B189" s="270"/>
      <c r="C189" s="268" t="s">
        <v>4619</v>
      </c>
      <c r="D189" s="264">
        <v>1262</v>
      </c>
      <c r="E189" s="264">
        <v>790</v>
      </c>
      <c r="F189" s="265">
        <v>289</v>
      </c>
      <c r="G189" s="265">
        <v>74</v>
      </c>
      <c r="H189" s="265">
        <v>129</v>
      </c>
      <c r="I189" s="265">
        <v>86</v>
      </c>
      <c r="J189" s="266">
        <v>37.1</v>
      </c>
      <c r="K189" s="266">
        <v>169</v>
      </c>
      <c r="L189" s="266">
        <v>28</v>
      </c>
      <c r="M189" s="266">
        <v>3</v>
      </c>
      <c r="N189" s="266">
        <v>27</v>
      </c>
      <c r="O189" s="266" t="s">
        <v>245</v>
      </c>
      <c r="P189" s="266" t="s">
        <v>245</v>
      </c>
      <c r="Q189" s="266">
        <v>5</v>
      </c>
      <c r="R189" s="266" t="s">
        <v>245</v>
      </c>
      <c r="S189" s="266">
        <v>2</v>
      </c>
      <c r="T189" s="266">
        <v>3</v>
      </c>
      <c r="U189" s="266" t="s">
        <v>245</v>
      </c>
      <c r="V189" s="266">
        <v>1</v>
      </c>
      <c r="W189" s="266" t="s">
        <v>245</v>
      </c>
      <c r="X189" s="266">
        <v>3</v>
      </c>
      <c r="Y189" s="266">
        <v>1</v>
      </c>
      <c r="Z189" s="266" t="s">
        <v>245</v>
      </c>
      <c r="AA189" s="266">
        <v>5</v>
      </c>
      <c r="AB189" s="266">
        <v>5</v>
      </c>
      <c r="AC189" s="266">
        <v>5</v>
      </c>
      <c r="AD189" s="266">
        <v>5</v>
      </c>
      <c r="AE189" s="266">
        <v>4</v>
      </c>
      <c r="AF189" s="266">
        <v>5</v>
      </c>
      <c r="AG189" s="266">
        <v>0</v>
      </c>
      <c r="AH189" s="266">
        <v>5</v>
      </c>
      <c r="AI189" s="266">
        <v>1</v>
      </c>
      <c r="AJ189" s="266">
        <v>5</v>
      </c>
      <c r="AK189" s="266">
        <v>1</v>
      </c>
      <c r="AL189" s="266">
        <v>1</v>
      </c>
      <c r="AM189" s="266">
        <v>0</v>
      </c>
      <c r="AN189" s="266">
        <v>5</v>
      </c>
      <c r="AO189" s="266">
        <v>2</v>
      </c>
      <c r="AP189" s="266">
        <v>5</v>
      </c>
      <c r="AQ189" s="266">
        <v>4</v>
      </c>
    </row>
    <row r="190" spans="1:43" ht="13.5" customHeight="1">
      <c r="A190" s="267">
        <v>185</v>
      </c>
      <c r="B190" s="270"/>
      <c r="C190" s="268" t="s">
        <v>2347</v>
      </c>
      <c r="D190" s="264">
        <v>1399</v>
      </c>
      <c r="E190" s="264">
        <v>558</v>
      </c>
      <c r="F190" s="265">
        <v>296</v>
      </c>
      <c r="G190" s="265">
        <v>62</v>
      </c>
      <c r="H190" s="265">
        <v>36</v>
      </c>
      <c r="I190" s="265">
        <v>198</v>
      </c>
      <c r="J190" s="266">
        <v>53.07</v>
      </c>
      <c r="K190" s="266">
        <v>165</v>
      </c>
      <c r="L190" s="266">
        <v>59</v>
      </c>
      <c r="M190" s="266">
        <v>11</v>
      </c>
      <c r="N190" s="266">
        <v>56</v>
      </c>
      <c r="O190" s="266" t="s">
        <v>245</v>
      </c>
      <c r="P190" s="266">
        <v>1</v>
      </c>
      <c r="Q190" s="266">
        <v>8</v>
      </c>
      <c r="R190" s="266" t="s">
        <v>245</v>
      </c>
      <c r="S190" s="266">
        <v>4</v>
      </c>
      <c r="T190" s="266">
        <v>4</v>
      </c>
      <c r="U190" s="266" t="s">
        <v>245</v>
      </c>
      <c r="V190" s="266" t="s">
        <v>245</v>
      </c>
      <c r="W190" s="266">
        <v>5</v>
      </c>
      <c r="X190" s="266">
        <v>2</v>
      </c>
      <c r="Y190" s="266">
        <v>1</v>
      </c>
      <c r="Z190" s="266" t="s">
        <v>245</v>
      </c>
      <c r="AA190" s="266">
        <v>2</v>
      </c>
      <c r="AB190" s="266">
        <v>8</v>
      </c>
      <c r="AC190" s="266">
        <v>8</v>
      </c>
      <c r="AD190" s="266">
        <v>8</v>
      </c>
      <c r="AE190" s="266">
        <v>8</v>
      </c>
      <c r="AF190" s="266">
        <v>8</v>
      </c>
      <c r="AG190" s="266">
        <v>0</v>
      </c>
      <c r="AH190" s="266">
        <v>8</v>
      </c>
      <c r="AI190" s="266">
        <v>4</v>
      </c>
      <c r="AJ190" s="266">
        <v>8</v>
      </c>
      <c r="AK190" s="266">
        <v>0</v>
      </c>
      <c r="AL190" s="266">
        <v>2</v>
      </c>
      <c r="AM190" s="266">
        <v>1</v>
      </c>
      <c r="AN190" s="266">
        <v>8</v>
      </c>
      <c r="AO190" s="266">
        <v>3</v>
      </c>
      <c r="AP190" s="266">
        <v>8</v>
      </c>
      <c r="AQ190" s="266">
        <v>8</v>
      </c>
    </row>
    <row r="191" spans="1:43" ht="13.5" customHeight="1">
      <c r="A191" s="267">
        <v>186</v>
      </c>
      <c r="B191" s="270"/>
      <c r="C191" s="268" t="s">
        <v>2356</v>
      </c>
      <c r="D191" s="264">
        <v>2079</v>
      </c>
      <c r="E191" s="264">
        <v>1356</v>
      </c>
      <c r="F191" s="265">
        <v>222</v>
      </c>
      <c r="G191" s="265">
        <v>98</v>
      </c>
      <c r="H191" s="265">
        <v>47</v>
      </c>
      <c r="I191" s="265">
        <v>77</v>
      </c>
      <c r="J191" s="266">
        <v>55.79</v>
      </c>
      <c r="K191" s="266">
        <v>147</v>
      </c>
      <c r="L191" s="266">
        <v>35</v>
      </c>
      <c r="M191" s="266">
        <v>3</v>
      </c>
      <c r="N191" s="266">
        <v>35</v>
      </c>
      <c r="O191" s="266" t="s">
        <v>245</v>
      </c>
      <c r="P191" s="266" t="s">
        <v>245</v>
      </c>
      <c r="Q191" s="266">
        <v>12</v>
      </c>
      <c r="R191" s="266">
        <v>4</v>
      </c>
      <c r="S191" s="266">
        <v>6</v>
      </c>
      <c r="T191" s="266">
        <v>2</v>
      </c>
      <c r="U191" s="266">
        <v>2</v>
      </c>
      <c r="V191" s="266">
        <v>1</v>
      </c>
      <c r="W191" s="266" t="s">
        <v>245</v>
      </c>
      <c r="X191" s="266">
        <v>6</v>
      </c>
      <c r="Y191" s="266">
        <v>3</v>
      </c>
      <c r="Z191" s="266" t="s">
        <v>245</v>
      </c>
      <c r="AA191" s="266">
        <v>6</v>
      </c>
      <c r="AB191" s="266">
        <v>10</v>
      </c>
      <c r="AC191" s="266">
        <v>9</v>
      </c>
      <c r="AD191" s="266">
        <v>10</v>
      </c>
      <c r="AE191" s="266">
        <v>10</v>
      </c>
      <c r="AF191" s="266">
        <v>7</v>
      </c>
      <c r="AG191" s="266">
        <v>2</v>
      </c>
      <c r="AH191" s="266">
        <v>12</v>
      </c>
      <c r="AI191" s="266">
        <v>6</v>
      </c>
      <c r="AJ191" s="266">
        <v>12</v>
      </c>
      <c r="AK191" s="266">
        <v>4</v>
      </c>
      <c r="AL191" s="266">
        <v>10</v>
      </c>
      <c r="AM191" s="266">
        <v>2</v>
      </c>
      <c r="AN191" s="266">
        <v>12</v>
      </c>
      <c r="AO191" s="266">
        <v>1</v>
      </c>
      <c r="AP191" s="266">
        <v>12</v>
      </c>
      <c r="AQ191" s="266">
        <v>10</v>
      </c>
    </row>
    <row r="192" spans="1:43" ht="13.5" customHeight="1">
      <c r="A192" s="267">
        <v>187</v>
      </c>
      <c r="B192" s="270" t="s">
        <v>2367</v>
      </c>
      <c r="C192" s="268"/>
      <c r="D192" s="264">
        <v>56515</v>
      </c>
      <c r="E192" s="264">
        <v>40673</v>
      </c>
      <c r="F192" s="265">
        <v>2587</v>
      </c>
      <c r="G192" s="265">
        <v>2229</v>
      </c>
      <c r="H192" s="265">
        <v>276</v>
      </c>
      <c r="I192" s="265">
        <v>82</v>
      </c>
      <c r="J192" s="266">
        <v>179.81</v>
      </c>
      <c r="K192" s="266">
        <v>1120</v>
      </c>
      <c r="L192" s="266">
        <v>160</v>
      </c>
      <c r="M192" s="266">
        <v>9</v>
      </c>
      <c r="N192" s="266">
        <v>151</v>
      </c>
      <c r="O192" s="266">
        <v>4</v>
      </c>
      <c r="P192" s="266">
        <v>18</v>
      </c>
      <c r="Q192" s="266">
        <v>175</v>
      </c>
      <c r="R192" s="266">
        <v>95</v>
      </c>
      <c r="S192" s="266">
        <v>21</v>
      </c>
      <c r="T192" s="266">
        <v>59</v>
      </c>
      <c r="U192" s="266">
        <v>57</v>
      </c>
      <c r="V192" s="266">
        <v>42</v>
      </c>
      <c r="W192" s="266">
        <v>35</v>
      </c>
      <c r="X192" s="266">
        <v>26</v>
      </c>
      <c r="Y192" s="266">
        <v>12</v>
      </c>
      <c r="Z192" s="266">
        <v>3</v>
      </c>
      <c r="AA192" s="266">
        <v>114</v>
      </c>
      <c r="AB192" s="266">
        <v>115</v>
      </c>
      <c r="AC192" s="266">
        <v>123</v>
      </c>
      <c r="AD192" s="266">
        <v>148</v>
      </c>
      <c r="AE192" s="266">
        <v>146</v>
      </c>
      <c r="AF192" s="266">
        <v>146</v>
      </c>
      <c r="AG192" s="266">
        <v>27</v>
      </c>
      <c r="AH192" s="266">
        <v>150</v>
      </c>
      <c r="AI192" s="266">
        <v>52</v>
      </c>
      <c r="AJ192" s="266">
        <v>127</v>
      </c>
      <c r="AK192" s="266">
        <v>35</v>
      </c>
      <c r="AL192" s="266">
        <v>26</v>
      </c>
      <c r="AM192" s="266">
        <v>12</v>
      </c>
      <c r="AN192" s="266">
        <v>125</v>
      </c>
      <c r="AO192" s="266">
        <v>69</v>
      </c>
      <c r="AP192" s="266">
        <v>130</v>
      </c>
      <c r="AQ192" s="266">
        <v>93</v>
      </c>
    </row>
    <row r="193" spans="1:43" ht="13.5" customHeight="1">
      <c r="A193" s="267">
        <v>188</v>
      </c>
      <c r="B193" s="270"/>
      <c r="C193" s="268" t="s">
        <v>275</v>
      </c>
      <c r="D193" s="264">
        <v>2099</v>
      </c>
      <c r="E193" s="264">
        <v>1004</v>
      </c>
      <c r="F193" s="265">
        <v>369</v>
      </c>
      <c r="G193" s="265">
        <v>317</v>
      </c>
      <c r="H193" s="265">
        <v>36</v>
      </c>
      <c r="I193" s="265">
        <v>16</v>
      </c>
      <c r="J193" s="266">
        <v>21.79</v>
      </c>
      <c r="K193" s="266">
        <v>178</v>
      </c>
      <c r="L193" s="266">
        <v>36</v>
      </c>
      <c r="M193" s="266">
        <v>4</v>
      </c>
      <c r="N193" s="266">
        <v>34</v>
      </c>
      <c r="O193" s="266">
        <v>3</v>
      </c>
      <c r="P193" s="266">
        <v>7</v>
      </c>
      <c r="Q193" s="266">
        <v>25</v>
      </c>
      <c r="R193" s="266">
        <v>12</v>
      </c>
      <c r="S193" s="266">
        <v>2</v>
      </c>
      <c r="T193" s="266">
        <v>11</v>
      </c>
      <c r="U193" s="266">
        <v>20</v>
      </c>
      <c r="V193" s="266">
        <v>5</v>
      </c>
      <c r="W193" s="266" t="s">
        <v>245</v>
      </c>
      <c r="X193" s="266" t="s">
        <v>245</v>
      </c>
      <c r="Y193" s="266" t="s">
        <v>245</v>
      </c>
      <c r="Z193" s="266" t="s">
        <v>245</v>
      </c>
      <c r="AA193" s="266">
        <v>15</v>
      </c>
      <c r="AB193" s="266">
        <v>12</v>
      </c>
      <c r="AC193" s="266">
        <v>25</v>
      </c>
      <c r="AD193" s="266">
        <v>25</v>
      </c>
      <c r="AE193" s="266">
        <v>25</v>
      </c>
      <c r="AF193" s="266">
        <v>25</v>
      </c>
      <c r="AG193" s="266">
        <v>0</v>
      </c>
      <c r="AH193" s="266">
        <v>24</v>
      </c>
      <c r="AI193" s="266">
        <v>0</v>
      </c>
      <c r="AJ193" s="266">
        <v>6</v>
      </c>
      <c r="AK193" s="266">
        <v>3</v>
      </c>
      <c r="AL193" s="266">
        <v>2</v>
      </c>
      <c r="AM193" s="266">
        <v>0</v>
      </c>
      <c r="AN193" s="266">
        <v>18</v>
      </c>
      <c r="AO193" s="266">
        <v>4</v>
      </c>
      <c r="AP193" s="266">
        <v>18</v>
      </c>
      <c r="AQ193" s="266">
        <v>1</v>
      </c>
    </row>
    <row r="194" spans="1:43" ht="13.5" customHeight="1">
      <c r="A194" s="267">
        <v>189</v>
      </c>
      <c r="B194" s="270"/>
      <c r="C194" s="268" t="s">
        <v>2389</v>
      </c>
      <c r="D194" s="264">
        <v>35846</v>
      </c>
      <c r="E194" s="264">
        <v>23725</v>
      </c>
      <c r="F194" s="265">
        <v>682</v>
      </c>
      <c r="G194" s="265">
        <v>606</v>
      </c>
      <c r="H194" s="265">
        <v>53</v>
      </c>
      <c r="I194" s="265">
        <v>23</v>
      </c>
      <c r="J194" s="266">
        <v>58.68</v>
      </c>
      <c r="K194" s="266">
        <v>258</v>
      </c>
      <c r="L194" s="266">
        <v>25</v>
      </c>
      <c r="M194" s="266">
        <v>2</v>
      </c>
      <c r="N194" s="266">
        <v>21</v>
      </c>
      <c r="O194" s="266" t="s">
        <v>245</v>
      </c>
      <c r="P194" s="266">
        <v>5</v>
      </c>
      <c r="Q194" s="266">
        <v>28</v>
      </c>
      <c r="R194" s="266">
        <v>24</v>
      </c>
      <c r="S194" s="266">
        <v>3</v>
      </c>
      <c r="T194" s="266">
        <v>1</v>
      </c>
      <c r="U194" s="266">
        <v>2</v>
      </c>
      <c r="V194" s="266">
        <v>11</v>
      </c>
      <c r="W194" s="266">
        <v>10</v>
      </c>
      <c r="X194" s="266">
        <v>4</v>
      </c>
      <c r="Y194" s="266">
        <v>1</v>
      </c>
      <c r="Z194" s="266" t="s">
        <v>245</v>
      </c>
      <c r="AA194" s="266">
        <v>27</v>
      </c>
      <c r="AB194" s="266">
        <v>27</v>
      </c>
      <c r="AC194" s="266">
        <v>28</v>
      </c>
      <c r="AD194" s="266">
        <v>28</v>
      </c>
      <c r="AE194" s="266">
        <v>28</v>
      </c>
      <c r="AF194" s="266">
        <v>27</v>
      </c>
      <c r="AG194" s="266">
        <v>0</v>
      </c>
      <c r="AH194" s="266">
        <v>28</v>
      </c>
      <c r="AI194" s="266">
        <v>4</v>
      </c>
      <c r="AJ194" s="266">
        <v>21</v>
      </c>
      <c r="AK194" s="266">
        <v>14</v>
      </c>
      <c r="AL194" s="266">
        <v>12</v>
      </c>
      <c r="AM194" s="266">
        <v>4</v>
      </c>
      <c r="AN194" s="266">
        <v>28</v>
      </c>
      <c r="AO194" s="266">
        <v>28</v>
      </c>
      <c r="AP194" s="266">
        <v>28</v>
      </c>
      <c r="AQ194" s="266">
        <v>26</v>
      </c>
    </row>
    <row r="195" spans="1:43" ht="13.5" customHeight="1">
      <c r="A195" s="267">
        <v>190</v>
      </c>
      <c r="B195" s="270"/>
      <c r="C195" s="268" t="s">
        <v>4620</v>
      </c>
      <c r="D195" s="264">
        <v>7109</v>
      </c>
      <c r="E195" s="264">
        <v>5961</v>
      </c>
      <c r="F195" s="265">
        <v>1010</v>
      </c>
      <c r="G195" s="265">
        <v>926</v>
      </c>
      <c r="H195" s="265">
        <v>50</v>
      </c>
      <c r="I195" s="265">
        <v>34</v>
      </c>
      <c r="J195" s="266">
        <v>22.04</v>
      </c>
      <c r="K195" s="266">
        <v>409</v>
      </c>
      <c r="L195" s="266">
        <v>69</v>
      </c>
      <c r="M195" s="266">
        <v>3</v>
      </c>
      <c r="N195" s="266">
        <v>66</v>
      </c>
      <c r="O195" s="266">
        <v>1</v>
      </c>
      <c r="P195" s="266">
        <v>6</v>
      </c>
      <c r="Q195" s="266">
        <v>32</v>
      </c>
      <c r="R195" s="266">
        <v>32</v>
      </c>
      <c r="S195" s="266" t="s">
        <v>245</v>
      </c>
      <c r="T195" s="266" t="s">
        <v>245</v>
      </c>
      <c r="U195" s="266">
        <v>3</v>
      </c>
      <c r="V195" s="266">
        <v>10</v>
      </c>
      <c r="W195" s="266">
        <v>9</v>
      </c>
      <c r="X195" s="266">
        <v>6</v>
      </c>
      <c r="Y195" s="266">
        <v>4</v>
      </c>
      <c r="Z195" s="266" t="s">
        <v>245</v>
      </c>
      <c r="AA195" s="266">
        <v>23</v>
      </c>
      <c r="AB195" s="266">
        <v>31</v>
      </c>
      <c r="AC195" s="266">
        <v>12</v>
      </c>
      <c r="AD195" s="266">
        <v>32</v>
      </c>
      <c r="AE195" s="266">
        <v>30</v>
      </c>
      <c r="AF195" s="266">
        <v>32</v>
      </c>
      <c r="AG195" s="266">
        <v>0</v>
      </c>
      <c r="AH195" s="266">
        <v>32</v>
      </c>
      <c r="AI195" s="266">
        <v>30</v>
      </c>
      <c r="AJ195" s="266">
        <v>14</v>
      </c>
      <c r="AK195" s="266">
        <v>12</v>
      </c>
      <c r="AL195" s="266">
        <v>1</v>
      </c>
      <c r="AM195" s="266">
        <v>0</v>
      </c>
      <c r="AN195" s="266">
        <v>32</v>
      </c>
      <c r="AO195" s="266">
        <v>31</v>
      </c>
      <c r="AP195" s="266">
        <v>32</v>
      </c>
      <c r="AQ195" s="266">
        <v>31</v>
      </c>
    </row>
    <row r="196" spans="1:43" ht="13.5" customHeight="1">
      <c r="A196" s="267">
        <v>191</v>
      </c>
      <c r="B196" s="270"/>
      <c r="C196" s="268" t="s">
        <v>2441</v>
      </c>
      <c r="D196" s="264">
        <v>1460</v>
      </c>
      <c r="E196" s="264">
        <v>884</v>
      </c>
      <c r="F196" s="265">
        <v>290</v>
      </c>
      <c r="G196" s="265">
        <v>265</v>
      </c>
      <c r="H196" s="265">
        <v>25</v>
      </c>
      <c r="I196" s="265" t="s">
        <v>245</v>
      </c>
      <c r="J196" s="266">
        <v>16.420000000000002</v>
      </c>
      <c r="K196" s="266">
        <v>138</v>
      </c>
      <c r="L196" s="266">
        <v>16</v>
      </c>
      <c r="M196" s="266" t="s">
        <v>245</v>
      </c>
      <c r="N196" s="266">
        <v>16</v>
      </c>
      <c r="O196" s="266" t="s">
        <v>245</v>
      </c>
      <c r="P196" s="266" t="s">
        <v>245</v>
      </c>
      <c r="Q196" s="266">
        <v>10</v>
      </c>
      <c r="R196" s="266">
        <v>9</v>
      </c>
      <c r="S196" s="266">
        <v>1</v>
      </c>
      <c r="T196" s="266" t="s">
        <v>245</v>
      </c>
      <c r="U196" s="266" t="s">
        <v>245</v>
      </c>
      <c r="V196" s="266">
        <v>4</v>
      </c>
      <c r="W196" s="266">
        <v>5</v>
      </c>
      <c r="X196" s="266">
        <v>1</v>
      </c>
      <c r="Y196" s="266" t="s">
        <v>245</v>
      </c>
      <c r="Z196" s="266" t="s">
        <v>245</v>
      </c>
      <c r="AA196" s="266">
        <v>10</v>
      </c>
      <c r="AB196" s="266">
        <v>7</v>
      </c>
      <c r="AC196" s="266">
        <v>10</v>
      </c>
      <c r="AD196" s="266">
        <v>10</v>
      </c>
      <c r="AE196" s="266">
        <v>10</v>
      </c>
      <c r="AF196" s="266">
        <v>10</v>
      </c>
      <c r="AG196" s="266">
        <v>0</v>
      </c>
      <c r="AH196" s="266">
        <v>10</v>
      </c>
      <c r="AI196" s="266">
        <v>5</v>
      </c>
      <c r="AJ196" s="266">
        <v>6</v>
      </c>
      <c r="AK196" s="266">
        <v>2</v>
      </c>
      <c r="AL196" s="266">
        <v>0</v>
      </c>
      <c r="AM196" s="266">
        <v>0</v>
      </c>
      <c r="AN196" s="266">
        <v>10</v>
      </c>
      <c r="AO196" s="266">
        <v>2</v>
      </c>
      <c r="AP196" s="266">
        <v>10</v>
      </c>
      <c r="AQ196" s="266">
        <v>6</v>
      </c>
    </row>
    <row r="197" spans="1:43" ht="13.5" customHeight="1">
      <c r="A197" s="267">
        <v>192</v>
      </c>
      <c r="B197" s="270"/>
      <c r="C197" s="268" t="s">
        <v>2448</v>
      </c>
      <c r="D197" s="264">
        <v>3367</v>
      </c>
      <c r="E197" s="264">
        <v>2965</v>
      </c>
      <c r="F197" s="265">
        <v>103</v>
      </c>
      <c r="G197" s="265">
        <v>34</v>
      </c>
      <c r="H197" s="265">
        <v>63</v>
      </c>
      <c r="I197" s="265">
        <v>6</v>
      </c>
      <c r="J197" s="266">
        <v>25.98</v>
      </c>
      <c r="K197" s="266">
        <v>68</v>
      </c>
      <c r="L197" s="266">
        <v>6</v>
      </c>
      <c r="M197" s="266" t="s">
        <v>245</v>
      </c>
      <c r="N197" s="266">
        <v>6</v>
      </c>
      <c r="O197" s="266" t="s">
        <v>245</v>
      </c>
      <c r="P197" s="266" t="s">
        <v>245</v>
      </c>
      <c r="Q197" s="266">
        <v>37</v>
      </c>
      <c r="R197" s="266">
        <v>8</v>
      </c>
      <c r="S197" s="266">
        <v>3</v>
      </c>
      <c r="T197" s="266">
        <v>26</v>
      </c>
      <c r="U197" s="266">
        <v>15</v>
      </c>
      <c r="V197" s="266">
        <v>4</v>
      </c>
      <c r="W197" s="266">
        <v>6</v>
      </c>
      <c r="X197" s="266">
        <v>7</v>
      </c>
      <c r="Y197" s="266">
        <v>3</v>
      </c>
      <c r="Z197" s="266">
        <v>2</v>
      </c>
      <c r="AA197" s="266">
        <v>23</v>
      </c>
      <c r="AB197" s="266">
        <v>19</v>
      </c>
      <c r="AC197" s="266">
        <v>22</v>
      </c>
      <c r="AD197" s="266">
        <v>25</v>
      </c>
      <c r="AE197" s="266">
        <v>25</v>
      </c>
      <c r="AF197" s="266">
        <v>24</v>
      </c>
      <c r="AG197" s="266">
        <v>12</v>
      </c>
      <c r="AH197" s="266">
        <v>26</v>
      </c>
      <c r="AI197" s="266">
        <v>9</v>
      </c>
      <c r="AJ197" s="266">
        <v>37</v>
      </c>
      <c r="AK197" s="266">
        <v>0</v>
      </c>
      <c r="AL197" s="266">
        <v>4</v>
      </c>
      <c r="AM197" s="266">
        <v>3</v>
      </c>
      <c r="AN197" s="266">
        <v>22</v>
      </c>
      <c r="AO197" s="266">
        <v>0</v>
      </c>
      <c r="AP197" s="266">
        <v>19</v>
      </c>
      <c r="AQ197" s="266">
        <v>16</v>
      </c>
    </row>
    <row r="198" spans="1:43" ht="13.5" customHeight="1">
      <c r="A198" s="267">
        <v>193</v>
      </c>
      <c r="B198" s="270"/>
      <c r="C198" s="268" t="s">
        <v>2483</v>
      </c>
      <c r="D198" s="264">
        <v>27</v>
      </c>
      <c r="E198" s="264">
        <v>21</v>
      </c>
      <c r="F198" s="265">
        <v>0</v>
      </c>
      <c r="G198" s="265" t="s">
        <v>245</v>
      </c>
      <c r="H198" s="265">
        <v>0</v>
      </c>
      <c r="I198" s="265" t="s">
        <v>245</v>
      </c>
      <c r="J198" s="266" t="s">
        <v>245</v>
      </c>
      <c r="K198" s="266" t="s">
        <v>245</v>
      </c>
      <c r="L198" s="266" t="s">
        <v>245</v>
      </c>
      <c r="M198" s="266" t="s">
        <v>245</v>
      </c>
      <c r="N198" s="266" t="s">
        <v>245</v>
      </c>
      <c r="O198" s="266" t="s">
        <v>245</v>
      </c>
      <c r="P198" s="266" t="s">
        <v>245</v>
      </c>
      <c r="Q198" s="266">
        <v>1</v>
      </c>
      <c r="R198" s="266" t="s">
        <v>245</v>
      </c>
      <c r="S198" s="266" t="s">
        <v>245</v>
      </c>
      <c r="T198" s="266">
        <v>1</v>
      </c>
      <c r="U198" s="266">
        <v>1</v>
      </c>
      <c r="V198" s="266" t="s">
        <v>245</v>
      </c>
      <c r="W198" s="266" t="s">
        <v>245</v>
      </c>
      <c r="X198" s="266" t="s">
        <v>245</v>
      </c>
      <c r="Y198" s="266" t="s">
        <v>245</v>
      </c>
      <c r="Z198" s="266" t="s">
        <v>245</v>
      </c>
      <c r="AA198" s="266">
        <v>0</v>
      </c>
      <c r="AB198" s="266">
        <v>0</v>
      </c>
      <c r="AC198" s="266">
        <v>0</v>
      </c>
      <c r="AD198" s="266">
        <v>0</v>
      </c>
      <c r="AE198" s="266">
        <v>0</v>
      </c>
      <c r="AF198" s="266">
        <v>0</v>
      </c>
      <c r="AG198" s="266">
        <v>1</v>
      </c>
      <c r="AH198" s="266">
        <v>1</v>
      </c>
      <c r="AI198" s="266">
        <v>0</v>
      </c>
      <c r="AJ198" s="266">
        <v>1</v>
      </c>
      <c r="AK198" s="266">
        <v>0</v>
      </c>
      <c r="AL198" s="266">
        <v>0</v>
      </c>
      <c r="AM198" s="266">
        <v>0</v>
      </c>
      <c r="AN198" s="266">
        <v>1</v>
      </c>
      <c r="AO198" s="266">
        <v>0</v>
      </c>
      <c r="AP198" s="266">
        <v>0</v>
      </c>
      <c r="AQ198" s="266">
        <v>0</v>
      </c>
    </row>
    <row r="199" spans="1:43" ht="13.5" customHeight="1">
      <c r="A199" s="267">
        <v>194</v>
      </c>
      <c r="B199" s="269"/>
      <c r="C199" s="269" t="s">
        <v>2484</v>
      </c>
      <c r="D199" s="264">
        <v>6607</v>
      </c>
      <c r="E199" s="264">
        <v>6113</v>
      </c>
      <c r="F199" s="265">
        <v>133</v>
      </c>
      <c r="G199" s="265">
        <v>81</v>
      </c>
      <c r="H199" s="265">
        <v>49</v>
      </c>
      <c r="I199" s="265">
        <v>3</v>
      </c>
      <c r="J199" s="266">
        <v>34.9</v>
      </c>
      <c r="K199" s="266">
        <v>69</v>
      </c>
      <c r="L199" s="266">
        <v>8</v>
      </c>
      <c r="M199" s="266" t="s">
        <v>245</v>
      </c>
      <c r="N199" s="266">
        <v>8</v>
      </c>
      <c r="O199" s="266" t="s">
        <v>245</v>
      </c>
      <c r="P199" s="266" t="s">
        <v>245</v>
      </c>
      <c r="Q199" s="266">
        <v>42</v>
      </c>
      <c r="R199" s="266">
        <v>10</v>
      </c>
      <c r="S199" s="266">
        <v>12</v>
      </c>
      <c r="T199" s="266">
        <v>20</v>
      </c>
      <c r="U199" s="266">
        <v>16</v>
      </c>
      <c r="V199" s="266">
        <v>8</v>
      </c>
      <c r="W199" s="266">
        <v>5</v>
      </c>
      <c r="X199" s="266">
        <v>8</v>
      </c>
      <c r="Y199" s="266">
        <v>4</v>
      </c>
      <c r="Z199" s="266">
        <v>1</v>
      </c>
      <c r="AA199" s="266">
        <v>16</v>
      </c>
      <c r="AB199" s="266">
        <v>19</v>
      </c>
      <c r="AC199" s="266">
        <v>26</v>
      </c>
      <c r="AD199" s="266">
        <v>28</v>
      </c>
      <c r="AE199" s="266">
        <v>28</v>
      </c>
      <c r="AF199" s="266">
        <v>28</v>
      </c>
      <c r="AG199" s="266">
        <v>14</v>
      </c>
      <c r="AH199" s="266">
        <v>29</v>
      </c>
      <c r="AI199" s="266">
        <v>4</v>
      </c>
      <c r="AJ199" s="266">
        <v>42</v>
      </c>
      <c r="AK199" s="266">
        <v>4</v>
      </c>
      <c r="AL199" s="266">
        <v>7</v>
      </c>
      <c r="AM199" s="266">
        <v>5</v>
      </c>
      <c r="AN199" s="266">
        <v>14</v>
      </c>
      <c r="AO199" s="266">
        <v>4</v>
      </c>
      <c r="AP199" s="266">
        <v>23</v>
      </c>
      <c r="AQ199" s="266">
        <v>13</v>
      </c>
    </row>
    <row r="200" spans="1:43" ht="13.5" customHeight="1">
      <c r="A200" s="267">
        <v>195</v>
      </c>
      <c r="B200" s="269" t="s">
        <v>2515</v>
      </c>
      <c r="C200" s="247"/>
      <c r="D200" s="264">
        <v>20243</v>
      </c>
      <c r="E200" s="264">
        <v>12470</v>
      </c>
      <c r="F200" s="265">
        <v>3415</v>
      </c>
      <c r="G200" s="265">
        <v>1855</v>
      </c>
      <c r="H200" s="265">
        <v>1523</v>
      </c>
      <c r="I200" s="265">
        <v>37</v>
      </c>
      <c r="J200" s="266">
        <v>500.59</v>
      </c>
      <c r="K200" s="266">
        <v>1220</v>
      </c>
      <c r="L200" s="266">
        <v>212</v>
      </c>
      <c r="M200" s="266">
        <v>13</v>
      </c>
      <c r="N200" s="266">
        <v>183</v>
      </c>
      <c r="O200" s="266">
        <v>4</v>
      </c>
      <c r="P200" s="266">
        <v>30</v>
      </c>
      <c r="Q200" s="266">
        <v>117</v>
      </c>
      <c r="R200" s="266">
        <v>28</v>
      </c>
      <c r="S200" s="266">
        <v>53</v>
      </c>
      <c r="T200" s="266">
        <v>36</v>
      </c>
      <c r="U200" s="266">
        <v>22</v>
      </c>
      <c r="V200" s="266">
        <v>12</v>
      </c>
      <c r="W200" s="266">
        <v>23</v>
      </c>
      <c r="X200" s="266">
        <v>50</v>
      </c>
      <c r="Y200" s="266">
        <v>8</v>
      </c>
      <c r="Z200" s="266">
        <v>2</v>
      </c>
      <c r="AA200" s="266">
        <v>89</v>
      </c>
      <c r="AB200" s="266">
        <v>98</v>
      </c>
      <c r="AC200" s="266">
        <v>102</v>
      </c>
      <c r="AD200" s="266">
        <v>103</v>
      </c>
      <c r="AE200" s="266">
        <v>106</v>
      </c>
      <c r="AF200" s="266">
        <v>97</v>
      </c>
      <c r="AG200" s="266">
        <v>10</v>
      </c>
      <c r="AH200" s="266">
        <v>109</v>
      </c>
      <c r="AI200" s="266">
        <v>61</v>
      </c>
      <c r="AJ200" s="266">
        <v>99</v>
      </c>
      <c r="AK200" s="266">
        <v>20</v>
      </c>
      <c r="AL200" s="266">
        <v>42</v>
      </c>
      <c r="AM200" s="266">
        <v>33</v>
      </c>
      <c r="AN200" s="266">
        <v>110</v>
      </c>
      <c r="AO200" s="266">
        <v>72</v>
      </c>
      <c r="AP200" s="266">
        <v>105</v>
      </c>
      <c r="AQ200" s="266">
        <v>95</v>
      </c>
    </row>
    <row r="201" spans="1:43" ht="13.5" customHeight="1">
      <c r="A201" s="267">
        <v>196</v>
      </c>
      <c r="B201" s="269"/>
      <c r="C201" s="269" t="s">
        <v>2516</v>
      </c>
      <c r="D201" s="264">
        <v>1615</v>
      </c>
      <c r="E201" s="264">
        <v>775</v>
      </c>
      <c r="F201" s="265">
        <v>149</v>
      </c>
      <c r="G201" s="265">
        <v>24</v>
      </c>
      <c r="H201" s="265">
        <v>119</v>
      </c>
      <c r="I201" s="265">
        <v>6</v>
      </c>
      <c r="J201" s="266">
        <v>39.659999999999997</v>
      </c>
      <c r="K201" s="266">
        <v>32</v>
      </c>
      <c r="L201" s="266">
        <v>7</v>
      </c>
      <c r="M201" s="266" t="s">
        <v>245</v>
      </c>
      <c r="N201" s="266">
        <v>7</v>
      </c>
      <c r="O201" s="266">
        <v>1</v>
      </c>
      <c r="P201" s="266" t="s">
        <v>245</v>
      </c>
      <c r="Q201" s="266">
        <v>16</v>
      </c>
      <c r="R201" s="266" t="s">
        <v>245</v>
      </c>
      <c r="S201" s="266">
        <v>2</v>
      </c>
      <c r="T201" s="266">
        <v>14</v>
      </c>
      <c r="U201" s="266">
        <v>12</v>
      </c>
      <c r="V201" s="266">
        <v>2</v>
      </c>
      <c r="W201" s="266" t="s">
        <v>245</v>
      </c>
      <c r="X201" s="266">
        <v>1</v>
      </c>
      <c r="Y201" s="266">
        <v>1</v>
      </c>
      <c r="Z201" s="266" t="s">
        <v>245</v>
      </c>
      <c r="AA201" s="266">
        <v>5</v>
      </c>
      <c r="AB201" s="266">
        <v>6</v>
      </c>
      <c r="AC201" s="266">
        <v>14</v>
      </c>
      <c r="AD201" s="266">
        <v>13</v>
      </c>
      <c r="AE201" s="266">
        <v>15</v>
      </c>
      <c r="AF201" s="266">
        <v>11</v>
      </c>
      <c r="AG201" s="266">
        <v>1</v>
      </c>
      <c r="AH201" s="266">
        <v>11</v>
      </c>
      <c r="AI201" s="266">
        <v>0</v>
      </c>
      <c r="AJ201" s="266">
        <v>9</v>
      </c>
      <c r="AK201" s="266">
        <v>2</v>
      </c>
      <c r="AL201" s="266">
        <v>3</v>
      </c>
      <c r="AM201" s="266">
        <v>1</v>
      </c>
      <c r="AN201" s="266">
        <v>12</v>
      </c>
      <c r="AO201" s="266">
        <v>3</v>
      </c>
      <c r="AP201" s="266">
        <v>9</v>
      </c>
      <c r="AQ201" s="266">
        <v>5</v>
      </c>
    </row>
    <row r="202" spans="1:43" ht="13.5" customHeight="1">
      <c r="A202" s="267">
        <v>197</v>
      </c>
      <c r="B202" s="270"/>
      <c r="C202" s="268" t="s">
        <v>2526</v>
      </c>
      <c r="D202" s="264">
        <v>1971</v>
      </c>
      <c r="E202" s="264">
        <v>1381</v>
      </c>
      <c r="F202" s="265">
        <v>242</v>
      </c>
      <c r="G202" s="265">
        <v>129</v>
      </c>
      <c r="H202" s="265">
        <v>110</v>
      </c>
      <c r="I202" s="265">
        <v>3</v>
      </c>
      <c r="J202" s="266">
        <v>42.67</v>
      </c>
      <c r="K202" s="266">
        <v>122</v>
      </c>
      <c r="L202" s="266">
        <v>12</v>
      </c>
      <c r="M202" s="266" t="s">
        <v>245</v>
      </c>
      <c r="N202" s="266">
        <v>12</v>
      </c>
      <c r="O202" s="266" t="s">
        <v>245</v>
      </c>
      <c r="P202" s="266">
        <v>1</v>
      </c>
      <c r="Q202" s="266">
        <v>18</v>
      </c>
      <c r="R202" s="266">
        <v>5</v>
      </c>
      <c r="S202" s="266">
        <v>5</v>
      </c>
      <c r="T202" s="266">
        <v>8</v>
      </c>
      <c r="U202" s="266">
        <v>6</v>
      </c>
      <c r="V202" s="266">
        <v>1</v>
      </c>
      <c r="W202" s="266">
        <v>5</v>
      </c>
      <c r="X202" s="266">
        <v>6</v>
      </c>
      <c r="Y202" s="266" t="s">
        <v>245</v>
      </c>
      <c r="Z202" s="266" t="s">
        <v>245</v>
      </c>
      <c r="AA202" s="266">
        <v>12</v>
      </c>
      <c r="AB202" s="266">
        <v>12</v>
      </c>
      <c r="AC202" s="266">
        <v>9</v>
      </c>
      <c r="AD202" s="266">
        <v>12</v>
      </c>
      <c r="AE202" s="266">
        <v>12</v>
      </c>
      <c r="AF202" s="266">
        <v>10</v>
      </c>
      <c r="AG202" s="266">
        <v>6</v>
      </c>
      <c r="AH202" s="266">
        <v>16</v>
      </c>
      <c r="AI202" s="266">
        <v>5</v>
      </c>
      <c r="AJ202" s="266">
        <v>17</v>
      </c>
      <c r="AK202" s="266">
        <v>0</v>
      </c>
      <c r="AL202" s="266">
        <v>7</v>
      </c>
      <c r="AM202" s="266">
        <v>4</v>
      </c>
      <c r="AN202" s="266">
        <v>18</v>
      </c>
      <c r="AO202" s="266">
        <v>9</v>
      </c>
      <c r="AP202" s="266">
        <v>16</v>
      </c>
      <c r="AQ202" s="266">
        <v>11</v>
      </c>
    </row>
    <row r="203" spans="1:43" ht="13.5" customHeight="1">
      <c r="A203" s="267">
        <v>198</v>
      </c>
      <c r="B203" s="270"/>
      <c r="C203" s="268" t="s">
        <v>4621</v>
      </c>
      <c r="D203" s="264">
        <v>3212</v>
      </c>
      <c r="E203" s="264">
        <v>1986</v>
      </c>
      <c r="F203" s="265">
        <v>342</v>
      </c>
      <c r="G203" s="265">
        <v>179</v>
      </c>
      <c r="H203" s="265">
        <v>161</v>
      </c>
      <c r="I203" s="265">
        <v>2</v>
      </c>
      <c r="J203" s="266">
        <v>70.94</v>
      </c>
      <c r="K203" s="266">
        <v>112</v>
      </c>
      <c r="L203" s="266">
        <v>13</v>
      </c>
      <c r="M203" s="266">
        <v>1</v>
      </c>
      <c r="N203" s="266">
        <v>11</v>
      </c>
      <c r="O203" s="266" t="s">
        <v>245</v>
      </c>
      <c r="P203" s="266">
        <v>1</v>
      </c>
      <c r="Q203" s="266">
        <v>16</v>
      </c>
      <c r="R203" s="266">
        <v>3</v>
      </c>
      <c r="S203" s="266">
        <v>6</v>
      </c>
      <c r="T203" s="266">
        <v>7</v>
      </c>
      <c r="U203" s="266">
        <v>3</v>
      </c>
      <c r="V203" s="266">
        <v>2</v>
      </c>
      <c r="W203" s="266">
        <v>2</v>
      </c>
      <c r="X203" s="266">
        <v>7</v>
      </c>
      <c r="Y203" s="266">
        <v>1</v>
      </c>
      <c r="Z203" s="266">
        <v>1</v>
      </c>
      <c r="AA203" s="266">
        <v>12</v>
      </c>
      <c r="AB203" s="266">
        <v>14</v>
      </c>
      <c r="AC203" s="266">
        <v>14</v>
      </c>
      <c r="AD203" s="266">
        <v>14</v>
      </c>
      <c r="AE203" s="266">
        <v>13</v>
      </c>
      <c r="AF203" s="266">
        <v>12</v>
      </c>
      <c r="AG203" s="266">
        <v>2</v>
      </c>
      <c r="AH203" s="266">
        <v>16</v>
      </c>
      <c r="AI203" s="266">
        <v>10</v>
      </c>
      <c r="AJ203" s="266">
        <v>16</v>
      </c>
      <c r="AK203" s="266">
        <v>1</v>
      </c>
      <c r="AL203" s="266">
        <v>6</v>
      </c>
      <c r="AM203" s="266">
        <v>4</v>
      </c>
      <c r="AN203" s="266">
        <v>16</v>
      </c>
      <c r="AO203" s="266">
        <v>10</v>
      </c>
      <c r="AP203" s="266">
        <v>14</v>
      </c>
      <c r="AQ203" s="266">
        <v>13</v>
      </c>
    </row>
    <row r="204" spans="1:43" ht="13.5" customHeight="1">
      <c r="A204" s="267">
        <v>199</v>
      </c>
      <c r="B204" s="270"/>
      <c r="C204" s="268" t="s">
        <v>2547</v>
      </c>
      <c r="D204" s="264">
        <v>1198</v>
      </c>
      <c r="E204" s="264">
        <v>832</v>
      </c>
      <c r="F204" s="265">
        <v>274</v>
      </c>
      <c r="G204" s="265">
        <v>194</v>
      </c>
      <c r="H204" s="265">
        <v>79</v>
      </c>
      <c r="I204" s="265">
        <v>1</v>
      </c>
      <c r="J204" s="266">
        <v>23.89</v>
      </c>
      <c r="K204" s="266">
        <v>57</v>
      </c>
      <c r="L204" s="266">
        <v>7</v>
      </c>
      <c r="M204" s="266">
        <v>1</v>
      </c>
      <c r="N204" s="266">
        <v>7</v>
      </c>
      <c r="O204" s="266" t="s">
        <v>245</v>
      </c>
      <c r="P204" s="266" t="s">
        <v>245</v>
      </c>
      <c r="Q204" s="266">
        <v>6</v>
      </c>
      <c r="R204" s="266">
        <v>2</v>
      </c>
      <c r="S204" s="266">
        <v>3</v>
      </c>
      <c r="T204" s="266">
        <v>1</v>
      </c>
      <c r="U204" s="266">
        <v>1</v>
      </c>
      <c r="V204" s="266" t="s">
        <v>245</v>
      </c>
      <c r="W204" s="266">
        <v>2</v>
      </c>
      <c r="X204" s="266">
        <v>3</v>
      </c>
      <c r="Y204" s="266" t="s">
        <v>245</v>
      </c>
      <c r="Z204" s="266" t="s">
        <v>245</v>
      </c>
      <c r="AA204" s="266">
        <v>5</v>
      </c>
      <c r="AB204" s="266">
        <v>5</v>
      </c>
      <c r="AC204" s="266">
        <v>5</v>
      </c>
      <c r="AD204" s="266">
        <v>5</v>
      </c>
      <c r="AE204" s="266">
        <v>5</v>
      </c>
      <c r="AF204" s="266">
        <v>5</v>
      </c>
      <c r="AG204" s="266">
        <v>1</v>
      </c>
      <c r="AH204" s="266">
        <v>5</v>
      </c>
      <c r="AI204" s="266">
        <v>4</v>
      </c>
      <c r="AJ204" s="266">
        <v>6</v>
      </c>
      <c r="AK204" s="266">
        <v>0</v>
      </c>
      <c r="AL204" s="266">
        <v>2</v>
      </c>
      <c r="AM204" s="266">
        <v>1</v>
      </c>
      <c r="AN204" s="266">
        <v>6</v>
      </c>
      <c r="AO204" s="266">
        <v>5</v>
      </c>
      <c r="AP204" s="266">
        <v>5</v>
      </c>
      <c r="AQ204" s="266">
        <v>5</v>
      </c>
    </row>
    <row r="205" spans="1:43" ht="13.5" customHeight="1">
      <c r="A205" s="267">
        <v>200</v>
      </c>
      <c r="B205" s="270"/>
      <c r="C205" s="268" t="s">
        <v>4622</v>
      </c>
      <c r="D205" s="264">
        <v>1173</v>
      </c>
      <c r="E205" s="264">
        <v>76</v>
      </c>
      <c r="F205" s="265">
        <v>562</v>
      </c>
      <c r="G205" s="265">
        <v>295</v>
      </c>
      <c r="H205" s="265">
        <v>263</v>
      </c>
      <c r="I205" s="265">
        <v>4</v>
      </c>
      <c r="J205" s="266">
        <v>93.75</v>
      </c>
      <c r="K205" s="266">
        <v>231</v>
      </c>
      <c r="L205" s="266">
        <v>57</v>
      </c>
      <c r="M205" s="266">
        <v>6</v>
      </c>
      <c r="N205" s="266">
        <v>53</v>
      </c>
      <c r="O205" s="266">
        <v>1</v>
      </c>
      <c r="P205" s="266">
        <v>2</v>
      </c>
      <c r="Q205" s="266">
        <v>12</v>
      </c>
      <c r="R205" s="266">
        <v>2</v>
      </c>
      <c r="S205" s="266">
        <v>9</v>
      </c>
      <c r="T205" s="266">
        <v>1</v>
      </c>
      <c r="U205" s="266" t="s">
        <v>245</v>
      </c>
      <c r="V205" s="266">
        <v>1</v>
      </c>
      <c r="W205" s="266">
        <v>4</v>
      </c>
      <c r="X205" s="266">
        <v>5</v>
      </c>
      <c r="Y205" s="266">
        <v>2</v>
      </c>
      <c r="Z205" s="266" t="s">
        <v>245</v>
      </c>
      <c r="AA205" s="266">
        <v>11</v>
      </c>
      <c r="AB205" s="266">
        <v>12</v>
      </c>
      <c r="AC205" s="266">
        <v>12</v>
      </c>
      <c r="AD205" s="266">
        <v>12</v>
      </c>
      <c r="AE205" s="266">
        <v>12</v>
      </c>
      <c r="AF205" s="266">
        <v>12</v>
      </c>
      <c r="AG205" s="266">
        <v>0</v>
      </c>
      <c r="AH205" s="266">
        <v>12</v>
      </c>
      <c r="AI205" s="266">
        <v>7</v>
      </c>
      <c r="AJ205" s="266">
        <v>9</v>
      </c>
      <c r="AK205" s="266">
        <v>2</v>
      </c>
      <c r="AL205" s="266">
        <v>4</v>
      </c>
      <c r="AM205" s="266">
        <v>4</v>
      </c>
      <c r="AN205" s="266">
        <v>9</v>
      </c>
      <c r="AO205" s="266">
        <v>5</v>
      </c>
      <c r="AP205" s="266">
        <v>12</v>
      </c>
      <c r="AQ205" s="266">
        <v>12</v>
      </c>
    </row>
    <row r="206" spans="1:43" ht="13.5" customHeight="1">
      <c r="A206" s="267">
        <v>201</v>
      </c>
      <c r="B206" s="270"/>
      <c r="C206" s="268" t="s">
        <v>2561</v>
      </c>
      <c r="D206" s="264">
        <v>2642</v>
      </c>
      <c r="E206" s="264">
        <v>1817</v>
      </c>
      <c r="F206" s="265">
        <v>477</v>
      </c>
      <c r="G206" s="265">
        <v>332</v>
      </c>
      <c r="H206" s="265">
        <v>145</v>
      </c>
      <c r="I206" s="265" t="s">
        <v>245</v>
      </c>
      <c r="J206" s="266">
        <v>57.62</v>
      </c>
      <c r="K206" s="266">
        <v>174</v>
      </c>
      <c r="L206" s="266">
        <v>41</v>
      </c>
      <c r="M206" s="266">
        <v>3</v>
      </c>
      <c r="N206" s="266">
        <v>20</v>
      </c>
      <c r="O206" s="266">
        <v>2</v>
      </c>
      <c r="P206" s="266">
        <v>25</v>
      </c>
      <c r="Q206" s="266">
        <v>12</v>
      </c>
      <c r="R206" s="266">
        <v>6</v>
      </c>
      <c r="S206" s="266">
        <v>6</v>
      </c>
      <c r="T206" s="266" t="s">
        <v>245</v>
      </c>
      <c r="U206" s="266" t="s">
        <v>245</v>
      </c>
      <c r="V206" s="266">
        <v>1</v>
      </c>
      <c r="W206" s="266">
        <v>2</v>
      </c>
      <c r="X206" s="266">
        <v>7</v>
      </c>
      <c r="Y206" s="266">
        <v>1</v>
      </c>
      <c r="Z206" s="266">
        <v>1</v>
      </c>
      <c r="AA206" s="266">
        <v>12</v>
      </c>
      <c r="AB206" s="266">
        <v>12</v>
      </c>
      <c r="AC206" s="266">
        <v>12</v>
      </c>
      <c r="AD206" s="266">
        <v>12</v>
      </c>
      <c r="AE206" s="266">
        <v>12</v>
      </c>
      <c r="AF206" s="266">
        <v>11</v>
      </c>
      <c r="AG206" s="266">
        <v>0</v>
      </c>
      <c r="AH206" s="266">
        <v>12</v>
      </c>
      <c r="AI206" s="266">
        <v>8</v>
      </c>
      <c r="AJ206" s="266">
        <v>10</v>
      </c>
      <c r="AK206" s="266">
        <v>2</v>
      </c>
      <c r="AL206" s="266">
        <v>6</v>
      </c>
      <c r="AM206" s="266">
        <v>6</v>
      </c>
      <c r="AN206" s="266">
        <v>12</v>
      </c>
      <c r="AO206" s="266">
        <v>12</v>
      </c>
      <c r="AP206" s="266">
        <v>12</v>
      </c>
      <c r="AQ206" s="266">
        <v>12</v>
      </c>
    </row>
    <row r="207" spans="1:43" ht="13.5" customHeight="1">
      <c r="A207" s="267">
        <v>202</v>
      </c>
      <c r="B207" s="270"/>
      <c r="C207" s="268" t="s">
        <v>2570</v>
      </c>
      <c r="D207" s="264">
        <v>5474</v>
      </c>
      <c r="E207" s="264">
        <v>4263</v>
      </c>
      <c r="F207" s="265">
        <v>494</v>
      </c>
      <c r="G207" s="265">
        <v>187</v>
      </c>
      <c r="H207" s="265">
        <v>302</v>
      </c>
      <c r="I207" s="265">
        <v>5</v>
      </c>
      <c r="J207" s="266">
        <v>69.64</v>
      </c>
      <c r="K207" s="266">
        <v>105</v>
      </c>
      <c r="L207" s="266">
        <v>13</v>
      </c>
      <c r="M207" s="266">
        <v>1</v>
      </c>
      <c r="N207" s="266">
        <v>12</v>
      </c>
      <c r="O207" s="266" t="s">
        <v>245</v>
      </c>
      <c r="P207" s="266" t="s">
        <v>245</v>
      </c>
      <c r="Q207" s="266">
        <v>17</v>
      </c>
      <c r="R207" s="266">
        <v>6</v>
      </c>
      <c r="S207" s="266">
        <v>6</v>
      </c>
      <c r="T207" s="266">
        <v>5</v>
      </c>
      <c r="U207" s="266" t="s">
        <v>245</v>
      </c>
      <c r="V207" s="266">
        <v>2</v>
      </c>
      <c r="W207" s="266">
        <v>5</v>
      </c>
      <c r="X207" s="266">
        <v>7</v>
      </c>
      <c r="Y207" s="266">
        <v>3</v>
      </c>
      <c r="Z207" s="266" t="s">
        <v>245</v>
      </c>
      <c r="AA207" s="266">
        <v>12</v>
      </c>
      <c r="AB207" s="266">
        <v>17</v>
      </c>
      <c r="AC207" s="266">
        <v>17</v>
      </c>
      <c r="AD207" s="266">
        <v>17</v>
      </c>
      <c r="AE207" s="266">
        <v>17</v>
      </c>
      <c r="AF207" s="266">
        <v>17</v>
      </c>
      <c r="AG207" s="266">
        <v>0</v>
      </c>
      <c r="AH207" s="266">
        <v>17</v>
      </c>
      <c r="AI207" s="266">
        <v>16</v>
      </c>
      <c r="AJ207" s="266">
        <v>17</v>
      </c>
      <c r="AK207" s="266">
        <v>7</v>
      </c>
      <c r="AL207" s="266">
        <v>11</v>
      </c>
      <c r="AM207" s="266">
        <v>10</v>
      </c>
      <c r="AN207" s="266">
        <v>17</v>
      </c>
      <c r="AO207" s="266">
        <v>10</v>
      </c>
      <c r="AP207" s="266">
        <v>17</v>
      </c>
      <c r="AQ207" s="266">
        <v>17</v>
      </c>
    </row>
    <row r="208" spans="1:43" ht="13.5" customHeight="1">
      <c r="A208" s="267">
        <v>203</v>
      </c>
      <c r="B208" s="270"/>
      <c r="C208" s="268" t="s">
        <v>2578</v>
      </c>
      <c r="D208" s="264">
        <v>2060</v>
      </c>
      <c r="E208" s="264">
        <v>1155</v>
      </c>
      <c r="F208" s="265">
        <v>413</v>
      </c>
      <c r="G208" s="265">
        <v>224</v>
      </c>
      <c r="H208" s="265">
        <v>184</v>
      </c>
      <c r="I208" s="265">
        <v>5</v>
      </c>
      <c r="J208" s="266">
        <v>52.82</v>
      </c>
      <c r="K208" s="266">
        <v>165</v>
      </c>
      <c r="L208" s="266">
        <v>25</v>
      </c>
      <c r="M208" s="266" t="s">
        <v>245</v>
      </c>
      <c r="N208" s="266">
        <v>24</v>
      </c>
      <c r="O208" s="266" t="s">
        <v>245</v>
      </c>
      <c r="P208" s="266">
        <v>1</v>
      </c>
      <c r="Q208" s="266">
        <v>11</v>
      </c>
      <c r="R208" s="266">
        <v>1</v>
      </c>
      <c r="S208" s="266">
        <v>10</v>
      </c>
      <c r="T208" s="266" t="s">
        <v>245</v>
      </c>
      <c r="U208" s="266" t="s">
        <v>245</v>
      </c>
      <c r="V208" s="266" t="s">
        <v>245</v>
      </c>
      <c r="W208" s="266">
        <v>3</v>
      </c>
      <c r="X208" s="266">
        <v>8</v>
      </c>
      <c r="Y208" s="266" t="s">
        <v>245</v>
      </c>
      <c r="Z208" s="266" t="s">
        <v>245</v>
      </c>
      <c r="AA208" s="266">
        <v>11</v>
      </c>
      <c r="AB208" s="266">
        <v>11</v>
      </c>
      <c r="AC208" s="266">
        <v>11</v>
      </c>
      <c r="AD208" s="266">
        <v>10</v>
      </c>
      <c r="AE208" s="266">
        <v>11</v>
      </c>
      <c r="AF208" s="266">
        <v>10</v>
      </c>
      <c r="AG208" s="266">
        <v>0</v>
      </c>
      <c r="AH208" s="266">
        <v>11</v>
      </c>
      <c r="AI208" s="266">
        <v>9</v>
      </c>
      <c r="AJ208" s="266">
        <v>11</v>
      </c>
      <c r="AK208" s="266">
        <v>4</v>
      </c>
      <c r="AL208" s="266">
        <v>3</v>
      </c>
      <c r="AM208" s="266">
        <v>3</v>
      </c>
      <c r="AN208" s="266">
        <v>11</v>
      </c>
      <c r="AO208" s="266">
        <v>10</v>
      </c>
      <c r="AP208" s="266">
        <v>11</v>
      </c>
      <c r="AQ208" s="266">
        <v>11</v>
      </c>
    </row>
    <row r="209" spans="1:43" ht="13.5" customHeight="1">
      <c r="A209" s="267">
        <v>204</v>
      </c>
      <c r="B209" s="270"/>
      <c r="C209" s="268" t="s">
        <v>2584</v>
      </c>
      <c r="D209" s="264">
        <v>898</v>
      </c>
      <c r="E209" s="264">
        <v>185</v>
      </c>
      <c r="F209" s="265">
        <v>462</v>
      </c>
      <c r="G209" s="265">
        <v>291</v>
      </c>
      <c r="H209" s="265">
        <v>160</v>
      </c>
      <c r="I209" s="265">
        <v>11</v>
      </c>
      <c r="J209" s="266">
        <v>49.6</v>
      </c>
      <c r="K209" s="266">
        <v>222</v>
      </c>
      <c r="L209" s="266">
        <v>37</v>
      </c>
      <c r="M209" s="266">
        <v>1</v>
      </c>
      <c r="N209" s="266">
        <v>37</v>
      </c>
      <c r="O209" s="266" t="s">
        <v>245</v>
      </c>
      <c r="P209" s="266" t="s">
        <v>245</v>
      </c>
      <c r="Q209" s="266">
        <v>9</v>
      </c>
      <c r="R209" s="266">
        <v>3</v>
      </c>
      <c r="S209" s="266">
        <v>6</v>
      </c>
      <c r="T209" s="266" t="s">
        <v>245</v>
      </c>
      <c r="U209" s="266" t="s">
        <v>245</v>
      </c>
      <c r="V209" s="266">
        <v>3</v>
      </c>
      <c r="W209" s="266" t="s">
        <v>245</v>
      </c>
      <c r="X209" s="266">
        <v>6</v>
      </c>
      <c r="Y209" s="266" t="s">
        <v>245</v>
      </c>
      <c r="Z209" s="266" t="s">
        <v>245</v>
      </c>
      <c r="AA209" s="266">
        <v>9</v>
      </c>
      <c r="AB209" s="266">
        <v>9</v>
      </c>
      <c r="AC209" s="266">
        <v>8</v>
      </c>
      <c r="AD209" s="266">
        <v>8</v>
      </c>
      <c r="AE209" s="266">
        <v>9</v>
      </c>
      <c r="AF209" s="266">
        <v>9</v>
      </c>
      <c r="AG209" s="266">
        <v>0</v>
      </c>
      <c r="AH209" s="266">
        <v>9</v>
      </c>
      <c r="AI209" s="266">
        <v>2</v>
      </c>
      <c r="AJ209" s="266">
        <v>4</v>
      </c>
      <c r="AK209" s="266">
        <v>2</v>
      </c>
      <c r="AL209" s="266">
        <v>0</v>
      </c>
      <c r="AM209" s="266">
        <v>0</v>
      </c>
      <c r="AN209" s="266">
        <v>9</v>
      </c>
      <c r="AO209" s="266">
        <v>8</v>
      </c>
      <c r="AP209" s="266">
        <v>9</v>
      </c>
      <c r="AQ209" s="266">
        <v>9</v>
      </c>
    </row>
    <row r="210" spans="1:43" ht="13.5" customHeight="1">
      <c r="A210" s="267">
        <v>205</v>
      </c>
      <c r="B210" s="270" t="s">
        <v>2591</v>
      </c>
      <c r="C210" s="268"/>
      <c r="D210" s="264">
        <v>26659</v>
      </c>
      <c r="E210" s="264">
        <v>19476</v>
      </c>
      <c r="F210" s="265">
        <v>2481</v>
      </c>
      <c r="G210" s="265">
        <v>1414</v>
      </c>
      <c r="H210" s="265">
        <v>1042</v>
      </c>
      <c r="I210" s="265">
        <v>25</v>
      </c>
      <c r="J210" s="266">
        <v>459.03</v>
      </c>
      <c r="K210" s="266">
        <v>1184</v>
      </c>
      <c r="L210" s="266">
        <v>189</v>
      </c>
      <c r="M210" s="266">
        <v>13</v>
      </c>
      <c r="N210" s="266">
        <v>179</v>
      </c>
      <c r="O210" s="266">
        <v>2</v>
      </c>
      <c r="P210" s="266">
        <v>9</v>
      </c>
      <c r="Q210" s="266">
        <v>63</v>
      </c>
      <c r="R210" s="266">
        <v>15</v>
      </c>
      <c r="S210" s="266">
        <v>44</v>
      </c>
      <c r="T210" s="266">
        <v>4</v>
      </c>
      <c r="U210" s="266">
        <v>18</v>
      </c>
      <c r="V210" s="266">
        <v>32</v>
      </c>
      <c r="W210" s="266">
        <v>11</v>
      </c>
      <c r="X210" s="266">
        <v>2</v>
      </c>
      <c r="Y210" s="266" t="s">
        <v>245</v>
      </c>
      <c r="Z210" s="266" t="s">
        <v>245</v>
      </c>
      <c r="AA210" s="266">
        <v>60</v>
      </c>
      <c r="AB210" s="266">
        <v>62</v>
      </c>
      <c r="AC210" s="266">
        <v>63</v>
      </c>
      <c r="AD210" s="266">
        <v>63</v>
      </c>
      <c r="AE210" s="266">
        <v>63</v>
      </c>
      <c r="AF210" s="266">
        <v>55</v>
      </c>
      <c r="AG210" s="266">
        <v>0</v>
      </c>
      <c r="AH210" s="266">
        <v>63</v>
      </c>
      <c r="AI210" s="266">
        <v>36</v>
      </c>
      <c r="AJ210" s="266">
        <v>53</v>
      </c>
      <c r="AK210" s="266">
        <v>20</v>
      </c>
      <c r="AL210" s="266">
        <v>8</v>
      </c>
      <c r="AM210" s="266">
        <v>3</v>
      </c>
      <c r="AN210" s="266">
        <v>63</v>
      </c>
      <c r="AO210" s="266">
        <v>34</v>
      </c>
      <c r="AP210" s="266">
        <v>63</v>
      </c>
      <c r="AQ210" s="266">
        <v>62</v>
      </c>
    </row>
    <row r="211" spans="1:43" ht="13.5" customHeight="1">
      <c r="A211" s="267">
        <v>206</v>
      </c>
      <c r="B211" s="270"/>
      <c r="C211" s="268" t="s">
        <v>2592</v>
      </c>
      <c r="D211" s="264">
        <v>650</v>
      </c>
      <c r="E211" s="264">
        <v>221</v>
      </c>
      <c r="F211" s="265">
        <v>65</v>
      </c>
      <c r="G211" s="265">
        <v>41</v>
      </c>
      <c r="H211" s="265">
        <v>17</v>
      </c>
      <c r="I211" s="265">
        <v>7</v>
      </c>
      <c r="J211" s="266">
        <v>20.329999999999998</v>
      </c>
      <c r="K211" s="266">
        <v>31</v>
      </c>
      <c r="L211" s="266">
        <v>12</v>
      </c>
      <c r="M211" s="266">
        <v>1</v>
      </c>
      <c r="N211" s="266">
        <v>11</v>
      </c>
      <c r="O211" s="266" t="s">
        <v>245</v>
      </c>
      <c r="P211" s="266" t="s">
        <v>245</v>
      </c>
      <c r="Q211" s="266">
        <v>6</v>
      </c>
      <c r="R211" s="266">
        <v>1</v>
      </c>
      <c r="S211" s="266">
        <v>4</v>
      </c>
      <c r="T211" s="266">
        <v>1</v>
      </c>
      <c r="U211" s="266">
        <v>6</v>
      </c>
      <c r="V211" s="266" t="s">
        <v>245</v>
      </c>
      <c r="W211" s="266" t="s">
        <v>245</v>
      </c>
      <c r="X211" s="266" t="s">
        <v>245</v>
      </c>
      <c r="Y211" s="266" t="s">
        <v>245</v>
      </c>
      <c r="Z211" s="266" t="s">
        <v>245</v>
      </c>
      <c r="AA211" s="266">
        <v>4</v>
      </c>
      <c r="AB211" s="266">
        <v>5</v>
      </c>
      <c r="AC211" s="266">
        <v>6</v>
      </c>
      <c r="AD211" s="266">
        <v>6</v>
      </c>
      <c r="AE211" s="266">
        <v>6</v>
      </c>
      <c r="AF211" s="266">
        <v>6</v>
      </c>
      <c r="AG211" s="266">
        <v>0</v>
      </c>
      <c r="AH211" s="266">
        <v>6</v>
      </c>
      <c r="AI211" s="266">
        <v>0</v>
      </c>
      <c r="AJ211" s="266">
        <v>3</v>
      </c>
      <c r="AK211" s="266">
        <v>2</v>
      </c>
      <c r="AL211" s="266">
        <v>0</v>
      </c>
      <c r="AM211" s="266">
        <v>0</v>
      </c>
      <c r="AN211" s="266">
        <v>6</v>
      </c>
      <c r="AO211" s="266">
        <v>3</v>
      </c>
      <c r="AP211" s="266">
        <v>6</v>
      </c>
      <c r="AQ211" s="266">
        <v>5</v>
      </c>
    </row>
    <row r="212" spans="1:43" ht="13.5" customHeight="1">
      <c r="A212" s="262">
        <v>207</v>
      </c>
      <c r="B212" s="270"/>
      <c r="C212" s="271" t="s">
        <v>2596</v>
      </c>
      <c r="D212" s="264">
        <v>2057</v>
      </c>
      <c r="E212" s="264">
        <v>1232</v>
      </c>
      <c r="F212" s="264">
        <v>273</v>
      </c>
      <c r="G212" s="265">
        <v>160</v>
      </c>
      <c r="H212" s="265">
        <v>113</v>
      </c>
      <c r="I212" s="265" t="s">
        <v>245</v>
      </c>
      <c r="J212" s="266">
        <v>67.56</v>
      </c>
      <c r="K212" s="266">
        <v>132</v>
      </c>
      <c r="L212" s="266">
        <v>24</v>
      </c>
      <c r="M212" s="266">
        <v>2</v>
      </c>
      <c r="N212" s="266">
        <v>23</v>
      </c>
      <c r="O212" s="266">
        <v>1</v>
      </c>
      <c r="P212" s="266">
        <v>1</v>
      </c>
      <c r="Q212" s="266">
        <v>10</v>
      </c>
      <c r="R212" s="266">
        <v>4</v>
      </c>
      <c r="S212" s="266">
        <v>6</v>
      </c>
      <c r="T212" s="266" t="s">
        <v>245</v>
      </c>
      <c r="U212" s="266">
        <v>5</v>
      </c>
      <c r="V212" s="266">
        <v>4</v>
      </c>
      <c r="W212" s="266" t="s">
        <v>245</v>
      </c>
      <c r="X212" s="266">
        <v>1</v>
      </c>
      <c r="Y212" s="266" t="s">
        <v>245</v>
      </c>
      <c r="Z212" s="266" t="s">
        <v>245</v>
      </c>
      <c r="AA212" s="266">
        <v>10</v>
      </c>
      <c r="AB212" s="266">
        <v>10</v>
      </c>
      <c r="AC212" s="266">
        <v>10</v>
      </c>
      <c r="AD212" s="266">
        <v>10</v>
      </c>
      <c r="AE212" s="266">
        <v>10</v>
      </c>
      <c r="AF212" s="266">
        <v>10</v>
      </c>
      <c r="AG212" s="266">
        <v>0</v>
      </c>
      <c r="AH212" s="266">
        <v>10</v>
      </c>
      <c r="AI212" s="266">
        <v>5</v>
      </c>
      <c r="AJ212" s="266">
        <v>6</v>
      </c>
      <c r="AK212" s="266">
        <v>5</v>
      </c>
      <c r="AL212" s="266">
        <v>2</v>
      </c>
      <c r="AM212" s="266">
        <v>1</v>
      </c>
      <c r="AN212" s="266">
        <v>10</v>
      </c>
      <c r="AO212" s="266">
        <v>10</v>
      </c>
      <c r="AP212" s="266">
        <v>10</v>
      </c>
      <c r="AQ212" s="266">
        <v>10</v>
      </c>
    </row>
    <row r="213" spans="1:43">
      <c r="A213" s="272">
        <v>208</v>
      </c>
      <c r="B213" s="269"/>
      <c r="C213" s="269" t="s">
        <v>296</v>
      </c>
      <c r="D213" s="264">
        <v>2643</v>
      </c>
      <c r="E213" s="264">
        <v>2236</v>
      </c>
      <c r="F213" s="265">
        <v>221</v>
      </c>
      <c r="G213" s="265">
        <v>139</v>
      </c>
      <c r="H213" s="265">
        <v>78</v>
      </c>
      <c r="I213" s="265">
        <v>4</v>
      </c>
      <c r="J213" s="266">
        <v>39.31</v>
      </c>
      <c r="K213" s="266">
        <v>105</v>
      </c>
      <c r="L213" s="266">
        <v>49</v>
      </c>
      <c r="M213" s="266">
        <v>1</v>
      </c>
      <c r="N213" s="266">
        <v>46</v>
      </c>
      <c r="O213" s="266" t="s">
        <v>245</v>
      </c>
      <c r="P213" s="266">
        <v>2</v>
      </c>
      <c r="Q213" s="266">
        <v>4</v>
      </c>
      <c r="R213" s="266" t="s">
        <v>245</v>
      </c>
      <c r="S213" s="266">
        <v>4</v>
      </c>
      <c r="T213" s="266" t="s">
        <v>245</v>
      </c>
      <c r="U213" s="266" t="s">
        <v>245</v>
      </c>
      <c r="V213" s="266">
        <v>3</v>
      </c>
      <c r="W213" s="266">
        <v>1</v>
      </c>
      <c r="X213" s="266" t="s">
        <v>245</v>
      </c>
      <c r="Y213" s="266" t="s">
        <v>245</v>
      </c>
      <c r="Z213" s="266" t="s">
        <v>245</v>
      </c>
      <c r="AA213" s="266">
        <v>4</v>
      </c>
      <c r="AB213" s="266">
        <v>4</v>
      </c>
      <c r="AC213" s="266">
        <v>4</v>
      </c>
      <c r="AD213" s="266">
        <v>4</v>
      </c>
      <c r="AE213" s="266">
        <v>4</v>
      </c>
      <c r="AF213" s="266">
        <v>4</v>
      </c>
      <c r="AG213" s="266">
        <v>0</v>
      </c>
      <c r="AH213" s="266">
        <v>4</v>
      </c>
      <c r="AI213" s="266">
        <v>4</v>
      </c>
      <c r="AJ213" s="266">
        <v>4</v>
      </c>
      <c r="AK213" s="266">
        <v>3</v>
      </c>
      <c r="AL213" s="266">
        <v>0</v>
      </c>
      <c r="AM213" s="266">
        <v>0</v>
      </c>
      <c r="AN213" s="266">
        <v>4</v>
      </c>
      <c r="AO213" s="266">
        <v>4</v>
      </c>
      <c r="AP213" s="266">
        <v>4</v>
      </c>
      <c r="AQ213" s="266">
        <v>4</v>
      </c>
    </row>
    <row r="214" spans="1:43">
      <c r="A214" s="272">
        <v>209</v>
      </c>
      <c r="B214" s="270"/>
      <c r="C214" s="268" t="s">
        <v>2609</v>
      </c>
      <c r="D214" s="264">
        <v>6837</v>
      </c>
      <c r="E214" s="264">
        <v>5466</v>
      </c>
      <c r="F214" s="265">
        <v>406</v>
      </c>
      <c r="G214" s="265">
        <v>177</v>
      </c>
      <c r="H214" s="265">
        <v>227</v>
      </c>
      <c r="I214" s="265">
        <v>2</v>
      </c>
      <c r="J214" s="266">
        <v>61.69</v>
      </c>
      <c r="K214" s="266">
        <v>176</v>
      </c>
      <c r="L214" s="266">
        <v>14</v>
      </c>
      <c r="M214" s="266">
        <v>1</v>
      </c>
      <c r="N214" s="266">
        <v>14</v>
      </c>
      <c r="O214" s="266" t="s">
        <v>245</v>
      </c>
      <c r="P214" s="266" t="s">
        <v>245</v>
      </c>
      <c r="Q214" s="266">
        <v>9</v>
      </c>
      <c r="R214" s="266" t="s">
        <v>245</v>
      </c>
      <c r="S214" s="266">
        <v>8</v>
      </c>
      <c r="T214" s="266">
        <v>1</v>
      </c>
      <c r="U214" s="266">
        <v>2</v>
      </c>
      <c r="V214" s="266">
        <v>5</v>
      </c>
      <c r="W214" s="266">
        <v>1</v>
      </c>
      <c r="X214" s="266">
        <v>1</v>
      </c>
      <c r="Y214" s="266" t="s">
        <v>245</v>
      </c>
      <c r="Z214" s="266" t="s">
        <v>245</v>
      </c>
      <c r="AA214" s="266">
        <v>8</v>
      </c>
      <c r="AB214" s="266">
        <v>9</v>
      </c>
      <c r="AC214" s="266">
        <v>9</v>
      </c>
      <c r="AD214" s="266">
        <v>9</v>
      </c>
      <c r="AE214" s="266">
        <v>9</v>
      </c>
      <c r="AF214" s="266">
        <v>9</v>
      </c>
      <c r="AG214" s="266">
        <v>0</v>
      </c>
      <c r="AH214" s="266">
        <v>9</v>
      </c>
      <c r="AI214" s="266">
        <v>6</v>
      </c>
      <c r="AJ214" s="266">
        <v>9</v>
      </c>
      <c r="AK214" s="266">
        <v>8</v>
      </c>
      <c r="AL214" s="266">
        <v>1</v>
      </c>
      <c r="AM214" s="266">
        <v>0</v>
      </c>
      <c r="AN214" s="266">
        <v>9</v>
      </c>
      <c r="AO214" s="266">
        <v>7</v>
      </c>
      <c r="AP214" s="266">
        <v>9</v>
      </c>
      <c r="AQ214" s="266">
        <v>9</v>
      </c>
    </row>
    <row r="215" spans="1:43">
      <c r="A215" s="272">
        <v>210</v>
      </c>
      <c r="B215" s="270"/>
      <c r="C215" s="268" t="s">
        <v>473</v>
      </c>
      <c r="D215" s="264">
        <v>2022</v>
      </c>
      <c r="E215" s="264">
        <v>1070</v>
      </c>
      <c r="F215" s="265">
        <v>469</v>
      </c>
      <c r="G215" s="265">
        <v>262</v>
      </c>
      <c r="H215" s="265">
        <v>205</v>
      </c>
      <c r="I215" s="265">
        <v>2</v>
      </c>
      <c r="J215" s="266">
        <v>71.209999999999994</v>
      </c>
      <c r="K215" s="266">
        <v>212</v>
      </c>
      <c r="L215" s="266">
        <v>30</v>
      </c>
      <c r="M215" s="266">
        <v>1</v>
      </c>
      <c r="N215" s="266">
        <v>30</v>
      </c>
      <c r="O215" s="266" t="s">
        <v>245</v>
      </c>
      <c r="P215" s="266">
        <v>1</v>
      </c>
      <c r="Q215" s="266">
        <v>10</v>
      </c>
      <c r="R215" s="266">
        <v>4</v>
      </c>
      <c r="S215" s="266">
        <v>5</v>
      </c>
      <c r="T215" s="266">
        <v>1</v>
      </c>
      <c r="U215" s="266">
        <v>4</v>
      </c>
      <c r="V215" s="266">
        <v>5</v>
      </c>
      <c r="W215" s="266">
        <v>1</v>
      </c>
      <c r="X215" s="266" t="s">
        <v>245</v>
      </c>
      <c r="Y215" s="266" t="s">
        <v>245</v>
      </c>
      <c r="Z215" s="266" t="s">
        <v>245</v>
      </c>
      <c r="AA215" s="266">
        <v>10</v>
      </c>
      <c r="AB215" s="266">
        <v>10</v>
      </c>
      <c r="AC215" s="266">
        <v>10</v>
      </c>
      <c r="AD215" s="266">
        <v>10</v>
      </c>
      <c r="AE215" s="266">
        <v>10</v>
      </c>
      <c r="AF215" s="266">
        <v>8</v>
      </c>
      <c r="AG215" s="266">
        <v>0</v>
      </c>
      <c r="AH215" s="266">
        <v>10</v>
      </c>
      <c r="AI215" s="266">
        <v>3</v>
      </c>
      <c r="AJ215" s="266">
        <v>8</v>
      </c>
      <c r="AK215" s="266">
        <v>2</v>
      </c>
      <c r="AL215" s="266">
        <v>0</v>
      </c>
      <c r="AM215" s="266">
        <v>0</v>
      </c>
      <c r="AN215" s="266">
        <v>10</v>
      </c>
      <c r="AO215" s="266">
        <v>1</v>
      </c>
      <c r="AP215" s="266">
        <v>10</v>
      </c>
      <c r="AQ215" s="266">
        <v>10</v>
      </c>
    </row>
    <row r="216" spans="1:43">
      <c r="A216" s="272">
        <v>211</v>
      </c>
      <c r="B216" s="270"/>
      <c r="C216" s="268" t="s">
        <v>2625</v>
      </c>
      <c r="D216" s="264">
        <v>654</v>
      </c>
      <c r="E216" s="264">
        <v>60</v>
      </c>
      <c r="F216" s="265">
        <v>286</v>
      </c>
      <c r="G216" s="265">
        <v>183</v>
      </c>
      <c r="H216" s="265">
        <v>103</v>
      </c>
      <c r="I216" s="265" t="s">
        <v>245</v>
      </c>
      <c r="J216" s="266">
        <v>46.78</v>
      </c>
      <c r="K216" s="266">
        <v>202</v>
      </c>
      <c r="L216" s="266">
        <v>12</v>
      </c>
      <c r="M216" s="266">
        <v>2</v>
      </c>
      <c r="N216" s="266">
        <v>10</v>
      </c>
      <c r="O216" s="266" t="s">
        <v>245</v>
      </c>
      <c r="P216" s="266">
        <v>3</v>
      </c>
      <c r="Q216" s="266">
        <v>4</v>
      </c>
      <c r="R216" s="266">
        <v>2</v>
      </c>
      <c r="S216" s="266">
        <v>2</v>
      </c>
      <c r="T216" s="266" t="s">
        <v>245</v>
      </c>
      <c r="U216" s="266" t="s">
        <v>245</v>
      </c>
      <c r="V216" s="266">
        <v>1</v>
      </c>
      <c r="W216" s="266">
        <v>3</v>
      </c>
      <c r="X216" s="266" t="s">
        <v>245</v>
      </c>
      <c r="Y216" s="266" t="s">
        <v>245</v>
      </c>
      <c r="Z216" s="266" t="s">
        <v>245</v>
      </c>
      <c r="AA216" s="266">
        <v>4</v>
      </c>
      <c r="AB216" s="266">
        <v>4</v>
      </c>
      <c r="AC216" s="266">
        <v>4</v>
      </c>
      <c r="AD216" s="266">
        <v>4</v>
      </c>
      <c r="AE216" s="266">
        <v>4</v>
      </c>
      <c r="AF216" s="266">
        <v>1</v>
      </c>
      <c r="AG216" s="266">
        <v>0</v>
      </c>
      <c r="AH216" s="266">
        <v>4</v>
      </c>
      <c r="AI216" s="266">
        <v>3</v>
      </c>
      <c r="AJ216" s="266">
        <v>4</v>
      </c>
      <c r="AK216" s="266">
        <v>0</v>
      </c>
      <c r="AL216" s="266">
        <v>1</v>
      </c>
      <c r="AM216" s="266">
        <v>1</v>
      </c>
      <c r="AN216" s="266">
        <v>4</v>
      </c>
      <c r="AO216" s="266">
        <v>0</v>
      </c>
      <c r="AP216" s="266">
        <v>4</v>
      </c>
      <c r="AQ216" s="266">
        <v>4</v>
      </c>
    </row>
    <row r="217" spans="1:43">
      <c r="A217" s="272">
        <v>212</v>
      </c>
      <c r="B217" s="270"/>
      <c r="C217" s="268" t="s">
        <v>2630</v>
      </c>
      <c r="D217" s="264">
        <v>1587</v>
      </c>
      <c r="E217" s="264">
        <v>1226</v>
      </c>
      <c r="F217" s="265">
        <v>132</v>
      </c>
      <c r="G217" s="265">
        <v>60</v>
      </c>
      <c r="H217" s="265">
        <v>63</v>
      </c>
      <c r="I217" s="265">
        <v>9</v>
      </c>
      <c r="J217" s="266">
        <v>42.9</v>
      </c>
      <c r="K217" s="266">
        <v>64</v>
      </c>
      <c r="L217" s="266">
        <v>5</v>
      </c>
      <c r="M217" s="266">
        <v>2</v>
      </c>
      <c r="N217" s="266">
        <v>5</v>
      </c>
      <c r="O217" s="266" t="s">
        <v>245</v>
      </c>
      <c r="P217" s="266" t="s">
        <v>245</v>
      </c>
      <c r="Q217" s="266">
        <v>7</v>
      </c>
      <c r="R217" s="266">
        <v>1</v>
      </c>
      <c r="S217" s="266">
        <v>5</v>
      </c>
      <c r="T217" s="266">
        <v>1</v>
      </c>
      <c r="U217" s="266">
        <v>1</v>
      </c>
      <c r="V217" s="266">
        <v>4</v>
      </c>
      <c r="W217" s="266">
        <v>2</v>
      </c>
      <c r="X217" s="266" t="s">
        <v>245</v>
      </c>
      <c r="Y217" s="266" t="s">
        <v>245</v>
      </c>
      <c r="Z217" s="266" t="s">
        <v>245</v>
      </c>
      <c r="AA217" s="266">
        <v>7</v>
      </c>
      <c r="AB217" s="266">
        <v>7</v>
      </c>
      <c r="AC217" s="266">
        <v>7</v>
      </c>
      <c r="AD217" s="266">
        <v>7</v>
      </c>
      <c r="AE217" s="266">
        <v>7</v>
      </c>
      <c r="AF217" s="266">
        <v>5</v>
      </c>
      <c r="AG217" s="266">
        <v>0</v>
      </c>
      <c r="AH217" s="266">
        <v>7</v>
      </c>
      <c r="AI217" s="266">
        <v>2</v>
      </c>
      <c r="AJ217" s="266">
        <v>7</v>
      </c>
      <c r="AK217" s="266">
        <v>0</v>
      </c>
      <c r="AL217" s="266">
        <v>0</v>
      </c>
      <c r="AM217" s="266">
        <v>0</v>
      </c>
      <c r="AN217" s="266">
        <v>7</v>
      </c>
      <c r="AO217" s="266">
        <v>0</v>
      </c>
      <c r="AP217" s="266">
        <v>7</v>
      </c>
      <c r="AQ217" s="266">
        <v>7</v>
      </c>
    </row>
    <row r="218" spans="1:43">
      <c r="A218" s="272">
        <v>213</v>
      </c>
      <c r="B218" s="270"/>
      <c r="C218" s="268" t="s">
        <v>2635</v>
      </c>
      <c r="D218" s="264">
        <v>1033</v>
      </c>
      <c r="E218" s="264">
        <v>178</v>
      </c>
      <c r="F218" s="265">
        <v>360</v>
      </c>
      <c r="G218" s="265">
        <v>205</v>
      </c>
      <c r="H218" s="265">
        <v>154</v>
      </c>
      <c r="I218" s="265">
        <v>1</v>
      </c>
      <c r="J218" s="266">
        <v>60.78</v>
      </c>
      <c r="K218" s="266">
        <v>147</v>
      </c>
      <c r="L218" s="266">
        <v>19</v>
      </c>
      <c r="M218" s="266">
        <v>2</v>
      </c>
      <c r="N218" s="266">
        <v>18</v>
      </c>
      <c r="O218" s="266" t="s">
        <v>245</v>
      </c>
      <c r="P218" s="266">
        <v>1</v>
      </c>
      <c r="Q218" s="266">
        <v>9</v>
      </c>
      <c r="R218" s="266">
        <v>1</v>
      </c>
      <c r="S218" s="266">
        <v>8</v>
      </c>
      <c r="T218" s="266" t="s">
        <v>245</v>
      </c>
      <c r="U218" s="266" t="s">
        <v>245</v>
      </c>
      <c r="V218" s="266">
        <v>6</v>
      </c>
      <c r="W218" s="266">
        <v>3</v>
      </c>
      <c r="X218" s="266" t="s">
        <v>245</v>
      </c>
      <c r="Y218" s="266" t="s">
        <v>245</v>
      </c>
      <c r="Z218" s="266" t="s">
        <v>245</v>
      </c>
      <c r="AA218" s="266">
        <v>9</v>
      </c>
      <c r="AB218" s="266">
        <v>9</v>
      </c>
      <c r="AC218" s="266">
        <v>9</v>
      </c>
      <c r="AD218" s="266">
        <v>9</v>
      </c>
      <c r="AE218" s="266">
        <v>9</v>
      </c>
      <c r="AF218" s="266">
        <v>9</v>
      </c>
      <c r="AG218" s="266">
        <v>0</v>
      </c>
      <c r="AH218" s="266">
        <v>9</v>
      </c>
      <c r="AI218" s="266">
        <v>9</v>
      </c>
      <c r="AJ218" s="266">
        <v>8</v>
      </c>
      <c r="AK218" s="266">
        <v>0</v>
      </c>
      <c r="AL218" s="266">
        <v>1</v>
      </c>
      <c r="AM218" s="266">
        <v>0</v>
      </c>
      <c r="AN218" s="266">
        <v>9</v>
      </c>
      <c r="AO218" s="266">
        <v>8</v>
      </c>
      <c r="AP218" s="266">
        <v>9</v>
      </c>
      <c r="AQ218" s="266">
        <v>9</v>
      </c>
    </row>
    <row r="219" spans="1:43">
      <c r="A219" s="272">
        <v>214</v>
      </c>
      <c r="B219" s="270"/>
      <c r="C219" s="268" t="s">
        <v>2640</v>
      </c>
      <c r="D219" s="264">
        <v>9176</v>
      </c>
      <c r="E219" s="264">
        <v>7787</v>
      </c>
      <c r="F219" s="265">
        <v>269</v>
      </c>
      <c r="G219" s="265">
        <v>187</v>
      </c>
      <c r="H219" s="265">
        <v>82</v>
      </c>
      <c r="I219" s="265" t="s">
        <v>245</v>
      </c>
      <c r="J219" s="266">
        <v>48.47</v>
      </c>
      <c r="K219" s="266">
        <v>115</v>
      </c>
      <c r="L219" s="266">
        <v>24</v>
      </c>
      <c r="M219" s="266">
        <v>1</v>
      </c>
      <c r="N219" s="266">
        <v>22</v>
      </c>
      <c r="O219" s="266">
        <v>1</v>
      </c>
      <c r="P219" s="266">
        <v>1</v>
      </c>
      <c r="Q219" s="266">
        <v>4</v>
      </c>
      <c r="R219" s="266">
        <v>2</v>
      </c>
      <c r="S219" s="266">
        <v>2</v>
      </c>
      <c r="T219" s="266" t="s">
        <v>245</v>
      </c>
      <c r="U219" s="266" t="s">
        <v>245</v>
      </c>
      <c r="V219" s="266">
        <v>4</v>
      </c>
      <c r="W219" s="266" t="s">
        <v>245</v>
      </c>
      <c r="X219" s="266" t="s">
        <v>245</v>
      </c>
      <c r="Y219" s="266" t="s">
        <v>245</v>
      </c>
      <c r="Z219" s="266" t="s">
        <v>245</v>
      </c>
      <c r="AA219" s="266">
        <v>4</v>
      </c>
      <c r="AB219" s="266">
        <v>4</v>
      </c>
      <c r="AC219" s="266">
        <v>4</v>
      </c>
      <c r="AD219" s="266">
        <v>4</v>
      </c>
      <c r="AE219" s="266">
        <v>4</v>
      </c>
      <c r="AF219" s="266">
        <v>3</v>
      </c>
      <c r="AG219" s="266">
        <v>0</v>
      </c>
      <c r="AH219" s="266">
        <v>4</v>
      </c>
      <c r="AI219" s="266">
        <v>4</v>
      </c>
      <c r="AJ219" s="266">
        <v>4</v>
      </c>
      <c r="AK219" s="266">
        <v>0</v>
      </c>
      <c r="AL219" s="266">
        <v>3</v>
      </c>
      <c r="AM219" s="266">
        <v>1</v>
      </c>
      <c r="AN219" s="266">
        <v>4</v>
      </c>
      <c r="AO219" s="266">
        <v>1</v>
      </c>
      <c r="AP219" s="266">
        <v>4</v>
      </c>
      <c r="AQ219" s="266">
        <v>4</v>
      </c>
    </row>
    <row r="220" spans="1:43">
      <c r="A220" s="272">
        <v>215</v>
      </c>
      <c r="B220" s="270" t="s">
        <v>2643</v>
      </c>
      <c r="C220" s="268"/>
      <c r="D220" s="264">
        <v>28998</v>
      </c>
      <c r="E220" s="264">
        <v>21872</v>
      </c>
      <c r="F220" s="265">
        <v>3040</v>
      </c>
      <c r="G220" s="265">
        <v>1079</v>
      </c>
      <c r="H220" s="265">
        <v>1432</v>
      </c>
      <c r="I220" s="265">
        <v>529</v>
      </c>
      <c r="J220" s="266">
        <v>321.3</v>
      </c>
      <c r="K220" s="266">
        <v>1408</v>
      </c>
      <c r="L220" s="266">
        <v>215</v>
      </c>
      <c r="M220" s="266">
        <v>15</v>
      </c>
      <c r="N220" s="266">
        <v>207</v>
      </c>
      <c r="O220" s="266">
        <v>14</v>
      </c>
      <c r="P220" s="266">
        <v>3</v>
      </c>
      <c r="Q220" s="266">
        <v>52</v>
      </c>
      <c r="R220" s="266">
        <v>6</v>
      </c>
      <c r="S220" s="266">
        <v>25</v>
      </c>
      <c r="T220" s="266">
        <v>21</v>
      </c>
      <c r="U220" s="266">
        <v>14</v>
      </c>
      <c r="V220" s="266">
        <v>19</v>
      </c>
      <c r="W220" s="266">
        <v>16</v>
      </c>
      <c r="X220" s="266">
        <v>3</v>
      </c>
      <c r="Y220" s="266" t="s">
        <v>245</v>
      </c>
      <c r="Z220" s="266" t="s">
        <v>245</v>
      </c>
      <c r="AA220" s="266">
        <v>18</v>
      </c>
      <c r="AB220" s="266">
        <v>43</v>
      </c>
      <c r="AC220" s="266">
        <v>49</v>
      </c>
      <c r="AD220" s="266">
        <v>49</v>
      </c>
      <c r="AE220" s="266">
        <v>49</v>
      </c>
      <c r="AF220" s="266">
        <v>49</v>
      </c>
      <c r="AG220" s="266">
        <v>3</v>
      </c>
      <c r="AH220" s="266">
        <v>51</v>
      </c>
      <c r="AI220" s="266">
        <v>9</v>
      </c>
      <c r="AJ220" s="266">
        <v>48</v>
      </c>
      <c r="AK220" s="266">
        <v>25</v>
      </c>
      <c r="AL220" s="266">
        <v>28</v>
      </c>
      <c r="AM220" s="266">
        <v>13</v>
      </c>
      <c r="AN220" s="266">
        <v>50</v>
      </c>
      <c r="AO220" s="266">
        <v>26</v>
      </c>
      <c r="AP220" s="266">
        <v>50</v>
      </c>
      <c r="AQ220" s="266">
        <v>38</v>
      </c>
    </row>
    <row r="221" spans="1:43">
      <c r="A221" s="272">
        <v>216</v>
      </c>
      <c r="B221" s="270"/>
      <c r="C221" s="268" t="s">
        <v>2644</v>
      </c>
      <c r="D221" s="264">
        <v>3753</v>
      </c>
      <c r="E221" s="264">
        <v>2281</v>
      </c>
      <c r="F221" s="265">
        <v>443</v>
      </c>
      <c r="G221" s="265">
        <v>225</v>
      </c>
      <c r="H221" s="265">
        <v>161</v>
      </c>
      <c r="I221" s="265">
        <v>57</v>
      </c>
      <c r="J221" s="266">
        <v>83.37</v>
      </c>
      <c r="K221" s="266">
        <v>280</v>
      </c>
      <c r="L221" s="266">
        <v>43</v>
      </c>
      <c r="M221" s="266">
        <v>1</v>
      </c>
      <c r="N221" s="266">
        <v>42</v>
      </c>
      <c r="O221" s="266" t="s">
        <v>245</v>
      </c>
      <c r="P221" s="266" t="s">
        <v>245</v>
      </c>
      <c r="Q221" s="266">
        <v>13</v>
      </c>
      <c r="R221" s="266">
        <v>3</v>
      </c>
      <c r="S221" s="266">
        <v>7</v>
      </c>
      <c r="T221" s="266">
        <v>3</v>
      </c>
      <c r="U221" s="266">
        <v>2</v>
      </c>
      <c r="V221" s="266">
        <v>7</v>
      </c>
      <c r="W221" s="266">
        <v>3</v>
      </c>
      <c r="X221" s="266">
        <v>1</v>
      </c>
      <c r="Y221" s="266" t="s">
        <v>245</v>
      </c>
      <c r="Z221" s="266" t="s">
        <v>245</v>
      </c>
      <c r="AA221" s="266">
        <v>3</v>
      </c>
      <c r="AB221" s="266">
        <v>10</v>
      </c>
      <c r="AC221" s="266">
        <v>13</v>
      </c>
      <c r="AD221" s="266">
        <v>13</v>
      </c>
      <c r="AE221" s="266">
        <v>13</v>
      </c>
      <c r="AF221" s="266">
        <v>13</v>
      </c>
      <c r="AG221" s="266">
        <v>0</v>
      </c>
      <c r="AH221" s="266">
        <v>13</v>
      </c>
      <c r="AI221" s="266">
        <v>1</v>
      </c>
      <c r="AJ221" s="266">
        <v>11</v>
      </c>
      <c r="AK221" s="266">
        <v>6</v>
      </c>
      <c r="AL221" s="266">
        <v>9</v>
      </c>
      <c r="AM221" s="266">
        <v>4</v>
      </c>
      <c r="AN221" s="266">
        <v>12</v>
      </c>
      <c r="AO221" s="266">
        <v>11</v>
      </c>
      <c r="AP221" s="266">
        <v>12</v>
      </c>
      <c r="AQ221" s="266">
        <v>9</v>
      </c>
    </row>
    <row r="222" spans="1:43">
      <c r="A222" s="272">
        <v>217</v>
      </c>
      <c r="B222" s="270"/>
      <c r="C222" s="268" t="s">
        <v>2653</v>
      </c>
      <c r="D222" s="264">
        <v>1613</v>
      </c>
      <c r="E222" s="264">
        <v>1131</v>
      </c>
      <c r="F222" s="265">
        <v>162</v>
      </c>
      <c r="G222" s="265">
        <v>85</v>
      </c>
      <c r="H222" s="265">
        <v>75</v>
      </c>
      <c r="I222" s="265">
        <v>2</v>
      </c>
      <c r="J222" s="266" t="s">
        <v>246</v>
      </c>
      <c r="K222" s="266">
        <v>39</v>
      </c>
      <c r="L222" s="266" t="s">
        <v>246</v>
      </c>
      <c r="M222" s="266" t="s">
        <v>246</v>
      </c>
      <c r="N222" s="266" t="s">
        <v>246</v>
      </c>
      <c r="O222" s="266" t="s">
        <v>246</v>
      </c>
      <c r="P222" s="266" t="s">
        <v>246</v>
      </c>
      <c r="Q222" s="266">
        <v>5</v>
      </c>
      <c r="R222" s="266">
        <v>1</v>
      </c>
      <c r="S222" s="266">
        <v>2</v>
      </c>
      <c r="T222" s="266">
        <v>2</v>
      </c>
      <c r="U222" s="266" t="s">
        <v>245</v>
      </c>
      <c r="V222" s="266">
        <v>3</v>
      </c>
      <c r="W222" s="266">
        <v>2</v>
      </c>
      <c r="X222" s="266" t="s">
        <v>245</v>
      </c>
      <c r="Y222" s="266" t="s">
        <v>245</v>
      </c>
      <c r="Z222" s="266" t="s">
        <v>245</v>
      </c>
      <c r="AA222" s="266">
        <v>1</v>
      </c>
      <c r="AB222" s="266">
        <v>4</v>
      </c>
      <c r="AC222" s="266">
        <v>5</v>
      </c>
      <c r="AD222" s="266">
        <v>5</v>
      </c>
      <c r="AE222" s="266">
        <v>5</v>
      </c>
      <c r="AF222" s="266">
        <v>5</v>
      </c>
      <c r="AG222" s="266">
        <v>0</v>
      </c>
      <c r="AH222" s="266">
        <v>5</v>
      </c>
      <c r="AI222" s="266">
        <v>1</v>
      </c>
      <c r="AJ222" s="266">
        <v>5</v>
      </c>
      <c r="AK222" s="266">
        <v>5</v>
      </c>
      <c r="AL222" s="266">
        <v>4</v>
      </c>
      <c r="AM222" s="266">
        <v>2</v>
      </c>
      <c r="AN222" s="266">
        <v>5</v>
      </c>
      <c r="AO222" s="266">
        <v>3</v>
      </c>
      <c r="AP222" s="266">
        <v>5</v>
      </c>
      <c r="AQ222" s="266">
        <v>4</v>
      </c>
    </row>
    <row r="223" spans="1:43">
      <c r="A223" s="272">
        <v>218</v>
      </c>
      <c r="B223" s="270"/>
      <c r="C223" s="268" t="s">
        <v>2656</v>
      </c>
      <c r="D223" s="264">
        <v>1671</v>
      </c>
      <c r="E223" s="264">
        <v>33</v>
      </c>
      <c r="F223" s="265">
        <v>589</v>
      </c>
      <c r="G223" s="265">
        <v>280</v>
      </c>
      <c r="H223" s="265">
        <v>158</v>
      </c>
      <c r="I223" s="265">
        <v>151</v>
      </c>
      <c r="J223" s="266">
        <v>44.33</v>
      </c>
      <c r="K223" s="266">
        <v>314</v>
      </c>
      <c r="L223" s="266">
        <v>46</v>
      </c>
      <c r="M223" s="266">
        <v>4</v>
      </c>
      <c r="N223" s="266">
        <v>44</v>
      </c>
      <c r="O223" s="266" t="s">
        <v>245</v>
      </c>
      <c r="P223" s="266">
        <v>1</v>
      </c>
      <c r="Q223" s="266">
        <v>6</v>
      </c>
      <c r="R223" s="266">
        <v>1</v>
      </c>
      <c r="S223" s="266">
        <v>3</v>
      </c>
      <c r="T223" s="266">
        <v>2</v>
      </c>
      <c r="U223" s="266">
        <v>5</v>
      </c>
      <c r="V223" s="266">
        <v>1</v>
      </c>
      <c r="W223" s="266" t="s">
        <v>245</v>
      </c>
      <c r="X223" s="266" t="s">
        <v>245</v>
      </c>
      <c r="Y223" s="266" t="s">
        <v>245</v>
      </c>
      <c r="Z223" s="266" t="s">
        <v>245</v>
      </c>
      <c r="AA223" s="266">
        <v>2</v>
      </c>
      <c r="AB223" s="266">
        <v>6</v>
      </c>
      <c r="AC223" s="266">
        <v>6</v>
      </c>
      <c r="AD223" s="266">
        <v>6</v>
      </c>
      <c r="AE223" s="266">
        <v>6</v>
      </c>
      <c r="AF223" s="266">
        <v>6</v>
      </c>
      <c r="AG223" s="266">
        <v>0</v>
      </c>
      <c r="AH223" s="266">
        <v>6</v>
      </c>
      <c r="AI223" s="266">
        <v>0</v>
      </c>
      <c r="AJ223" s="266">
        <v>6</v>
      </c>
      <c r="AK223" s="266">
        <v>1</v>
      </c>
      <c r="AL223" s="266">
        <v>1</v>
      </c>
      <c r="AM223" s="266">
        <v>1</v>
      </c>
      <c r="AN223" s="266">
        <v>6</v>
      </c>
      <c r="AO223" s="266">
        <v>1</v>
      </c>
      <c r="AP223" s="266">
        <v>6</v>
      </c>
      <c r="AQ223" s="266">
        <v>6</v>
      </c>
    </row>
    <row r="224" spans="1:43">
      <c r="A224" s="272">
        <v>219</v>
      </c>
      <c r="B224" s="270"/>
      <c r="C224" s="268" t="s">
        <v>2661</v>
      </c>
      <c r="D224" s="264">
        <v>2228</v>
      </c>
      <c r="E224" s="264">
        <v>1426</v>
      </c>
      <c r="F224" s="265">
        <v>531</v>
      </c>
      <c r="G224" s="265">
        <v>196</v>
      </c>
      <c r="H224" s="265">
        <v>331</v>
      </c>
      <c r="I224" s="265">
        <v>4</v>
      </c>
      <c r="J224" s="266">
        <v>64.78</v>
      </c>
      <c r="K224" s="266">
        <v>241</v>
      </c>
      <c r="L224" s="266">
        <v>41</v>
      </c>
      <c r="M224" s="266">
        <v>1</v>
      </c>
      <c r="N224" s="266">
        <v>40</v>
      </c>
      <c r="O224" s="266" t="s">
        <v>245</v>
      </c>
      <c r="P224" s="266" t="s">
        <v>245</v>
      </c>
      <c r="Q224" s="266">
        <v>5</v>
      </c>
      <c r="R224" s="266" t="s">
        <v>245</v>
      </c>
      <c r="S224" s="266">
        <v>4</v>
      </c>
      <c r="T224" s="266">
        <v>1</v>
      </c>
      <c r="U224" s="266" t="s">
        <v>245</v>
      </c>
      <c r="V224" s="266">
        <v>1</v>
      </c>
      <c r="W224" s="266">
        <v>4</v>
      </c>
      <c r="X224" s="266" t="s">
        <v>245</v>
      </c>
      <c r="Y224" s="266" t="s">
        <v>245</v>
      </c>
      <c r="Z224" s="266" t="s">
        <v>245</v>
      </c>
      <c r="AA224" s="266">
        <v>1</v>
      </c>
      <c r="AB224" s="266">
        <v>5</v>
      </c>
      <c r="AC224" s="266">
        <v>5</v>
      </c>
      <c r="AD224" s="266">
        <v>5</v>
      </c>
      <c r="AE224" s="266">
        <v>5</v>
      </c>
      <c r="AF224" s="266">
        <v>5</v>
      </c>
      <c r="AG224" s="266">
        <v>0</v>
      </c>
      <c r="AH224" s="266">
        <v>5</v>
      </c>
      <c r="AI224" s="266">
        <v>0</v>
      </c>
      <c r="AJ224" s="266">
        <v>5</v>
      </c>
      <c r="AK224" s="266">
        <v>3</v>
      </c>
      <c r="AL224" s="266">
        <v>4</v>
      </c>
      <c r="AM224" s="266">
        <v>1</v>
      </c>
      <c r="AN224" s="266">
        <v>5</v>
      </c>
      <c r="AO224" s="266">
        <v>2</v>
      </c>
      <c r="AP224" s="266">
        <v>5</v>
      </c>
      <c r="AQ224" s="266">
        <v>5</v>
      </c>
    </row>
    <row r="225" spans="1:43">
      <c r="A225" s="272">
        <v>220</v>
      </c>
      <c r="B225" s="269"/>
      <c r="C225" s="269" t="s">
        <v>2666</v>
      </c>
      <c r="D225" s="264">
        <v>3589</v>
      </c>
      <c r="E225" s="264">
        <v>2802</v>
      </c>
      <c r="F225" s="265">
        <v>371</v>
      </c>
      <c r="G225" s="265">
        <v>84</v>
      </c>
      <c r="H225" s="265">
        <v>147</v>
      </c>
      <c r="I225" s="265">
        <v>140</v>
      </c>
      <c r="J225" s="266">
        <v>50.32</v>
      </c>
      <c r="K225" s="266">
        <v>165</v>
      </c>
      <c r="L225" s="266">
        <v>49</v>
      </c>
      <c r="M225" s="266">
        <v>4</v>
      </c>
      <c r="N225" s="266">
        <v>48</v>
      </c>
      <c r="O225" s="266">
        <v>14</v>
      </c>
      <c r="P225" s="266">
        <v>1</v>
      </c>
      <c r="Q225" s="266">
        <v>7</v>
      </c>
      <c r="R225" s="266">
        <v>1</v>
      </c>
      <c r="S225" s="266">
        <v>2</v>
      </c>
      <c r="T225" s="266">
        <v>4</v>
      </c>
      <c r="U225" s="266">
        <v>2</v>
      </c>
      <c r="V225" s="266">
        <v>4</v>
      </c>
      <c r="W225" s="266">
        <v>1</v>
      </c>
      <c r="X225" s="266" t="s">
        <v>245</v>
      </c>
      <c r="Y225" s="266" t="s">
        <v>245</v>
      </c>
      <c r="Z225" s="266" t="s">
        <v>245</v>
      </c>
      <c r="AA225" s="266">
        <v>5</v>
      </c>
      <c r="AB225" s="266">
        <v>6</v>
      </c>
      <c r="AC225" s="266">
        <v>7</v>
      </c>
      <c r="AD225" s="266">
        <v>7</v>
      </c>
      <c r="AE225" s="266">
        <v>7</v>
      </c>
      <c r="AF225" s="266">
        <v>7</v>
      </c>
      <c r="AG225" s="266">
        <v>0</v>
      </c>
      <c r="AH225" s="266">
        <v>7</v>
      </c>
      <c r="AI225" s="266">
        <v>2</v>
      </c>
      <c r="AJ225" s="266">
        <v>6</v>
      </c>
      <c r="AK225" s="266">
        <v>3</v>
      </c>
      <c r="AL225" s="266">
        <v>4</v>
      </c>
      <c r="AM225" s="266">
        <v>3</v>
      </c>
      <c r="AN225" s="266">
        <v>7</v>
      </c>
      <c r="AO225" s="266">
        <v>2</v>
      </c>
      <c r="AP225" s="266">
        <v>7</v>
      </c>
      <c r="AQ225" s="266">
        <v>6</v>
      </c>
    </row>
    <row r="226" spans="1:43">
      <c r="A226" s="272">
        <v>221</v>
      </c>
      <c r="B226" s="269"/>
      <c r="C226" s="273" t="s">
        <v>2673</v>
      </c>
      <c r="D226" s="264">
        <v>4397</v>
      </c>
      <c r="E226" s="264">
        <v>2902</v>
      </c>
      <c r="F226" s="265">
        <v>918</v>
      </c>
      <c r="G226" s="265">
        <v>205</v>
      </c>
      <c r="H226" s="265">
        <v>538</v>
      </c>
      <c r="I226" s="265">
        <v>175</v>
      </c>
      <c r="J226" s="266">
        <v>37</v>
      </c>
      <c r="K226" s="266">
        <v>367</v>
      </c>
      <c r="L226" s="266">
        <v>29</v>
      </c>
      <c r="M226" s="266">
        <v>5</v>
      </c>
      <c r="N226" s="266">
        <v>26</v>
      </c>
      <c r="O226" s="266" t="s">
        <v>245</v>
      </c>
      <c r="P226" s="266">
        <v>1</v>
      </c>
      <c r="Q226" s="266">
        <v>7</v>
      </c>
      <c r="R226" s="266" t="s">
        <v>245</v>
      </c>
      <c r="S226" s="266">
        <v>5</v>
      </c>
      <c r="T226" s="266">
        <v>2</v>
      </c>
      <c r="U226" s="266" t="s">
        <v>245</v>
      </c>
      <c r="V226" s="266">
        <v>2</v>
      </c>
      <c r="W226" s="266">
        <v>3</v>
      </c>
      <c r="X226" s="266">
        <v>2</v>
      </c>
      <c r="Y226" s="266" t="s">
        <v>245</v>
      </c>
      <c r="Z226" s="266" t="s">
        <v>245</v>
      </c>
      <c r="AA226" s="266">
        <v>6</v>
      </c>
      <c r="AB226" s="266">
        <v>7</v>
      </c>
      <c r="AC226" s="266">
        <v>7</v>
      </c>
      <c r="AD226" s="266">
        <v>7</v>
      </c>
      <c r="AE226" s="266">
        <v>7</v>
      </c>
      <c r="AF226" s="266">
        <v>7</v>
      </c>
      <c r="AG226" s="266">
        <v>0</v>
      </c>
      <c r="AH226" s="266">
        <v>7</v>
      </c>
      <c r="AI226" s="266">
        <v>4</v>
      </c>
      <c r="AJ226" s="266">
        <v>6</v>
      </c>
      <c r="AK226" s="266">
        <v>5</v>
      </c>
      <c r="AL226" s="266">
        <v>2</v>
      </c>
      <c r="AM226" s="266">
        <v>2</v>
      </c>
      <c r="AN226" s="266">
        <v>6</v>
      </c>
      <c r="AO226" s="266">
        <v>6</v>
      </c>
      <c r="AP226" s="266">
        <v>7</v>
      </c>
      <c r="AQ226" s="266">
        <v>7</v>
      </c>
    </row>
    <row r="227" spans="1:43">
      <c r="A227" s="272">
        <v>222</v>
      </c>
      <c r="B227" s="269"/>
      <c r="C227" s="269" t="s">
        <v>2678</v>
      </c>
      <c r="D227" s="264">
        <v>11747</v>
      </c>
      <c r="E227" s="264">
        <v>11297</v>
      </c>
      <c r="F227" s="265">
        <v>26</v>
      </c>
      <c r="G227" s="265">
        <v>4</v>
      </c>
      <c r="H227" s="265">
        <v>22</v>
      </c>
      <c r="I227" s="265">
        <v>0</v>
      </c>
      <c r="J227" s="266" t="s">
        <v>246</v>
      </c>
      <c r="K227" s="266">
        <v>2</v>
      </c>
      <c r="L227" s="266" t="s">
        <v>246</v>
      </c>
      <c r="M227" s="266" t="s">
        <v>246</v>
      </c>
      <c r="N227" s="266" t="s">
        <v>246</v>
      </c>
      <c r="O227" s="266" t="s">
        <v>246</v>
      </c>
      <c r="P227" s="266" t="s">
        <v>246</v>
      </c>
      <c r="Q227" s="266">
        <v>9</v>
      </c>
      <c r="R227" s="266" t="s">
        <v>245</v>
      </c>
      <c r="S227" s="266">
        <v>2</v>
      </c>
      <c r="T227" s="266">
        <v>7</v>
      </c>
      <c r="U227" s="266">
        <v>5</v>
      </c>
      <c r="V227" s="266">
        <v>1</v>
      </c>
      <c r="W227" s="266">
        <v>3</v>
      </c>
      <c r="X227" s="266" t="s">
        <v>245</v>
      </c>
      <c r="Y227" s="266" t="s">
        <v>245</v>
      </c>
      <c r="Z227" s="266" t="s">
        <v>245</v>
      </c>
      <c r="AA227" s="266">
        <v>0</v>
      </c>
      <c r="AB227" s="266">
        <v>5</v>
      </c>
      <c r="AC227" s="266">
        <v>6</v>
      </c>
      <c r="AD227" s="266">
        <v>6</v>
      </c>
      <c r="AE227" s="266">
        <v>6</v>
      </c>
      <c r="AF227" s="266">
        <v>6</v>
      </c>
      <c r="AG227" s="266">
        <v>3</v>
      </c>
      <c r="AH227" s="266">
        <v>8</v>
      </c>
      <c r="AI227" s="266">
        <v>1</v>
      </c>
      <c r="AJ227" s="266">
        <v>9</v>
      </c>
      <c r="AK227" s="266">
        <v>2</v>
      </c>
      <c r="AL227" s="266">
        <v>4</v>
      </c>
      <c r="AM227" s="266">
        <v>0</v>
      </c>
      <c r="AN227" s="266">
        <v>9</v>
      </c>
      <c r="AO227" s="266">
        <v>1</v>
      </c>
      <c r="AP227" s="266">
        <v>8</v>
      </c>
      <c r="AQ227" s="266">
        <v>1</v>
      </c>
    </row>
    <row r="228" spans="1:43">
      <c r="A228" s="272">
        <v>223</v>
      </c>
      <c r="B228" s="270" t="s">
        <v>2686</v>
      </c>
      <c r="C228" s="268"/>
      <c r="D228" s="264">
        <v>42351</v>
      </c>
      <c r="E228" s="264">
        <v>26547</v>
      </c>
      <c r="F228" s="265">
        <v>6580</v>
      </c>
      <c r="G228" s="265">
        <v>3936</v>
      </c>
      <c r="H228" s="265">
        <v>1918</v>
      </c>
      <c r="I228" s="265">
        <v>726</v>
      </c>
      <c r="J228" s="266">
        <v>1322.73</v>
      </c>
      <c r="K228" s="266">
        <v>3609</v>
      </c>
      <c r="L228" s="266">
        <v>587</v>
      </c>
      <c r="M228" s="266">
        <v>21</v>
      </c>
      <c r="N228" s="266">
        <v>577</v>
      </c>
      <c r="O228" s="266">
        <v>13</v>
      </c>
      <c r="P228" s="266">
        <v>12</v>
      </c>
      <c r="Q228" s="266">
        <v>241</v>
      </c>
      <c r="R228" s="266">
        <v>88</v>
      </c>
      <c r="S228" s="266">
        <v>91</v>
      </c>
      <c r="T228" s="266">
        <v>62</v>
      </c>
      <c r="U228" s="266">
        <v>32</v>
      </c>
      <c r="V228" s="266">
        <v>72</v>
      </c>
      <c r="W228" s="266">
        <v>77</v>
      </c>
      <c r="X228" s="266">
        <v>44</v>
      </c>
      <c r="Y228" s="266">
        <v>12</v>
      </c>
      <c r="Z228" s="266">
        <v>4</v>
      </c>
      <c r="AA228" s="266">
        <v>121</v>
      </c>
      <c r="AB228" s="266">
        <v>216</v>
      </c>
      <c r="AC228" s="266">
        <v>168</v>
      </c>
      <c r="AD228" s="266">
        <v>229</v>
      </c>
      <c r="AE228" s="266">
        <v>227</v>
      </c>
      <c r="AF228" s="266">
        <v>225</v>
      </c>
      <c r="AG228" s="266">
        <v>6</v>
      </c>
      <c r="AH228" s="266">
        <v>227</v>
      </c>
      <c r="AI228" s="266">
        <v>62</v>
      </c>
      <c r="AJ228" s="266">
        <v>175</v>
      </c>
      <c r="AK228" s="266">
        <v>68</v>
      </c>
      <c r="AL228" s="266">
        <v>51</v>
      </c>
      <c r="AM228" s="266">
        <v>26</v>
      </c>
      <c r="AN228" s="266">
        <v>226</v>
      </c>
      <c r="AO228" s="266">
        <v>131</v>
      </c>
      <c r="AP228" s="266">
        <v>223</v>
      </c>
      <c r="AQ228" s="266">
        <v>212</v>
      </c>
    </row>
    <row r="229" spans="1:43">
      <c r="A229" s="272">
        <v>224</v>
      </c>
      <c r="B229" s="270"/>
      <c r="C229" s="268" t="s">
        <v>2687</v>
      </c>
      <c r="D229" s="264">
        <v>630</v>
      </c>
      <c r="E229" s="264" t="s">
        <v>245</v>
      </c>
      <c r="F229" s="265">
        <v>301</v>
      </c>
      <c r="G229" s="265">
        <v>289</v>
      </c>
      <c r="H229" s="265">
        <v>9</v>
      </c>
      <c r="I229" s="265">
        <v>3</v>
      </c>
      <c r="J229" s="266">
        <v>10.16</v>
      </c>
      <c r="K229" s="266">
        <v>188</v>
      </c>
      <c r="L229" s="266">
        <v>34</v>
      </c>
      <c r="M229" s="266">
        <v>1</v>
      </c>
      <c r="N229" s="266">
        <v>34</v>
      </c>
      <c r="O229" s="266">
        <v>1</v>
      </c>
      <c r="P229" s="266">
        <v>1</v>
      </c>
      <c r="Q229" s="266">
        <v>10</v>
      </c>
      <c r="R229" s="266">
        <v>10</v>
      </c>
      <c r="S229" s="266" t="s">
        <v>245</v>
      </c>
      <c r="T229" s="266" t="s">
        <v>245</v>
      </c>
      <c r="U229" s="266">
        <v>4</v>
      </c>
      <c r="V229" s="266">
        <v>6</v>
      </c>
      <c r="W229" s="266" t="s">
        <v>245</v>
      </c>
      <c r="X229" s="266" t="s">
        <v>245</v>
      </c>
      <c r="Y229" s="266" t="s">
        <v>245</v>
      </c>
      <c r="Z229" s="266" t="s">
        <v>245</v>
      </c>
      <c r="AA229" s="266">
        <v>2</v>
      </c>
      <c r="AB229" s="266">
        <v>10</v>
      </c>
      <c r="AC229" s="266">
        <v>2</v>
      </c>
      <c r="AD229" s="266">
        <v>10</v>
      </c>
      <c r="AE229" s="266">
        <v>10</v>
      </c>
      <c r="AF229" s="266">
        <v>10</v>
      </c>
      <c r="AG229" s="266">
        <v>0</v>
      </c>
      <c r="AH229" s="266">
        <v>10</v>
      </c>
      <c r="AI229" s="266">
        <v>2</v>
      </c>
      <c r="AJ229" s="266">
        <v>0</v>
      </c>
      <c r="AK229" s="266">
        <v>0</v>
      </c>
      <c r="AL229" s="266">
        <v>0</v>
      </c>
      <c r="AM229" s="266">
        <v>0</v>
      </c>
      <c r="AN229" s="266">
        <v>9</v>
      </c>
      <c r="AO229" s="266">
        <v>0</v>
      </c>
      <c r="AP229" s="266">
        <v>10</v>
      </c>
      <c r="AQ229" s="266">
        <v>10</v>
      </c>
    </row>
    <row r="230" spans="1:43">
      <c r="A230" s="272">
        <v>225</v>
      </c>
      <c r="B230" s="269"/>
      <c r="C230" s="269" t="s">
        <v>2696</v>
      </c>
      <c r="D230" s="264">
        <v>793</v>
      </c>
      <c r="E230" s="264">
        <v>417</v>
      </c>
      <c r="F230" s="265">
        <v>111</v>
      </c>
      <c r="G230" s="265">
        <v>85</v>
      </c>
      <c r="H230" s="265">
        <v>21</v>
      </c>
      <c r="I230" s="265">
        <v>5</v>
      </c>
      <c r="J230" s="266">
        <v>30.01</v>
      </c>
      <c r="K230" s="266">
        <v>83</v>
      </c>
      <c r="L230" s="266">
        <v>5</v>
      </c>
      <c r="M230" s="266" t="s">
        <v>245</v>
      </c>
      <c r="N230" s="266">
        <v>5</v>
      </c>
      <c r="O230" s="266">
        <v>1</v>
      </c>
      <c r="P230" s="266" t="s">
        <v>245</v>
      </c>
      <c r="Q230" s="266">
        <v>6</v>
      </c>
      <c r="R230" s="266">
        <v>4</v>
      </c>
      <c r="S230" s="266">
        <v>2</v>
      </c>
      <c r="T230" s="266" t="s">
        <v>245</v>
      </c>
      <c r="U230" s="266" t="s">
        <v>245</v>
      </c>
      <c r="V230" s="266">
        <v>1</v>
      </c>
      <c r="W230" s="266">
        <v>1</v>
      </c>
      <c r="X230" s="266">
        <v>3</v>
      </c>
      <c r="Y230" s="266">
        <v>1</v>
      </c>
      <c r="Z230" s="266" t="s">
        <v>245</v>
      </c>
      <c r="AA230" s="266">
        <v>1</v>
      </c>
      <c r="AB230" s="266">
        <v>6</v>
      </c>
      <c r="AC230" s="266">
        <v>6</v>
      </c>
      <c r="AD230" s="266">
        <v>6</v>
      </c>
      <c r="AE230" s="266">
        <v>6</v>
      </c>
      <c r="AF230" s="266">
        <v>6</v>
      </c>
      <c r="AG230" s="266">
        <v>0</v>
      </c>
      <c r="AH230" s="266">
        <v>6</v>
      </c>
      <c r="AI230" s="266">
        <v>4</v>
      </c>
      <c r="AJ230" s="266">
        <v>6</v>
      </c>
      <c r="AK230" s="266">
        <v>6</v>
      </c>
      <c r="AL230" s="266">
        <v>4</v>
      </c>
      <c r="AM230" s="266">
        <v>3</v>
      </c>
      <c r="AN230" s="266">
        <v>6</v>
      </c>
      <c r="AO230" s="266">
        <v>6</v>
      </c>
      <c r="AP230" s="266">
        <v>6</v>
      </c>
      <c r="AQ230" s="266">
        <v>6</v>
      </c>
    </row>
    <row r="231" spans="1:43">
      <c r="A231" s="272">
        <v>226</v>
      </c>
      <c r="B231" s="270"/>
      <c r="C231" s="268" t="s">
        <v>452</v>
      </c>
      <c r="D231" s="264">
        <v>195</v>
      </c>
      <c r="E231" s="264" t="s">
        <v>245</v>
      </c>
      <c r="F231" s="265">
        <v>140</v>
      </c>
      <c r="G231" s="265">
        <v>135</v>
      </c>
      <c r="H231" s="265">
        <v>5</v>
      </c>
      <c r="I231" s="265" t="s">
        <v>245</v>
      </c>
      <c r="J231" s="266">
        <v>5.86</v>
      </c>
      <c r="K231" s="266">
        <v>74</v>
      </c>
      <c r="L231" s="266">
        <v>11</v>
      </c>
      <c r="M231" s="266" t="s">
        <v>245</v>
      </c>
      <c r="N231" s="266">
        <v>11</v>
      </c>
      <c r="O231" s="266" t="s">
        <v>245</v>
      </c>
      <c r="P231" s="266" t="s">
        <v>245</v>
      </c>
      <c r="Q231" s="266">
        <v>4</v>
      </c>
      <c r="R231" s="266">
        <v>4</v>
      </c>
      <c r="S231" s="266" t="s">
        <v>245</v>
      </c>
      <c r="T231" s="266" t="s">
        <v>245</v>
      </c>
      <c r="U231" s="266" t="s">
        <v>245</v>
      </c>
      <c r="V231" s="266">
        <v>1</v>
      </c>
      <c r="W231" s="266">
        <v>3</v>
      </c>
      <c r="X231" s="266" t="s">
        <v>245</v>
      </c>
      <c r="Y231" s="266" t="s">
        <v>245</v>
      </c>
      <c r="Z231" s="266" t="s">
        <v>245</v>
      </c>
      <c r="AA231" s="266">
        <v>0</v>
      </c>
      <c r="AB231" s="266">
        <v>4</v>
      </c>
      <c r="AC231" s="266">
        <v>2</v>
      </c>
      <c r="AD231" s="266">
        <v>4</v>
      </c>
      <c r="AE231" s="266">
        <v>4</v>
      </c>
      <c r="AF231" s="266">
        <v>4</v>
      </c>
      <c r="AG231" s="266">
        <v>0</v>
      </c>
      <c r="AH231" s="266">
        <v>4</v>
      </c>
      <c r="AI231" s="266">
        <v>1</v>
      </c>
      <c r="AJ231" s="266">
        <v>1</v>
      </c>
      <c r="AK231" s="266">
        <v>0</v>
      </c>
      <c r="AL231" s="266">
        <v>0</v>
      </c>
      <c r="AM231" s="266">
        <v>0</v>
      </c>
      <c r="AN231" s="266">
        <v>3</v>
      </c>
      <c r="AO231" s="266">
        <v>1</v>
      </c>
      <c r="AP231" s="266">
        <v>4</v>
      </c>
      <c r="AQ231" s="266">
        <v>4</v>
      </c>
    </row>
    <row r="232" spans="1:43">
      <c r="A232" s="272">
        <v>227</v>
      </c>
      <c r="B232" s="270"/>
      <c r="C232" s="268" t="s">
        <v>2707</v>
      </c>
      <c r="D232" s="264">
        <v>2276</v>
      </c>
      <c r="E232" s="264">
        <v>1979</v>
      </c>
      <c r="F232" s="265">
        <v>125</v>
      </c>
      <c r="G232" s="265">
        <v>101</v>
      </c>
      <c r="H232" s="265">
        <v>20</v>
      </c>
      <c r="I232" s="265">
        <v>4</v>
      </c>
      <c r="J232" s="266">
        <v>38.950000000000003</v>
      </c>
      <c r="K232" s="266">
        <v>66</v>
      </c>
      <c r="L232" s="266">
        <v>7</v>
      </c>
      <c r="M232" s="266">
        <v>1</v>
      </c>
      <c r="N232" s="266">
        <v>7</v>
      </c>
      <c r="O232" s="266" t="s">
        <v>245</v>
      </c>
      <c r="P232" s="266" t="s">
        <v>245</v>
      </c>
      <c r="Q232" s="266">
        <v>4</v>
      </c>
      <c r="R232" s="266">
        <v>2</v>
      </c>
      <c r="S232" s="266">
        <v>1</v>
      </c>
      <c r="T232" s="266">
        <v>1</v>
      </c>
      <c r="U232" s="266" t="s">
        <v>245</v>
      </c>
      <c r="V232" s="266">
        <v>2</v>
      </c>
      <c r="W232" s="266">
        <v>2</v>
      </c>
      <c r="X232" s="266" t="s">
        <v>245</v>
      </c>
      <c r="Y232" s="266" t="s">
        <v>245</v>
      </c>
      <c r="Z232" s="266" t="s">
        <v>245</v>
      </c>
      <c r="AA232" s="266">
        <v>0</v>
      </c>
      <c r="AB232" s="266">
        <v>3</v>
      </c>
      <c r="AC232" s="266">
        <v>4</v>
      </c>
      <c r="AD232" s="266">
        <v>4</v>
      </c>
      <c r="AE232" s="266">
        <v>3</v>
      </c>
      <c r="AF232" s="266">
        <v>3</v>
      </c>
      <c r="AG232" s="266">
        <v>0</v>
      </c>
      <c r="AH232" s="266">
        <v>4</v>
      </c>
      <c r="AI232" s="266">
        <v>1</v>
      </c>
      <c r="AJ232" s="266">
        <v>4</v>
      </c>
      <c r="AK232" s="266">
        <v>3</v>
      </c>
      <c r="AL232" s="266">
        <v>3</v>
      </c>
      <c r="AM232" s="266">
        <v>1</v>
      </c>
      <c r="AN232" s="266">
        <v>4</v>
      </c>
      <c r="AO232" s="266">
        <v>3</v>
      </c>
      <c r="AP232" s="266">
        <v>4</v>
      </c>
      <c r="AQ232" s="266">
        <v>3</v>
      </c>
    </row>
    <row r="233" spans="1:43">
      <c r="A233" s="272">
        <v>228</v>
      </c>
      <c r="B233" s="270"/>
      <c r="C233" s="268" t="s">
        <v>2712</v>
      </c>
      <c r="D233" s="264">
        <v>1748</v>
      </c>
      <c r="E233" s="264">
        <v>588</v>
      </c>
      <c r="F233" s="265">
        <v>394</v>
      </c>
      <c r="G233" s="265">
        <v>281</v>
      </c>
      <c r="H233" s="265">
        <v>103</v>
      </c>
      <c r="I233" s="265">
        <v>10</v>
      </c>
      <c r="J233" s="266">
        <v>96.59</v>
      </c>
      <c r="K233" s="266">
        <v>276</v>
      </c>
      <c r="L233" s="266">
        <v>49</v>
      </c>
      <c r="M233" s="266" t="s">
        <v>245</v>
      </c>
      <c r="N233" s="266">
        <v>48</v>
      </c>
      <c r="O233" s="266" t="s">
        <v>245</v>
      </c>
      <c r="P233" s="266">
        <v>1</v>
      </c>
      <c r="Q233" s="266">
        <v>12</v>
      </c>
      <c r="R233" s="266">
        <v>9</v>
      </c>
      <c r="S233" s="266">
        <v>1</v>
      </c>
      <c r="T233" s="266">
        <v>2</v>
      </c>
      <c r="U233" s="266" t="s">
        <v>245</v>
      </c>
      <c r="V233" s="266">
        <v>2</v>
      </c>
      <c r="W233" s="266">
        <v>3</v>
      </c>
      <c r="X233" s="266">
        <v>6</v>
      </c>
      <c r="Y233" s="266">
        <v>1</v>
      </c>
      <c r="Z233" s="266" t="s">
        <v>245</v>
      </c>
      <c r="AA233" s="266">
        <v>2</v>
      </c>
      <c r="AB233" s="266">
        <v>12</v>
      </c>
      <c r="AC233" s="266">
        <v>12</v>
      </c>
      <c r="AD233" s="266">
        <v>11</v>
      </c>
      <c r="AE233" s="266">
        <v>12</v>
      </c>
      <c r="AF233" s="266">
        <v>11</v>
      </c>
      <c r="AG233" s="266">
        <v>0</v>
      </c>
      <c r="AH233" s="266">
        <v>12</v>
      </c>
      <c r="AI233" s="266">
        <v>2</v>
      </c>
      <c r="AJ233" s="266">
        <v>9</v>
      </c>
      <c r="AK233" s="266">
        <v>6</v>
      </c>
      <c r="AL233" s="266">
        <v>4</v>
      </c>
      <c r="AM233" s="266">
        <v>4</v>
      </c>
      <c r="AN233" s="266">
        <v>12</v>
      </c>
      <c r="AO233" s="266">
        <v>12</v>
      </c>
      <c r="AP233" s="266">
        <v>12</v>
      </c>
      <c r="AQ233" s="266">
        <v>12</v>
      </c>
    </row>
    <row r="234" spans="1:43">
      <c r="A234" s="272">
        <v>229</v>
      </c>
      <c r="B234" s="270"/>
      <c r="C234" s="268" t="s">
        <v>2723</v>
      </c>
      <c r="D234" s="264">
        <v>491</v>
      </c>
      <c r="E234" s="264" t="s">
        <v>245</v>
      </c>
      <c r="F234" s="265">
        <v>118</v>
      </c>
      <c r="G234" s="265">
        <v>89</v>
      </c>
      <c r="H234" s="265">
        <v>4</v>
      </c>
      <c r="I234" s="265">
        <v>25</v>
      </c>
      <c r="J234" s="266">
        <v>9.57</v>
      </c>
      <c r="K234" s="266">
        <v>111</v>
      </c>
      <c r="L234" s="266">
        <v>24</v>
      </c>
      <c r="M234" s="266" t="s">
        <v>245</v>
      </c>
      <c r="N234" s="266">
        <v>23</v>
      </c>
      <c r="O234" s="266" t="s">
        <v>245</v>
      </c>
      <c r="P234" s="266">
        <v>1</v>
      </c>
      <c r="Q234" s="266">
        <v>8</v>
      </c>
      <c r="R234" s="266">
        <v>4</v>
      </c>
      <c r="S234" s="266">
        <v>3</v>
      </c>
      <c r="T234" s="266">
        <v>1</v>
      </c>
      <c r="U234" s="266">
        <v>4</v>
      </c>
      <c r="V234" s="266">
        <v>2</v>
      </c>
      <c r="W234" s="266">
        <v>1</v>
      </c>
      <c r="X234" s="266">
        <v>1</v>
      </c>
      <c r="Y234" s="266" t="s">
        <v>245</v>
      </c>
      <c r="Z234" s="266" t="s">
        <v>245</v>
      </c>
      <c r="AA234" s="266">
        <v>1</v>
      </c>
      <c r="AB234" s="266">
        <v>8</v>
      </c>
      <c r="AC234" s="266">
        <v>0</v>
      </c>
      <c r="AD234" s="266">
        <v>8</v>
      </c>
      <c r="AE234" s="266">
        <v>8</v>
      </c>
      <c r="AF234" s="266">
        <v>8</v>
      </c>
      <c r="AG234" s="266">
        <v>0</v>
      </c>
      <c r="AH234" s="266">
        <v>7</v>
      </c>
      <c r="AI234" s="266">
        <v>0</v>
      </c>
      <c r="AJ234" s="266">
        <v>0</v>
      </c>
      <c r="AK234" s="266">
        <v>0</v>
      </c>
      <c r="AL234" s="266">
        <v>0</v>
      </c>
      <c r="AM234" s="266">
        <v>0</v>
      </c>
      <c r="AN234" s="266">
        <v>8</v>
      </c>
      <c r="AO234" s="266">
        <v>4</v>
      </c>
      <c r="AP234" s="266">
        <v>8</v>
      </c>
      <c r="AQ234" s="266">
        <v>8</v>
      </c>
    </row>
    <row r="235" spans="1:43">
      <c r="A235" s="272">
        <v>230</v>
      </c>
      <c r="B235" s="270"/>
      <c r="C235" s="268" t="s">
        <v>2729</v>
      </c>
      <c r="D235" s="264">
        <v>1516</v>
      </c>
      <c r="E235" s="264">
        <v>684</v>
      </c>
      <c r="F235" s="265">
        <v>388</v>
      </c>
      <c r="G235" s="265">
        <v>240</v>
      </c>
      <c r="H235" s="265">
        <v>76</v>
      </c>
      <c r="I235" s="265">
        <v>72</v>
      </c>
      <c r="J235" s="266">
        <v>41.82</v>
      </c>
      <c r="K235" s="266">
        <v>224</v>
      </c>
      <c r="L235" s="266">
        <v>25</v>
      </c>
      <c r="M235" s="266" t="s">
        <v>245</v>
      </c>
      <c r="N235" s="266">
        <v>24</v>
      </c>
      <c r="O235" s="266" t="s">
        <v>245</v>
      </c>
      <c r="P235" s="266">
        <v>1</v>
      </c>
      <c r="Q235" s="266">
        <v>14</v>
      </c>
      <c r="R235" s="266">
        <v>8</v>
      </c>
      <c r="S235" s="266">
        <v>3</v>
      </c>
      <c r="T235" s="266">
        <v>3</v>
      </c>
      <c r="U235" s="266">
        <v>1</v>
      </c>
      <c r="V235" s="266">
        <v>8</v>
      </c>
      <c r="W235" s="266">
        <v>4</v>
      </c>
      <c r="X235" s="266">
        <v>1</v>
      </c>
      <c r="Y235" s="266" t="s">
        <v>245</v>
      </c>
      <c r="Z235" s="266" t="s">
        <v>245</v>
      </c>
      <c r="AA235" s="266">
        <v>5</v>
      </c>
      <c r="AB235" s="266">
        <v>13</v>
      </c>
      <c r="AC235" s="266">
        <v>8</v>
      </c>
      <c r="AD235" s="266">
        <v>14</v>
      </c>
      <c r="AE235" s="266">
        <v>13</v>
      </c>
      <c r="AF235" s="266">
        <v>14</v>
      </c>
      <c r="AG235" s="266">
        <v>0</v>
      </c>
      <c r="AH235" s="266">
        <v>13</v>
      </c>
      <c r="AI235" s="266">
        <v>4</v>
      </c>
      <c r="AJ235" s="266">
        <v>9</v>
      </c>
      <c r="AK235" s="266">
        <v>6</v>
      </c>
      <c r="AL235" s="266">
        <v>3</v>
      </c>
      <c r="AM235" s="266">
        <v>3</v>
      </c>
      <c r="AN235" s="266">
        <v>14</v>
      </c>
      <c r="AO235" s="266">
        <v>10</v>
      </c>
      <c r="AP235" s="266">
        <v>13</v>
      </c>
      <c r="AQ235" s="266">
        <v>13</v>
      </c>
    </row>
    <row r="236" spans="1:43">
      <c r="A236" s="272">
        <v>231</v>
      </c>
      <c r="B236" s="270"/>
      <c r="C236" s="268" t="s">
        <v>2742</v>
      </c>
      <c r="D236" s="264">
        <v>3545</v>
      </c>
      <c r="E236" s="264">
        <v>3119</v>
      </c>
      <c r="F236" s="265">
        <v>135</v>
      </c>
      <c r="G236" s="265">
        <v>74</v>
      </c>
      <c r="H236" s="265">
        <v>45</v>
      </c>
      <c r="I236" s="265">
        <v>16</v>
      </c>
      <c r="J236" s="266">
        <v>38.39</v>
      </c>
      <c r="K236" s="266">
        <v>52</v>
      </c>
      <c r="L236" s="266">
        <v>5</v>
      </c>
      <c r="M236" s="266" t="s">
        <v>245</v>
      </c>
      <c r="N236" s="266">
        <v>5</v>
      </c>
      <c r="O236" s="266" t="s">
        <v>245</v>
      </c>
      <c r="P236" s="266" t="s">
        <v>245</v>
      </c>
      <c r="Q236" s="266">
        <v>11</v>
      </c>
      <c r="R236" s="266">
        <v>2</v>
      </c>
      <c r="S236" s="266">
        <v>5</v>
      </c>
      <c r="T236" s="266">
        <v>4</v>
      </c>
      <c r="U236" s="266">
        <v>1</v>
      </c>
      <c r="V236" s="266">
        <v>2</v>
      </c>
      <c r="W236" s="266">
        <v>6</v>
      </c>
      <c r="X236" s="266">
        <v>2</v>
      </c>
      <c r="Y236" s="266" t="s">
        <v>245</v>
      </c>
      <c r="Z236" s="266" t="s">
        <v>245</v>
      </c>
      <c r="AA236" s="266">
        <v>2</v>
      </c>
      <c r="AB236" s="266">
        <v>9</v>
      </c>
      <c r="AC236" s="266">
        <v>2</v>
      </c>
      <c r="AD236" s="266">
        <v>5</v>
      </c>
      <c r="AE236" s="266">
        <v>9</v>
      </c>
      <c r="AF236" s="266">
        <v>8</v>
      </c>
      <c r="AG236" s="266">
        <v>2</v>
      </c>
      <c r="AH236" s="266">
        <v>11</v>
      </c>
      <c r="AI236" s="266">
        <v>1</v>
      </c>
      <c r="AJ236" s="266">
        <v>11</v>
      </c>
      <c r="AK236" s="266">
        <v>6</v>
      </c>
      <c r="AL236" s="266">
        <v>0</v>
      </c>
      <c r="AM236" s="266">
        <v>0</v>
      </c>
      <c r="AN236" s="266">
        <v>11</v>
      </c>
      <c r="AO236" s="266">
        <v>9</v>
      </c>
      <c r="AP236" s="266">
        <v>11</v>
      </c>
      <c r="AQ236" s="266">
        <v>9</v>
      </c>
    </row>
    <row r="237" spans="1:43">
      <c r="A237" s="272">
        <v>232</v>
      </c>
      <c r="B237" s="269"/>
      <c r="C237" s="269" t="s">
        <v>2751</v>
      </c>
      <c r="D237" s="264">
        <v>1075</v>
      </c>
      <c r="E237" s="264">
        <v>37</v>
      </c>
      <c r="F237" s="265">
        <v>210</v>
      </c>
      <c r="G237" s="265">
        <v>119</v>
      </c>
      <c r="H237" s="265">
        <v>50</v>
      </c>
      <c r="I237" s="265">
        <v>41</v>
      </c>
      <c r="J237" s="266">
        <v>50.09</v>
      </c>
      <c r="K237" s="266">
        <v>149</v>
      </c>
      <c r="L237" s="266">
        <v>22</v>
      </c>
      <c r="M237" s="266">
        <v>2</v>
      </c>
      <c r="N237" s="266">
        <v>21</v>
      </c>
      <c r="O237" s="266">
        <v>3</v>
      </c>
      <c r="P237" s="266">
        <v>1</v>
      </c>
      <c r="Q237" s="266">
        <v>13</v>
      </c>
      <c r="R237" s="266">
        <v>2</v>
      </c>
      <c r="S237" s="266">
        <v>6</v>
      </c>
      <c r="T237" s="266">
        <v>5</v>
      </c>
      <c r="U237" s="266">
        <v>11</v>
      </c>
      <c r="V237" s="266">
        <v>2</v>
      </c>
      <c r="W237" s="266" t="s">
        <v>245</v>
      </c>
      <c r="X237" s="266" t="s">
        <v>245</v>
      </c>
      <c r="Y237" s="266" t="s">
        <v>245</v>
      </c>
      <c r="Z237" s="266" t="s">
        <v>245</v>
      </c>
      <c r="AA237" s="266">
        <v>11</v>
      </c>
      <c r="AB237" s="266">
        <v>8</v>
      </c>
      <c r="AC237" s="266">
        <v>13</v>
      </c>
      <c r="AD237" s="266">
        <v>13</v>
      </c>
      <c r="AE237" s="266">
        <v>13</v>
      </c>
      <c r="AF237" s="266">
        <v>13</v>
      </c>
      <c r="AG237" s="266">
        <v>0</v>
      </c>
      <c r="AH237" s="266">
        <v>10</v>
      </c>
      <c r="AI237" s="266">
        <v>0</v>
      </c>
      <c r="AJ237" s="266">
        <v>5</v>
      </c>
      <c r="AK237" s="266">
        <v>0</v>
      </c>
      <c r="AL237" s="266">
        <v>2</v>
      </c>
      <c r="AM237" s="266">
        <v>0</v>
      </c>
      <c r="AN237" s="266">
        <v>9</v>
      </c>
      <c r="AO237" s="266">
        <v>1</v>
      </c>
      <c r="AP237" s="266">
        <v>9</v>
      </c>
      <c r="AQ237" s="266">
        <v>8</v>
      </c>
    </row>
    <row r="238" spans="1:43">
      <c r="A238" s="272">
        <v>233</v>
      </c>
      <c r="B238" s="270"/>
      <c r="C238" s="268" t="s">
        <v>2761</v>
      </c>
      <c r="D238" s="264">
        <v>1136</v>
      </c>
      <c r="E238" s="264">
        <v>589</v>
      </c>
      <c r="F238" s="265">
        <v>174</v>
      </c>
      <c r="G238" s="265">
        <v>99</v>
      </c>
      <c r="H238" s="265">
        <v>39</v>
      </c>
      <c r="I238" s="265">
        <v>36</v>
      </c>
      <c r="J238" s="266">
        <v>49.79</v>
      </c>
      <c r="K238" s="266">
        <v>145</v>
      </c>
      <c r="L238" s="266">
        <v>9</v>
      </c>
      <c r="M238" s="266" t="s">
        <v>245</v>
      </c>
      <c r="N238" s="266">
        <v>9</v>
      </c>
      <c r="O238" s="266" t="s">
        <v>245</v>
      </c>
      <c r="P238" s="266" t="s">
        <v>245</v>
      </c>
      <c r="Q238" s="266">
        <v>3</v>
      </c>
      <c r="R238" s="266" t="s">
        <v>245</v>
      </c>
      <c r="S238" s="266">
        <v>3</v>
      </c>
      <c r="T238" s="266" t="s">
        <v>245</v>
      </c>
      <c r="U238" s="266" t="s">
        <v>245</v>
      </c>
      <c r="V238" s="266" t="s">
        <v>245</v>
      </c>
      <c r="W238" s="266">
        <v>3</v>
      </c>
      <c r="X238" s="266" t="s">
        <v>245</v>
      </c>
      <c r="Y238" s="266" t="s">
        <v>245</v>
      </c>
      <c r="Z238" s="266" t="s">
        <v>245</v>
      </c>
      <c r="AA238" s="266">
        <v>3</v>
      </c>
      <c r="AB238" s="266">
        <v>3</v>
      </c>
      <c r="AC238" s="266">
        <v>3</v>
      </c>
      <c r="AD238" s="266">
        <v>3</v>
      </c>
      <c r="AE238" s="266">
        <v>3</v>
      </c>
      <c r="AF238" s="266">
        <v>3</v>
      </c>
      <c r="AG238" s="266">
        <v>0</v>
      </c>
      <c r="AH238" s="266">
        <v>3</v>
      </c>
      <c r="AI238" s="266">
        <v>0</v>
      </c>
      <c r="AJ238" s="266">
        <v>3</v>
      </c>
      <c r="AK238" s="266">
        <v>0</v>
      </c>
      <c r="AL238" s="266">
        <v>1</v>
      </c>
      <c r="AM238" s="266">
        <v>0</v>
      </c>
      <c r="AN238" s="266">
        <v>3</v>
      </c>
      <c r="AO238" s="266">
        <v>2</v>
      </c>
      <c r="AP238" s="266">
        <v>3</v>
      </c>
      <c r="AQ238" s="266">
        <v>3</v>
      </c>
    </row>
    <row r="239" spans="1:43">
      <c r="A239" s="272">
        <v>234</v>
      </c>
      <c r="B239" s="270"/>
      <c r="C239" s="268" t="s">
        <v>2765</v>
      </c>
      <c r="D239" s="264">
        <v>627</v>
      </c>
      <c r="E239" s="264">
        <v>26</v>
      </c>
      <c r="F239" s="265">
        <v>316</v>
      </c>
      <c r="G239" s="265">
        <v>254</v>
      </c>
      <c r="H239" s="265">
        <v>49</v>
      </c>
      <c r="I239" s="265">
        <v>13</v>
      </c>
      <c r="J239" s="266">
        <v>43.91</v>
      </c>
      <c r="K239" s="266">
        <v>200</v>
      </c>
      <c r="L239" s="266">
        <v>19</v>
      </c>
      <c r="M239" s="266">
        <v>2</v>
      </c>
      <c r="N239" s="266">
        <v>17</v>
      </c>
      <c r="O239" s="266" t="s">
        <v>245</v>
      </c>
      <c r="P239" s="266">
        <v>2</v>
      </c>
      <c r="Q239" s="266">
        <v>7</v>
      </c>
      <c r="R239" s="266">
        <v>5</v>
      </c>
      <c r="S239" s="266">
        <v>2</v>
      </c>
      <c r="T239" s="266" t="s">
        <v>245</v>
      </c>
      <c r="U239" s="266" t="s">
        <v>245</v>
      </c>
      <c r="V239" s="266" t="s">
        <v>245</v>
      </c>
      <c r="W239" s="266">
        <v>7</v>
      </c>
      <c r="X239" s="266" t="s">
        <v>245</v>
      </c>
      <c r="Y239" s="266" t="s">
        <v>245</v>
      </c>
      <c r="Z239" s="266" t="s">
        <v>245</v>
      </c>
      <c r="AA239" s="266">
        <v>0</v>
      </c>
      <c r="AB239" s="266">
        <v>7</v>
      </c>
      <c r="AC239" s="266">
        <v>5</v>
      </c>
      <c r="AD239" s="266">
        <v>7</v>
      </c>
      <c r="AE239" s="266">
        <v>7</v>
      </c>
      <c r="AF239" s="266">
        <v>7</v>
      </c>
      <c r="AG239" s="266">
        <v>0</v>
      </c>
      <c r="AH239" s="266">
        <v>7</v>
      </c>
      <c r="AI239" s="266">
        <v>0</v>
      </c>
      <c r="AJ239" s="266">
        <v>7</v>
      </c>
      <c r="AK239" s="266">
        <v>0</v>
      </c>
      <c r="AL239" s="266">
        <v>0</v>
      </c>
      <c r="AM239" s="266">
        <v>0</v>
      </c>
      <c r="AN239" s="266">
        <v>7</v>
      </c>
      <c r="AO239" s="266">
        <v>0</v>
      </c>
      <c r="AP239" s="266">
        <v>7</v>
      </c>
      <c r="AQ239" s="266">
        <v>7</v>
      </c>
    </row>
    <row r="240" spans="1:43">
      <c r="A240" s="272">
        <v>235</v>
      </c>
      <c r="B240" s="270"/>
      <c r="C240" s="268" t="s">
        <v>2771</v>
      </c>
      <c r="D240" s="264">
        <v>654</v>
      </c>
      <c r="E240" s="264">
        <v>8</v>
      </c>
      <c r="F240" s="265">
        <v>335</v>
      </c>
      <c r="G240" s="265">
        <v>237</v>
      </c>
      <c r="H240" s="265">
        <v>50</v>
      </c>
      <c r="I240" s="265">
        <v>48</v>
      </c>
      <c r="J240" s="266">
        <v>34.06</v>
      </c>
      <c r="K240" s="266">
        <v>264</v>
      </c>
      <c r="L240" s="266">
        <v>26</v>
      </c>
      <c r="M240" s="266" t="s">
        <v>245</v>
      </c>
      <c r="N240" s="266">
        <v>26</v>
      </c>
      <c r="O240" s="266" t="s">
        <v>245</v>
      </c>
      <c r="P240" s="266" t="s">
        <v>245</v>
      </c>
      <c r="Q240" s="266">
        <v>7</v>
      </c>
      <c r="R240" s="266">
        <v>5</v>
      </c>
      <c r="S240" s="266">
        <v>2</v>
      </c>
      <c r="T240" s="266" t="s">
        <v>245</v>
      </c>
      <c r="U240" s="266" t="s">
        <v>245</v>
      </c>
      <c r="V240" s="266">
        <v>4</v>
      </c>
      <c r="W240" s="266">
        <v>3</v>
      </c>
      <c r="X240" s="266" t="s">
        <v>245</v>
      </c>
      <c r="Y240" s="266" t="s">
        <v>245</v>
      </c>
      <c r="Z240" s="266" t="s">
        <v>245</v>
      </c>
      <c r="AA240" s="266">
        <v>0</v>
      </c>
      <c r="AB240" s="266">
        <v>7</v>
      </c>
      <c r="AC240" s="266">
        <v>5</v>
      </c>
      <c r="AD240" s="266">
        <v>7</v>
      </c>
      <c r="AE240" s="266">
        <v>7</v>
      </c>
      <c r="AF240" s="266">
        <v>7</v>
      </c>
      <c r="AG240" s="266">
        <v>0</v>
      </c>
      <c r="AH240" s="266">
        <v>7</v>
      </c>
      <c r="AI240" s="266">
        <v>0</v>
      </c>
      <c r="AJ240" s="266">
        <v>4</v>
      </c>
      <c r="AK240" s="266">
        <v>0</v>
      </c>
      <c r="AL240" s="266">
        <v>1</v>
      </c>
      <c r="AM240" s="266">
        <v>1</v>
      </c>
      <c r="AN240" s="266">
        <v>6</v>
      </c>
      <c r="AO240" s="266">
        <v>1</v>
      </c>
      <c r="AP240" s="266">
        <v>7</v>
      </c>
      <c r="AQ240" s="266">
        <v>7</v>
      </c>
    </row>
    <row r="241" spans="1:43">
      <c r="A241" s="272">
        <v>236</v>
      </c>
      <c r="B241" s="269"/>
      <c r="C241" s="269" t="s">
        <v>2778</v>
      </c>
      <c r="D241" s="264">
        <v>224</v>
      </c>
      <c r="E241" s="264">
        <v>19</v>
      </c>
      <c r="F241" s="265">
        <v>68</v>
      </c>
      <c r="G241" s="265">
        <v>28</v>
      </c>
      <c r="H241" s="265">
        <v>39</v>
      </c>
      <c r="I241" s="265">
        <v>1</v>
      </c>
      <c r="J241" s="266">
        <v>15.08</v>
      </c>
      <c r="K241" s="266">
        <v>55</v>
      </c>
      <c r="L241" s="266">
        <v>4</v>
      </c>
      <c r="M241" s="266" t="s">
        <v>245</v>
      </c>
      <c r="N241" s="266">
        <v>4</v>
      </c>
      <c r="O241" s="266" t="s">
        <v>245</v>
      </c>
      <c r="P241" s="266" t="s">
        <v>245</v>
      </c>
      <c r="Q241" s="266">
        <v>3</v>
      </c>
      <c r="R241" s="266" t="s">
        <v>245</v>
      </c>
      <c r="S241" s="266">
        <v>1</v>
      </c>
      <c r="T241" s="266">
        <v>2</v>
      </c>
      <c r="U241" s="266" t="s">
        <v>245</v>
      </c>
      <c r="V241" s="266">
        <v>2</v>
      </c>
      <c r="W241" s="266">
        <v>1</v>
      </c>
      <c r="X241" s="266" t="s">
        <v>245</v>
      </c>
      <c r="Y241" s="266" t="s">
        <v>245</v>
      </c>
      <c r="Z241" s="266" t="s">
        <v>245</v>
      </c>
      <c r="AA241" s="266">
        <v>3</v>
      </c>
      <c r="AB241" s="266">
        <v>3</v>
      </c>
      <c r="AC241" s="266">
        <v>3</v>
      </c>
      <c r="AD241" s="266">
        <v>3</v>
      </c>
      <c r="AE241" s="266">
        <v>3</v>
      </c>
      <c r="AF241" s="266">
        <v>3</v>
      </c>
      <c r="AG241" s="266">
        <v>0</v>
      </c>
      <c r="AH241" s="266">
        <v>3</v>
      </c>
      <c r="AI241" s="266">
        <v>0</v>
      </c>
      <c r="AJ241" s="266">
        <v>3</v>
      </c>
      <c r="AK241" s="266">
        <v>0</v>
      </c>
      <c r="AL241" s="266">
        <v>0</v>
      </c>
      <c r="AM241" s="266">
        <v>0</v>
      </c>
      <c r="AN241" s="266">
        <v>3</v>
      </c>
      <c r="AO241" s="266">
        <v>0</v>
      </c>
      <c r="AP241" s="266">
        <v>3</v>
      </c>
      <c r="AQ241" s="266">
        <v>3</v>
      </c>
    </row>
    <row r="242" spans="1:43">
      <c r="A242" s="272">
        <v>237</v>
      </c>
      <c r="B242" s="270"/>
      <c r="C242" s="268" t="s">
        <v>2782</v>
      </c>
      <c r="D242" s="264">
        <v>2270</v>
      </c>
      <c r="E242" s="264">
        <v>1735</v>
      </c>
      <c r="F242" s="265">
        <v>242</v>
      </c>
      <c r="G242" s="265">
        <v>119</v>
      </c>
      <c r="H242" s="265">
        <v>102</v>
      </c>
      <c r="I242" s="265">
        <v>21</v>
      </c>
      <c r="J242" s="266">
        <v>61.36</v>
      </c>
      <c r="K242" s="266">
        <v>126</v>
      </c>
      <c r="L242" s="266">
        <v>17</v>
      </c>
      <c r="M242" s="266" t="s">
        <v>245</v>
      </c>
      <c r="N242" s="266">
        <v>17</v>
      </c>
      <c r="O242" s="266" t="s">
        <v>245</v>
      </c>
      <c r="P242" s="266" t="s">
        <v>245</v>
      </c>
      <c r="Q242" s="266">
        <v>6</v>
      </c>
      <c r="R242" s="266">
        <v>2</v>
      </c>
      <c r="S242" s="266">
        <v>1</v>
      </c>
      <c r="T242" s="266">
        <v>3</v>
      </c>
      <c r="U242" s="266">
        <v>1</v>
      </c>
      <c r="V242" s="266">
        <v>3</v>
      </c>
      <c r="W242" s="266" t="s">
        <v>245</v>
      </c>
      <c r="X242" s="266">
        <v>1</v>
      </c>
      <c r="Y242" s="266" t="s">
        <v>245</v>
      </c>
      <c r="Z242" s="266">
        <v>1</v>
      </c>
      <c r="AA242" s="266">
        <v>5</v>
      </c>
      <c r="AB242" s="266">
        <v>4</v>
      </c>
      <c r="AC242" s="266">
        <v>5</v>
      </c>
      <c r="AD242" s="266">
        <v>5</v>
      </c>
      <c r="AE242" s="266">
        <v>5</v>
      </c>
      <c r="AF242" s="266">
        <v>5</v>
      </c>
      <c r="AG242" s="266">
        <v>1</v>
      </c>
      <c r="AH242" s="266">
        <v>6</v>
      </c>
      <c r="AI242" s="266">
        <v>0</v>
      </c>
      <c r="AJ242" s="266">
        <v>6</v>
      </c>
      <c r="AK242" s="266">
        <v>0</v>
      </c>
      <c r="AL242" s="266">
        <v>0</v>
      </c>
      <c r="AM242" s="266">
        <v>0</v>
      </c>
      <c r="AN242" s="266">
        <v>6</v>
      </c>
      <c r="AO242" s="266">
        <v>0</v>
      </c>
      <c r="AP242" s="266">
        <v>6</v>
      </c>
      <c r="AQ242" s="266">
        <v>4</v>
      </c>
    </row>
    <row r="243" spans="1:43">
      <c r="A243" s="272">
        <v>238</v>
      </c>
      <c r="B243" s="270"/>
      <c r="C243" s="268" t="s">
        <v>2789</v>
      </c>
      <c r="D243" s="264">
        <v>2064</v>
      </c>
      <c r="E243" s="264">
        <v>1635</v>
      </c>
      <c r="F243" s="265">
        <v>107</v>
      </c>
      <c r="G243" s="265">
        <v>68</v>
      </c>
      <c r="H243" s="265">
        <v>15</v>
      </c>
      <c r="I243" s="265">
        <v>24</v>
      </c>
      <c r="J243" s="266">
        <v>63.98</v>
      </c>
      <c r="K243" s="266">
        <v>78</v>
      </c>
      <c r="L243" s="266">
        <v>5</v>
      </c>
      <c r="M243" s="266" t="s">
        <v>245</v>
      </c>
      <c r="N243" s="266">
        <v>4</v>
      </c>
      <c r="O243" s="266" t="s">
        <v>245</v>
      </c>
      <c r="P243" s="266">
        <v>1</v>
      </c>
      <c r="Q243" s="266">
        <v>6</v>
      </c>
      <c r="R243" s="266">
        <v>1</v>
      </c>
      <c r="S243" s="266">
        <v>4</v>
      </c>
      <c r="T243" s="266">
        <v>1</v>
      </c>
      <c r="U243" s="266">
        <v>1</v>
      </c>
      <c r="V243" s="266">
        <v>1</v>
      </c>
      <c r="W243" s="266">
        <v>2</v>
      </c>
      <c r="X243" s="266">
        <v>1</v>
      </c>
      <c r="Y243" s="266">
        <v>1</v>
      </c>
      <c r="Z243" s="266" t="s">
        <v>245</v>
      </c>
      <c r="AA243" s="266">
        <v>5</v>
      </c>
      <c r="AB243" s="266">
        <v>5</v>
      </c>
      <c r="AC243" s="266">
        <v>5</v>
      </c>
      <c r="AD243" s="266">
        <v>5</v>
      </c>
      <c r="AE243" s="266">
        <v>5</v>
      </c>
      <c r="AF243" s="266">
        <v>5</v>
      </c>
      <c r="AG243" s="266">
        <v>1</v>
      </c>
      <c r="AH243" s="266">
        <v>6</v>
      </c>
      <c r="AI243" s="266">
        <v>0</v>
      </c>
      <c r="AJ243" s="266">
        <v>6</v>
      </c>
      <c r="AK243" s="266">
        <v>0</v>
      </c>
      <c r="AL243" s="266">
        <v>2</v>
      </c>
      <c r="AM243" s="266">
        <v>0</v>
      </c>
      <c r="AN243" s="266">
        <v>5</v>
      </c>
      <c r="AO243" s="266">
        <v>3</v>
      </c>
      <c r="AP243" s="266">
        <v>5</v>
      </c>
      <c r="AQ243" s="266">
        <v>5</v>
      </c>
    </row>
    <row r="244" spans="1:43">
      <c r="A244" s="272">
        <v>239</v>
      </c>
      <c r="B244" s="270"/>
      <c r="C244" s="268" t="s">
        <v>2796</v>
      </c>
      <c r="D244" s="264">
        <v>617</v>
      </c>
      <c r="E244" s="264">
        <v>233</v>
      </c>
      <c r="F244" s="265">
        <v>130</v>
      </c>
      <c r="G244" s="265">
        <v>68</v>
      </c>
      <c r="H244" s="265">
        <v>34</v>
      </c>
      <c r="I244" s="265">
        <v>28</v>
      </c>
      <c r="J244" s="266">
        <v>24.84</v>
      </c>
      <c r="K244" s="266">
        <v>64</v>
      </c>
      <c r="L244" s="266">
        <v>11</v>
      </c>
      <c r="M244" s="266" t="s">
        <v>245</v>
      </c>
      <c r="N244" s="266">
        <v>11</v>
      </c>
      <c r="O244" s="266">
        <v>1</v>
      </c>
      <c r="P244" s="266" t="s">
        <v>245</v>
      </c>
      <c r="Q244" s="266">
        <v>14</v>
      </c>
      <c r="R244" s="266">
        <v>5</v>
      </c>
      <c r="S244" s="266">
        <v>6</v>
      </c>
      <c r="T244" s="266">
        <v>3</v>
      </c>
      <c r="U244" s="266">
        <v>5</v>
      </c>
      <c r="V244" s="266">
        <v>7</v>
      </c>
      <c r="W244" s="266">
        <v>1</v>
      </c>
      <c r="X244" s="266">
        <v>1</v>
      </c>
      <c r="Y244" s="266" t="s">
        <v>245</v>
      </c>
      <c r="Z244" s="266" t="s">
        <v>245</v>
      </c>
      <c r="AA244" s="266">
        <v>8</v>
      </c>
      <c r="AB244" s="266">
        <v>12</v>
      </c>
      <c r="AC244" s="266">
        <v>4</v>
      </c>
      <c r="AD244" s="266">
        <v>13</v>
      </c>
      <c r="AE244" s="266">
        <v>11</v>
      </c>
      <c r="AF244" s="266">
        <v>12</v>
      </c>
      <c r="AG244" s="266">
        <v>0</v>
      </c>
      <c r="AH244" s="266">
        <v>14</v>
      </c>
      <c r="AI244" s="266">
        <v>3</v>
      </c>
      <c r="AJ244" s="266">
        <v>8</v>
      </c>
      <c r="AK244" s="266">
        <v>2</v>
      </c>
      <c r="AL244" s="266">
        <v>1</v>
      </c>
      <c r="AM244" s="266">
        <v>0</v>
      </c>
      <c r="AN244" s="266">
        <v>14</v>
      </c>
      <c r="AO244" s="266">
        <v>8</v>
      </c>
      <c r="AP244" s="266">
        <v>14</v>
      </c>
      <c r="AQ244" s="266">
        <v>11</v>
      </c>
    </row>
    <row r="245" spans="1:43">
      <c r="A245" s="272">
        <v>240</v>
      </c>
      <c r="B245" s="270"/>
      <c r="C245" s="268" t="s">
        <v>2806</v>
      </c>
      <c r="D245" s="264">
        <v>2795</v>
      </c>
      <c r="E245" s="264">
        <v>2190</v>
      </c>
      <c r="F245" s="265">
        <v>362</v>
      </c>
      <c r="G245" s="265">
        <v>153</v>
      </c>
      <c r="H245" s="265">
        <v>55</v>
      </c>
      <c r="I245" s="265">
        <v>154</v>
      </c>
      <c r="J245" s="266">
        <v>73.94</v>
      </c>
      <c r="K245" s="266">
        <v>153</v>
      </c>
      <c r="L245" s="266">
        <v>45</v>
      </c>
      <c r="M245" s="266" t="s">
        <v>245</v>
      </c>
      <c r="N245" s="266">
        <v>45</v>
      </c>
      <c r="O245" s="266">
        <v>4</v>
      </c>
      <c r="P245" s="266" t="s">
        <v>245</v>
      </c>
      <c r="Q245" s="266">
        <v>7</v>
      </c>
      <c r="R245" s="266">
        <v>2</v>
      </c>
      <c r="S245" s="266">
        <v>3</v>
      </c>
      <c r="T245" s="266">
        <v>2</v>
      </c>
      <c r="U245" s="266" t="s">
        <v>245</v>
      </c>
      <c r="V245" s="266">
        <v>1</v>
      </c>
      <c r="W245" s="266">
        <v>3</v>
      </c>
      <c r="X245" s="266">
        <v>3</v>
      </c>
      <c r="Y245" s="266" t="s">
        <v>245</v>
      </c>
      <c r="Z245" s="266" t="s">
        <v>245</v>
      </c>
      <c r="AA245" s="266">
        <v>3</v>
      </c>
      <c r="AB245" s="266">
        <v>7</v>
      </c>
      <c r="AC245" s="266">
        <v>7</v>
      </c>
      <c r="AD245" s="266">
        <v>7</v>
      </c>
      <c r="AE245" s="266">
        <v>7</v>
      </c>
      <c r="AF245" s="266">
        <v>7</v>
      </c>
      <c r="AG245" s="266">
        <v>0</v>
      </c>
      <c r="AH245" s="266">
        <v>7</v>
      </c>
      <c r="AI245" s="266">
        <v>2</v>
      </c>
      <c r="AJ245" s="266">
        <v>7</v>
      </c>
      <c r="AK245" s="266">
        <v>2</v>
      </c>
      <c r="AL245" s="266">
        <v>4</v>
      </c>
      <c r="AM245" s="266">
        <v>3</v>
      </c>
      <c r="AN245" s="266">
        <v>7</v>
      </c>
      <c r="AO245" s="266">
        <v>6</v>
      </c>
      <c r="AP245" s="266">
        <v>7</v>
      </c>
      <c r="AQ245" s="266">
        <v>7</v>
      </c>
    </row>
    <row r="246" spans="1:43">
      <c r="A246" s="272">
        <v>241</v>
      </c>
      <c r="B246" s="270"/>
      <c r="C246" s="248" t="s">
        <v>2813</v>
      </c>
      <c r="D246" s="264">
        <v>3898</v>
      </c>
      <c r="E246" s="264">
        <v>3232</v>
      </c>
      <c r="F246" s="265">
        <v>283</v>
      </c>
      <c r="G246" s="265">
        <v>176</v>
      </c>
      <c r="H246" s="265">
        <v>76</v>
      </c>
      <c r="I246" s="265">
        <v>31</v>
      </c>
      <c r="J246" s="266">
        <v>57.07</v>
      </c>
      <c r="K246" s="266">
        <v>195</v>
      </c>
      <c r="L246" s="266">
        <v>43</v>
      </c>
      <c r="M246" s="266">
        <v>3</v>
      </c>
      <c r="N246" s="266">
        <v>42</v>
      </c>
      <c r="O246" s="266">
        <v>1</v>
      </c>
      <c r="P246" s="266" t="s">
        <v>245</v>
      </c>
      <c r="Q246" s="266">
        <v>13</v>
      </c>
      <c r="R246" s="266">
        <v>3</v>
      </c>
      <c r="S246" s="266">
        <v>7</v>
      </c>
      <c r="T246" s="266">
        <v>3</v>
      </c>
      <c r="U246" s="266">
        <v>1</v>
      </c>
      <c r="V246" s="266">
        <v>7</v>
      </c>
      <c r="W246" s="266">
        <v>4</v>
      </c>
      <c r="X246" s="266">
        <v>1</v>
      </c>
      <c r="Y246" s="266" t="s">
        <v>245</v>
      </c>
      <c r="Z246" s="266" t="s">
        <v>245</v>
      </c>
      <c r="AA246" s="266">
        <v>11</v>
      </c>
      <c r="AB246" s="266">
        <v>11</v>
      </c>
      <c r="AC246" s="266">
        <v>11</v>
      </c>
      <c r="AD246" s="266">
        <v>11</v>
      </c>
      <c r="AE246" s="266">
        <v>11</v>
      </c>
      <c r="AF246" s="266">
        <v>11</v>
      </c>
      <c r="AG246" s="266">
        <v>2</v>
      </c>
      <c r="AH246" s="266">
        <v>12</v>
      </c>
      <c r="AI246" s="266">
        <v>11</v>
      </c>
      <c r="AJ246" s="266">
        <v>12</v>
      </c>
      <c r="AK246" s="266">
        <v>10</v>
      </c>
      <c r="AL246" s="266">
        <v>2</v>
      </c>
      <c r="AM246" s="266">
        <v>1</v>
      </c>
      <c r="AN246" s="266">
        <v>13</v>
      </c>
      <c r="AO246" s="266">
        <v>11</v>
      </c>
      <c r="AP246" s="266">
        <v>11</v>
      </c>
      <c r="AQ246" s="266">
        <v>11</v>
      </c>
    </row>
    <row r="247" spans="1:43">
      <c r="A247" s="272">
        <v>242</v>
      </c>
      <c r="B247" s="270"/>
      <c r="C247" s="248" t="s">
        <v>2823</v>
      </c>
      <c r="D247" s="264">
        <v>1000</v>
      </c>
      <c r="E247" s="264">
        <v>568</v>
      </c>
      <c r="F247" s="265">
        <v>168</v>
      </c>
      <c r="G247" s="265">
        <v>83</v>
      </c>
      <c r="H247" s="265">
        <v>55</v>
      </c>
      <c r="I247" s="265">
        <v>30</v>
      </c>
      <c r="J247" s="266">
        <v>32.86</v>
      </c>
      <c r="K247" s="266">
        <v>70</v>
      </c>
      <c r="L247" s="266">
        <v>11</v>
      </c>
      <c r="M247" s="266" t="s">
        <v>245</v>
      </c>
      <c r="N247" s="266">
        <v>11</v>
      </c>
      <c r="O247" s="266" t="s">
        <v>245</v>
      </c>
      <c r="P247" s="266" t="s">
        <v>245</v>
      </c>
      <c r="Q247" s="266">
        <v>15</v>
      </c>
      <c r="R247" s="266">
        <v>6</v>
      </c>
      <c r="S247" s="266">
        <v>2</v>
      </c>
      <c r="T247" s="266">
        <v>7</v>
      </c>
      <c r="U247" s="266" t="s">
        <v>245</v>
      </c>
      <c r="V247" s="266">
        <v>6</v>
      </c>
      <c r="W247" s="266">
        <v>5</v>
      </c>
      <c r="X247" s="266">
        <v>3</v>
      </c>
      <c r="Y247" s="266" t="s">
        <v>245</v>
      </c>
      <c r="Z247" s="266">
        <v>1</v>
      </c>
      <c r="AA247" s="266">
        <v>15</v>
      </c>
      <c r="AB247" s="266">
        <v>15</v>
      </c>
      <c r="AC247" s="266">
        <v>15</v>
      </c>
      <c r="AD247" s="266">
        <v>15</v>
      </c>
      <c r="AE247" s="266">
        <v>13</v>
      </c>
      <c r="AF247" s="266">
        <v>15</v>
      </c>
      <c r="AG247" s="266">
        <v>0</v>
      </c>
      <c r="AH247" s="266">
        <v>15</v>
      </c>
      <c r="AI247" s="266">
        <v>0</v>
      </c>
      <c r="AJ247" s="266">
        <v>11</v>
      </c>
      <c r="AK247" s="266">
        <v>11</v>
      </c>
      <c r="AL247" s="266">
        <v>0</v>
      </c>
      <c r="AM247" s="266">
        <v>0</v>
      </c>
      <c r="AN247" s="266">
        <v>15</v>
      </c>
      <c r="AO247" s="266">
        <v>15</v>
      </c>
      <c r="AP247" s="266">
        <v>13</v>
      </c>
      <c r="AQ247" s="266">
        <v>13</v>
      </c>
    </row>
    <row r="248" spans="1:43">
      <c r="A248" s="272">
        <v>243</v>
      </c>
      <c r="B248" s="270"/>
      <c r="C248" s="248" t="s">
        <v>2839</v>
      </c>
      <c r="D248" s="264">
        <v>1133</v>
      </c>
      <c r="E248" s="264">
        <v>443</v>
      </c>
      <c r="F248" s="265">
        <v>300</v>
      </c>
      <c r="G248" s="265">
        <v>128</v>
      </c>
      <c r="H248" s="265">
        <v>164</v>
      </c>
      <c r="I248" s="265">
        <v>8</v>
      </c>
      <c r="J248" s="266">
        <v>70.08</v>
      </c>
      <c r="K248" s="266">
        <v>107</v>
      </c>
      <c r="L248" s="266">
        <v>19</v>
      </c>
      <c r="M248" s="266" t="s">
        <v>245</v>
      </c>
      <c r="N248" s="266">
        <v>19</v>
      </c>
      <c r="O248" s="266" t="s">
        <v>245</v>
      </c>
      <c r="P248" s="266" t="s">
        <v>245</v>
      </c>
      <c r="Q248" s="266">
        <v>17</v>
      </c>
      <c r="R248" s="266">
        <v>2</v>
      </c>
      <c r="S248" s="266">
        <v>4</v>
      </c>
      <c r="T248" s="266">
        <v>11</v>
      </c>
      <c r="U248" s="266">
        <v>3</v>
      </c>
      <c r="V248" s="266">
        <v>5</v>
      </c>
      <c r="W248" s="266">
        <v>5</v>
      </c>
      <c r="X248" s="266">
        <v>4</v>
      </c>
      <c r="Y248" s="266" t="s">
        <v>245</v>
      </c>
      <c r="Z248" s="266" t="s">
        <v>245</v>
      </c>
      <c r="AA248" s="266">
        <v>4</v>
      </c>
      <c r="AB248" s="266">
        <v>9</v>
      </c>
      <c r="AC248" s="266">
        <v>7</v>
      </c>
      <c r="AD248" s="266">
        <v>17</v>
      </c>
      <c r="AE248" s="266">
        <v>17</v>
      </c>
      <c r="AF248" s="266">
        <v>15</v>
      </c>
      <c r="AG248" s="266">
        <v>0</v>
      </c>
      <c r="AH248" s="266">
        <v>9</v>
      </c>
      <c r="AI248" s="266">
        <v>2</v>
      </c>
      <c r="AJ248" s="266">
        <v>10</v>
      </c>
      <c r="AK248" s="266">
        <v>0</v>
      </c>
      <c r="AL248" s="266">
        <v>6</v>
      </c>
      <c r="AM248" s="266">
        <v>0</v>
      </c>
      <c r="AN248" s="266">
        <v>13</v>
      </c>
      <c r="AO248" s="266">
        <v>0</v>
      </c>
      <c r="AP248" s="266">
        <v>9</v>
      </c>
      <c r="AQ248" s="266">
        <v>8</v>
      </c>
    </row>
    <row r="249" spans="1:43">
      <c r="A249" s="272">
        <v>244</v>
      </c>
      <c r="B249" s="269"/>
      <c r="C249" s="269" t="s">
        <v>2852</v>
      </c>
      <c r="D249" s="264">
        <v>2081</v>
      </c>
      <c r="E249" s="264">
        <v>1192</v>
      </c>
      <c r="F249" s="265">
        <v>469</v>
      </c>
      <c r="G249" s="265">
        <v>121</v>
      </c>
      <c r="H249" s="265">
        <v>344</v>
      </c>
      <c r="I249" s="265">
        <v>4</v>
      </c>
      <c r="J249" s="266">
        <v>125.19</v>
      </c>
      <c r="K249" s="266">
        <v>166</v>
      </c>
      <c r="L249" s="266">
        <v>24</v>
      </c>
      <c r="M249" s="266">
        <v>2</v>
      </c>
      <c r="N249" s="266">
        <v>24</v>
      </c>
      <c r="O249" s="266" t="s">
        <v>245</v>
      </c>
      <c r="P249" s="266">
        <v>1</v>
      </c>
      <c r="Q249" s="266">
        <v>14</v>
      </c>
      <c r="R249" s="266" t="s">
        <v>245</v>
      </c>
      <c r="S249" s="266">
        <v>5</v>
      </c>
      <c r="T249" s="266">
        <v>9</v>
      </c>
      <c r="U249" s="266" t="s">
        <v>245</v>
      </c>
      <c r="V249" s="266" t="s">
        <v>245</v>
      </c>
      <c r="W249" s="266">
        <v>6</v>
      </c>
      <c r="X249" s="266">
        <v>6</v>
      </c>
      <c r="Y249" s="266">
        <v>1</v>
      </c>
      <c r="Z249" s="266">
        <v>1</v>
      </c>
      <c r="AA249" s="266">
        <v>5</v>
      </c>
      <c r="AB249" s="266">
        <v>14</v>
      </c>
      <c r="AC249" s="266">
        <v>14</v>
      </c>
      <c r="AD249" s="266">
        <v>14</v>
      </c>
      <c r="AE249" s="266">
        <v>13</v>
      </c>
      <c r="AF249" s="266">
        <v>12</v>
      </c>
      <c r="AG249" s="266">
        <v>0</v>
      </c>
      <c r="AH249" s="266">
        <v>14</v>
      </c>
      <c r="AI249" s="266">
        <v>1</v>
      </c>
      <c r="AJ249" s="266">
        <v>14</v>
      </c>
      <c r="AK249" s="266">
        <v>5</v>
      </c>
      <c r="AL249" s="266">
        <v>5</v>
      </c>
      <c r="AM249" s="266">
        <v>2</v>
      </c>
      <c r="AN249" s="266">
        <v>14</v>
      </c>
      <c r="AO249" s="266">
        <v>13</v>
      </c>
      <c r="AP249" s="266">
        <v>14</v>
      </c>
      <c r="AQ249" s="266">
        <v>14</v>
      </c>
    </row>
    <row r="250" spans="1:43">
      <c r="A250" s="272">
        <v>245</v>
      </c>
      <c r="B250" s="270"/>
      <c r="C250" s="268" t="s">
        <v>2867</v>
      </c>
      <c r="D250" s="264">
        <v>3999</v>
      </c>
      <c r="E250" s="264">
        <v>3055</v>
      </c>
      <c r="F250" s="265">
        <v>335</v>
      </c>
      <c r="G250" s="265">
        <v>198</v>
      </c>
      <c r="H250" s="265">
        <v>135</v>
      </c>
      <c r="I250" s="265">
        <v>2</v>
      </c>
      <c r="J250" s="266">
        <v>108</v>
      </c>
      <c r="K250" s="266">
        <v>179</v>
      </c>
      <c r="L250" s="266">
        <v>15</v>
      </c>
      <c r="M250" s="266">
        <v>1</v>
      </c>
      <c r="N250" s="266">
        <v>15</v>
      </c>
      <c r="O250" s="266" t="s">
        <v>245</v>
      </c>
      <c r="P250" s="266">
        <v>1</v>
      </c>
      <c r="Q250" s="266">
        <v>18</v>
      </c>
      <c r="R250" s="266">
        <v>5</v>
      </c>
      <c r="S250" s="266">
        <v>11</v>
      </c>
      <c r="T250" s="266">
        <v>2</v>
      </c>
      <c r="U250" s="266" t="s">
        <v>245</v>
      </c>
      <c r="V250" s="266">
        <v>1</v>
      </c>
      <c r="W250" s="266">
        <v>6</v>
      </c>
      <c r="X250" s="266">
        <v>6</v>
      </c>
      <c r="Y250" s="266">
        <v>5</v>
      </c>
      <c r="Z250" s="266" t="s">
        <v>245</v>
      </c>
      <c r="AA250" s="266">
        <v>18</v>
      </c>
      <c r="AB250" s="266">
        <v>17</v>
      </c>
      <c r="AC250" s="266">
        <v>11</v>
      </c>
      <c r="AD250" s="266">
        <v>18</v>
      </c>
      <c r="AE250" s="266">
        <v>18</v>
      </c>
      <c r="AF250" s="266">
        <v>18</v>
      </c>
      <c r="AG250" s="266">
        <v>0</v>
      </c>
      <c r="AH250" s="266">
        <v>18</v>
      </c>
      <c r="AI250" s="266">
        <v>17</v>
      </c>
      <c r="AJ250" s="266">
        <v>14</v>
      </c>
      <c r="AK250" s="266">
        <v>1</v>
      </c>
      <c r="AL250" s="266">
        <v>3</v>
      </c>
      <c r="AM250" s="266">
        <v>0</v>
      </c>
      <c r="AN250" s="266">
        <v>18</v>
      </c>
      <c r="AO250" s="266">
        <v>9</v>
      </c>
      <c r="AP250" s="266">
        <v>18</v>
      </c>
      <c r="AQ250" s="266">
        <v>17</v>
      </c>
    </row>
    <row r="251" spans="1:43">
      <c r="A251" s="272">
        <v>246</v>
      </c>
      <c r="B251" s="270"/>
      <c r="C251" s="268" t="s">
        <v>2879</v>
      </c>
      <c r="D251" s="264">
        <v>5634</v>
      </c>
      <c r="E251" s="264">
        <v>4321</v>
      </c>
      <c r="F251" s="265">
        <v>534</v>
      </c>
      <c r="G251" s="265">
        <v>260</v>
      </c>
      <c r="H251" s="265">
        <v>252</v>
      </c>
      <c r="I251" s="265">
        <v>22</v>
      </c>
      <c r="J251" s="266">
        <v>106.18</v>
      </c>
      <c r="K251" s="266">
        <v>205</v>
      </c>
      <c r="L251" s="266">
        <v>37</v>
      </c>
      <c r="M251" s="266">
        <v>2</v>
      </c>
      <c r="N251" s="266">
        <v>37</v>
      </c>
      <c r="O251" s="266">
        <v>1</v>
      </c>
      <c r="P251" s="266">
        <v>1</v>
      </c>
      <c r="Q251" s="266">
        <v>17</v>
      </c>
      <c r="R251" s="266">
        <v>4</v>
      </c>
      <c r="S251" s="266">
        <v>10</v>
      </c>
      <c r="T251" s="266">
        <v>3</v>
      </c>
      <c r="U251" s="266" t="s">
        <v>245</v>
      </c>
      <c r="V251" s="266">
        <v>5</v>
      </c>
      <c r="W251" s="266">
        <v>5</v>
      </c>
      <c r="X251" s="266">
        <v>3</v>
      </c>
      <c r="Y251" s="266">
        <v>3</v>
      </c>
      <c r="Z251" s="266">
        <v>1</v>
      </c>
      <c r="AA251" s="266">
        <v>5</v>
      </c>
      <c r="AB251" s="266">
        <v>17</v>
      </c>
      <c r="AC251" s="266">
        <v>17</v>
      </c>
      <c r="AD251" s="266">
        <v>17</v>
      </c>
      <c r="AE251" s="266">
        <v>17</v>
      </c>
      <c r="AF251" s="266">
        <v>16</v>
      </c>
      <c r="AG251" s="266">
        <v>0</v>
      </c>
      <c r="AH251" s="266">
        <v>17</v>
      </c>
      <c r="AI251" s="266">
        <v>6</v>
      </c>
      <c r="AJ251" s="266">
        <v>15</v>
      </c>
      <c r="AK251" s="266">
        <v>10</v>
      </c>
      <c r="AL251" s="266">
        <v>2</v>
      </c>
      <c r="AM251" s="266">
        <v>2</v>
      </c>
      <c r="AN251" s="266">
        <v>14</v>
      </c>
      <c r="AO251" s="266">
        <v>7</v>
      </c>
      <c r="AP251" s="266">
        <v>17</v>
      </c>
      <c r="AQ251" s="266">
        <v>17</v>
      </c>
    </row>
    <row r="252" spans="1:43">
      <c r="A252" s="272">
        <v>247</v>
      </c>
      <c r="B252" s="269"/>
      <c r="C252" s="269" t="s">
        <v>2892</v>
      </c>
      <c r="D252" s="264">
        <v>1109</v>
      </c>
      <c r="E252" s="264">
        <v>385</v>
      </c>
      <c r="F252" s="265">
        <v>376</v>
      </c>
      <c r="G252" s="265">
        <v>201</v>
      </c>
      <c r="H252" s="265">
        <v>104</v>
      </c>
      <c r="I252" s="265">
        <v>71</v>
      </c>
      <c r="J252" s="266">
        <v>79.83</v>
      </c>
      <c r="K252" s="266">
        <v>145</v>
      </c>
      <c r="L252" s="266">
        <v>53</v>
      </c>
      <c r="M252" s="266">
        <v>6</v>
      </c>
      <c r="N252" s="266">
        <v>51</v>
      </c>
      <c r="O252" s="266" t="s">
        <v>245</v>
      </c>
      <c r="P252" s="266">
        <v>1</v>
      </c>
      <c r="Q252" s="266">
        <v>6</v>
      </c>
      <c r="R252" s="266" t="s">
        <v>245</v>
      </c>
      <c r="S252" s="266">
        <v>6</v>
      </c>
      <c r="T252" s="266" t="s">
        <v>245</v>
      </c>
      <c r="U252" s="266" t="s">
        <v>245</v>
      </c>
      <c r="V252" s="266">
        <v>1</v>
      </c>
      <c r="W252" s="266">
        <v>3</v>
      </c>
      <c r="X252" s="266">
        <v>2</v>
      </c>
      <c r="Y252" s="266" t="s">
        <v>245</v>
      </c>
      <c r="Z252" s="266" t="s">
        <v>245</v>
      </c>
      <c r="AA252" s="266">
        <v>6</v>
      </c>
      <c r="AB252" s="266">
        <v>6</v>
      </c>
      <c r="AC252" s="266">
        <v>4</v>
      </c>
      <c r="AD252" s="266">
        <v>6</v>
      </c>
      <c r="AE252" s="266">
        <v>6</v>
      </c>
      <c r="AF252" s="266">
        <v>6</v>
      </c>
      <c r="AG252" s="266">
        <v>0</v>
      </c>
      <c r="AH252" s="266">
        <v>6</v>
      </c>
      <c r="AI252" s="266">
        <v>4</v>
      </c>
      <c r="AJ252" s="266">
        <v>5</v>
      </c>
      <c r="AK252" s="266">
        <v>0</v>
      </c>
      <c r="AL252" s="266">
        <v>5</v>
      </c>
      <c r="AM252" s="266">
        <v>4</v>
      </c>
      <c r="AN252" s="266">
        <v>6</v>
      </c>
      <c r="AO252" s="266">
        <v>6</v>
      </c>
      <c r="AP252" s="266">
        <v>6</v>
      </c>
      <c r="AQ252" s="266">
        <v>6</v>
      </c>
    </row>
    <row r="253" spans="1:43">
      <c r="A253" s="272">
        <v>248</v>
      </c>
      <c r="B253" s="269"/>
      <c r="C253" s="273" t="s">
        <v>4623</v>
      </c>
      <c r="D253" s="264">
        <v>335</v>
      </c>
      <c r="E253" s="264">
        <v>19</v>
      </c>
      <c r="F253" s="265">
        <v>183</v>
      </c>
      <c r="G253" s="265">
        <v>135</v>
      </c>
      <c r="H253" s="265">
        <v>39</v>
      </c>
      <c r="I253" s="265">
        <v>9</v>
      </c>
      <c r="J253" s="266">
        <v>16.82</v>
      </c>
      <c r="K253" s="266">
        <v>112</v>
      </c>
      <c r="L253" s="266">
        <v>23</v>
      </c>
      <c r="M253" s="266" t="s">
        <v>245</v>
      </c>
      <c r="N253" s="266">
        <v>23</v>
      </c>
      <c r="O253" s="266" t="s">
        <v>245</v>
      </c>
      <c r="P253" s="266" t="s">
        <v>245</v>
      </c>
      <c r="Q253" s="266">
        <v>3</v>
      </c>
      <c r="R253" s="266">
        <v>1</v>
      </c>
      <c r="S253" s="266">
        <v>2</v>
      </c>
      <c r="T253" s="266" t="s">
        <v>245</v>
      </c>
      <c r="U253" s="266" t="s">
        <v>245</v>
      </c>
      <c r="V253" s="266">
        <v>3</v>
      </c>
      <c r="W253" s="266" t="s">
        <v>245</v>
      </c>
      <c r="X253" s="266" t="s">
        <v>245</v>
      </c>
      <c r="Y253" s="266" t="s">
        <v>245</v>
      </c>
      <c r="Z253" s="266" t="s">
        <v>245</v>
      </c>
      <c r="AA253" s="266">
        <v>3</v>
      </c>
      <c r="AB253" s="266">
        <v>3</v>
      </c>
      <c r="AC253" s="266">
        <v>1</v>
      </c>
      <c r="AD253" s="266">
        <v>3</v>
      </c>
      <c r="AE253" s="266">
        <v>3</v>
      </c>
      <c r="AF253" s="266">
        <v>3</v>
      </c>
      <c r="AG253" s="266">
        <v>0</v>
      </c>
      <c r="AH253" s="266">
        <v>3</v>
      </c>
      <c r="AI253" s="266">
        <v>1</v>
      </c>
      <c r="AJ253" s="266">
        <v>3</v>
      </c>
      <c r="AK253" s="266">
        <v>0</v>
      </c>
      <c r="AL253" s="266">
        <v>1</v>
      </c>
      <c r="AM253" s="266">
        <v>1</v>
      </c>
      <c r="AN253" s="266">
        <v>3</v>
      </c>
      <c r="AO253" s="266">
        <v>1</v>
      </c>
      <c r="AP253" s="266">
        <v>3</v>
      </c>
      <c r="AQ253" s="266">
        <v>3</v>
      </c>
    </row>
    <row r="254" spans="1:43">
      <c r="A254" s="272">
        <v>249</v>
      </c>
      <c r="B254" s="269"/>
      <c r="C254" s="269" t="s">
        <v>2901</v>
      </c>
      <c r="D254" s="264">
        <v>506</v>
      </c>
      <c r="E254" s="264">
        <v>73</v>
      </c>
      <c r="F254" s="265">
        <v>276</v>
      </c>
      <c r="G254" s="265">
        <v>195</v>
      </c>
      <c r="H254" s="265">
        <v>33</v>
      </c>
      <c r="I254" s="265">
        <v>48</v>
      </c>
      <c r="J254" s="266">
        <v>38.299999999999997</v>
      </c>
      <c r="K254" s="266">
        <v>122</v>
      </c>
      <c r="L254" s="266">
        <v>44</v>
      </c>
      <c r="M254" s="266">
        <v>1</v>
      </c>
      <c r="N254" s="266">
        <v>44</v>
      </c>
      <c r="O254" s="266">
        <v>1</v>
      </c>
      <c r="P254" s="266" t="s">
        <v>245</v>
      </c>
      <c r="Q254" s="266">
        <v>3</v>
      </c>
      <c r="R254" s="266">
        <v>2</v>
      </c>
      <c r="S254" s="266">
        <v>1</v>
      </c>
      <c r="T254" s="266" t="s">
        <v>245</v>
      </c>
      <c r="U254" s="266" t="s">
        <v>245</v>
      </c>
      <c r="V254" s="266" t="s">
        <v>245</v>
      </c>
      <c r="W254" s="266">
        <v>3</v>
      </c>
      <c r="X254" s="266" t="s">
        <v>245</v>
      </c>
      <c r="Y254" s="266" t="s">
        <v>245</v>
      </c>
      <c r="Z254" s="266" t="s">
        <v>245</v>
      </c>
      <c r="AA254" s="266">
        <v>3</v>
      </c>
      <c r="AB254" s="266">
        <v>3</v>
      </c>
      <c r="AC254" s="266">
        <v>2</v>
      </c>
      <c r="AD254" s="266">
        <v>3</v>
      </c>
      <c r="AE254" s="266">
        <v>3</v>
      </c>
      <c r="AF254" s="266">
        <v>3</v>
      </c>
      <c r="AG254" s="266">
        <v>0</v>
      </c>
      <c r="AH254" s="266">
        <v>3</v>
      </c>
      <c r="AI254" s="266">
        <v>0</v>
      </c>
      <c r="AJ254" s="266">
        <v>2</v>
      </c>
      <c r="AK254" s="266">
        <v>0</v>
      </c>
      <c r="AL254" s="266">
        <v>2</v>
      </c>
      <c r="AM254" s="266">
        <v>1</v>
      </c>
      <c r="AN254" s="266">
        <v>3</v>
      </c>
      <c r="AO254" s="266">
        <v>3</v>
      </c>
      <c r="AP254" s="266">
        <v>3</v>
      </c>
      <c r="AQ254" s="266">
        <v>3</v>
      </c>
    </row>
    <row r="255" spans="1:43">
      <c r="A255" s="272">
        <v>250</v>
      </c>
      <c r="B255" s="270" t="s">
        <v>2902</v>
      </c>
      <c r="C255" s="268"/>
      <c r="D255" s="264">
        <v>11979</v>
      </c>
      <c r="E255" s="264">
        <v>6993</v>
      </c>
      <c r="F255" s="265">
        <v>1591</v>
      </c>
      <c r="G255" s="265">
        <v>841</v>
      </c>
      <c r="H255" s="265">
        <v>349</v>
      </c>
      <c r="I255" s="265">
        <v>401</v>
      </c>
      <c r="J255" s="266">
        <v>296.26</v>
      </c>
      <c r="K255" s="266">
        <v>1234</v>
      </c>
      <c r="L255" s="266">
        <v>190</v>
      </c>
      <c r="M255" s="266">
        <v>13</v>
      </c>
      <c r="N255" s="266">
        <v>182</v>
      </c>
      <c r="O255" s="266">
        <v>14</v>
      </c>
      <c r="P255" s="266">
        <v>6</v>
      </c>
      <c r="Q255" s="266">
        <v>98</v>
      </c>
      <c r="R255" s="266">
        <v>17</v>
      </c>
      <c r="S255" s="266">
        <v>49</v>
      </c>
      <c r="T255" s="266">
        <v>32</v>
      </c>
      <c r="U255" s="266">
        <v>34</v>
      </c>
      <c r="V255" s="266">
        <v>24</v>
      </c>
      <c r="W255" s="266">
        <v>23</v>
      </c>
      <c r="X255" s="266">
        <v>16</v>
      </c>
      <c r="Y255" s="266">
        <v>1</v>
      </c>
      <c r="Z255" s="266" t="s">
        <v>245</v>
      </c>
      <c r="AA255" s="266">
        <v>51</v>
      </c>
      <c r="AB255" s="266">
        <v>78</v>
      </c>
      <c r="AC255" s="266">
        <v>69</v>
      </c>
      <c r="AD255" s="266">
        <v>94</v>
      </c>
      <c r="AE255" s="266">
        <v>93</v>
      </c>
      <c r="AF255" s="266">
        <v>84</v>
      </c>
      <c r="AG255" s="266">
        <v>4</v>
      </c>
      <c r="AH255" s="266">
        <v>94</v>
      </c>
      <c r="AI255" s="266">
        <v>18</v>
      </c>
      <c r="AJ255" s="266">
        <v>53</v>
      </c>
      <c r="AK255" s="266">
        <v>14</v>
      </c>
      <c r="AL255" s="266">
        <v>17</v>
      </c>
      <c r="AM255" s="266">
        <v>15</v>
      </c>
      <c r="AN255" s="266">
        <v>94</v>
      </c>
      <c r="AO255" s="266">
        <v>61</v>
      </c>
      <c r="AP255" s="266">
        <v>93</v>
      </c>
      <c r="AQ255" s="266">
        <v>74</v>
      </c>
    </row>
    <row r="256" spans="1:43">
      <c r="A256" s="272">
        <v>251</v>
      </c>
      <c r="B256" s="270"/>
      <c r="C256" s="268" t="s">
        <v>2903</v>
      </c>
      <c r="D256" s="264">
        <v>461</v>
      </c>
      <c r="E256" s="264">
        <v>21</v>
      </c>
      <c r="F256" s="265">
        <v>97</v>
      </c>
      <c r="G256" s="265">
        <v>68</v>
      </c>
      <c r="H256" s="265">
        <v>21</v>
      </c>
      <c r="I256" s="265">
        <v>8</v>
      </c>
      <c r="J256" s="266">
        <v>11.3</v>
      </c>
      <c r="K256" s="266">
        <v>56</v>
      </c>
      <c r="L256" s="266">
        <v>14</v>
      </c>
      <c r="M256" s="266" t="s">
        <v>245</v>
      </c>
      <c r="N256" s="266">
        <v>14</v>
      </c>
      <c r="O256" s="266">
        <v>1</v>
      </c>
      <c r="P256" s="266" t="s">
        <v>245</v>
      </c>
      <c r="Q256" s="266">
        <v>7</v>
      </c>
      <c r="R256" s="266">
        <v>2</v>
      </c>
      <c r="S256" s="266">
        <v>3</v>
      </c>
      <c r="T256" s="266">
        <v>2</v>
      </c>
      <c r="U256" s="266">
        <v>5</v>
      </c>
      <c r="V256" s="266">
        <v>2</v>
      </c>
      <c r="W256" s="266" t="s">
        <v>245</v>
      </c>
      <c r="X256" s="266" t="s">
        <v>245</v>
      </c>
      <c r="Y256" s="266" t="s">
        <v>245</v>
      </c>
      <c r="Z256" s="266" t="s">
        <v>245</v>
      </c>
      <c r="AA256" s="266">
        <v>7</v>
      </c>
      <c r="AB256" s="266">
        <v>5</v>
      </c>
      <c r="AC256" s="266">
        <v>6</v>
      </c>
      <c r="AD256" s="266">
        <v>7</v>
      </c>
      <c r="AE256" s="266">
        <v>7</v>
      </c>
      <c r="AF256" s="266">
        <v>7</v>
      </c>
      <c r="AG256" s="266">
        <v>0</v>
      </c>
      <c r="AH256" s="266">
        <v>5</v>
      </c>
      <c r="AI256" s="266">
        <v>0</v>
      </c>
      <c r="AJ256" s="266">
        <v>1</v>
      </c>
      <c r="AK256" s="266">
        <v>0</v>
      </c>
      <c r="AL256" s="266">
        <v>0</v>
      </c>
      <c r="AM256" s="266">
        <v>0</v>
      </c>
      <c r="AN256" s="266">
        <v>6</v>
      </c>
      <c r="AO256" s="266">
        <v>3</v>
      </c>
      <c r="AP256" s="266">
        <v>7</v>
      </c>
      <c r="AQ256" s="266">
        <v>3</v>
      </c>
    </row>
    <row r="257" spans="1:43">
      <c r="A257" s="272">
        <v>252</v>
      </c>
      <c r="B257" s="270"/>
      <c r="C257" s="268" t="s">
        <v>2910</v>
      </c>
      <c r="D257" s="264">
        <v>1526</v>
      </c>
      <c r="E257" s="264">
        <v>1223</v>
      </c>
      <c r="F257" s="265">
        <v>90</v>
      </c>
      <c r="G257" s="265">
        <v>43</v>
      </c>
      <c r="H257" s="265">
        <v>14</v>
      </c>
      <c r="I257" s="265">
        <v>33</v>
      </c>
      <c r="J257" s="266">
        <v>27.78</v>
      </c>
      <c r="K257" s="266">
        <v>138</v>
      </c>
      <c r="L257" s="266">
        <v>17</v>
      </c>
      <c r="M257" s="266">
        <v>2</v>
      </c>
      <c r="N257" s="266">
        <v>16</v>
      </c>
      <c r="O257" s="266">
        <v>3</v>
      </c>
      <c r="P257" s="266">
        <v>1</v>
      </c>
      <c r="Q257" s="266">
        <v>4</v>
      </c>
      <c r="R257" s="266">
        <v>1</v>
      </c>
      <c r="S257" s="266" t="s">
        <v>245</v>
      </c>
      <c r="T257" s="266">
        <v>3</v>
      </c>
      <c r="U257" s="266">
        <v>1</v>
      </c>
      <c r="V257" s="266" t="s">
        <v>245</v>
      </c>
      <c r="W257" s="266">
        <v>1</v>
      </c>
      <c r="X257" s="266">
        <v>2</v>
      </c>
      <c r="Y257" s="266" t="s">
        <v>245</v>
      </c>
      <c r="Z257" s="266" t="s">
        <v>245</v>
      </c>
      <c r="AA257" s="266">
        <v>3</v>
      </c>
      <c r="AB257" s="266">
        <v>3</v>
      </c>
      <c r="AC257" s="266">
        <v>3</v>
      </c>
      <c r="AD257" s="266">
        <v>3</v>
      </c>
      <c r="AE257" s="266">
        <v>3</v>
      </c>
      <c r="AF257" s="266">
        <v>3</v>
      </c>
      <c r="AG257" s="266">
        <v>1</v>
      </c>
      <c r="AH257" s="266">
        <v>4</v>
      </c>
      <c r="AI257" s="266">
        <v>0</v>
      </c>
      <c r="AJ257" s="266">
        <v>4</v>
      </c>
      <c r="AK257" s="266">
        <v>0</v>
      </c>
      <c r="AL257" s="266">
        <v>1</v>
      </c>
      <c r="AM257" s="266">
        <v>1</v>
      </c>
      <c r="AN257" s="266">
        <v>4</v>
      </c>
      <c r="AO257" s="266">
        <v>3</v>
      </c>
      <c r="AP257" s="266">
        <v>3</v>
      </c>
      <c r="AQ257" s="266">
        <v>3</v>
      </c>
    </row>
    <row r="258" spans="1:43">
      <c r="A258" s="272">
        <v>253</v>
      </c>
      <c r="B258" s="270"/>
      <c r="C258" s="268" t="s">
        <v>2913</v>
      </c>
      <c r="D258" s="264">
        <v>926</v>
      </c>
      <c r="E258" s="264">
        <v>760</v>
      </c>
      <c r="F258" s="265">
        <v>96</v>
      </c>
      <c r="G258" s="265">
        <v>39</v>
      </c>
      <c r="H258" s="265">
        <v>26</v>
      </c>
      <c r="I258" s="265">
        <v>31</v>
      </c>
      <c r="J258" s="266">
        <v>21.34</v>
      </c>
      <c r="K258" s="266">
        <v>65</v>
      </c>
      <c r="L258" s="266">
        <v>8</v>
      </c>
      <c r="M258" s="266">
        <v>1</v>
      </c>
      <c r="N258" s="266">
        <v>7</v>
      </c>
      <c r="O258" s="266">
        <v>1</v>
      </c>
      <c r="P258" s="266">
        <v>1</v>
      </c>
      <c r="Q258" s="266">
        <v>4</v>
      </c>
      <c r="R258" s="266">
        <v>1</v>
      </c>
      <c r="S258" s="266">
        <v>1</v>
      </c>
      <c r="T258" s="266">
        <v>2</v>
      </c>
      <c r="U258" s="266" t="s">
        <v>245</v>
      </c>
      <c r="V258" s="266">
        <v>1</v>
      </c>
      <c r="W258" s="266">
        <v>3</v>
      </c>
      <c r="X258" s="266" t="s">
        <v>245</v>
      </c>
      <c r="Y258" s="266" t="s">
        <v>245</v>
      </c>
      <c r="Z258" s="266" t="s">
        <v>245</v>
      </c>
      <c r="AA258" s="266">
        <v>4</v>
      </c>
      <c r="AB258" s="266">
        <v>4</v>
      </c>
      <c r="AC258" s="266">
        <v>4</v>
      </c>
      <c r="AD258" s="266">
        <v>4</v>
      </c>
      <c r="AE258" s="266">
        <v>4</v>
      </c>
      <c r="AF258" s="266">
        <v>4</v>
      </c>
      <c r="AG258" s="266">
        <v>0</v>
      </c>
      <c r="AH258" s="266">
        <v>4</v>
      </c>
      <c r="AI258" s="266">
        <v>0</v>
      </c>
      <c r="AJ258" s="266">
        <v>4</v>
      </c>
      <c r="AK258" s="266">
        <v>0</v>
      </c>
      <c r="AL258" s="266">
        <v>1</v>
      </c>
      <c r="AM258" s="266">
        <v>1</v>
      </c>
      <c r="AN258" s="266">
        <v>4</v>
      </c>
      <c r="AO258" s="266">
        <v>4</v>
      </c>
      <c r="AP258" s="266">
        <v>4</v>
      </c>
      <c r="AQ258" s="266">
        <v>4</v>
      </c>
    </row>
    <row r="259" spans="1:43">
      <c r="A259" s="272">
        <v>254</v>
      </c>
      <c r="B259" s="270"/>
      <c r="C259" s="268" t="s">
        <v>2917</v>
      </c>
      <c r="D259" s="264">
        <v>634</v>
      </c>
      <c r="E259" s="264">
        <v>246</v>
      </c>
      <c r="F259" s="265">
        <v>163</v>
      </c>
      <c r="G259" s="265">
        <v>88</v>
      </c>
      <c r="H259" s="265">
        <v>67</v>
      </c>
      <c r="I259" s="265">
        <v>8</v>
      </c>
      <c r="J259" s="266">
        <v>18.64</v>
      </c>
      <c r="K259" s="266">
        <v>116</v>
      </c>
      <c r="L259" s="266">
        <v>14</v>
      </c>
      <c r="M259" s="266">
        <v>1</v>
      </c>
      <c r="N259" s="266">
        <v>14</v>
      </c>
      <c r="O259" s="266" t="s">
        <v>245</v>
      </c>
      <c r="P259" s="266" t="s">
        <v>245</v>
      </c>
      <c r="Q259" s="266">
        <v>3</v>
      </c>
      <c r="R259" s="266" t="s">
        <v>245</v>
      </c>
      <c r="S259" s="266">
        <v>2</v>
      </c>
      <c r="T259" s="266">
        <v>1</v>
      </c>
      <c r="U259" s="266" t="s">
        <v>245</v>
      </c>
      <c r="V259" s="266">
        <v>2</v>
      </c>
      <c r="W259" s="266" t="s">
        <v>245</v>
      </c>
      <c r="X259" s="266">
        <v>1</v>
      </c>
      <c r="Y259" s="266" t="s">
        <v>245</v>
      </c>
      <c r="Z259" s="266" t="s">
        <v>245</v>
      </c>
      <c r="AA259" s="266">
        <v>3</v>
      </c>
      <c r="AB259" s="266">
        <v>3</v>
      </c>
      <c r="AC259" s="266">
        <v>2</v>
      </c>
      <c r="AD259" s="266">
        <v>3</v>
      </c>
      <c r="AE259" s="266">
        <v>3</v>
      </c>
      <c r="AF259" s="266">
        <v>3</v>
      </c>
      <c r="AG259" s="266">
        <v>0</v>
      </c>
      <c r="AH259" s="266">
        <v>3</v>
      </c>
      <c r="AI259" s="266">
        <v>1</v>
      </c>
      <c r="AJ259" s="266">
        <v>3</v>
      </c>
      <c r="AK259" s="266">
        <v>0</v>
      </c>
      <c r="AL259" s="266">
        <v>0</v>
      </c>
      <c r="AM259" s="266">
        <v>0</v>
      </c>
      <c r="AN259" s="266">
        <v>3</v>
      </c>
      <c r="AO259" s="266">
        <v>0</v>
      </c>
      <c r="AP259" s="266">
        <v>3</v>
      </c>
      <c r="AQ259" s="266">
        <v>3</v>
      </c>
    </row>
    <row r="260" spans="1:43">
      <c r="A260" s="272">
        <v>255</v>
      </c>
      <c r="B260" s="270"/>
      <c r="C260" s="268" t="s">
        <v>2921</v>
      </c>
      <c r="D260" s="264">
        <v>375</v>
      </c>
      <c r="E260" s="264">
        <v>139</v>
      </c>
      <c r="F260" s="265">
        <v>55</v>
      </c>
      <c r="G260" s="265">
        <v>34</v>
      </c>
      <c r="H260" s="265">
        <v>20</v>
      </c>
      <c r="I260" s="265">
        <v>1</v>
      </c>
      <c r="J260" s="266">
        <v>10.55</v>
      </c>
      <c r="K260" s="266">
        <v>26</v>
      </c>
      <c r="L260" s="266">
        <v>5</v>
      </c>
      <c r="M260" s="266">
        <v>1</v>
      </c>
      <c r="N260" s="266">
        <v>4</v>
      </c>
      <c r="O260" s="266" t="s">
        <v>245</v>
      </c>
      <c r="P260" s="266" t="s">
        <v>245</v>
      </c>
      <c r="Q260" s="266">
        <v>7</v>
      </c>
      <c r="R260" s="266">
        <v>2</v>
      </c>
      <c r="S260" s="266">
        <v>3</v>
      </c>
      <c r="T260" s="266">
        <v>2</v>
      </c>
      <c r="U260" s="266">
        <v>7</v>
      </c>
      <c r="V260" s="266" t="s">
        <v>245</v>
      </c>
      <c r="W260" s="266" t="s">
        <v>245</v>
      </c>
      <c r="X260" s="266" t="s">
        <v>245</v>
      </c>
      <c r="Y260" s="266" t="s">
        <v>245</v>
      </c>
      <c r="Z260" s="266" t="s">
        <v>245</v>
      </c>
      <c r="AA260" s="266">
        <v>0</v>
      </c>
      <c r="AB260" s="266">
        <v>6</v>
      </c>
      <c r="AC260" s="266">
        <v>6</v>
      </c>
      <c r="AD260" s="266">
        <v>7</v>
      </c>
      <c r="AE260" s="266">
        <v>7</v>
      </c>
      <c r="AF260" s="266">
        <v>7</v>
      </c>
      <c r="AG260" s="266">
        <v>0</v>
      </c>
      <c r="AH260" s="266">
        <v>7</v>
      </c>
      <c r="AI260" s="266">
        <v>0</v>
      </c>
      <c r="AJ260" s="266">
        <v>5</v>
      </c>
      <c r="AK260" s="266">
        <v>0</v>
      </c>
      <c r="AL260" s="266">
        <v>0</v>
      </c>
      <c r="AM260" s="266">
        <v>0</v>
      </c>
      <c r="AN260" s="266">
        <v>7</v>
      </c>
      <c r="AO260" s="266">
        <v>6</v>
      </c>
      <c r="AP260" s="266">
        <v>6</v>
      </c>
      <c r="AQ260" s="266">
        <v>6</v>
      </c>
    </row>
    <row r="261" spans="1:43">
      <c r="A261" s="272">
        <v>256</v>
      </c>
      <c r="B261" s="270"/>
      <c r="C261" s="268" t="s">
        <v>2926</v>
      </c>
      <c r="D261" s="264">
        <v>168</v>
      </c>
      <c r="E261" s="264" t="s">
        <v>245</v>
      </c>
      <c r="F261" s="265">
        <v>49</v>
      </c>
      <c r="G261" s="265">
        <v>32</v>
      </c>
      <c r="H261" s="265">
        <v>16</v>
      </c>
      <c r="I261" s="265">
        <v>1</v>
      </c>
      <c r="J261" s="266">
        <v>8.43</v>
      </c>
      <c r="K261" s="266">
        <v>13</v>
      </c>
      <c r="L261" s="266">
        <v>1</v>
      </c>
      <c r="M261" s="266" t="s">
        <v>245</v>
      </c>
      <c r="N261" s="266">
        <v>1</v>
      </c>
      <c r="O261" s="266" t="s">
        <v>245</v>
      </c>
      <c r="P261" s="266" t="s">
        <v>245</v>
      </c>
      <c r="Q261" s="266">
        <v>2</v>
      </c>
      <c r="R261" s="266">
        <v>1</v>
      </c>
      <c r="S261" s="266">
        <v>1</v>
      </c>
      <c r="T261" s="266" t="s">
        <v>245</v>
      </c>
      <c r="U261" s="266">
        <v>2</v>
      </c>
      <c r="V261" s="266" t="s">
        <v>245</v>
      </c>
      <c r="W261" s="266" t="s">
        <v>245</v>
      </c>
      <c r="X261" s="266" t="s">
        <v>245</v>
      </c>
      <c r="Y261" s="266" t="s">
        <v>245</v>
      </c>
      <c r="Z261" s="266" t="s">
        <v>245</v>
      </c>
      <c r="AA261" s="266">
        <v>0</v>
      </c>
      <c r="AB261" s="266">
        <v>2</v>
      </c>
      <c r="AC261" s="266">
        <v>2</v>
      </c>
      <c r="AD261" s="266">
        <v>2</v>
      </c>
      <c r="AE261" s="266">
        <v>2</v>
      </c>
      <c r="AF261" s="266">
        <v>2</v>
      </c>
      <c r="AG261" s="266">
        <v>0</v>
      </c>
      <c r="AH261" s="266">
        <v>2</v>
      </c>
      <c r="AI261" s="266">
        <v>0</v>
      </c>
      <c r="AJ261" s="266">
        <v>0</v>
      </c>
      <c r="AK261" s="266">
        <v>0</v>
      </c>
      <c r="AL261" s="266">
        <v>0</v>
      </c>
      <c r="AM261" s="266">
        <v>0</v>
      </c>
      <c r="AN261" s="266">
        <v>2</v>
      </c>
      <c r="AO261" s="266">
        <v>2</v>
      </c>
      <c r="AP261" s="266">
        <v>2</v>
      </c>
      <c r="AQ261" s="266">
        <v>2</v>
      </c>
    </row>
    <row r="262" spans="1:43">
      <c r="A262" s="272">
        <v>257</v>
      </c>
      <c r="B262" s="270"/>
      <c r="C262" s="268" t="s">
        <v>2928</v>
      </c>
      <c r="D262" s="264">
        <v>328</v>
      </c>
      <c r="E262" s="264">
        <v>91</v>
      </c>
      <c r="F262" s="265">
        <v>25</v>
      </c>
      <c r="G262" s="265">
        <v>13</v>
      </c>
      <c r="H262" s="265">
        <v>11</v>
      </c>
      <c r="I262" s="265">
        <v>1</v>
      </c>
      <c r="J262" s="266">
        <v>5.2</v>
      </c>
      <c r="K262" s="266">
        <v>7</v>
      </c>
      <c r="L262" s="266" t="s">
        <v>245</v>
      </c>
      <c r="M262" s="266" t="s">
        <v>245</v>
      </c>
      <c r="N262" s="266" t="s">
        <v>245</v>
      </c>
      <c r="O262" s="266" t="s">
        <v>245</v>
      </c>
      <c r="P262" s="266" t="s">
        <v>245</v>
      </c>
      <c r="Q262" s="266">
        <v>7</v>
      </c>
      <c r="R262" s="266">
        <v>1</v>
      </c>
      <c r="S262" s="266">
        <v>4</v>
      </c>
      <c r="T262" s="266">
        <v>2</v>
      </c>
      <c r="U262" s="266">
        <v>6</v>
      </c>
      <c r="V262" s="266">
        <v>1</v>
      </c>
      <c r="W262" s="266" t="s">
        <v>245</v>
      </c>
      <c r="X262" s="266" t="s">
        <v>245</v>
      </c>
      <c r="Y262" s="266" t="s">
        <v>245</v>
      </c>
      <c r="Z262" s="266" t="s">
        <v>245</v>
      </c>
      <c r="AA262" s="266">
        <v>2</v>
      </c>
      <c r="AB262" s="266">
        <v>4</v>
      </c>
      <c r="AC262" s="266">
        <v>2</v>
      </c>
      <c r="AD262" s="266">
        <v>6</v>
      </c>
      <c r="AE262" s="266">
        <v>6</v>
      </c>
      <c r="AF262" s="266">
        <v>5</v>
      </c>
      <c r="AG262" s="266">
        <v>1</v>
      </c>
      <c r="AH262" s="266">
        <v>7</v>
      </c>
      <c r="AI262" s="266">
        <v>0</v>
      </c>
      <c r="AJ262" s="266">
        <v>1</v>
      </c>
      <c r="AK262" s="266">
        <v>0</v>
      </c>
      <c r="AL262" s="266">
        <v>1</v>
      </c>
      <c r="AM262" s="266">
        <v>1</v>
      </c>
      <c r="AN262" s="266">
        <v>7</v>
      </c>
      <c r="AO262" s="266">
        <v>5</v>
      </c>
      <c r="AP262" s="266">
        <v>7</v>
      </c>
      <c r="AQ262" s="266">
        <v>4</v>
      </c>
    </row>
    <row r="263" spans="1:43">
      <c r="A263" s="272">
        <v>258</v>
      </c>
      <c r="B263" s="270"/>
      <c r="C263" s="268" t="s">
        <v>2934</v>
      </c>
      <c r="D263" s="264">
        <v>1636</v>
      </c>
      <c r="E263" s="264">
        <v>1401</v>
      </c>
      <c r="F263" s="265">
        <v>126</v>
      </c>
      <c r="G263" s="265">
        <v>57</v>
      </c>
      <c r="H263" s="265">
        <v>15</v>
      </c>
      <c r="I263" s="265">
        <v>54</v>
      </c>
      <c r="J263" s="266">
        <v>24.17</v>
      </c>
      <c r="K263" s="266">
        <v>125</v>
      </c>
      <c r="L263" s="266">
        <v>20</v>
      </c>
      <c r="M263" s="266">
        <v>2</v>
      </c>
      <c r="N263" s="266">
        <v>18</v>
      </c>
      <c r="O263" s="266" t="s">
        <v>245</v>
      </c>
      <c r="P263" s="266">
        <v>1</v>
      </c>
      <c r="Q263" s="266">
        <v>8</v>
      </c>
      <c r="R263" s="266" t="s">
        <v>245</v>
      </c>
      <c r="S263" s="266">
        <v>4</v>
      </c>
      <c r="T263" s="266">
        <v>4</v>
      </c>
      <c r="U263" s="266">
        <v>1</v>
      </c>
      <c r="V263" s="266">
        <v>2</v>
      </c>
      <c r="W263" s="266">
        <v>2</v>
      </c>
      <c r="X263" s="266">
        <v>3</v>
      </c>
      <c r="Y263" s="266" t="s">
        <v>245</v>
      </c>
      <c r="Z263" s="266" t="s">
        <v>245</v>
      </c>
      <c r="AA263" s="266">
        <v>6</v>
      </c>
      <c r="AB263" s="266">
        <v>7</v>
      </c>
      <c r="AC263" s="266">
        <v>5</v>
      </c>
      <c r="AD263" s="266">
        <v>7</v>
      </c>
      <c r="AE263" s="266">
        <v>6</v>
      </c>
      <c r="AF263" s="266">
        <v>6</v>
      </c>
      <c r="AG263" s="266">
        <v>1</v>
      </c>
      <c r="AH263" s="266">
        <v>8</v>
      </c>
      <c r="AI263" s="266">
        <v>6</v>
      </c>
      <c r="AJ263" s="266">
        <v>5</v>
      </c>
      <c r="AK263" s="266">
        <v>4</v>
      </c>
      <c r="AL263" s="266">
        <v>3</v>
      </c>
      <c r="AM263" s="266">
        <v>3</v>
      </c>
      <c r="AN263" s="266">
        <v>8</v>
      </c>
      <c r="AO263" s="266">
        <v>8</v>
      </c>
      <c r="AP263" s="266">
        <v>7</v>
      </c>
      <c r="AQ263" s="266">
        <v>7</v>
      </c>
    </row>
    <row r="264" spans="1:43">
      <c r="A264" s="272">
        <v>259</v>
      </c>
      <c r="B264" s="270"/>
      <c r="C264" s="268" t="s">
        <v>2941</v>
      </c>
      <c r="D264" s="264">
        <v>1710</v>
      </c>
      <c r="E264" s="264">
        <v>869</v>
      </c>
      <c r="F264" s="265">
        <v>317</v>
      </c>
      <c r="G264" s="265">
        <v>198</v>
      </c>
      <c r="H264" s="265">
        <v>34</v>
      </c>
      <c r="I264" s="265">
        <v>85</v>
      </c>
      <c r="J264" s="266">
        <v>48.86</v>
      </c>
      <c r="K264" s="266">
        <v>211</v>
      </c>
      <c r="L264" s="266">
        <v>23</v>
      </c>
      <c r="M264" s="266">
        <v>1</v>
      </c>
      <c r="N264" s="266">
        <v>22</v>
      </c>
      <c r="O264" s="266" t="s">
        <v>245</v>
      </c>
      <c r="P264" s="266" t="s">
        <v>245</v>
      </c>
      <c r="Q264" s="266">
        <v>12</v>
      </c>
      <c r="R264" s="266">
        <v>4</v>
      </c>
      <c r="S264" s="266">
        <v>8</v>
      </c>
      <c r="T264" s="266" t="s">
        <v>245</v>
      </c>
      <c r="U264" s="266">
        <v>1</v>
      </c>
      <c r="V264" s="266">
        <v>2</v>
      </c>
      <c r="W264" s="266">
        <v>4</v>
      </c>
      <c r="X264" s="266">
        <v>5</v>
      </c>
      <c r="Y264" s="266" t="s">
        <v>245</v>
      </c>
      <c r="Z264" s="266" t="s">
        <v>245</v>
      </c>
      <c r="AA264" s="266">
        <v>11</v>
      </c>
      <c r="AB264" s="266">
        <v>12</v>
      </c>
      <c r="AC264" s="266">
        <v>9</v>
      </c>
      <c r="AD264" s="266">
        <v>12</v>
      </c>
      <c r="AE264" s="266">
        <v>12</v>
      </c>
      <c r="AF264" s="266">
        <v>12</v>
      </c>
      <c r="AG264" s="266">
        <v>0</v>
      </c>
      <c r="AH264" s="266">
        <v>12</v>
      </c>
      <c r="AI264" s="266">
        <v>6</v>
      </c>
      <c r="AJ264" s="266">
        <v>6</v>
      </c>
      <c r="AK264" s="266">
        <v>5</v>
      </c>
      <c r="AL264" s="266">
        <v>6</v>
      </c>
      <c r="AM264" s="266">
        <v>5</v>
      </c>
      <c r="AN264" s="266">
        <v>12</v>
      </c>
      <c r="AO264" s="266">
        <v>11</v>
      </c>
      <c r="AP264" s="266">
        <v>12</v>
      </c>
      <c r="AQ264" s="266">
        <v>12</v>
      </c>
    </row>
    <row r="265" spans="1:43">
      <c r="A265" s="272">
        <v>260</v>
      </c>
      <c r="B265" s="270"/>
      <c r="C265" s="268" t="s">
        <v>2946</v>
      </c>
      <c r="D265" s="264">
        <v>125</v>
      </c>
      <c r="E265" s="264" t="s">
        <v>245</v>
      </c>
      <c r="F265" s="265">
        <v>35</v>
      </c>
      <c r="G265" s="265">
        <v>17</v>
      </c>
      <c r="H265" s="265">
        <v>14</v>
      </c>
      <c r="I265" s="265">
        <v>4</v>
      </c>
      <c r="J265" s="266">
        <v>5.86</v>
      </c>
      <c r="K265" s="266">
        <v>22</v>
      </c>
      <c r="L265" s="266">
        <v>4</v>
      </c>
      <c r="M265" s="266" t="s">
        <v>245</v>
      </c>
      <c r="N265" s="266">
        <v>4</v>
      </c>
      <c r="O265" s="266" t="s">
        <v>245</v>
      </c>
      <c r="P265" s="266" t="s">
        <v>245</v>
      </c>
      <c r="Q265" s="266">
        <v>1</v>
      </c>
      <c r="R265" s="266" t="s">
        <v>245</v>
      </c>
      <c r="S265" s="266">
        <v>1</v>
      </c>
      <c r="T265" s="266" t="s">
        <v>245</v>
      </c>
      <c r="U265" s="266" t="s">
        <v>245</v>
      </c>
      <c r="V265" s="266">
        <v>1</v>
      </c>
      <c r="W265" s="266" t="s">
        <v>245</v>
      </c>
      <c r="X265" s="266" t="s">
        <v>245</v>
      </c>
      <c r="Y265" s="266" t="s">
        <v>245</v>
      </c>
      <c r="Z265" s="266" t="s">
        <v>245</v>
      </c>
      <c r="AA265" s="266">
        <v>0</v>
      </c>
      <c r="AB265" s="266">
        <v>1</v>
      </c>
      <c r="AC265" s="266">
        <v>1</v>
      </c>
      <c r="AD265" s="266">
        <v>1</v>
      </c>
      <c r="AE265" s="266">
        <v>1</v>
      </c>
      <c r="AF265" s="266">
        <v>1</v>
      </c>
      <c r="AG265" s="266">
        <v>0</v>
      </c>
      <c r="AH265" s="266">
        <v>1</v>
      </c>
      <c r="AI265" s="266">
        <v>0</v>
      </c>
      <c r="AJ265" s="266">
        <v>0</v>
      </c>
      <c r="AK265" s="266">
        <v>0</v>
      </c>
      <c r="AL265" s="266">
        <v>0</v>
      </c>
      <c r="AM265" s="266">
        <v>0</v>
      </c>
      <c r="AN265" s="266">
        <v>1</v>
      </c>
      <c r="AO265" s="266">
        <v>1</v>
      </c>
      <c r="AP265" s="266">
        <v>1</v>
      </c>
      <c r="AQ265" s="266">
        <v>1</v>
      </c>
    </row>
    <row r="266" spans="1:43">
      <c r="A266" s="272">
        <v>261</v>
      </c>
      <c r="B266" s="270"/>
      <c r="C266" s="268" t="s">
        <v>2947</v>
      </c>
      <c r="D266" s="264">
        <v>811</v>
      </c>
      <c r="E266" s="264">
        <v>471</v>
      </c>
      <c r="F266" s="265">
        <v>64</v>
      </c>
      <c r="G266" s="265">
        <v>33</v>
      </c>
      <c r="H266" s="265">
        <v>17</v>
      </c>
      <c r="I266" s="265">
        <v>14</v>
      </c>
      <c r="J266" s="266">
        <v>14.81</v>
      </c>
      <c r="K266" s="266">
        <v>26</v>
      </c>
      <c r="L266" s="266">
        <v>4</v>
      </c>
      <c r="M266" s="266" t="s">
        <v>245</v>
      </c>
      <c r="N266" s="266">
        <v>4</v>
      </c>
      <c r="O266" s="266" t="s">
        <v>245</v>
      </c>
      <c r="P266" s="266" t="s">
        <v>245</v>
      </c>
      <c r="Q266" s="266">
        <v>8</v>
      </c>
      <c r="R266" s="266" t="s">
        <v>245</v>
      </c>
      <c r="S266" s="266">
        <v>6</v>
      </c>
      <c r="T266" s="266">
        <v>2</v>
      </c>
      <c r="U266" s="266">
        <v>7</v>
      </c>
      <c r="V266" s="266">
        <v>1</v>
      </c>
      <c r="W266" s="266" t="s">
        <v>245</v>
      </c>
      <c r="X266" s="266" t="s">
        <v>245</v>
      </c>
      <c r="Y266" s="266" t="s">
        <v>245</v>
      </c>
      <c r="Z266" s="266" t="s">
        <v>245</v>
      </c>
      <c r="AA266" s="266">
        <v>1</v>
      </c>
      <c r="AB266" s="266">
        <v>7</v>
      </c>
      <c r="AC266" s="266">
        <v>6</v>
      </c>
      <c r="AD266" s="266">
        <v>8</v>
      </c>
      <c r="AE266" s="266">
        <v>8</v>
      </c>
      <c r="AF266" s="266">
        <v>8</v>
      </c>
      <c r="AG266" s="266">
        <v>0</v>
      </c>
      <c r="AH266" s="266">
        <v>7</v>
      </c>
      <c r="AI266" s="266">
        <v>0</v>
      </c>
      <c r="AJ266" s="266">
        <v>7</v>
      </c>
      <c r="AK266" s="266">
        <v>0</v>
      </c>
      <c r="AL266" s="266">
        <v>0</v>
      </c>
      <c r="AM266" s="266">
        <v>0</v>
      </c>
      <c r="AN266" s="266">
        <v>8</v>
      </c>
      <c r="AO266" s="266">
        <v>4</v>
      </c>
      <c r="AP266" s="266">
        <v>7</v>
      </c>
      <c r="AQ266" s="266">
        <v>7</v>
      </c>
    </row>
    <row r="267" spans="1:43">
      <c r="A267" s="272">
        <v>262</v>
      </c>
      <c r="B267" s="270"/>
      <c r="C267" s="268" t="s">
        <v>2953</v>
      </c>
      <c r="D267" s="264">
        <v>385</v>
      </c>
      <c r="E267" s="264" t="s">
        <v>245</v>
      </c>
      <c r="F267" s="265">
        <v>97</v>
      </c>
      <c r="G267" s="265">
        <v>54</v>
      </c>
      <c r="H267" s="265">
        <v>34</v>
      </c>
      <c r="I267" s="265">
        <v>9</v>
      </c>
      <c r="J267" s="266">
        <v>13.49</v>
      </c>
      <c r="K267" s="266">
        <v>76</v>
      </c>
      <c r="L267" s="266">
        <v>16</v>
      </c>
      <c r="M267" s="266" t="s">
        <v>245</v>
      </c>
      <c r="N267" s="266">
        <v>16</v>
      </c>
      <c r="O267" s="266" t="s">
        <v>245</v>
      </c>
      <c r="P267" s="266" t="s">
        <v>245</v>
      </c>
      <c r="Q267" s="266">
        <v>4</v>
      </c>
      <c r="R267" s="266" t="s">
        <v>245</v>
      </c>
      <c r="S267" s="266">
        <v>4</v>
      </c>
      <c r="T267" s="266" t="s">
        <v>245</v>
      </c>
      <c r="U267" s="266" t="s">
        <v>245</v>
      </c>
      <c r="V267" s="266">
        <v>4</v>
      </c>
      <c r="W267" s="266" t="s">
        <v>245</v>
      </c>
      <c r="X267" s="266" t="s">
        <v>245</v>
      </c>
      <c r="Y267" s="266" t="s">
        <v>245</v>
      </c>
      <c r="Z267" s="266" t="s">
        <v>245</v>
      </c>
      <c r="AA267" s="266">
        <v>2</v>
      </c>
      <c r="AB267" s="266">
        <v>4</v>
      </c>
      <c r="AC267" s="266">
        <v>4</v>
      </c>
      <c r="AD267" s="266">
        <v>4</v>
      </c>
      <c r="AE267" s="266">
        <v>4</v>
      </c>
      <c r="AF267" s="266">
        <v>4</v>
      </c>
      <c r="AG267" s="266">
        <v>0</v>
      </c>
      <c r="AH267" s="266">
        <v>4</v>
      </c>
      <c r="AI267" s="266">
        <v>0</v>
      </c>
      <c r="AJ267" s="266">
        <v>0</v>
      </c>
      <c r="AK267" s="266">
        <v>0</v>
      </c>
      <c r="AL267" s="266">
        <v>0</v>
      </c>
      <c r="AM267" s="266">
        <v>0</v>
      </c>
      <c r="AN267" s="266">
        <v>4</v>
      </c>
      <c r="AO267" s="266">
        <v>4</v>
      </c>
      <c r="AP267" s="266">
        <v>4</v>
      </c>
      <c r="AQ267" s="266">
        <v>4</v>
      </c>
    </row>
    <row r="268" spans="1:43">
      <c r="A268" s="272">
        <v>263</v>
      </c>
      <c r="B268" s="270"/>
      <c r="C268" s="268" t="s">
        <v>2958</v>
      </c>
      <c r="D268" s="264">
        <v>1329</v>
      </c>
      <c r="E268" s="264">
        <v>753</v>
      </c>
      <c r="F268" s="265">
        <v>172</v>
      </c>
      <c r="G268" s="265">
        <v>89</v>
      </c>
      <c r="H268" s="265">
        <v>28</v>
      </c>
      <c r="I268" s="265">
        <v>55</v>
      </c>
      <c r="J268" s="266">
        <v>51.47</v>
      </c>
      <c r="K268" s="266">
        <v>189</v>
      </c>
      <c r="L268" s="266">
        <v>19</v>
      </c>
      <c r="M268" s="266">
        <v>4</v>
      </c>
      <c r="N268" s="266">
        <v>18</v>
      </c>
      <c r="O268" s="266" t="s">
        <v>245</v>
      </c>
      <c r="P268" s="266" t="s">
        <v>245</v>
      </c>
      <c r="Q268" s="266">
        <v>7</v>
      </c>
      <c r="R268" s="266" t="s">
        <v>245</v>
      </c>
      <c r="S268" s="266">
        <v>6</v>
      </c>
      <c r="T268" s="266">
        <v>1</v>
      </c>
      <c r="U268" s="266">
        <v>1</v>
      </c>
      <c r="V268" s="266">
        <v>2</v>
      </c>
      <c r="W268" s="266">
        <v>3</v>
      </c>
      <c r="X268" s="266">
        <v>1</v>
      </c>
      <c r="Y268" s="266" t="s">
        <v>245</v>
      </c>
      <c r="Z268" s="266" t="s">
        <v>245</v>
      </c>
      <c r="AA268" s="266">
        <v>6</v>
      </c>
      <c r="AB268" s="266">
        <v>6</v>
      </c>
      <c r="AC268" s="266">
        <v>6</v>
      </c>
      <c r="AD268" s="266">
        <v>6</v>
      </c>
      <c r="AE268" s="266">
        <v>6</v>
      </c>
      <c r="AF268" s="266">
        <v>6</v>
      </c>
      <c r="AG268" s="266">
        <v>1</v>
      </c>
      <c r="AH268" s="266">
        <v>6</v>
      </c>
      <c r="AI268" s="266">
        <v>2</v>
      </c>
      <c r="AJ268" s="266">
        <v>6</v>
      </c>
      <c r="AK268" s="266">
        <v>4</v>
      </c>
      <c r="AL268" s="266">
        <v>3</v>
      </c>
      <c r="AM268" s="266">
        <v>3</v>
      </c>
      <c r="AN268" s="266">
        <v>7</v>
      </c>
      <c r="AO268" s="266">
        <v>5</v>
      </c>
      <c r="AP268" s="266">
        <v>6</v>
      </c>
      <c r="AQ268" s="266">
        <v>6</v>
      </c>
    </row>
    <row r="269" spans="1:43">
      <c r="A269" s="272">
        <v>264</v>
      </c>
      <c r="B269" s="270"/>
      <c r="C269" s="268" t="s">
        <v>2964</v>
      </c>
      <c r="D269" s="264">
        <v>1348</v>
      </c>
      <c r="E269" s="264">
        <v>885</v>
      </c>
      <c r="F269" s="265">
        <v>174</v>
      </c>
      <c r="G269" s="265">
        <v>54</v>
      </c>
      <c r="H269" s="265">
        <v>24</v>
      </c>
      <c r="I269" s="265">
        <v>96</v>
      </c>
      <c r="J269" s="266">
        <v>32.840000000000003</v>
      </c>
      <c r="K269" s="266">
        <v>126</v>
      </c>
      <c r="L269" s="266">
        <v>41</v>
      </c>
      <c r="M269" s="266">
        <v>1</v>
      </c>
      <c r="N269" s="266">
        <v>41</v>
      </c>
      <c r="O269" s="266">
        <v>9</v>
      </c>
      <c r="P269" s="266">
        <v>2</v>
      </c>
      <c r="Q269" s="266">
        <v>17</v>
      </c>
      <c r="R269" s="266">
        <v>1</v>
      </c>
      <c r="S269" s="266">
        <v>4</v>
      </c>
      <c r="T269" s="266">
        <v>12</v>
      </c>
      <c r="U269" s="266">
        <v>2</v>
      </c>
      <c r="V269" s="266">
        <v>5</v>
      </c>
      <c r="W269" s="266">
        <v>8</v>
      </c>
      <c r="X269" s="266">
        <v>1</v>
      </c>
      <c r="Y269" s="266">
        <v>1</v>
      </c>
      <c r="Z269" s="266" t="s">
        <v>245</v>
      </c>
      <c r="AA269" s="266">
        <v>6</v>
      </c>
      <c r="AB269" s="266">
        <v>7</v>
      </c>
      <c r="AC269" s="266">
        <v>9</v>
      </c>
      <c r="AD269" s="266">
        <v>17</v>
      </c>
      <c r="AE269" s="266">
        <v>17</v>
      </c>
      <c r="AF269" s="266">
        <v>13</v>
      </c>
      <c r="AG269" s="266">
        <v>0</v>
      </c>
      <c r="AH269" s="266">
        <v>17</v>
      </c>
      <c r="AI269" s="266">
        <v>3</v>
      </c>
      <c r="AJ269" s="266">
        <v>10</v>
      </c>
      <c r="AK269" s="266">
        <v>1</v>
      </c>
      <c r="AL269" s="266">
        <v>2</v>
      </c>
      <c r="AM269" s="266">
        <v>1</v>
      </c>
      <c r="AN269" s="266">
        <v>17</v>
      </c>
      <c r="AO269" s="266">
        <v>3</v>
      </c>
      <c r="AP269" s="266">
        <v>17</v>
      </c>
      <c r="AQ269" s="266">
        <v>5</v>
      </c>
    </row>
    <row r="270" spans="1:43">
      <c r="A270" s="272">
        <v>265</v>
      </c>
      <c r="B270" s="270"/>
      <c r="C270" s="268" t="s">
        <v>2971</v>
      </c>
      <c r="D270" s="264">
        <v>217</v>
      </c>
      <c r="E270" s="264">
        <v>134</v>
      </c>
      <c r="F270" s="265">
        <v>31</v>
      </c>
      <c r="G270" s="265">
        <v>22</v>
      </c>
      <c r="H270" s="265">
        <v>8</v>
      </c>
      <c r="I270" s="265">
        <v>1</v>
      </c>
      <c r="J270" s="266">
        <v>1.52</v>
      </c>
      <c r="K270" s="266">
        <v>38</v>
      </c>
      <c r="L270" s="266">
        <v>4</v>
      </c>
      <c r="M270" s="266" t="s">
        <v>245</v>
      </c>
      <c r="N270" s="266">
        <v>3</v>
      </c>
      <c r="O270" s="266" t="s">
        <v>245</v>
      </c>
      <c r="P270" s="266">
        <v>1</v>
      </c>
      <c r="Q270" s="266">
        <v>7</v>
      </c>
      <c r="R270" s="266">
        <v>4</v>
      </c>
      <c r="S270" s="266">
        <v>2</v>
      </c>
      <c r="T270" s="266">
        <v>1</v>
      </c>
      <c r="U270" s="266">
        <v>1</v>
      </c>
      <c r="V270" s="266">
        <v>1</v>
      </c>
      <c r="W270" s="266">
        <v>2</v>
      </c>
      <c r="X270" s="266">
        <v>3</v>
      </c>
      <c r="Y270" s="266" t="s">
        <v>245</v>
      </c>
      <c r="Z270" s="266" t="s">
        <v>245</v>
      </c>
      <c r="AA270" s="266">
        <v>0</v>
      </c>
      <c r="AB270" s="266">
        <v>7</v>
      </c>
      <c r="AC270" s="266">
        <v>4</v>
      </c>
      <c r="AD270" s="266">
        <v>7</v>
      </c>
      <c r="AE270" s="266">
        <v>7</v>
      </c>
      <c r="AF270" s="266">
        <v>3</v>
      </c>
      <c r="AG270" s="266">
        <v>0</v>
      </c>
      <c r="AH270" s="266">
        <v>7</v>
      </c>
      <c r="AI270" s="266">
        <v>0</v>
      </c>
      <c r="AJ270" s="266">
        <v>1</v>
      </c>
      <c r="AK270" s="266">
        <v>0</v>
      </c>
      <c r="AL270" s="266">
        <v>0</v>
      </c>
      <c r="AM270" s="266">
        <v>0</v>
      </c>
      <c r="AN270" s="266">
        <v>4</v>
      </c>
      <c r="AO270" s="266">
        <v>2</v>
      </c>
      <c r="AP270" s="266">
        <v>7</v>
      </c>
      <c r="AQ270" s="266">
        <v>7</v>
      </c>
    </row>
    <row r="271" spans="1:43">
      <c r="A271" s="272">
        <v>266</v>
      </c>
      <c r="B271" s="270" t="s">
        <v>2979</v>
      </c>
      <c r="C271" s="268"/>
      <c r="D271" s="264">
        <v>11237</v>
      </c>
      <c r="E271" s="264">
        <v>5558</v>
      </c>
      <c r="F271" s="265">
        <v>2419</v>
      </c>
      <c r="G271" s="265">
        <v>1124</v>
      </c>
      <c r="H271" s="265">
        <v>1034</v>
      </c>
      <c r="I271" s="265">
        <v>261</v>
      </c>
      <c r="J271" s="266">
        <v>441.14</v>
      </c>
      <c r="K271" s="266">
        <v>1317</v>
      </c>
      <c r="L271" s="266">
        <v>360</v>
      </c>
      <c r="M271" s="266">
        <v>40</v>
      </c>
      <c r="N271" s="266">
        <v>347</v>
      </c>
      <c r="O271" s="266">
        <v>7</v>
      </c>
      <c r="P271" s="266">
        <v>13</v>
      </c>
      <c r="Q271" s="266">
        <v>59</v>
      </c>
      <c r="R271" s="266">
        <v>4</v>
      </c>
      <c r="S271" s="266">
        <v>46</v>
      </c>
      <c r="T271" s="266">
        <v>9</v>
      </c>
      <c r="U271" s="266">
        <v>4</v>
      </c>
      <c r="V271" s="266">
        <v>17</v>
      </c>
      <c r="W271" s="266">
        <v>24</v>
      </c>
      <c r="X271" s="266">
        <v>13</v>
      </c>
      <c r="Y271" s="266">
        <v>1</v>
      </c>
      <c r="Z271" s="266" t="s">
        <v>245</v>
      </c>
      <c r="AA271" s="266">
        <v>50</v>
      </c>
      <c r="AB271" s="266">
        <v>58</v>
      </c>
      <c r="AC271" s="266">
        <v>45</v>
      </c>
      <c r="AD271" s="266">
        <v>59</v>
      </c>
      <c r="AE271" s="266">
        <v>58</v>
      </c>
      <c r="AF271" s="266">
        <v>59</v>
      </c>
      <c r="AG271" s="266">
        <v>0</v>
      </c>
      <c r="AH271" s="266">
        <v>59</v>
      </c>
      <c r="AI271" s="266">
        <v>44</v>
      </c>
      <c r="AJ271" s="266">
        <v>55</v>
      </c>
      <c r="AK271" s="266">
        <v>25</v>
      </c>
      <c r="AL271" s="266">
        <v>30</v>
      </c>
      <c r="AM271" s="266">
        <v>23</v>
      </c>
      <c r="AN271" s="266">
        <v>54</v>
      </c>
      <c r="AO271" s="266">
        <v>49</v>
      </c>
      <c r="AP271" s="266">
        <v>59</v>
      </c>
      <c r="AQ271" s="266">
        <v>55</v>
      </c>
    </row>
    <row r="272" spans="1:43">
      <c r="A272" s="272">
        <v>267</v>
      </c>
      <c r="B272" s="270"/>
      <c r="C272" s="268" t="s">
        <v>2980</v>
      </c>
      <c r="D272" s="264">
        <v>638</v>
      </c>
      <c r="E272" s="264">
        <v>10</v>
      </c>
      <c r="F272" s="265">
        <v>182</v>
      </c>
      <c r="G272" s="265">
        <v>81</v>
      </c>
      <c r="H272" s="265">
        <v>84</v>
      </c>
      <c r="I272" s="265">
        <v>17</v>
      </c>
      <c r="J272" s="266">
        <v>35.1</v>
      </c>
      <c r="K272" s="266">
        <v>84</v>
      </c>
      <c r="L272" s="266">
        <v>31</v>
      </c>
      <c r="M272" s="266" t="s">
        <v>245</v>
      </c>
      <c r="N272" s="266">
        <v>31</v>
      </c>
      <c r="O272" s="266">
        <v>2</v>
      </c>
      <c r="P272" s="266" t="s">
        <v>245</v>
      </c>
      <c r="Q272" s="266">
        <v>6</v>
      </c>
      <c r="R272" s="266" t="s">
        <v>245</v>
      </c>
      <c r="S272" s="266">
        <v>6</v>
      </c>
      <c r="T272" s="266" t="s">
        <v>245</v>
      </c>
      <c r="U272" s="266">
        <v>4</v>
      </c>
      <c r="V272" s="266">
        <v>2</v>
      </c>
      <c r="W272" s="266" t="s">
        <v>245</v>
      </c>
      <c r="X272" s="266" t="s">
        <v>245</v>
      </c>
      <c r="Y272" s="266" t="s">
        <v>245</v>
      </c>
      <c r="Z272" s="266" t="s">
        <v>245</v>
      </c>
      <c r="AA272" s="266">
        <v>6</v>
      </c>
      <c r="AB272" s="266">
        <v>6</v>
      </c>
      <c r="AC272" s="266">
        <v>4</v>
      </c>
      <c r="AD272" s="266">
        <v>6</v>
      </c>
      <c r="AE272" s="266">
        <v>6</v>
      </c>
      <c r="AF272" s="266">
        <v>6</v>
      </c>
      <c r="AG272" s="266">
        <v>0</v>
      </c>
      <c r="AH272" s="266">
        <v>6</v>
      </c>
      <c r="AI272" s="266">
        <v>4</v>
      </c>
      <c r="AJ272" s="266">
        <v>4</v>
      </c>
      <c r="AK272" s="266">
        <v>0</v>
      </c>
      <c r="AL272" s="266">
        <v>2</v>
      </c>
      <c r="AM272" s="266">
        <v>2</v>
      </c>
      <c r="AN272" s="266">
        <v>6</v>
      </c>
      <c r="AO272" s="266">
        <v>6</v>
      </c>
      <c r="AP272" s="266">
        <v>6</v>
      </c>
      <c r="AQ272" s="266">
        <v>5</v>
      </c>
    </row>
    <row r="273" spans="1:43">
      <c r="A273" s="272">
        <v>268</v>
      </c>
      <c r="B273" s="270"/>
      <c r="C273" s="268" t="s">
        <v>2985</v>
      </c>
      <c r="D273" s="264">
        <v>3714</v>
      </c>
      <c r="E273" s="264">
        <v>2108</v>
      </c>
      <c r="F273" s="265">
        <v>450</v>
      </c>
      <c r="G273" s="265">
        <v>194</v>
      </c>
      <c r="H273" s="265">
        <v>226</v>
      </c>
      <c r="I273" s="265">
        <v>30</v>
      </c>
      <c r="J273" s="266">
        <v>114.84</v>
      </c>
      <c r="K273" s="266">
        <v>180</v>
      </c>
      <c r="L273" s="266">
        <v>46</v>
      </c>
      <c r="M273" s="266">
        <v>12</v>
      </c>
      <c r="N273" s="266">
        <v>40</v>
      </c>
      <c r="O273" s="266">
        <v>1</v>
      </c>
      <c r="P273" s="266">
        <v>4</v>
      </c>
      <c r="Q273" s="266">
        <v>10</v>
      </c>
      <c r="R273" s="266" t="s">
        <v>245</v>
      </c>
      <c r="S273" s="266">
        <v>6</v>
      </c>
      <c r="T273" s="266">
        <v>4</v>
      </c>
      <c r="U273" s="266" t="s">
        <v>245</v>
      </c>
      <c r="V273" s="266">
        <v>4</v>
      </c>
      <c r="W273" s="266">
        <v>5</v>
      </c>
      <c r="X273" s="266">
        <v>1</v>
      </c>
      <c r="Y273" s="266" t="s">
        <v>245</v>
      </c>
      <c r="Z273" s="266" t="s">
        <v>245</v>
      </c>
      <c r="AA273" s="266">
        <v>9</v>
      </c>
      <c r="AB273" s="266">
        <v>10</v>
      </c>
      <c r="AC273" s="266">
        <v>8</v>
      </c>
      <c r="AD273" s="266">
        <v>10</v>
      </c>
      <c r="AE273" s="266">
        <v>10</v>
      </c>
      <c r="AF273" s="266">
        <v>10</v>
      </c>
      <c r="AG273" s="266">
        <v>0</v>
      </c>
      <c r="AH273" s="266">
        <v>10</v>
      </c>
      <c r="AI273" s="266">
        <v>8</v>
      </c>
      <c r="AJ273" s="266">
        <v>10</v>
      </c>
      <c r="AK273" s="266">
        <v>5</v>
      </c>
      <c r="AL273" s="266">
        <v>6</v>
      </c>
      <c r="AM273" s="266">
        <v>3</v>
      </c>
      <c r="AN273" s="266">
        <v>10</v>
      </c>
      <c r="AO273" s="266">
        <v>8</v>
      </c>
      <c r="AP273" s="266">
        <v>10</v>
      </c>
      <c r="AQ273" s="266">
        <v>10</v>
      </c>
    </row>
    <row r="274" spans="1:43">
      <c r="A274" s="272">
        <v>269</v>
      </c>
      <c r="B274" s="270"/>
      <c r="C274" s="268" t="s">
        <v>2992</v>
      </c>
      <c r="D274" s="264">
        <v>2273</v>
      </c>
      <c r="E274" s="264">
        <v>1318</v>
      </c>
      <c r="F274" s="265">
        <v>527</v>
      </c>
      <c r="G274" s="265">
        <v>195</v>
      </c>
      <c r="H274" s="265">
        <v>192</v>
      </c>
      <c r="I274" s="265">
        <v>140</v>
      </c>
      <c r="J274" s="266">
        <v>80.239999999999995</v>
      </c>
      <c r="K274" s="266">
        <v>338</v>
      </c>
      <c r="L274" s="266">
        <v>112</v>
      </c>
      <c r="M274" s="266">
        <v>15</v>
      </c>
      <c r="N274" s="266">
        <v>109</v>
      </c>
      <c r="O274" s="266">
        <v>3</v>
      </c>
      <c r="P274" s="266">
        <v>4</v>
      </c>
      <c r="Q274" s="266">
        <v>15</v>
      </c>
      <c r="R274" s="266" t="s">
        <v>245</v>
      </c>
      <c r="S274" s="266">
        <v>11</v>
      </c>
      <c r="T274" s="266">
        <v>4</v>
      </c>
      <c r="U274" s="266" t="s">
        <v>245</v>
      </c>
      <c r="V274" s="266">
        <v>3</v>
      </c>
      <c r="W274" s="266">
        <v>7</v>
      </c>
      <c r="X274" s="266">
        <v>5</v>
      </c>
      <c r="Y274" s="266" t="s">
        <v>245</v>
      </c>
      <c r="Z274" s="266" t="s">
        <v>245</v>
      </c>
      <c r="AA274" s="266">
        <v>13</v>
      </c>
      <c r="AB274" s="266">
        <v>14</v>
      </c>
      <c r="AC274" s="266">
        <v>14</v>
      </c>
      <c r="AD274" s="266">
        <v>15</v>
      </c>
      <c r="AE274" s="266">
        <v>15</v>
      </c>
      <c r="AF274" s="266">
        <v>15</v>
      </c>
      <c r="AG274" s="266">
        <v>0</v>
      </c>
      <c r="AH274" s="266">
        <v>15</v>
      </c>
      <c r="AI274" s="266">
        <v>12</v>
      </c>
      <c r="AJ274" s="266">
        <v>14</v>
      </c>
      <c r="AK274" s="266">
        <v>7</v>
      </c>
      <c r="AL274" s="266">
        <v>6</v>
      </c>
      <c r="AM274" s="266">
        <v>5</v>
      </c>
      <c r="AN274" s="266">
        <v>15</v>
      </c>
      <c r="AO274" s="266">
        <v>13</v>
      </c>
      <c r="AP274" s="266">
        <v>15</v>
      </c>
      <c r="AQ274" s="266">
        <v>14</v>
      </c>
    </row>
    <row r="275" spans="1:43">
      <c r="A275" s="272">
        <v>270</v>
      </c>
      <c r="B275" s="269"/>
      <c r="C275" s="269" t="s">
        <v>3003</v>
      </c>
      <c r="D275" s="264">
        <v>2022</v>
      </c>
      <c r="E275" s="264">
        <v>1281</v>
      </c>
      <c r="F275" s="265">
        <v>293</v>
      </c>
      <c r="G275" s="265">
        <v>123</v>
      </c>
      <c r="H275" s="265">
        <v>105</v>
      </c>
      <c r="I275" s="265">
        <v>65</v>
      </c>
      <c r="J275" s="266">
        <v>74.040000000000006</v>
      </c>
      <c r="K275" s="266">
        <v>215</v>
      </c>
      <c r="L275" s="266">
        <v>76</v>
      </c>
      <c r="M275" s="266">
        <v>5</v>
      </c>
      <c r="N275" s="266">
        <v>75</v>
      </c>
      <c r="O275" s="266">
        <v>1</v>
      </c>
      <c r="P275" s="266" t="s">
        <v>245</v>
      </c>
      <c r="Q275" s="266">
        <v>8</v>
      </c>
      <c r="R275" s="266" t="s">
        <v>245</v>
      </c>
      <c r="S275" s="266">
        <v>7</v>
      </c>
      <c r="T275" s="266">
        <v>1</v>
      </c>
      <c r="U275" s="266" t="s">
        <v>245</v>
      </c>
      <c r="V275" s="266">
        <v>4</v>
      </c>
      <c r="W275" s="266">
        <v>3</v>
      </c>
      <c r="X275" s="266">
        <v>1</v>
      </c>
      <c r="Y275" s="266" t="s">
        <v>245</v>
      </c>
      <c r="Z275" s="266" t="s">
        <v>245</v>
      </c>
      <c r="AA275" s="266">
        <v>8</v>
      </c>
      <c r="AB275" s="266">
        <v>8</v>
      </c>
      <c r="AC275" s="266">
        <v>7</v>
      </c>
      <c r="AD275" s="266">
        <v>8</v>
      </c>
      <c r="AE275" s="266">
        <v>8</v>
      </c>
      <c r="AF275" s="266">
        <v>8</v>
      </c>
      <c r="AG275" s="266">
        <v>0</v>
      </c>
      <c r="AH275" s="266">
        <v>8</v>
      </c>
      <c r="AI275" s="266">
        <v>6</v>
      </c>
      <c r="AJ275" s="266">
        <v>7</v>
      </c>
      <c r="AK275" s="266">
        <v>0</v>
      </c>
      <c r="AL275" s="266">
        <v>2</v>
      </c>
      <c r="AM275" s="266">
        <v>1</v>
      </c>
      <c r="AN275" s="266">
        <v>8</v>
      </c>
      <c r="AO275" s="266">
        <v>7</v>
      </c>
      <c r="AP275" s="266">
        <v>8</v>
      </c>
      <c r="AQ275" s="266">
        <v>7</v>
      </c>
    </row>
    <row r="276" spans="1:43">
      <c r="A276" s="272">
        <v>271</v>
      </c>
      <c r="B276" s="270"/>
      <c r="C276" s="268" t="s">
        <v>3009</v>
      </c>
      <c r="D276" s="264">
        <v>2590</v>
      </c>
      <c r="E276" s="264">
        <v>841</v>
      </c>
      <c r="F276" s="265">
        <v>967</v>
      </c>
      <c r="G276" s="265">
        <v>531</v>
      </c>
      <c r="H276" s="265">
        <v>427</v>
      </c>
      <c r="I276" s="265">
        <v>9</v>
      </c>
      <c r="J276" s="266">
        <v>136.91999999999999</v>
      </c>
      <c r="K276" s="266">
        <v>500</v>
      </c>
      <c r="L276" s="266">
        <v>95</v>
      </c>
      <c r="M276" s="266">
        <v>8</v>
      </c>
      <c r="N276" s="266">
        <v>92</v>
      </c>
      <c r="O276" s="266" t="s">
        <v>245</v>
      </c>
      <c r="P276" s="266">
        <v>5</v>
      </c>
      <c r="Q276" s="266">
        <v>20</v>
      </c>
      <c r="R276" s="266">
        <v>4</v>
      </c>
      <c r="S276" s="266">
        <v>16</v>
      </c>
      <c r="T276" s="266" t="s">
        <v>245</v>
      </c>
      <c r="U276" s="266" t="s">
        <v>245</v>
      </c>
      <c r="V276" s="266">
        <v>4</v>
      </c>
      <c r="W276" s="266">
        <v>9</v>
      </c>
      <c r="X276" s="266">
        <v>6</v>
      </c>
      <c r="Y276" s="266">
        <v>1</v>
      </c>
      <c r="Z276" s="266" t="s">
        <v>245</v>
      </c>
      <c r="AA276" s="266">
        <v>14</v>
      </c>
      <c r="AB276" s="266">
        <v>20</v>
      </c>
      <c r="AC276" s="266">
        <v>12</v>
      </c>
      <c r="AD276" s="266">
        <v>20</v>
      </c>
      <c r="AE276" s="266">
        <v>19</v>
      </c>
      <c r="AF276" s="266">
        <v>20</v>
      </c>
      <c r="AG276" s="266">
        <v>0</v>
      </c>
      <c r="AH276" s="266">
        <v>20</v>
      </c>
      <c r="AI276" s="266">
        <v>14</v>
      </c>
      <c r="AJ276" s="266">
        <v>20</v>
      </c>
      <c r="AK276" s="266">
        <v>13</v>
      </c>
      <c r="AL276" s="266">
        <v>14</v>
      </c>
      <c r="AM276" s="266">
        <v>12</v>
      </c>
      <c r="AN276" s="266">
        <v>15</v>
      </c>
      <c r="AO276" s="266">
        <v>15</v>
      </c>
      <c r="AP276" s="266">
        <v>20</v>
      </c>
      <c r="AQ276" s="266">
        <v>19</v>
      </c>
    </row>
    <row r="277" spans="1:43">
      <c r="A277" s="272">
        <v>272</v>
      </c>
      <c r="B277" s="270" t="s">
        <v>3027</v>
      </c>
      <c r="C277" s="268"/>
      <c r="D277" s="264">
        <v>33178</v>
      </c>
      <c r="E277" s="264">
        <v>19351</v>
      </c>
      <c r="F277" s="265">
        <v>6909</v>
      </c>
      <c r="G277" s="265">
        <v>5400</v>
      </c>
      <c r="H277" s="265">
        <v>965</v>
      </c>
      <c r="I277" s="265">
        <v>544</v>
      </c>
      <c r="J277" s="266">
        <v>340.69</v>
      </c>
      <c r="K277" s="266">
        <v>3192</v>
      </c>
      <c r="L277" s="266">
        <v>576</v>
      </c>
      <c r="M277" s="266">
        <v>41</v>
      </c>
      <c r="N277" s="266">
        <v>555</v>
      </c>
      <c r="O277" s="266">
        <v>14</v>
      </c>
      <c r="P277" s="266">
        <v>26</v>
      </c>
      <c r="Q277" s="266">
        <v>169</v>
      </c>
      <c r="R277" s="266">
        <v>114</v>
      </c>
      <c r="S277" s="266">
        <v>27</v>
      </c>
      <c r="T277" s="266">
        <v>28</v>
      </c>
      <c r="U277" s="266">
        <v>53</v>
      </c>
      <c r="V277" s="266">
        <v>70</v>
      </c>
      <c r="W277" s="266">
        <v>29</v>
      </c>
      <c r="X277" s="266">
        <v>15</v>
      </c>
      <c r="Y277" s="266">
        <v>2</v>
      </c>
      <c r="Z277" s="266" t="s">
        <v>245</v>
      </c>
      <c r="AA277" s="266">
        <v>130</v>
      </c>
      <c r="AB277" s="266">
        <v>149</v>
      </c>
      <c r="AC277" s="266">
        <v>124</v>
      </c>
      <c r="AD277" s="266">
        <v>165</v>
      </c>
      <c r="AE277" s="266">
        <v>166</v>
      </c>
      <c r="AF277" s="266">
        <v>149</v>
      </c>
      <c r="AG277" s="266">
        <v>3</v>
      </c>
      <c r="AH277" s="266">
        <v>165</v>
      </c>
      <c r="AI277" s="266">
        <v>111</v>
      </c>
      <c r="AJ277" s="266">
        <v>66</v>
      </c>
      <c r="AK277" s="266">
        <v>34</v>
      </c>
      <c r="AL277" s="266">
        <v>8</v>
      </c>
      <c r="AM277" s="266">
        <v>5</v>
      </c>
      <c r="AN277" s="266">
        <v>150</v>
      </c>
      <c r="AO277" s="266">
        <v>107</v>
      </c>
      <c r="AP277" s="266">
        <v>154</v>
      </c>
      <c r="AQ277" s="266">
        <v>142</v>
      </c>
    </row>
    <row r="278" spans="1:43">
      <c r="A278" s="272">
        <v>273</v>
      </c>
      <c r="B278" s="270"/>
      <c r="C278" s="268" t="s">
        <v>3028</v>
      </c>
      <c r="D278" s="264">
        <v>794</v>
      </c>
      <c r="E278" s="264" t="s">
        <v>245</v>
      </c>
      <c r="F278" s="265">
        <v>352</v>
      </c>
      <c r="G278" s="265">
        <v>327</v>
      </c>
      <c r="H278" s="265">
        <v>25</v>
      </c>
      <c r="I278" s="265" t="s">
        <v>245</v>
      </c>
      <c r="J278" s="266">
        <v>6.31</v>
      </c>
      <c r="K278" s="266">
        <v>150</v>
      </c>
      <c r="L278" s="266">
        <v>26</v>
      </c>
      <c r="M278" s="266" t="s">
        <v>245</v>
      </c>
      <c r="N278" s="266">
        <v>26</v>
      </c>
      <c r="O278" s="266" t="s">
        <v>245</v>
      </c>
      <c r="P278" s="266">
        <v>2</v>
      </c>
      <c r="Q278" s="266">
        <v>18</v>
      </c>
      <c r="R278" s="266">
        <v>14</v>
      </c>
      <c r="S278" s="266">
        <v>2</v>
      </c>
      <c r="T278" s="266">
        <v>2</v>
      </c>
      <c r="U278" s="266">
        <v>13</v>
      </c>
      <c r="V278" s="266">
        <v>3</v>
      </c>
      <c r="W278" s="266">
        <v>1</v>
      </c>
      <c r="X278" s="266">
        <v>1</v>
      </c>
      <c r="Y278" s="266" t="s">
        <v>245</v>
      </c>
      <c r="Z278" s="266" t="s">
        <v>245</v>
      </c>
      <c r="AA278" s="266">
        <v>17</v>
      </c>
      <c r="AB278" s="266">
        <v>18</v>
      </c>
      <c r="AC278" s="266">
        <v>15</v>
      </c>
      <c r="AD278" s="266">
        <v>18</v>
      </c>
      <c r="AE278" s="266">
        <v>18</v>
      </c>
      <c r="AF278" s="266">
        <v>18</v>
      </c>
      <c r="AG278" s="266">
        <v>0</v>
      </c>
      <c r="AH278" s="266">
        <v>18</v>
      </c>
      <c r="AI278" s="266">
        <v>18</v>
      </c>
      <c r="AJ278" s="266">
        <v>0</v>
      </c>
      <c r="AK278" s="266">
        <v>0</v>
      </c>
      <c r="AL278" s="266">
        <v>0</v>
      </c>
      <c r="AM278" s="266">
        <v>0</v>
      </c>
      <c r="AN278" s="266">
        <v>18</v>
      </c>
      <c r="AO278" s="266">
        <v>12</v>
      </c>
      <c r="AP278" s="266">
        <v>18</v>
      </c>
      <c r="AQ278" s="266">
        <v>18</v>
      </c>
    </row>
    <row r="279" spans="1:43">
      <c r="A279" s="272">
        <v>274</v>
      </c>
      <c r="B279" s="270"/>
      <c r="C279" s="268" t="s">
        <v>3046</v>
      </c>
      <c r="D279" s="264">
        <v>937</v>
      </c>
      <c r="E279" s="264">
        <v>18</v>
      </c>
      <c r="F279" s="265">
        <v>508</v>
      </c>
      <c r="G279" s="265">
        <v>484</v>
      </c>
      <c r="H279" s="265">
        <v>24</v>
      </c>
      <c r="I279" s="265">
        <v>0</v>
      </c>
      <c r="J279" s="266">
        <v>3.19</v>
      </c>
      <c r="K279" s="266">
        <v>238</v>
      </c>
      <c r="L279" s="266">
        <v>33</v>
      </c>
      <c r="M279" s="266" t="s">
        <v>245</v>
      </c>
      <c r="N279" s="266">
        <v>32</v>
      </c>
      <c r="O279" s="266" t="s">
        <v>245</v>
      </c>
      <c r="P279" s="266">
        <v>2</v>
      </c>
      <c r="Q279" s="266">
        <v>22</v>
      </c>
      <c r="R279" s="266">
        <v>22</v>
      </c>
      <c r="S279" s="266" t="s">
        <v>245</v>
      </c>
      <c r="T279" s="266" t="s">
        <v>245</v>
      </c>
      <c r="U279" s="266">
        <v>8</v>
      </c>
      <c r="V279" s="266">
        <v>5</v>
      </c>
      <c r="W279" s="266">
        <v>7</v>
      </c>
      <c r="X279" s="266">
        <v>2</v>
      </c>
      <c r="Y279" s="266" t="s">
        <v>245</v>
      </c>
      <c r="Z279" s="266" t="s">
        <v>245</v>
      </c>
      <c r="AA279" s="266">
        <v>22</v>
      </c>
      <c r="AB279" s="266">
        <v>22</v>
      </c>
      <c r="AC279" s="266">
        <v>10</v>
      </c>
      <c r="AD279" s="266">
        <v>22</v>
      </c>
      <c r="AE279" s="266">
        <v>22</v>
      </c>
      <c r="AF279" s="266">
        <v>14</v>
      </c>
      <c r="AG279" s="266">
        <v>0</v>
      </c>
      <c r="AH279" s="266">
        <v>22</v>
      </c>
      <c r="AI279" s="266">
        <v>17</v>
      </c>
      <c r="AJ279" s="266">
        <v>1</v>
      </c>
      <c r="AK279" s="266">
        <v>1</v>
      </c>
      <c r="AL279" s="266">
        <v>0</v>
      </c>
      <c r="AM279" s="266">
        <v>0</v>
      </c>
      <c r="AN279" s="266">
        <v>22</v>
      </c>
      <c r="AO279" s="266">
        <v>15</v>
      </c>
      <c r="AP279" s="266">
        <v>22</v>
      </c>
      <c r="AQ279" s="266">
        <v>22</v>
      </c>
    </row>
    <row r="280" spans="1:43">
      <c r="A280" s="272">
        <v>275</v>
      </c>
      <c r="B280" s="270"/>
      <c r="C280" s="268" t="s">
        <v>3068</v>
      </c>
      <c r="D280" s="264">
        <v>724</v>
      </c>
      <c r="E280" s="264">
        <v>5</v>
      </c>
      <c r="F280" s="265">
        <v>393</v>
      </c>
      <c r="G280" s="265">
        <v>373</v>
      </c>
      <c r="H280" s="265">
        <v>19</v>
      </c>
      <c r="I280" s="265">
        <v>1</v>
      </c>
      <c r="J280" s="266">
        <v>6.95</v>
      </c>
      <c r="K280" s="266">
        <v>203</v>
      </c>
      <c r="L280" s="266">
        <v>25</v>
      </c>
      <c r="M280" s="266">
        <v>1</v>
      </c>
      <c r="N280" s="266">
        <v>24</v>
      </c>
      <c r="O280" s="266" t="s">
        <v>245</v>
      </c>
      <c r="P280" s="266">
        <v>1</v>
      </c>
      <c r="Q280" s="266">
        <v>11</v>
      </c>
      <c r="R280" s="266">
        <v>11</v>
      </c>
      <c r="S280" s="266" t="s">
        <v>245</v>
      </c>
      <c r="T280" s="266" t="s">
        <v>245</v>
      </c>
      <c r="U280" s="266" t="s">
        <v>245</v>
      </c>
      <c r="V280" s="266">
        <v>7</v>
      </c>
      <c r="W280" s="266">
        <v>4</v>
      </c>
      <c r="X280" s="266" t="s">
        <v>245</v>
      </c>
      <c r="Y280" s="266" t="s">
        <v>245</v>
      </c>
      <c r="Z280" s="266" t="s">
        <v>245</v>
      </c>
      <c r="AA280" s="266">
        <v>11</v>
      </c>
      <c r="AB280" s="266">
        <v>11</v>
      </c>
      <c r="AC280" s="266">
        <v>11</v>
      </c>
      <c r="AD280" s="266">
        <v>11</v>
      </c>
      <c r="AE280" s="266">
        <v>11</v>
      </c>
      <c r="AF280" s="266">
        <v>11</v>
      </c>
      <c r="AG280" s="266">
        <v>0</v>
      </c>
      <c r="AH280" s="266">
        <v>11</v>
      </c>
      <c r="AI280" s="266">
        <v>11</v>
      </c>
      <c r="AJ280" s="266">
        <v>0</v>
      </c>
      <c r="AK280" s="266">
        <v>0</v>
      </c>
      <c r="AL280" s="266">
        <v>0</v>
      </c>
      <c r="AM280" s="266">
        <v>0</v>
      </c>
      <c r="AN280" s="266">
        <v>11</v>
      </c>
      <c r="AO280" s="266">
        <v>5</v>
      </c>
      <c r="AP280" s="266">
        <v>11</v>
      </c>
      <c r="AQ280" s="266">
        <v>11</v>
      </c>
    </row>
    <row r="281" spans="1:43">
      <c r="A281" s="272">
        <v>276</v>
      </c>
      <c r="B281" s="270"/>
      <c r="C281" s="268" t="s">
        <v>3080</v>
      </c>
      <c r="D281" s="264">
        <v>1455</v>
      </c>
      <c r="E281" s="264">
        <v>827</v>
      </c>
      <c r="F281" s="265">
        <v>179</v>
      </c>
      <c r="G281" s="265">
        <v>154</v>
      </c>
      <c r="H281" s="265">
        <v>22</v>
      </c>
      <c r="I281" s="265">
        <v>3</v>
      </c>
      <c r="J281" s="266">
        <v>14.46</v>
      </c>
      <c r="K281" s="266">
        <v>129</v>
      </c>
      <c r="L281" s="266">
        <v>19</v>
      </c>
      <c r="M281" s="266" t="s">
        <v>245</v>
      </c>
      <c r="N281" s="266">
        <v>19</v>
      </c>
      <c r="O281" s="266" t="s">
        <v>245</v>
      </c>
      <c r="P281" s="266" t="s">
        <v>245</v>
      </c>
      <c r="Q281" s="266">
        <v>8</v>
      </c>
      <c r="R281" s="266">
        <v>7</v>
      </c>
      <c r="S281" s="266">
        <v>1</v>
      </c>
      <c r="T281" s="266" t="s">
        <v>245</v>
      </c>
      <c r="U281" s="266" t="s">
        <v>245</v>
      </c>
      <c r="V281" s="266">
        <v>4</v>
      </c>
      <c r="W281" s="266">
        <v>1</v>
      </c>
      <c r="X281" s="266">
        <v>3</v>
      </c>
      <c r="Y281" s="266" t="s">
        <v>245</v>
      </c>
      <c r="Z281" s="266" t="s">
        <v>245</v>
      </c>
      <c r="AA281" s="266">
        <v>8</v>
      </c>
      <c r="AB281" s="266">
        <v>8</v>
      </c>
      <c r="AC281" s="266">
        <v>2</v>
      </c>
      <c r="AD281" s="266">
        <v>8</v>
      </c>
      <c r="AE281" s="266">
        <v>8</v>
      </c>
      <c r="AF281" s="266">
        <v>8</v>
      </c>
      <c r="AG281" s="266">
        <v>0</v>
      </c>
      <c r="AH281" s="266">
        <v>8</v>
      </c>
      <c r="AI281" s="266">
        <v>8</v>
      </c>
      <c r="AJ281" s="266">
        <v>7</v>
      </c>
      <c r="AK281" s="266">
        <v>3</v>
      </c>
      <c r="AL281" s="266">
        <v>1</v>
      </c>
      <c r="AM281" s="266">
        <v>0</v>
      </c>
      <c r="AN281" s="266">
        <v>8</v>
      </c>
      <c r="AO281" s="266">
        <v>6</v>
      </c>
      <c r="AP281" s="266">
        <v>8</v>
      </c>
      <c r="AQ281" s="266">
        <v>8</v>
      </c>
    </row>
    <row r="282" spans="1:43">
      <c r="A282" s="272">
        <v>277</v>
      </c>
      <c r="B282" s="270"/>
      <c r="C282" s="268" t="s">
        <v>3084</v>
      </c>
      <c r="D282" s="264">
        <v>1016</v>
      </c>
      <c r="E282" s="264">
        <v>24</v>
      </c>
      <c r="F282" s="265">
        <v>451</v>
      </c>
      <c r="G282" s="265">
        <v>411</v>
      </c>
      <c r="H282" s="265">
        <v>39</v>
      </c>
      <c r="I282" s="265">
        <v>1</v>
      </c>
      <c r="J282" s="266">
        <v>19.61</v>
      </c>
      <c r="K282" s="266">
        <v>232</v>
      </c>
      <c r="L282" s="266">
        <v>32</v>
      </c>
      <c r="M282" s="266">
        <v>7</v>
      </c>
      <c r="N282" s="266">
        <v>28</v>
      </c>
      <c r="O282" s="266" t="s">
        <v>245</v>
      </c>
      <c r="P282" s="266">
        <v>2</v>
      </c>
      <c r="Q282" s="266">
        <v>22</v>
      </c>
      <c r="R282" s="266">
        <v>16</v>
      </c>
      <c r="S282" s="266">
        <v>2</v>
      </c>
      <c r="T282" s="266">
        <v>4</v>
      </c>
      <c r="U282" s="266">
        <v>9</v>
      </c>
      <c r="V282" s="266">
        <v>11</v>
      </c>
      <c r="W282" s="266">
        <v>2</v>
      </c>
      <c r="X282" s="266" t="s">
        <v>245</v>
      </c>
      <c r="Y282" s="266" t="s">
        <v>245</v>
      </c>
      <c r="Z282" s="266" t="s">
        <v>245</v>
      </c>
      <c r="AA282" s="266">
        <v>11</v>
      </c>
      <c r="AB282" s="266">
        <v>20</v>
      </c>
      <c r="AC282" s="266">
        <v>13</v>
      </c>
      <c r="AD282" s="266">
        <v>22</v>
      </c>
      <c r="AE282" s="266">
        <v>22</v>
      </c>
      <c r="AF282" s="266">
        <v>22</v>
      </c>
      <c r="AG282" s="266">
        <v>0</v>
      </c>
      <c r="AH282" s="266">
        <v>22</v>
      </c>
      <c r="AI282" s="266">
        <v>9</v>
      </c>
      <c r="AJ282" s="266">
        <v>2</v>
      </c>
      <c r="AK282" s="266">
        <v>2</v>
      </c>
      <c r="AL282" s="266">
        <v>0</v>
      </c>
      <c r="AM282" s="266">
        <v>0</v>
      </c>
      <c r="AN282" s="266">
        <v>21</v>
      </c>
      <c r="AO282" s="266">
        <v>17</v>
      </c>
      <c r="AP282" s="266">
        <v>22</v>
      </c>
      <c r="AQ282" s="266">
        <v>18</v>
      </c>
    </row>
    <row r="283" spans="1:43">
      <c r="A283" s="272">
        <v>278</v>
      </c>
      <c r="B283" s="270"/>
      <c r="C283" s="268" t="s">
        <v>3107</v>
      </c>
      <c r="D283" s="264">
        <v>4864</v>
      </c>
      <c r="E283" s="264">
        <v>2648</v>
      </c>
      <c r="F283" s="265">
        <v>595</v>
      </c>
      <c r="G283" s="265">
        <v>474</v>
      </c>
      <c r="H283" s="265">
        <v>110</v>
      </c>
      <c r="I283" s="265">
        <v>11</v>
      </c>
      <c r="J283" s="266">
        <v>37.75</v>
      </c>
      <c r="K283" s="266">
        <v>189</v>
      </c>
      <c r="L283" s="266">
        <v>28</v>
      </c>
      <c r="M283" s="266">
        <v>2</v>
      </c>
      <c r="N283" s="266">
        <v>27</v>
      </c>
      <c r="O283" s="266" t="s">
        <v>245</v>
      </c>
      <c r="P283" s="266" t="s">
        <v>245</v>
      </c>
      <c r="Q283" s="266">
        <v>13</v>
      </c>
      <c r="R283" s="266">
        <v>9</v>
      </c>
      <c r="S283" s="266">
        <v>2</v>
      </c>
      <c r="T283" s="266">
        <v>2</v>
      </c>
      <c r="U283" s="266">
        <v>5</v>
      </c>
      <c r="V283" s="266">
        <v>4</v>
      </c>
      <c r="W283" s="266">
        <v>2</v>
      </c>
      <c r="X283" s="266">
        <v>2</v>
      </c>
      <c r="Y283" s="266" t="s">
        <v>245</v>
      </c>
      <c r="Z283" s="266" t="s">
        <v>245</v>
      </c>
      <c r="AA283" s="266">
        <v>8</v>
      </c>
      <c r="AB283" s="266">
        <v>12</v>
      </c>
      <c r="AC283" s="266">
        <v>9</v>
      </c>
      <c r="AD283" s="266">
        <v>13</v>
      </c>
      <c r="AE283" s="266">
        <v>13</v>
      </c>
      <c r="AF283" s="266">
        <v>13</v>
      </c>
      <c r="AG283" s="266">
        <v>0</v>
      </c>
      <c r="AH283" s="266">
        <v>13</v>
      </c>
      <c r="AI283" s="266">
        <v>10</v>
      </c>
      <c r="AJ283" s="266">
        <v>4</v>
      </c>
      <c r="AK283" s="266">
        <v>2</v>
      </c>
      <c r="AL283" s="266">
        <v>2</v>
      </c>
      <c r="AM283" s="266">
        <v>2</v>
      </c>
      <c r="AN283" s="266">
        <v>8</v>
      </c>
      <c r="AO283" s="266">
        <v>7</v>
      </c>
      <c r="AP283" s="266">
        <v>12</v>
      </c>
      <c r="AQ283" s="266">
        <v>11</v>
      </c>
    </row>
    <row r="284" spans="1:43">
      <c r="A284" s="272">
        <v>279</v>
      </c>
      <c r="B284" s="270"/>
      <c r="C284" s="268" t="s">
        <v>3118</v>
      </c>
      <c r="D284" s="264">
        <v>566</v>
      </c>
      <c r="E284" s="264">
        <v>2</v>
      </c>
      <c r="F284" s="265">
        <v>263</v>
      </c>
      <c r="G284" s="265">
        <v>255</v>
      </c>
      <c r="H284" s="265">
        <v>8</v>
      </c>
      <c r="I284" s="265" t="s">
        <v>245</v>
      </c>
      <c r="J284" s="266">
        <v>9.3699999999999992</v>
      </c>
      <c r="K284" s="266">
        <v>70</v>
      </c>
      <c r="L284" s="266">
        <v>10</v>
      </c>
      <c r="M284" s="266">
        <v>1</v>
      </c>
      <c r="N284" s="266">
        <v>10</v>
      </c>
      <c r="O284" s="266" t="s">
        <v>245</v>
      </c>
      <c r="P284" s="266" t="s">
        <v>245</v>
      </c>
      <c r="Q284" s="266">
        <v>3</v>
      </c>
      <c r="R284" s="266">
        <v>3</v>
      </c>
      <c r="S284" s="266" t="s">
        <v>245</v>
      </c>
      <c r="T284" s="266" t="s">
        <v>245</v>
      </c>
      <c r="U284" s="266" t="s">
        <v>245</v>
      </c>
      <c r="V284" s="266">
        <v>2</v>
      </c>
      <c r="W284" s="266">
        <v>1</v>
      </c>
      <c r="X284" s="266" t="s">
        <v>245</v>
      </c>
      <c r="Y284" s="266" t="s">
        <v>245</v>
      </c>
      <c r="Z284" s="266" t="s">
        <v>245</v>
      </c>
      <c r="AA284" s="266">
        <v>3</v>
      </c>
      <c r="AB284" s="266">
        <v>3</v>
      </c>
      <c r="AC284" s="266">
        <v>2</v>
      </c>
      <c r="AD284" s="266">
        <v>3</v>
      </c>
      <c r="AE284" s="266">
        <v>3</v>
      </c>
      <c r="AF284" s="266">
        <v>3</v>
      </c>
      <c r="AG284" s="266">
        <v>0</v>
      </c>
      <c r="AH284" s="266">
        <v>3</v>
      </c>
      <c r="AI284" s="266">
        <v>1</v>
      </c>
      <c r="AJ284" s="266">
        <v>0</v>
      </c>
      <c r="AK284" s="266">
        <v>0</v>
      </c>
      <c r="AL284" s="266">
        <v>0</v>
      </c>
      <c r="AM284" s="266">
        <v>0</v>
      </c>
      <c r="AN284" s="266">
        <v>3</v>
      </c>
      <c r="AO284" s="266">
        <v>3</v>
      </c>
      <c r="AP284" s="266">
        <v>3</v>
      </c>
      <c r="AQ284" s="266">
        <v>3</v>
      </c>
    </row>
    <row r="285" spans="1:43">
      <c r="A285" s="272">
        <v>280</v>
      </c>
      <c r="B285" s="270"/>
      <c r="C285" s="268" t="s">
        <v>3121</v>
      </c>
      <c r="D285" s="264">
        <v>8085</v>
      </c>
      <c r="E285" s="264">
        <v>6952</v>
      </c>
      <c r="F285" s="265">
        <v>1018</v>
      </c>
      <c r="G285" s="265">
        <v>882</v>
      </c>
      <c r="H285" s="265">
        <v>116</v>
      </c>
      <c r="I285" s="265">
        <v>20</v>
      </c>
      <c r="J285" s="266">
        <v>43.13</v>
      </c>
      <c r="K285" s="266">
        <v>393</v>
      </c>
      <c r="L285" s="266">
        <v>47</v>
      </c>
      <c r="M285" s="266">
        <v>3</v>
      </c>
      <c r="N285" s="266">
        <v>44</v>
      </c>
      <c r="O285" s="266">
        <v>2</v>
      </c>
      <c r="P285" s="266">
        <v>2</v>
      </c>
      <c r="Q285" s="266">
        <v>11</v>
      </c>
      <c r="R285" s="266">
        <v>7</v>
      </c>
      <c r="S285" s="266">
        <v>4</v>
      </c>
      <c r="T285" s="266" t="s">
        <v>245</v>
      </c>
      <c r="U285" s="266">
        <v>5</v>
      </c>
      <c r="V285" s="266">
        <v>4</v>
      </c>
      <c r="W285" s="266">
        <v>2</v>
      </c>
      <c r="X285" s="266" t="s">
        <v>245</v>
      </c>
      <c r="Y285" s="266" t="s">
        <v>245</v>
      </c>
      <c r="Z285" s="266" t="s">
        <v>245</v>
      </c>
      <c r="AA285" s="266">
        <v>11</v>
      </c>
      <c r="AB285" s="266">
        <v>11</v>
      </c>
      <c r="AC285" s="266">
        <v>11</v>
      </c>
      <c r="AD285" s="266">
        <v>11</v>
      </c>
      <c r="AE285" s="266">
        <v>11</v>
      </c>
      <c r="AF285" s="266">
        <v>11</v>
      </c>
      <c r="AG285" s="266">
        <v>0</v>
      </c>
      <c r="AH285" s="266">
        <v>11</v>
      </c>
      <c r="AI285" s="266">
        <v>3</v>
      </c>
      <c r="AJ285" s="266">
        <v>9</v>
      </c>
      <c r="AK285" s="266">
        <v>2</v>
      </c>
      <c r="AL285" s="266">
        <v>0</v>
      </c>
      <c r="AM285" s="266">
        <v>0</v>
      </c>
      <c r="AN285" s="266">
        <v>9</v>
      </c>
      <c r="AO285" s="266">
        <v>7</v>
      </c>
      <c r="AP285" s="266">
        <v>11</v>
      </c>
      <c r="AQ285" s="266">
        <v>11</v>
      </c>
    </row>
    <row r="286" spans="1:43">
      <c r="A286" s="272">
        <v>281</v>
      </c>
      <c r="B286" s="270"/>
      <c r="C286" s="268" t="s">
        <v>3130</v>
      </c>
      <c r="D286" s="264">
        <v>757</v>
      </c>
      <c r="E286" s="264" t="s">
        <v>245</v>
      </c>
      <c r="F286" s="265">
        <v>468</v>
      </c>
      <c r="G286" s="265">
        <v>445</v>
      </c>
      <c r="H286" s="265">
        <v>22</v>
      </c>
      <c r="I286" s="265">
        <v>1</v>
      </c>
      <c r="J286" s="266">
        <v>4.13</v>
      </c>
      <c r="K286" s="266">
        <v>260</v>
      </c>
      <c r="L286" s="266">
        <v>33</v>
      </c>
      <c r="M286" s="266">
        <v>4</v>
      </c>
      <c r="N286" s="266">
        <v>32</v>
      </c>
      <c r="O286" s="266">
        <v>2</v>
      </c>
      <c r="P286" s="266">
        <v>2</v>
      </c>
      <c r="Q286" s="266">
        <v>5</v>
      </c>
      <c r="R286" s="266">
        <v>5</v>
      </c>
      <c r="S286" s="266" t="s">
        <v>245</v>
      </c>
      <c r="T286" s="266" t="s">
        <v>245</v>
      </c>
      <c r="U286" s="266">
        <v>1</v>
      </c>
      <c r="V286" s="266">
        <v>3</v>
      </c>
      <c r="W286" s="266">
        <v>1</v>
      </c>
      <c r="X286" s="266" t="s">
        <v>245</v>
      </c>
      <c r="Y286" s="266" t="s">
        <v>245</v>
      </c>
      <c r="Z286" s="266" t="s">
        <v>245</v>
      </c>
      <c r="AA286" s="266">
        <v>5</v>
      </c>
      <c r="AB286" s="266">
        <v>5</v>
      </c>
      <c r="AC286" s="266">
        <v>5</v>
      </c>
      <c r="AD286" s="266">
        <v>5</v>
      </c>
      <c r="AE286" s="266">
        <v>5</v>
      </c>
      <c r="AF286" s="266">
        <v>5</v>
      </c>
      <c r="AG286" s="266">
        <v>0</v>
      </c>
      <c r="AH286" s="266">
        <v>5</v>
      </c>
      <c r="AI286" s="266">
        <v>3</v>
      </c>
      <c r="AJ286" s="266">
        <v>0</v>
      </c>
      <c r="AK286" s="266">
        <v>0</v>
      </c>
      <c r="AL286" s="266">
        <v>0</v>
      </c>
      <c r="AM286" s="266">
        <v>0</v>
      </c>
      <c r="AN286" s="266">
        <v>5</v>
      </c>
      <c r="AO286" s="266">
        <v>5</v>
      </c>
      <c r="AP286" s="266">
        <v>5</v>
      </c>
      <c r="AQ286" s="266">
        <v>5</v>
      </c>
    </row>
    <row r="287" spans="1:43">
      <c r="A287" s="272">
        <v>282</v>
      </c>
      <c r="B287" s="270"/>
      <c r="C287" s="268" t="s">
        <v>3136</v>
      </c>
      <c r="D287" s="264">
        <v>2377</v>
      </c>
      <c r="E287" s="264">
        <v>1430</v>
      </c>
      <c r="F287" s="265">
        <v>666</v>
      </c>
      <c r="G287" s="265">
        <v>33</v>
      </c>
      <c r="H287" s="265">
        <v>267</v>
      </c>
      <c r="I287" s="265">
        <v>366</v>
      </c>
      <c r="J287" s="266">
        <v>22.41</v>
      </c>
      <c r="K287" s="266">
        <v>226</v>
      </c>
      <c r="L287" s="266">
        <v>92</v>
      </c>
      <c r="M287" s="266">
        <v>10</v>
      </c>
      <c r="N287" s="266">
        <v>90</v>
      </c>
      <c r="O287" s="266">
        <v>4</v>
      </c>
      <c r="P287" s="266">
        <v>4</v>
      </c>
      <c r="Q287" s="266">
        <v>4</v>
      </c>
      <c r="R287" s="266" t="s">
        <v>245</v>
      </c>
      <c r="S287" s="266" t="s">
        <v>245</v>
      </c>
      <c r="T287" s="266">
        <v>4</v>
      </c>
      <c r="U287" s="266" t="s">
        <v>245</v>
      </c>
      <c r="V287" s="266">
        <v>1</v>
      </c>
      <c r="W287" s="266">
        <v>1</v>
      </c>
      <c r="X287" s="266">
        <v>2</v>
      </c>
      <c r="Y287" s="266" t="s">
        <v>245</v>
      </c>
      <c r="Z287" s="266" t="s">
        <v>245</v>
      </c>
      <c r="AA287" s="266">
        <v>4</v>
      </c>
      <c r="AB287" s="266">
        <v>4</v>
      </c>
      <c r="AC287" s="266">
        <v>4</v>
      </c>
      <c r="AD287" s="266">
        <v>4</v>
      </c>
      <c r="AE287" s="266">
        <v>4</v>
      </c>
      <c r="AF287" s="266">
        <v>4</v>
      </c>
      <c r="AG287" s="266">
        <v>0</v>
      </c>
      <c r="AH287" s="266">
        <v>4</v>
      </c>
      <c r="AI287" s="266">
        <v>4</v>
      </c>
      <c r="AJ287" s="266">
        <v>4</v>
      </c>
      <c r="AK287" s="266">
        <v>1</v>
      </c>
      <c r="AL287" s="266">
        <v>0</v>
      </c>
      <c r="AM287" s="266">
        <v>0</v>
      </c>
      <c r="AN287" s="266">
        <v>4</v>
      </c>
      <c r="AO287" s="266">
        <v>4</v>
      </c>
      <c r="AP287" s="266">
        <v>4</v>
      </c>
      <c r="AQ287" s="266">
        <v>4</v>
      </c>
    </row>
    <row r="288" spans="1:43">
      <c r="A288" s="272">
        <v>283</v>
      </c>
      <c r="B288" s="269"/>
      <c r="C288" s="269" t="s">
        <v>3140</v>
      </c>
      <c r="D288" s="264">
        <v>889</v>
      </c>
      <c r="E288" s="264">
        <v>5</v>
      </c>
      <c r="F288" s="265">
        <v>566</v>
      </c>
      <c r="G288" s="265">
        <v>391</v>
      </c>
      <c r="H288" s="265">
        <v>97</v>
      </c>
      <c r="I288" s="265">
        <v>78</v>
      </c>
      <c r="J288" s="266">
        <v>18.350000000000001</v>
      </c>
      <c r="K288" s="266">
        <v>324</v>
      </c>
      <c r="L288" s="266">
        <v>69</v>
      </c>
      <c r="M288" s="266">
        <v>4</v>
      </c>
      <c r="N288" s="266">
        <v>67</v>
      </c>
      <c r="O288" s="266">
        <v>4</v>
      </c>
      <c r="P288" s="266">
        <v>5</v>
      </c>
      <c r="Q288" s="266">
        <v>5</v>
      </c>
      <c r="R288" s="266">
        <v>2</v>
      </c>
      <c r="S288" s="266">
        <v>3</v>
      </c>
      <c r="T288" s="266" t="s">
        <v>245</v>
      </c>
      <c r="U288" s="266" t="s">
        <v>245</v>
      </c>
      <c r="V288" s="266">
        <v>4</v>
      </c>
      <c r="W288" s="266">
        <v>1</v>
      </c>
      <c r="X288" s="266" t="s">
        <v>245</v>
      </c>
      <c r="Y288" s="266" t="s">
        <v>245</v>
      </c>
      <c r="Z288" s="266" t="s">
        <v>245</v>
      </c>
      <c r="AA288" s="266">
        <v>5</v>
      </c>
      <c r="AB288" s="266">
        <v>5</v>
      </c>
      <c r="AC288" s="266">
        <v>5</v>
      </c>
      <c r="AD288" s="266">
        <v>5</v>
      </c>
      <c r="AE288" s="266">
        <v>5</v>
      </c>
      <c r="AF288" s="266">
        <v>5</v>
      </c>
      <c r="AG288" s="266">
        <v>0</v>
      </c>
      <c r="AH288" s="266">
        <v>5</v>
      </c>
      <c r="AI288" s="266">
        <v>4</v>
      </c>
      <c r="AJ288" s="266">
        <v>1</v>
      </c>
      <c r="AK288" s="266">
        <v>1</v>
      </c>
      <c r="AL288" s="266">
        <v>0</v>
      </c>
      <c r="AM288" s="266">
        <v>0</v>
      </c>
      <c r="AN288" s="266">
        <v>5</v>
      </c>
      <c r="AO288" s="266">
        <v>4</v>
      </c>
      <c r="AP288" s="266">
        <v>5</v>
      </c>
      <c r="AQ288" s="266">
        <v>3</v>
      </c>
    </row>
    <row r="289" spans="1:43">
      <c r="A289" s="272">
        <v>284</v>
      </c>
      <c r="B289" s="270"/>
      <c r="C289" s="268" t="s">
        <v>3145</v>
      </c>
      <c r="D289" s="264">
        <v>5616</v>
      </c>
      <c r="E289" s="264">
        <v>4435</v>
      </c>
      <c r="F289" s="265">
        <v>585</v>
      </c>
      <c r="G289" s="265">
        <v>529</v>
      </c>
      <c r="H289" s="265">
        <v>52</v>
      </c>
      <c r="I289" s="265">
        <v>4</v>
      </c>
      <c r="J289" s="266">
        <v>7.7</v>
      </c>
      <c r="K289" s="266">
        <v>300</v>
      </c>
      <c r="L289" s="266">
        <v>78</v>
      </c>
      <c r="M289" s="266">
        <v>2</v>
      </c>
      <c r="N289" s="266">
        <v>76</v>
      </c>
      <c r="O289" s="266">
        <v>1</v>
      </c>
      <c r="P289" s="266">
        <v>4</v>
      </c>
      <c r="Q289" s="266">
        <v>6</v>
      </c>
      <c r="R289" s="266">
        <v>6</v>
      </c>
      <c r="S289" s="266" t="s">
        <v>245</v>
      </c>
      <c r="T289" s="266" t="s">
        <v>245</v>
      </c>
      <c r="U289" s="266" t="s">
        <v>245</v>
      </c>
      <c r="V289" s="266">
        <v>5</v>
      </c>
      <c r="W289" s="266">
        <v>1</v>
      </c>
      <c r="X289" s="266" t="s">
        <v>245</v>
      </c>
      <c r="Y289" s="266" t="s">
        <v>245</v>
      </c>
      <c r="Z289" s="266" t="s">
        <v>245</v>
      </c>
      <c r="AA289" s="266">
        <v>5</v>
      </c>
      <c r="AB289" s="266">
        <v>6</v>
      </c>
      <c r="AC289" s="266">
        <v>6</v>
      </c>
      <c r="AD289" s="266">
        <v>6</v>
      </c>
      <c r="AE289" s="266">
        <v>6</v>
      </c>
      <c r="AF289" s="266">
        <v>6</v>
      </c>
      <c r="AG289" s="266">
        <v>0</v>
      </c>
      <c r="AH289" s="266">
        <v>6</v>
      </c>
      <c r="AI289" s="266">
        <v>2</v>
      </c>
      <c r="AJ289" s="266">
        <v>1</v>
      </c>
      <c r="AK289" s="266">
        <v>1</v>
      </c>
      <c r="AL289" s="266">
        <v>0</v>
      </c>
      <c r="AM289" s="266">
        <v>0</v>
      </c>
      <c r="AN289" s="266">
        <v>6</v>
      </c>
      <c r="AO289" s="266">
        <v>6</v>
      </c>
      <c r="AP289" s="266">
        <v>6</v>
      </c>
      <c r="AQ289" s="266">
        <v>6</v>
      </c>
    </row>
    <row r="290" spans="1:43">
      <c r="A290" s="272">
        <v>285</v>
      </c>
      <c r="B290" s="270"/>
      <c r="C290" s="268" t="s">
        <v>3149</v>
      </c>
      <c r="D290" s="264">
        <v>885</v>
      </c>
      <c r="E290" s="264">
        <v>331</v>
      </c>
      <c r="F290" s="265">
        <v>378</v>
      </c>
      <c r="G290" s="265">
        <v>282</v>
      </c>
      <c r="H290" s="265">
        <v>66</v>
      </c>
      <c r="I290" s="265">
        <v>30</v>
      </c>
      <c r="J290" s="266">
        <v>4.95</v>
      </c>
      <c r="K290" s="266">
        <v>204</v>
      </c>
      <c r="L290" s="266">
        <v>49</v>
      </c>
      <c r="M290" s="266">
        <v>1</v>
      </c>
      <c r="N290" s="266">
        <v>48</v>
      </c>
      <c r="O290" s="266">
        <v>1</v>
      </c>
      <c r="P290" s="266">
        <v>1</v>
      </c>
      <c r="Q290" s="266">
        <v>3</v>
      </c>
      <c r="R290" s="266">
        <v>2</v>
      </c>
      <c r="S290" s="266">
        <v>1</v>
      </c>
      <c r="T290" s="266" t="s">
        <v>245</v>
      </c>
      <c r="U290" s="266" t="s">
        <v>245</v>
      </c>
      <c r="V290" s="266">
        <v>1</v>
      </c>
      <c r="W290" s="266">
        <v>1</v>
      </c>
      <c r="X290" s="266">
        <v>1</v>
      </c>
      <c r="Y290" s="266" t="s">
        <v>245</v>
      </c>
      <c r="Z290" s="266" t="s">
        <v>245</v>
      </c>
      <c r="AA290" s="266">
        <v>3</v>
      </c>
      <c r="AB290" s="266">
        <v>3</v>
      </c>
      <c r="AC290" s="266">
        <v>3</v>
      </c>
      <c r="AD290" s="266">
        <v>3</v>
      </c>
      <c r="AE290" s="266">
        <v>3</v>
      </c>
      <c r="AF290" s="266">
        <v>3</v>
      </c>
      <c r="AG290" s="266">
        <v>0</v>
      </c>
      <c r="AH290" s="266">
        <v>3</v>
      </c>
      <c r="AI290" s="266">
        <v>2</v>
      </c>
      <c r="AJ290" s="266">
        <v>1</v>
      </c>
      <c r="AK290" s="266">
        <v>1</v>
      </c>
      <c r="AL290" s="266">
        <v>0</v>
      </c>
      <c r="AM290" s="266">
        <v>0</v>
      </c>
      <c r="AN290" s="266">
        <v>3</v>
      </c>
      <c r="AO290" s="266">
        <v>3</v>
      </c>
      <c r="AP290" s="266">
        <v>3</v>
      </c>
      <c r="AQ290" s="266">
        <v>3</v>
      </c>
    </row>
    <row r="291" spans="1:43">
      <c r="A291" s="272">
        <v>286</v>
      </c>
      <c r="B291" s="270"/>
      <c r="C291" s="268" t="s">
        <v>3152</v>
      </c>
      <c r="D291" s="264">
        <v>789</v>
      </c>
      <c r="E291" s="264">
        <v>397</v>
      </c>
      <c r="F291" s="265">
        <v>137</v>
      </c>
      <c r="G291" s="265">
        <v>99</v>
      </c>
      <c r="H291" s="265">
        <v>34</v>
      </c>
      <c r="I291" s="265">
        <v>4</v>
      </c>
      <c r="J291" s="266">
        <v>27.41</v>
      </c>
      <c r="K291" s="266">
        <v>67</v>
      </c>
      <c r="L291" s="266">
        <v>9</v>
      </c>
      <c r="M291" s="266">
        <v>1</v>
      </c>
      <c r="N291" s="266">
        <v>8</v>
      </c>
      <c r="O291" s="266" t="s">
        <v>245</v>
      </c>
      <c r="P291" s="266">
        <v>1</v>
      </c>
      <c r="Q291" s="266">
        <v>10</v>
      </c>
      <c r="R291" s="266">
        <v>3</v>
      </c>
      <c r="S291" s="266">
        <v>6</v>
      </c>
      <c r="T291" s="266">
        <v>1</v>
      </c>
      <c r="U291" s="266">
        <v>3</v>
      </c>
      <c r="V291" s="266">
        <v>5</v>
      </c>
      <c r="W291" s="266" t="s">
        <v>245</v>
      </c>
      <c r="X291" s="266" t="s">
        <v>245</v>
      </c>
      <c r="Y291" s="266">
        <v>2</v>
      </c>
      <c r="Z291" s="266" t="s">
        <v>245</v>
      </c>
      <c r="AA291" s="266">
        <v>6</v>
      </c>
      <c r="AB291" s="266">
        <v>9</v>
      </c>
      <c r="AC291" s="266">
        <v>7</v>
      </c>
      <c r="AD291" s="266">
        <v>10</v>
      </c>
      <c r="AE291" s="266">
        <v>10</v>
      </c>
      <c r="AF291" s="266">
        <v>10</v>
      </c>
      <c r="AG291" s="266">
        <v>0</v>
      </c>
      <c r="AH291" s="266">
        <v>9</v>
      </c>
      <c r="AI291" s="266">
        <v>7</v>
      </c>
      <c r="AJ291" s="266">
        <v>8</v>
      </c>
      <c r="AK291" s="266">
        <v>3</v>
      </c>
      <c r="AL291" s="266">
        <v>2</v>
      </c>
      <c r="AM291" s="266">
        <v>1</v>
      </c>
      <c r="AN291" s="266">
        <v>9</v>
      </c>
      <c r="AO291" s="266">
        <v>2</v>
      </c>
      <c r="AP291" s="266">
        <v>9</v>
      </c>
      <c r="AQ291" s="266">
        <v>9</v>
      </c>
    </row>
    <row r="292" spans="1:43">
      <c r="A292" s="272">
        <v>287</v>
      </c>
      <c r="B292" s="270"/>
      <c r="C292" s="268" t="s">
        <v>3160</v>
      </c>
      <c r="D292" s="264">
        <v>1728</v>
      </c>
      <c r="E292" s="264">
        <v>1406</v>
      </c>
      <c r="F292" s="265">
        <v>40</v>
      </c>
      <c r="G292" s="265">
        <v>24</v>
      </c>
      <c r="H292" s="265">
        <v>16</v>
      </c>
      <c r="I292" s="265" t="s">
        <v>245</v>
      </c>
      <c r="J292" s="266">
        <v>36.450000000000003</v>
      </c>
      <c r="K292" s="266">
        <v>16</v>
      </c>
      <c r="L292" s="266">
        <v>2</v>
      </c>
      <c r="M292" s="266">
        <v>1</v>
      </c>
      <c r="N292" s="266">
        <v>2</v>
      </c>
      <c r="O292" s="266" t="s">
        <v>245</v>
      </c>
      <c r="P292" s="266" t="s">
        <v>245</v>
      </c>
      <c r="Q292" s="266">
        <v>18</v>
      </c>
      <c r="R292" s="266">
        <v>1</v>
      </c>
      <c r="S292" s="266">
        <v>3</v>
      </c>
      <c r="T292" s="266">
        <v>14</v>
      </c>
      <c r="U292" s="266">
        <v>9</v>
      </c>
      <c r="V292" s="266">
        <v>7</v>
      </c>
      <c r="W292" s="266" t="s">
        <v>245</v>
      </c>
      <c r="X292" s="266">
        <v>2</v>
      </c>
      <c r="Y292" s="266" t="s">
        <v>245</v>
      </c>
      <c r="Z292" s="266" t="s">
        <v>245</v>
      </c>
      <c r="AA292" s="266">
        <v>2</v>
      </c>
      <c r="AB292" s="266">
        <v>4</v>
      </c>
      <c r="AC292" s="266">
        <v>11</v>
      </c>
      <c r="AD292" s="266">
        <v>14</v>
      </c>
      <c r="AE292" s="266">
        <v>15</v>
      </c>
      <c r="AF292" s="266">
        <v>6</v>
      </c>
      <c r="AG292" s="266">
        <v>3</v>
      </c>
      <c r="AH292" s="266">
        <v>15</v>
      </c>
      <c r="AI292" s="266">
        <v>3</v>
      </c>
      <c r="AJ292" s="266">
        <v>18</v>
      </c>
      <c r="AK292" s="266">
        <v>8</v>
      </c>
      <c r="AL292" s="266">
        <v>0</v>
      </c>
      <c r="AM292" s="266">
        <v>0</v>
      </c>
      <c r="AN292" s="266">
        <v>8</v>
      </c>
      <c r="AO292" s="266">
        <v>3</v>
      </c>
      <c r="AP292" s="266">
        <v>6</v>
      </c>
      <c r="AQ292" s="266">
        <v>2</v>
      </c>
    </row>
    <row r="293" spans="1:43">
      <c r="A293" s="272">
        <v>288</v>
      </c>
      <c r="B293" s="270"/>
      <c r="C293" s="268" t="s">
        <v>3176</v>
      </c>
      <c r="D293" s="264">
        <v>338</v>
      </c>
      <c r="E293" s="264">
        <v>211</v>
      </c>
      <c r="F293" s="265">
        <v>47</v>
      </c>
      <c r="G293" s="265">
        <v>39</v>
      </c>
      <c r="H293" s="265">
        <v>8</v>
      </c>
      <c r="I293" s="265" t="s">
        <v>245</v>
      </c>
      <c r="J293" s="266">
        <v>10.96</v>
      </c>
      <c r="K293" s="266">
        <v>34</v>
      </c>
      <c r="L293" s="266">
        <v>5</v>
      </c>
      <c r="M293" s="266" t="s">
        <v>245</v>
      </c>
      <c r="N293" s="266">
        <v>5</v>
      </c>
      <c r="O293" s="266" t="s">
        <v>245</v>
      </c>
      <c r="P293" s="266" t="s">
        <v>245</v>
      </c>
      <c r="Q293" s="266">
        <v>3</v>
      </c>
      <c r="R293" s="266">
        <v>2</v>
      </c>
      <c r="S293" s="266">
        <v>1</v>
      </c>
      <c r="T293" s="266" t="s">
        <v>245</v>
      </c>
      <c r="U293" s="266" t="s">
        <v>245</v>
      </c>
      <c r="V293" s="266">
        <v>2</v>
      </c>
      <c r="W293" s="266">
        <v>1</v>
      </c>
      <c r="X293" s="266" t="s">
        <v>245</v>
      </c>
      <c r="Y293" s="266" t="s">
        <v>245</v>
      </c>
      <c r="Z293" s="266" t="s">
        <v>245</v>
      </c>
      <c r="AA293" s="266">
        <v>3</v>
      </c>
      <c r="AB293" s="266">
        <v>2</v>
      </c>
      <c r="AC293" s="266">
        <v>3</v>
      </c>
      <c r="AD293" s="266">
        <v>3</v>
      </c>
      <c r="AE293" s="266">
        <v>3</v>
      </c>
      <c r="AF293" s="266">
        <v>3</v>
      </c>
      <c r="AG293" s="266">
        <v>0</v>
      </c>
      <c r="AH293" s="266">
        <v>3</v>
      </c>
      <c r="AI293" s="266">
        <v>3</v>
      </c>
      <c r="AJ293" s="266">
        <v>3</v>
      </c>
      <c r="AK293" s="266">
        <v>3</v>
      </c>
      <c r="AL293" s="266">
        <v>0</v>
      </c>
      <c r="AM293" s="266">
        <v>0</v>
      </c>
      <c r="AN293" s="266">
        <v>3</v>
      </c>
      <c r="AO293" s="266">
        <v>2</v>
      </c>
      <c r="AP293" s="266">
        <v>3</v>
      </c>
      <c r="AQ293" s="266">
        <v>2</v>
      </c>
    </row>
    <row r="294" spans="1:43">
      <c r="A294" s="272">
        <v>289</v>
      </c>
      <c r="B294" s="270"/>
      <c r="C294" s="268" t="s">
        <v>3178</v>
      </c>
      <c r="D294" s="264">
        <v>812</v>
      </c>
      <c r="E294" s="264">
        <v>314</v>
      </c>
      <c r="F294" s="265">
        <v>194</v>
      </c>
      <c r="G294" s="265">
        <v>139</v>
      </c>
      <c r="H294" s="265">
        <v>30</v>
      </c>
      <c r="I294" s="265">
        <v>25</v>
      </c>
      <c r="J294" s="266">
        <v>50.55</v>
      </c>
      <c r="K294" s="266">
        <v>122</v>
      </c>
      <c r="L294" s="266">
        <v>16</v>
      </c>
      <c r="M294" s="266">
        <v>3</v>
      </c>
      <c r="N294" s="266">
        <v>15</v>
      </c>
      <c r="O294" s="266" t="s">
        <v>245</v>
      </c>
      <c r="P294" s="266" t="s">
        <v>245</v>
      </c>
      <c r="Q294" s="266">
        <v>4</v>
      </c>
      <c r="R294" s="266">
        <v>2</v>
      </c>
      <c r="S294" s="266">
        <v>2</v>
      </c>
      <c r="T294" s="266" t="s">
        <v>245</v>
      </c>
      <c r="U294" s="266" t="s">
        <v>245</v>
      </c>
      <c r="V294" s="266">
        <v>2</v>
      </c>
      <c r="W294" s="266">
        <v>2</v>
      </c>
      <c r="X294" s="266" t="s">
        <v>245</v>
      </c>
      <c r="Y294" s="266" t="s">
        <v>245</v>
      </c>
      <c r="Z294" s="266" t="s">
        <v>245</v>
      </c>
      <c r="AA294" s="266">
        <v>4</v>
      </c>
      <c r="AB294" s="266">
        <v>4</v>
      </c>
      <c r="AC294" s="266">
        <v>4</v>
      </c>
      <c r="AD294" s="266">
        <v>4</v>
      </c>
      <c r="AE294" s="266">
        <v>4</v>
      </c>
      <c r="AF294" s="266">
        <v>4</v>
      </c>
      <c r="AG294" s="266">
        <v>0</v>
      </c>
      <c r="AH294" s="266">
        <v>4</v>
      </c>
      <c r="AI294" s="266">
        <v>4</v>
      </c>
      <c r="AJ294" s="266">
        <v>4</v>
      </c>
      <c r="AK294" s="266">
        <v>4</v>
      </c>
      <c r="AL294" s="266">
        <v>2</v>
      </c>
      <c r="AM294" s="266">
        <v>2</v>
      </c>
      <c r="AN294" s="266">
        <v>4</v>
      </c>
      <c r="AO294" s="266">
        <v>4</v>
      </c>
      <c r="AP294" s="266">
        <v>4</v>
      </c>
      <c r="AQ294" s="266">
        <v>4</v>
      </c>
    </row>
    <row r="295" spans="1:43">
      <c r="A295" s="272">
        <v>290</v>
      </c>
      <c r="B295" s="270"/>
      <c r="C295" s="268" t="s">
        <v>3183</v>
      </c>
      <c r="D295" s="264">
        <v>546</v>
      </c>
      <c r="E295" s="264">
        <v>346</v>
      </c>
      <c r="F295" s="265">
        <v>69</v>
      </c>
      <c r="G295" s="265">
        <v>59</v>
      </c>
      <c r="H295" s="265">
        <v>10</v>
      </c>
      <c r="I295" s="265" t="s">
        <v>245</v>
      </c>
      <c r="J295" s="266">
        <v>17.010000000000002</v>
      </c>
      <c r="K295" s="266">
        <v>35</v>
      </c>
      <c r="L295" s="266">
        <v>3</v>
      </c>
      <c r="M295" s="266">
        <v>1</v>
      </c>
      <c r="N295" s="266">
        <v>2</v>
      </c>
      <c r="O295" s="266" t="s">
        <v>245</v>
      </c>
      <c r="P295" s="266" t="s">
        <v>245</v>
      </c>
      <c r="Q295" s="266">
        <v>3</v>
      </c>
      <c r="R295" s="266">
        <v>2</v>
      </c>
      <c r="S295" s="266" t="s">
        <v>245</v>
      </c>
      <c r="T295" s="266">
        <v>1</v>
      </c>
      <c r="U295" s="266" t="s">
        <v>245</v>
      </c>
      <c r="V295" s="266" t="s">
        <v>245</v>
      </c>
      <c r="W295" s="266">
        <v>1</v>
      </c>
      <c r="X295" s="266">
        <v>2</v>
      </c>
      <c r="Y295" s="266" t="s">
        <v>245</v>
      </c>
      <c r="Z295" s="266" t="s">
        <v>245</v>
      </c>
      <c r="AA295" s="266">
        <v>2</v>
      </c>
      <c r="AB295" s="266">
        <v>2</v>
      </c>
      <c r="AC295" s="266">
        <v>3</v>
      </c>
      <c r="AD295" s="266">
        <v>3</v>
      </c>
      <c r="AE295" s="266">
        <v>3</v>
      </c>
      <c r="AF295" s="266">
        <v>3</v>
      </c>
      <c r="AG295" s="266">
        <v>0</v>
      </c>
      <c r="AH295" s="266">
        <v>3</v>
      </c>
      <c r="AI295" s="266">
        <v>2</v>
      </c>
      <c r="AJ295" s="266">
        <v>3</v>
      </c>
      <c r="AK295" s="266">
        <v>2</v>
      </c>
      <c r="AL295" s="266">
        <v>1</v>
      </c>
      <c r="AM295" s="266">
        <v>0</v>
      </c>
      <c r="AN295" s="266">
        <v>3</v>
      </c>
      <c r="AO295" s="266">
        <v>2</v>
      </c>
      <c r="AP295" s="266">
        <v>2</v>
      </c>
      <c r="AQ295" s="266">
        <v>2</v>
      </c>
    </row>
    <row r="296" spans="1:43">
      <c r="A296" s="272">
        <v>291</v>
      </c>
      <c r="B296" s="270" t="s">
        <v>3185</v>
      </c>
      <c r="C296" s="268"/>
      <c r="D296" s="264">
        <v>11420</v>
      </c>
      <c r="E296" s="264">
        <v>9282</v>
      </c>
      <c r="F296" s="265">
        <v>945</v>
      </c>
      <c r="G296" s="265">
        <v>204</v>
      </c>
      <c r="H296" s="265">
        <v>735</v>
      </c>
      <c r="I296" s="265">
        <v>6</v>
      </c>
      <c r="J296" s="266">
        <v>252.11</v>
      </c>
      <c r="K296" s="266">
        <v>212</v>
      </c>
      <c r="L296" s="266">
        <v>20</v>
      </c>
      <c r="M296" s="266">
        <v>3</v>
      </c>
      <c r="N296" s="266">
        <v>17</v>
      </c>
      <c r="O296" s="266" t="s">
        <v>245</v>
      </c>
      <c r="P296" s="266">
        <v>1</v>
      </c>
      <c r="Q296" s="266">
        <v>26</v>
      </c>
      <c r="R296" s="266">
        <v>2</v>
      </c>
      <c r="S296" s="266">
        <v>9</v>
      </c>
      <c r="T296" s="266">
        <v>15</v>
      </c>
      <c r="U296" s="266">
        <v>3</v>
      </c>
      <c r="V296" s="266">
        <v>9</v>
      </c>
      <c r="W296" s="266">
        <v>8</v>
      </c>
      <c r="X296" s="266">
        <v>5</v>
      </c>
      <c r="Y296" s="266">
        <v>1</v>
      </c>
      <c r="Z296" s="266" t="s">
        <v>245</v>
      </c>
      <c r="AA296" s="266">
        <v>24</v>
      </c>
      <c r="AB296" s="266">
        <v>25</v>
      </c>
      <c r="AC296" s="266">
        <v>25</v>
      </c>
      <c r="AD296" s="266">
        <v>26</v>
      </c>
      <c r="AE296" s="266">
        <v>25</v>
      </c>
      <c r="AF296" s="266">
        <v>26</v>
      </c>
      <c r="AG296" s="266">
        <v>0</v>
      </c>
      <c r="AH296" s="266">
        <v>26</v>
      </c>
      <c r="AI296" s="266">
        <v>24</v>
      </c>
      <c r="AJ296" s="266">
        <v>26</v>
      </c>
      <c r="AK296" s="266">
        <v>25</v>
      </c>
      <c r="AL296" s="266">
        <v>7</v>
      </c>
      <c r="AM296" s="266">
        <v>7</v>
      </c>
      <c r="AN296" s="266">
        <v>26</v>
      </c>
      <c r="AO296" s="266">
        <v>25</v>
      </c>
      <c r="AP296" s="266">
        <v>26</v>
      </c>
      <c r="AQ296" s="266">
        <v>25</v>
      </c>
    </row>
    <row r="297" spans="1:43">
      <c r="A297" s="272">
        <v>292</v>
      </c>
      <c r="B297" s="270"/>
      <c r="C297" s="268" t="s">
        <v>3186</v>
      </c>
      <c r="D297" s="264">
        <v>3982</v>
      </c>
      <c r="E297" s="264">
        <v>3115</v>
      </c>
      <c r="F297" s="265">
        <v>424</v>
      </c>
      <c r="G297" s="265">
        <v>61</v>
      </c>
      <c r="H297" s="265">
        <v>360</v>
      </c>
      <c r="I297" s="265">
        <v>3</v>
      </c>
      <c r="J297" s="266">
        <v>127.07</v>
      </c>
      <c r="K297" s="266">
        <v>83</v>
      </c>
      <c r="L297" s="266">
        <v>11</v>
      </c>
      <c r="M297" s="266">
        <v>2</v>
      </c>
      <c r="N297" s="266">
        <v>10</v>
      </c>
      <c r="O297" s="266" t="s">
        <v>245</v>
      </c>
      <c r="P297" s="266" t="s">
        <v>245</v>
      </c>
      <c r="Q297" s="266">
        <v>11</v>
      </c>
      <c r="R297" s="266" t="s">
        <v>245</v>
      </c>
      <c r="S297" s="266">
        <v>4</v>
      </c>
      <c r="T297" s="266">
        <v>7</v>
      </c>
      <c r="U297" s="266">
        <v>1</v>
      </c>
      <c r="V297" s="266">
        <v>3</v>
      </c>
      <c r="W297" s="266">
        <v>2</v>
      </c>
      <c r="X297" s="266">
        <v>4</v>
      </c>
      <c r="Y297" s="266">
        <v>1</v>
      </c>
      <c r="Z297" s="266" t="s">
        <v>245</v>
      </c>
      <c r="AA297" s="266">
        <v>9</v>
      </c>
      <c r="AB297" s="266">
        <v>10</v>
      </c>
      <c r="AC297" s="266">
        <v>11</v>
      </c>
      <c r="AD297" s="266">
        <v>11</v>
      </c>
      <c r="AE297" s="266">
        <v>11</v>
      </c>
      <c r="AF297" s="266">
        <v>11</v>
      </c>
      <c r="AG297" s="266">
        <v>0</v>
      </c>
      <c r="AH297" s="266">
        <v>11</v>
      </c>
      <c r="AI297" s="266">
        <v>10</v>
      </c>
      <c r="AJ297" s="266">
        <v>11</v>
      </c>
      <c r="AK297" s="266">
        <v>10</v>
      </c>
      <c r="AL297" s="266">
        <v>0</v>
      </c>
      <c r="AM297" s="266">
        <v>0</v>
      </c>
      <c r="AN297" s="266">
        <v>11</v>
      </c>
      <c r="AO297" s="266">
        <v>10</v>
      </c>
      <c r="AP297" s="266">
        <v>11</v>
      </c>
      <c r="AQ297" s="266">
        <v>10</v>
      </c>
    </row>
    <row r="298" spans="1:43">
      <c r="A298" s="272">
        <v>293</v>
      </c>
      <c r="B298" s="270"/>
      <c r="C298" s="268" t="s">
        <v>3193</v>
      </c>
      <c r="D298" s="264">
        <v>157</v>
      </c>
      <c r="E298" s="264">
        <v>105</v>
      </c>
      <c r="F298" s="265">
        <v>24</v>
      </c>
      <c r="G298" s="265">
        <v>20</v>
      </c>
      <c r="H298" s="265">
        <v>3</v>
      </c>
      <c r="I298" s="265">
        <v>1</v>
      </c>
      <c r="J298" s="266">
        <v>10.46</v>
      </c>
      <c r="K298" s="266">
        <v>9</v>
      </c>
      <c r="L298" s="266">
        <v>2</v>
      </c>
      <c r="M298" s="266" t="s">
        <v>245</v>
      </c>
      <c r="N298" s="266">
        <v>2</v>
      </c>
      <c r="O298" s="266" t="s">
        <v>245</v>
      </c>
      <c r="P298" s="266" t="s">
        <v>245</v>
      </c>
      <c r="Q298" s="266">
        <v>1</v>
      </c>
      <c r="R298" s="266">
        <v>1</v>
      </c>
      <c r="S298" s="266" t="s">
        <v>245</v>
      </c>
      <c r="T298" s="266" t="s">
        <v>245</v>
      </c>
      <c r="U298" s="266" t="s">
        <v>245</v>
      </c>
      <c r="V298" s="266" t="s">
        <v>245</v>
      </c>
      <c r="W298" s="266">
        <v>1</v>
      </c>
      <c r="X298" s="266" t="s">
        <v>245</v>
      </c>
      <c r="Y298" s="266" t="s">
        <v>245</v>
      </c>
      <c r="Z298" s="266" t="s">
        <v>245</v>
      </c>
      <c r="AA298" s="266">
        <v>1</v>
      </c>
      <c r="AB298" s="266">
        <v>1</v>
      </c>
      <c r="AC298" s="266">
        <v>1</v>
      </c>
      <c r="AD298" s="266">
        <v>1</v>
      </c>
      <c r="AE298" s="266">
        <v>1</v>
      </c>
      <c r="AF298" s="266">
        <v>1</v>
      </c>
      <c r="AG298" s="266">
        <v>0</v>
      </c>
      <c r="AH298" s="266">
        <v>1</v>
      </c>
      <c r="AI298" s="266">
        <v>1</v>
      </c>
      <c r="AJ298" s="266">
        <v>1</v>
      </c>
      <c r="AK298" s="266">
        <v>1</v>
      </c>
      <c r="AL298" s="266">
        <v>0</v>
      </c>
      <c r="AM298" s="266">
        <v>0</v>
      </c>
      <c r="AN298" s="266">
        <v>1</v>
      </c>
      <c r="AO298" s="266">
        <v>1</v>
      </c>
      <c r="AP298" s="266">
        <v>1</v>
      </c>
      <c r="AQ298" s="266">
        <v>1</v>
      </c>
    </row>
    <row r="299" spans="1:43">
      <c r="A299" s="272">
        <v>294</v>
      </c>
      <c r="B299" s="270"/>
      <c r="C299" s="268" t="s">
        <v>3195</v>
      </c>
      <c r="D299" s="264">
        <v>7281</v>
      </c>
      <c r="E299" s="264">
        <v>6062</v>
      </c>
      <c r="F299" s="265">
        <v>497</v>
      </c>
      <c r="G299" s="265">
        <v>123</v>
      </c>
      <c r="H299" s="265">
        <v>372</v>
      </c>
      <c r="I299" s="265">
        <v>2</v>
      </c>
      <c r="J299" s="266">
        <v>114.58</v>
      </c>
      <c r="K299" s="266">
        <v>120</v>
      </c>
      <c r="L299" s="266">
        <v>7</v>
      </c>
      <c r="M299" s="266">
        <v>1</v>
      </c>
      <c r="N299" s="266">
        <v>5</v>
      </c>
      <c r="O299" s="266" t="s">
        <v>245</v>
      </c>
      <c r="P299" s="266">
        <v>1</v>
      </c>
      <c r="Q299" s="266">
        <v>14</v>
      </c>
      <c r="R299" s="266">
        <v>1</v>
      </c>
      <c r="S299" s="266">
        <v>5</v>
      </c>
      <c r="T299" s="266">
        <v>8</v>
      </c>
      <c r="U299" s="266">
        <v>2</v>
      </c>
      <c r="V299" s="266">
        <v>6</v>
      </c>
      <c r="W299" s="266">
        <v>5</v>
      </c>
      <c r="X299" s="266">
        <v>1</v>
      </c>
      <c r="Y299" s="266" t="s">
        <v>245</v>
      </c>
      <c r="Z299" s="266" t="s">
        <v>245</v>
      </c>
      <c r="AA299" s="266">
        <v>14</v>
      </c>
      <c r="AB299" s="266">
        <v>14</v>
      </c>
      <c r="AC299" s="266">
        <v>13</v>
      </c>
      <c r="AD299" s="266">
        <v>14</v>
      </c>
      <c r="AE299" s="266">
        <v>13</v>
      </c>
      <c r="AF299" s="266">
        <v>14</v>
      </c>
      <c r="AG299" s="266">
        <v>0</v>
      </c>
      <c r="AH299" s="266">
        <v>14</v>
      </c>
      <c r="AI299" s="266">
        <v>13</v>
      </c>
      <c r="AJ299" s="266">
        <v>14</v>
      </c>
      <c r="AK299" s="266">
        <v>14</v>
      </c>
      <c r="AL299" s="266">
        <v>7</v>
      </c>
      <c r="AM299" s="266">
        <v>7</v>
      </c>
      <c r="AN299" s="266">
        <v>14</v>
      </c>
      <c r="AO299" s="266">
        <v>14</v>
      </c>
      <c r="AP299" s="266">
        <v>14</v>
      </c>
      <c r="AQ299" s="266">
        <v>14</v>
      </c>
    </row>
    <row r="300" spans="1:43">
      <c r="A300" s="272">
        <v>295</v>
      </c>
      <c r="B300" s="270" t="s">
        <v>292</v>
      </c>
      <c r="C300" s="268"/>
      <c r="D300" s="264">
        <v>20961</v>
      </c>
      <c r="E300" s="264">
        <v>17751</v>
      </c>
      <c r="F300" s="265">
        <v>1855</v>
      </c>
      <c r="G300" s="265">
        <v>44</v>
      </c>
      <c r="H300" s="265">
        <v>1811</v>
      </c>
      <c r="I300" s="265" t="s">
        <v>245</v>
      </c>
      <c r="J300" s="266">
        <v>21.59</v>
      </c>
      <c r="K300" s="266">
        <v>517</v>
      </c>
      <c r="L300" s="266">
        <v>14</v>
      </c>
      <c r="M300" s="266">
        <v>1</v>
      </c>
      <c r="N300" s="266">
        <v>10</v>
      </c>
      <c r="O300" s="266" t="s">
        <v>245</v>
      </c>
      <c r="P300" s="266">
        <v>4</v>
      </c>
      <c r="Q300" s="266">
        <v>8</v>
      </c>
      <c r="R300" s="266" t="s">
        <v>245</v>
      </c>
      <c r="S300" s="266" t="s">
        <v>245</v>
      </c>
      <c r="T300" s="266">
        <v>8</v>
      </c>
      <c r="U300" s="266" t="s">
        <v>245</v>
      </c>
      <c r="V300" s="266">
        <v>1</v>
      </c>
      <c r="W300" s="266">
        <v>2</v>
      </c>
      <c r="X300" s="266">
        <v>5</v>
      </c>
      <c r="Y300" s="266" t="s">
        <v>245</v>
      </c>
      <c r="Z300" s="266" t="s">
        <v>245</v>
      </c>
      <c r="AA300" s="266">
        <v>8</v>
      </c>
      <c r="AB300" s="266">
        <v>8</v>
      </c>
      <c r="AC300" s="266">
        <v>8</v>
      </c>
      <c r="AD300" s="266">
        <v>8</v>
      </c>
      <c r="AE300" s="266">
        <v>8</v>
      </c>
      <c r="AF300" s="266">
        <v>8</v>
      </c>
      <c r="AG300" s="266">
        <v>0</v>
      </c>
      <c r="AH300" s="266">
        <v>8</v>
      </c>
      <c r="AI300" s="266">
        <v>2</v>
      </c>
      <c r="AJ300" s="266">
        <v>8</v>
      </c>
      <c r="AK300" s="266">
        <v>6</v>
      </c>
      <c r="AL300" s="266">
        <v>2</v>
      </c>
      <c r="AM300" s="266">
        <v>1</v>
      </c>
      <c r="AN300" s="266">
        <v>8</v>
      </c>
      <c r="AO300" s="266">
        <v>8</v>
      </c>
      <c r="AP300" s="266">
        <v>8</v>
      </c>
      <c r="AQ300" s="266">
        <v>8</v>
      </c>
    </row>
    <row r="301" spans="1:43">
      <c r="A301" s="272">
        <v>296</v>
      </c>
      <c r="B301" s="270"/>
      <c r="C301" s="268" t="s">
        <v>4648</v>
      </c>
      <c r="D301" s="264">
        <v>20961</v>
      </c>
      <c r="E301" s="264">
        <v>17751</v>
      </c>
      <c r="F301" s="265">
        <v>1855</v>
      </c>
      <c r="G301" s="265">
        <v>44</v>
      </c>
      <c r="H301" s="265">
        <v>1811</v>
      </c>
      <c r="I301" s="265" t="s">
        <v>245</v>
      </c>
      <c r="J301" s="266">
        <v>21.59</v>
      </c>
      <c r="K301" s="266">
        <v>517</v>
      </c>
      <c r="L301" s="266">
        <v>14</v>
      </c>
      <c r="M301" s="266">
        <v>1</v>
      </c>
      <c r="N301" s="266">
        <v>10</v>
      </c>
      <c r="O301" s="266" t="s">
        <v>245</v>
      </c>
      <c r="P301" s="266">
        <v>4</v>
      </c>
      <c r="Q301" s="266">
        <v>8</v>
      </c>
      <c r="R301" s="266" t="s">
        <v>245</v>
      </c>
      <c r="S301" s="266" t="s">
        <v>245</v>
      </c>
      <c r="T301" s="266">
        <v>8</v>
      </c>
      <c r="U301" s="266" t="s">
        <v>245</v>
      </c>
      <c r="V301" s="266">
        <v>1</v>
      </c>
      <c r="W301" s="266">
        <v>2</v>
      </c>
      <c r="X301" s="266">
        <v>5</v>
      </c>
      <c r="Y301" s="266" t="s">
        <v>245</v>
      </c>
      <c r="Z301" s="266" t="s">
        <v>245</v>
      </c>
      <c r="AA301" s="266">
        <v>8</v>
      </c>
      <c r="AB301" s="266">
        <v>8</v>
      </c>
      <c r="AC301" s="266">
        <v>8</v>
      </c>
      <c r="AD301" s="266">
        <v>8</v>
      </c>
      <c r="AE301" s="266">
        <v>8</v>
      </c>
      <c r="AF301" s="266">
        <v>8</v>
      </c>
      <c r="AG301" s="266">
        <v>0</v>
      </c>
      <c r="AH301" s="266">
        <v>8</v>
      </c>
      <c r="AI301" s="266">
        <v>2</v>
      </c>
      <c r="AJ301" s="266">
        <v>8</v>
      </c>
      <c r="AK301" s="266">
        <v>6</v>
      </c>
      <c r="AL301" s="266">
        <v>2</v>
      </c>
      <c r="AM301" s="266">
        <v>1</v>
      </c>
      <c r="AN301" s="266">
        <v>8</v>
      </c>
      <c r="AO301" s="266">
        <v>8</v>
      </c>
      <c r="AP301" s="266">
        <v>8</v>
      </c>
      <c r="AQ301" s="266">
        <v>8</v>
      </c>
    </row>
    <row r="302" spans="1:43">
      <c r="A302" s="272">
        <v>297</v>
      </c>
      <c r="B302" s="270" t="s">
        <v>3214</v>
      </c>
      <c r="C302" s="268"/>
      <c r="D302" s="264">
        <v>13309</v>
      </c>
      <c r="E302" s="264">
        <v>10380</v>
      </c>
      <c r="F302" s="265">
        <v>1942</v>
      </c>
      <c r="G302" s="265">
        <v>111</v>
      </c>
      <c r="H302" s="265">
        <v>1831</v>
      </c>
      <c r="I302" s="265" t="s">
        <v>245</v>
      </c>
      <c r="J302" s="266">
        <v>53.8</v>
      </c>
      <c r="K302" s="266">
        <v>368</v>
      </c>
      <c r="L302" s="266">
        <v>9</v>
      </c>
      <c r="M302" s="266">
        <v>3</v>
      </c>
      <c r="N302" s="266">
        <v>7</v>
      </c>
      <c r="O302" s="266">
        <v>1</v>
      </c>
      <c r="P302" s="266">
        <v>2</v>
      </c>
      <c r="Q302" s="266">
        <v>9</v>
      </c>
      <c r="R302" s="266" t="s">
        <v>245</v>
      </c>
      <c r="S302" s="266">
        <v>3</v>
      </c>
      <c r="T302" s="266">
        <v>6</v>
      </c>
      <c r="U302" s="266" t="s">
        <v>245</v>
      </c>
      <c r="V302" s="266">
        <v>2</v>
      </c>
      <c r="W302" s="266">
        <v>5</v>
      </c>
      <c r="X302" s="266">
        <v>1</v>
      </c>
      <c r="Y302" s="266">
        <v>1</v>
      </c>
      <c r="Z302" s="266" t="s">
        <v>245</v>
      </c>
      <c r="AA302" s="266">
        <v>9</v>
      </c>
      <c r="AB302" s="266">
        <v>9</v>
      </c>
      <c r="AC302" s="266">
        <v>9</v>
      </c>
      <c r="AD302" s="266">
        <v>9</v>
      </c>
      <c r="AE302" s="266">
        <v>9</v>
      </c>
      <c r="AF302" s="266">
        <v>6</v>
      </c>
      <c r="AG302" s="266">
        <v>0</v>
      </c>
      <c r="AH302" s="266">
        <v>9</v>
      </c>
      <c r="AI302" s="266">
        <v>6</v>
      </c>
      <c r="AJ302" s="266">
        <v>9</v>
      </c>
      <c r="AK302" s="266">
        <v>9</v>
      </c>
      <c r="AL302" s="266">
        <v>0</v>
      </c>
      <c r="AM302" s="266">
        <v>0</v>
      </c>
      <c r="AN302" s="266">
        <v>9</v>
      </c>
      <c r="AO302" s="266">
        <v>5</v>
      </c>
      <c r="AP302" s="266">
        <v>9</v>
      </c>
      <c r="AQ302" s="266">
        <v>9</v>
      </c>
    </row>
    <row r="303" spans="1:43">
      <c r="A303" s="272">
        <v>298</v>
      </c>
      <c r="B303" s="270"/>
      <c r="C303" s="268" t="s">
        <v>4649</v>
      </c>
      <c r="D303" s="264">
        <v>13309</v>
      </c>
      <c r="E303" s="264">
        <v>10380</v>
      </c>
      <c r="F303" s="265">
        <v>1942</v>
      </c>
      <c r="G303" s="265">
        <v>111</v>
      </c>
      <c r="H303" s="265">
        <v>1831</v>
      </c>
      <c r="I303" s="265" t="s">
        <v>245</v>
      </c>
      <c r="J303" s="266">
        <v>53.8</v>
      </c>
      <c r="K303" s="266">
        <v>368</v>
      </c>
      <c r="L303" s="266">
        <v>9</v>
      </c>
      <c r="M303" s="266">
        <v>3</v>
      </c>
      <c r="N303" s="266">
        <v>7</v>
      </c>
      <c r="O303" s="266">
        <v>1</v>
      </c>
      <c r="P303" s="266">
        <v>2</v>
      </c>
      <c r="Q303" s="266">
        <v>9</v>
      </c>
      <c r="R303" s="266" t="s">
        <v>245</v>
      </c>
      <c r="S303" s="266">
        <v>3</v>
      </c>
      <c r="T303" s="266">
        <v>6</v>
      </c>
      <c r="U303" s="266" t="s">
        <v>245</v>
      </c>
      <c r="V303" s="266">
        <v>2</v>
      </c>
      <c r="W303" s="266">
        <v>5</v>
      </c>
      <c r="X303" s="266">
        <v>1</v>
      </c>
      <c r="Y303" s="266">
        <v>1</v>
      </c>
      <c r="Z303" s="266" t="s">
        <v>245</v>
      </c>
      <c r="AA303" s="266">
        <v>9</v>
      </c>
      <c r="AB303" s="266">
        <v>9</v>
      </c>
      <c r="AC303" s="266">
        <v>9</v>
      </c>
      <c r="AD303" s="266">
        <v>9</v>
      </c>
      <c r="AE303" s="266">
        <v>9</v>
      </c>
      <c r="AF303" s="266">
        <v>6</v>
      </c>
      <c r="AG303" s="266">
        <v>0</v>
      </c>
      <c r="AH303" s="266">
        <v>9</v>
      </c>
      <c r="AI303" s="266">
        <v>6</v>
      </c>
      <c r="AJ303" s="266">
        <v>9</v>
      </c>
      <c r="AK303" s="266">
        <v>9</v>
      </c>
      <c r="AL303" s="266">
        <v>0</v>
      </c>
      <c r="AM303" s="266">
        <v>0</v>
      </c>
      <c r="AN303" s="266">
        <v>9</v>
      </c>
      <c r="AO303" s="266">
        <v>5</v>
      </c>
      <c r="AP303" s="266">
        <v>9</v>
      </c>
      <c r="AQ303" s="266">
        <v>9</v>
      </c>
    </row>
    <row r="304" spans="1:43">
      <c r="A304" s="272">
        <v>299</v>
      </c>
      <c r="B304" s="270" t="s">
        <v>3218</v>
      </c>
      <c r="C304" s="268"/>
      <c r="D304" s="264">
        <v>6605</v>
      </c>
      <c r="E304" s="264">
        <v>5784</v>
      </c>
      <c r="F304" s="265">
        <v>312</v>
      </c>
      <c r="G304" s="265">
        <v>44</v>
      </c>
      <c r="H304" s="265">
        <v>268</v>
      </c>
      <c r="I304" s="265" t="s">
        <v>245</v>
      </c>
      <c r="J304" s="266">
        <v>39.1</v>
      </c>
      <c r="K304" s="266">
        <v>67</v>
      </c>
      <c r="L304" s="266">
        <v>3</v>
      </c>
      <c r="M304" s="266" t="s">
        <v>245</v>
      </c>
      <c r="N304" s="266">
        <v>3</v>
      </c>
      <c r="O304" s="266" t="s">
        <v>245</v>
      </c>
      <c r="P304" s="266" t="s">
        <v>245</v>
      </c>
      <c r="Q304" s="266">
        <v>10</v>
      </c>
      <c r="R304" s="266" t="s">
        <v>245</v>
      </c>
      <c r="S304" s="266">
        <v>4</v>
      </c>
      <c r="T304" s="266">
        <v>6</v>
      </c>
      <c r="U304" s="266">
        <v>1</v>
      </c>
      <c r="V304" s="266">
        <v>2</v>
      </c>
      <c r="W304" s="266">
        <v>7</v>
      </c>
      <c r="X304" s="266" t="s">
        <v>245</v>
      </c>
      <c r="Y304" s="266" t="s">
        <v>245</v>
      </c>
      <c r="Z304" s="266" t="s">
        <v>245</v>
      </c>
      <c r="AA304" s="266">
        <v>3</v>
      </c>
      <c r="AB304" s="266">
        <v>10</v>
      </c>
      <c r="AC304" s="266">
        <v>10</v>
      </c>
      <c r="AD304" s="266">
        <v>10</v>
      </c>
      <c r="AE304" s="266">
        <v>10</v>
      </c>
      <c r="AF304" s="266">
        <v>10</v>
      </c>
      <c r="AG304" s="266">
        <v>0</v>
      </c>
      <c r="AH304" s="266">
        <v>10</v>
      </c>
      <c r="AI304" s="266">
        <v>3</v>
      </c>
      <c r="AJ304" s="266">
        <v>10</v>
      </c>
      <c r="AK304" s="266">
        <v>0</v>
      </c>
      <c r="AL304" s="266">
        <v>1</v>
      </c>
      <c r="AM304" s="266">
        <v>0</v>
      </c>
      <c r="AN304" s="266">
        <v>10</v>
      </c>
      <c r="AO304" s="266">
        <v>10</v>
      </c>
      <c r="AP304" s="266">
        <v>10</v>
      </c>
      <c r="AQ304" s="266">
        <v>10</v>
      </c>
    </row>
    <row r="305" spans="1:43">
      <c r="A305" s="272">
        <v>300</v>
      </c>
      <c r="B305" s="270"/>
      <c r="C305" s="268" t="s">
        <v>4650</v>
      </c>
      <c r="D305" s="264">
        <v>6605</v>
      </c>
      <c r="E305" s="264">
        <v>5784</v>
      </c>
      <c r="F305" s="265">
        <v>312</v>
      </c>
      <c r="G305" s="265">
        <v>44</v>
      </c>
      <c r="H305" s="265">
        <v>268</v>
      </c>
      <c r="I305" s="265" t="s">
        <v>245</v>
      </c>
      <c r="J305" s="266">
        <v>39.1</v>
      </c>
      <c r="K305" s="266">
        <v>67</v>
      </c>
      <c r="L305" s="266">
        <v>3</v>
      </c>
      <c r="M305" s="266" t="s">
        <v>245</v>
      </c>
      <c r="N305" s="266">
        <v>3</v>
      </c>
      <c r="O305" s="266" t="s">
        <v>245</v>
      </c>
      <c r="P305" s="266" t="s">
        <v>245</v>
      </c>
      <c r="Q305" s="266">
        <v>10</v>
      </c>
      <c r="R305" s="266" t="s">
        <v>245</v>
      </c>
      <c r="S305" s="266">
        <v>4</v>
      </c>
      <c r="T305" s="266">
        <v>6</v>
      </c>
      <c r="U305" s="266">
        <v>1</v>
      </c>
      <c r="V305" s="266">
        <v>2</v>
      </c>
      <c r="W305" s="266">
        <v>7</v>
      </c>
      <c r="X305" s="266" t="s">
        <v>245</v>
      </c>
      <c r="Y305" s="266" t="s">
        <v>245</v>
      </c>
      <c r="Z305" s="266" t="s">
        <v>245</v>
      </c>
      <c r="AA305" s="266">
        <v>3</v>
      </c>
      <c r="AB305" s="266">
        <v>10</v>
      </c>
      <c r="AC305" s="266">
        <v>10</v>
      </c>
      <c r="AD305" s="266">
        <v>10</v>
      </c>
      <c r="AE305" s="266">
        <v>10</v>
      </c>
      <c r="AF305" s="266">
        <v>10</v>
      </c>
      <c r="AG305" s="266">
        <v>0</v>
      </c>
      <c r="AH305" s="266">
        <v>10</v>
      </c>
      <c r="AI305" s="266">
        <v>3</v>
      </c>
      <c r="AJ305" s="266">
        <v>10</v>
      </c>
      <c r="AK305" s="266">
        <v>0</v>
      </c>
      <c r="AL305" s="266">
        <v>1</v>
      </c>
      <c r="AM305" s="266">
        <v>0</v>
      </c>
      <c r="AN305" s="266">
        <v>10</v>
      </c>
      <c r="AO305" s="266">
        <v>10</v>
      </c>
      <c r="AP305" s="266">
        <v>10</v>
      </c>
      <c r="AQ305" s="266">
        <v>10</v>
      </c>
    </row>
    <row r="306" spans="1:43">
      <c r="A306" s="272">
        <v>301</v>
      </c>
      <c r="B306" s="269" t="s">
        <v>3226</v>
      </c>
      <c r="C306" s="269"/>
      <c r="D306" s="264">
        <v>5632</v>
      </c>
      <c r="E306" s="264">
        <v>5134</v>
      </c>
      <c r="F306" s="265">
        <v>169</v>
      </c>
      <c r="G306" s="265">
        <v>30</v>
      </c>
      <c r="H306" s="265">
        <v>139</v>
      </c>
      <c r="I306" s="265" t="s">
        <v>245</v>
      </c>
      <c r="J306" s="266">
        <v>35.61</v>
      </c>
      <c r="K306" s="266">
        <v>50</v>
      </c>
      <c r="L306" s="266">
        <v>4</v>
      </c>
      <c r="M306" s="266" t="s">
        <v>245</v>
      </c>
      <c r="N306" s="266">
        <v>4</v>
      </c>
      <c r="O306" s="266" t="s">
        <v>245</v>
      </c>
      <c r="P306" s="266" t="s">
        <v>245</v>
      </c>
      <c r="Q306" s="266">
        <v>9</v>
      </c>
      <c r="R306" s="266" t="s">
        <v>245</v>
      </c>
      <c r="S306" s="266">
        <v>1</v>
      </c>
      <c r="T306" s="266">
        <v>8</v>
      </c>
      <c r="U306" s="266" t="s">
        <v>245</v>
      </c>
      <c r="V306" s="266">
        <v>2</v>
      </c>
      <c r="W306" s="266">
        <v>5</v>
      </c>
      <c r="X306" s="266">
        <v>2</v>
      </c>
      <c r="Y306" s="266" t="s">
        <v>245</v>
      </c>
      <c r="Z306" s="266" t="s">
        <v>245</v>
      </c>
      <c r="AA306" s="266">
        <v>0</v>
      </c>
      <c r="AB306" s="266">
        <v>7</v>
      </c>
      <c r="AC306" s="266">
        <v>9</v>
      </c>
      <c r="AD306" s="266">
        <v>9</v>
      </c>
      <c r="AE306" s="266">
        <v>9</v>
      </c>
      <c r="AF306" s="266">
        <v>2</v>
      </c>
      <c r="AG306" s="266">
        <v>0</v>
      </c>
      <c r="AH306" s="266">
        <v>9</v>
      </c>
      <c r="AI306" s="266">
        <v>4</v>
      </c>
      <c r="AJ306" s="266">
        <v>9</v>
      </c>
      <c r="AK306" s="266">
        <v>0</v>
      </c>
      <c r="AL306" s="266">
        <v>1</v>
      </c>
      <c r="AM306" s="266">
        <v>0</v>
      </c>
      <c r="AN306" s="266">
        <v>9</v>
      </c>
      <c r="AO306" s="266">
        <v>4</v>
      </c>
      <c r="AP306" s="266">
        <v>8</v>
      </c>
      <c r="AQ306" s="266">
        <v>7</v>
      </c>
    </row>
    <row r="307" spans="1:43">
      <c r="A307" s="272">
        <v>302</v>
      </c>
      <c r="B307" s="270"/>
      <c r="C307" s="268" t="s">
        <v>4651</v>
      </c>
      <c r="D307" s="264">
        <v>5632</v>
      </c>
      <c r="E307" s="264">
        <v>5134</v>
      </c>
      <c r="F307" s="265">
        <v>169</v>
      </c>
      <c r="G307" s="265">
        <v>30</v>
      </c>
      <c r="H307" s="265">
        <v>139</v>
      </c>
      <c r="I307" s="265" t="s">
        <v>245</v>
      </c>
      <c r="J307" s="266">
        <v>35.61</v>
      </c>
      <c r="K307" s="266">
        <v>50</v>
      </c>
      <c r="L307" s="266">
        <v>4</v>
      </c>
      <c r="M307" s="266" t="s">
        <v>245</v>
      </c>
      <c r="N307" s="266">
        <v>4</v>
      </c>
      <c r="O307" s="266" t="s">
        <v>245</v>
      </c>
      <c r="P307" s="266" t="s">
        <v>245</v>
      </c>
      <c r="Q307" s="266">
        <v>9</v>
      </c>
      <c r="R307" s="266" t="s">
        <v>245</v>
      </c>
      <c r="S307" s="266">
        <v>1</v>
      </c>
      <c r="T307" s="266">
        <v>8</v>
      </c>
      <c r="U307" s="266" t="s">
        <v>245</v>
      </c>
      <c r="V307" s="266">
        <v>2</v>
      </c>
      <c r="W307" s="266">
        <v>5</v>
      </c>
      <c r="X307" s="266">
        <v>2</v>
      </c>
      <c r="Y307" s="266" t="s">
        <v>245</v>
      </c>
      <c r="Z307" s="266" t="s">
        <v>245</v>
      </c>
      <c r="AA307" s="266">
        <v>0</v>
      </c>
      <c r="AB307" s="266">
        <v>7</v>
      </c>
      <c r="AC307" s="266">
        <v>9</v>
      </c>
      <c r="AD307" s="266">
        <v>9</v>
      </c>
      <c r="AE307" s="266">
        <v>9</v>
      </c>
      <c r="AF307" s="266">
        <v>2</v>
      </c>
      <c r="AG307" s="266">
        <v>0</v>
      </c>
      <c r="AH307" s="266">
        <v>9</v>
      </c>
      <c r="AI307" s="266">
        <v>4</v>
      </c>
      <c r="AJ307" s="266">
        <v>9</v>
      </c>
      <c r="AK307" s="266">
        <v>0</v>
      </c>
      <c r="AL307" s="266">
        <v>1</v>
      </c>
      <c r="AM307" s="266">
        <v>0</v>
      </c>
      <c r="AN307" s="266">
        <v>9</v>
      </c>
      <c r="AO307" s="266">
        <v>4</v>
      </c>
      <c r="AP307" s="266">
        <v>8</v>
      </c>
      <c r="AQ307" s="266">
        <v>7</v>
      </c>
    </row>
    <row r="308" spans="1:43">
      <c r="A308" s="272">
        <v>303</v>
      </c>
      <c r="B308" s="270" t="s">
        <v>3231</v>
      </c>
      <c r="C308" s="268"/>
      <c r="D308" s="264">
        <v>18815</v>
      </c>
      <c r="E308" s="264">
        <v>15028</v>
      </c>
      <c r="F308" s="265">
        <v>1281</v>
      </c>
      <c r="G308" s="265">
        <v>718</v>
      </c>
      <c r="H308" s="265">
        <v>501</v>
      </c>
      <c r="I308" s="265">
        <v>62</v>
      </c>
      <c r="J308" s="266">
        <v>363.45</v>
      </c>
      <c r="K308" s="266">
        <v>576</v>
      </c>
      <c r="L308" s="266">
        <v>104</v>
      </c>
      <c r="M308" s="266">
        <v>12</v>
      </c>
      <c r="N308" s="266">
        <v>101</v>
      </c>
      <c r="O308" s="266">
        <v>3</v>
      </c>
      <c r="P308" s="266">
        <v>4</v>
      </c>
      <c r="Q308" s="266">
        <v>56</v>
      </c>
      <c r="R308" s="266">
        <v>22</v>
      </c>
      <c r="S308" s="266">
        <v>25</v>
      </c>
      <c r="T308" s="266">
        <v>9</v>
      </c>
      <c r="U308" s="266">
        <v>4</v>
      </c>
      <c r="V308" s="266">
        <v>13</v>
      </c>
      <c r="W308" s="266">
        <v>11</v>
      </c>
      <c r="X308" s="266">
        <v>22</v>
      </c>
      <c r="Y308" s="266">
        <v>5</v>
      </c>
      <c r="Z308" s="266">
        <v>1</v>
      </c>
      <c r="AA308" s="266">
        <v>35</v>
      </c>
      <c r="AB308" s="266">
        <v>55</v>
      </c>
      <c r="AC308" s="266">
        <v>49</v>
      </c>
      <c r="AD308" s="266">
        <v>55</v>
      </c>
      <c r="AE308" s="266">
        <v>46</v>
      </c>
      <c r="AF308" s="266">
        <v>43</v>
      </c>
      <c r="AG308" s="266">
        <v>0</v>
      </c>
      <c r="AH308" s="266">
        <v>56</v>
      </c>
      <c r="AI308" s="266">
        <v>28</v>
      </c>
      <c r="AJ308" s="266">
        <v>53</v>
      </c>
      <c r="AK308" s="266">
        <v>24</v>
      </c>
      <c r="AL308" s="266">
        <v>17</v>
      </c>
      <c r="AM308" s="266">
        <v>10</v>
      </c>
      <c r="AN308" s="266">
        <v>56</v>
      </c>
      <c r="AO308" s="266">
        <v>50</v>
      </c>
      <c r="AP308" s="266">
        <v>55</v>
      </c>
      <c r="AQ308" s="266">
        <v>54</v>
      </c>
    </row>
    <row r="309" spans="1:43">
      <c r="A309" s="272">
        <v>304</v>
      </c>
      <c r="B309" s="270"/>
      <c r="C309" s="268" t="s">
        <v>3232</v>
      </c>
      <c r="D309" s="264">
        <v>2528</v>
      </c>
      <c r="E309" s="264">
        <v>1774</v>
      </c>
      <c r="F309" s="265">
        <v>347</v>
      </c>
      <c r="G309" s="265">
        <v>216</v>
      </c>
      <c r="H309" s="265">
        <v>96</v>
      </c>
      <c r="I309" s="265">
        <v>35</v>
      </c>
      <c r="J309" s="266">
        <v>73.63</v>
      </c>
      <c r="K309" s="266">
        <v>169</v>
      </c>
      <c r="L309" s="266">
        <v>30</v>
      </c>
      <c r="M309" s="266">
        <v>3</v>
      </c>
      <c r="N309" s="266">
        <v>29</v>
      </c>
      <c r="O309" s="266">
        <v>1</v>
      </c>
      <c r="P309" s="266">
        <v>1</v>
      </c>
      <c r="Q309" s="266">
        <v>15</v>
      </c>
      <c r="R309" s="266">
        <v>7</v>
      </c>
      <c r="S309" s="266">
        <v>7</v>
      </c>
      <c r="T309" s="266">
        <v>1</v>
      </c>
      <c r="U309" s="266" t="s">
        <v>245</v>
      </c>
      <c r="V309" s="266">
        <v>4</v>
      </c>
      <c r="W309" s="266">
        <v>4</v>
      </c>
      <c r="X309" s="266">
        <v>6</v>
      </c>
      <c r="Y309" s="266">
        <v>1</v>
      </c>
      <c r="Z309" s="266" t="s">
        <v>245</v>
      </c>
      <c r="AA309" s="266">
        <v>12</v>
      </c>
      <c r="AB309" s="266">
        <v>15</v>
      </c>
      <c r="AC309" s="266">
        <v>13</v>
      </c>
      <c r="AD309" s="266">
        <v>15</v>
      </c>
      <c r="AE309" s="266">
        <v>14</v>
      </c>
      <c r="AF309" s="266">
        <v>13</v>
      </c>
      <c r="AG309" s="266">
        <v>0</v>
      </c>
      <c r="AH309" s="266">
        <v>15</v>
      </c>
      <c r="AI309" s="266">
        <v>12</v>
      </c>
      <c r="AJ309" s="266">
        <v>15</v>
      </c>
      <c r="AK309" s="266">
        <v>9</v>
      </c>
      <c r="AL309" s="266">
        <v>3</v>
      </c>
      <c r="AM309" s="266">
        <v>1</v>
      </c>
      <c r="AN309" s="266">
        <v>15</v>
      </c>
      <c r="AO309" s="266">
        <v>14</v>
      </c>
      <c r="AP309" s="266">
        <v>15</v>
      </c>
      <c r="AQ309" s="266">
        <v>15</v>
      </c>
    </row>
    <row r="310" spans="1:43">
      <c r="A310" s="272">
        <v>305</v>
      </c>
      <c r="B310" s="270"/>
      <c r="C310" s="268" t="s">
        <v>4628</v>
      </c>
      <c r="D310" s="264">
        <v>4142</v>
      </c>
      <c r="E310" s="264">
        <v>3399</v>
      </c>
      <c r="F310" s="265">
        <v>229</v>
      </c>
      <c r="G310" s="265">
        <v>136</v>
      </c>
      <c r="H310" s="265">
        <v>88</v>
      </c>
      <c r="I310" s="265">
        <v>5</v>
      </c>
      <c r="J310" s="266">
        <v>80.45</v>
      </c>
      <c r="K310" s="266">
        <v>109</v>
      </c>
      <c r="L310" s="266">
        <v>21</v>
      </c>
      <c r="M310" s="266">
        <v>1</v>
      </c>
      <c r="N310" s="266">
        <v>21</v>
      </c>
      <c r="O310" s="266" t="s">
        <v>245</v>
      </c>
      <c r="P310" s="266" t="s">
        <v>245</v>
      </c>
      <c r="Q310" s="266">
        <v>13</v>
      </c>
      <c r="R310" s="266">
        <v>4</v>
      </c>
      <c r="S310" s="266">
        <v>6</v>
      </c>
      <c r="T310" s="266">
        <v>3</v>
      </c>
      <c r="U310" s="266">
        <v>3</v>
      </c>
      <c r="V310" s="266">
        <v>2</v>
      </c>
      <c r="W310" s="266">
        <v>2</v>
      </c>
      <c r="X310" s="266">
        <v>4</v>
      </c>
      <c r="Y310" s="266">
        <v>1</v>
      </c>
      <c r="Z310" s="266">
        <v>1</v>
      </c>
      <c r="AA310" s="266">
        <v>4</v>
      </c>
      <c r="AB310" s="266">
        <v>12</v>
      </c>
      <c r="AC310" s="266">
        <v>10</v>
      </c>
      <c r="AD310" s="266">
        <v>12</v>
      </c>
      <c r="AE310" s="266">
        <v>11</v>
      </c>
      <c r="AF310" s="266">
        <v>11</v>
      </c>
      <c r="AG310" s="266">
        <v>0</v>
      </c>
      <c r="AH310" s="266">
        <v>13</v>
      </c>
      <c r="AI310" s="266">
        <v>8</v>
      </c>
      <c r="AJ310" s="266">
        <v>10</v>
      </c>
      <c r="AK310" s="266">
        <v>4</v>
      </c>
      <c r="AL310" s="266">
        <v>3</v>
      </c>
      <c r="AM310" s="266">
        <v>3</v>
      </c>
      <c r="AN310" s="266">
        <v>13</v>
      </c>
      <c r="AO310" s="266">
        <v>10</v>
      </c>
      <c r="AP310" s="266">
        <v>12</v>
      </c>
      <c r="AQ310" s="266">
        <v>12</v>
      </c>
    </row>
    <row r="311" spans="1:43">
      <c r="A311" s="272">
        <v>306</v>
      </c>
      <c r="B311" s="270"/>
      <c r="C311" s="268" t="s">
        <v>3253</v>
      </c>
      <c r="D311" s="264">
        <v>5226</v>
      </c>
      <c r="E311" s="264">
        <v>4802</v>
      </c>
      <c r="F311" s="265">
        <v>63</v>
      </c>
      <c r="G311" s="265">
        <v>43</v>
      </c>
      <c r="H311" s="265">
        <v>19</v>
      </c>
      <c r="I311" s="265">
        <v>1</v>
      </c>
      <c r="J311" s="266">
        <v>34.380000000000003</v>
      </c>
      <c r="K311" s="266">
        <v>42</v>
      </c>
      <c r="L311" s="266">
        <v>11</v>
      </c>
      <c r="M311" s="266">
        <v>1</v>
      </c>
      <c r="N311" s="266">
        <v>11</v>
      </c>
      <c r="O311" s="266">
        <v>2</v>
      </c>
      <c r="P311" s="266" t="s">
        <v>245</v>
      </c>
      <c r="Q311" s="266">
        <v>5</v>
      </c>
      <c r="R311" s="266">
        <v>3</v>
      </c>
      <c r="S311" s="266">
        <v>2</v>
      </c>
      <c r="T311" s="266" t="s">
        <v>245</v>
      </c>
      <c r="U311" s="266" t="s">
        <v>245</v>
      </c>
      <c r="V311" s="266">
        <v>1</v>
      </c>
      <c r="W311" s="266">
        <v>2</v>
      </c>
      <c r="X311" s="266">
        <v>2</v>
      </c>
      <c r="Y311" s="266" t="s">
        <v>245</v>
      </c>
      <c r="Z311" s="266" t="s">
        <v>245</v>
      </c>
      <c r="AA311" s="266">
        <v>5</v>
      </c>
      <c r="AB311" s="266">
        <v>5</v>
      </c>
      <c r="AC311" s="266">
        <v>5</v>
      </c>
      <c r="AD311" s="266">
        <v>5</v>
      </c>
      <c r="AE311" s="266">
        <v>3</v>
      </c>
      <c r="AF311" s="266">
        <v>1</v>
      </c>
      <c r="AG311" s="266">
        <v>0</v>
      </c>
      <c r="AH311" s="266">
        <v>5</v>
      </c>
      <c r="AI311" s="266">
        <v>4</v>
      </c>
      <c r="AJ311" s="266">
        <v>5</v>
      </c>
      <c r="AK311" s="266">
        <v>2</v>
      </c>
      <c r="AL311" s="266">
        <v>1</v>
      </c>
      <c r="AM311" s="266">
        <v>0</v>
      </c>
      <c r="AN311" s="266">
        <v>5</v>
      </c>
      <c r="AO311" s="266">
        <v>4</v>
      </c>
      <c r="AP311" s="266">
        <v>5</v>
      </c>
      <c r="AQ311" s="266">
        <v>5</v>
      </c>
    </row>
    <row r="312" spans="1:43">
      <c r="A312" s="272">
        <v>307</v>
      </c>
      <c r="B312" s="270"/>
      <c r="C312" s="268" t="s">
        <v>3259</v>
      </c>
      <c r="D312" s="264">
        <v>291</v>
      </c>
      <c r="E312" s="264">
        <v>223</v>
      </c>
      <c r="F312" s="265">
        <v>18</v>
      </c>
      <c r="G312" s="265">
        <v>7</v>
      </c>
      <c r="H312" s="265">
        <v>9</v>
      </c>
      <c r="I312" s="265">
        <v>2</v>
      </c>
      <c r="J312" s="266">
        <v>12.17</v>
      </c>
      <c r="K312" s="266">
        <v>8</v>
      </c>
      <c r="L312" s="266">
        <v>2</v>
      </c>
      <c r="M312" s="266" t="s">
        <v>245</v>
      </c>
      <c r="N312" s="266">
        <v>2</v>
      </c>
      <c r="O312" s="266" t="s">
        <v>245</v>
      </c>
      <c r="P312" s="266" t="s">
        <v>245</v>
      </c>
      <c r="Q312" s="266">
        <v>3</v>
      </c>
      <c r="R312" s="266" t="s">
        <v>245</v>
      </c>
      <c r="S312" s="266">
        <v>3</v>
      </c>
      <c r="T312" s="266" t="s">
        <v>245</v>
      </c>
      <c r="U312" s="266">
        <v>1</v>
      </c>
      <c r="V312" s="266">
        <v>1</v>
      </c>
      <c r="W312" s="266">
        <v>1</v>
      </c>
      <c r="X312" s="266" t="s">
        <v>245</v>
      </c>
      <c r="Y312" s="266" t="s">
        <v>245</v>
      </c>
      <c r="Z312" s="266" t="s">
        <v>245</v>
      </c>
      <c r="AA312" s="266">
        <v>0</v>
      </c>
      <c r="AB312" s="266">
        <v>3</v>
      </c>
      <c r="AC312" s="266">
        <v>1</v>
      </c>
      <c r="AD312" s="266">
        <v>3</v>
      </c>
      <c r="AE312" s="266">
        <v>3</v>
      </c>
      <c r="AF312" s="266">
        <v>3</v>
      </c>
      <c r="AG312" s="266">
        <v>0</v>
      </c>
      <c r="AH312" s="266">
        <v>3</v>
      </c>
      <c r="AI312" s="266">
        <v>0</v>
      </c>
      <c r="AJ312" s="266">
        <v>3</v>
      </c>
      <c r="AK312" s="266">
        <v>2</v>
      </c>
      <c r="AL312" s="266">
        <v>1</v>
      </c>
      <c r="AM312" s="266">
        <v>1</v>
      </c>
      <c r="AN312" s="266">
        <v>3</v>
      </c>
      <c r="AO312" s="266">
        <v>3</v>
      </c>
      <c r="AP312" s="266">
        <v>3</v>
      </c>
      <c r="AQ312" s="266">
        <v>3</v>
      </c>
    </row>
    <row r="313" spans="1:43">
      <c r="A313" s="272">
        <v>308</v>
      </c>
      <c r="B313" s="270"/>
      <c r="C313" s="268" t="s">
        <v>3262</v>
      </c>
      <c r="D313" s="264">
        <v>5023</v>
      </c>
      <c r="E313" s="264">
        <v>3780</v>
      </c>
      <c r="F313" s="265">
        <v>467</v>
      </c>
      <c r="G313" s="265">
        <v>236</v>
      </c>
      <c r="H313" s="265">
        <v>214</v>
      </c>
      <c r="I313" s="265">
        <v>17</v>
      </c>
      <c r="J313" s="266">
        <v>109.35</v>
      </c>
      <c r="K313" s="266">
        <v>191</v>
      </c>
      <c r="L313" s="266">
        <v>33</v>
      </c>
      <c r="M313" s="266">
        <v>6</v>
      </c>
      <c r="N313" s="266">
        <v>32</v>
      </c>
      <c r="O313" s="266" t="s">
        <v>245</v>
      </c>
      <c r="P313" s="266">
        <v>2</v>
      </c>
      <c r="Q313" s="266">
        <v>11</v>
      </c>
      <c r="R313" s="266">
        <v>4</v>
      </c>
      <c r="S313" s="266">
        <v>3</v>
      </c>
      <c r="T313" s="266">
        <v>4</v>
      </c>
      <c r="U313" s="266" t="s">
        <v>245</v>
      </c>
      <c r="V313" s="266">
        <v>2</v>
      </c>
      <c r="W313" s="266">
        <v>2</v>
      </c>
      <c r="X313" s="266">
        <v>4</v>
      </c>
      <c r="Y313" s="266">
        <v>3</v>
      </c>
      <c r="Z313" s="266" t="s">
        <v>245</v>
      </c>
      <c r="AA313" s="266">
        <v>11</v>
      </c>
      <c r="AB313" s="266">
        <v>11</v>
      </c>
      <c r="AC313" s="266">
        <v>11</v>
      </c>
      <c r="AD313" s="266">
        <v>11</v>
      </c>
      <c r="AE313" s="266">
        <v>9</v>
      </c>
      <c r="AF313" s="266">
        <v>9</v>
      </c>
      <c r="AG313" s="266">
        <v>0</v>
      </c>
      <c r="AH313" s="266">
        <v>11</v>
      </c>
      <c r="AI313" s="266">
        <v>4</v>
      </c>
      <c r="AJ313" s="266">
        <v>11</v>
      </c>
      <c r="AK313" s="266">
        <v>5</v>
      </c>
      <c r="AL313" s="266">
        <v>6</v>
      </c>
      <c r="AM313" s="266">
        <v>4</v>
      </c>
      <c r="AN313" s="266">
        <v>11</v>
      </c>
      <c r="AO313" s="266">
        <v>11</v>
      </c>
      <c r="AP313" s="266">
        <v>11</v>
      </c>
      <c r="AQ313" s="266">
        <v>11</v>
      </c>
    </row>
    <row r="314" spans="1:43">
      <c r="A314" s="272">
        <v>309</v>
      </c>
      <c r="B314" s="270"/>
      <c r="C314" s="268" t="s">
        <v>3270</v>
      </c>
      <c r="D314" s="264">
        <v>901</v>
      </c>
      <c r="E314" s="264">
        <v>598</v>
      </c>
      <c r="F314" s="265">
        <v>97</v>
      </c>
      <c r="G314" s="265">
        <v>44</v>
      </c>
      <c r="H314" s="265">
        <v>51</v>
      </c>
      <c r="I314" s="265">
        <v>2</v>
      </c>
      <c r="J314" s="266">
        <v>40.82</v>
      </c>
      <c r="K314" s="266">
        <v>34</v>
      </c>
      <c r="L314" s="266">
        <v>3</v>
      </c>
      <c r="M314" s="266" t="s">
        <v>245</v>
      </c>
      <c r="N314" s="266">
        <v>3</v>
      </c>
      <c r="O314" s="266" t="s">
        <v>245</v>
      </c>
      <c r="P314" s="266" t="s">
        <v>245</v>
      </c>
      <c r="Q314" s="266">
        <v>6</v>
      </c>
      <c r="R314" s="266">
        <v>2</v>
      </c>
      <c r="S314" s="266">
        <v>3</v>
      </c>
      <c r="T314" s="266">
        <v>1</v>
      </c>
      <c r="U314" s="266" t="s">
        <v>245</v>
      </c>
      <c r="V314" s="266">
        <v>2</v>
      </c>
      <c r="W314" s="266" t="s">
        <v>245</v>
      </c>
      <c r="X314" s="266">
        <v>4</v>
      </c>
      <c r="Y314" s="266" t="s">
        <v>245</v>
      </c>
      <c r="Z314" s="266" t="s">
        <v>245</v>
      </c>
      <c r="AA314" s="266">
        <v>3</v>
      </c>
      <c r="AB314" s="266">
        <v>6</v>
      </c>
      <c r="AC314" s="266">
        <v>6</v>
      </c>
      <c r="AD314" s="266">
        <v>6</v>
      </c>
      <c r="AE314" s="266">
        <v>3</v>
      </c>
      <c r="AF314" s="266">
        <v>4</v>
      </c>
      <c r="AG314" s="266">
        <v>0</v>
      </c>
      <c r="AH314" s="266">
        <v>6</v>
      </c>
      <c r="AI314" s="266">
        <v>0</v>
      </c>
      <c r="AJ314" s="266">
        <v>6</v>
      </c>
      <c r="AK314" s="266">
        <v>1</v>
      </c>
      <c r="AL314" s="266">
        <v>2</v>
      </c>
      <c r="AM314" s="266">
        <v>0</v>
      </c>
      <c r="AN314" s="266">
        <v>6</v>
      </c>
      <c r="AO314" s="266">
        <v>6</v>
      </c>
      <c r="AP314" s="266">
        <v>6</v>
      </c>
      <c r="AQ314" s="266">
        <v>6</v>
      </c>
    </row>
    <row r="315" spans="1:43">
      <c r="A315" s="272">
        <v>310</v>
      </c>
      <c r="B315" s="270"/>
      <c r="C315" s="268" t="s">
        <v>3276</v>
      </c>
      <c r="D315" s="264">
        <v>704</v>
      </c>
      <c r="E315" s="264">
        <v>452</v>
      </c>
      <c r="F315" s="265">
        <v>60</v>
      </c>
      <c r="G315" s="265">
        <v>36</v>
      </c>
      <c r="H315" s="265">
        <v>24</v>
      </c>
      <c r="I315" s="265" t="s">
        <v>245</v>
      </c>
      <c r="J315" s="266">
        <v>12.65</v>
      </c>
      <c r="K315" s="266">
        <v>23</v>
      </c>
      <c r="L315" s="266">
        <v>4</v>
      </c>
      <c r="M315" s="266">
        <v>1</v>
      </c>
      <c r="N315" s="266">
        <v>3</v>
      </c>
      <c r="O315" s="266" t="s">
        <v>245</v>
      </c>
      <c r="P315" s="266">
        <v>1</v>
      </c>
      <c r="Q315" s="266">
        <v>3</v>
      </c>
      <c r="R315" s="266">
        <v>2</v>
      </c>
      <c r="S315" s="266">
        <v>1</v>
      </c>
      <c r="T315" s="266" t="s">
        <v>245</v>
      </c>
      <c r="U315" s="266" t="s">
        <v>245</v>
      </c>
      <c r="V315" s="266">
        <v>1</v>
      </c>
      <c r="W315" s="266" t="s">
        <v>245</v>
      </c>
      <c r="X315" s="266">
        <v>2</v>
      </c>
      <c r="Y315" s="266" t="s">
        <v>245</v>
      </c>
      <c r="Z315" s="266" t="s">
        <v>245</v>
      </c>
      <c r="AA315" s="266">
        <v>0</v>
      </c>
      <c r="AB315" s="266">
        <v>3</v>
      </c>
      <c r="AC315" s="266">
        <v>3</v>
      </c>
      <c r="AD315" s="266">
        <v>3</v>
      </c>
      <c r="AE315" s="266">
        <v>3</v>
      </c>
      <c r="AF315" s="266">
        <v>2</v>
      </c>
      <c r="AG315" s="266">
        <v>0</v>
      </c>
      <c r="AH315" s="266">
        <v>3</v>
      </c>
      <c r="AI315" s="266">
        <v>0</v>
      </c>
      <c r="AJ315" s="266">
        <v>3</v>
      </c>
      <c r="AK315" s="266">
        <v>1</v>
      </c>
      <c r="AL315" s="266">
        <v>1</v>
      </c>
      <c r="AM315" s="266">
        <v>1</v>
      </c>
      <c r="AN315" s="266">
        <v>3</v>
      </c>
      <c r="AO315" s="266">
        <v>2</v>
      </c>
      <c r="AP315" s="266">
        <v>3</v>
      </c>
      <c r="AQ315" s="266">
        <v>2</v>
      </c>
    </row>
    <row r="316" spans="1:43">
      <c r="A316" s="272">
        <v>311</v>
      </c>
      <c r="B316" s="270" t="s">
        <v>3278</v>
      </c>
      <c r="C316" s="268"/>
      <c r="D316" s="264">
        <v>15603</v>
      </c>
      <c r="E316" s="264">
        <v>11808</v>
      </c>
      <c r="F316" s="265">
        <v>343</v>
      </c>
      <c r="G316" s="265">
        <v>116</v>
      </c>
      <c r="H316" s="265">
        <v>225</v>
      </c>
      <c r="I316" s="265">
        <v>2</v>
      </c>
      <c r="J316" s="266">
        <v>147.55000000000001</v>
      </c>
      <c r="K316" s="266">
        <v>124</v>
      </c>
      <c r="L316" s="266">
        <v>27</v>
      </c>
      <c r="M316" s="266">
        <v>5</v>
      </c>
      <c r="N316" s="266">
        <v>26</v>
      </c>
      <c r="O316" s="266">
        <v>8</v>
      </c>
      <c r="P316" s="266">
        <v>4</v>
      </c>
      <c r="Q316" s="266">
        <v>19</v>
      </c>
      <c r="R316" s="266">
        <v>1</v>
      </c>
      <c r="S316" s="266">
        <v>6</v>
      </c>
      <c r="T316" s="266">
        <v>12</v>
      </c>
      <c r="U316" s="266">
        <v>13</v>
      </c>
      <c r="V316" s="266">
        <v>6</v>
      </c>
      <c r="W316" s="266" t="s">
        <v>245</v>
      </c>
      <c r="X316" s="266" t="s">
        <v>245</v>
      </c>
      <c r="Y316" s="266" t="s">
        <v>245</v>
      </c>
      <c r="Z316" s="266" t="s">
        <v>245</v>
      </c>
      <c r="AA316" s="266">
        <v>8</v>
      </c>
      <c r="AB316" s="266">
        <v>10</v>
      </c>
      <c r="AC316" s="266">
        <v>0</v>
      </c>
      <c r="AD316" s="266">
        <v>9</v>
      </c>
      <c r="AE316" s="266">
        <v>0</v>
      </c>
      <c r="AF316" s="266">
        <v>0</v>
      </c>
      <c r="AG316" s="266">
        <v>9</v>
      </c>
      <c r="AH316" s="266">
        <v>15</v>
      </c>
      <c r="AI316" s="266">
        <v>0</v>
      </c>
      <c r="AJ316" s="266">
        <v>19</v>
      </c>
      <c r="AK316" s="266">
        <v>0</v>
      </c>
      <c r="AL316" s="266">
        <v>5</v>
      </c>
      <c r="AM316" s="266">
        <v>0</v>
      </c>
      <c r="AN316" s="266">
        <v>15</v>
      </c>
      <c r="AO316" s="266">
        <v>0</v>
      </c>
      <c r="AP316" s="266">
        <v>15</v>
      </c>
      <c r="AQ316" s="266">
        <v>9</v>
      </c>
    </row>
    <row r="317" spans="1:43">
      <c r="A317" s="272">
        <v>312</v>
      </c>
      <c r="B317" s="270"/>
      <c r="C317" s="268" t="s">
        <v>4566</v>
      </c>
      <c r="D317" s="264">
        <v>14850</v>
      </c>
      <c r="E317" s="264">
        <v>11076</v>
      </c>
      <c r="F317" s="265">
        <v>326</v>
      </c>
      <c r="G317" s="265">
        <v>111</v>
      </c>
      <c r="H317" s="265">
        <v>213</v>
      </c>
      <c r="I317" s="265">
        <v>2</v>
      </c>
      <c r="J317" s="266">
        <v>139.21</v>
      </c>
      <c r="K317" s="266">
        <v>105</v>
      </c>
      <c r="L317" s="266">
        <v>26</v>
      </c>
      <c r="M317" s="266">
        <v>5</v>
      </c>
      <c r="N317" s="266">
        <v>25</v>
      </c>
      <c r="O317" s="266">
        <v>8</v>
      </c>
      <c r="P317" s="266">
        <v>4</v>
      </c>
      <c r="Q317" s="266">
        <v>18</v>
      </c>
      <c r="R317" s="266">
        <v>1</v>
      </c>
      <c r="S317" s="266">
        <v>6</v>
      </c>
      <c r="T317" s="266">
        <v>11</v>
      </c>
      <c r="U317" s="266">
        <v>13</v>
      </c>
      <c r="V317" s="266">
        <v>5</v>
      </c>
      <c r="W317" s="266" t="s">
        <v>245</v>
      </c>
      <c r="X317" s="266" t="s">
        <v>245</v>
      </c>
      <c r="Y317" s="266" t="s">
        <v>245</v>
      </c>
      <c r="Z317" s="266" t="s">
        <v>245</v>
      </c>
      <c r="AA317" s="266">
        <v>7</v>
      </c>
      <c r="AB317" s="266">
        <v>9</v>
      </c>
      <c r="AC317" s="266">
        <v>0</v>
      </c>
      <c r="AD317" s="266">
        <v>8</v>
      </c>
      <c r="AE317" s="266">
        <v>0</v>
      </c>
      <c r="AF317" s="266">
        <v>0</v>
      </c>
      <c r="AG317" s="266">
        <v>9</v>
      </c>
      <c r="AH317" s="266">
        <v>14</v>
      </c>
      <c r="AI317" s="266">
        <v>0</v>
      </c>
      <c r="AJ317" s="266">
        <v>18</v>
      </c>
      <c r="AK317" s="266">
        <v>0</v>
      </c>
      <c r="AL317" s="266">
        <v>5</v>
      </c>
      <c r="AM317" s="266">
        <v>0</v>
      </c>
      <c r="AN317" s="266">
        <v>14</v>
      </c>
      <c r="AO317" s="266">
        <v>0</v>
      </c>
      <c r="AP317" s="266">
        <v>14</v>
      </c>
      <c r="AQ317" s="266">
        <v>8</v>
      </c>
    </row>
    <row r="318" spans="1:43">
      <c r="A318" s="272">
        <v>313</v>
      </c>
      <c r="B318" s="270"/>
      <c r="C318" s="268" t="s">
        <v>3293</v>
      </c>
      <c r="D318" s="264">
        <v>753</v>
      </c>
      <c r="E318" s="264">
        <v>732</v>
      </c>
      <c r="F318" s="265">
        <v>17</v>
      </c>
      <c r="G318" s="265">
        <v>5</v>
      </c>
      <c r="H318" s="265">
        <v>12</v>
      </c>
      <c r="I318" s="265" t="s">
        <v>245</v>
      </c>
      <c r="J318" s="266">
        <v>8.34</v>
      </c>
      <c r="K318" s="266">
        <v>19</v>
      </c>
      <c r="L318" s="266">
        <v>1</v>
      </c>
      <c r="M318" s="266" t="s">
        <v>245</v>
      </c>
      <c r="N318" s="266">
        <v>1</v>
      </c>
      <c r="O318" s="266" t="s">
        <v>245</v>
      </c>
      <c r="P318" s="266" t="s">
        <v>245</v>
      </c>
      <c r="Q318" s="266">
        <v>1</v>
      </c>
      <c r="R318" s="266" t="s">
        <v>245</v>
      </c>
      <c r="S318" s="266" t="s">
        <v>245</v>
      </c>
      <c r="T318" s="266">
        <v>1</v>
      </c>
      <c r="U318" s="266" t="s">
        <v>245</v>
      </c>
      <c r="V318" s="266">
        <v>1</v>
      </c>
      <c r="W318" s="266" t="s">
        <v>245</v>
      </c>
      <c r="X318" s="266" t="s">
        <v>245</v>
      </c>
      <c r="Y318" s="266" t="s">
        <v>245</v>
      </c>
      <c r="Z318" s="266" t="s">
        <v>245</v>
      </c>
      <c r="AA318" s="266">
        <v>1</v>
      </c>
      <c r="AB318" s="266">
        <v>1</v>
      </c>
      <c r="AC318" s="266">
        <v>0</v>
      </c>
      <c r="AD318" s="266">
        <v>1</v>
      </c>
      <c r="AE318" s="266">
        <v>0</v>
      </c>
      <c r="AF318" s="266">
        <v>0</v>
      </c>
      <c r="AG318" s="266">
        <v>0</v>
      </c>
      <c r="AH318" s="266">
        <v>1</v>
      </c>
      <c r="AI318" s="266">
        <v>0</v>
      </c>
      <c r="AJ318" s="266">
        <v>1</v>
      </c>
      <c r="AK318" s="266">
        <v>0</v>
      </c>
      <c r="AL318" s="266">
        <v>0</v>
      </c>
      <c r="AM318" s="266">
        <v>0</v>
      </c>
      <c r="AN318" s="266">
        <v>1</v>
      </c>
      <c r="AO318" s="266">
        <v>0</v>
      </c>
      <c r="AP318" s="266">
        <v>1</v>
      </c>
      <c r="AQ318" s="266">
        <v>1</v>
      </c>
    </row>
    <row r="319" spans="1:43">
      <c r="A319" s="272">
        <v>314</v>
      </c>
      <c r="B319" s="270" t="s">
        <v>3294</v>
      </c>
      <c r="C319" s="268"/>
      <c r="D319" s="264">
        <v>5879</v>
      </c>
      <c r="E319" s="264">
        <v>3335</v>
      </c>
      <c r="F319" s="265">
        <v>766</v>
      </c>
      <c r="G319" s="265">
        <v>235</v>
      </c>
      <c r="H319" s="265">
        <v>528</v>
      </c>
      <c r="I319" s="265">
        <v>3</v>
      </c>
      <c r="J319" s="266">
        <v>172.58</v>
      </c>
      <c r="K319" s="266">
        <v>305</v>
      </c>
      <c r="L319" s="266">
        <v>21</v>
      </c>
      <c r="M319" s="266">
        <v>3</v>
      </c>
      <c r="N319" s="266">
        <v>18</v>
      </c>
      <c r="O319" s="266">
        <v>1</v>
      </c>
      <c r="P319" s="266">
        <v>2</v>
      </c>
      <c r="Q319" s="266">
        <v>17</v>
      </c>
      <c r="R319" s="266" t="s">
        <v>245</v>
      </c>
      <c r="S319" s="266">
        <v>11</v>
      </c>
      <c r="T319" s="266">
        <v>6</v>
      </c>
      <c r="U319" s="266">
        <v>6</v>
      </c>
      <c r="V319" s="266">
        <v>8</v>
      </c>
      <c r="W319" s="266">
        <v>1</v>
      </c>
      <c r="X319" s="266">
        <v>2</v>
      </c>
      <c r="Y319" s="266" t="s">
        <v>245</v>
      </c>
      <c r="Z319" s="266" t="s">
        <v>245</v>
      </c>
      <c r="AA319" s="266">
        <v>7</v>
      </c>
      <c r="AB319" s="266">
        <v>15</v>
      </c>
      <c r="AC319" s="266">
        <v>17</v>
      </c>
      <c r="AD319" s="266">
        <v>17</v>
      </c>
      <c r="AE319" s="266">
        <v>16</v>
      </c>
      <c r="AF319" s="266">
        <v>17</v>
      </c>
      <c r="AG319" s="266">
        <v>0</v>
      </c>
      <c r="AH319" s="266">
        <v>16</v>
      </c>
      <c r="AI319" s="266">
        <v>7</v>
      </c>
      <c r="AJ319" s="266">
        <v>16</v>
      </c>
      <c r="AK319" s="266">
        <v>4</v>
      </c>
      <c r="AL319" s="266">
        <v>5</v>
      </c>
      <c r="AM319" s="266">
        <v>4</v>
      </c>
      <c r="AN319" s="266">
        <v>17</v>
      </c>
      <c r="AO319" s="266">
        <v>8</v>
      </c>
      <c r="AP319" s="266">
        <v>16</v>
      </c>
      <c r="AQ319" s="266">
        <v>14</v>
      </c>
    </row>
    <row r="320" spans="1:43">
      <c r="A320" s="272">
        <v>315</v>
      </c>
      <c r="B320" s="269"/>
      <c r="C320" s="269" t="s">
        <v>3295</v>
      </c>
      <c r="D320" s="264">
        <v>1772</v>
      </c>
      <c r="E320" s="264">
        <v>1261</v>
      </c>
      <c r="F320" s="265">
        <v>227</v>
      </c>
      <c r="G320" s="265">
        <v>45</v>
      </c>
      <c r="H320" s="265">
        <v>182</v>
      </c>
      <c r="I320" s="265" t="s">
        <v>245</v>
      </c>
      <c r="J320" s="266">
        <v>35.29</v>
      </c>
      <c r="K320" s="266">
        <v>96</v>
      </c>
      <c r="L320" s="266">
        <v>2</v>
      </c>
      <c r="M320" s="266" t="s">
        <v>245</v>
      </c>
      <c r="N320" s="266">
        <v>2</v>
      </c>
      <c r="O320" s="266" t="s">
        <v>245</v>
      </c>
      <c r="P320" s="266" t="s">
        <v>245</v>
      </c>
      <c r="Q320" s="266">
        <v>5</v>
      </c>
      <c r="R320" s="266" t="s">
        <v>245</v>
      </c>
      <c r="S320" s="266">
        <v>3</v>
      </c>
      <c r="T320" s="266">
        <v>2</v>
      </c>
      <c r="U320" s="266">
        <v>1</v>
      </c>
      <c r="V320" s="266">
        <v>1</v>
      </c>
      <c r="W320" s="266">
        <v>1</v>
      </c>
      <c r="X320" s="266">
        <v>2</v>
      </c>
      <c r="Y320" s="266" t="s">
        <v>245</v>
      </c>
      <c r="Z320" s="266" t="s">
        <v>245</v>
      </c>
      <c r="AA320" s="266">
        <v>2</v>
      </c>
      <c r="AB320" s="266">
        <v>5</v>
      </c>
      <c r="AC320" s="266">
        <v>5</v>
      </c>
      <c r="AD320" s="266">
        <v>5</v>
      </c>
      <c r="AE320" s="266">
        <v>5</v>
      </c>
      <c r="AF320" s="266">
        <v>5</v>
      </c>
      <c r="AG320" s="266">
        <v>0</v>
      </c>
      <c r="AH320" s="266">
        <v>5</v>
      </c>
      <c r="AI320" s="266">
        <v>4</v>
      </c>
      <c r="AJ320" s="266">
        <v>5</v>
      </c>
      <c r="AK320" s="266">
        <v>3</v>
      </c>
      <c r="AL320" s="266">
        <v>1</v>
      </c>
      <c r="AM320" s="266">
        <v>1</v>
      </c>
      <c r="AN320" s="266">
        <v>5</v>
      </c>
      <c r="AO320" s="266">
        <v>3</v>
      </c>
      <c r="AP320" s="266">
        <v>5</v>
      </c>
      <c r="AQ320" s="266">
        <v>4</v>
      </c>
    </row>
    <row r="321" spans="1:43">
      <c r="A321" s="272">
        <v>316</v>
      </c>
      <c r="B321" s="270"/>
      <c r="C321" s="268" t="s">
        <v>3300</v>
      </c>
      <c r="D321" s="264">
        <v>934</v>
      </c>
      <c r="E321" s="264">
        <v>163</v>
      </c>
      <c r="F321" s="265">
        <v>182</v>
      </c>
      <c r="G321" s="265">
        <v>80</v>
      </c>
      <c r="H321" s="265">
        <v>101</v>
      </c>
      <c r="I321" s="265">
        <v>1</v>
      </c>
      <c r="J321" s="266">
        <v>47.31</v>
      </c>
      <c r="K321" s="266">
        <v>73</v>
      </c>
      <c r="L321" s="266">
        <v>6</v>
      </c>
      <c r="M321" s="266">
        <v>1</v>
      </c>
      <c r="N321" s="266">
        <v>4</v>
      </c>
      <c r="O321" s="266" t="s">
        <v>245</v>
      </c>
      <c r="P321" s="266">
        <v>1</v>
      </c>
      <c r="Q321" s="266">
        <v>6</v>
      </c>
      <c r="R321" s="266" t="s">
        <v>245</v>
      </c>
      <c r="S321" s="266">
        <v>4</v>
      </c>
      <c r="T321" s="266">
        <v>2</v>
      </c>
      <c r="U321" s="266">
        <v>2</v>
      </c>
      <c r="V321" s="266">
        <v>4</v>
      </c>
      <c r="W321" s="266" t="s">
        <v>245</v>
      </c>
      <c r="X321" s="266" t="s">
        <v>245</v>
      </c>
      <c r="Y321" s="266" t="s">
        <v>245</v>
      </c>
      <c r="Z321" s="266" t="s">
        <v>245</v>
      </c>
      <c r="AA321" s="266">
        <v>4</v>
      </c>
      <c r="AB321" s="266">
        <v>5</v>
      </c>
      <c r="AC321" s="266">
        <v>6</v>
      </c>
      <c r="AD321" s="266">
        <v>6</v>
      </c>
      <c r="AE321" s="266">
        <v>6</v>
      </c>
      <c r="AF321" s="266">
        <v>6</v>
      </c>
      <c r="AG321" s="266">
        <v>0</v>
      </c>
      <c r="AH321" s="266">
        <v>6</v>
      </c>
      <c r="AI321" s="266">
        <v>1</v>
      </c>
      <c r="AJ321" s="266">
        <v>6</v>
      </c>
      <c r="AK321" s="266">
        <v>1</v>
      </c>
      <c r="AL321" s="266">
        <v>1</v>
      </c>
      <c r="AM321" s="266">
        <v>0</v>
      </c>
      <c r="AN321" s="266">
        <v>6</v>
      </c>
      <c r="AO321" s="266">
        <v>3</v>
      </c>
      <c r="AP321" s="266">
        <v>6</v>
      </c>
      <c r="AQ321" s="266">
        <v>5</v>
      </c>
    </row>
    <row r="322" spans="1:43">
      <c r="A322" s="272">
        <v>317</v>
      </c>
      <c r="B322" s="270"/>
      <c r="C322" s="268" t="s">
        <v>3304</v>
      </c>
      <c r="D322" s="264">
        <v>3173</v>
      </c>
      <c r="E322" s="264">
        <v>1911</v>
      </c>
      <c r="F322" s="265">
        <v>357</v>
      </c>
      <c r="G322" s="265">
        <v>110</v>
      </c>
      <c r="H322" s="265">
        <v>245</v>
      </c>
      <c r="I322" s="265">
        <v>2</v>
      </c>
      <c r="J322" s="266">
        <v>89.98</v>
      </c>
      <c r="K322" s="266">
        <v>136</v>
      </c>
      <c r="L322" s="266">
        <v>13</v>
      </c>
      <c r="M322" s="266">
        <v>2</v>
      </c>
      <c r="N322" s="266">
        <v>12</v>
      </c>
      <c r="O322" s="266">
        <v>1</v>
      </c>
      <c r="P322" s="266">
        <v>1</v>
      </c>
      <c r="Q322" s="266">
        <v>6</v>
      </c>
      <c r="R322" s="266" t="s">
        <v>245</v>
      </c>
      <c r="S322" s="266">
        <v>4</v>
      </c>
      <c r="T322" s="266">
        <v>2</v>
      </c>
      <c r="U322" s="266">
        <v>3</v>
      </c>
      <c r="V322" s="266">
        <v>3</v>
      </c>
      <c r="W322" s="266" t="s">
        <v>245</v>
      </c>
      <c r="X322" s="266" t="s">
        <v>245</v>
      </c>
      <c r="Y322" s="266" t="s">
        <v>245</v>
      </c>
      <c r="Z322" s="266" t="s">
        <v>245</v>
      </c>
      <c r="AA322" s="266">
        <v>1</v>
      </c>
      <c r="AB322" s="266">
        <v>5</v>
      </c>
      <c r="AC322" s="266">
        <v>6</v>
      </c>
      <c r="AD322" s="266">
        <v>6</v>
      </c>
      <c r="AE322" s="266">
        <v>5</v>
      </c>
      <c r="AF322" s="266">
        <v>6</v>
      </c>
      <c r="AG322" s="266">
        <v>0</v>
      </c>
      <c r="AH322" s="266">
        <v>5</v>
      </c>
      <c r="AI322" s="266">
        <v>2</v>
      </c>
      <c r="AJ322" s="266">
        <v>5</v>
      </c>
      <c r="AK322" s="266">
        <v>0</v>
      </c>
      <c r="AL322" s="266">
        <v>3</v>
      </c>
      <c r="AM322" s="266">
        <v>3</v>
      </c>
      <c r="AN322" s="266">
        <v>6</v>
      </c>
      <c r="AO322" s="266">
        <v>2</v>
      </c>
      <c r="AP322" s="266">
        <v>5</v>
      </c>
      <c r="AQ322" s="266">
        <v>5</v>
      </c>
    </row>
    <row r="323" spans="1:43">
      <c r="A323" s="272">
        <v>318</v>
      </c>
      <c r="B323" s="270" t="s">
        <v>3310</v>
      </c>
      <c r="C323" s="268"/>
      <c r="D323" s="264">
        <v>6687</v>
      </c>
      <c r="E323" s="264">
        <v>4037</v>
      </c>
      <c r="F323" s="265">
        <v>1328</v>
      </c>
      <c r="G323" s="265">
        <v>731</v>
      </c>
      <c r="H323" s="265">
        <v>458</v>
      </c>
      <c r="I323" s="265">
        <v>139</v>
      </c>
      <c r="J323" s="266">
        <v>289.63</v>
      </c>
      <c r="K323" s="266">
        <v>679</v>
      </c>
      <c r="L323" s="266">
        <v>138</v>
      </c>
      <c r="M323" s="266">
        <v>19</v>
      </c>
      <c r="N323" s="266">
        <v>132</v>
      </c>
      <c r="O323" s="266" t="s">
        <v>245</v>
      </c>
      <c r="P323" s="266">
        <v>4</v>
      </c>
      <c r="Q323" s="266">
        <v>30</v>
      </c>
      <c r="R323" s="266">
        <v>9</v>
      </c>
      <c r="S323" s="266">
        <v>19</v>
      </c>
      <c r="T323" s="266">
        <v>2</v>
      </c>
      <c r="U323" s="266" t="s">
        <v>245</v>
      </c>
      <c r="V323" s="266">
        <v>6</v>
      </c>
      <c r="W323" s="266">
        <v>9</v>
      </c>
      <c r="X323" s="266">
        <v>10</v>
      </c>
      <c r="Y323" s="266">
        <v>4</v>
      </c>
      <c r="Z323" s="266">
        <v>1</v>
      </c>
      <c r="AA323" s="266">
        <v>20</v>
      </c>
      <c r="AB323" s="266">
        <v>30</v>
      </c>
      <c r="AC323" s="266">
        <v>30</v>
      </c>
      <c r="AD323" s="266">
        <v>30</v>
      </c>
      <c r="AE323" s="266">
        <v>30</v>
      </c>
      <c r="AF323" s="266">
        <v>29</v>
      </c>
      <c r="AG323" s="266">
        <v>0</v>
      </c>
      <c r="AH323" s="266">
        <v>30</v>
      </c>
      <c r="AI323" s="266">
        <v>19</v>
      </c>
      <c r="AJ323" s="266">
        <v>25</v>
      </c>
      <c r="AK323" s="266">
        <v>10</v>
      </c>
      <c r="AL323" s="266">
        <v>24</v>
      </c>
      <c r="AM323" s="266">
        <v>24</v>
      </c>
      <c r="AN323" s="266">
        <v>30</v>
      </c>
      <c r="AO323" s="266">
        <v>30</v>
      </c>
      <c r="AP323" s="266">
        <v>30</v>
      </c>
      <c r="AQ323" s="266">
        <v>30</v>
      </c>
    </row>
    <row r="324" spans="1:43">
      <c r="A324" s="272">
        <v>319</v>
      </c>
      <c r="B324" s="270"/>
      <c r="C324" s="268" t="s">
        <v>3311</v>
      </c>
      <c r="D324" s="264">
        <v>4226</v>
      </c>
      <c r="E324" s="264">
        <v>3418</v>
      </c>
      <c r="F324" s="265">
        <v>270</v>
      </c>
      <c r="G324" s="265">
        <v>195</v>
      </c>
      <c r="H324" s="265">
        <v>71</v>
      </c>
      <c r="I324" s="265">
        <v>4</v>
      </c>
      <c r="J324" s="266">
        <v>71.400000000000006</v>
      </c>
      <c r="K324" s="266">
        <v>164</v>
      </c>
      <c r="L324" s="266">
        <v>21</v>
      </c>
      <c r="M324" s="266">
        <v>3</v>
      </c>
      <c r="N324" s="266">
        <v>20</v>
      </c>
      <c r="O324" s="266" t="s">
        <v>245</v>
      </c>
      <c r="P324" s="266">
        <v>1</v>
      </c>
      <c r="Q324" s="266">
        <v>8</v>
      </c>
      <c r="R324" s="266">
        <v>7</v>
      </c>
      <c r="S324" s="266" t="s">
        <v>245</v>
      </c>
      <c r="T324" s="266">
        <v>1</v>
      </c>
      <c r="U324" s="266" t="s">
        <v>245</v>
      </c>
      <c r="V324" s="266">
        <v>2</v>
      </c>
      <c r="W324" s="266">
        <v>5</v>
      </c>
      <c r="X324" s="266" t="s">
        <v>245</v>
      </c>
      <c r="Y324" s="266">
        <v>1</v>
      </c>
      <c r="Z324" s="266" t="s">
        <v>245</v>
      </c>
      <c r="AA324" s="266">
        <v>5</v>
      </c>
      <c r="AB324" s="266">
        <v>8</v>
      </c>
      <c r="AC324" s="266">
        <v>8</v>
      </c>
      <c r="AD324" s="266">
        <v>8</v>
      </c>
      <c r="AE324" s="266">
        <v>8</v>
      </c>
      <c r="AF324" s="266">
        <v>7</v>
      </c>
      <c r="AG324" s="266">
        <v>0</v>
      </c>
      <c r="AH324" s="266">
        <v>8</v>
      </c>
      <c r="AI324" s="266">
        <v>6</v>
      </c>
      <c r="AJ324" s="266">
        <v>5</v>
      </c>
      <c r="AK324" s="266">
        <v>0</v>
      </c>
      <c r="AL324" s="266">
        <v>5</v>
      </c>
      <c r="AM324" s="266">
        <v>5</v>
      </c>
      <c r="AN324" s="266">
        <v>8</v>
      </c>
      <c r="AO324" s="266">
        <v>8</v>
      </c>
      <c r="AP324" s="266">
        <v>8</v>
      </c>
      <c r="AQ324" s="266">
        <v>8</v>
      </c>
    </row>
    <row r="325" spans="1:43">
      <c r="A325" s="272">
        <v>320</v>
      </c>
      <c r="B325" s="270"/>
      <c r="C325" s="268" t="s">
        <v>3315</v>
      </c>
      <c r="D325" s="264">
        <v>842</v>
      </c>
      <c r="E325" s="264">
        <v>147</v>
      </c>
      <c r="F325" s="265">
        <v>363</v>
      </c>
      <c r="G325" s="265">
        <v>203</v>
      </c>
      <c r="H325" s="265">
        <v>146</v>
      </c>
      <c r="I325" s="265">
        <v>14</v>
      </c>
      <c r="J325" s="266">
        <v>69.349999999999994</v>
      </c>
      <c r="K325" s="266">
        <v>187</v>
      </c>
      <c r="L325" s="266">
        <v>26</v>
      </c>
      <c r="M325" s="266">
        <v>3</v>
      </c>
      <c r="N325" s="266">
        <v>24</v>
      </c>
      <c r="O325" s="266" t="s">
        <v>245</v>
      </c>
      <c r="P325" s="266">
        <v>1</v>
      </c>
      <c r="Q325" s="266">
        <v>6</v>
      </c>
      <c r="R325" s="266" t="s">
        <v>245</v>
      </c>
      <c r="S325" s="266">
        <v>6</v>
      </c>
      <c r="T325" s="266" t="s">
        <v>245</v>
      </c>
      <c r="U325" s="266" t="s">
        <v>245</v>
      </c>
      <c r="V325" s="266">
        <v>2</v>
      </c>
      <c r="W325" s="266">
        <v>2</v>
      </c>
      <c r="X325" s="266">
        <v>1</v>
      </c>
      <c r="Y325" s="266">
        <v>1</v>
      </c>
      <c r="Z325" s="266" t="s">
        <v>245</v>
      </c>
      <c r="AA325" s="266">
        <v>3</v>
      </c>
      <c r="AB325" s="266">
        <v>6</v>
      </c>
      <c r="AC325" s="266">
        <v>6</v>
      </c>
      <c r="AD325" s="266">
        <v>6</v>
      </c>
      <c r="AE325" s="266">
        <v>6</v>
      </c>
      <c r="AF325" s="266">
        <v>6</v>
      </c>
      <c r="AG325" s="266">
        <v>0</v>
      </c>
      <c r="AH325" s="266">
        <v>6</v>
      </c>
      <c r="AI325" s="266">
        <v>4</v>
      </c>
      <c r="AJ325" s="266">
        <v>6</v>
      </c>
      <c r="AK325" s="266">
        <v>2</v>
      </c>
      <c r="AL325" s="266">
        <v>5</v>
      </c>
      <c r="AM325" s="266">
        <v>5</v>
      </c>
      <c r="AN325" s="266">
        <v>6</v>
      </c>
      <c r="AO325" s="266">
        <v>6</v>
      </c>
      <c r="AP325" s="266">
        <v>6</v>
      </c>
      <c r="AQ325" s="266">
        <v>6</v>
      </c>
    </row>
    <row r="326" spans="1:43">
      <c r="A326" s="272">
        <v>321</v>
      </c>
      <c r="B326" s="270"/>
      <c r="C326" s="268" t="s">
        <v>3319</v>
      </c>
      <c r="D326" s="264">
        <v>1103</v>
      </c>
      <c r="E326" s="264">
        <v>257</v>
      </c>
      <c r="F326" s="265">
        <v>577</v>
      </c>
      <c r="G326" s="265">
        <v>240</v>
      </c>
      <c r="H326" s="265">
        <v>217</v>
      </c>
      <c r="I326" s="265">
        <v>120</v>
      </c>
      <c r="J326" s="266">
        <v>98.3</v>
      </c>
      <c r="K326" s="266">
        <v>259</v>
      </c>
      <c r="L326" s="266">
        <v>83</v>
      </c>
      <c r="M326" s="266">
        <v>13</v>
      </c>
      <c r="N326" s="266">
        <v>80</v>
      </c>
      <c r="O326" s="266" t="s">
        <v>245</v>
      </c>
      <c r="P326" s="266">
        <v>2</v>
      </c>
      <c r="Q326" s="266">
        <v>14</v>
      </c>
      <c r="R326" s="266">
        <v>1</v>
      </c>
      <c r="S326" s="266">
        <v>12</v>
      </c>
      <c r="T326" s="266">
        <v>1</v>
      </c>
      <c r="U326" s="266" t="s">
        <v>245</v>
      </c>
      <c r="V326" s="266">
        <v>2</v>
      </c>
      <c r="W326" s="266">
        <v>2</v>
      </c>
      <c r="X326" s="266">
        <v>7</v>
      </c>
      <c r="Y326" s="266">
        <v>2</v>
      </c>
      <c r="Z326" s="266">
        <v>1</v>
      </c>
      <c r="AA326" s="266">
        <v>11</v>
      </c>
      <c r="AB326" s="266">
        <v>14</v>
      </c>
      <c r="AC326" s="266">
        <v>14</v>
      </c>
      <c r="AD326" s="266">
        <v>14</v>
      </c>
      <c r="AE326" s="266">
        <v>14</v>
      </c>
      <c r="AF326" s="266">
        <v>14</v>
      </c>
      <c r="AG326" s="266">
        <v>0</v>
      </c>
      <c r="AH326" s="266">
        <v>14</v>
      </c>
      <c r="AI326" s="266">
        <v>7</v>
      </c>
      <c r="AJ326" s="266">
        <v>12</v>
      </c>
      <c r="AK326" s="266">
        <v>7</v>
      </c>
      <c r="AL326" s="266">
        <v>13</v>
      </c>
      <c r="AM326" s="266">
        <v>13</v>
      </c>
      <c r="AN326" s="266">
        <v>14</v>
      </c>
      <c r="AO326" s="266">
        <v>14</v>
      </c>
      <c r="AP326" s="266">
        <v>14</v>
      </c>
      <c r="AQ326" s="266">
        <v>14</v>
      </c>
    </row>
    <row r="327" spans="1:43">
      <c r="A327" s="272">
        <v>322</v>
      </c>
      <c r="B327" s="270"/>
      <c r="C327" s="268" t="s">
        <v>3329</v>
      </c>
      <c r="D327" s="264">
        <v>516</v>
      </c>
      <c r="E327" s="264">
        <v>215</v>
      </c>
      <c r="F327" s="265">
        <v>118</v>
      </c>
      <c r="G327" s="265">
        <v>93</v>
      </c>
      <c r="H327" s="265">
        <v>24</v>
      </c>
      <c r="I327" s="265">
        <v>1</v>
      </c>
      <c r="J327" s="266">
        <v>50.58</v>
      </c>
      <c r="K327" s="266">
        <v>69</v>
      </c>
      <c r="L327" s="266">
        <v>8</v>
      </c>
      <c r="M327" s="266" t="s">
        <v>245</v>
      </c>
      <c r="N327" s="266">
        <v>8</v>
      </c>
      <c r="O327" s="266" t="s">
        <v>245</v>
      </c>
      <c r="P327" s="266" t="s">
        <v>245</v>
      </c>
      <c r="Q327" s="266">
        <v>2</v>
      </c>
      <c r="R327" s="266">
        <v>1</v>
      </c>
      <c r="S327" s="266">
        <v>1</v>
      </c>
      <c r="T327" s="266" t="s">
        <v>245</v>
      </c>
      <c r="U327" s="266" t="s">
        <v>245</v>
      </c>
      <c r="V327" s="266" t="s">
        <v>245</v>
      </c>
      <c r="W327" s="266" t="s">
        <v>245</v>
      </c>
      <c r="X327" s="266">
        <v>2</v>
      </c>
      <c r="Y327" s="266" t="s">
        <v>245</v>
      </c>
      <c r="Z327" s="266" t="s">
        <v>245</v>
      </c>
      <c r="AA327" s="266">
        <v>1</v>
      </c>
      <c r="AB327" s="266">
        <v>2</v>
      </c>
      <c r="AC327" s="266">
        <v>2</v>
      </c>
      <c r="AD327" s="266">
        <v>2</v>
      </c>
      <c r="AE327" s="266">
        <v>2</v>
      </c>
      <c r="AF327" s="266">
        <v>2</v>
      </c>
      <c r="AG327" s="266">
        <v>0</v>
      </c>
      <c r="AH327" s="266">
        <v>2</v>
      </c>
      <c r="AI327" s="266">
        <v>2</v>
      </c>
      <c r="AJ327" s="266">
        <v>2</v>
      </c>
      <c r="AK327" s="266">
        <v>1</v>
      </c>
      <c r="AL327" s="266">
        <v>1</v>
      </c>
      <c r="AM327" s="266">
        <v>1</v>
      </c>
      <c r="AN327" s="266">
        <v>2</v>
      </c>
      <c r="AO327" s="266">
        <v>2</v>
      </c>
      <c r="AP327" s="266">
        <v>2</v>
      </c>
      <c r="AQ327" s="266">
        <v>2</v>
      </c>
    </row>
    <row r="328" spans="1:43">
      <c r="A328" s="272">
        <v>323</v>
      </c>
      <c r="B328" s="270" t="s">
        <v>3330</v>
      </c>
      <c r="C328" s="268"/>
      <c r="D328" s="264">
        <v>5710</v>
      </c>
      <c r="E328" s="264">
        <v>4630</v>
      </c>
      <c r="F328" s="265">
        <v>456</v>
      </c>
      <c r="G328" s="265">
        <v>244</v>
      </c>
      <c r="H328" s="265">
        <v>184</v>
      </c>
      <c r="I328" s="265">
        <v>28</v>
      </c>
      <c r="J328" s="266">
        <v>118.11</v>
      </c>
      <c r="K328" s="266">
        <v>167</v>
      </c>
      <c r="L328" s="266">
        <v>45</v>
      </c>
      <c r="M328" s="266">
        <v>4</v>
      </c>
      <c r="N328" s="266">
        <v>43</v>
      </c>
      <c r="O328" s="266">
        <v>1</v>
      </c>
      <c r="P328" s="266">
        <v>9</v>
      </c>
      <c r="Q328" s="266">
        <v>12</v>
      </c>
      <c r="R328" s="266">
        <v>4</v>
      </c>
      <c r="S328" s="266">
        <v>7</v>
      </c>
      <c r="T328" s="266">
        <v>1</v>
      </c>
      <c r="U328" s="266">
        <v>1</v>
      </c>
      <c r="V328" s="266">
        <v>3</v>
      </c>
      <c r="W328" s="266">
        <v>3</v>
      </c>
      <c r="X328" s="266">
        <v>5</v>
      </c>
      <c r="Y328" s="266" t="s">
        <v>245</v>
      </c>
      <c r="Z328" s="266" t="s">
        <v>245</v>
      </c>
      <c r="AA328" s="266">
        <v>12</v>
      </c>
      <c r="AB328" s="266">
        <v>12</v>
      </c>
      <c r="AC328" s="266">
        <v>12</v>
      </c>
      <c r="AD328" s="266">
        <v>12</v>
      </c>
      <c r="AE328" s="266">
        <v>12</v>
      </c>
      <c r="AF328" s="266">
        <v>11</v>
      </c>
      <c r="AG328" s="266">
        <v>0</v>
      </c>
      <c r="AH328" s="266">
        <v>12</v>
      </c>
      <c r="AI328" s="266">
        <v>12</v>
      </c>
      <c r="AJ328" s="266">
        <v>11</v>
      </c>
      <c r="AK328" s="266">
        <v>10</v>
      </c>
      <c r="AL328" s="266">
        <v>1</v>
      </c>
      <c r="AM328" s="266">
        <v>1</v>
      </c>
      <c r="AN328" s="266">
        <v>12</v>
      </c>
      <c r="AO328" s="266">
        <v>12</v>
      </c>
      <c r="AP328" s="266">
        <v>12</v>
      </c>
      <c r="AQ328" s="266">
        <v>12</v>
      </c>
    </row>
    <row r="329" spans="1:43">
      <c r="A329" s="272">
        <v>324</v>
      </c>
      <c r="B329" s="270"/>
      <c r="C329" s="268" t="s">
        <v>4568</v>
      </c>
      <c r="D329" s="264">
        <v>5128</v>
      </c>
      <c r="E329" s="264">
        <v>4207</v>
      </c>
      <c r="F329" s="265">
        <v>381</v>
      </c>
      <c r="G329" s="265">
        <v>196</v>
      </c>
      <c r="H329" s="265">
        <v>167</v>
      </c>
      <c r="I329" s="265">
        <v>18</v>
      </c>
      <c r="J329" s="266">
        <v>99.7</v>
      </c>
      <c r="K329" s="266">
        <v>131</v>
      </c>
      <c r="L329" s="266">
        <v>35</v>
      </c>
      <c r="M329" s="266">
        <v>4</v>
      </c>
      <c r="N329" s="266">
        <v>33</v>
      </c>
      <c r="O329" s="266">
        <v>1</v>
      </c>
      <c r="P329" s="266">
        <v>8</v>
      </c>
      <c r="Q329" s="266">
        <v>11</v>
      </c>
      <c r="R329" s="266">
        <v>4</v>
      </c>
      <c r="S329" s="266">
        <v>6</v>
      </c>
      <c r="T329" s="266">
        <v>1</v>
      </c>
      <c r="U329" s="266">
        <v>1</v>
      </c>
      <c r="V329" s="266">
        <v>3</v>
      </c>
      <c r="W329" s="266">
        <v>2</v>
      </c>
      <c r="X329" s="266">
        <v>5</v>
      </c>
      <c r="Y329" s="266" t="s">
        <v>245</v>
      </c>
      <c r="Z329" s="266" t="s">
        <v>245</v>
      </c>
      <c r="AA329" s="266">
        <v>11</v>
      </c>
      <c r="AB329" s="266">
        <v>11</v>
      </c>
      <c r="AC329" s="266">
        <v>11</v>
      </c>
      <c r="AD329" s="266">
        <v>11</v>
      </c>
      <c r="AE329" s="266">
        <v>11</v>
      </c>
      <c r="AF329" s="266">
        <v>10</v>
      </c>
      <c r="AG329" s="266">
        <v>0</v>
      </c>
      <c r="AH329" s="266">
        <v>11</v>
      </c>
      <c r="AI329" s="266">
        <v>11</v>
      </c>
      <c r="AJ329" s="266">
        <v>10</v>
      </c>
      <c r="AK329" s="266">
        <v>9</v>
      </c>
      <c r="AL329" s="266">
        <v>0</v>
      </c>
      <c r="AM329" s="266">
        <v>0</v>
      </c>
      <c r="AN329" s="266">
        <v>11</v>
      </c>
      <c r="AO329" s="266">
        <v>11</v>
      </c>
      <c r="AP329" s="266">
        <v>11</v>
      </c>
      <c r="AQ329" s="266">
        <v>11</v>
      </c>
    </row>
    <row r="330" spans="1:43">
      <c r="A330" s="272">
        <v>325</v>
      </c>
      <c r="B330" s="270"/>
      <c r="C330" s="268" t="s">
        <v>3337</v>
      </c>
      <c r="D330" s="264">
        <v>582</v>
      </c>
      <c r="E330" s="264">
        <v>423</v>
      </c>
      <c r="F330" s="265">
        <v>75</v>
      </c>
      <c r="G330" s="265">
        <v>48</v>
      </c>
      <c r="H330" s="265">
        <v>17</v>
      </c>
      <c r="I330" s="265">
        <v>10</v>
      </c>
      <c r="J330" s="266">
        <v>18.41</v>
      </c>
      <c r="K330" s="266">
        <v>36</v>
      </c>
      <c r="L330" s="266">
        <v>10</v>
      </c>
      <c r="M330" s="266" t="s">
        <v>245</v>
      </c>
      <c r="N330" s="266">
        <v>10</v>
      </c>
      <c r="O330" s="266" t="s">
        <v>245</v>
      </c>
      <c r="P330" s="266">
        <v>1</v>
      </c>
      <c r="Q330" s="266">
        <v>1</v>
      </c>
      <c r="R330" s="266" t="s">
        <v>245</v>
      </c>
      <c r="S330" s="266">
        <v>1</v>
      </c>
      <c r="T330" s="266" t="s">
        <v>245</v>
      </c>
      <c r="U330" s="266" t="s">
        <v>245</v>
      </c>
      <c r="V330" s="266" t="s">
        <v>245</v>
      </c>
      <c r="W330" s="266">
        <v>1</v>
      </c>
      <c r="X330" s="266" t="s">
        <v>245</v>
      </c>
      <c r="Y330" s="266" t="s">
        <v>245</v>
      </c>
      <c r="Z330" s="266" t="s">
        <v>245</v>
      </c>
      <c r="AA330" s="266">
        <v>1</v>
      </c>
      <c r="AB330" s="266">
        <v>1</v>
      </c>
      <c r="AC330" s="266">
        <v>1</v>
      </c>
      <c r="AD330" s="266">
        <v>1</v>
      </c>
      <c r="AE330" s="266">
        <v>1</v>
      </c>
      <c r="AF330" s="266">
        <v>1</v>
      </c>
      <c r="AG330" s="266">
        <v>0</v>
      </c>
      <c r="AH330" s="266">
        <v>1</v>
      </c>
      <c r="AI330" s="266">
        <v>1</v>
      </c>
      <c r="AJ330" s="266">
        <v>1</v>
      </c>
      <c r="AK330" s="266">
        <v>1</v>
      </c>
      <c r="AL330" s="266">
        <v>1</v>
      </c>
      <c r="AM330" s="266">
        <v>1</v>
      </c>
      <c r="AN330" s="266">
        <v>1</v>
      </c>
      <c r="AO330" s="266">
        <v>1</v>
      </c>
      <c r="AP330" s="266">
        <v>1</v>
      </c>
      <c r="AQ330" s="266">
        <v>1</v>
      </c>
    </row>
    <row r="331" spans="1:43">
      <c r="A331" s="272">
        <v>326</v>
      </c>
      <c r="B331" s="270" t="s">
        <v>3339</v>
      </c>
      <c r="C331" s="268"/>
      <c r="D331" s="264">
        <v>18386</v>
      </c>
      <c r="E331" s="264">
        <v>15854</v>
      </c>
      <c r="F331" s="265">
        <v>947</v>
      </c>
      <c r="G331" s="265">
        <v>503</v>
      </c>
      <c r="H331" s="265">
        <v>415</v>
      </c>
      <c r="I331" s="265">
        <v>29</v>
      </c>
      <c r="J331" s="266">
        <v>131.38999999999999</v>
      </c>
      <c r="K331" s="266">
        <v>215</v>
      </c>
      <c r="L331" s="266">
        <v>44</v>
      </c>
      <c r="M331" s="266">
        <v>6</v>
      </c>
      <c r="N331" s="266">
        <v>41</v>
      </c>
      <c r="O331" s="266">
        <v>3</v>
      </c>
      <c r="P331" s="266">
        <v>6</v>
      </c>
      <c r="Q331" s="266">
        <v>45</v>
      </c>
      <c r="R331" s="266">
        <v>19</v>
      </c>
      <c r="S331" s="266">
        <v>19</v>
      </c>
      <c r="T331" s="266">
        <v>7</v>
      </c>
      <c r="U331" s="266">
        <v>3</v>
      </c>
      <c r="V331" s="266">
        <v>8</v>
      </c>
      <c r="W331" s="266">
        <v>23</v>
      </c>
      <c r="X331" s="266">
        <v>11</v>
      </c>
      <c r="Y331" s="266" t="s">
        <v>245</v>
      </c>
      <c r="Z331" s="266" t="s">
        <v>245</v>
      </c>
      <c r="AA331" s="266">
        <v>28</v>
      </c>
      <c r="AB331" s="266">
        <v>41</v>
      </c>
      <c r="AC331" s="266">
        <v>17</v>
      </c>
      <c r="AD331" s="266">
        <v>43</v>
      </c>
      <c r="AE331" s="266">
        <v>43</v>
      </c>
      <c r="AF331" s="266">
        <v>19</v>
      </c>
      <c r="AG331" s="266">
        <v>0</v>
      </c>
      <c r="AH331" s="266">
        <v>44</v>
      </c>
      <c r="AI331" s="266">
        <v>21</v>
      </c>
      <c r="AJ331" s="266">
        <v>42</v>
      </c>
      <c r="AK331" s="266">
        <v>9</v>
      </c>
      <c r="AL331" s="266">
        <v>3</v>
      </c>
      <c r="AM331" s="266">
        <v>1</v>
      </c>
      <c r="AN331" s="266">
        <v>44</v>
      </c>
      <c r="AO331" s="266">
        <v>26</v>
      </c>
      <c r="AP331" s="266">
        <v>44</v>
      </c>
      <c r="AQ331" s="266">
        <v>37</v>
      </c>
    </row>
    <row r="332" spans="1:43">
      <c r="A332" s="272">
        <v>327</v>
      </c>
      <c r="B332" s="270"/>
      <c r="C332" s="268" t="s">
        <v>3340</v>
      </c>
      <c r="D332" s="264">
        <v>6898</v>
      </c>
      <c r="E332" s="264">
        <v>6008</v>
      </c>
      <c r="F332" s="265">
        <v>312</v>
      </c>
      <c r="G332" s="265">
        <v>99</v>
      </c>
      <c r="H332" s="265">
        <v>207</v>
      </c>
      <c r="I332" s="265">
        <v>6</v>
      </c>
      <c r="J332" s="266">
        <v>40.630000000000003</v>
      </c>
      <c r="K332" s="266">
        <v>52</v>
      </c>
      <c r="L332" s="266">
        <v>6</v>
      </c>
      <c r="M332" s="266">
        <v>3</v>
      </c>
      <c r="N332" s="266">
        <v>5</v>
      </c>
      <c r="O332" s="266">
        <v>2</v>
      </c>
      <c r="P332" s="266">
        <v>5</v>
      </c>
      <c r="Q332" s="266">
        <v>8</v>
      </c>
      <c r="R332" s="266">
        <v>1</v>
      </c>
      <c r="S332" s="266">
        <v>4</v>
      </c>
      <c r="T332" s="266">
        <v>3</v>
      </c>
      <c r="U332" s="266" t="s">
        <v>245</v>
      </c>
      <c r="V332" s="266">
        <v>1</v>
      </c>
      <c r="W332" s="266">
        <v>4</v>
      </c>
      <c r="X332" s="266">
        <v>3</v>
      </c>
      <c r="Y332" s="266" t="s">
        <v>245</v>
      </c>
      <c r="Z332" s="266" t="s">
        <v>245</v>
      </c>
      <c r="AA332" s="266">
        <v>7</v>
      </c>
      <c r="AB332" s="266">
        <v>8</v>
      </c>
      <c r="AC332" s="266">
        <v>6</v>
      </c>
      <c r="AD332" s="266">
        <v>7</v>
      </c>
      <c r="AE332" s="266">
        <v>8</v>
      </c>
      <c r="AF332" s="266">
        <v>5</v>
      </c>
      <c r="AG332" s="266">
        <v>0</v>
      </c>
      <c r="AH332" s="266">
        <v>8</v>
      </c>
      <c r="AI332" s="266">
        <v>5</v>
      </c>
      <c r="AJ332" s="266">
        <v>8</v>
      </c>
      <c r="AK332" s="266">
        <v>5</v>
      </c>
      <c r="AL332" s="266">
        <v>0</v>
      </c>
      <c r="AM332" s="266">
        <v>0</v>
      </c>
      <c r="AN332" s="266">
        <v>8</v>
      </c>
      <c r="AO332" s="266">
        <v>4</v>
      </c>
      <c r="AP332" s="266">
        <v>8</v>
      </c>
      <c r="AQ332" s="266">
        <v>7</v>
      </c>
    </row>
    <row r="333" spans="1:43">
      <c r="A333" s="272">
        <v>328</v>
      </c>
      <c r="B333" s="274"/>
      <c r="C333" s="274" t="s">
        <v>3346</v>
      </c>
      <c r="D333" s="264">
        <v>1359</v>
      </c>
      <c r="E333" s="264">
        <v>1081</v>
      </c>
      <c r="F333" s="265">
        <v>137</v>
      </c>
      <c r="G333" s="265">
        <v>73</v>
      </c>
      <c r="H333" s="265">
        <v>62</v>
      </c>
      <c r="I333" s="265">
        <v>2</v>
      </c>
      <c r="J333" s="266">
        <v>12.14</v>
      </c>
      <c r="K333" s="266">
        <v>36</v>
      </c>
      <c r="L333" s="266">
        <v>3</v>
      </c>
      <c r="M333" s="266" t="s">
        <v>245</v>
      </c>
      <c r="N333" s="266">
        <v>3</v>
      </c>
      <c r="O333" s="266">
        <v>1</v>
      </c>
      <c r="P333" s="266" t="s">
        <v>245</v>
      </c>
      <c r="Q333" s="266">
        <v>14</v>
      </c>
      <c r="R333" s="266">
        <v>6</v>
      </c>
      <c r="S333" s="266">
        <v>6</v>
      </c>
      <c r="T333" s="266">
        <v>2</v>
      </c>
      <c r="U333" s="266">
        <v>2</v>
      </c>
      <c r="V333" s="266">
        <v>3</v>
      </c>
      <c r="W333" s="266">
        <v>5</v>
      </c>
      <c r="X333" s="266">
        <v>4</v>
      </c>
      <c r="Y333" s="266" t="s">
        <v>245</v>
      </c>
      <c r="Z333" s="266" t="s">
        <v>245</v>
      </c>
      <c r="AA333" s="266">
        <v>13</v>
      </c>
      <c r="AB333" s="266">
        <v>11</v>
      </c>
      <c r="AC333" s="266">
        <v>3</v>
      </c>
      <c r="AD333" s="266">
        <v>13</v>
      </c>
      <c r="AE333" s="266">
        <v>14</v>
      </c>
      <c r="AF333" s="266">
        <v>1</v>
      </c>
      <c r="AG333" s="266">
        <v>0</v>
      </c>
      <c r="AH333" s="266">
        <v>14</v>
      </c>
      <c r="AI333" s="266">
        <v>9</v>
      </c>
      <c r="AJ333" s="266">
        <v>11</v>
      </c>
      <c r="AK333" s="266">
        <v>1</v>
      </c>
      <c r="AL333" s="266">
        <v>1</v>
      </c>
      <c r="AM333" s="266">
        <v>0</v>
      </c>
      <c r="AN333" s="266">
        <v>13</v>
      </c>
      <c r="AO333" s="266">
        <v>12</v>
      </c>
      <c r="AP333" s="266">
        <v>14</v>
      </c>
      <c r="AQ333" s="266">
        <v>9</v>
      </c>
    </row>
    <row r="334" spans="1:43">
      <c r="A334" s="272">
        <v>329</v>
      </c>
      <c r="B334" s="270"/>
      <c r="C334" s="268" t="s">
        <v>3361</v>
      </c>
      <c r="D334" s="264">
        <v>1359</v>
      </c>
      <c r="E334" s="264">
        <v>944</v>
      </c>
      <c r="F334" s="265">
        <v>233</v>
      </c>
      <c r="G334" s="265">
        <v>151</v>
      </c>
      <c r="H334" s="265">
        <v>69</v>
      </c>
      <c r="I334" s="265">
        <v>13</v>
      </c>
      <c r="J334" s="266">
        <v>27.51</v>
      </c>
      <c r="K334" s="266">
        <v>46</v>
      </c>
      <c r="L334" s="266">
        <v>15</v>
      </c>
      <c r="M334" s="266">
        <v>1</v>
      </c>
      <c r="N334" s="266">
        <v>15</v>
      </c>
      <c r="O334" s="266" t="s">
        <v>245</v>
      </c>
      <c r="P334" s="266" t="s">
        <v>245</v>
      </c>
      <c r="Q334" s="266">
        <v>7</v>
      </c>
      <c r="R334" s="266">
        <v>3</v>
      </c>
      <c r="S334" s="266">
        <v>4</v>
      </c>
      <c r="T334" s="266" t="s">
        <v>245</v>
      </c>
      <c r="U334" s="266" t="s">
        <v>245</v>
      </c>
      <c r="V334" s="266">
        <v>4</v>
      </c>
      <c r="W334" s="266">
        <v>3</v>
      </c>
      <c r="X334" s="266" t="s">
        <v>245</v>
      </c>
      <c r="Y334" s="266" t="s">
        <v>245</v>
      </c>
      <c r="Z334" s="266" t="s">
        <v>245</v>
      </c>
      <c r="AA334" s="266">
        <v>7</v>
      </c>
      <c r="AB334" s="266">
        <v>7</v>
      </c>
      <c r="AC334" s="266">
        <v>3</v>
      </c>
      <c r="AD334" s="266">
        <v>7</v>
      </c>
      <c r="AE334" s="266">
        <v>7</v>
      </c>
      <c r="AF334" s="266">
        <v>3</v>
      </c>
      <c r="AG334" s="266">
        <v>0</v>
      </c>
      <c r="AH334" s="266">
        <v>7</v>
      </c>
      <c r="AI334" s="266">
        <v>3</v>
      </c>
      <c r="AJ334" s="266">
        <v>7</v>
      </c>
      <c r="AK334" s="266">
        <v>2</v>
      </c>
      <c r="AL334" s="266">
        <v>1</v>
      </c>
      <c r="AM334" s="266">
        <v>1</v>
      </c>
      <c r="AN334" s="266">
        <v>7</v>
      </c>
      <c r="AO334" s="266">
        <v>6</v>
      </c>
      <c r="AP334" s="266">
        <v>7</v>
      </c>
      <c r="AQ334" s="266">
        <v>7</v>
      </c>
    </row>
    <row r="335" spans="1:43">
      <c r="A335" s="272">
        <v>330</v>
      </c>
      <c r="B335" s="270"/>
      <c r="C335" s="268" t="s">
        <v>4629</v>
      </c>
      <c r="D335" s="264">
        <v>8770</v>
      </c>
      <c r="E335" s="264">
        <v>7821</v>
      </c>
      <c r="F335" s="265">
        <v>265</v>
      </c>
      <c r="G335" s="265">
        <v>180</v>
      </c>
      <c r="H335" s="265">
        <v>77</v>
      </c>
      <c r="I335" s="265">
        <v>8</v>
      </c>
      <c r="J335" s="266">
        <v>51.11</v>
      </c>
      <c r="K335" s="266">
        <v>81</v>
      </c>
      <c r="L335" s="266">
        <v>20</v>
      </c>
      <c r="M335" s="266">
        <v>2</v>
      </c>
      <c r="N335" s="266">
        <v>18</v>
      </c>
      <c r="O335" s="266" t="s">
        <v>245</v>
      </c>
      <c r="P335" s="266">
        <v>1</v>
      </c>
      <c r="Q335" s="266">
        <v>16</v>
      </c>
      <c r="R335" s="266">
        <v>9</v>
      </c>
      <c r="S335" s="266">
        <v>5</v>
      </c>
      <c r="T335" s="266">
        <v>2</v>
      </c>
      <c r="U335" s="266">
        <v>1</v>
      </c>
      <c r="V335" s="266" t="s">
        <v>245</v>
      </c>
      <c r="W335" s="266">
        <v>11</v>
      </c>
      <c r="X335" s="266">
        <v>4</v>
      </c>
      <c r="Y335" s="266" t="s">
        <v>245</v>
      </c>
      <c r="Z335" s="266" t="s">
        <v>245</v>
      </c>
      <c r="AA335" s="266">
        <v>1</v>
      </c>
      <c r="AB335" s="266">
        <v>15</v>
      </c>
      <c r="AC335" s="266">
        <v>5</v>
      </c>
      <c r="AD335" s="266">
        <v>16</v>
      </c>
      <c r="AE335" s="266">
        <v>14</v>
      </c>
      <c r="AF335" s="266">
        <v>10</v>
      </c>
      <c r="AG335" s="266">
        <v>0</v>
      </c>
      <c r="AH335" s="266">
        <v>15</v>
      </c>
      <c r="AI335" s="266">
        <v>4</v>
      </c>
      <c r="AJ335" s="266">
        <v>16</v>
      </c>
      <c r="AK335" s="266">
        <v>1</v>
      </c>
      <c r="AL335" s="266">
        <v>1</v>
      </c>
      <c r="AM335" s="266">
        <v>0</v>
      </c>
      <c r="AN335" s="266">
        <v>16</v>
      </c>
      <c r="AO335" s="266">
        <v>4</v>
      </c>
      <c r="AP335" s="266">
        <v>15</v>
      </c>
      <c r="AQ335" s="266">
        <v>14</v>
      </c>
    </row>
    <row r="336" spans="1:43">
      <c r="A336" s="272">
        <v>331</v>
      </c>
      <c r="B336" s="270" t="s">
        <v>3374</v>
      </c>
      <c r="C336" s="268"/>
      <c r="D336" s="264">
        <v>6687</v>
      </c>
      <c r="E336" s="264">
        <v>5582</v>
      </c>
      <c r="F336" s="265">
        <v>54</v>
      </c>
      <c r="G336" s="265">
        <v>27</v>
      </c>
      <c r="H336" s="265">
        <v>17</v>
      </c>
      <c r="I336" s="265">
        <v>10</v>
      </c>
      <c r="J336" s="266">
        <v>31.54</v>
      </c>
      <c r="K336" s="266">
        <v>22</v>
      </c>
      <c r="L336" s="266">
        <v>14</v>
      </c>
      <c r="M336" s="266" t="s">
        <v>245</v>
      </c>
      <c r="N336" s="266">
        <v>14</v>
      </c>
      <c r="O336" s="266" t="s">
        <v>245</v>
      </c>
      <c r="P336" s="266" t="s">
        <v>245</v>
      </c>
      <c r="Q336" s="266">
        <v>15</v>
      </c>
      <c r="R336" s="266">
        <v>4</v>
      </c>
      <c r="S336" s="266">
        <v>4</v>
      </c>
      <c r="T336" s="266">
        <v>7</v>
      </c>
      <c r="U336" s="266">
        <v>14</v>
      </c>
      <c r="V336" s="266">
        <v>1</v>
      </c>
      <c r="W336" s="266" t="s">
        <v>245</v>
      </c>
      <c r="X336" s="266" t="s">
        <v>245</v>
      </c>
      <c r="Y336" s="266" t="s">
        <v>245</v>
      </c>
      <c r="Z336" s="266" t="s">
        <v>245</v>
      </c>
      <c r="AA336" s="266">
        <v>6</v>
      </c>
      <c r="AB336" s="266">
        <v>6</v>
      </c>
      <c r="AC336" s="266">
        <v>15</v>
      </c>
      <c r="AD336" s="266">
        <v>15</v>
      </c>
      <c r="AE336" s="266">
        <v>15</v>
      </c>
      <c r="AF336" s="266">
        <v>12</v>
      </c>
      <c r="AG336" s="266">
        <v>0</v>
      </c>
      <c r="AH336" s="266">
        <v>13</v>
      </c>
      <c r="AI336" s="266">
        <v>1</v>
      </c>
      <c r="AJ336" s="266">
        <v>10</v>
      </c>
      <c r="AK336" s="266">
        <v>1</v>
      </c>
      <c r="AL336" s="266">
        <v>5</v>
      </c>
      <c r="AM336" s="266">
        <v>0</v>
      </c>
      <c r="AN336" s="266">
        <v>15</v>
      </c>
      <c r="AO336" s="266">
        <v>5</v>
      </c>
      <c r="AP336" s="266">
        <v>11</v>
      </c>
      <c r="AQ336" s="266">
        <v>6</v>
      </c>
    </row>
    <row r="337" spans="1:43">
      <c r="A337" s="272">
        <v>332</v>
      </c>
      <c r="B337" s="270"/>
      <c r="C337" s="268" t="s">
        <v>4571</v>
      </c>
      <c r="D337" s="264">
        <v>6110</v>
      </c>
      <c r="E337" s="264">
        <v>5100</v>
      </c>
      <c r="F337" s="265">
        <v>42</v>
      </c>
      <c r="G337" s="265">
        <v>19</v>
      </c>
      <c r="H337" s="265">
        <v>14</v>
      </c>
      <c r="I337" s="265">
        <v>9</v>
      </c>
      <c r="J337" s="266">
        <v>29.51</v>
      </c>
      <c r="K337" s="266">
        <v>18</v>
      </c>
      <c r="L337" s="266">
        <v>13</v>
      </c>
      <c r="M337" s="266" t="s">
        <v>245</v>
      </c>
      <c r="N337" s="266">
        <v>13</v>
      </c>
      <c r="O337" s="266" t="s">
        <v>245</v>
      </c>
      <c r="P337" s="266" t="s">
        <v>245</v>
      </c>
      <c r="Q337" s="266">
        <v>13</v>
      </c>
      <c r="R337" s="266">
        <v>3</v>
      </c>
      <c r="S337" s="266">
        <v>3</v>
      </c>
      <c r="T337" s="266">
        <v>7</v>
      </c>
      <c r="U337" s="266">
        <v>12</v>
      </c>
      <c r="V337" s="266">
        <v>1</v>
      </c>
      <c r="W337" s="266" t="s">
        <v>245</v>
      </c>
      <c r="X337" s="266" t="s">
        <v>245</v>
      </c>
      <c r="Y337" s="266" t="s">
        <v>245</v>
      </c>
      <c r="Z337" s="266" t="s">
        <v>245</v>
      </c>
      <c r="AA337" s="266">
        <v>5</v>
      </c>
      <c r="AB337" s="266">
        <v>4</v>
      </c>
      <c r="AC337" s="266">
        <v>13</v>
      </c>
      <c r="AD337" s="266">
        <v>13</v>
      </c>
      <c r="AE337" s="266">
        <v>13</v>
      </c>
      <c r="AF337" s="266">
        <v>10</v>
      </c>
      <c r="AG337" s="266">
        <v>0</v>
      </c>
      <c r="AH337" s="266">
        <v>11</v>
      </c>
      <c r="AI337" s="266">
        <v>1</v>
      </c>
      <c r="AJ337" s="266">
        <v>9</v>
      </c>
      <c r="AK337" s="266">
        <v>0</v>
      </c>
      <c r="AL337" s="266">
        <v>5</v>
      </c>
      <c r="AM337" s="266">
        <v>0</v>
      </c>
      <c r="AN337" s="266">
        <v>13</v>
      </c>
      <c r="AO337" s="266">
        <v>4</v>
      </c>
      <c r="AP337" s="266">
        <v>9</v>
      </c>
      <c r="AQ337" s="266">
        <v>4</v>
      </c>
    </row>
    <row r="338" spans="1:43">
      <c r="A338" s="272">
        <v>333</v>
      </c>
      <c r="B338" s="270"/>
      <c r="C338" s="268" t="s">
        <v>3388</v>
      </c>
      <c r="D338" s="264">
        <v>577</v>
      </c>
      <c r="E338" s="264">
        <v>482</v>
      </c>
      <c r="F338" s="265">
        <v>12</v>
      </c>
      <c r="G338" s="265">
        <v>8</v>
      </c>
      <c r="H338" s="265">
        <v>3</v>
      </c>
      <c r="I338" s="265">
        <v>1</v>
      </c>
      <c r="J338" s="266">
        <v>2.0299999999999998</v>
      </c>
      <c r="K338" s="266">
        <v>4</v>
      </c>
      <c r="L338" s="266">
        <v>1</v>
      </c>
      <c r="M338" s="266" t="s">
        <v>245</v>
      </c>
      <c r="N338" s="266">
        <v>1</v>
      </c>
      <c r="O338" s="266" t="s">
        <v>245</v>
      </c>
      <c r="P338" s="266" t="s">
        <v>245</v>
      </c>
      <c r="Q338" s="266">
        <v>2</v>
      </c>
      <c r="R338" s="266">
        <v>1</v>
      </c>
      <c r="S338" s="266">
        <v>1</v>
      </c>
      <c r="T338" s="266" t="s">
        <v>245</v>
      </c>
      <c r="U338" s="266">
        <v>2</v>
      </c>
      <c r="V338" s="266" t="s">
        <v>245</v>
      </c>
      <c r="W338" s="266" t="s">
        <v>245</v>
      </c>
      <c r="X338" s="266" t="s">
        <v>245</v>
      </c>
      <c r="Y338" s="266" t="s">
        <v>245</v>
      </c>
      <c r="Z338" s="266" t="s">
        <v>245</v>
      </c>
      <c r="AA338" s="266">
        <v>1</v>
      </c>
      <c r="AB338" s="266">
        <v>2</v>
      </c>
      <c r="AC338" s="266">
        <v>2</v>
      </c>
      <c r="AD338" s="266">
        <v>2</v>
      </c>
      <c r="AE338" s="266">
        <v>2</v>
      </c>
      <c r="AF338" s="266">
        <v>2</v>
      </c>
      <c r="AG338" s="266">
        <v>0</v>
      </c>
      <c r="AH338" s="266">
        <v>2</v>
      </c>
      <c r="AI338" s="266">
        <v>0</v>
      </c>
      <c r="AJ338" s="266">
        <v>1</v>
      </c>
      <c r="AK338" s="266">
        <v>1</v>
      </c>
      <c r="AL338" s="266">
        <v>0</v>
      </c>
      <c r="AM338" s="266">
        <v>0</v>
      </c>
      <c r="AN338" s="266">
        <v>2</v>
      </c>
      <c r="AO338" s="266">
        <v>1</v>
      </c>
      <c r="AP338" s="266">
        <v>2</v>
      </c>
      <c r="AQ338" s="266">
        <v>2</v>
      </c>
    </row>
    <row r="339" spans="1:43">
      <c r="A339" s="272">
        <v>334</v>
      </c>
      <c r="B339" s="270" t="s">
        <v>3390</v>
      </c>
      <c r="C339" s="268"/>
      <c r="D339" s="264">
        <v>14476</v>
      </c>
      <c r="E339" s="264">
        <v>9981</v>
      </c>
      <c r="F339" s="265">
        <v>1650</v>
      </c>
      <c r="G339" s="265">
        <v>926</v>
      </c>
      <c r="H339" s="265">
        <v>716</v>
      </c>
      <c r="I339" s="265">
        <v>8</v>
      </c>
      <c r="J339" s="266">
        <v>289.52999999999997</v>
      </c>
      <c r="K339" s="266">
        <v>608</v>
      </c>
      <c r="L339" s="266">
        <v>72</v>
      </c>
      <c r="M339" s="266">
        <v>7</v>
      </c>
      <c r="N339" s="266">
        <v>69</v>
      </c>
      <c r="O339" s="266">
        <v>11</v>
      </c>
      <c r="P339" s="266">
        <v>4</v>
      </c>
      <c r="Q339" s="266">
        <v>32</v>
      </c>
      <c r="R339" s="266">
        <v>3</v>
      </c>
      <c r="S339" s="266">
        <v>25</v>
      </c>
      <c r="T339" s="266">
        <v>4</v>
      </c>
      <c r="U339" s="266">
        <v>5</v>
      </c>
      <c r="V339" s="266">
        <v>10</v>
      </c>
      <c r="W339" s="266">
        <v>14</v>
      </c>
      <c r="X339" s="266">
        <v>2</v>
      </c>
      <c r="Y339" s="266">
        <v>1</v>
      </c>
      <c r="Z339" s="266" t="s">
        <v>245</v>
      </c>
      <c r="AA339" s="266">
        <v>30</v>
      </c>
      <c r="AB339" s="266">
        <v>31</v>
      </c>
      <c r="AC339" s="266">
        <v>31</v>
      </c>
      <c r="AD339" s="266">
        <v>31</v>
      </c>
      <c r="AE339" s="266">
        <v>31</v>
      </c>
      <c r="AF339" s="266">
        <v>31</v>
      </c>
      <c r="AG339" s="266">
        <v>1</v>
      </c>
      <c r="AH339" s="266">
        <v>31</v>
      </c>
      <c r="AI339" s="266">
        <v>29</v>
      </c>
      <c r="AJ339" s="266">
        <v>32</v>
      </c>
      <c r="AK339" s="266">
        <v>26</v>
      </c>
      <c r="AL339" s="266">
        <v>8</v>
      </c>
      <c r="AM339" s="266">
        <v>7</v>
      </c>
      <c r="AN339" s="266">
        <v>32</v>
      </c>
      <c r="AO339" s="266">
        <v>31</v>
      </c>
      <c r="AP339" s="266">
        <v>31</v>
      </c>
      <c r="AQ339" s="266">
        <v>31</v>
      </c>
    </row>
    <row r="340" spans="1:43">
      <c r="A340" s="272">
        <v>335</v>
      </c>
      <c r="B340" s="270"/>
      <c r="C340" s="268" t="s">
        <v>3391</v>
      </c>
      <c r="D340" s="264">
        <v>4146</v>
      </c>
      <c r="E340" s="264">
        <v>3044</v>
      </c>
      <c r="F340" s="265">
        <v>445</v>
      </c>
      <c r="G340" s="265">
        <v>182</v>
      </c>
      <c r="H340" s="265">
        <v>261</v>
      </c>
      <c r="I340" s="265">
        <v>2</v>
      </c>
      <c r="J340" s="266">
        <v>121.57</v>
      </c>
      <c r="K340" s="266">
        <v>124</v>
      </c>
      <c r="L340" s="266">
        <v>18</v>
      </c>
      <c r="M340" s="266">
        <v>1</v>
      </c>
      <c r="N340" s="266">
        <v>18</v>
      </c>
      <c r="O340" s="266">
        <v>4</v>
      </c>
      <c r="P340" s="266">
        <v>1</v>
      </c>
      <c r="Q340" s="266">
        <v>12</v>
      </c>
      <c r="R340" s="266" t="s">
        <v>245</v>
      </c>
      <c r="S340" s="266">
        <v>9</v>
      </c>
      <c r="T340" s="266">
        <v>3</v>
      </c>
      <c r="U340" s="266">
        <v>2</v>
      </c>
      <c r="V340" s="266">
        <v>5</v>
      </c>
      <c r="W340" s="266">
        <v>4</v>
      </c>
      <c r="X340" s="266">
        <v>1</v>
      </c>
      <c r="Y340" s="266" t="s">
        <v>245</v>
      </c>
      <c r="Z340" s="266" t="s">
        <v>245</v>
      </c>
      <c r="AA340" s="266">
        <v>11</v>
      </c>
      <c r="AB340" s="266">
        <v>12</v>
      </c>
      <c r="AC340" s="266">
        <v>12</v>
      </c>
      <c r="AD340" s="266">
        <v>12</v>
      </c>
      <c r="AE340" s="266">
        <v>12</v>
      </c>
      <c r="AF340" s="266">
        <v>12</v>
      </c>
      <c r="AG340" s="266">
        <v>0</v>
      </c>
      <c r="AH340" s="266">
        <v>12</v>
      </c>
      <c r="AI340" s="266">
        <v>12</v>
      </c>
      <c r="AJ340" s="266">
        <v>12</v>
      </c>
      <c r="AK340" s="266">
        <v>9</v>
      </c>
      <c r="AL340" s="266">
        <v>3</v>
      </c>
      <c r="AM340" s="266">
        <v>2</v>
      </c>
      <c r="AN340" s="266">
        <v>12</v>
      </c>
      <c r="AO340" s="266">
        <v>12</v>
      </c>
      <c r="AP340" s="266">
        <v>12</v>
      </c>
      <c r="AQ340" s="266">
        <v>12</v>
      </c>
    </row>
    <row r="341" spans="1:43">
      <c r="A341" s="272">
        <v>336</v>
      </c>
      <c r="B341" s="270"/>
      <c r="C341" s="268" t="s">
        <v>4630</v>
      </c>
      <c r="D341" s="264">
        <v>3399</v>
      </c>
      <c r="E341" s="264">
        <v>2510</v>
      </c>
      <c r="F341" s="265">
        <v>581</v>
      </c>
      <c r="G341" s="265">
        <v>415</v>
      </c>
      <c r="H341" s="265">
        <v>165</v>
      </c>
      <c r="I341" s="265">
        <v>1</v>
      </c>
      <c r="J341" s="266">
        <v>49.95</v>
      </c>
      <c r="K341" s="266">
        <v>228</v>
      </c>
      <c r="L341" s="266">
        <v>21</v>
      </c>
      <c r="M341" s="266">
        <v>2</v>
      </c>
      <c r="N341" s="266">
        <v>19</v>
      </c>
      <c r="O341" s="266">
        <v>3</v>
      </c>
      <c r="P341" s="266">
        <v>3</v>
      </c>
      <c r="Q341" s="266">
        <v>2</v>
      </c>
      <c r="R341" s="266">
        <v>1</v>
      </c>
      <c r="S341" s="266">
        <v>1</v>
      </c>
      <c r="T341" s="266" t="s">
        <v>245</v>
      </c>
      <c r="U341" s="266" t="s">
        <v>245</v>
      </c>
      <c r="V341" s="266" t="s">
        <v>245</v>
      </c>
      <c r="W341" s="266">
        <v>2</v>
      </c>
      <c r="X341" s="266" t="s">
        <v>245</v>
      </c>
      <c r="Y341" s="266" t="s">
        <v>245</v>
      </c>
      <c r="Z341" s="266" t="s">
        <v>245</v>
      </c>
      <c r="AA341" s="266">
        <v>2</v>
      </c>
      <c r="AB341" s="266">
        <v>2</v>
      </c>
      <c r="AC341" s="266">
        <v>2</v>
      </c>
      <c r="AD341" s="266">
        <v>2</v>
      </c>
      <c r="AE341" s="266">
        <v>2</v>
      </c>
      <c r="AF341" s="266">
        <v>2</v>
      </c>
      <c r="AG341" s="266">
        <v>0</v>
      </c>
      <c r="AH341" s="266">
        <v>2</v>
      </c>
      <c r="AI341" s="266">
        <v>2</v>
      </c>
      <c r="AJ341" s="266">
        <v>2</v>
      </c>
      <c r="AK341" s="266">
        <v>2</v>
      </c>
      <c r="AL341" s="266">
        <v>2</v>
      </c>
      <c r="AM341" s="266">
        <v>2</v>
      </c>
      <c r="AN341" s="266">
        <v>2</v>
      </c>
      <c r="AO341" s="266">
        <v>2</v>
      </c>
      <c r="AP341" s="266">
        <v>2</v>
      </c>
      <c r="AQ341" s="266">
        <v>2</v>
      </c>
    </row>
    <row r="342" spans="1:43">
      <c r="A342" s="272">
        <v>337</v>
      </c>
      <c r="B342" s="269"/>
      <c r="C342" s="269" t="s">
        <v>3404</v>
      </c>
      <c r="D342" s="264">
        <v>3800</v>
      </c>
      <c r="E342" s="264">
        <v>2599</v>
      </c>
      <c r="F342" s="265">
        <v>345</v>
      </c>
      <c r="G342" s="265">
        <v>179</v>
      </c>
      <c r="H342" s="265">
        <v>162</v>
      </c>
      <c r="I342" s="265">
        <v>4</v>
      </c>
      <c r="J342" s="266">
        <v>56.91</v>
      </c>
      <c r="K342" s="266">
        <v>152</v>
      </c>
      <c r="L342" s="266">
        <v>20</v>
      </c>
      <c r="M342" s="266">
        <v>3</v>
      </c>
      <c r="N342" s="266">
        <v>19</v>
      </c>
      <c r="O342" s="266">
        <v>1</v>
      </c>
      <c r="P342" s="266" t="s">
        <v>245</v>
      </c>
      <c r="Q342" s="266">
        <v>11</v>
      </c>
      <c r="R342" s="266">
        <v>1</v>
      </c>
      <c r="S342" s="266">
        <v>9</v>
      </c>
      <c r="T342" s="266">
        <v>1</v>
      </c>
      <c r="U342" s="266">
        <v>2</v>
      </c>
      <c r="V342" s="266">
        <v>3</v>
      </c>
      <c r="W342" s="266">
        <v>4</v>
      </c>
      <c r="X342" s="266">
        <v>1</v>
      </c>
      <c r="Y342" s="266">
        <v>1</v>
      </c>
      <c r="Z342" s="266" t="s">
        <v>245</v>
      </c>
      <c r="AA342" s="266">
        <v>10</v>
      </c>
      <c r="AB342" s="266">
        <v>10</v>
      </c>
      <c r="AC342" s="266">
        <v>10</v>
      </c>
      <c r="AD342" s="266">
        <v>10</v>
      </c>
      <c r="AE342" s="266">
        <v>10</v>
      </c>
      <c r="AF342" s="266">
        <v>10</v>
      </c>
      <c r="AG342" s="266">
        <v>1</v>
      </c>
      <c r="AH342" s="266">
        <v>10</v>
      </c>
      <c r="AI342" s="266">
        <v>10</v>
      </c>
      <c r="AJ342" s="266">
        <v>11</v>
      </c>
      <c r="AK342" s="266">
        <v>10</v>
      </c>
      <c r="AL342" s="266">
        <v>1</v>
      </c>
      <c r="AM342" s="266">
        <v>1</v>
      </c>
      <c r="AN342" s="266">
        <v>11</v>
      </c>
      <c r="AO342" s="266">
        <v>10</v>
      </c>
      <c r="AP342" s="266">
        <v>10</v>
      </c>
      <c r="AQ342" s="266">
        <v>10</v>
      </c>
    </row>
    <row r="343" spans="1:43">
      <c r="A343" s="272">
        <v>338</v>
      </c>
      <c r="B343" s="269"/>
      <c r="C343" s="273" t="s">
        <v>3416</v>
      </c>
      <c r="D343" s="264">
        <v>3131</v>
      </c>
      <c r="E343" s="264">
        <v>1828</v>
      </c>
      <c r="F343" s="265">
        <v>279</v>
      </c>
      <c r="G343" s="265">
        <v>150</v>
      </c>
      <c r="H343" s="265">
        <v>128</v>
      </c>
      <c r="I343" s="265">
        <v>1</v>
      </c>
      <c r="J343" s="266">
        <v>61.1</v>
      </c>
      <c r="K343" s="266">
        <v>104</v>
      </c>
      <c r="L343" s="266">
        <v>13</v>
      </c>
      <c r="M343" s="266">
        <v>1</v>
      </c>
      <c r="N343" s="266">
        <v>13</v>
      </c>
      <c r="O343" s="266">
        <v>3</v>
      </c>
      <c r="P343" s="266" t="s">
        <v>245</v>
      </c>
      <c r="Q343" s="266">
        <v>7</v>
      </c>
      <c r="R343" s="266">
        <v>1</v>
      </c>
      <c r="S343" s="266">
        <v>6</v>
      </c>
      <c r="T343" s="266" t="s">
        <v>245</v>
      </c>
      <c r="U343" s="266">
        <v>1</v>
      </c>
      <c r="V343" s="266">
        <v>2</v>
      </c>
      <c r="W343" s="266">
        <v>4</v>
      </c>
      <c r="X343" s="266" t="s">
        <v>245</v>
      </c>
      <c r="Y343" s="266" t="s">
        <v>245</v>
      </c>
      <c r="Z343" s="266" t="s">
        <v>245</v>
      </c>
      <c r="AA343" s="266">
        <v>7</v>
      </c>
      <c r="AB343" s="266">
        <v>7</v>
      </c>
      <c r="AC343" s="266">
        <v>7</v>
      </c>
      <c r="AD343" s="266">
        <v>7</v>
      </c>
      <c r="AE343" s="266">
        <v>7</v>
      </c>
      <c r="AF343" s="266">
        <v>7</v>
      </c>
      <c r="AG343" s="266">
        <v>0</v>
      </c>
      <c r="AH343" s="266">
        <v>7</v>
      </c>
      <c r="AI343" s="266">
        <v>5</v>
      </c>
      <c r="AJ343" s="266">
        <v>7</v>
      </c>
      <c r="AK343" s="266">
        <v>5</v>
      </c>
      <c r="AL343" s="266">
        <v>2</v>
      </c>
      <c r="AM343" s="266">
        <v>2</v>
      </c>
      <c r="AN343" s="266">
        <v>7</v>
      </c>
      <c r="AO343" s="266">
        <v>7</v>
      </c>
      <c r="AP343" s="266">
        <v>7</v>
      </c>
      <c r="AQ343" s="266">
        <v>7</v>
      </c>
    </row>
    <row r="344" spans="1:43">
      <c r="A344" s="272">
        <v>339</v>
      </c>
      <c r="B344" s="269" t="s">
        <v>2034</v>
      </c>
      <c r="C344" s="269"/>
      <c r="D344" s="264">
        <v>4326</v>
      </c>
      <c r="E344" s="264">
        <v>2004</v>
      </c>
      <c r="F344" s="265">
        <v>1142</v>
      </c>
      <c r="G344" s="265">
        <v>558</v>
      </c>
      <c r="H344" s="265">
        <v>580</v>
      </c>
      <c r="I344" s="265">
        <v>4</v>
      </c>
      <c r="J344" s="266">
        <v>138.27000000000001</v>
      </c>
      <c r="K344" s="266">
        <v>508</v>
      </c>
      <c r="L344" s="266">
        <v>53</v>
      </c>
      <c r="M344" s="266">
        <v>3</v>
      </c>
      <c r="N344" s="266">
        <v>52</v>
      </c>
      <c r="O344" s="266">
        <v>1</v>
      </c>
      <c r="P344" s="266">
        <v>3</v>
      </c>
      <c r="Q344" s="266">
        <v>11</v>
      </c>
      <c r="R344" s="266" t="s">
        <v>245</v>
      </c>
      <c r="S344" s="266">
        <v>8</v>
      </c>
      <c r="T344" s="266">
        <v>3</v>
      </c>
      <c r="U344" s="266" t="s">
        <v>245</v>
      </c>
      <c r="V344" s="266">
        <v>5</v>
      </c>
      <c r="W344" s="266">
        <v>6</v>
      </c>
      <c r="X344" s="266" t="s">
        <v>245</v>
      </c>
      <c r="Y344" s="266" t="s">
        <v>245</v>
      </c>
      <c r="Z344" s="266" t="s">
        <v>245</v>
      </c>
      <c r="AA344" s="266">
        <v>10</v>
      </c>
      <c r="AB344" s="266">
        <v>11</v>
      </c>
      <c r="AC344" s="266">
        <v>11</v>
      </c>
      <c r="AD344" s="266">
        <v>11</v>
      </c>
      <c r="AE344" s="266">
        <v>11</v>
      </c>
      <c r="AF344" s="266">
        <v>11</v>
      </c>
      <c r="AG344" s="266">
        <v>0</v>
      </c>
      <c r="AH344" s="266">
        <v>11</v>
      </c>
      <c r="AI344" s="266">
        <v>6</v>
      </c>
      <c r="AJ344" s="266">
        <v>11</v>
      </c>
      <c r="AK344" s="266">
        <v>4</v>
      </c>
      <c r="AL344" s="266">
        <v>6</v>
      </c>
      <c r="AM344" s="266">
        <v>3</v>
      </c>
      <c r="AN344" s="266">
        <v>11</v>
      </c>
      <c r="AO344" s="266">
        <v>11</v>
      </c>
      <c r="AP344" s="266">
        <v>11</v>
      </c>
      <c r="AQ344" s="266">
        <v>10</v>
      </c>
    </row>
    <row r="345" spans="1:43">
      <c r="A345" s="272">
        <v>340</v>
      </c>
      <c r="B345" s="270"/>
      <c r="C345" s="268" t="s">
        <v>4652</v>
      </c>
      <c r="D345" s="264">
        <v>4326</v>
      </c>
      <c r="E345" s="264">
        <v>2004</v>
      </c>
      <c r="F345" s="265">
        <v>1142</v>
      </c>
      <c r="G345" s="265">
        <v>558</v>
      </c>
      <c r="H345" s="265">
        <v>580</v>
      </c>
      <c r="I345" s="265">
        <v>4</v>
      </c>
      <c r="J345" s="266">
        <v>138.27000000000001</v>
      </c>
      <c r="K345" s="266">
        <v>508</v>
      </c>
      <c r="L345" s="266">
        <v>53</v>
      </c>
      <c r="M345" s="266">
        <v>3</v>
      </c>
      <c r="N345" s="266">
        <v>52</v>
      </c>
      <c r="O345" s="266">
        <v>1</v>
      </c>
      <c r="P345" s="266">
        <v>3</v>
      </c>
      <c r="Q345" s="266">
        <v>11</v>
      </c>
      <c r="R345" s="266" t="s">
        <v>245</v>
      </c>
      <c r="S345" s="266">
        <v>8</v>
      </c>
      <c r="T345" s="266">
        <v>3</v>
      </c>
      <c r="U345" s="266" t="s">
        <v>245</v>
      </c>
      <c r="V345" s="266">
        <v>5</v>
      </c>
      <c r="W345" s="266">
        <v>6</v>
      </c>
      <c r="X345" s="266" t="s">
        <v>245</v>
      </c>
      <c r="Y345" s="266" t="s">
        <v>245</v>
      </c>
      <c r="Z345" s="266" t="s">
        <v>245</v>
      </c>
      <c r="AA345" s="266">
        <v>10</v>
      </c>
      <c r="AB345" s="266">
        <v>11</v>
      </c>
      <c r="AC345" s="266">
        <v>11</v>
      </c>
      <c r="AD345" s="266">
        <v>11</v>
      </c>
      <c r="AE345" s="266">
        <v>11</v>
      </c>
      <c r="AF345" s="266">
        <v>11</v>
      </c>
      <c r="AG345" s="266">
        <v>0</v>
      </c>
      <c r="AH345" s="266">
        <v>11</v>
      </c>
      <c r="AI345" s="266">
        <v>6</v>
      </c>
      <c r="AJ345" s="266">
        <v>11</v>
      </c>
      <c r="AK345" s="266">
        <v>4</v>
      </c>
      <c r="AL345" s="266">
        <v>6</v>
      </c>
      <c r="AM345" s="266">
        <v>3</v>
      </c>
      <c r="AN345" s="266">
        <v>11</v>
      </c>
      <c r="AO345" s="266">
        <v>11</v>
      </c>
      <c r="AP345" s="266">
        <v>11</v>
      </c>
      <c r="AQ345" s="266">
        <v>10</v>
      </c>
    </row>
    <row r="346" spans="1:43">
      <c r="A346" s="272">
        <v>341</v>
      </c>
      <c r="B346" s="270" t="s">
        <v>3429</v>
      </c>
      <c r="C346" s="268"/>
      <c r="D346" s="264">
        <v>16920</v>
      </c>
      <c r="E346" s="264">
        <v>14467</v>
      </c>
      <c r="F346" s="265">
        <v>963</v>
      </c>
      <c r="G346" s="265">
        <v>545</v>
      </c>
      <c r="H346" s="265">
        <v>387</v>
      </c>
      <c r="I346" s="265">
        <v>31</v>
      </c>
      <c r="J346" s="266">
        <v>147.47999999999999</v>
      </c>
      <c r="K346" s="266">
        <v>327</v>
      </c>
      <c r="L346" s="266">
        <v>61</v>
      </c>
      <c r="M346" s="266">
        <v>3</v>
      </c>
      <c r="N346" s="266">
        <v>60</v>
      </c>
      <c r="O346" s="266">
        <v>1</v>
      </c>
      <c r="P346" s="266">
        <v>5</v>
      </c>
      <c r="Q346" s="266">
        <v>57</v>
      </c>
      <c r="R346" s="266">
        <v>10</v>
      </c>
      <c r="S346" s="266">
        <v>44</v>
      </c>
      <c r="T346" s="266">
        <v>3</v>
      </c>
      <c r="U346" s="266">
        <v>13</v>
      </c>
      <c r="V346" s="266">
        <v>14</v>
      </c>
      <c r="W346" s="266">
        <v>19</v>
      </c>
      <c r="X346" s="266">
        <v>11</v>
      </c>
      <c r="Y346" s="266" t="s">
        <v>245</v>
      </c>
      <c r="Z346" s="266" t="s">
        <v>245</v>
      </c>
      <c r="AA346" s="266">
        <v>54</v>
      </c>
      <c r="AB346" s="266">
        <v>57</v>
      </c>
      <c r="AC346" s="266">
        <v>57</v>
      </c>
      <c r="AD346" s="266">
        <v>57</v>
      </c>
      <c r="AE346" s="266">
        <v>57</v>
      </c>
      <c r="AF346" s="266">
        <v>57</v>
      </c>
      <c r="AG346" s="266">
        <v>0</v>
      </c>
      <c r="AH346" s="266">
        <v>57</v>
      </c>
      <c r="AI346" s="266">
        <v>40</v>
      </c>
      <c r="AJ346" s="266">
        <v>56</v>
      </c>
      <c r="AK346" s="266">
        <v>38</v>
      </c>
      <c r="AL346" s="266">
        <v>10</v>
      </c>
      <c r="AM346" s="266">
        <v>7</v>
      </c>
      <c r="AN346" s="266">
        <v>57</v>
      </c>
      <c r="AO346" s="266">
        <v>54</v>
      </c>
      <c r="AP346" s="266">
        <v>57</v>
      </c>
      <c r="AQ346" s="266">
        <v>57</v>
      </c>
    </row>
    <row r="347" spans="1:43">
      <c r="A347" s="272">
        <v>342</v>
      </c>
      <c r="B347" s="270"/>
      <c r="C347" s="268" t="s">
        <v>4575</v>
      </c>
      <c r="D347" s="264">
        <v>4914</v>
      </c>
      <c r="E347" s="264">
        <v>3603</v>
      </c>
      <c r="F347" s="265">
        <v>410</v>
      </c>
      <c r="G347" s="265">
        <v>211</v>
      </c>
      <c r="H347" s="265">
        <v>170</v>
      </c>
      <c r="I347" s="265">
        <v>29</v>
      </c>
      <c r="J347" s="266">
        <v>57.46</v>
      </c>
      <c r="K347" s="266">
        <v>132</v>
      </c>
      <c r="L347" s="266">
        <v>31</v>
      </c>
      <c r="M347" s="266" t="s">
        <v>245</v>
      </c>
      <c r="N347" s="266">
        <v>31</v>
      </c>
      <c r="O347" s="266">
        <v>1</v>
      </c>
      <c r="P347" s="266" t="s">
        <v>245</v>
      </c>
      <c r="Q347" s="266">
        <v>21</v>
      </c>
      <c r="R347" s="266">
        <v>2</v>
      </c>
      <c r="S347" s="266">
        <v>16</v>
      </c>
      <c r="T347" s="266">
        <v>3</v>
      </c>
      <c r="U347" s="266">
        <v>7</v>
      </c>
      <c r="V347" s="266">
        <v>6</v>
      </c>
      <c r="W347" s="266">
        <v>6</v>
      </c>
      <c r="X347" s="266">
        <v>2</v>
      </c>
      <c r="Y347" s="266" t="s">
        <v>245</v>
      </c>
      <c r="Z347" s="266" t="s">
        <v>245</v>
      </c>
      <c r="AA347" s="266">
        <v>18</v>
      </c>
      <c r="AB347" s="266">
        <v>21</v>
      </c>
      <c r="AC347" s="266">
        <v>21</v>
      </c>
      <c r="AD347" s="266">
        <v>21</v>
      </c>
      <c r="AE347" s="266">
        <v>21</v>
      </c>
      <c r="AF347" s="266">
        <v>21</v>
      </c>
      <c r="AG347" s="266">
        <v>0</v>
      </c>
      <c r="AH347" s="266">
        <v>21</v>
      </c>
      <c r="AI347" s="266">
        <v>11</v>
      </c>
      <c r="AJ347" s="266">
        <v>21</v>
      </c>
      <c r="AK347" s="266">
        <v>20</v>
      </c>
      <c r="AL347" s="266">
        <v>2</v>
      </c>
      <c r="AM347" s="266">
        <v>1</v>
      </c>
      <c r="AN347" s="266">
        <v>21</v>
      </c>
      <c r="AO347" s="266">
        <v>19</v>
      </c>
      <c r="AP347" s="266">
        <v>21</v>
      </c>
      <c r="AQ347" s="266">
        <v>21</v>
      </c>
    </row>
    <row r="348" spans="1:43">
      <c r="A348" s="272">
        <v>343</v>
      </c>
      <c r="B348" s="270"/>
      <c r="C348" s="268" t="s">
        <v>4632</v>
      </c>
      <c r="D348" s="264">
        <v>2829</v>
      </c>
      <c r="E348" s="264">
        <v>2360</v>
      </c>
      <c r="F348" s="265">
        <v>261</v>
      </c>
      <c r="G348" s="265">
        <v>159</v>
      </c>
      <c r="H348" s="265">
        <v>102</v>
      </c>
      <c r="I348" s="265" t="s">
        <v>245</v>
      </c>
      <c r="J348" s="266">
        <v>29.47</v>
      </c>
      <c r="K348" s="266">
        <v>112</v>
      </c>
      <c r="L348" s="266">
        <v>17</v>
      </c>
      <c r="M348" s="266">
        <v>3</v>
      </c>
      <c r="N348" s="266">
        <v>17</v>
      </c>
      <c r="O348" s="266" t="s">
        <v>245</v>
      </c>
      <c r="P348" s="266">
        <v>2</v>
      </c>
      <c r="Q348" s="266">
        <v>17</v>
      </c>
      <c r="R348" s="266">
        <v>4</v>
      </c>
      <c r="S348" s="266">
        <v>13</v>
      </c>
      <c r="T348" s="266" t="s">
        <v>245</v>
      </c>
      <c r="U348" s="266">
        <v>4</v>
      </c>
      <c r="V348" s="266">
        <v>3</v>
      </c>
      <c r="W348" s="266">
        <v>6</v>
      </c>
      <c r="X348" s="266">
        <v>4</v>
      </c>
      <c r="Y348" s="266" t="s">
        <v>245</v>
      </c>
      <c r="Z348" s="266" t="s">
        <v>245</v>
      </c>
      <c r="AA348" s="266">
        <v>17</v>
      </c>
      <c r="AB348" s="266">
        <v>17</v>
      </c>
      <c r="AC348" s="266">
        <v>17</v>
      </c>
      <c r="AD348" s="266">
        <v>17</v>
      </c>
      <c r="AE348" s="266">
        <v>17</v>
      </c>
      <c r="AF348" s="266">
        <v>17</v>
      </c>
      <c r="AG348" s="266">
        <v>0</v>
      </c>
      <c r="AH348" s="266">
        <v>17</v>
      </c>
      <c r="AI348" s="266">
        <v>17</v>
      </c>
      <c r="AJ348" s="266">
        <v>16</v>
      </c>
      <c r="AK348" s="266">
        <v>1</v>
      </c>
      <c r="AL348" s="266">
        <v>5</v>
      </c>
      <c r="AM348" s="266">
        <v>5</v>
      </c>
      <c r="AN348" s="266">
        <v>17</v>
      </c>
      <c r="AO348" s="266">
        <v>17</v>
      </c>
      <c r="AP348" s="266">
        <v>17</v>
      </c>
      <c r="AQ348" s="266">
        <v>17</v>
      </c>
    </row>
    <row r="349" spans="1:43">
      <c r="A349" s="272">
        <v>344</v>
      </c>
      <c r="B349" s="269"/>
      <c r="C349" s="269" t="s">
        <v>3456</v>
      </c>
      <c r="D349" s="264">
        <v>6691</v>
      </c>
      <c r="E349" s="264">
        <v>6222</v>
      </c>
      <c r="F349" s="265">
        <v>132</v>
      </c>
      <c r="G349" s="265">
        <v>88</v>
      </c>
      <c r="H349" s="265">
        <v>43</v>
      </c>
      <c r="I349" s="265">
        <v>1</v>
      </c>
      <c r="J349" s="266">
        <v>11.04</v>
      </c>
      <c r="K349" s="266">
        <v>48</v>
      </c>
      <c r="L349" s="266">
        <v>5</v>
      </c>
      <c r="M349" s="266" t="s">
        <v>245</v>
      </c>
      <c r="N349" s="266">
        <v>4</v>
      </c>
      <c r="O349" s="266" t="s">
        <v>245</v>
      </c>
      <c r="P349" s="266">
        <v>3</v>
      </c>
      <c r="Q349" s="266">
        <v>8</v>
      </c>
      <c r="R349" s="266">
        <v>3</v>
      </c>
      <c r="S349" s="266">
        <v>5</v>
      </c>
      <c r="T349" s="266" t="s">
        <v>245</v>
      </c>
      <c r="U349" s="266" t="s">
        <v>245</v>
      </c>
      <c r="V349" s="266">
        <v>1</v>
      </c>
      <c r="W349" s="266">
        <v>4</v>
      </c>
      <c r="X349" s="266">
        <v>3</v>
      </c>
      <c r="Y349" s="266" t="s">
        <v>245</v>
      </c>
      <c r="Z349" s="266" t="s">
        <v>245</v>
      </c>
      <c r="AA349" s="266">
        <v>8</v>
      </c>
      <c r="AB349" s="266">
        <v>8</v>
      </c>
      <c r="AC349" s="266">
        <v>8</v>
      </c>
      <c r="AD349" s="266">
        <v>8</v>
      </c>
      <c r="AE349" s="266">
        <v>8</v>
      </c>
      <c r="AF349" s="266">
        <v>8</v>
      </c>
      <c r="AG349" s="266">
        <v>0</v>
      </c>
      <c r="AH349" s="266">
        <v>8</v>
      </c>
      <c r="AI349" s="266">
        <v>8</v>
      </c>
      <c r="AJ349" s="266">
        <v>8</v>
      </c>
      <c r="AK349" s="266">
        <v>7</v>
      </c>
      <c r="AL349" s="266">
        <v>0</v>
      </c>
      <c r="AM349" s="266">
        <v>0</v>
      </c>
      <c r="AN349" s="266">
        <v>8</v>
      </c>
      <c r="AO349" s="266">
        <v>7</v>
      </c>
      <c r="AP349" s="266">
        <v>8</v>
      </c>
      <c r="AQ349" s="266">
        <v>8</v>
      </c>
    </row>
    <row r="350" spans="1:43">
      <c r="A350" s="272">
        <v>345</v>
      </c>
      <c r="B350" s="270"/>
      <c r="C350" s="273" t="s">
        <v>3461</v>
      </c>
      <c r="D350" s="264">
        <v>2486</v>
      </c>
      <c r="E350" s="264">
        <v>2282</v>
      </c>
      <c r="F350" s="265">
        <v>160</v>
      </c>
      <c r="G350" s="265">
        <v>87</v>
      </c>
      <c r="H350" s="265">
        <v>72</v>
      </c>
      <c r="I350" s="265">
        <v>1</v>
      </c>
      <c r="J350" s="266">
        <v>49.51</v>
      </c>
      <c r="K350" s="266">
        <v>35</v>
      </c>
      <c r="L350" s="266">
        <v>8</v>
      </c>
      <c r="M350" s="266" t="s">
        <v>245</v>
      </c>
      <c r="N350" s="266">
        <v>8</v>
      </c>
      <c r="O350" s="266" t="s">
        <v>245</v>
      </c>
      <c r="P350" s="266" t="s">
        <v>245</v>
      </c>
      <c r="Q350" s="266">
        <v>11</v>
      </c>
      <c r="R350" s="266">
        <v>1</v>
      </c>
      <c r="S350" s="266">
        <v>10</v>
      </c>
      <c r="T350" s="266" t="s">
        <v>245</v>
      </c>
      <c r="U350" s="266">
        <v>2</v>
      </c>
      <c r="V350" s="266">
        <v>4</v>
      </c>
      <c r="W350" s="266">
        <v>3</v>
      </c>
      <c r="X350" s="266">
        <v>2</v>
      </c>
      <c r="Y350" s="266" t="s">
        <v>245</v>
      </c>
      <c r="Z350" s="266" t="s">
        <v>245</v>
      </c>
      <c r="AA350" s="266">
        <v>11</v>
      </c>
      <c r="AB350" s="266">
        <v>11</v>
      </c>
      <c r="AC350" s="266">
        <v>11</v>
      </c>
      <c r="AD350" s="266">
        <v>11</v>
      </c>
      <c r="AE350" s="266">
        <v>11</v>
      </c>
      <c r="AF350" s="266">
        <v>11</v>
      </c>
      <c r="AG350" s="266">
        <v>0</v>
      </c>
      <c r="AH350" s="266">
        <v>11</v>
      </c>
      <c r="AI350" s="266">
        <v>4</v>
      </c>
      <c r="AJ350" s="266">
        <v>11</v>
      </c>
      <c r="AK350" s="266">
        <v>10</v>
      </c>
      <c r="AL350" s="266">
        <v>3</v>
      </c>
      <c r="AM350" s="266">
        <v>1</v>
      </c>
      <c r="AN350" s="266">
        <v>11</v>
      </c>
      <c r="AO350" s="266">
        <v>11</v>
      </c>
      <c r="AP350" s="266">
        <v>11</v>
      </c>
      <c r="AQ350" s="266">
        <v>11</v>
      </c>
    </row>
    <row r="351" spans="1:43">
      <c r="A351" s="272">
        <v>346</v>
      </c>
      <c r="B351" s="270" t="s">
        <v>3465</v>
      </c>
      <c r="C351" s="268"/>
      <c r="D351" s="264">
        <v>8591</v>
      </c>
      <c r="E351" s="264">
        <v>5540</v>
      </c>
      <c r="F351" s="265">
        <v>1522</v>
      </c>
      <c r="G351" s="265">
        <v>724</v>
      </c>
      <c r="H351" s="265">
        <v>677</v>
      </c>
      <c r="I351" s="265">
        <v>121</v>
      </c>
      <c r="J351" s="266">
        <v>150.09</v>
      </c>
      <c r="K351" s="266">
        <v>739</v>
      </c>
      <c r="L351" s="266">
        <v>114</v>
      </c>
      <c r="M351" s="266">
        <v>11</v>
      </c>
      <c r="N351" s="266">
        <v>105</v>
      </c>
      <c r="O351" s="266">
        <v>4</v>
      </c>
      <c r="P351" s="266">
        <v>3</v>
      </c>
      <c r="Q351" s="266">
        <v>48</v>
      </c>
      <c r="R351" s="266">
        <v>8</v>
      </c>
      <c r="S351" s="266">
        <v>28</v>
      </c>
      <c r="T351" s="266">
        <v>12</v>
      </c>
      <c r="U351" s="266">
        <v>6</v>
      </c>
      <c r="V351" s="266">
        <v>15</v>
      </c>
      <c r="W351" s="266">
        <v>15</v>
      </c>
      <c r="X351" s="266">
        <v>10</v>
      </c>
      <c r="Y351" s="266">
        <v>2</v>
      </c>
      <c r="Z351" s="266" t="s">
        <v>245</v>
      </c>
      <c r="AA351" s="266">
        <v>48</v>
      </c>
      <c r="AB351" s="266">
        <v>48</v>
      </c>
      <c r="AC351" s="266">
        <v>48</v>
      </c>
      <c r="AD351" s="266">
        <v>48</v>
      </c>
      <c r="AE351" s="266">
        <v>48</v>
      </c>
      <c r="AF351" s="266">
        <v>47</v>
      </c>
      <c r="AG351" s="266">
        <v>0</v>
      </c>
      <c r="AH351" s="266">
        <v>48</v>
      </c>
      <c r="AI351" s="266">
        <v>41</v>
      </c>
      <c r="AJ351" s="266">
        <v>38</v>
      </c>
      <c r="AK351" s="266">
        <v>19</v>
      </c>
      <c r="AL351" s="266">
        <v>11</v>
      </c>
      <c r="AM351" s="266">
        <v>3</v>
      </c>
      <c r="AN351" s="266">
        <v>46</v>
      </c>
      <c r="AO351" s="266">
        <v>39</v>
      </c>
      <c r="AP351" s="266">
        <v>48</v>
      </c>
      <c r="AQ351" s="266">
        <v>48</v>
      </c>
    </row>
    <row r="352" spans="1:43">
      <c r="A352" s="272">
        <v>347</v>
      </c>
      <c r="B352" s="270"/>
      <c r="C352" s="268" t="s">
        <v>3466</v>
      </c>
      <c r="D352" s="264">
        <v>3915</v>
      </c>
      <c r="E352" s="264">
        <v>1846</v>
      </c>
      <c r="F352" s="265">
        <v>978</v>
      </c>
      <c r="G352" s="265">
        <v>475</v>
      </c>
      <c r="H352" s="265">
        <v>419</v>
      </c>
      <c r="I352" s="265">
        <v>84</v>
      </c>
      <c r="J352" s="266">
        <v>74.959999999999994</v>
      </c>
      <c r="K352" s="266">
        <v>465</v>
      </c>
      <c r="L352" s="266">
        <v>67</v>
      </c>
      <c r="M352" s="266">
        <v>5</v>
      </c>
      <c r="N352" s="266">
        <v>65</v>
      </c>
      <c r="O352" s="266">
        <v>2</v>
      </c>
      <c r="P352" s="266">
        <v>2</v>
      </c>
      <c r="Q352" s="266">
        <v>20</v>
      </c>
      <c r="R352" s="266">
        <v>6</v>
      </c>
      <c r="S352" s="266">
        <v>8</v>
      </c>
      <c r="T352" s="266">
        <v>6</v>
      </c>
      <c r="U352" s="266">
        <v>4</v>
      </c>
      <c r="V352" s="266">
        <v>11</v>
      </c>
      <c r="W352" s="266">
        <v>4</v>
      </c>
      <c r="X352" s="266">
        <v>1</v>
      </c>
      <c r="Y352" s="266" t="s">
        <v>245</v>
      </c>
      <c r="Z352" s="266" t="s">
        <v>245</v>
      </c>
      <c r="AA352" s="266">
        <v>20</v>
      </c>
      <c r="AB352" s="266">
        <v>20</v>
      </c>
      <c r="AC352" s="266">
        <v>20</v>
      </c>
      <c r="AD352" s="266">
        <v>20</v>
      </c>
      <c r="AE352" s="266">
        <v>20</v>
      </c>
      <c r="AF352" s="266">
        <v>19</v>
      </c>
      <c r="AG352" s="266">
        <v>0</v>
      </c>
      <c r="AH352" s="266">
        <v>20</v>
      </c>
      <c r="AI352" s="266">
        <v>14</v>
      </c>
      <c r="AJ352" s="266">
        <v>15</v>
      </c>
      <c r="AK352" s="266">
        <v>10</v>
      </c>
      <c r="AL352" s="266">
        <v>6</v>
      </c>
      <c r="AM352" s="266">
        <v>2</v>
      </c>
      <c r="AN352" s="266">
        <v>19</v>
      </c>
      <c r="AO352" s="266">
        <v>17</v>
      </c>
      <c r="AP352" s="266">
        <v>20</v>
      </c>
      <c r="AQ352" s="266">
        <v>20</v>
      </c>
    </row>
    <row r="353" spans="1:43">
      <c r="A353" s="272">
        <v>348</v>
      </c>
      <c r="B353" s="269"/>
      <c r="C353" s="269" t="s">
        <v>3482</v>
      </c>
      <c r="D353" s="264">
        <v>3216</v>
      </c>
      <c r="E353" s="264">
        <v>2707</v>
      </c>
      <c r="F353" s="265">
        <v>215</v>
      </c>
      <c r="G353" s="265">
        <v>99</v>
      </c>
      <c r="H353" s="265">
        <v>99</v>
      </c>
      <c r="I353" s="265">
        <v>17</v>
      </c>
      <c r="J353" s="266">
        <v>49.63</v>
      </c>
      <c r="K353" s="266">
        <v>120</v>
      </c>
      <c r="L353" s="266">
        <v>31</v>
      </c>
      <c r="M353" s="266">
        <v>3</v>
      </c>
      <c r="N353" s="266">
        <v>27</v>
      </c>
      <c r="O353" s="266" t="s">
        <v>245</v>
      </c>
      <c r="P353" s="266">
        <v>1</v>
      </c>
      <c r="Q353" s="266">
        <v>17</v>
      </c>
      <c r="R353" s="266">
        <v>1</v>
      </c>
      <c r="S353" s="266">
        <v>11</v>
      </c>
      <c r="T353" s="266">
        <v>5</v>
      </c>
      <c r="U353" s="266">
        <v>1</v>
      </c>
      <c r="V353" s="266">
        <v>3</v>
      </c>
      <c r="W353" s="266">
        <v>9</v>
      </c>
      <c r="X353" s="266">
        <v>4</v>
      </c>
      <c r="Y353" s="266" t="s">
        <v>245</v>
      </c>
      <c r="Z353" s="266" t="s">
        <v>245</v>
      </c>
      <c r="AA353" s="266">
        <v>17</v>
      </c>
      <c r="AB353" s="266">
        <v>17</v>
      </c>
      <c r="AC353" s="266">
        <v>17</v>
      </c>
      <c r="AD353" s="266">
        <v>17</v>
      </c>
      <c r="AE353" s="266">
        <v>17</v>
      </c>
      <c r="AF353" s="266">
        <v>17</v>
      </c>
      <c r="AG353" s="266">
        <v>0</v>
      </c>
      <c r="AH353" s="266">
        <v>17</v>
      </c>
      <c r="AI353" s="266">
        <v>17</v>
      </c>
      <c r="AJ353" s="266">
        <v>12</v>
      </c>
      <c r="AK353" s="266">
        <v>7</v>
      </c>
      <c r="AL353" s="266">
        <v>2</v>
      </c>
      <c r="AM353" s="266">
        <v>0</v>
      </c>
      <c r="AN353" s="266">
        <v>16</v>
      </c>
      <c r="AO353" s="266">
        <v>16</v>
      </c>
      <c r="AP353" s="266">
        <v>17</v>
      </c>
      <c r="AQ353" s="266">
        <v>17</v>
      </c>
    </row>
    <row r="354" spans="1:43">
      <c r="A354" s="272">
        <v>349</v>
      </c>
      <c r="B354" s="270"/>
      <c r="C354" s="268" t="s">
        <v>3500</v>
      </c>
      <c r="D354" s="264">
        <v>1331</v>
      </c>
      <c r="E354" s="264">
        <v>963</v>
      </c>
      <c r="F354" s="265">
        <v>238</v>
      </c>
      <c r="G354" s="265">
        <v>141</v>
      </c>
      <c r="H354" s="265">
        <v>85</v>
      </c>
      <c r="I354" s="265">
        <v>12</v>
      </c>
      <c r="J354" s="266">
        <v>20.84</v>
      </c>
      <c r="K354" s="266">
        <v>121</v>
      </c>
      <c r="L354" s="266">
        <v>14</v>
      </c>
      <c r="M354" s="266">
        <v>2</v>
      </c>
      <c r="N354" s="266">
        <v>12</v>
      </c>
      <c r="O354" s="266">
        <v>2</v>
      </c>
      <c r="P354" s="266" t="s">
        <v>245</v>
      </c>
      <c r="Q354" s="266">
        <v>10</v>
      </c>
      <c r="R354" s="266">
        <v>1</v>
      </c>
      <c r="S354" s="266">
        <v>9</v>
      </c>
      <c r="T354" s="266" t="s">
        <v>245</v>
      </c>
      <c r="U354" s="266">
        <v>1</v>
      </c>
      <c r="V354" s="266">
        <v>1</v>
      </c>
      <c r="W354" s="266">
        <v>2</v>
      </c>
      <c r="X354" s="266">
        <v>4</v>
      </c>
      <c r="Y354" s="266">
        <v>2</v>
      </c>
      <c r="Z354" s="266" t="s">
        <v>245</v>
      </c>
      <c r="AA354" s="266">
        <v>10</v>
      </c>
      <c r="AB354" s="266">
        <v>10</v>
      </c>
      <c r="AC354" s="266">
        <v>10</v>
      </c>
      <c r="AD354" s="266">
        <v>10</v>
      </c>
      <c r="AE354" s="266">
        <v>10</v>
      </c>
      <c r="AF354" s="266">
        <v>10</v>
      </c>
      <c r="AG354" s="266">
        <v>0</v>
      </c>
      <c r="AH354" s="266">
        <v>10</v>
      </c>
      <c r="AI354" s="266">
        <v>9</v>
      </c>
      <c r="AJ354" s="266">
        <v>10</v>
      </c>
      <c r="AK354" s="266">
        <v>1</v>
      </c>
      <c r="AL354" s="266">
        <v>2</v>
      </c>
      <c r="AM354" s="266">
        <v>0</v>
      </c>
      <c r="AN354" s="266">
        <v>10</v>
      </c>
      <c r="AO354" s="266">
        <v>5</v>
      </c>
      <c r="AP354" s="266">
        <v>10</v>
      </c>
      <c r="AQ354" s="266">
        <v>10</v>
      </c>
    </row>
    <row r="355" spans="1:43">
      <c r="A355" s="272">
        <v>350</v>
      </c>
      <c r="B355" s="270"/>
      <c r="C355" s="268" t="s">
        <v>3511</v>
      </c>
      <c r="D355" s="264">
        <v>129</v>
      </c>
      <c r="E355" s="264">
        <v>24</v>
      </c>
      <c r="F355" s="265">
        <v>91</v>
      </c>
      <c r="G355" s="265">
        <v>9</v>
      </c>
      <c r="H355" s="265">
        <v>74</v>
      </c>
      <c r="I355" s="265">
        <v>8</v>
      </c>
      <c r="J355" s="266">
        <v>4.66</v>
      </c>
      <c r="K355" s="266">
        <v>33</v>
      </c>
      <c r="L355" s="266">
        <v>2</v>
      </c>
      <c r="M355" s="266">
        <v>1</v>
      </c>
      <c r="N355" s="266">
        <v>1</v>
      </c>
      <c r="O355" s="266" t="s">
        <v>245</v>
      </c>
      <c r="P355" s="266" t="s">
        <v>245</v>
      </c>
      <c r="Q355" s="266">
        <v>1</v>
      </c>
      <c r="R355" s="266" t="s">
        <v>245</v>
      </c>
      <c r="S355" s="266" t="s">
        <v>245</v>
      </c>
      <c r="T355" s="266">
        <v>1</v>
      </c>
      <c r="U355" s="266" t="s">
        <v>245</v>
      </c>
      <c r="V355" s="266" t="s">
        <v>245</v>
      </c>
      <c r="W355" s="266" t="s">
        <v>245</v>
      </c>
      <c r="X355" s="266">
        <v>1</v>
      </c>
      <c r="Y355" s="266" t="s">
        <v>245</v>
      </c>
      <c r="Z355" s="266" t="s">
        <v>245</v>
      </c>
      <c r="AA355" s="266">
        <v>1</v>
      </c>
      <c r="AB355" s="266">
        <v>1</v>
      </c>
      <c r="AC355" s="266">
        <v>1</v>
      </c>
      <c r="AD355" s="266">
        <v>1</v>
      </c>
      <c r="AE355" s="266">
        <v>1</v>
      </c>
      <c r="AF355" s="266">
        <v>1</v>
      </c>
      <c r="AG355" s="266">
        <v>0</v>
      </c>
      <c r="AH355" s="266">
        <v>1</v>
      </c>
      <c r="AI355" s="266">
        <v>1</v>
      </c>
      <c r="AJ355" s="266">
        <v>1</v>
      </c>
      <c r="AK355" s="266">
        <v>1</v>
      </c>
      <c r="AL355" s="266">
        <v>1</v>
      </c>
      <c r="AM355" s="266">
        <v>1</v>
      </c>
      <c r="AN355" s="266">
        <v>1</v>
      </c>
      <c r="AO355" s="266">
        <v>1</v>
      </c>
      <c r="AP355" s="266">
        <v>1</v>
      </c>
      <c r="AQ355" s="266">
        <v>1</v>
      </c>
    </row>
    <row r="356" spans="1:43">
      <c r="A356" s="272">
        <v>351</v>
      </c>
      <c r="B356" s="270" t="s">
        <v>3512</v>
      </c>
      <c r="C356" s="273"/>
      <c r="D356" s="264">
        <v>8696</v>
      </c>
      <c r="E356" s="264">
        <v>5836</v>
      </c>
      <c r="F356" s="265">
        <v>1179</v>
      </c>
      <c r="G356" s="265">
        <v>837</v>
      </c>
      <c r="H356" s="265">
        <v>243</v>
      </c>
      <c r="I356" s="265">
        <v>99</v>
      </c>
      <c r="J356" s="266">
        <v>60.61</v>
      </c>
      <c r="K356" s="266">
        <v>602</v>
      </c>
      <c r="L356" s="266">
        <v>147</v>
      </c>
      <c r="M356" s="266">
        <v>17</v>
      </c>
      <c r="N356" s="266">
        <v>137</v>
      </c>
      <c r="O356" s="266">
        <v>3</v>
      </c>
      <c r="P356" s="266">
        <v>3</v>
      </c>
      <c r="Q356" s="266">
        <v>35</v>
      </c>
      <c r="R356" s="266">
        <v>20</v>
      </c>
      <c r="S356" s="266">
        <v>14</v>
      </c>
      <c r="T356" s="266">
        <v>1</v>
      </c>
      <c r="U356" s="266">
        <v>3</v>
      </c>
      <c r="V356" s="266">
        <v>11</v>
      </c>
      <c r="W356" s="266">
        <v>9</v>
      </c>
      <c r="X356" s="266">
        <v>11</v>
      </c>
      <c r="Y356" s="266">
        <v>1</v>
      </c>
      <c r="Z356" s="266" t="s">
        <v>245</v>
      </c>
      <c r="AA356" s="266">
        <v>35</v>
      </c>
      <c r="AB356" s="266">
        <v>35</v>
      </c>
      <c r="AC356" s="266">
        <v>35</v>
      </c>
      <c r="AD356" s="266">
        <v>35</v>
      </c>
      <c r="AE356" s="266">
        <v>35</v>
      </c>
      <c r="AF356" s="266">
        <v>35</v>
      </c>
      <c r="AG356" s="266">
        <v>0</v>
      </c>
      <c r="AH356" s="266">
        <v>35</v>
      </c>
      <c r="AI356" s="266">
        <v>35</v>
      </c>
      <c r="AJ356" s="266">
        <v>27</v>
      </c>
      <c r="AK356" s="266">
        <v>17</v>
      </c>
      <c r="AL356" s="266">
        <v>6</v>
      </c>
      <c r="AM356" s="266">
        <v>6</v>
      </c>
      <c r="AN356" s="266">
        <v>35</v>
      </c>
      <c r="AO356" s="266">
        <v>33</v>
      </c>
      <c r="AP356" s="266">
        <v>35</v>
      </c>
      <c r="AQ356" s="266">
        <v>35</v>
      </c>
    </row>
    <row r="357" spans="1:43">
      <c r="A357" s="272">
        <v>352</v>
      </c>
      <c r="B357" s="270"/>
      <c r="C357" s="268" t="s">
        <v>3513</v>
      </c>
      <c r="D357" s="264">
        <v>5391</v>
      </c>
      <c r="E357" s="264">
        <v>3162</v>
      </c>
      <c r="F357" s="265">
        <v>889</v>
      </c>
      <c r="G357" s="265">
        <v>638</v>
      </c>
      <c r="H357" s="265">
        <v>187</v>
      </c>
      <c r="I357" s="265">
        <v>64</v>
      </c>
      <c r="J357" s="266">
        <v>31.58</v>
      </c>
      <c r="K357" s="266">
        <v>433</v>
      </c>
      <c r="L357" s="266">
        <v>104</v>
      </c>
      <c r="M357" s="266">
        <v>14</v>
      </c>
      <c r="N357" s="266">
        <v>95</v>
      </c>
      <c r="O357" s="266">
        <v>3</v>
      </c>
      <c r="P357" s="266">
        <v>3</v>
      </c>
      <c r="Q357" s="266">
        <v>26</v>
      </c>
      <c r="R357" s="266">
        <v>14</v>
      </c>
      <c r="S357" s="266">
        <v>11</v>
      </c>
      <c r="T357" s="266">
        <v>1</v>
      </c>
      <c r="U357" s="266">
        <v>3</v>
      </c>
      <c r="V357" s="266">
        <v>8</v>
      </c>
      <c r="W357" s="266">
        <v>4</v>
      </c>
      <c r="X357" s="266">
        <v>10</v>
      </c>
      <c r="Y357" s="266">
        <v>1</v>
      </c>
      <c r="Z357" s="266" t="s">
        <v>245</v>
      </c>
      <c r="AA357" s="266">
        <v>26</v>
      </c>
      <c r="AB357" s="266">
        <v>26</v>
      </c>
      <c r="AC357" s="266">
        <v>26</v>
      </c>
      <c r="AD357" s="266">
        <v>26</v>
      </c>
      <c r="AE357" s="266">
        <v>26</v>
      </c>
      <c r="AF357" s="266">
        <v>26</v>
      </c>
      <c r="AG357" s="266">
        <v>0</v>
      </c>
      <c r="AH357" s="266">
        <v>26</v>
      </c>
      <c r="AI357" s="266">
        <v>26</v>
      </c>
      <c r="AJ357" s="266">
        <v>20</v>
      </c>
      <c r="AK357" s="266">
        <v>12</v>
      </c>
      <c r="AL357" s="266">
        <v>4</v>
      </c>
      <c r="AM357" s="266">
        <v>4</v>
      </c>
      <c r="AN357" s="266">
        <v>26</v>
      </c>
      <c r="AO357" s="266">
        <v>24</v>
      </c>
      <c r="AP357" s="266">
        <v>26</v>
      </c>
      <c r="AQ357" s="266">
        <v>26</v>
      </c>
    </row>
    <row r="358" spans="1:43">
      <c r="A358" s="272">
        <v>353</v>
      </c>
      <c r="B358" s="270"/>
      <c r="C358" s="268" t="s">
        <v>3531</v>
      </c>
      <c r="D358" s="264">
        <v>3305</v>
      </c>
      <c r="E358" s="264">
        <v>2674</v>
      </c>
      <c r="F358" s="265">
        <v>290</v>
      </c>
      <c r="G358" s="265">
        <v>199</v>
      </c>
      <c r="H358" s="265">
        <v>56</v>
      </c>
      <c r="I358" s="265">
        <v>35</v>
      </c>
      <c r="J358" s="266">
        <v>29.03</v>
      </c>
      <c r="K358" s="266">
        <v>169</v>
      </c>
      <c r="L358" s="266">
        <v>43</v>
      </c>
      <c r="M358" s="266">
        <v>3</v>
      </c>
      <c r="N358" s="266">
        <v>42</v>
      </c>
      <c r="O358" s="266" t="s">
        <v>245</v>
      </c>
      <c r="P358" s="266" t="s">
        <v>245</v>
      </c>
      <c r="Q358" s="266">
        <v>9</v>
      </c>
      <c r="R358" s="266">
        <v>6</v>
      </c>
      <c r="S358" s="266">
        <v>3</v>
      </c>
      <c r="T358" s="266" t="s">
        <v>245</v>
      </c>
      <c r="U358" s="266" t="s">
        <v>245</v>
      </c>
      <c r="V358" s="266">
        <v>3</v>
      </c>
      <c r="W358" s="266">
        <v>5</v>
      </c>
      <c r="X358" s="266">
        <v>1</v>
      </c>
      <c r="Y358" s="266" t="s">
        <v>245</v>
      </c>
      <c r="Z358" s="266" t="s">
        <v>245</v>
      </c>
      <c r="AA358" s="266">
        <v>9</v>
      </c>
      <c r="AB358" s="266">
        <v>9</v>
      </c>
      <c r="AC358" s="266">
        <v>9</v>
      </c>
      <c r="AD358" s="266">
        <v>9</v>
      </c>
      <c r="AE358" s="266">
        <v>9</v>
      </c>
      <c r="AF358" s="266">
        <v>9</v>
      </c>
      <c r="AG358" s="266">
        <v>0</v>
      </c>
      <c r="AH358" s="266">
        <v>9</v>
      </c>
      <c r="AI358" s="266">
        <v>9</v>
      </c>
      <c r="AJ358" s="266">
        <v>7</v>
      </c>
      <c r="AK358" s="266">
        <v>5</v>
      </c>
      <c r="AL358" s="266">
        <v>2</v>
      </c>
      <c r="AM358" s="266">
        <v>2</v>
      </c>
      <c r="AN358" s="266">
        <v>9</v>
      </c>
      <c r="AO358" s="266">
        <v>9</v>
      </c>
      <c r="AP358" s="266">
        <v>9</v>
      </c>
      <c r="AQ358" s="266">
        <v>9</v>
      </c>
    </row>
    <row r="359" spans="1:43">
      <c r="A359" s="272">
        <v>354</v>
      </c>
      <c r="B359" s="269" t="s">
        <v>3535</v>
      </c>
      <c r="C359" s="269"/>
      <c r="D359" s="264">
        <v>4099</v>
      </c>
      <c r="E359" s="264">
        <v>2327</v>
      </c>
      <c r="F359" s="265">
        <v>887</v>
      </c>
      <c r="G359" s="265">
        <v>542</v>
      </c>
      <c r="H359" s="265">
        <v>314</v>
      </c>
      <c r="I359" s="265">
        <v>31</v>
      </c>
      <c r="J359" s="266">
        <v>42.84</v>
      </c>
      <c r="K359" s="266">
        <v>274</v>
      </c>
      <c r="L359" s="266">
        <v>42</v>
      </c>
      <c r="M359" s="266">
        <v>6</v>
      </c>
      <c r="N359" s="266">
        <v>37</v>
      </c>
      <c r="O359" s="266">
        <v>4</v>
      </c>
      <c r="P359" s="266">
        <v>7</v>
      </c>
      <c r="Q359" s="266">
        <v>31</v>
      </c>
      <c r="R359" s="266">
        <v>24</v>
      </c>
      <c r="S359" s="266">
        <v>3</v>
      </c>
      <c r="T359" s="266">
        <v>4</v>
      </c>
      <c r="U359" s="266">
        <v>12</v>
      </c>
      <c r="V359" s="266">
        <v>16</v>
      </c>
      <c r="W359" s="266">
        <v>3</v>
      </c>
      <c r="X359" s="266" t="s">
        <v>245</v>
      </c>
      <c r="Y359" s="266" t="s">
        <v>245</v>
      </c>
      <c r="Z359" s="266" t="s">
        <v>245</v>
      </c>
      <c r="AA359" s="266">
        <v>30</v>
      </c>
      <c r="AB359" s="266">
        <v>29</v>
      </c>
      <c r="AC359" s="266">
        <v>31</v>
      </c>
      <c r="AD359" s="266">
        <v>31</v>
      </c>
      <c r="AE359" s="266">
        <v>31</v>
      </c>
      <c r="AF359" s="266">
        <v>31</v>
      </c>
      <c r="AG359" s="266">
        <v>0</v>
      </c>
      <c r="AH359" s="266">
        <v>31</v>
      </c>
      <c r="AI359" s="266">
        <v>7</v>
      </c>
      <c r="AJ359" s="266">
        <v>26</v>
      </c>
      <c r="AK359" s="266">
        <v>9</v>
      </c>
      <c r="AL359" s="266">
        <v>1</v>
      </c>
      <c r="AM359" s="266">
        <v>0</v>
      </c>
      <c r="AN359" s="266">
        <v>28</v>
      </c>
      <c r="AO359" s="266">
        <v>10</v>
      </c>
      <c r="AP359" s="266">
        <v>31</v>
      </c>
      <c r="AQ359" s="266">
        <v>27</v>
      </c>
    </row>
    <row r="360" spans="1:43">
      <c r="A360" s="272">
        <v>355</v>
      </c>
      <c r="B360" s="270"/>
      <c r="C360" s="268" t="s">
        <v>4653</v>
      </c>
      <c r="D360" s="264">
        <v>4099</v>
      </c>
      <c r="E360" s="264">
        <v>2327</v>
      </c>
      <c r="F360" s="265">
        <v>887</v>
      </c>
      <c r="G360" s="265">
        <v>542</v>
      </c>
      <c r="H360" s="265">
        <v>314</v>
      </c>
      <c r="I360" s="265">
        <v>31</v>
      </c>
      <c r="J360" s="266">
        <v>42.84</v>
      </c>
      <c r="K360" s="266">
        <v>274</v>
      </c>
      <c r="L360" s="266">
        <v>42</v>
      </c>
      <c r="M360" s="266">
        <v>6</v>
      </c>
      <c r="N360" s="266">
        <v>37</v>
      </c>
      <c r="O360" s="266">
        <v>4</v>
      </c>
      <c r="P360" s="266">
        <v>7</v>
      </c>
      <c r="Q360" s="266">
        <v>31</v>
      </c>
      <c r="R360" s="266">
        <v>24</v>
      </c>
      <c r="S360" s="266">
        <v>3</v>
      </c>
      <c r="T360" s="266">
        <v>4</v>
      </c>
      <c r="U360" s="266">
        <v>12</v>
      </c>
      <c r="V360" s="266">
        <v>16</v>
      </c>
      <c r="W360" s="266">
        <v>3</v>
      </c>
      <c r="X360" s="266" t="s">
        <v>245</v>
      </c>
      <c r="Y360" s="266" t="s">
        <v>245</v>
      </c>
      <c r="Z360" s="266" t="s">
        <v>245</v>
      </c>
      <c r="AA360" s="266">
        <v>30</v>
      </c>
      <c r="AB360" s="266">
        <v>29</v>
      </c>
      <c r="AC360" s="266">
        <v>31</v>
      </c>
      <c r="AD360" s="266">
        <v>31</v>
      </c>
      <c r="AE360" s="266">
        <v>31</v>
      </c>
      <c r="AF360" s="266">
        <v>31</v>
      </c>
      <c r="AG360" s="266">
        <v>0</v>
      </c>
      <c r="AH360" s="266">
        <v>31</v>
      </c>
      <c r="AI360" s="266">
        <v>7</v>
      </c>
      <c r="AJ360" s="266">
        <v>26</v>
      </c>
      <c r="AK360" s="266">
        <v>9</v>
      </c>
      <c r="AL360" s="266">
        <v>1</v>
      </c>
      <c r="AM360" s="266">
        <v>0</v>
      </c>
      <c r="AN360" s="266">
        <v>28</v>
      </c>
      <c r="AO360" s="266">
        <v>10</v>
      </c>
      <c r="AP360" s="266">
        <v>31</v>
      </c>
      <c r="AQ360" s="266">
        <v>27</v>
      </c>
    </row>
    <row r="361" spans="1:43">
      <c r="A361" s="272">
        <v>356</v>
      </c>
      <c r="B361" s="270" t="s">
        <v>291</v>
      </c>
      <c r="C361" s="268"/>
      <c r="D361" s="264">
        <v>7705</v>
      </c>
      <c r="E361" s="264">
        <v>5869</v>
      </c>
      <c r="F361" s="265">
        <v>767</v>
      </c>
      <c r="G361" s="265">
        <v>423</v>
      </c>
      <c r="H361" s="265">
        <v>195</v>
      </c>
      <c r="I361" s="265">
        <v>149</v>
      </c>
      <c r="J361" s="266">
        <v>95.19</v>
      </c>
      <c r="K361" s="266">
        <v>464</v>
      </c>
      <c r="L361" s="266">
        <v>164</v>
      </c>
      <c r="M361" s="266">
        <v>67</v>
      </c>
      <c r="N361" s="266">
        <v>119</v>
      </c>
      <c r="O361" s="266">
        <v>18</v>
      </c>
      <c r="P361" s="266">
        <v>8</v>
      </c>
      <c r="Q361" s="266">
        <v>24</v>
      </c>
      <c r="R361" s="266">
        <v>2</v>
      </c>
      <c r="S361" s="266">
        <v>21</v>
      </c>
      <c r="T361" s="266">
        <v>1</v>
      </c>
      <c r="U361" s="266" t="s">
        <v>245</v>
      </c>
      <c r="V361" s="266">
        <v>4</v>
      </c>
      <c r="W361" s="266">
        <v>6</v>
      </c>
      <c r="X361" s="266">
        <v>11</v>
      </c>
      <c r="Y361" s="266">
        <v>3</v>
      </c>
      <c r="Z361" s="266" t="s">
        <v>245</v>
      </c>
      <c r="AA361" s="266">
        <v>24</v>
      </c>
      <c r="AB361" s="266">
        <v>24</v>
      </c>
      <c r="AC361" s="266">
        <v>24</v>
      </c>
      <c r="AD361" s="266">
        <v>24</v>
      </c>
      <c r="AE361" s="266">
        <v>24</v>
      </c>
      <c r="AF361" s="266">
        <v>24</v>
      </c>
      <c r="AG361" s="266">
        <v>0</v>
      </c>
      <c r="AH361" s="266">
        <v>24</v>
      </c>
      <c r="AI361" s="266">
        <v>24</v>
      </c>
      <c r="AJ361" s="266">
        <v>24</v>
      </c>
      <c r="AK361" s="266">
        <v>12</v>
      </c>
      <c r="AL361" s="266">
        <v>10</v>
      </c>
      <c r="AM361" s="266">
        <v>10</v>
      </c>
      <c r="AN361" s="266">
        <v>24</v>
      </c>
      <c r="AO361" s="266">
        <v>24</v>
      </c>
      <c r="AP361" s="266">
        <v>24</v>
      </c>
      <c r="AQ361" s="266">
        <v>24</v>
      </c>
    </row>
    <row r="362" spans="1:43">
      <c r="A362" s="272">
        <v>357</v>
      </c>
      <c r="B362" s="270"/>
      <c r="C362" s="268" t="s">
        <v>3562</v>
      </c>
      <c r="D362" s="264">
        <v>6595</v>
      </c>
      <c r="E362" s="264">
        <v>5588</v>
      </c>
      <c r="F362" s="265">
        <v>376</v>
      </c>
      <c r="G362" s="265">
        <v>210</v>
      </c>
      <c r="H362" s="265">
        <v>99</v>
      </c>
      <c r="I362" s="265">
        <v>67</v>
      </c>
      <c r="J362" s="266">
        <v>44.17</v>
      </c>
      <c r="K362" s="266">
        <v>248</v>
      </c>
      <c r="L362" s="266">
        <v>83</v>
      </c>
      <c r="M362" s="266">
        <v>47</v>
      </c>
      <c r="N362" s="266">
        <v>49</v>
      </c>
      <c r="O362" s="266">
        <v>4</v>
      </c>
      <c r="P362" s="266">
        <v>1</v>
      </c>
      <c r="Q362" s="266">
        <v>13</v>
      </c>
      <c r="R362" s="266" t="s">
        <v>245</v>
      </c>
      <c r="S362" s="266">
        <v>13</v>
      </c>
      <c r="T362" s="266" t="s">
        <v>245</v>
      </c>
      <c r="U362" s="266" t="s">
        <v>245</v>
      </c>
      <c r="V362" s="266">
        <v>1</v>
      </c>
      <c r="W362" s="266">
        <v>3</v>
      </c>
      <c r="X362" s="266">
        <v>7</v>
      </c>
      <c r="Y362" s="266">
        <v>2</v>
      </c>
      <c r="Z362" s="266" t="s">
        <v>245</v>
      </c>
      <c r="AA362" s="266">
        <v>13</v>
      </c>
      <c r="AB362" s="266">
        <v>13</v>
      </c>
      <c r="AC362" s="266">
        <v>13</v>
      </c>
      <c r="AD362" s="266">
        <v>13</v>
      </c>
      <c r="AE362" s="266">
        <v>13</v>
      </c>
      <c r="AF362" s="266">
        <v>13</v>
      </c>
      <c r="AG362" s="266">
        <v>0</v>
      </c>
      <c r="AH362" s="266">
        <v>13</v>
      </c>
      <c r="AI362" s="266">
        <v>13</v>
      </c>
      <c r="AJ362" s="266">
        <v>13</v>
      </c>
      <c r="AK362" s="266">
        <v>4</v>
      </c>
      <c r="AL362" s="266">
        <v>8</v>
      </c>
      <c r="AM362" s="266">
        <v>8</v>
      </c>
      <c r="AN362" s="266">
        <v>13</v>
      </c>
      <c r="AO362" s="266">
        <v>13</v>
      </c>
      <c r="AP362" s="266">
        <v>13</v>
      </c>
      <c r="AQ362" s="266">
        <v>13</v>
      </c>
    </row>
    <row r="363" spans="1:43">
      <c r="A363" s="272">
        <v>358</v>
      </c>
      <c r="B363" s="270"/>
      <c r="C363" s="268" t="s">
        <v>3567</v>
      </c>
      <c r="D363" s="264">
        <v>1110</v>
      </c>
      <c r="E363" s="264">
        <v>281</v>
      </c>
      <c r="F363" s="265">
        <v>391</v>
      </c>
      <c r="G363" s="265">
        <v>213</v>
      </c>
      <c r="H363" s="265">
        <v>96</v>
      </c>
      <c r="I363" s="265">
        <v>82</v>
      </c>
      <c r="J363" s="266">
        <v>51.02</v>
      </c>
      <c r="K363" s="266">
        <v>216</v>
      </c>
      <c r="L363" s="266">
        <v>81</v>
      </c>
      <c r="M363" s="266">
        <v>20</v>
      </c>
      <c r="N363" s="266">
        <v>70</v>
      </c>
      <c r="O363" s="266">
        <v>14</v>
      </c>
      <c r="P363" s="266">
        <v>7</v>
      </c>
      <c r="Q363" s="266">
        <v>11</v>
      </c>
      <c r="R363" s="266">
        <v>2</v>
      </c>
      <c r="S363" s="266">
        <v>8</v>
      </c>
      <c r="T363" s="266">
        <v>1</v>
      </c>
      <c r="U363" s="266" t="s">
        <v>245</v>
      </c>
      <c r="V363" s="266">
        <v>3</v>
      </c>
      <c r="W363" s="266">
        <v>3</v>
      </c>
      <c r="X363" s="266">
        <v>4</v>
      </c>
      <c r="Y363" s="266">
        <v>1</v>
      </c>
      <c r="Z363" s="266" t="s">
        <v>245</v>
      </c>
      <c r="AA363" s="266">
        <v>11</v>
      </c>
      <c r="AB363" s="266">
        <v>11</v>
      </c>
      <c r="AC363" s="266">
        <v>11</v>
      </c>
      <c r="AD363" s="266">
        <v>11</v>
      </c>
      <c r="AE363" s="266">
        <v>11</v>
      </c>
      <c r="AF363" s="266">
        <v>11</v>
      </c>
      <c r="AG363" s="266">
        <v>0</v>
      </c>
      <c r="AH363" s="266">
        <v>11</v>
      </c>
      <c r="AI363" s="266">
        <v>11</v>
      </c>
      <c r="AJ363" s="266">
        <v>11</v>
      </c>
      <c r="AK363" s="266">
        <v>8</v>
      </c>
      <c r="AL363" s="266">
        <v>2</v>
      </c>
      <c r="AM363" s="266">
        <v>2</v>
      </c>
      <c r="AN363" s="266">
        <v>11</v>
      </c>
      <c r="AO363" s="266">
        <v>11</v>
      </c>
      <c r="AP363" s="266">
        <v>11</v>
      </c>
      <c r="AQ363" s="266">
        <v>11</v>
      </c>
    </row>
    <row r="364" spans="1:43">
      <c r="A364" s="272">
        <v>359</v>
      </c>
      <c r="B364" s="269" t="s">
        <v>3575</v>
      </c>
      <c r="C364" s="269"/>
      <c r="D364" s="264">
        <v>5450</v>
      </c>
      <c r="E364" s="264">
        <v>3980</v>
      </c>
      <c r="F364" s="265">
        <v>498</v>
      </c>
      <c r="G364" s="265">
        <v>409</v>
      </c>
      <c r="H364" s="265">
        <v>49</v>
      </c>
      <c r="I364" s="265">
        <v>40</v>
      </c>
      <c r="J364" s="266">
        <v>8.39</v>
      </c>
      <c r="K364" s="266">
        <v>102</v>
      </c>
      <c r="L364" s="266">
        <v>35</v>
      </c>
      <c r="M364" s="266">
        <v>9</v>
      </c>
      <c r="N364" s="266">
        <v>34</v>
      </c>
      <c r="O364" s="266">
        <v>3</v>
      </c>
      <c r="P364" s="266">
        <v>2</v>
      </c>
      <c r="Q364" s="266">
        <v>9</v>
      </c>
      <c r="R364" s="266">
        <v>9</v>
      </c>
      <c r="S364" s="266" t="s">
        <v>245</v>
      </c>
      <c r="T364" s="266" t="s">
        <v>245</v>
      </c>
      <c r="U364" s="266">
        <v>3</v>
      </c>
      <c r="V364" s="266">
        <v>6</v>
      </c>
      <c r="W364" s="266" t="s">
        <v>245</v>
      </c>
      <c r="X364" s="266" t="s">
        <v>245</v>
      </c>
      <c r="Y364" s="266" t="s">
        <v>245</v>
      </c>
      <c r="Z364" s="266" t="s">
        <v>245</v>
      </c>
      <c r="AA364" s="266">
        <v>7</v>
      </c>
      <c r="AB364" s="266">
        <v>9</v>
      </c>
      <c r="AC364" s="266">
        <v>9</v>
      </c>
      <c r="AD364" s="266">
        <v>9</v>
      </c>
      <c r="AE364" s="266">
        <v>9</v>
      </c>
      <c r="AF364" s="266">
        <v>9</v>
      </c>
      <c r="AG364" s="266">
        <v>0</v>
      </c>
      <c r="AH364" s="266">
        <v>9</v>
      </c>
      <c r="AI364" s="266">
        <v>9</v>
      </c>
      <c r="AJ364" s="266">
        <v>7</v>
      </c>
      <c r="AK364" s="266">
        <v>5</v>
      </c>
      <c r="AL364" s="266">
        <v>0</v>
      </c>
      <c r="AM364" s="266">
        <v>0</v>
      </c>
      <c r="AN364" s="266">
        <v>9</v>
      </c>
      <c r="AO364" s="266">
        <v>9</v>
      </c>
      <c r="AP364" s="266">
        <v>9</v>
      </c>
      <c r="AQ364" s="266">
        <v>9</v>
      </c>
    </row>
    <row r="365" spans="1:43">
      <c r="A365" s="272">
        <v>360</v>
      </c>
      <c r="B365" s="270"/>
      <c r="C365" s="268" t="s">
        <v>4654</v>
      </c>
      <c r="D365" s="264">
        <v>5450</v>
      </c>
      <c r="E365" s="264">
        <v>3980</v>
      </c>
      <c r="F365" s="265">
        <v>498</v>
      </c>
      <c r="G365" s="265">
        <v>409</v>
      </c>
      <c r="H365" s="265">
        <v>49</v>
      </c>
      <c r="I365" s="265">
        <v>40</v>
      </c>
      <c r="J365" s="266">
        <v>8.39</v>
      </c>
      <c r="K365" s="266">
        <v>102</v>
      </c>
      <c r="L365" s="266">
        <v>35</v>
      </c>
      <c r="M365" s="266">
        <v>9</v>
      </c>
      <c r="N365" s="266">
        <v>34</v>
      </c>
      <c r="O365" s="266">
        <v>3</v>
      </c>
      <c r="P365" s="266">
        <v>2</v>
      </c>
      <c r="Q365" s="266">
        <v>9</v>
      </c>
      <c r="R365" s="266">
        <v>9</v>
      </c>
      <c r="S365" s="266" t="s">
        <v>245</v>
      </c>
      <c r="T365" s="266" t="s">
        <v>245</v>
      </c>
      <c r="U365" s="266">
        <v>3</v>
      </c>
      <c r="V365" s="266">
        <v>6</v>
      </c>
      <c r="W365" s="266" t="s">
        <v>245</v>
      </c>
      <c r="X365" s="266" t="s">
        <v>245</v>
      </c>
      <c r="Y365" s="266" t="s">
        <v>245</v>
      </c>
      <c r="Z365" s="266" t="s">
        <v>245</v>
      </c>
      <c r="AA365" s="266">
        <v>7</v>
      </c>
      <c r="AB365" s="266">
        <v>9</v>
      </c>
      <c r="AC365" s="266">
        <v>9</v>
      </c>
      <c r="AD365" s="266">
        <v>9</v>
      </c>
      <c r="AE365" s="266">
        <v>9</v>
      </c>
      <c r="AF365" s="266">
        <v>9</v>
      </c>
      <c r="AG365" s="266">
        <v>0</v>
      </c>
      <c r="AH365" s="266">
        <v>9</v>
      </c>
      <c r="AI365" s="266">
        <v>9</v>
      </c>
      <c r="AJ365" s="266">
        <v>7</v>
      </c>
      <c r="AK365" s="266">
        <v>5</v>
      </c>
      <c r="AL365" s="266">
        <v>0</v>
      </c>
      <c r="AM365" s="266">
        <v>0</v>
      </c>
      <c r="AN365" s="266">
        <v>9</v>
      </c>
      <c r="AO365" s="266">
        <v>9</v>
      </c>
      <c r="AP365" s="266">
        <v>9</v>
      </c>
      <c r="AQ365" s="266">
        <v>9</v>
      </c>
    </row>
    <row r="366" spans="1:43">
      <c r="A366" s="272">
        <v>361</v>
      </c>
      <c r="B366" s="270" t="s">
        <v>3581</v>
      </c>
      <c r="C366" s="268"/>
      <c r="D366" s="264">
        <v>7279</v>
      </c>
      <c r="E366" s="264">
        <v>4747</v>
      </c>
      <c r="F366" s="265">
        <v>1056</v>
      </c>
      <c r="G366" s="265">
        <v>239</v>
      </c>
      <c r="H366" s="265">
        <v>270</v>
      </c>
      <c r="I366" s="265">
        <v>547</v>
      </c>
      <c r="J366" s="266">
        <v>165.6</v>
      </c>
      <c r="K366" s="266">
        <v>808</v>
      </c>
      <c r="L366" s="266">
        <v>448</v>
      </c>
      <c r="M366" s="266">
        <v>80</v>
      </c>
      <c r="N366" s="266">
        <v>434</v>
      </c>
      <c r="O366" s="266">
        <v>96</v>
      </c>
      <c r="P366" s="266">
        <v>18</v>
      </c>
      <c r="Q366" s="266">
        <v>47</v>
      </c>
      <c r="R366" s="266" t="s">
        <v>245</v>
      </c>
      <c r="S366" s="266">
        <v>17</v>
      </c>
      <c r="T366" s="266">
        <v>30</v>
      </c>
      <c r="U366" s="266">
        <v>4</v>
      </c>
      <c r="V366" s="266">
        <v>17</v>
      </c>
      <c r="W366" s="266">
        <v>13</v>
      </c>
      <c r="X366" s="266">
        <v>9</v>
      </c>
      <c r="Y366" s="266">
        <v>3</v>
      </c>
      <c r="Z366" s="266">
        <v>1</v>
      </c>
      <c r="AA366" s="266">
        <v>17</v>
      </c>
      <c r="AB366" s="266">
        <v>46</v>
      </c>
      <c r="AC366" s="266">
        <v>47</v>
      </c>
      <c r="AD366" s="266">
        <v>47</v>
      </c>
      <c r="AE366" s="266">
        <v>47</v>
      </c>
      <c r="AF366" s="266">
        <v>44</v>
      </c>
      <c r="AG366" s="266">
        <v>0</v>
      </c>
      <c r="AH366" s="266">
        <v>47</v>
      </c>
      <c r="AI366" s="266">
        <v>14</v>
      </c>
      <c r="AJ366" s="266">
        <v>43</v>
      </c>
      <c r="AK366" s="266">
        <v>3</v>
      </c>
      <c r="AL366" s="266">
        <v>9</v>
      </c>
      <c r="AM366" s="266">
        <v>2</v>
      </c>
      <c r="AN366" s="266">
        <v>47</v>
      </c>
      <c r="AO366" s="266">
        <v>4</v>
      </c>
      <c r="AP366" s="266">
        <v>47</v>
      </c>
      <c r="AQ366" s="266">
        <v>25</v>
      </c>
    </row>
    <row r="367" spans="1:43">
      <c r="A367" s="272">
        <v>362</v>
      </c>
      <c r="B367" s="270"/>
      <c r="C367" s="268" t="s">
        <v>3582</v>
      </c>
      <c r="D367" s="264">
        <v>2556</v>
      </c>
      <c r="E367" s="264">
        <v>1446</v>
      </c>
      <c r="F367" s="265">
        <v>465</v>
      </c>
      <c r="G367" s="265">
        <v>116</v>
      </c>
      <c r="H367" s="265">
        <v>79</v>
      </c>
      <c r="I367" s="265">
        <v>270</v>
      </c>
      <c r="J367" s="266">
        <v>52.83</v>
      </c>
      <c r="K367" s="266">
        <v>419</v>
      </c>
      <c r="L367" s="266">
        <v>258</v>
      </c>
      <c r="M367" s="266">
        <v>40</v>
      </c>
      <c r="N367" s="266">
        <v>253</v>
      </c>
      <c r="O367" s="266">
        <v>62</v>
      </c>
      <c r="P367" s="266">
        <v>8</v>
      </c>
      <c r="Q367" s="266">
        <v>25</v>
      </c>
      <c r="R367" s="266" t="s">
        <v>245</v>
      </c>
      <c r="S367" s="266">
        <v>12</v>
      </c>
      <c r="T367" s="266">
        <v>13</v>
      </c>
      <c r="U367" s="266">
        <v>2</v>
      </c>
      <c r="V367" s="266">
        <v>12</v>
      </c>
      <c r="W367" s="266">
        <v>5</v>
      </c>
      <c r="X367" s="266">
        <v>3</v>
      </c>
      <c r="Y367" s="266">
        <v>2</v>
      </c>
      <c r="Z367" s="266">
        <v>1</v>
      </c>
      <c r="AA367" s="266">
        <v>10</v>
      </c>
      <c r="AB367" s="266">
        <v>24</v>
      </c>
      <c r="AC367" s="266">
        <v>25</v>
      </c>
      <c r="AD367" s="266">
        <v>25</v>
      </c>
      <c r="AE367" s="266">
        <v>25</v>
      </c>
      <c r="AF367" s="266">
        <v>22</v>
      </c>
      <c r="AG367" s="266">
        <v>0</v>
      </c>
      <c r="AH367" s="266">
        <v>25</v>
      </c>
      <c r="AI367" s="266">
        <v>0</v>
      </c>
      <c r="AJ367" s="266">
        <v>21</v>
      </c>
      <c r="AK367" s="266">
        <v>0</v>
      </c>
      <c r="AL367" s="266">
        <v>4</v>
      </c>
      <c r="AM367" s="266">
        <v>0</v>
      </c>
      <c r="AN367" s="266">
        <v>25</v>
      </c>
      <c r="AO367" s="266">
        <v>0</v>
      </c>
      <c r="AP367" s="266">
        <v>25</v>
      </c>
      <c r="AQ367" s="266">
        <v>3</v>
      </c>
    </row>
    <row r="368" spans="1:43">
      <c r="A368" s="272">
        <v>363</v>
      </c>
      <c r="B368" s="269"/>
      <c r="C368" s="269" t="s">
        <v>3602</v>
      </c>
      <c r="D368" s="264">
        <v>1831</v>
      </c>
      <c r="E368" s="264">
        <v>1188</v>
      </c>
      <c r="F368" s="265">
        <v>305</v>
      </c>
      <c r="G368" s="265">
        <v>53</v>
      </c>
      <c r="H368" s="265">
        <v>93</v>
      </c>
      <c r="I368" s="265">
        <v>159</v>
      </c>
      <c r="J368" s="266">
        <v>50.94</v>
      </c>
      <c r="K368" s="266">
        <v>221</v>
      </c>
      <c r="L368" s="266">
        <v>112</v>
      </c>
      <c r="M368" s="266">
        <v>21</v>
      </c>
      <c r="N368" s="266">
        <v>108</v>
      </c>
      <c r="O368" s="266">
        <v>14</v>
      </c>
      <c r="P368" s="266">
        <v>5</v>
      </c>
      <c r="Q368" s="266">
        <v>10</v>
      </c>
      <c r="R368" s="266" t="s">
        <v>245</v>
      </c>
      <c r="S368" s="266" t="s">
        <v>245</v>
      </c>
      <c r="T368" s="266">
        <v>10</v>
      </c>
      <c r="U368" s="266">
        <v>1</v>
      </c>
      <c r="V368" s="266">
        <v>3</v>
      </c>
      <c r="W368" s="266">
        <v>4</v>
      </c>
      <c r="X368" s="266">
        <v>2</v>
      </c>
      <c r="Y368" s="266" t="s">
        <v>245</v>
      </c>
      <c r="Z368" s="266" t="s">
        <v>245</v>
      </c>
      <c r="AA368" s="266">
        <v>4</v>
      </c>
      <c r="AB368" s="266">
        <v>10</v>
      </c>
      <c r="AC368" s="266">
        <v>10</v>
      </c>
      <c r="AD368" s="266">
        <v>10</v>
      </c>
      <c r="AE368" s="266">
        <v>10</v>
      </c>
      <c r="AF368" s="266">
        <v>10</v>
      </c>
      <c r="AG368" s="266">
        <v>0</v>
      </c>
      <c r="AH368" s="266">
        <v>10</v>
      </c>
      <c r="AI368" s="266">
        <v>8</v>
      </c>
      <c r="AJ368" s="266">
        <v>10</v>
      </c>
      <c r="AK368" s="266">
        <v>0</v>
      </c>
      <c r="AL368" s="266">
        <v>2</v>
      </c>
      <c r="AM368" s="266">
        <v>1</v>
      </c>
      <c r="AN368" s="266">
        <v>10</v>
      </c>
      <c r="AO368" s="266">
        <v>1</v>
      </c>
      <c r="AP368" s="266">
        <v>10</v>
      </c>
      <c r="AQ368" s="266">
        <v>10</v>
      </c>
    </row>
    <row r="369" spans="1:43">
      <c r="A369" s="272">
        <v>364</v>
      </c>
      <c r="B369" s="270"/>
      <c r="C369" s="268" t="s">
        <v>3610</v>
      </c>
      <c r="D369" s="264">
        <v>2731</v>
      </c>
      <c r="E369" s="264">
        <v>2098</v>
      </c>
      <c r="F369" s="265">
        <v>221</v>
      </c>
      <c r="G369" s="265">
        <v>67</v>
      </c>
      <c r="H369" s="265">
        <v>84</v>
      </c>
      <c r="I369" s="265">
        <v>70</v>
      </c>
      <c r="J369" s="266">
        <v>59</v>
      </c>
      <c r="K369" s="266">
        <v>116</v>
      </c>
      <c r="L369" s="266">
        <v>39</v>
      </c>
      <c r="M369" s="266">
        <v>9</v>
      </c>
      <c r="N369" s="266">
        <v>34</v>
      </c>
      <c r="O369" s="266">
        <v>4</v>
      </c>
      <c r="P369" s="266">
        <v>1</v>
      </c>
      <c r="Q369" s="266">
        <v>10</v>
      </c>
      <c r="R369" s="266" t="s">
        <v>245</v>
      </c>
      <c r="S369" s="266">
        <v>5</v>
      </c>
      <c r="T369" s="266">
        <v>5</v>
      </c>
      <c r="U369" s="266">
        <v>1</v>
      </c>
      <c r="V369" s="266">
        <v>1</v>
      </c>
      <c r="W369" s="266">
        <v>4</v>
      </c>
      <c r="X369" s="266">
        <v>4</v>
      </c>
      <c r="Y369" s="266" t="s">
        <v>245</v>
      </c>
      <c r="Z369" s="266" t="s">
        <v>245</v>
      </c>
      <c r="AA369" s="266">
        <v>2</v>
      </c>
      <c r="AB369" s="266">
        <v>10</v>
      </c>
      <c r="AC369" s="266">
        <v>10</v>
      </c>
      <c r="AD369" s="266">
        <v>10</v>
      </c>
      <c r="AE369" s="266">
        <v>10</v>
      </c>
      <c r="AF369" s="266">
        <v>10</v>
      </c>
      <c r="AG369" s="266">
        <v>0</v>
      </c>
      <c r="AH369" s="266">
        <v>10</v>
      </c>
      <c r="AI369" s="266">
        <v>5</v>
      </c>
      <c r="AJ369" s="266">
        <v>10</v>
      </c>
      <c r="AK369" s="266">
        <v>2</v>
      </c>
      <c r="AL369" s="266">
        <v>3</v>
      </c>
      <c r="AM369" s="266">
        <v>1</v>
      </c>
      <c r="AN369" s="266">
        <v>10</v>
      </c>
      <c r="AO369" s="266">
        <v>3</v>
      </c>
      <c r="AP369" s="266">
        <v>10</v>
      </c>
      <c r="AQ369" s="266">
        <v>10</v>
      </c>
    </row>
    <row r="370" spans="1:43">
      <c r="A370" s="272">
        <v>365</v>
      </c>
      <c r="B370" s="270"/>
      <c r="C370" s="268" t="s">
        <v>3617</v>
      </c>
      <c r="D370" s="264">
        <v>161</v>
      </c>
      <c r="E370" s="264">
        <v>15</v>
      </c>
      <c r="F370" s="265">
        <v>65</v>
      </c>
      <c r="G370" s="265">
        <v>3</v>
      </c>
      <c r="H370" s="265">
        <v>14</v>
      </c>
      <c r="I370" s="265">
        <v>48</v>
      </c>
      <c r="J370" s="266">
        <v>2.83</v>
      </c>
      <c r="K370" s="266">
        <v>52</v>
      </c>
      <c r="L370" s="266">
        <v>39</v>
      </c>
      <c r="M370" s="266">
        <v>10</v>
      </c>
      <c r="N370" s="266">
        <v>39</v>
      </c>
      <c r="O370" s="266">
        <v>16</v>
      </c>
      <c r="P370" s="266">
        <v>4</v>
      </c>
      <c r="Q370" s="266">
        <v>2</v>
      </c>
      <c r="R370" s="266" t="s">
        <v>245</v>
      </c>
      <c r="S370" s="266" t="s">
        <v>245</v>
      </c>
      <c r="T370" s="266">
        <v>2</v>
      </c>
      <c r="U370" s="266" t="s">
        <v>245</v>
      </c>
      <c r="V370" s="266">
        <v>1</v>
      </c>
      <c r="W370" s="266" t="s">
        <v>245</v>
      </c>
      <c r="X370" s="266" t="s">
        <v>245</v>
      </c>
      <c r="Y370" s="266">
        <v>1</v>
      </c>
      <c r="Z370" s="266" t="s">
        <v>245</v>
      </c>
      <c r="AA370" s="266">
        <v>1</v>
      </c>
      <c r="AB370" s="266">
        <v>2</v>
      </c>
      <c r="AC370" s="266">
        <v>2</v>
      </c>
      <c r="AD370" s="266">
        <v>2</v>
      </c>
      <c r="AE370" s="266">
        <v>2</v>
      </c>
      <c r="AF370" s="266">
        <v>2</v>
      </c>
      <c r="AG370" s="266">
        <v>0</v>
      </c>
      <c r="AH370" s="266">
        <v>2</v>
      </c>
      <c r="AI370" s="266">
        <v>1</v>
      </c>
      <c r="AJ370" s="266">
        <v>2</v>
      </c>
      <c r="AK370" s="266">
        <v>1</v>
      </c>
      <c r="AL370" s="266">
        <v>0</v>
      </c>
      <c r="AM370" s="266">
        <v>0</v>
      </c>
      <c r="AN370" s="266">
        <v>2</v>
      </c>
      <c r="AO370" s="266">
        <v>0</v>
      </c>
      <c r="AP370" s="266">
        <v>2</v>
      </c>
      <c r="AQ370" s="266">
        <v>2</v>
      </c>
    </row>
    <row r="371" spans="1:43">
      <c r="A371" s="272">
        <v>366</v>
      </c>
      <c r="B371" s="269" t="s">
        <v>3619</v>
      </c>
      <c r="C371" s="269"/>
      <c r="D371" s="264">
        <v>4536</v>
      </c>
      <c r="E371" s="264">
        <v>2557</v>
      </c>
      <c r="F371" s="265">
        <v>945</v>
      </c>
      <c r="G371" s="265">
        <v>286</v>
      </c>
      <c r="H371" s="265">
        <v>285</v>
      </c>
      <c r="I371" s="265">
        <v>374</v>
      </c>
      <c r="J371" s="266">
        <v>79.56</v>
      </c>
      <c r="K371" s="266">
        <v>787</v>
      </c>
      <c r="L371" s="266">
        <v>566</v>
      </c>
      <c r="M371" s="266">
        <v>475</v>
      </c>
      <c r="N371" s="266">
        <v>267</v>
      </c>
      <c r="O371" s="266">
        <v>19</v>
      </c>
      <c r="P371" s="266">
        <v>10</v>
      </c>
      <c r="Q371" s="266">
        <v>62</v>
      </c>
      <c r="R371" s="266" t="s">
        <v>245</v>
      </c>
      <c r="S371" s="266">
        <v>29</v>
      </c>
      <c r="T371" s="266">
        <v>33</v>
      </c>
      <c r="U371" s="266">
        <v>6</v>
      </c>
      <c r="V371" s="266">
        <v>19</v>
      </c>
      <c r="W371" s="266">
        <v>17</v>
      </c>
      <c r="X371" s="266">
        <v>20</v>
      </c>
      <c r="Y371" s="266" t="s">
        <v>245</v>
      </c>
      <c r="Z371" s="266" t="s">
        <v>245</v>
      </c>
      <c r="AA371" s="266">
        <v>53</v>
      </c>
      <c r="AB371" s="266">
        <v>60</v>
      </c>
      <c r="AC371" s="266">
        <v>52</v>
      </c>
      <c r="AD371" s="266">
        <v>62</v>
      </c>
      <c r="AE371" s="266">
        <v>62</v>
      </c>
      <c r="AF371" s="266">
        <v>62</v>
      </c>
      <c r="AG371" s="266">
        <v>0</v>
      </c>
      <c r="AH371" s="266">
        <v>61</v>
      </c>
      <c r="AI371" s="266">
        <v>18</v>
      </c>
      <c r="AJ371" s="266">
        <v>27</v>
      </c>
      <c r="AK371" s="266">
        <v>11</v>
      </c>
      <c r="AL371" s="266">
        <v>8</v>
      </c>
      <c r="AM371" s="266">
        <v>4</v>
      </c>
      <c r="AN371" s="266">
        <v>62</v>
      </c>
      <c r="AO371" s="266">
        <v>62</v>
      </c>
      <c r="AP371" s="266">
        <v>61</v>
      </c>
      <c r="AQ371" s="266">
        <v>60</v>
      </c>
    </row>
    <row r="372" spans="1:43">
      <c r="A372" s="272">
        <v>367</v>
      </c>
      <c r="B372" s="270"/>
      <c r="C372" s="268" t="s">
        <v>3620</v>
      </c>
      <c r="D372" s="264">
        <v>3120</v>
      </c>
      <c r="E372" s="264">
        <v>1773</v>
      </c>
      <c r="F372" s="265">
        <v>600</v>
      </c>
      <c r="G372" s="265">
        <v>202</v>
      </c>
      <c r="H372" s="265">
        <v>201</v>
      </c>
      <c r="I372" s="265">
        <v>197</v>
      </c>
      <c r="J372" s="266">
        <v>52.22</v>
      </c>
      <c r="K372" s="266">
        <v>501</v>
      </c>
      <c r="L372" s="266">
        <v>364</v>
      </c>
      <c r="M372" s="266">
        <v>317</v>
      </c>
      <c r="N372" s="266">
        <v>173</v>
      </c>
      <c r="O372" s="266">
        <v>14</v>
      </c>
      <c r="P372" s="266">
        <v>8</v>
      </c>
      <c r="Q372" s="266">
        <v>45</v>
      </c>
      <c r="R372" s="266" t="s">
        <v>245</v>
      </c>
      <c r="S372" s="266">
        <v>24</v>
      </c>
      <c r="T372" s="266">
        <v>21</v>
      </c>
      <c r="U372" s="266">
        <v>6</v>
      </c>
      <c r="V372" s="266">
        <v>17</v>
      </c>
      <c r="W372" s="266">
        <v>11</v>
      </c>
      <c r="X372" s="266">
        <v>11</v>
      </c>
      <c r="Y372" s="266" t="s">
        <v>245</v>
      </c>
      <c r="Z372" s="266" t="s">
        <v>245</v>
      </c>
      <c r="AA372" s="266">
        <v>43</v>
      </c>
      <c r="AB372" s="266">
        <v>43</v>
      </c>
      <c r="AC372" s="266">
        <v>35</v>
      </c>
      <c r="AD372" s="266">
        <v>45</v>
      </c>
      <c r="AE372" s="266">
        <v>45</v>
      </c>
      <c r="AF372" s="266">
        <v>45</v>
      </c>
      <c r="AG372" s="266">
        <v>0</v>
      </c>
      <c r="AH372" s="266">
        <v>44</v>
      </c>
      <c r="AI372" s="266">
        <v>8</v>
      </c>
      <c r="AJ372" s="266">
        <v>11</v>
      </c>
      <c r="AK372" s="266">
        <v>7</v>
      </c>
      <c r="AL372" s="266">
        <v>5</v>
      </c>
      <c r="AM372" s="266">
        <v>2</v>
      </c>
      <c r="AN372" s="266">
        <v>45</v>
      </c>
      <c r="AO372" s="266">
        <v>45</v>
      </c>
      <c r="AP372" s="266">
        <v>44</v>
      </c>
      <c r="AQ372" s="266">
        <v>43</v>
      </c>
    </row>
    <row r="373" spans="1:43">
      <c r="A373" s="272">
        <v>368</v>
      </c>
      <c r="B373" s="270"/>
      <c r="C373" s="268" t="s">
        <v>3648</v>
      </c>
      <c r="D373" s="264">
        <v>1416</v>
      </c>
      <c r="E373" s="264">
        <v>784</v>
      </c>
      <c r="F373" s="265">
        <v>345</v>
      </c>
      <c r="G373" s="265">
        <v>84</v>
      </c>
      <c r="H373" s="265">
        <v>84</v>
      </c>
      <c r="I373" s="265">
        <v>177</v>
      </c>
      <c r="J373" s="266">
        <v>27.34</v>
      </c>
      <c r="K373" s="266">
        <v>286</v>
      </c>
      <c r="L373" s="266">
        <v>202</v>
      </c>
      <c r="M373" s="266">
        <v>158</v>
      </c>
      <c r="N373" s="266">
        <v>94</v>
      </c>
      <c r="O373" s="266">
        <v>5</v>
      </c>
      <c r="P373" s="266">
        <v>2</v>
      </c>
      <c r="Q373" s="266">
        <v>17</v>
      </c>
      <c r="R373" s="266" t="s">
        <v>245</v>
      </c>
      <c r="S373" s="266">
        <v>5</v>
      </c>
      <c r="T373" s="266">
        <v>12</v>
      </c>
      <c r="U373" s="266" t="s">
        <v>245</v>
      </c>
      <c r="V373" s="266">
        <v>2</v>
      </c>
      <c r="W373" s="266">
        <v>6</v>
      </c>
      <c r="X373" s="266">
        <v>9</v>
      </c>
      <c r="Y373" s="266" t="s">
        <v>245</v>
      </c>
      <c r="Z373" s="266" t="s">
        <v>245</v>
      </c>
      <c r="AA373" s="266">
        <v>10</v>
      </c>
      <c r="AB373" s="266">
        <v>17</v>
      </c>
      <c r="AC373" s="266">
        <v>17</v>
      </c>
      <c r="AD373" s="266">
        <v>17</v>
      </c>
      <c r="AE373" s="266">
        <v>17</v>
      </c>
      <c r="AF373" s="266">
        <v>17</v>
      </c>
      <c r="AG373" s="266">
        <v>0</v>
      </c>
      <c r="AH373" s="266">
        <v>17</v>
      </c>
      <c r="AI373" s="266">
        <v>10</v>
      </c>
      <c r="AJ373" s="266">
        <v>16</v>
      </c>
      <c r="AK373" s="266">
        <v>4</v>
      </c>
      <c r="AL373" s="266">
        <v>3</v>
      </c>
      <c r="AM373" s="266">
        <v>2</v>
      </c>
      <c r="AN373" s="266">
        <v>17</v>
      </c>
      <c r="AO373" s="266">
        <v>17</v>
      </c>
      <c r="AP373" s="266">
        <v>17</v>
      </c>
      <c r="AQ373" s="266">
        <v>17</v>
      </c>
    </row>
    <row r="374" spans="1:43">
      <c r="A374" s="272">
        <v>369</v>
      </c>
      <c r="B374" s="270" t="s">
        <v>3655</v>
      </c>
      <c r="C374" s="268"/>
      <c r="D374" s="264">
        <v>12307</v>
      </c>
      <c r="E374" s="264">
        <v>10910</v>
      </c>
      <c r="F374" s="265">
        <v>509</v>
      </c>
      <c r="G374" s="265">
        <v>249</v>
      </c>
      <c r="H374" s="265">
        <v>209</v>
      </c>
      <c r="I374" s="265">
        <v>51</v>
      </c>
      <c r="J374" s="266">
        <v>150.97999999999999</v>
      </c>
      <c r="K374" s="266">
        <v>230</v>
      </c>
      <c r="L374" s="266">
        <v>63</v>
      </c>
      <c r="M374" s="266">
        <v>9</v>
      </c>
      <c r="N374" s="266">
        <v>55</v>
      </c>
      <c r="O374" s="266">
        <v>1</v>
      </c>
      <c r="P374" s="266">
        <v>13</v>
      </c>
      <c r="Q374" s="266">
        <v>43</v>
      </c>
      <c r="R374" s="266">
        <v>4</v>
      </c>
      <c r="S374" s="266">
        <v>29</v>
      </c>
      <c r="T374" s="266">
        <v>10</v>
      </c>
      <c r="U374" s="266">
        <v>2</v>
      </c>
      <c r="V374" s="266">
        <v>12</v>
      </c>
      <c r="W374" s="266">
        <v>12</v>
      </c>
      <c r="X374" s="266">
        <v>11</v>
      </c>
      <c r="Y374" s="266">
        <v>6</v>
      </c>
      <c r="Z374" s="266" t="s">
        <v>245</v>
      </c>
      <c r="AA374" s="266">
        <v>23</v>
      </c>
      <c r="AB374" s="266">
        <v>34</v>
      </c>
      <c r="AC374" s="266">
        <v>37</v>
      </c>
      <c r="AD374" s="266">
        <v>43</v>
      </c>
      <c r="AE374" s="266">
        <v>42</v>
      </c>
      <c r="AF374" s="266">
        <v>33</v>
      </c>
      <c r="AG374" s="266">
        <v>0</v>
      </c>
      <c r="AH374" s="266">
        <v>43</v>
      </c>
      <c r="AI374" s="266">
        <v>20</v>
      </c>
      <c r="AJ374" s="266">
        <v>43</v>
      </c>
      <c r="AK374" s="266">
        <v>10</v>
      </c>
      <c r="AL374" s="266">
        <v>13</v>
      </c>
      <c r="AM374" s="266">
        <v>6</v>
      </c>
      <c r="AN374" s="266">
        <v>43</v>
      </c>
      <c r="AO374" s="266">
        <v>33</v>
      </c>
      <c r="AP374" s="266">
        <v>43</v>
      </c>
      <c r="AQ374" s="266">
        <v>34</v>
      </c>
    </row>
    <row r="375" spans="1:43">
      <c r="A375" s="272">
        <v>370</v>
      </c>
      <c r="B375" s="270"/>
      <c r="C375" s="268" t="s">
        <v>3656</v>
      </c>
      <c r="D375" s="264">
        <v>2270</v>
      </c>
      <c r="E375" s="264">
        <v>1742</v>
      </c>
      <c r="F375" s="265">
        <v>167</v>
      </c>
      <c r="G375" s="265">
        <v>67</v>
      </c>
      <c r="H375" s="265">
        <v>71</v>
      </c>
      <c r="I375" s="265">
        <v>29</v>
      </c>
      <c r="J375" s="266">
        <v>63.44</v>
      </c>
      <c r="K375" s="266">
        <v>43</v>
      </c>
      <c r="L375" s="266">
        <v>12</v>
      </c>
      <c r="M375" s="266">
        <v>1</v>
      </c>
      <c r="N375" s="266">
        <v>7</v>
      </c>
      <c r="O375" s="266" t="s">
        <v>245</v>
      </c>
      <c r="P375" s="266">
        <v>5</v>
      </c>
      <c r="Q375" s="266">
        <v>15</v>
      </c>
      <c r="R375" s="266">
        <v>1</v>
      </c>
      <c r="S375" s="266">
        <v>11</v>
      </c>
      <c r="T375" s="266">
        <v>3</v>
      </c>
      <c r="U375" s="266">
        <v>2</v>
      </c>
      <c r="V375" s="266">
        <v>4</v>
      </c>
      <c r="W375" s="266">
        <v>4</v>
      </c>
      <c r="X375" s="266">
        <v>3</v>
      </c>
      <c r="Y375" s="266">
        <v>2</v>
      </c>
      <c r="Z375" s="266" t="s">
        <v>245</v>
      </c>
      <c r="AA375" s="266">
        <v>7</v>
      </c>
      <c r="AB375" s="266">
        <v>15</v>
      </c>
      <c r="AC375" s="266">
        <v>11</v>
      </c>
      <c r="AD375" s="266">
        <v>15</v>
      </c>
      <c r="AE375" s="266">
        <v>14</v>
      </c>
      <c r="AF375" s="266">
        <v>13</v>
      </c>
      <c r="AG375" s="266">
        <v>0</v>
      </c>
      <c r="AH375" s="266">
        <v>15</v>
      </c>
      <c r="AI375" s="266">
        <v>7</v>
      </c>
      <c r="AJ375" s="266">
        <v>15</v>
      </c>
      <c r="AK375" s="266">
        <v>5</v>
      </c>
      <c r="AL375" s="266">
        <v>6</v>
      </c>
      <c r="AM375" s="266">
        <v>4</v>
      </c>
      <c r="AN375" s="266">
        <v>15</v>
      </c>
      <c r="AO375" s="266">
        <v>14</v>
      </c>
      <c r="AP375" s="266">
        <v>15</v>
      </c>
      <c r="AQ375" s="266">
        <v>15</v>
      </c>
    </row>
    <row r="376" spans="1:43">
      <c r="A376" s="272">
        <v>371</v>
      </c>
      <c r="B376" s="270"/>
      <c r="C376" s="268" t="s">
        <v>3668</v>
      </c>
      <c r="D376" s="264">
        <v>1998</v>
      </c>
      <c r="E376" s="264">
        <v>1755</v>
      </c>
      <c r="F376" s="265">
        <v>124</v>
      </c>
      <c r="G376" s="265">
        <v>83</v>
      </c>
      <c r="H376" s="265">
        <v>33</v>
      </c>
      <c r="I376" s="265">
        <v>8</v>
      </c>
      <c r="J376" s="266">
        <v>28.77</v>
      </c>
      <c r="K376" s="266">
        <v>98</v>
      </c>
      <c r="L376" s="266">
        <v>31</v>
      </c>
      <c r="M376" s="266">
        <v>4</v>
      </c>
      <c r="N376" s="266">
        <v>31</v>
      </c>
      <c r="O376" s="266">
        <v>1</v>
      </c>
      <c r="P376" s="266">
        <v>2</v>
      </c>
      <c r="Q376" s="266">
        <v>8</v>
      </c>
      <c r="R376" s="266">
        <v>3</v>
      </c>
      <c r="S376" s="266">
        <v>5</v>
      </c>
      <c r="T376" s="266" t="s">
        <v>245</v>
      </c>
      <c r="U376" s="266" t="s">
        <v>245</v>
      </c>
      <c r="V376" s="266">
        <v>2</v>
      </c>
      <c r="W376" s="266">
        <v>3</v>
      </c>
      <c r="X376" s="266">
        <v>2</v>
      </c>
      <c r="Y376" s="266">
        <v>1</v>
      </c>
      <c r="Z376" s="266" t="s">
        <v>245</v>
      </c>
      <c r="AA376" s="266">
        <v>5</v>
      </c>
      <c r="AB376" s="266">
        <v>8</v>
      </c>
      <c r="AC376" s="266">
        <v>8</v>
      </c>
      <c r="AD376" s="266">
        <v>8</v>
      </c>
      <c r="AE376" s="266">
        <v>8</v>
      </c>
      <c r="AF376" s="266">
        <v>0</v>
      </c>
      <c r="AG376" s="266">
        <v>0</v>
      </c>
      <c r="AH376" s="266">
        <v>8</v>
      </c>
      <c r="AI376" s="266">
        <v>4</v>
      </c>
      <c r="AJ376" s="266">
        <v>8</v>
      </c>
      <c r="AK376" s="266">
        <v>0</v>
      </c>
      <c r="AL376" s="266">
        <v>3</v>
      </c>
      <c r="AM376" s="266">
        <v>0</v>
      </c>
      <c r="AN376" s="266">
        <v>8</v>
      </c>
      <c r="AO376" s="266">
        <v>8</v>
      </c>
      <c r="AP376" s="266">
        <v>8</v>
      </c>
      <c r="AQ376" s="266">
        <v>8</v>
      </c>
    </row>
    <row r="377" spans="1:43">
      <c r="A377" s="272">
        <v>372</v>
      </c>
      <c r="B377" s="270"/>
      <c r="C377" s="268" t="s">
        <v>3673</v>
      </c>
      <c r="D377" s="264">
        <v>6021</v>
      </c>
      <c r="E377" s="264">
        <v>5823</v>
      </c>
      <c r="F377" s="265">
        <v>48</v>
      </c>
      <c r="G377" s="265">
        <v>12</v>
      </c>
      <c r="H377" s="265">
        <v>36</v>
      </c>
      <c r="I377" s="265">
        <v>0</v>
      </c>
      <c r="J377" s="266">
        <v>11.06</v>
      </c>
      <c r="K377" s="266">
        <v>15</v>
      </c>
      <c r="L377" s="266">
        <v>4</v>
      </c>
      <c r="M377" s="266">
        <v>1</v>
      </c>
      <c r="N377" s="266">
        <v>4</v>
      </c>
      <c r="O377" s="266" t="s">
        <v>245</v>
      </c>
      <c r="P377" s="266">
        <v>2</v>
      </c>
      <c r="Q377" s="266">
        <v>8</v>
      </c>
      <c r="R377" s="266" t="s">
        <v>245</v>
      </c>
      <c r="S377" s="266">
        <v>2</v>
      </c>
      <c r="T377" s="266">
        <v>6</v>
      </c>
      <c r="U377" s="266" t="s">
        <v>245</v>
      </c>
      <c r="V377" s="266">
        <v>4</v>
      </c>
      <c r="W377" s="266">
        <v>4</v>
      </c>
      <c r="X377" s="266" t="s">
        <v>245</v>
      </c>
      <c r="Y377" s="266" t="s">
        <v>245</v>
      </c>
      <c r="Z377" s="266" t="s">
        <v>245</v>
      </c>
      <c r="AA377" s="266">
        <v>0</v>
      </c>
      <c r="AB377" s="266">
        <v>0</v>
      </c>
      <c r="AC377" s="266">
        <v>8</v>
      </c>
      <c r="AD377" s="266">
        <v>8</v>
      </c>
      <c r="AE377" s="266">
        <v>8</v>
      </c>
      <c r="AF377" s="266">
        <v>8</v>
      </c>
      <c r="AG377" s="266">
        <v>0</v>
      </c>
      <c r="AH377" s="266">
        <v>8</v>
      </c>
      <c r="AI377" s="266">
        <v>0</v>
      </c>
      <c r="AJ377" s="266">
        <v>8</v>
      </c>
      <c r="AK377" s="266">
        <v>0</v>
      </c>
      <c r="AL377" s="266">
        <v>0</v>
      </c>
      <c r="AM377" s="266">
        <v>0</v>
      </c>
      <c r="AN377" s="266">
        <v>8</v>
      </c>
      <c r="AO377" s="266">
        <v>0</v>
      </c>
      <c r="AP377" s="266">
        <v>8</v>
      </c>
      <c r="AQ377" s="266">
        <v>0</v>
      </c>
    </row>
    <row r="378" spans="1:43">
      <c r="A378" s="272">
        <v>373</v>
      </c>
      <c r="B378" s="270"/>
      <c r="C378" s="268" t="s">
        <v>3677</v>
      </c>
      <c r="D378" s="264">
        <v>2018</v>
      </c>
      <c r="E378" s="264">
        <v>1590</v>
      </c>
      <c r="F378" s="265">
        <v>170</v>
      </c>
      <c r="G378" s="265">
        <v>87</v>
      </c>
      <c r="H378" s="265">
        <v>69</v>
      </c>
      <c r="I378" s="265">
        <v>14</v>
      </c>
      <c r="J378" s="266">
        <v>47.71</v>
      </c>
      <c r="K378" s="266">
        <v>74</v>
      </c>
      <c r="L378" s="266">
        <v>16</v>
      </c>
      <c r="M378" s="266">
        <v>3</v>
      </c>
      <c r="N378" s="266">
        <v>13</v>
      </c>
      <c r="O378" s="266" t="s">
        <v>245</v>
      </c>
      <c r="P378" s="266">
        <v>4</v>
      </c>
      <c r="Q378" s="266">
        <v>12</v>
      </c>
      <c r="R378" s="266" t="s">
        <v>245</v>
      </c>
      <c r="S378" s="266">
        <v>11</v>
      </c>
      <c r="T378" s="266">
        <v>1</v>
      </c>
      <c r="U378" s="266" t="s">
        <v>245</v>
      </c>
      <c r="V378" s="266">
        <v>2</v>
      </c>
      <c r="W378" s="266">
        <v>1</v>
      </c>
      <c r="X378" s="266">
        <v>6</v>
      </c>
      <c r="Y378" s="266">
        <v>3</v>
      </c>
      <c r="Z378" s="266" t="s">
        <v>245</v>
      </c>
      <c r="AA378" s="266">
        <v>11</v>
      </c>
      <c r="AB378" s="266">
        <v>11</v>
      </c>
      <c r="AC378" s="266">
        <v>10</v>
      </c>
      <c r="AD378" s="266">
        <v>12</v>
      </c>
      <c r="AE378" s="266">
        <v>12</v>
      </c>
      <c r="AF378" s="266">
        <v>12</v>
      </c>
      <c r="AG378" s="266">
        <v>0</v>
      </c>
      <c r="AH378" s="266">
        <v>12</v>
      </c>
      <c r="AI378" s="266">
        <v>9</v>
      </c>
      <c r="AJ378" s="266">
        <v>12</v>
      </c>
      <c r="AK378" s="266">
        <v>5</v>
      </c>
      <c r="AL378" s="266">
        <v>4</v>
      </c>
      <c r="AM378" s="266">
        <v>2</v>
      </c>
      <c r="AN378" s="266">
        <v>12</v>
      </c>
      <c r="AO378" s="266">
        <v>11</v>
      </c>
      <c r="AP378" s="266">
        <v>12</v>
      </c>
      <c r="AQ378" s="266">
        <v>11</v>
      </c>
    </row>
    <row r="379" spans="1:43">
      <c r="A379" s="272">
        <v>374</v>
      </c>
      <c r="B379" s="269" t="s">
        <v>3688</v>
      </c>
      <c r="C379" s="269"/>
      <c r="D379" s="264">
        <v>21443</v>
      </c>
      <c r="E379" s="264">
        <v>19214</v>
      </c>
      <c r="F379" s="265">
        <v>459</v>
      </c>
      <c r="G379" s="265">
        <v>216</v>
      </c>
      <c r="H379" s="265">
        <v>195</v>
      </c>
      <c r="I379" s="265">
        <v>48</v>
      </c>
      <c r="J379" s="266">
        <v>114.11</v>
      </c>
      <c r="K379" s="266">
        <v>305</v>
      </c>
      <c r="L379" s="266">
        <v>73</v>
      </c>
      <c r="M379" s="266">
        <v>8</v>
      </c>
      <c r="N379" s="266">
        <v>71</v>
      </c>
      <c r="O379" s="266">
        <v>8</v>
      </c>
      <c r="P379" s="266">
        <v>7</v>
      </c>
      <c r="Q379" s="266">
        <v>55</v>
      </c>
      <c r="R379" s="266">
        <v>3</v>
      </c>
      <c r="S379" s="266">
        <v>34</v>
      </c>
      <c r="T379" s="266">
        <v>18</v>
      </c>
      <c r="U379" s="266">
        <v>4</v>
      </c>
      <c r="V379" s="266">
        <v>19</v>
      </c>
      <c r="W379" s="266">
        <v>11</v>
      </c>
      <c r="X379" s="266">
        <v>16</v>
      </c>
      <c r="Y379" s="266">
        <v>5</v>
      </c>
      <c r="Z379" s="266" t="s">
        <v>245</v>
      </c>
      <c r="AA379" s="266">
        <v>3</v>
      </c>
      <c r="AB379" s="266">
        <v>54</v>
      </c>
      <c r="AC379" s="266">
        <v>52</v>
      </c>
      <c r="AD379" s="266">
        <v>55</v>
      </c>
      <c r="AE379" s="266">
        <v>55</v>
      </c>
      <c r="AF379" s="266">
        <v>55</v>
      </c>
      <c r="AG379" s="266">
        <v>0</v>
      </c>
      <c r="AH379" s="266">
        <v>55</v>
      </c>
      <c r="AI379" s="266">
        <v>4</v>
      </c>
      <c r="AJ379" s="266">
        <v>54</v>
      </c>
      <c r="AK379" s="266">
        <v>18</v>
      </c>
      <c r="AL379" s="266">
        <v>4</v>
      </c>
      <c r="AM379" s="266">
        <v>3</v>
      </c>
      <c r="AN379" s="266">
        <v>55</v>
      </c>
      <c r="AO379" s="266">
        <v>55</v>
      </c>
      <c r="AP379" s="266">
        <v>53</v>
      </c>
      <c r="AQ379" s="266">
        <v>53</v>
      </c>
    </row>
    <row r="380" spans="1:43">
      <c r="A380" s="272">
        <v>375</v>
      </c>
      <c r="B380" s="270"/>
      <c r="C380" s="268" t="s">
        <v>3689</v>
      </c>
      <c r="D380" s="264">
        <v>1490</v>
      </c>
      <c r="E380" s="264">
        <v>1160</v>
      </c>
      <c r="F380" s="265">
        <v>100</v>
      </c>
      <c r="G380" s="265">
        <v>57</v>
      </c>
      <c r="H380" s="265">
        <v>32</v>
      </c>
      <c r="I380" s="265">
        <v>11</v>
      </c>
      <c r="J380" s="266">
        <v>18.23</v>
      </c>
      <c r="K380" s="266">
        <v>67</v>
      </c>
      <c r="L380" s="266">
        <v>16</v>
      </c>
      <c r="M380" s="266">
        <v>1</v>
      </c>
      <c r="N380" s="266">
        <v>16</v>
      </c>
      <c r="O380" s="266" t="s">
        <v>245</v>
      </c>
      <c r="P380" s="266" t="s">
        <v>245</v>
      </c>
      <c r="Q380" s="266">
        <v>12</v>
      </c>
      <c r="R380" s="266">
        <v>2</v>
      </c>
      <c r="S380" s="266">
        <v>10</v>
      </c>
      <c r="T380" s="266" t="s">
        <v>245</v>
      </c>
      <c r="U380" s="266">
        <v>1</v>
      </c>
      <c r="V380" s="266">
        <v>8</v>
      </c>
      <c r="W380" s="266">
        <v>1</v>
      </c>
      <c r="X380" s="266">
        <v>1</v>
      </c>
      <c r="Y380" s="266">
        <v>1</v>
      </c>
      <c r="Z380" s="266" t="s">
        <v>245</v>
      </c>
      <c r="AA380" s="266">
        <v>0</v>
      </c>
      <c r="AB380" s="266">
        <v>12</v>
      </c>
      <c r="AC380" s="266">
        <v>11</v>
      </c>
      <c r="AD380" s="266">
        <v>12</v>
      </c>
      <c r="AE380" s="266">
        <v>12</v>
      </c>
      <c r="AF380" s="266">
        <v>12</v>
      </c>
      <c r="AG380" s="266">
        <v>0</v>
      </c>
      <c r="AH380" s="266">
        <v>12</v>
      </c>
      <c r="AI380" s="266">
        <v>0</v>
      </c>
      <c r="AJ380" s="266">
        <v>12</v>
      </c>
      <c r="AK380" s="266">
        <v>7</v>
      </c>
      <c r="AL380" s="266">
        <v>1</v>
      </c>
      <c r="AM380" s="266">
        <v>1</v>
      </c>
      <c r="AN380" s="266">
        <v>12</v>
      </c>
      <c r="AO380" s="266">
        <v>12</v>
      </c>
      <c r="AP380" s="266">
        <v>12</v>
      </c>
      <c r="AQ380" s="266">
        <v>12</v>
      </c>
    </row>
    <row r="381" spans="1:43">
      <c r="A381" s="272">
        <v>376</v>
      </c>
      <c r="B381" s="270"/>
      <c r="C381" s="273" t="s">
        <v>3699</v>
      </c>
      <c r="D381" s="264">
        <v>1829</v>
      </c>
      <c r="E381" s="264">
        <v>1143</v>
      </c>
      <c r="F381" s="265">
        <v>224</v>
      </c>
      <c r="G381" s="265">
        <v>108</v>
      </c>
      <c r="H381" s="265">
        <v>82</v>
      </c>
      <c r="I381" s="265">
        <v>34</v>
      </c>
      <c r="J381" s="266">
        <v>40.119999999999997</v>
      </c>
      <c r="K381" s="266">
        <v>170</v>
      </c>
      <c r="L381" s="266">
        <v>41</v>
      </c>
      <c r="M381" s="266">
        <v>3</v>
      </c>
      <c r="N381" s="266">
        <v>40</v>
      </c>
      <c r="O381" s="266">
        <v>6</v>
      </c>
      <c r="P381" s="266">
        <v>3</v>
      </c>
      <c r="Q381" s="266">
        <v>13</v>
      </c>
      <c r="R381" s="266" t="s">
        <v>245</v>
      </c>
      <c r="S381" s="266">
        <v>12</v>
      </c>
      <c r="T381" s="266">
        <v>1</v>
      </c>
      <c r="U381" s="266" t="s">
        <v>245</v>
      </c>
      <c r="V381" s="266">
        <v>1</v>
      </c>
      <c r="W381" s="266">
        <v>4</v>
      </c>
      <c r="X381" s="266">
        <v>6</v>
      </c>
      <c r="Y381" s="266">
        <v>2</v>
      </c>
      <c r="Z381" s="266" t="s">
        <v>245</v>
      </c>
      <c r="AA381" s="266">
        <v>1</v>
      </c>
      <c r="AB381" s="266">
        <v>13</v>
      </c>
      <c r="AC381" s="266">
        <v>13</v>
      </c>
      <c r="AD381" s="266">
        <v>13</v>
      </c>
      <c r="AE381" s="266">
        <v>13</v>
      </c>
      <c r="AF381" s="266">
        <v>13</v>
      </c>
      <c r="AG381" s="266">
        <v>0</v>
      </c>
      <c r="AH381" s="266">
        <v>13</v>
      </c>
      <c r="AI381" s="266">
        <v>0</v>
      </c>
      <c r="AJ381" s="266">
        <v>13</v>
      </c>
      <c r="AK381" s="266">
        <v>2</v>
      </c>
      <c r="AL381" s="266">
        <v>3</v>
      </c>
      <c r="AM381" s="266">
        <v>2</v>
      </c>
      <c r="AN381" s="266">
        <v>13</v>
      </c>
      <c r="AO381" s="266">
        <v>13</v>
      </c>
      <c r="AP381" s="266">
        <v>13</v>
      </c>
      <c r="AQ381" s="266">
        <v>13</v>
      </c>
    </row>
    <row r="382" spans="1:43">
      <c r="A382" s="272">
        <v>377</v>
      </c>
      <c r="B382" s="270"/>
      <c r="C382" s="268" t="s">
        <v>3707</v>
      </c>
      <c r="D382" s="264">
        <v>7986</v>
      </c>
      <c r="E382" s="264">
        <v>7351</v>
      </c>
      <c r="F382" s="265">
        <v>82</v>
      </c>
      <c r="G382" s="265">
        <v>43</v>
      </c>
      <c r="H382" s="265">
        <v>36</v>
      </c>
      <c r="I382" s="265">
        <v>3</v>
      </c>
      <c r="J382" s="266">
        <v>26.52</v>
      </c>
      <c r="K382" s="266">
        <v>44</v>
      </c>
      <c r="L382" s="266">
        <v>10</v>
      </c>
      <c r="M382" s="266">
        <v>2</v>
      </c>
      <c r="N382" s="266">
        <v>10</v>
      </c>
      <c r="O382" s="266">
        <v>1</v>
      </c>
      <c r="P382" s="266" t="s">
        <v>245</v>
      </c>
      <c r="Q382" s="266">
        <v>12</v>
      </c>
      <c r="R382" s="266">
        <v>1</v>
      </c>
      <c r="S382" s="266">
        <v>10</v>
      </c>
      <c r="T382" s="266">
        <v>1</v>
      </c>
      <c r="U382" s="266" t="s">
        <v>245</v>
      </c>
      <c r="V382" s="266">
        <v>3</v>
      </c>
      <c r="W382" s="266">
        <v>2</v>
      </c>
      <c r="X382" s="266">
        <v>5</v>
      </c>
      <c r="Y382" s="266">
        <v>2</v>
      </c>
      <c r="Z382" s="266" t="s">
        <v>245</v>
      </c>
      <c r="AA382" s="266">
        <v>0</v>
      </c>
      <c r="AB382" s="266">
        <v>12</v>
      </c>
      <c r="AC382" s="266">
        <v>12</v>
      </c>
      <c r="AD382" s="266">
        <v>12</v>
      </c>
      <c r="AE382" s="266">
        <v>12</v>
      </c>
      <c r="AF382" s="266">
        <v>12</v>
      </c>
      <c r="AG382" s="266">
        <v>0</v>
      </c>
      <c r="AH382" s="266">
        <v>12</v>
      </c>
      <c r="AI382" s="266">
        <v>0</v>
      </c>
      <c r="AJ382" s="266">
        <v>12</v>
      </c>
      <c r="AK382" s="266">
        <v>4</v>
      </c>
      <c r="AL382" s="266">
        <v>0</v>
      </c>
      <c r="AM382" s="266">
        <v>0</v>
      </c>
      <c r="AN382" s="266">
        <v>12</v>
      </c>
      <c r="AO382" s="266">
        <v>12</v>
      </c>
      <c r="AP382" s="266">
        <v>12</v>
      </c>
      <c r="AQ382" s="266">
        <v>12</v>
      </c>
    </row>
    <row r="383" spans="1:43">
      <c r="A383" s="272">
        <v>378</v>
      </c>
      <c r="B383" s="270"/>
      <c r="C383" s="268" t="s">
        <v>3713</v>
      </c>
      <c r="D383" s="264">
        <v>5726</v>
      </c>
      <c r="E383" s="264">
        <v>5326</v>
      </c>
      <c r="F383" s="265">
        <v>27</v>
      </c>
      <c r="G383" s="265">
        <v>6</v>
      </c>
      <c r="H383" s="265">
        <v>21</v>
      </c>
      <c r="I383" s="265">
        <v>0</v>
      </c>
      <c r="J383" s="266">
        <v>9.4700000000000006</v>
      </c>
      <c r="K383" s="266">
        <v>18</v>
      </c>
      <c r="L383" s="266">
        <v>5</v>
      </c>
      <c r="M383" s="266">
        <v>1</v>
      </c>
      <c r="N383" s="266">
        <v>4</v>
      </c>
      <c r="O383" s="266">
        <v>1</v>
      </c>
      <c r="P383" s="266">
        <v>4</v>
      </c>
      <c r="Q383" s="266">
        <v>9</v>
      </c>
      <c r="R383" s="266" t="s">
        <v>245</v>
      </c>
      <c r="S383" s="266">
        <v>2</v>
      </c>
      <c r="T383" s="266">
        <v>7</v>
      </c>
      <c r="U383" s="266">
        <v>1</v>
      </c>
      <c r="V383" s="266">
        <v>4</v>
      </c>
      <c r="W383" s="266">
        <v>2</v>
      </c>
      <c r="X383" s="266">
        <v>2</v>
      </c>
      <c r="Y383" s="266" t="s">
        <v>245</v>
      </c>
      <c r="Z383" s="266" t="s">
        <v>245</v>
      </c>
      <c r="AA383" s="266">
        <v>2</v>
      </c>
      <c r="AB383" s="266">
        <v>9</v>
      </c>
      <c r="AC383" s="266">
        <v>9</v>
      </c>
      <c r="AD383" s="266">
        <v>9</v>
      </c>
      <c r="AE383" s="266">
        <v>9</v>
      </c>
      <c r="AF383" s="266">
        <v>9</v>
      </c>
      <c r="AG383" s="266">
        <v>0</v>
      </c>
      <c r="AH383" s="266">
        <v>9</v>
      </c>
      <c r="AI383" s="266">
        <v>2</v>
      </c>
      <c r="AJ383" s="266">
        <v>9</v>
      </c>
      <c r="AK383" s="266">
        <v>5</v>
      </c>
      <c r="AL383" s="266">
        <v>0</v>
      </c>
      <c r="AM383" s="266">
        <v>0</v>
      </c>
      <c r="AN383" s="266">
        <v>9</v>
      </c>
      <c r="AO383" s="266">
        <v>9</v>
      </c>
      <c r="AP383" s="266">
        <v>9</v>
      </c>
      <c r="AQ383" s="266">
        <v>9</v>
      </c>
    </row>
    <row r="384" spans="1:43">
      <c r="A384" s="272">
        <v>379</v>
      </c>
      <c r="B384" s="269"/>
      <c r="C384" s="269" t="s">
        <v>3722</v>
      </c>
      <c r="D384" s="264">
        <v>4412</v>
      </c>
      <c r="E384" s="264">
        <v>4234</v>
      </c>
      <c r="F384" s="265">
        <v>26</v>
      </c>
      <c r="G384" s="265">
        <v>2</v>
      </c>
      <c r="H384" s="265">
        <v>24</v>
      </c>
      <c r="I384" s="265">
        <v>0</v>
      </c>
      <c r="J384" s="266">
        <v>19.77</v>
      </c>
      <c r="K384" s="266">
        <v>6</v>
      </c>
      <c r="L384" s="266">
        <v>1</v>
      </c>
      <c r="M384" s="266">
        <v>1</v>
      </c>
      <c r="N384" s="266">
        <v>1</v>
      </c>
      <c r="O384" s="266" t="s">
        <v>245</v>
      </c>
      <c r="P384" s="266" t="s">
        <v>245</v>
      </c>
      <c r="Q384" s="266">
        <v>9</v>
      </c>
      <c r="R384" s="266" t="s">
        <v>245</v>
      </c>
      <c r="S384" s="266" t="s">
        <v>245</v>
      </c>
      <c r="T384" s="266">
        <v>9</v>
      </c>
      <c r="U384" s="266">
        <v>2</v>
      </c>
      <c r="V384" s="266">
        <v>3</v>
      </c>
      <c r="W384" s="266">
        <v>2</v>
      </c>
      <c r="X384" s="266">
        <v>2</v>
      </c>
      <c r="Y384" s="266" t="s">
        <v>245</v>
      </c>
      <c r="Z384" s="266" t="s">
        <v>245</v>
      </c>
      <c r="AA384" s="266">
        <v>0</v>
      </c>
      <c r="AB384" s="266">
        <v>8</v>
      </c>
      <c r="AC384" s="266">
        <v>7</v>
      </c>
      <c r="AD384" s="266">
        <v>9</v>
      </c>
      <c r="AE384" s="266">
        <v>9</v>
      </c>
      <c r="AF384" s="266">
        <v>9</v>
      </c>
      <c r="AG384" s="266">
        <v>0</v>
      </c>
      <c r="AH384" s="266">
        <v>9</v>
      </c>
      <c r="AI384" s="266">
        <v>2</v>
      </c>
      <c r="AJ384" s="266">
        <v>8</v>
      </c>
      <c r="AK384" s="266">
        <v>0</v>
      </c>
      <c r="AL384" s="266">
        <v>0</v>
      </c>
      <c r="AM384" s="266">
        <v>0</v>
      </c>
      <c r="AN384" s="266">
        <v>9</v>
      </c>
      <c r="AO384" s="266">
        <v>9</v>
      </c>
      <c r="AP384" s="266">
        <v>7</v>
      </c>
      <c r="AQ384" s="266">
        <v>7</v>
      </c>
    </row>
    <row r="385" spans="1:43">
      <c r="A385" s="272">
        <v>380</v>
      </c>
      <c r="B385" s="270" t="s">
        <v>3729</v>
      </c>
      <c r="C385" s="268"/>
      <c r="D385" s="264">
        <v>7737</v>
      </c>
      <c r="E385" s="264">
        <v>7491</v>
      </c>
      <c r="F385" s="265">
        <v>21</v>
      </c>
      <c r="G385" s="265">
        <v>8</v>
      </c>
      <c r="H385" s="265">
        <v>13</v>
      </c>
      <c r="I385" s="265" t="s">
        <v>245</v>
      </c>
      <c r="J385" s="266">
        <v>7.37</v>
      </c>
      <c r="K385" s="266">
        <v>15</v>
      </c>
      <c r="L385" s="266">
        <v>8</v>
      </c>
      <c r="M385" s="266">
        <v>2</v>
      </c>
      <c r="N385" s="266">
        <v>8</v>
      </c>
      <c r="O385" s="266" t="s">
        <v>245</v>
      </c>
      <c r="P385" s="266" t="s">
        <v>245</v>
      </c>
      <c r="Q385" s="266">
        <v>10</v>
      </c>
      <c r="R385" s="266" t="s">
        <v>245</v>
      </c>
      <c r="S385" s="266">
        <v>6</v>
      </c>
      <c r="T385" s="266">
        <v>4</v>
      </c>
      <c r="U385" s="266">
        <v>3</v>
      </c>
      <c r="V385" s="266">
        <v>3</v>
      </c>
      <c r="W385" s="266">
        <v>4</v>
      </c>
      <c r="X385" s="266" t="s">
        <v>245</v>
      </c>
      <c r="Y385" s="266" t="s">
        <v>245</v>
      </c>
      <c r="Z385" s="266" t="s">
        <v>245</v>
      </c>
      <c r="AA385" s="266">
        <v>0</v>
      </c>
      <c r="AB385" s="266">
        <v>9</v>
      </c>
      <c r="AC385" s="266">
        <v>0</v>
      </c>
      <c r="AD385" s="266">
        <v>9</v>
      </c>
      <c r="AE385" s="266">
        <v>9</v>
      </c>
      <c r="AF385" s="266">
        <v>9</v>
      </c>
      <c r="AG385" s="266">
        <v>1</v>
      </c>
      <c r="AH385" s="266">
        <v>10</v>
      </c>
      <c r="AI385" s="266">
        <v>2</v>
      </c>
      <c r="AJ385" s="266">
        <v>10</v>
      </c>
      <c r="AK385" s="266">
        <v>0</v>
      </c>
      <c r="AL385" s="266">
        <v>0</v>
      </c>
      <c r="AM385" s="266">
        <v>0</v>
      </c>
      <c r="AN385" s="266">
        <v>10</v>
      </c>
      <c r="AO385" s="266">
        <v>10</v>
      </c>
      <c r="AP385" s="266">
        <v>9</v>
      </c>
      <c r="AQ385" s="266">
        <v>9</v>
      </c>
    </row>
    <row r="386" spans="1:43">
      <c r="A386" s="272">
        <v>381</v>
      </c>
      <c r="B386" s="270"/>
      <c r="C386" s="268" t="s">
        <v>4655</v>
      </c>
      <c r="D386" s="264">
        <v>7737</v>
      </c>
      <c r="E386" s="264">
        <v>7491</v>
      </c>
      <c r="F386" s="265">
        <v>21</v>
      </c>
      <c r="G386" s="265">
        <v>8</v>
      </c>
      <c r="H386" s="265">
        <v>13</v>
      </c>
      <c r="I386" s="265" t="s">
        <v>245</v>
      </c>
      <c r="J386" s="266">
        <v>7.37</v>
      </c>
      <c r="K386" s="266">
        <v>15</v>
      </c>
      <c r="L386" s="266">
        <v>8</v>
      </c>
      <c r="M386" s="266">
        <v>2</v>
      </c>
      <c r="N386" s="266">
        <v>8</v>
      </c>
      <c r="O386" s="266" t="s">
        <v>245</v>
      </c>
      <c r="P386" s="266" t="s">
        <v>245</v>
      </c>
      <c r="Q386" s="266">
        <v>10</v>
      </c>
      <c r="R386" s="266" t="s">
        <v>245</v>
      </c>
      <c r="S386" s="266">
        <v>6</v>
      </c>
      <c r="T386" s="266">
        <v>4</v>
      </c>
      <c r="U386" s="266">
        <v>3</v>
      </c>
      <c r="V386" s="266">
        <v>3</v>
      </c>
      <c r="W386" s="266">
        <v>4</v>
      </c>
      <c r="X386" s="266" t="s">
        <v>245</v>
      </c>
      <c r="Y386" s="266" t="s">
        <v>245</v>
      </c>
      <c r="Z386" s="266" t="s">
        <v>245</v>
      </c>
      <c r="AA386" s="266">
        <v>0</v>
      </c>
      <c r="AB386" s="266">
        <v>9</v>
      </c>
      <c r="AC386" s="266">
        <v>0</v>
      </c>
      <c r="AD386" s="266">
        <v>9</v>
      </c>
      <c r="AE386" s="266">
        <v>9</v>
      </c>
      <c r="AF386" s="266">
        <v>9</v>
      </c>
      <c r="AG386" s="266">
        <v>1</v>
      </c>
      <c r="AH386" s="266">
        <v>10</v>
      </c>
      <c r="AI386" s="266">
        <v>2</v>
      </c>
      <c r="AJ386" s="266">
        <v>10</v>
      </c>
      <c r="AK386" s="266">
        <v>0</v>
      </c>
      <c r="AL386" s="266">
        <v>0</v>
      </c>
      <c r="AM386" s="266">
        <v>0</v>
      </c>
      <c r="AN386" s="266">
        <v>10</v>
      </c>
      <c r="AO386" s="266">
        <v>10</v>
      </c>
      <c r="AP386" s="266">
        <v>9</v>
      </c>
      <c r="AQ386" s="266">
        <v>9</v>
      </c>
    </row>
    <row r="387" spans="1:43">
      <c r="A387" s="272">
        <v>382</v>
      </c>
      <c r="B387" s="270" t="s">
        <v>3735</v>
      </c>
      <c r="C387" s="268"/>
      <c r="D387" s="264">
        <v>8997</v>
      </c>
      <c r="E387" s="264">
        <v>8543</v>
      </c>
      <c r="F387" s="265">
        <v>134</v>
      </c>
      <c r="G387" s="265">
        <v>55</v>
      </c>
      <c r="H387" s="265">
        <v>79</v>
      </c>
      <c r="I387" s="265" t="s">
        <v>245</v>
      </c>
      <c r="J387" s="266">
        <v>34.74</v>
      </c>
      <c r="K387" s="266">
        <v>78</v>
      </c>
      <c r="L387" s="266">
        <v>30</v>
      </c>
      <c r="M387" s="266">
        <v>1</v>
      </c>
      <c r="N387" s="266">
        <v>27</v>
      </c>
      <c r="O387" s="266" t="s">
        <v>245</v>
      </c>
      <c r="P387" s="266">
        <v>4</v>
      </c>
      <c r="Q387" s="266">
        <v>17</v>
      </c>
      <c r="R387" s="266" t="s">
        <v>245</v>
      </c>
      <c r="S387" s="266">
        <v>13</v>
      </c>
      <c r="T387" s="266">
        <v>4</v>
      </c>
      <c r="U387" s="266" t="s">
        <v>245</v>
      </c>
      <c r="V387" s="266">
        <v>2</v>
      </c>
      <c r="W387" s="266">
        <v>6</v>
      </c>
      <c r="X387" s="266">
        <v>5</v>
      </c>
      <c r="Y387" s="266">
        <v>4</v>
      </c>
      <c r="Z387" s="266" t="s">
        <v>245</v>
      </c>
      <c r="AA387" s="266">
        <v>5</v>
      </c>
      <c r="AB387" s="266">
        <v>17</v>
      </c>
      <c r="AC387" s="266">
        <v>17</v>
      </c>
      <c r="AD387" s="266">
        <v>17</v>
      </c>
      <c r="AE387" s="266">
        <v>17</v>
      </c>
      <c r="AF387" s="266">
        <v>1</v>
      </c>
      <c r="AG387" s="266">
        <v>0</v>
      </c>
      <c r="AH387" s="266">
        <v>17</v>
      </c>
      <c r="AI387" s="266">
        <v>16</v>
      </c>
      <c r="AJ387" s="266">
        <v>17</v>
      </c>
      <c r="AK387" s="266">
        <v>1</v>
      </c>
      <c r="AL387" s="266">
        <v>0</v>
      </c>
      <c r="AM387" s="266">
        <v>0</v>
      </c>
      <c r="AN387" s="266">
        <v>17</v>
      </c>
      <c r="AO387" s="266">
        <v>17</v>
      </c>
      <c r="AP387" s="266">
        <v>17</v>
      </c>
      <c r="AQ387" s="266">
        <v>17</v>
      </c>
    </row>
    <row r="388" spans="1:43">
      <c r="A388" s="272">
        <v>383</v>
      </c>
      <c r="B388" s="269"/>
      <c r="C388" s="269" t="s">
        <v>4656</v>
      </c>
      <c r="D388" s="264">
        <v>8997</v>
      </c>
      <c r="E388" s="264">
        <v>8543</v>
      </c>
      <c r="F388" s="265">
        <v>134</v>
      </c>
      <c r="G388" s="265">
        <v>55</v>
      </c>
      <c r="H388" s="265">
        <v>79</v>
      </c>
      <c r="I388" s="265" t="s">
        <v>245</v>
      </c>
      <c r="J388" s="266">
        <v>34.74</v>
      </c>
      <c r="K388" s="266">
        <v>78</v>
      </c>
      <c r="L388" s="266">
        <v>30</v>
      </c>
      <c r="M388" s="266">
        <v>1</v>
      </c>
      <c r="N388" s="266">
        <v>27</v>
      </c>
      <c r="O388" s="266" t="s">
        <v>245</v>
      </c>
      <c r="P388" s="266">
        <v>4</v>
      </c>
      <c r="Q388" s="266">
        <v>17</v>
      </c>
      <c r="R388" s="266" t="s">
        <v>245</v>
      </c>
      <c r="S388" s="266">
        <v>13</v>
      </c>
      <c r="T388" s="266">
        <v>4</v>
      </c>
      <c r="U388" s="266" t="s">
        <v>245</v>
      </c>
      <c r="V388" s="266">
        <v>2</v>
      </c>
      <c r="W388" s="266">
        <v>6</v>
      </c>
      <c r="X388" s="266">
        <v>5</v>
      </c>
      <c r="Y388" s="266">
        <v>4</v>
      </c>
      <c r="Z388" s="266" t="s">
        <v>245</v>
      </c>
      <c r="AA388" s="266">
        <v>5</v>
      </c>
      <c r="AB388" s="266">
        <v>17</v>
      </c>
      <c r="AC388" s="266">
        <v>17</v>
      </c>
      <c r="AD388" s="266">
        <v>17</v>
      </c>
      <c r="AE388" s="266">
        <v>17</v>
      </c>
      <c r="AF388" s="266">
        <v>1</v>
      </c>
      <c r="AG388" s="266">
        <v>0</v>
      </c>
      <c r="AH388" s="266">
        <v>17</v>
      </c>
      <c r="AI388" s="266">
        <v>16</v>
      </c>
      <c r="AJ388" s="266">
        <v>17</v>
      </c>
      <c r="AK388" s="266">
        <v>1</v>
      </c>
      <c r="AL388" s="266">
        <v>0</v>
      </c>
      <c r="AM388" s="266">
        <v>0</v>
      </c>
      <c r="AN388" s="266">
        <v>17</v>
      </c>
      <c r="AO388" s="266">
        <v>17</v>
      </c>
      <c r="AP388" s="266">
        <v>17</v>
      </c>
      <c r="AQ388" s="266">
        <v>17</v>
      </c>
    </row>
    <row r="389" spans="1:43">
      <c r="A389" s="272">
        <v>384</v>
      </c>
      <c r="B389" s="270" t="s">
        <v>3745</v>
      </c>
      <c r="C389" s="268"/>
      <c r="D389" s="264">
        <v>3812</v>
      </c>
      <c r="E389" s="264">
        <v>2656</v>
      </c>
      <c r="F389" s="265">
        <v>423</v>
      </c>
      <c r="G389" s="265">
        <v>161</v>
      </c>
      <c r="H389" s="265">
        <v>138</v>
      </c>
      <c r="I389" s="265">
        <v>124</v>
      </c>
      <c r="J389" s="266">
        <v>90.14</v>
      </c>
      <c r="K389" s="266">
        <v>304</v>
      </c>
      <c r="L389" s="266">
        <v>90</v>
      </c>
      <c r="M389" s="266">
        <v>11</v>
      </c>
      <c r="N389" s="266">
        <v>83</v>
      </c>
      <c r="O389" s="266">
        <v>5</v>
      </c>
      <c r="P389" s="266">
        <v>10</v>
      </c>
      <c r="Q389" s="266">
        <v>21</v>
      </c>
      <c r="R389" s="266" t="s">
        <v>245</v>
      </c>
      <c r="S389" s="266">
        <v>16</v>
      </c>
      <c r="T389" s="266">
        <v>5</v>
      </c>
      <c r="U389" s="266">
        <v>1</v>
      </c>
      <c r="V389" s="266">
        <v>1</v>
      </c>
      <c r="W389" s="266">
        <v>6</v>
      </c>
      <c r="X389" s="266">
        <v>12</v>
      </c>
      <c r="Y389" s="266">
        <v>1</v>
      </c>
      <c r="Z389" s="266" t="s">
        <v>245</v>
      </c>
      <c r="AA389" s="266">
        <v>18</v>
      </c>
      <c r="AB389" s="266">
        <v>21</v>
      </c>
      <c r="AC389" s="266">
        <v>20</v>
      </c>
      <c r="AD389" s="266">
        <v>21</v>
      </c>
      <c r="AE389" s="266">
        <v>21</v>
      </c>
      <c r="AF389" s="266">
        <v>21</v>
      </c>
      <c r="AG389" s="266">
        <v>0</v>
      </c>
      <c r="AH389" s="266">
        <v>21</v>
      </c>
      <c r="AI389" s="266">
        <v>19</v>
      </c>
      <c r="AJ389" s="266">
        <v>21</v>
      </c>
      <c r="AK389" s="266">
        <v>16</v>
      </c>
      <c r="AL389" s="266">
        <v>3</v>
      </c>
      <c r="AM389" s="266">
        <v>3</v>
      </c>
      <c r="AN389" s="266">
        <v>21</v>
      </c>
      <c r="AO389" s="266">
        <v>21</v>
      </c>
      <c r="AP389" s="266">
        <v>21</v>
      </c>
      <c r="AQ389" s="266">
        <v>21</v>
      </c>
    </row>
    <row r="390" spans="1:43">
      <c r="A390" s="272">
        <v>385</v>
      </c>
      <c r="B390" s="270"/>
      <c r="C390" s="268" t="s">
        <v>4657</v>
      </c>
      <c r="D390" s="264">
        <v>3812</v>
      </c>
      <c r="E390" s="264">
        <v>2656</v>
      </c>
      <c r="F390" s="265">
        <v>423</v>
      </c>
      <c r="G390" s="265">
        <v>161</v>
      </c>
      <c r="H390" s="265">
        <v>138</v>
      </c>
      <c r="I390" s="265">
        <v>124</v>
      </c>
      <c r="J390" s="266">
        <v>90.14</v>
      </c>
      <c r="K390" s="266">
        <v>304</v>
      </c>
      <c r="L390" s="266">
        <v>90</v>
      </c>
      <c r="M390" s="266">
        <v>11</v>
      </c>
      <c r="N390" s="266">
        <v>83</v>
      </c>
      <c r="O390" s="266">
        <v>5</v>
      </c>
      <c r="P390" s="266">
        <v>10</v>
      </c>
      <c r="Q390" s="266">
        <v>21</v>
      </c>
      <c r="R390" s="266" t="s">
        <v>245</v>
      </c>
      <c r="S390" s="266">
        <v>16</v>
      </c>
      <c r="T390" s="266">
        <v>5</v>
      </c>
      <c r="U390" s="266">
        <v>1</v>
      </c>
      <c r="V390" s="266">
        <v>1</v>
      </c>
      <c r="W390" s="266">
        <v>6</v>
      </c>
      <c r="X390" s="266">
        <v>12</v>
      </c>
      <c r="Y390" s="266">
        <v>1</v>
      </c>
      <c r="Z390" s="266" t="s">
        <v>245</v>
      </c>
      <c r="AA390" s="266">
        <v>18</v>
      </c>
      <c r="AB390" s="266">
        <v>21</v>
      </c>
      <c r="AC390" s="266">
        <v>20</v>
      </c>
      <c r="AD390" s="266">
        <v>21</v>
      </c>
      <c r="AE390" s="266">
        <v>21</v>
      </c>
      <c r="AF390" s="266">
        <v>21</v>
      </c>
      <c r="AG390" s="266">
        <v>0</v>
      </c>
      <c r="AH390" s="266">
        <v>21</v>
      </c>
      <c r="AI390" s="266">
        <v>19</v>
      </c>
      <c r="AJ390" s="266">
        <v>21</v>
      </c>
      <c r="AK390" s="266">
        <v>16</v>
      </c>
      <c r="AL390" s="266">
        <v>3</v>
      </c>
      <c r="AM390" s="266">
        <v>3</v>
      </c>
      <c r="AN390" s="266">
        <v>21</v>
      </c>
      <c r="AO390" s="266">
        <v>21</v>
      </c>
      <c r="AP390" s="266">
        <v>21</v>
      </c>
      <c r="AQ390" s="266">
        <v>21</v>
      </c>
    </row>
    <row r="391" spans="1:43">
      <c r="A391" s="272">
        <v>386</v>
      </c>
      <c r="B391" s="270" t="s">
        <v>3758</v>
      </c>
      <c r="C391" s="268"/>
      <c r="D391" s="264">
        <v>4343</v>
      </c>
      <c r="E391" s="264">
        <v>3888</v>
      </c>
      <c r="F391" s="265">
        <v>111</v>
      </c>
      <c r="G391" s="265">
        <v>69</v>
      </c>
      <c r="H391" s="265">
        <v>35</v>
      </c>
      <c r="I391" s="265">
        <v>7</v>
      </c>
      <c r="J391" s="266">
        <v>17</v>
      </c>
      <c r="K391" s="266">
        <v>67</v>
      </c>
      <c r="L391" s="266">
        <v>29</v>
      </c>
      <c r="M391" s="266">
        <v>2</v>
      </c>
      <c r="N391" s="266">
        <v>28</v>
      </c>
      <c r="O391" s="266" t="s">
        <v>245</v>
      </c>
      <c r="P391" s="266">
        <v>6</v>
      </c>
      <c r="Q391" s="266">
        <v>5</v>
      </c>
      <c r="R391" s="266">
        <v>2</v>
      </c>
      <c r="S391" s="266">
        <v>3</v>
      </c>
      <c r="T391" s="266" t="s">
        <v>245</v>
      </c>
      <c r="U391" s="266" t="s">
        <v>245</v>
      </c>
      <c r="V391" s="266">
        <v>1</v>
      </c>
      <c r="W391" s="266">
        <v>4</v>
      </c>
      <c r="X391" s="266" t="s">
        <v>245</v>
      </c>
      <c r="Y391" s="266" t="s">
        <v>245</v>
      </c>
      <c r="Z391" s="266" t="s">
        <v>245</v>
      </c>
      <c r="AA391" s="266">
        <v>5</v>
      </c>
      <c r="AB391" s="266">
        <v>5</v>
      </c>
      <c r="AC391" s="266">
        <v>3</v>
      </c>
      <c r="AD391" s="266">
        <v>5</v>
      </c>
      <c r="AE391" s="266">
        <v>5</v>
      </c>
      <c r="AF391" s="266">
        <v>4</v>
      </c>
      <c r="AG391" s="266">
        <v>0</v>
      </c>
      <c r="AH391" s="266">
        <v>5</v>
      </c>
      <c r="AI391" s="266">
        <v>5</v>
      </c>
      <c r="AJ391" s="266">
        <v>5</v>
      </c>
      <c r="AK391" s="266">
        <v>0</v>
      </c>
      <c r="AL391" s="266">
        <v>0</v>
      </c>
      <c r="AM391" s="266">
        <v>0</v>
      </c>
      <c r="AN391" s="266">
        <v>5</v>
      </c>
      <c r="AO391" s="266">
        <v>5</v>
      </c>
      <c r="AP391" s="266">
        <v>5</v>
      </c>
      <c r="AQ391" s="266">
        <v>5</v>
      </c>
    </row>
    <row r="392" spans="1:43">
      <c r="A392" s="272">
        <v>387</v>
      </c>
      <c r="B392" s="269"/>
      <c r="C392" s="269" t="s">
        <v>4658</v>
      </c>
      <c r="D392" s="264">
        <v>4343</v>
      </c>
      <c r="E392" s="264">
        <v>3888</v>
      </c>
      <c r="F392" s="265">
        <v>111</v>
      </c>
      <c r="G392" s="265">
        <v>69</v>
      </c>
      <c r="H392" s="265">
        <v>35</v>
      </c>
      <c r="I392" s="265">
        <v>7</v>
      </c>
      <c r="J392" s="266">
        <v>17</v>
      </c>
      <c r="K392" s="266">
        <v>67</v>
      </c>
      <c r="L392" s="266">
        <v>29</v>
      </c>
      <c r="M392" s="266">
        <v>2</v>
      </c>
      <c r="N392" s="266">
        <v>28</v>
      </c>
      <c r="O392" s="266" t="s">
        <v>245</v>
      </c>
      <c r="P392" s="266">
        <v>6</v>
      </c>
      <c r="Q392" s="266">
        <v>5</v>
      </c>
      <c r="R392" s="266">
        <v>2</v>
      </c>
      <c r="S392" s="266">
        <v>3</v>
      </c>
      <c r="T392" s="266" t="s">
        <v>245</v>
      </c>
      <c r="U392" s="266" t="s">
        <v>245</v>
      </c>
      <c r="V392" s="266">
        <v>1</v>
      </c>
      <c r="W392" s="266">
        <v>4</v>
      </c>
      <c r="X392" s="266" t="s">
        <v>245</v>
      </c>
      <c r="Y392" s="266" t="s">
        <v>245</v>
      </c>
      <c r="Z392" s="266" t="s">
        <v>245</v>
      </c>
      <c r="AA392" s="266">
        <v>5</v>
      </c>
      <c r="AB392" s="266">
        <v>5</v>
      </c>
      <c r="AC392" s="266">
        <v>3</v>
      </c>
      <c r="AD392" s="266">
        <v>5</v>
      </c>
      <c r="AE392" s="266">
        <v>5</v>
      </c>
      <c r="AF392" s="266">
        <v>4</v>
      </c>
      <c r="AG392" s="266">
        <v>0</v>
      </c>
      <c r="AH392" s="266">
        <v>5</v>
      </c>
      <c r="AI392" s="266">
        <v>5</v>
      </c>
      <c r="AJ392" s="266">
        <v>5</v>
      </c>
      <c r="AK392" s="266">
        <v>0</v>
      </c>
      <c r="AL392" s="266">
        <v>0</v>
      </c>
      <c r="AM392" s="266">
        <v>0</v>
      </c>
      <c r="AN392" s="266">
        <v>5</v>
      </c>
      <c r="AO392" s="266">
        <v>5</v>
      </c>
      <c r="AP392" s="266">
        <v>5</v>
      </c>
      <c r="AQ392" s="266">
        <v>5</v>
      </c>
    </row>
    <row r="393" spans="1:43">
      <c r="A393" s="272">
        <v>388</v>
      </c>
      <c r="B393" s="270" t="s">
        <v>3762</v>
      </c>
      <c r="C393" s="268"/>
      <c r="D393" s="264">
        <v>10944</v>
      </c>
      <c r="E393" s="264">
        <v>10239</v>
      </c>
      <c r="F393" s="265">
        <v>99</v>
      </c>
      <c r="G393" s="265">
        <v>25</v>
      </c>
      <c r="H393" s="265">
        <v>36</v>
      </c>
      <c r="I393" s="265">
        <v>38</v>
      </c>
      <c r="J393" s="266">
        <v>17.23</v>
      </c>
      <c r="K393" s="266">
        <v>50</v>
      </c>
      <c r="L393" s="266">
        <v>10</v>
      </c>
      <c r="M393" s="266">
        <v>1</v>
      </c>
      <c r="N393" s="266">
        <v>10</v>
      </c>
      <c r="O393" s="266">
        <v>1</v>
      </c>
      <c r="P393" s="266" t="s">
        <v>245</v>
      </c>
      <c r="Q393" s="266">
        <v>30</v>
      </c>
      <c r="R393" s="266">
        <v>1</v>
      </c>
      <c r="S393" s="266">
        <v>4</v>
      </c>
      <c r="T393" s="266">
        <v>25</v>
      </c>
      <c r="U393" s="266">
        <v>7</v>
      </c>
      <c r="V393" s="266">
        <v>7</v>
      </c>
      <c r="W393" s="266">
        <v>7</v>
      </c>
      <c r="X393" s="266">
        <v>6</v>
      </c>
      <c r="Y393" s="266" t="s">
        <v>245</v>
      </c>
      <c r="Z393" s="266">
        <v>3</v>
      </c>
      <c r="AA393" s="266">
        <v>10</v>
      </c>
      <c r="AB393" s="266">
        <v>23</v>
      </c>
      <c r="AC393" s="266">
        <v>20</v>
      </c>
      <c r="AD393" s="266">
        <v>26</v>
      </c>
      <c r="AE393" s="266">
        <v>23</v>
      </c>
      <c r="AF393" s="266">
        <v>7</v>
      </c>
      <c r="AG393" s="266">
        <v>4</v>
      </c>
      <c r="AH393" s="266">
        <v>26</v>
      </c>
      <c r="AI393" s="266">
        <v>2</v>
      </c>
      <c r="AJ393" s="266">
        <v>29</v>
      </c>
      <c r="AK393" s="266">
        <v>0</v>
      </c>
      <c r="AL393" s="266">
        <v>11</v>
      </c>
      <c r="AM393" s="266">
        <v>0</v>
      </c>
      <c r="AN393" s="266">
        <v>29</v>
      </c>
      <c r="AO393" s="266">
        <v>11</v>
      </c>
      <c r="AP393" s="266">
        <v>27</v>
      </c>
      <c r="AQ393" s="266">
        <v>22</v>
      </c>
    </row>
    <row r="394" spans="1:43">
      <c r="A394" s="272">
        <v>389</v>
      </c>
      <c r="B394" s="270"/>
      <c r="C394" s="268" t="s">
        <v>4639</v>
      </c>
      <c r="D394" s="264">
        <v>5069</v>
      </c>
      <c r="E394" s="264">
        <v>4664</v>
      </c>
      <c r="F394" s="265">
        <v>46</v>
      </c>
      <c r="G394" s="265">
        <v>4</v>
      </c>
      <c r="H394" s="265">
        <v>20</v>
      </c>
      <c r="I394" s="265">
        <v>22</v>
      </c>
      <c r="J394" s="266">
        <v>7.63</v>
      </c>
      <c r="K394" s="266">
        <v>32</v>
      </c>
      <c r="L394" s="266">
        <v>8</v>
      </c>
      <c r="M394" s="266">
        <v>1</v>
      </c>
      <c r="N394" s="266">
        <v>8</v>
      </c>
      <c r="O394" s="266">
        <v>1</v>
      </c>
      <c r="P394" s="266" t="s">
        <v>245</v>
      </c>
      <c r="Q394" s="266">
        <v>18</v>
      </c>
      <c r="R394" s="266" t="s">
        <v>245</v>
      </c>
      <c r="S394" s="266">
        <v>1</v>
      </c>
      <c r="T394" s="266">
        <v>17</v>
      </c>
      <c r="U394" s="266">
        <v>6</v>
      </c>
      <c r="V394" s="266">
        <v>5</v>
      </c>
      <c r="W394" s="266">
        <v>4</v>
      </c>
      <c r="X394" s="266">
        <v>2</v>
      </c>
      <c r="Y394" s="266" t="s">
        <v>245</v>
      </c>
      <c r="Z394" s="266">
        <v>1</v>
      </c>
      <c r="AA394" s="266">
        <v>1</v>
      </c>
      <c r="AB394" s="266">
        <v>12</v>
      </c>
      <c r="AC394" s="266">
        <v>9</v>
      </c>
      <c r="AD394" s="266">
        <v>15</v>
      </c>
      <c r="AE394" s="266">
        <v>13</v>
      </c>
      <c r="AF394" s="266">
        <v>7</v>
      </c>
      <c r="AG394" s="266">
        <v>3</v>
      </c>
      <c r="AH394" s="266">
        <v>14</v>
      </c>
      <c r="AI394" s="266">
        <v>1</v>
      </c>
      <c r="AJ394" s="266">
        <v>17</v>
      </c>
      <c r="AK394" s="266">
        <v>0</v>
      </c>
      <c r="AL394" s="266">
        <v>0</v>
      </c>
      <c r="AM394" s="266">
        <v>0</v>
      </c>
      <c r="AN394" s="266">
        <v>17</v>
      </c>
      <c r="AO394" s="266">
        <v>10</v>
      </c>
      <c r="AP394" s="266">
        <v>15</v>
      </c>
      <c r="AQ394" s="266">
        <v>11</v>
      </c>
    </row>
    <row r="395" spans="1:43">
      <c r="A395" s="272">
        <v>390</v>
      </c>
      <c r="B395" s="270"/>
      <c r="C395" s="268" t="s">
        <v>3774</v>
      </c>
      <c r="D395" s="264">
        <v>5875</v>
      </c>
      <c r="E395" s="264">
        <v>5575</v>
      </c>
      <c r="F395" s="265">
        <v>53</v>
      </c>
      <c r="G395" s="265">
        <v>21</v>
      </c>
      <c r="H395" s="265">
        <v>16</v>
      </c>
      <c r="I395" s="265">
        <v>16</v>
      </c>
      <c r="J395" s="266">
        <v>9.6</v>
      </c>
      <c r="K395" s="266">
        <v>18</v>
      </c>
      <c r="L395" s="266">
        <v>2</v>
      </c>
      <c r="M395" s="266" t="s">
        <v>245</v>
      </c>
      <c r="N395" s="266">
        <v>2</v>
      </c>
      <c r="O395" s="266" t="s">
        <v>245</v>
      </c>
      <c r="P395" s="266" t="s">
        <v>245</v>
      </c>
      <c r="Q395" s="266">
        <v>12</v>
      </c>
      <c r="R395" s="266">
        <v>1</v>
      </c>
      <c r="S395" s="266">
        <v>3</v>
      </c>
      <c r="T395" s="266">
        <v>8</v>
      </c>
      <c r="U395" s="266">
        <v>1</v>
      </c>
      <c r="V395" s="266">
        <v>2</v>
      </c>
      <c r="W395" s="266">
        <v>3</v>
      </c>
      <c r="X395" s="266">
        <v>4</v>
      </c>
      <c r="Y395" s="266" t="s">
        <v>245</v>
      </c>
      <c r="Z395" s="266">
        <v>2</v>
      </c>
      <c r="AA395" s="266">
        <v>9</v>
      </c>
      <c r="AB395" s="266">
        <v>11</v>
      </c>
      <c r="AC395" s="266">
        <v>11</v>
      </c>
      <c r="AD395" s="266">
        <v>11</v>
      </c>
      <c r="AE395" s="266">
        <v>10</v>
      </c>
      <c r="AF395" s="266">
        <v>0</v>
      </c>
      <c r="AG395" s="266">
        <v>1</v>
      </c>
      <c r="AH395" s="266">
        <v>12</v>
      </c>
      <c r="AI395" s="266">
        <v>1</v>
      </c>
      <c r="AJ395" s="266">
        <v>12</v>
      </c>
      <c r="AK395" s="266">
        <v>0</v>
      </c>
      <c r="AL395" s="266">
        <v>11</v>
      </c>
      <c r="AM395" s="266">
        <v>0</v>
      </c>
      <c r="AN395" s="266">
        <v>12</v>
      </c>
      <c r="AO395" s="266">
        <v>1</v>
      </c>
      <c r="AP395" s="266">
        <v>12</v>
      </c>
      <c r="AQ395" s="266">
        <v>11</v>
      </c>
    </row>
    <row r="396" spans="1:43">
      <c r="A396" s="272">
        <v>391</v>
      </c>
      <c r="B396" s="269" t="s">
        <v>3785</v>
      </c>
      <c r="C396" s="269"/>
      <c r="D396" s="264">
        <v>6459</v>
      </c>
      <c r="E396" s="264">
        <v>5729</v>
      </c>
      <c r="F396" s="265">
        <v>199</v>
      </c>
      <c r="G396" s="265">
        <v>66</v>
      </c>
      <c r="H396" s="265">
        <v>112</v>
      </c>
      <c r="I396" s="265">
        <v>21</v>
      </c>
      <c r="J396" s="266">
        <v>60.13</v>
      </c>
      <c r="K396" s="266">
        <v>75</v>
      </c>
      <c r="L396" s="266">
        <v>17</v>
      </c>
      <c r="M396" s="266">
        <v>2</v>
      </c>
      <c r="N396" s="266">
        <v>14</v>
      </c>
      <c r="O396" s="266" t="s">
        <v>245</v>
      </c>
      <c r="P396" s="266">
        <v>3</v>
      </c>
      <c r="Q396" s="266">
        <v>21</v>
      </c>
      <c r="R396" s="266" t="s">
        <v>245</v>
      </c>
      <c r="S396" s="266">
        <v>11</v>
      </c>
      <c r="T396" s="266">
        <v>10</v>
      </c>
      <c r="U396" s="266">
        <v>3</v>
      </c>
      <c r="V396" s="266">
        <v>3</v>
      </c>
      <c r="W396" s="266">
        <v>8</v>
      </c>
      <c r="X396" s="266">
        <v>5</v>
      </c>
      <c r="Y396" s="266">
        <v>2</v>
      </c>
      <c r="Z396" s="266" t="s">
        <v>245</v>
      </c>
      <c r="AA396" s="266">
        <v>20</v>
      </c>
      <c r="AB396" s="266">
        <v>20</v>
      </c>
      <c r="AC396" s="266">
        <v>20</v>
      </c>
      <c r="AD396" s="266">
        <v>20</v>
      </c>
      <c r="AE396" s="266">
        <v>20</v>
      </c>
      <c r="AF396" s="266">
        <v>20</v>
      </c>
      <c r="AG396" s="266">
        <v>1</v>
      </c>
      <c r="AH396" s="266">
        <v>20</v>
      </c>
      <c r="AI396" s="266">
        <v>16</v>
      </c>
      <c r="AJ396" s="266">
        <v>21</v>
      </c>
      <c r="AK396" s="266">
        <v>0</v>
      </c>
      <c r="AL396" s="266">
        <v>5</v>
      </c>
      <c r="AM396" s="266">
        <v>0</v>
      </c>
      <c r="AN396" s="266">
        <v>21</v>
      </c>
      <c r="AO396" s="266">
        <v>0</v>
      </c>
      <c r="AP396" s="266">
        <v>20</v>
      </c>
      <c r="AQ396" s="266">
        <v>20</v>
      </c>
    </row>
    <row r="397" spans="1:43">
      <c r="A397" s="272">
        <v>392</v>
      </c>
      <c r="B397" s="270"/>
      <c r="C397" s="268" t="s">
        <v>4659</v>
      </c>
      <c r="D397" s="264">
        <v>6459</v>
      </c>
      <c r="E397" s="264">
        <v>5729</v>
      </c>
      <c r="F397" s="265">
        <v>199</v>
      </c>
      <c r="G397" s="265">
        <v>66</v>
      </c>
      <c r="H397" s="265">
        <v>112</v>
      </c>
      <c r="I397" s="265">
        <v>21</v>
      </c>
      <c r="J397" s="266">
        <v>60.13</v>
      </c>
      <c r="K397" s="266">
        <v>75</v>
      </c>
      <c r="L397" s="266">
        <v>17</v>
      </c>
      <c r="M397" s="266">
        <v>2</v>
      </c>
      <c r="N397" s="266">
        <v>14</v>
      </c>
      <c r="O397" s="266" t="s">
        <v>245</v>
      </c>
      <c r="P397" s="266">
        <v>3</v>
      </c>
      <c r="Q397" s="266">
        <v>21</v>
      </c>
      <c r="R397" s="266" t="s">
        <v>245</v>
      </c>
      <c r="S397" s="266">
        <v>11</v>
      </c>
      <c r="T397" s="266">
        <v>10</v>
      </c>
      <c r="U397" s="266">
        <v>3</v>
      </c>
      <c r="V397" s="266">
        <v>3</v>
      </c>
      <c r="W397" s="266">
        <v>8</v>
      </c>
      <c r="X397" s="266">
        <v>5</v>
      </c>
      <c r="Y397" s="266">
        <v>2</v>
      </c>
      <c r="Z397" s="266" t="s">
        <v>245</v>
      </c>
      <c r="AA397" s="266">
        <v>20</v>
      </c>
      <c r="AB397" s="266">
        <v>20</v>
      </c>
      <c r="AC397" s="266">
        <v>20</v>
      </c>
      <c r="AD397" s="266">
        <v>20</v>
      </c>
      <c r="AE397" s="266">
        <v>20</v>
      </c>
      <c r="AF397" s="266">
        <v>20</v>
      </c>
      <c r="AG397" s="266">
        <v>1</v>
      </c>
      <c r="AH397" s="266">
        <v>20</v>
      </c>
      <c r="AI397" s="266">
        <v>16</v>
      </c>
      <c r="AJ397" s="266">
        <v>21</v>
      </c>
      <c r="AK397" s="266">
        <v>0</v>
      </c>
      <c r="AL397" s="266">
        <v>5</v>
      </c>
      <c r="AM397" s="266">
        <v>0</v>
      </c>
      <c r="AN397" s="266">
        <v>21</v>
      </c>
      <c r="AO397" s="266">
        <v>0</v>
      </c>
      <c r="AP397" s="266">
        <v>20</v>
      </c>
      <c r="AQ397" s="266">
        <v>20</v>
      </c>
    </row>
    <row r="398" spans="1:43">
      <c r="A398" s="272">
        <v>393</v>
      </c>
      <c r="B398" s="270" t="s">
        <v>3804</v>
      </c>
      <c r="C398" s="268"/>
      <c r="D398" s="264">
        <v>6661</v>
      </c>
      <c r="E398" s="264">
        <v>5394</v>
      </c>
      <c r="F398" s="265">
        <v>472</v>
      </c>
      <c r="G398" s="265">
        <v>163</v>
      </c>
      <c r="H398" s="265">
        <v>163</v>
      </c>
      <c r="I398" s="265">
        <v>146</v>
      </c>
      <c r="J398" s="266">
        <v>104.05</v>
      </c>
      <c r="K398" s="266">
        <v>327</v>
      </c>
      <c r="L398" s="266">
        <v>110</v>
      </c>
      <c r="M398" s="266">
        <v>15</v>
      </c>
      <c r="N398" s="266">
        <v>102</v>
      </c>
      <c r="O398" s="266">
        <v>21</v>
      </c>
      <c r="P398" s="266">
        <v>7</v>
      </c>
      <c r="Q398" s="266">
        <v>54</v>
      </c>
      <c r="R398" s="266" t="s">
        <v>245</v>
      </c>
      <c r="S398" s="266">
        <v>35</v>
      </c>
      <c r="T398" s="266">
        <v>19</v>
      </c>
      <c r="U398" s="266">
        <v>3</v>
      </c>
      <c r="V398" s="266">
        <v>17</v>
      </c>
      <c r="W398" s="266">
        <v>12</v>
      </c>
      <c r="X398" s="266">
        <v>16</v>
      </c>
      <c r="Y398" s="266">
        <v>6</v>
      </c>
      <c r="Z398" s="266" t="s">
        <v>245</v>
      </c>
      <c r="AA398" s="266">
        <v>54</v>
      </c>
      <c r="AB398" s="266">
        <v>54</v>
      </c>
      <c r="AC398" s="266">
        <v>54</v>
      </c>
      <c r="AD398" s="266">
        <v>54</v>
      </c>
      <c r="AE398" s="266">
        <v>54</v>
      </c>
      <c r="AF398" s="266">
        <v>54</v>
      </c>
      <c r="AG398" s="266">
        <v>0</v>
      </c>
      <c r="AH398" s="266">
        <v>54</v>
      </c>
      <c r="AI398" s="266">
        <v>54</v>
      </c>
      <c r="AJ398" s="266">
        <v>48</v>
      </c>
      <c r="AK398" s="266">
        <v>48</v>
      </c>
      <c r="AL398" s="266">
        <v>11</v>
      </c>
      <c r="AM398" s="266">
        <v>7</v>
      </c>
      <c r="AN398" s="266">
        <v>54</v>
      </c>
      <c r="AO398" s="266">
        <v>53</v>
      </c>
      <c r="AP398" s="266">
        <v>54</v>
      </c>
      <c r="AQ398" s="266">
        <v>54</v>
      </c>
    </row>
    <row r="399" spans="1:43">
      <c r="A399" s="272">
        <v>394</v>
      </c>
      <c r="B399" s="270"/>
      <c r="C399" s="268" t="s">
        <v>4660</v>
      </c>
      <c r="D399" s="264">
        <v>6661</v>
      </c>
      <c r="E399" s="264">
        <v>5394</v>
      </c>
      <c r="F399" s="265">
        <v>472</v>
      </c>
      <c r="G399" s="265">
        <v>163</v>
      </c>
      <c r="H399" s="265">
        <v>163</v>
      </c>
      <c r="I399" s="265">
        <v>146</v>
      </c>
      <c r="J399" s="266">
        <v>104.05</v>
      </c>
      <c r="K399" s="266">
        <v>327</v>
      </c>
      <c r="L399" s="266">
        <v>110</v>
      </c>
      <c r="M399" s="266">
        <v>15</v>
      </c>
      <c r="N399" s="266">
        <v>102</v>
      </c>
      <c r="O399" s="266">
        <v>21</v>
      </c>
      <c r="P399" s="266">
        <v>7</v>
      </c>
      <c r="Q399" s="266">
        <v>54</v>
      </c>
      <c r="R399" s="266" t="s">
        <v>245</v>
      </c>
      <c r="S399" s="266">
        <v>35</v>
      </c>
      <c r="T399" s="266">
        <v>19</v>
      </c>
      <c r="U399" s="266">
        <v>3</v>
      </c>
      <c r="V399" s="266">
        <v>17</v>
      </c>
      <c r="W399" s="266">
        <v>12</v>
      </c>
      <c r="X399" s="266">
        <v>16</v>
      </c>
      <c r="Y399" s="266">
        <v>6</v>
      </c>
      <c r="Z399" s="266" t="s">
        <v>245</v>
      </c>
      <c r="AA399" s="266">
        <v>54</v>
      </c>
      <c r="AB399" s="266">
        <v>54</v>
      </c>
      <c r="AC399" s="266">
        <v>54</v>
      </c>
      <c r="AD399" s="266">
        <v>54</v>
      </c>
      <c r="AE399" s="266">
        <v>54</v>
      </c>
      <c r="AF399" s="266">
        <v>54</v>
      </c>
      <c r="AG399" s="266">
        <v>0</v>
      </c>
      <c r="AH399" s="266">
        <v>54</v>
      </c>
      <c r="AI399" s="266">
        <v>54</v>
      </c>
      <c r="AJ399" s="266">
        <v>48</v>
      </c>
      <c r="AK399" s="266">
        <v>48</v>
      </c>
      <c r="AL399" s="266">
        <v>11</v>
      </c>
      <c r="AM399" s="266">
        <v>7</v>
      </c>
      <c r="AN399" s="266">
        <v>54</v>
      </c>
      <c r="AO399" s="266">
        <v>53</v>
      </c>
      <c r="AP399" s="266">
        <v>54</v>
      </c>
      <c r="AQ399" s="266">
        <v>54</v>
      </c>
    </row>
    <row r="400" spans="1:43">
      <c r="A400" s="272">
        <v>395</v>
      </c>
      <c r="B400" s="269" t="s">
        <v>2009</v>
      </c>
      <c r="C400" s="269"/>
      <c r="D400" s="264">
        <v>7679</v>
      </c>
      <c r="E400" s="264">
        <v>6234</v>
      </c>
      <c r="F400" s="265">
        <v>588</v>
      </c>
      <c r="G400" s="265">
        <v>180</v>
      </c>
      <c r="H400" s="265">
        <v>134</v>
      </c>
      <c r="I400" s="265">
        <v>274</v>
      </c>
      <c r="J400" s="266">
        <v>117.52</v>
      </c>
      <c r="K400" s="266">
        <v>458</v>
      </c>
      <c r="L400" s="266">
        <v>114</v>
      </c>
      <c r="M400" s="266">
        <v>21</v>
      </c>
      <c r="N400" s="266">
        <v>102</v>
      </c>
      <c r="O400" s="266">
        <v>14</v>
      </c>
      <c r="P400" s="266">
        <v>15</v>
      </c>
      <c r="Q400" s="266">
        <v>47</v>
      </c>
      <c r="R400" s="266">
        <v>1</v>
      </c>
      <c r="S400" s="266">
        <v>20</v>
      </c>
      <c r="T400" s="266">
        <v>26</v>
      </c>
      <c r="U400" s="266">
        <v>2</v>
      </c>
      <c r="V400" s="266">
        <v>14</v>
      </c>
      <c r="W400" s="266">
        <v>10</v>
      </c>
      <c r="X400" s="266">
        <v>14</v>
      </c>
      <c r="Y400" s="266">
        <v>4</v>
      </c>
      <c r="Z400" s="266">
        <v>3</v>
      </c>
      <c r="AA400" s="266">
        <v>45</v>
      </c>
      <c r="AB400" s="266">
        <v>45</v>
      </c>
      <c r="AC400" s="266">
        <v>44</v>
      </c>
      <c r="AD400" s="266">
        <v>45</v>
      </c>
      <c r="AE400" s="266">
        <v>45</v>
      </c>
      <c r="AF400" s="266">
        <v>45</v>
      </c>
      <c r="AG400" s="266">
        <v>2</v>
      </c>
      <c r="AH400" s="266">
        <v>46</v>
      </c>
      <c r="AI400" s="266">
        <v>45</v>
      </c>
      <c r="AJ400" s="266">
        <v>42</v>
      </c>
      <c r="AK400" s="266">
        <v>35</v>
      </c>
      <c r="AL400" s="266">
        <v>8</v>
      </c>
      <c r="AM400" s="266">
        <v>8</v>
      </c>
      <c r="AN400" s="266">
        <v>46</v>
      </c>
      <c r="AO400" s="266">
        <v>40</v>
      </c>
      <c r="AP400" s="266">
        <v>46</v>
      </c>
      <c r="AQ400" s="266">
        <v>45</v>
      </c>
    </row>
    <row r="401" spans="1:43">
      <c r="A401" s="272">
        <v>396</v>
      </c>
      <c r="B401" s="270"/>
      <c r="C401" s="268" t="s">
        <v>3850</v>
      </c>
      <c r="D401" s="264">
        <v>5593</v>
      </c>
      <c r="E401" s="264">
        <v>4670</v>
      </c>
      <c r="F401" s="265">
        <v>360</v>
      </c>
      <c r="G401" s="265">
        <v>104</v>
      </c>
      <c r="H401" s="265">
        <v>80</v>
      </c>
      <c r="I401" s="265">
        <v>176</v>
      </c>
      <c r="J401" s="266">
        <v>83.26</v>
      </c>
      <c r="K401" s="266">
        <v>278</v>
      </c>
      <c r="L401" s="266">
        <v>67</v>
      </c>
      <c r="M401" s="266">
        <v>14</v>
      </c>
      <c r="N401" s="266">
        <v>59</v>
      </c>
      <c r="O401" s="266">
        <v>11</v>
      </c>
      <c r="P401" s="266">
        <v>11</v>
      </c>
      <c r="Q401" s="266">
        <v>28</v>
      </c>
      <c r="R401" s="266" t="s">
        <v>245</v>
      </c>
      <c r="S401" s="266">
        <v>12</v>
      </c>
      <c r="T401" s="266">
        <v>16</v>
      </c>
      <c r="U401" s="266">
        <v>1</v>
      </c>
      <c r="V401" s="266">
        <v>9</v>
      </c>
      <c r="W401" s="266">
        <v>6</v>
      </c>
      <c r="X401" s="266">
        <v>9</v>
      </c>
      <c r="Y401" s="266">
        <v>3</v>
      </c>
      <c r="Z401" s="266" t="s">
        <v>245</v>
      </c>
      <c r="AA401" s="266">
        <v>27</v>
      </c>
      <c r="AB401" s="266">
        <v>27</v>
      </c>
      <c r="AC401" s="266">
        <v>26</v>
      </c>
      <c r="AD401" s="266">
        <v>27</v>
      </c>
      <c r="AE401" s="266">
        <v>27</v>
      </c>
      <c r="AF401" s="266">
        <v>27</v>
      </c>
      <c r="AG401" s="266">
        <v>1</v>
      </c>
      <c r="AH401" s="266">
        <v>27</v>
      </c>
      <c r="AI401" s="266">
        <v>27</v>
      </c>
      <c r="AJ401" s="266">
        <v>26</v>
      </c>
      <c r="AK401" s="266">
        <v>20</v>
      </c>
      <c r="AL401" s="266">
        <v>7</v>
      </c>
      <c r="AM401" s="266">
        <v>7</v>
      </c>
      <c r="AN401" s="266">
        <v>27</v>
      </c>
      <c r="AO401" s="266">
        <v>27</v>
      </c>
      <c r="AP401" s="266">
        <v>27</v>
      </c>
      <c r="AQ401" s="266">
        <v>27</v>
      </c>
    </row>
    <row r="402" spans="1:43">
      <c r="A402" s="272">
        <v>397</v>
      </c>
      <c r="B402" s="270"/>
      <c r="C402" s="268" t="s">
        <v>3869</v>
      </c>
      <c r="D402" s="264">
        <v>2086</v>
      </c>
      <c r="E402" s="264">
        <v>1564</v>
      </c>
      <c r="F402" s="265">
        <v>228</v>
      </c>
      <c r="G402" s="265">
        <v>76</v>
      </c>
      <c r="H402" s="265">
        <v>54</v>
      </c>
      <c r="I402" s="265">
        <v>98</v>
      </c>
      <c r="J402" s="266">
        <v>34.26</v>
      </c>
      <c r="K402" s="266">
        <v>180</v>
      </c>
      <c r="L402" s="266">
        <v>47</v>
      </c>
      <c r="M402" s="266">
        <v>7</v>
      </c>
      <c r="N402" s="266">
        <v>43</v>
      </c>
      <c r="O402" s="266">
        <v>3</v>
      </c>
      <c r="P402" s="266">
        <v>4</v>
      </c>
      <c r="Q402" s="266">
        <v>19</v>
      </c>
      <c r="R402" s="266">
        <v>1</v>
      </c>
      <c r="S402" s="266">
        <v>8</v>
      </c>
      <c r="T402" s="266">
        <v>10</v>
      </c>
      <c r="U402" s="266">
        <v>1</v>
      </c>
      <c r="V402" s="266">
        <v>5</v>
      </c>
      <c r="W402" s="266">
        <v>4</v>
      </c>
      <c r="X402" s="266">
        <v>5</v>
      </c>
      <c r="Y402" s="266">
        <v>1</v>
      </c>
      <c r="Z402" s="266">
        <v>3</v>
      </c>
      <c r="AA402" s="266">
        <v>18</v>
      </c>
      <c r="AB402" s="266">
        <v>18</v>
      </c>
      <c r="AC402" s="266">
        <v>18</v>
      </c>
      <c r="AD402" s="266">
        <v>18</v>
      </c>
      <c r="AE402" s="266">
        <v>18</v>
      </c>
      <c r="AF402" s="266">
        <v>18</v>
      </c>
      <c r="AG402" s="266">
        <v>1</v>
      </c>
      <c r="AH402" s="266">
        <v>19</v>
      </c>
      <c r="AI402" s="266">
        <v>18</v>
      </c>
      <c r="AJ402" s="266">
        <v>16</v>
      </c>
      <c r="AK402" s="266">
        <v>15</v>
      </c>
      <c r="AL402" s="266">
        <v>1</v>
      </c>
      <c r="AM402" s="266">
        <v>1</v>
      </c>
      <c r="AN402" s="266">
        <v>19</v>
      </c>
      <c r="AO402" s="266">
        <v>13</v>
      </c>
      <c r="AP402" s="266">
        <v>19</v>
      </c>
      <c r="AQ402" s="266">
        <v>18</v>
      </c>
    </row>
    <row r="403" spans="1:43">
      <c r="A403" s="272">
        <v>398</v>
      </c>
      <c r="B403" s="270" t="s">
        <v>3883</v>
      </c>
      <c r="C403" s="268"/>
      <c r="D403" s="264">
        <v>24828</v>
      </c>
      <c r="E403" s="264">
        <v>22367</v>
      </c>
      <c r="F403" s="265">
        <v>206</v>
      </c>
      <c r="G403" s="265">
        <v>60</v>
      </c>
      <c r="H403" s="265">
        <v>130</v>
      </c>
      <c r="I403" s="265">
        <v>16</v>
      </c>
      <c r="J403" s="266">
        <v>38.909999999999997</v>
      </c>
      <c r="K403" s="266">
        <v>95</v>
      </c>
      <c r="L403" s="266">
        <v>26</v>
      </c>
      <c r="M403" s="266">
        <v>5</v>
      </c>
      <c r="N403" s="266">
        <v>25</v>
      </c>
      <c r="O403" s="266">
        <v>6</v>
      </c>
      <c r="P403" s="266">
        <v>2</v>
      </c>
      <c r="Q403" s="266">
        <v>24</v>
      </c>
      <c r="R403" s="266" t="s">
        <v>245</v>
      </c>
      <c r="S403" s="266">
        <v>9</v>
      </c>
      <c r="T403" s="266">
        <v>15</v>
      </c>
      <c r="U403" s="266">
        <v>2</v>
      </c>
      <c r="V403" s="266">
        <v>6</v>
      </c>
      <c r="W403" s="266">
        <v>3</v>
      </c>
      <c r="X403" s="266">
        <v>10</v>
      </c>
      <c r="Y403" s="266">
        <v>2</v>
      </c>
      <c r="Z403" s="266">
        <v>1</v>
      </c>
      <c r="AA403" s="266">
        <v>19</v>
      </c>
      <c r="AB403" s="266">
        <v>19</v>
      </c>
      <c r="AC403" s="266">
        <v>11</v>
      </c>
      <c r="AD403" s="266">
        <v>23</v>
      </c>
      <c r="AE403" s="266">
        <v>22</v>
      </c>
      <c r="AF403" s="266">
        <v>20</v>
      </c>
      <c r="AG403" s="266">
        <v>1</v>
      </c>
      <c r="AH403" s="266">
        <v>22</v>
      </c>
      <c r="AI403" s="266">
        <v>6</v>
      </c>
      <c r="AJ403" s="266">
        <v>16</v>
      </c>
      <c r="AK403" s="266">
        <v>1</v>
      </c>
      <c r="AL403" s="266">
        <v>2</v>
      </c>
      <c r="AM403" s="266">
        <v>1</v>
      </c>
      <c r="AN403" s="266">
        <v>20</v>
      </c>
      <c r="AO403" s="266">
        <v>12</v>
      </c>
      <c r="AP403" s="266">
        <v>21</v>
      </c>
      <c r="AQ403" s="266">
        <v>19</v>
      </c>
    </row>
    <row r="404" spans="1:43">
      <c r="A404" s="272">
        <v>399</v>
      </c>
      <c r="B404" s="270"/>
      <c r="C404" s="268" t="s">
        <v>4661</v>
      </c>
      <c r="D404" s="264">
        <v>24828</v>
      </c>
      <c r="E404" s="264">
        <v>22367</v>
      </c>
      <c r="F404" s="265">
        <v>206</v>
      </c>
      <c r="G404" s="265">
        <v>60</v>
      </c>
      <c r="H404" s="265">
        <v>130</v>
      </c>
      <c r="I404" s="265">
        <v>16</v>
      </c>
      <c r="J404" s="266">
        <v>38.909999999999997</v>
      </c>
      <c r="K404" s="266">
        <v>95</v>
      </c>
      <c r="L404" s="266">
        <v>26</v>
      </c>
      <c r="M404" s="266">
        <v>5</v>
      </c>
      <c r="N404" s="266">
        <v>25</v>
      </c>
      <c r="O404" s="266">
        <v>6</v>
      </c>
      <c r="P404" s="266">
        <v>2</v>
      </c>
      <c r="Q404" s="266">
        <v>24</v>
      </c>
      <c r="R404" s="266" t="s">
        <v>245</v>
      </c>
      <c r="S404" s="266">
        <v>9</v>
      </c>
      <c r="T404" s="266">
        <v>15</v>
      </c>
      <c r="U404" s="266">
        <v>2</v>
      </c>
      <c r="V404" s="266">
        <v>6</v>
      </c>
      <c r="W404" s="266">
        <v>3</v>
      </c>
      <c r="X404" s="266">
        <v>10</v>
      </c>
      <c r="Y404" s="266">
        <v>2</v>
      </c>
      <c r="Z404" s="266">
        <v>1</v>
      </c>
      <c r="AA404" s="266">
        <v>19</v>
      </c>
      <c r="AB404" s="266">
        <v>19</v>
      </c>
      <c r="AC404" s="266">
        <v>11</v>
      </c>
      <c r="AD404" s="266">
        <v>23</v>
      </c>
      <c r="AE404" s="266">
        <v>22</v>
      </c>
      <c r="AF404" s="266">
        <v>20</v>
      </c>
      <c r="AG404" s="266">
        <v>1</v>
      </c>
      <c r="AH404" s="266">
        <v>22</v>
      </c>
      <c r="AI404" s="266">
        <v>6</v>
      </c>
      <c r="AJ404" s="266">
        <v>16</v>
      </c>
      <c r="AK404" s="266">
        <v>1</v>
      </c>
      <c r="AL404" s="266">
        <v>2</v>
      </c>
      <c r="AM404" s="266">
        <v>1</v>
      </c>
      <c r="AN404" s="266">
        <v>20</v>
      </c>
      <c r="AO404" s="266">
        <v>12</v>
      </c>
      <c r="AP404" s="266">
        <v>21</v>
      </c>
      <c r="AQ404" s="266">
        <v>19</v>
      </c>
    </row>
    <row r="405" spans="1:43">
      <c r="A405" s="272">
        <v>400</v>
      </c>
      <c r="B405" s="270" t="s">
        <v>3898</v>
      </c>
      <c r="C405" s="268"/>
      <c r="D405" s="264">
        <v>16842</v>
      </c>
      <c r="E405" s="264">
        <v>15217</v>
      </c>
      <c r="F405" s="265">
        <v>173</v>
      </c>
      <c r="G405" s="265">
        <v>93</v>
      </c>
      <c r="H405" s="265">
        <v>73</v>
      </c>
      <c r="I405" s="265">
        <v>7</v>
      </c>
      <c r="J405" s="266">
        <v>32.090000000000003</v>
      </c>
      <c r="K405" s="266">
        <v>122</v>
      </c>
      <c r="L405" s="266">
        <v>11</v>
      </c>
      <c r="M405" s="266">
        <v>1</v>
      </c>
      <c r="N405" s="266">
        <v>11</v>
      </c>
      <c r="O405" s="266">
        <v>1</v>
      </c>
      <c r="P405" s="266" t="s">
        <v>245</v>
      </c>
      <c r="Q405" s="266">
        <v>17</v>
      </c>
      <c r="R405" s="266">
        <v>2</v>
      </c>
      <c r="S405" s="266">
        <v>13</v>
      </c>
      <c r="T405" s="266">
        <v>2</v>
      </c>
      <c r="U405" s="266">
        <v>6</v>
      </c>
      <c r="V405" s="266">
        <v>6</v>
      </c>
      <c r="W405" s="266">
        <v>2</v>
      </c>
      <c r="X405" s="266" t="s">
        <v>245</v>
      </c>
      <c r="Y405" s="266">
        <v>3</v>
      </c>
      <c r="Z405" s="266" t="s">
        <v>245</v>
      </c>
      <c r="AA405" s="266">
        <v>17</v>
      </c>
      <c r="AB405" s="266">
        <v>16</v>
      </c>
      <c r="AC405" s="266">
        <v>10</v>
      </c>
      <c r="AD405" s="266">
        <v>17</v>
      </c>
      <c r="AE405" s="266">
        <v>17</v>
      </c>
      <c r="AF405" s="266">
        <v>2</v>
      </c>
      <c r="AG405" s="266">
        <v>0</v>
      </c>
      <c r="AH405" s="266">
        <v>17</v>
      </c>
      <c r="AI405" s="266">
        <v>15</v>
      </c>
      <c r="AJ405" s="266">
        <v>17</v>
      </c>
      <c r="AK405" s="266">
        <v>7</v>
      </c>
      <c r="AL405" s="266">
        <v>0</v>
      </c>
      <c r="AM405" s="266">
        <v>0</v>
      </c>
      <c r="AN405" s="266">
        <v>17</v>
      </c>
      <c r="AO405" s="266">
        <v>6</v>
      </c>
      <c r="AP405" s="266">
        <v>16</v>
      </c>
      <c r="AQ405" s="266">
        <v>13</v>
      </c>
    </row>
    <row r="406" spans="1:43">
      <c r="A406" s="272">
        <v>401</v>
      </c>
      <c r="B406" s="269"/>
      <c r="C406" s="269" t="s">
        <v>4662</v>
      </c>
      <c r="D406" s="264">
        <v>16842</v>
      </c>
      <c r="E406" s="264">
        <v>15217</v>
      </c>
      <c r="F406" s="265">
        <v>173</v>
      </c>
      <c r="G406" s="265">
        <v>93</v>
      </c>
      <c r="H406" s="265">
        <v>73</v>
      </c>
      <c r="I406" s="265">
        <v>7</v>
      </c>
      <c r="J406" s="266">
        <v>32.090000000000003</v>
      </c>
      <c r="K406" s="266">
        <v>122</v>
      </c>
      <c r="L406" s="266">
        <v>11</v>
      </c>
      <c r="M406" s="266">
        <v>1</v>
      </c>
      <c r="N406" s="266">
        <v>11</v>
      </c>
      <c r="O406" s="266">
        <v>1</v>
      </c>
      <c r="P406" s="266" t="s">
        <v>245</v>
      </c>
      <c r="Q406" s="266">
        <v>17</v>
      </c>
      <c r="R406" s="266">
        <v>2</v>
      </c>
      <c r="S406" s="266">
        <v>13</v>
      </c>
      <c r="T406" s="266">
        <v>2</v>
      </c>
      <c r="U406" s="266">
        <v>6</v>
      </c>
      <c r="V406" s="266">
        <v>6</v>
      </c>
      <c r="W406" s="266">
        <v>2</v>
      </c>
      <c r="X406" s="266" t="s">
        <v>245</v>
      </c>
      <c r="Y406" s="266">
        <v>3</v>
      </c>
      <c r="Z406" s="266" t="s">
        <v>245</v>
      </c>
      <c r="AA406" s="266">
        <v>17</v>
      </c>
      <c r="AB406" s="266">
        <v>16</v>
      </c>
      <c r="AC406" s="266">
        <v>10</v>
      </c>
      <c r="AD406" s="266">
        <v>17</v>
      </c>
      <c r="AE406" s="266">
        <v>17</v>
      </c>
      <c r="AF406" s="266">
        <v>2</v>
      </c>
      <c r="AG406" s="266">
        <v>0</v>
      </c>
      <c r="AH406" s="266">
        <v>17</v>
      </c>
      <c r="AI406" s="266">
        <v>15</v>
      </c>
      <c r="AJ406" s="266">
        <v>17</v>
      </c>
      <c r="AK406" s="266">
        <v>7</v>
      </c>
      <c r="AL406" s="266">
        <v>0</v>
      </c>
      <c r="AM406" s="266">
        <v>0</v>
      </c>
      <c r="AN406" s="266">
        <v>17</v>
      </c>
      <c r="AO406" s="266">
        <v>6</v>
      </c>
      <c r="AP406" s="266">
        <v>16</v>
      </c>
      <c r="AQ406" s="266">
        <v>13</v>
      </c>
    </row>
    <row r="407" spans="1:43">
      <c r="A407" s="272">
        <v>402</v>
      </c>
      <c r="B407" s="270" t="s">
        <v>3910</v>
      </c>
      <c r="C407" s="268"/>
      <c r="D407" s="264">
        <v>21593</v>
      </c>
      <c r="E407" s="264">
        <v>19289</v>
      </c>
      <c r="F407" s="265">
        <v>292</v>
      </c>
      <c r="G407" s="265">
        <v>187</v>
      </c>
      <c r="H407" s="265">
        <v>89</v>
      </c>
      <c r="I407" s="265">
        <v>16</v>
      </c>
      <c r="J407" s="266">
        <v>27.74</v>
      </c>
      <c r="K407" s="266">
        <v>182</v>
      </c>
      <c r="L407" s="266">
        <v>43</v>
      </c>
      <c r="M407" s="266">
        <v>1</v>
      </c>
      <c r="N407" s="266">
        <v>40</v>
      </c>
      <c r="O407" s="266" t="s">
        <v>245</v>
      </c>
      <c r="P407" s="266">
        <v>7</v>
      </c>
      <c r="Q407" s="266">
        <v>35</v>
      </c>
      <c r="R407" s="266">
        <v>10</v>
      </c>
      <c r="S407" s="266">
        <v>19</v>
      </c>
      <c r="T407" s="266">
        <v>6</v>
      </c>
      <c r="U407" s="266">
        <v>11</v>
      </c>
      <c r="V407" s="266">
        <v>7</v>
      </c>
      <c r="W407" s="266">
        <v>5</v>
      </c>
      <c r="X407" s="266">
        <v>8</v>
      </c>
      <c r="Y407" s="266">
        <v>3</v>
      </c>
      <c r="Z407" s="266">
        <v>1</v>
      </c>
      <c r="AA407" s="266">
        <v>8</v>
      </c>
      <c r="AB407" s="266">
        <v>31</v>
      </c>
      <c r="AC407" s="266">
        <v>16</v>
      </c>
      <c r="AD407" s="266">
        <v>35</v>
      </c>
      <c r="AE407" s="266">
        <v>34</v>
      </c>
      <c r="AF407" s="266">
        <v>32</v>
      </c>
      <c r="AG407" s="266">
        <v>0</v>
      </c>
      <c r="AH407" s="266">
        <v>35</v>
      </c>
      <c r="AI407" s="266">
        <v>29</v>
      </c>
      <c r="AJ407" s="266">
        <v>35</v>
      </c>
      <c r="AK407" s="266">
        <v>4</v>
      </c>
      <c r="AL407" s="266">
        <v>4</v>
      </c>
      <c r="AM407" s="266">
        <v>0</v>
      </c>
      <c r="AN407" s="266">
        <v>35</v>
      </c>
      <c r="AO407" s="266">
        <v>12</v>
      </c>
      <c r="AP407" s="266">
        <v>35</v>
      </c>
      <c r="AQ407" s="266">
        <v>30</v>
      </c>
    </row>
    <row r="408" spans="1:43">
      <c r="A408" s="272">
        <v>403</v>
      </c>
      <c r="B408" s="270"/>
      <c r="C408" s="268" t="s">
        <v>3911</v>
      </c>
      <c r="D408" s="264">
        <v>11148</v>
      </c>
      <c r="E408" s="264">
        <v>9846</v>
      </c>
      <c r="F408" s="265">
        <v>122</v>
      </c>
      <c r="G408" s="265">
        <v>86</v>
      </c>
      <c r="H408" s="265">
        <v>33</v>
      </c>
      <c r="I408" s="265">
        <v>3</v>
      </c>
      <c r="J408" s="266">
        <v>13.06</v>
      </c>
      <c r="K408" s="266">
        <v>83</v>
      </c>
      <c r="L408" s="266">
        <v>23</v>
      </c>
      <c r="M408" s="266">
        <v>1</v>
      </c>
      <c r="N408" s="266">
        <v>23</v>
      </c>
      <c r="O408" s="266" t="s">
        <v>245</v>
      </c>
      <c r="P408" s="266">
        <v>2</v>
      </c>
      <c r="Q408" s="266">
        <v>13</v>
      </c>
      <c r="R408" s="266">
        <v>5</v>
      </c>
      <c r="S408" s="266">
        <v>8</v>
      </c>
      <c r="T408" s="266" t="s">
        <v>245</v>
      </c>
      <c r="U408" s="266">
        <v>4</v>
      </c>
      <c r="V408" s="266">
        <v>1</v>
      </c>
      <c r="W408" s="266">
        <v>3</v>
      </c>
      <c r="X408" s="266">
        <v>3</v>
      </c>
      <c r="Y408" s="266">
        <v>1</v>
      </c>
      <c r="Z408" s="266">
        <v>1</v>
      </c>
      <c r="AA408" s="266">
        <v>2</v>
      </c>
      <c r="AB408" s="266">
        <v>13</v>
      </c>
      <c r="AC408" s="266">
        <v>4</v>
      </c>
      <c r="AD408" s="266">
        <v>13</v>
      </c>
      <c r="AE408" s="266">
        <v>13</v>
      </c>
      <c r="AF408" s="266">
        <v>12</v>
      </c>
      <c r="AG408" s="266">
        <v>0</v>
      </c>
      <c r="AH408" s="266">
        <v>13</v>
      </c>
      <c r="AI408" s="266">
        <v>13</v>
      </c>
      <c r="AJ408" s="266">
        <v>13</v>
      </c>
      <c r="AK408" s="266">
        <v>1</v>
      </c>
      <c r="AL408" s="266">
        <v>4</v>
      </c>
      <c r="AM408" s="266">
        <v>0</v>
      </c>
      <c r="AN408" s="266">
        <v>13</v>
      </c>
      <c r="AO408" s="266">
        <v>1</v>
      </c>
      <c r="AP408" s="266">
        <v>13</v>
      </c>
      <c r="AQ408" s="266">
        <v>13</v>
      </c>
    </row>
    <row r="409" spans="1:43">
      <c r="A409" s="272">
        <v>404</v>
      </c>
      <c r="B409" s="270"/>
      <c r="C409" s="268" t="s">
        <v>3919</v>
      </c>
      <c r="D409" s="264">
        <v>7702</v>
      </c>
      <c r="E409" s="264">
        <v>6935</v>
      </c>
      <c r="F409" s="265">
        <v>68</v>
      </c>
      <c r="G409" s="265">
        <v>32</v>
      </c>
      <c r="H409" s="265">
        <v>35</v>
      </c>
      <c r="I409" s="265">
        <v>1</v>
      </c>
      <c r="J409" s="266">
        <v>10.85</v>
      </c>
      <c r="K409" s="266">
        <v>24</v>
      </c>
      <c r="L409" s="266">
        <v>9</v>
      </c>
      <c r="M409" s="266" t="s">
        <v>245</v>
      </c>
      <c r="N409" s="266">
        <v>7</v>
      </c>
      <c r="O409" s="266" t="s">
        <v>245</v>
      </c>
      <c r="P409" s="266">
        <v>4</v>
      </c>
      <c r="Q409" s="266">
        <v>16</v>
      </c>
      <c r="R409" s="266">
        <v>3</v>
      </c>
      <c r="S409" s="266">
        <v>7</v>
      </c>
      <c r="T409" s="266">
        <v>6</v>
      </c>
      <c r="U409" s="266">
        <v>7</v>
      </c>
      <c r="V409" s="266">
        <v>6</v>
      </c>
      <c r="W409" s="266" t="s">
        <v>245</v>
      </c>
      <c r="X409" s="266">
        <v>2</v>
      </c>
      <c r="Y409" s="266">
        <v>1</v>
      </c>
      <c r="Z409" s="266" t="s">
        <v>245</v>
      </c>
      <c r="AA409" s="266">
        <v>6</v>
      </c>
      <c r="AB409" s="266">
        <v>12</v>
      </c>
      <c r="AC409" s="266">
        <v>9</v>
      </c>
      <c r="AD409" s="266">
        <v>16</v>
      </c>
      <c r="AE409" s="266">
        <v>16</v>
      </c>
      <c r="AF409" s="266">
        <v>15</v>
      </c>
      <c r="AG409" s="266">
        <v>0</v>
      </c>
      <c r="AH409" s="266">
        <v>16</v>
      </c>
      <c r="AI409" s="266">
        <v>10</v>
      </c>
      <c r="AJ409" s="266">
        <v>16</v>
      </c>
      <c r="AK409" s="266">
        <v>0</v>
      </c>
      <c r="AL409" s="266">
        <v>0</v>
      </c>
      <c r="AM409" s="266">
        <v>0</v>
      </c>
      <c r="AN409" s="266">
        <v>16</v>
      </c>
      <c r="AO409" s="266">
        <v>10</v>
      </c>
      <c r="AP409" s="266">
        <v>16</v>
      </c>
      <c r="AQ409" s="266">
        <v>11</v>
      </c>
    </row>
    <row r="410" spans="1:43">
      <c r="A410" s="272">
        <v>405</v>
      </c>
      <c r="B410" s="270"/>
      <c r="C410" s="273" t="s">
        <v>3936</v>
      </c>
      <c r="D410" s="264">
        <v>2743</v>
      </c>
      <c r="E410" s="264">
        <v>2508</v>
      </c>
      <c r="F410" s="265">
        <v>102</v>
      </c>
      <c r="G410" s="265">
        <v>69</v>
      </c>
      <c r="H410" s="265">
        <v>21</v>
      </c>
      <c r="I410" s="265">
        <v>12</v>
      </c>
      <c r="J410" s="266">
        <v>3.83</v>
      </c>
      <c r="K410" s="266">
        <v>75</v>
      </c>
      <c r="L410" s="266">
        <v>11</v>
      </c>
      <c r="M410" s="266" t="s">
        <v>245</v>
      </c>
      <c r="N410" s="266">
        <v>10</v>
      </c>
      <c r="O410" s="266" t="s">
        <v>245</v>
      </c>
      <c r="P410" s="266">
        <v>1</v>
      </c>
      <c r="Q410" s="266">
        <v>6</v>
      </c>
      <c r="R410" s="266">
        <v>2</v>
      </c>
      <c r="S410" s="266">
        <v>4</v>
      </c>
      <c r="T410" s="266" t="s">
        <v>245</v>
      </c>
      <c r="U410" s="266" t="s">
        <v>245</v>
      </c>
      <c r="V410" s="266" t="s">
        <v>245</v>
      </c>
      <c r="W410" s="266">
        <v>2</v>
      </c>
      <c r="X410" s="266">
        <v>3</v>
      </c>
      <c r="Y410" s="266">
        <v>1</v>
      </c>
      <c r="Z410" s="266" t="s">
        <v>245</v>
      </c>
      <c r="AA410" s="266">
        <v>0</v>
      </c>
      <c r="AB410" s="266">
        <v>6</v>
      </c>
      <c r="AC410" s="266">
        <v>3</v>
      </c>
      <c r="AD410" s="266">
        <v>6</v>
      </c>
      <c r="AE410" s="266">
        <v>5</v>
      </c>
      <c r="AF410" s="266">
        <v>5</v>
      </c>
      <c r="AG410" s="266">
        <v>0</v>
      </c>
      <c r="AH410" s="266">
        <v>6</v>
      </c>
      <c r="AI410" s="266">
        <v>6</v>
      </c>
      <c r="AJ410" s="266">
        <v>6</v>
      </c>
      <c r="AK410" s="266">
        <v>3</v>
      </c>
      <c r="AL410" s="266">
        <v>0</v>
      </c>
      <c r="AM410" s="266">
        <v>0</v>
      </c>
      <c r="AN410" s="266">
        <v>6</v>
      </c>
      <c r="AO410" s="266">
        <v>1</v>
      </c>
      <c r="AP410" s="266">
        <v>6</v>
      </c>
      <c r="AQ410" s="266">
        <v>6</v>
      </c>
    </row>
    <row r="411" spans="1:43">
      <c r="A411" s="272">
        <v>406</v>
      </c>
      <c r="B411" s="270" t="s">
        <v>3943</v>
      </c>
      <c r="C411" s="268"/>
      <c r="D411" s="264">
        <v>14050</v>
      </c>
      <c r="E411" s="264">
        <v>12582</v>
      </c>
      <c r="F411" s="265">
        <v>214</v>
      </c>
      <c r="G411" s="265">
        <v>93</v>
      </c>
      <c r="H411" s="265">
        <v>120</v>
      </c>
      <c r="I411" s="265">
        <v>1</v>
      </c>
      <c r="J411" s="266">
        <v>69.760000000000005</v>
      </c>
      <c r="K411" s="266">
        <v>63</v>
      </c>
      <c r="L411" s="266">
        <v>11</v>
      </c>
      <c r="M411" s="266" t="s">
        <v>245</v>
      </c>
      <c r="N411" s="266">
        <v>11</v>
      </c>
      <c r="O411" s="266" t="s">
        <v>245</v>
      </c>
      <c r="P411" s="266" t="s">
        <v>245</v>
      </c>
      <c r="Q411" s="266">
        <v>19</v>
      </c>
      <c r="R411" s="266">
        <v>2</v>
      </c>
      <c r="S411" s="266">
        <v>9</v>
      </c>
      <c r="T411" s="266">
        <v>8</v>
      </c>
      <c r="U411" s="266">
        <v>5</v>
      </c>
      <c r="V411" s="266">
        <v>7</v>
      </c>
      <c r="W411" s="266">
        <v>3</v>
      </c>
      <c r="X411" s="266">
        <v>4</v>
      </c>
      <c r="Y411" s="266" t="s">
        <v>245</v>
      </c>
      <c r="Z411" s="266" t="s">
        <v>245</v>
      </c>
      <c r="AA411" s="266">
        <v>10</v>
      </c>
      <c r="AB411" s="266">
        <v>13</v>
      </c>
      <c r="AC411" s="266">
        <v>17</v>
      </c>
      <c r="AD411" s="266">
        <v>19</v>
      </c>
      <c r="AE411" s="266">
        <v>19</v>
      </c>
      <c r="AF411" s="266">
        <v>19</v>
      </c>
      <c r="AG411" s="266">
        <v>0</v>
      </c>
      <c r="AH411" s="266">
        <v>19</v>
      </c>
      <c r="AI411" s="266">
        <v>8</v>
      </c>
      <c r="AJ411" s="266">
        <v>18</v>
      </c>
      <c r="AK411" s="266">
        <v>17</v>
      </c>
      <c r="AL411" s="266">
        <v>6</v>
      </c>
      <c r="AM411" s="266">
        <v>4</v>
      </c>
      <c r="AN411" s="266">
        <v>18</v>
      </c>
      <c r="AO411" s="266">
        <v>14</v>
      </c>
      <c r="AP411" s="266">
        <v>19</v>
      </c>
      <c r="AQ411" s="266">
        <v>13</v>
      </c>
    </row>
    <row r="412" spans="1:43">
      <c r="A412" s="272">
        <v>407</v>
      </c>
      <c r="B412" s="269"/>
      <c r="C412" s="269" t="s">
        <v>4663</v>
      </c>
      <c r="D412" s="264">
        <v>14050</v>
      </c>
      <c r="E412" s="264">
        <v>12582</v>
      </c>
      <c r="F412" s="265">
        <v>214</v>
      </c>
      <c r="G412" s="265">
        <v>93</v>
      </c>
      <c r="H412" s="265">
        <v>120</v>
      </c>
      <c r="I412" s="265">
        <v>1</v>
      </c>
      <c r="J412" s="266">
        <v>69.760000000000005</v>
      </c>
      <c r="K412" s="266">
        <v>63</v>
      </c>
      <c r="L412" s="266">
        <v>11</v>
      </c>
      <c r="M412" s="266" t="s">
        <v>245</v>
      </c>
      <c r="N412" s="266">
        <v>11</v>
      </c>
      <c r="O412" s="266" t="s">
        <v>245</v>
      </c>
      <c r="P412" s="266" t="s">
        <v>245</v>
      </c>
      <c r="Q412" s="266">
        <v>19</v>
      </c>
      <c r="R412" s="266">
        <v>2</v>
      </c>
      <c r="S412" s="266">
        <v>9</v>
      </c>
      <c r="T412" s="266">
        <v>8</v>
      </c>
      <c r="U412" s="266">
        <v>5</v>
      </c>
      <c r="V412" s="266">
        <v>7</v>
      </c>
      <c r="W412" s="266">
        <v>3</v>
      </c>
      <c r="X412" s="266">
        <v>4</v>
      </c>
      <c r="Y412" s="266" t="s">
        <v>245</v>
      </c>
      <c r="Z412" s="266" t="s">
        <v>245</v>
      </c>
      <c r="AA412" s="266">
        <v>10</v>
      </c>
      <c r="AB412" s="266">
        <v>13</v>
      </c>
      <c r="AC412" s="266">
        <v>17</v>
      </c>
      <c r="AD412" s="266">
        <v>19</v>
      </c>
      <c r="AE412" s="266">
        <v>19</v>
      </c>
      <c r="AF412" s="266">
        <v>19</v>
      </c>
      <c r="AG412" s="266">
        <v>0</v>
      </c>
      <c r="AH412" s="266">
        <v>19</v>
      </c>
      <c r="AI412" s="266">
        <v>8</v>
      </c>
      <c r="AJ412" s="266">
        <v>18</v>
      </c>
      <c r="AK412" s="266">
        <v>17</v>
      </c>
      <c r="AL412" s="266">
        <v>6</v>
      </c>
      <c r="AM412" s="266">
        <v>4</v>
      </c>
      <c r="AN412" s="266">
        <v>18</v>
      </c>
      <c r="AO412" s="266">
        <v>14</v>
      </c>
      <c r="AP412" s="266">
        <v>19</v>
      </c>
      <c r="AQ412" s="266">
        <v>13</v>
      </c>
    </row>
    <row r="413" spans="1:43">
      <c r="A413" s="272">
        <v>408</v>
      </c>
      <c r="B413" s="270" t="s">
        <v>3944</v>
      </c>
      <c r="C413" s="268"/>
      <c r="D413" s="264">
        <v>31082</v>
      </c>
      <c r="E413" s="264">
        <v>27566</v>
      </c>
      <c r="F413" s="265">
        <v>43</v>
      </c>
      <c r="G413" s="265">
        <v>30</v>
      </c>
      <c r="H413" s="265">
        <v>12</v>
      </c>
      <c r="I413" s="265">
        <v>1</v>
      </c>
      <c r="J413" s="266">
        <v>13.6</v>
      </c>
      <c r="K413" s="266">
        <v>14</v>
      </c>
      <c r="L413" s="266">
        <v>2</v>
      </c>
      <c r="M413" s="266" t="s">
        <v>245</v>
      </c>
      <c r="N413" s="266">
        <v>2</v>
      </c>
      <c r="O413" s="266" t="s">
        <v>245</v>
      </c>
      <c r="P413" s="266" t="s">
        <v>245</v>
      </c>
      <c r="Q413" s="266">
        <v>9</v>
      </c>
      <c r="R413" s="266">
        <v>4</v>
      </c>
      <c r="S413" s="266">
        <v>2</v>
      </c>
      <c r="T413" s="266">
        <v>3</v>
      </c>
      <c r="U413" s="266">
        <v>4</v>
      </c>
      <c r="V413" s="266">
        <v>3</v>
      </c>
      <c r="W413" s="266">
        <v>2</v>
      </c>
      <c r="X413" s="266" t="s">
        <v>245</v>
      </c>
      <c r="Y413" s="266" t="s">
        <v>245</v>
      </c>
      <c r="Z413" s="266" t="s">
        <v>245</v>
      </c>
      <c r="AA413" s="266">
        <v>0</v>
      </c>
      <c r="AB413" s="266">
        <v>3</v>
      </c>
      <c r="AC413" s="266">
        <v>7</v>
      </c>
      <c r="AD413" s="266">
        <v>2</v>
      </c>
      <c r="AE413" s="266">
        <v>9</v>
      </c>
      <c r="AF413" s="266">
        <v>0</v>
      </c>
      <c r="AG413" s="266">
        <v>0</v>
      </c>
      <c r="AH413" s="266">
        <v>9</v>
      </c>
      <c r="AI413" s="266">
        <v>3</v>
      </c>
      <c r="AJ413" s="266">
        <v>9</v>
      </c>
      <c r="AK413" s="266">
        <v>0</v>
      </c>
      <c r="AL413" s="266">
        <v>1</v>
      </c>
      <c r="AM413" s="266">
        <v>0</v>
      </c>
      <c r="AN413" s="266">
        <v>8</v>
      </c>
      <c r="AO413" s="266">
        <v>0</v>
      </c>
      <c r="AP413" s="266">
        <v>9</v>
      </c>
      <c r="AQ413" s="266">
        <v>0</v>
      </c>
    </row>
    <row r="414" spans="1:43">
      <c r="A414" s="272">
        <v>409</v>
      </c>
      <c r="B414" s="270"/>
      <c r="C414" s="273" t="s">
        <v>4664</v>
      </c>
      <c r="D414" s="264">
        <v>31082</v>
      </c>
      <c r="E414" s="264">
        <v>27566</v>
      </c>
      <c r="F414" s="265">
        <v>43</v>
      </c>
      <c r="G414" s="265">
        <v>30</v>
      </c>
      <c r="H414" s="265">
        <v>12</v>
      </c>
      <c r="I414" s="265">
        <v>1</v>
      </c>
      <c r="J414" s="266">
        <v>13.6</v>
      </c>
      <c r="K414" s="266">
        <v>14</v>
      </c>
      <c r="L414" s="266">
        <v>2</v>
      </c>
      <c r="M414" s="266" t="s">
        <v>245</v>
      </c>
      <c r="N414" s="266">
        <v>2</v>
      </c>
      <c r="O414" s="266" t="s">
        <v>245</v>
      </c>
      <c r="P414" s="266" t="s">
        <v>245</v>
      </c>
      <c r="Q414" s="266">
        <v>9</v>
      </c>
      <c r="R414" s="266">
        <v>4</v>
      </c>
      <c r="S414" s="266">
        <v>2</v>
      </c>
      <c r="T414" s="266">
        <v>3</v>
      </c>
      <c r="U414" s="266">
        <v>4</v>
      </c>
      <c r="V414" s="266">
        <v>3</v>
      </c>
      <c r="W414" s="266">
        <v>2</v>
      </c>
      <c r="X414" s="266" t="s">
        <v>245</v>
      </c>
      <c r="Y414" s="266" t="s">
        <v>245</v>
      </c>
      <c r="Z414" s="266" t="s">
        <v>245</v>
      </c>
      <c r="AA414" s="266">
        <v>0</v>
      </c>
      <c r="AB414" s="266">
        <v>3</v>
      </c>
      <c r="AC414" s="266">
        <v>7</v>
      </c>
      <c r="AD414" s="266">
        <v>2</v>
      </c>
      <c r="AE414" s="266">
        <v>9</v>
      </c>
      <c r="AF414" s="266">
        <v>0</v>
      </c>
      <c r="AG414" s="266">
        <v>0</v>
      </c>
      <c r="AH414" s="266">
        <v>9</v>
      </c>
      <c r="AI414" s="266">
        <v>3</v>
      </c>
      <c r="AJ414" s="266">
        <v>9</v>
      </c>
      <c r="AK414" s="266">
        <v>0</v>
      </c>
      <c r="AL414" s="266">
        <v>1</v>
      </c>
      <c r="AM414" s="266">
        <v>0</v>
      </c>
      <c r="AN414" s="266">
        <v>8</v>
      </c>
      <c r="AO414" s="266">
        <v>0</v>
      </c>
      <c r="AP414" s="266">
        <v>9</v>
      </c>
      <c r="AQ414" s="266">
        <v>0</v>
      </c>
    </row>
    <row r="415" spans="1:43">
      <c r="A415" s="272">
        <v>410</v>
      </c>
      <c r="B415" s="270" t="s">
        <v>3950</v>
      </c>
      <c r="C415" s="268"/>
      <c r="D415" s="264">
        <v>23447</v>
      </c>
      <c r="E415" s="264">
        <v>20329</v>
      </c>
      <c r="F415" s="265">
        <v>162</v>
      </c>
      <c r="G415" s="265">
        <v>92</v>
      </c>
      <c r="H415" s="265">
        <v>65</v>
      </c>
      <c r="I415" s="265">
        <v>5</v>
      </c>
      <c r="J415" s="266">
        <v>32.840000000000003</v>
      </c>
      <c r="K415" s="266">
        <v>128</v>
      </c>
      <c r="L415" s="266">
        <v>19</v>
      </c>
      <c r="M415" s="266" t="s">
        <v>245</v>
      </c>
      <c r="N415" s="266">
        <v>19</v>
      </c>
      <c r="O415" s="266" t="s">
        <v>245</v>
      </c>
      <c r="P415" s="266" t="s">
        <v>245</v>
      </c>
      <c r="Q415" s="266">
        <v>12</v>
      </c>
      <c r="R415" s="266">
        <v>1</v>
      </c>
      <c r="S415" s="266">
        <v>8</v>
      </c>
      <c r="T415" s="266">
        <v>3</v>
      </c>
      <c r="U415" s="266">
        <v>3</v>
      </c>
      <c r="V415" s="266">
        <v>5</v>
      </c>
      <c r="W415" s="266">
        <v>3</v>
      </c>
      <c r="X415" s="266">
        <v>1</v>
      </c>
      <c r="Y415" s="266" t="s">
        <v>245</v>
      </c>
      <c r="Z415" s="266" t="s">
        <v>245</v>
      </c>
      <c r="AA415" s="266">
        <v>6</v>
      </c>
      <c r="AB415" s="266">
        <v>11</v>
      </c>
      <c r="AC415" s="266">
        <v>5</v>
      </c>
      <c r="AD415" s="266">
        <v>11</v>
      </c>
      <c r="AE415" s="266">
        <v>12</v>
      </c>
      <c r="AF415" s="266">
        <v>9</v>
      </c>
      <c r="AG415" s="266">
        <v>0</v>
      </c>
      <c r="AH415" s="266">
        <v>12</v>
      </c>
      <c r="AI415" s="266">
        <v>6</v>
      </c>
      <c r="AJ415" s="266">
        <v>12</v>
      </c>
      <c r="AK415" s="266">
        <v>2</v>
      </c>
      <c r="AL415" s="266">
        <v>2</v>
      </c>
      <c r="AM415" s="266">
        <v>0</v>
      </c>
      <c r="AN415" s="266">
        <v>12</v>
      </c>
      <c r="AO415" s="266">
        <v>0</v>
      </c>
      <c r="AP415" s="266">
        <v>11</v>
      </c>
      <c r="AQ415" s="266">
        <v>7</v>
      </c>
    </row>
    <row r="416" spans="1:43">
      <c r="A416" s="272">
        <v>411</v>
      </c>
      <c r="B416" s="269"/>
      <c r="C416" s="269" t="s">
        <v>4665</v>
      </c>
      <c r="D416" s="264">
        <v>23447</v>
      </c>
      <c r="E416" s="264">
        <v>20329</v>
      </c>
      <c r="F416" s="265">
        <v>162</v>
      </c>
      <c r="G416" s="265">
        <v>92</v>
      </c>
      <c r="H416" s="265">
        <v>65</v>
      </c>
      <c r="I416" s="265">
        <v>5</v>
      </c>
      <c r="J416" s="266">
        <v>32.840000000000003</v>
      </c>
      <c r="K416" s="266">
        <v>128</v>
      </c>
      <c r="L416" s="266">
        <v>19</v>
      </c>
      <c r="M416" s="266" t="s">
        <v>245</v>
      </c>
      <c r="N416" s="266">
        <v>19</v>
      </c>
      <c r="O416" s="266" t="s">
        <v>245</v>
      </c>
      <c r="P416" s="266" t="s">
        <v>245</v>
      </c>
      <c r="Q416" s="266">
        <v>12</v>
      </c>
      <c r="R416" s="266">
        <v>1</v>
      </c>
      <c r="S416" s="266">
        <v>8</v>
      </c>
      <c r="T416" s="266">
        <v>3</v>
      </c>
      <c r="U416" s="266">
        <v>3</v>
      </c>
      <c r="V416" s="266">
        <v>5</v>
      </c>
      <c r="W416" s="266">
        <v>3</v>
      </c>
      <c r="X416" s="266">
        <v>1</v>
      </c>
      <c r="Y416" s="266" t="s">
        <v>245</v>
      </c>
      <c r="Z416" s="266" t="s">
        <v>245</v>
      </c>
      <c r="AA416" s="266">
        <v>6</v>
      </c>
      <c r="AB416" s="266">
        <v>11</v>
      </c>
      <c r="AC416" s="266">
        <v>5</v>
      </c>
      <c r="AD416" s="266">
        <v>11</v>
      </c>
      <c r="AE416" s="266">
        <v>12</v>
      </c>
      <c r="AF416" s="266">
        <v>9</v>
      </c>
      <c r="AG416" s="266">
        <v>0</v>
      </c>
      <c r="AH416" s="266">
        <v>12</v>
      </c>
      <c r="AI416" s="266">
        <v>6</v>
      </c>
      <c r="AJ416" s="266">
        <v>12</v>
      </c>
      <c r="AK416" s="266">
        <v>2</v>
      </c>
      <c r="AL416" s="266">
        <v>2</v>
      </c>
      <c r="AM416" s="266">
        <v>0</v>
      </c>
      <c r="AN416" s="266">
        <v>12</v>
      </c>
      <c r="AO416" s="266">
        <v>0</v>
      </c>
      <c r="AP416" s="266">
        <v>11</v>
      </c>
      <c r="AQ416" s="266">
        <v>7</v>
      </c>
    </row>
    <row r="417" spans="1:43">
      <c r="A417" s="272">
        <v>412</v>
      </c>
      <c r="B417" s="270" t="s">
        <v>3958</v>
      </c>
      <c r="C417" s="268"/>
      <c r="D417" s="264">
        <v>47603</v>
      </c>
      <c r="E417" s="264">
        <v>41872</v>
      </c>
      <c r="F417" s="265">
        <v>1159</v>
      </c>
      <c r="G417" s="265">
        <v>499</v>
      </c>
      <c r="H417" s="265">
        <v>645</v>
      </c>
      <c r="I417" s="265">
        <v>15</v>
      </c>
      <c r="J417" s="266">
        <v>264.41000000000003</v>
      </c>
      <c r="K417" s="266">
        <v>327</v>
      </c>
      <c r="L417" s="266">
        <v>103</v>
      </c>
      <c r="M417" s="266">
        <v>8</v>
      </c>
      <c r="N417" s="266">
        <v>100</v>
      </c>
      <c r="O417" s="266">
        <v>2</v>
      </c>
      <c r="P417" s="266">
        <v>3</v>
      </c>
      <c r="Q417" s="266">
        <v>73</v>
      </c>
      <c r="R417" s="266">
        <v>16</v>
      </c>
      <c r="S417" s="266">
        <v>40</v>
      </c>
      <c r="T417" s="266">
        <v>17</v>
      </c>
      <c r="U417" s="266">
        <v>10</v>
      </c>
      <c r="V417" s="266">
        <v>28</v>
      </c>
      <c r="W417" s="266">
        <v>17</v>
      </c>
      <c r="X417" s="266">
        <v>16</v>
      </c>
      <c r="Y417" s="266">
        <v>2</v>
      </c>
      <c r="Z417" s="266" t="s">
        <v>245</v>
      </c>
      <c r="AA417" s="266">
        <v>16</v>
      </c>
      <c r="AB417" s="266">
        <v>62</v>
      </c>
      <c r="AC417" s="266">
        <v>62</v>
      </c>
      <c r="AD417" s="266">
        <v>72</v>
      </c>
      <c r="AE417" s="266">
        <v>70</v>
      </c>
      <c r="AF417" s="266">
        <v>50</v>
      </c>
      <c r="AG417" s="266">
        <v>1</v>
      </c>
      <c r="AH417" s="266">
        <v>72</v>
      </c>
      <c r="AI417" s="266">
        <v>39</v>
      </c>
      <c r="AJ417" s="266">
        <v>71</v>
      </c>
      <c r="AK417" s="266">
        <v>23</v>
      </c>
      <c r="AL417" s="266">
        <v>14</v>
      </c>
      <c r="AM417" s="266">
        <v>7</v>
      </c>
      <c r="AN417" s="266">
        <v>73</v>
      </c>
      <c r="AO417" s="266">
        <v>16</v>
      </c>
      <c r="AP417" s="266">
        <v>71</v>
      </c>
      <c r="AQ417" s="266">
        <v>54</v>
      </c>
    </row>
    <row r="418" spans="1:43">
      <c r="A418" s="272">
        <v>413</v>
      </c>
      <c r="B418" s="270"/>
      <c r="C418" s="268" t="s">
        <v>1971</v>
      </c>
      <c r="D418" s="264">
        <v>4180</v>
      </c>
      <c r="E418" s="264">
        <v>3181</v>
      </c>
      <c r="F418" s="265">
        <v>78</v>
      </c>
      <c r="G418" s="265">
        <v>44</v>
      </c>
      <c r="H418" s="265">
        <v>34</v>
      </c>
      <c r="I418" s="265">
        <v>0</v>
      </c>
      <c r="J418" s="266">
        <v>22.73</v>
      </c>
      <c r="K418" s="266">
        <v>29</v>
      </c>
      <c r="L418" s="266">
        <v>7</v>
      </c>
      <c r="M418" s="266" t="s">
        <v>245</v>
      </c>
      <c r="N418" s="266">
        <v>7</v>
      </c>
      <c r="O418" s="266" t="s">
        <v>245</v>
      </c>
      <c r="P418" s="266" t="s">
        <v>245</v>
      </c>
      <c r="Q418" s="266">
        <v>13</v>
      </c>
      <c r="R418" s="266">
        <v>4</v>
      </c>
      <c r="S418" s="266">
        <v>7</v>
      </c>
      <c r="T418" s="266">
        <v>2</v>
      </c>
      <c r="U418" s="266">
        <v>5</v>
      </c>
      <c r="V418" s="266">
        <v>4</v>
      </c>
      <c r="W418" s="266">
        <v>1</v>
      </c>
      <c r="X418" s="266">
        <v>2</v>
      </c>
      <c r="Y418" s="266">
        <v>1</v>
      </c>
      <c r="Z418" s="266" t="s">
        <v>245</v>
      </c>
      <c r="AA418" s="266">
        <v>7</v>
      </c>
      <c r="AB418" s="266">
        <v>9</v>
      </c>
      <c r="AC418" s="266">
        <v>11</v>
      </c>
      <c r="AD418" s="266">
        <v>12</v>
      </c>
      <c r="AE418" s="266">
        <v>12</v>
      </c>
      <c r="AF418" s="266">
        <v>12</v>
      </c>
      <c r="AG418" s="266">
        <v>1</v>
      </c>
      <c r="AH418" s="266">
        <v>13</v>
      </c>
      <c r="AI418" s="266">
        <v>8</v>
      </c>
      <c r="AJ418" s="266">
        <v>12</v>
      </c>
      <c r="AK418" s="266">
        <v>9</v>
      </c>
      <c r="AL418" s="266">
        <v>3</v>
      </c>
      <c r="AM418" s="266">
        <v>3</v>
      </c>
      <c r="AN418" s="266">
        <v>13</v>
      </c>
      <c r="AO418" s="266">
        <v>3</v>
      </c>
      <c r="AP418" s="266">
        <v>12</v>
      </c>
      <c r="AQ418" s="266">
        <v>9</v>
      </c>
    </row>
    <row r="419" spans="1:43">
      <c r="A419" s="272">
        <v>414</v>
      </c>
      <c r="B419" s="270"/>
      <c r="C419" s="268" t="s">
        <v>3970</v>
      </c>
      <c r="D419" s="275">
        <v>10850</v>
      </c>
      <c r="E419" s="275">
        <v>10233</v>
      </c>
      <c r="F419" s="265">
        <v>129</v>
      </c>
      <c r="G419" s="265">
        <v>92</v>
      </c>
      <c r="H419" s="265">
        <v>37</v>
      </c>
      <c r="I419" s="265">
        <v>0</v>
      </c>
      <c r="J419" s="266">
        <v>39.07</v>
      </c>
      <c r="K419" s="266">
        <v>74</v>
      </c>
      <c r="L419" s="266">
        <v>26</v>
      </c>
      <c r="M419" s="266" t="s">
        <v>245</v>
      </c>
      <c r="N419" s="266">
        <v>26</v>
      </c>
      <c r="O419" s="266" t="s">
        <v>245</v>
      </c>
      <c r="P419" s="266">
        <v>1</v>
      </c>
      <c r="Q419" s="266">
        <v>11</v>
      </c>
      <c r="R419" s="266">
        <v>7</v>
      </c>
      <c r="S419" s="266">
        <v>3</v>
      </c>
      <c r="T419" s="266">
        <v>1</v>
      </c>
      <c r="U419" s="266">
        <v>3</v>
      </c>
      <c r="V419" s="266">
        <v>3</v>
      </c>
      <c r="W419" s="266">
        <v>3</v>
      </c>
      <c r="X419" s="266">
        <v>2</v>
      </c>
      <c r="Y419" s="266" t="s">
        <v>245</v>
      </c>
      <c r="Z419" s="266" t="s">
        <v>245</v>
      </c>
      <c r="AA419" s="266">
        <v>5</v>
      </c>
      <c r="AB419" s="266">
        <v>10</v>
      </c>
      <c r="AC419" s="266">
        <v>10</v>
      </c>
      <c r="AD419" s="266">
        <v>11</v>
      </c>
      <c r="AE419" s="266">
        <v>11</v>
      </c>
      <c r="AF419" s="266">
        <v>10</v>
      </c>
      <c r="AG419" s="266">
        <v>0</v>
      </c>
      <c r="AH419" s="266">
        <v>11</v>
      </c>
      <c r="AI419" s="266">
        <v>10</v>
      </c>
      <c r="AJ419" s="266">
        <v>11</v>
      </c>
      <c r="AK419" s="266">
        <v>8</v>
      </c>
      <c r="AL419" s="266">
        <v>0</v>
      </c>
      <c r="AM419" s="266">
        <v>0</v>
      </c>
      <c r="AN419" s="266">
        <v>11</v>
      </c>
      <c r="AO419" s="266">
        <v>8</v>
      </c>
      <c r="AP419" s="266">
        <v>11</v>
      </c>
      <c r="AQ419" s="266">
        <v>10</v>
      </c>
    </row>
    <row r="420" spans="1:43">
      <c r="A420" s="272">
        <v>415</v>
      </c>
      <c r="C420" s="251" t="s">
        <v>3978</v>
      </c>
      <c r="D420" s="276">
        <v>5653</v>
      </c>
      <c r="E420" s="276">
        <v>5021</v>
      </c>
      <c r="F420" s="266">
        <v>149</v>
      </c>
      <c r="G420" s="266">
        <v>88</v>
      </c>
      <c r="H420" s="266">
        <v>60</v>
      </c>
      <c r="I420" s="266">
        <v>1</v>
      </c>
      <c r="J420" s="266">
        <v>30.92</v>
      </c>
      <c r="K420" s="266">
        <v>65</v>
      </c>
      <c r="L420" s="266">
        <v>25</v>
      </c>
      <c r="M420" s="266">
        <v>2</v>
      </c>
      <c r="N420" s="266">
        <v>24</v>
      </c>
      <c r="O420" s="266" t="s">
        <v>245</v>
      </c>
      <c r="P420" s="266">
        <v>1</v>
      </c>
      <c r="Q420" s="266">
        <v>15</v>
      </c>
      <c r="R420" s="266">
        <v>4</v>
      </c>
      <c r="S420" s="266">
        <v>7</v>
      </c>
      <c r="T420" s="266">
        <v>4</v>
      </c>
      <c r="U420" s="266">
        <v>1</v>
      </c>
      <c r="V420" s="266">
        <v>9</v>
      </c>
      <c r="W420" s="266">
        <v>3</v>
      </c>
      <c r="X420" s="266">
        <v>1</v>
      </c>
      <c r="Y420" s="266">
        <v>1</v>
      </c>
      <c r="Z420" s="266" t="s">
        <v>245</v>
      </c>
      <c r="AA420" s="266">
        <v>1</v>
      </c>
      <c r="AB420" s="266">
        <v>14</v>
      </c>
      <c r="AC420" s="266">
        <v>14</v>
      </c>
      <c r="AD420" s="266">
        <v>15</v>
      </c>
      <c r="AE420" s="266">
        <v>15</v>
      </c>
      <c r="AF420" s="266">
        <v>8</v>
      </c>
      <c r="AG420" s="266">
        <v>0</v>
      </c>
      <c r="AH420" s="266">
        <v>14</v>
      </c>
      <c r="AI420" s="266">
        <v>1</v>
      </c>
      <c r="AJ420" s="266">
        <v>14</v>
      </c>
      <c r="AK420" s="266">
        <v>2</v>
      </c>
      <c r="AL420" s="266">
        <v>2</v>
      </c>
      <c r="AM420" s="266">
        <v>2</v>
      </c>
      <c r="AN420" s="266">
        <v>15</v>
      </c>
      <c r="AO420" s="266">
        <v>0</v>
      </c>
      <c r="AP420" s="266">
        <v>14</v>
      </c>
      <c r="AQ420" s="266">
        <v>13</v>
      </c>
    </row>
    <row r="421" spans="1:43">
      <c r="A421" s="272">
        <v>416</v>
      </c>
      <c r="C421" s="251" t="s">
        <v>3993</v>
      </c>
      <c r="D421" s="276">
        <v>14903</v>
      </c>
      <c r="E421" s="276">
        <v>13125</v>
      </c>
      <c r="F421" s="266">
        <v>509</v>
      </c>
      <c r="G421" s="266">
        <v>180</v>
      </c>
      <c r="H421" s="266">
        <v>327</v>
      </c>
      <c r="I421" s="266">
        <v>2</v>
      </c>
      <c r="J421" s="266">
        <v>88.5</v>
      </c>
      <c r="K421" s="266">
        <v>103</v>
      </c>
      <c r="L421" s="266">
        <v>29</v>
      </c>
      <c r="M421" s="266">
        <v>4</v>
      </c>
      <c r="N421" s="266">
        <v>28</v>
      </c>
      <c r="O421" s="266">
        <v>2</v>
      </c>
      <c r="P421" s="266" t="s">
        <v>245</v>
      </c>
      <c r="Q421" s="266">
        <v>16</v>
      </c>
      <c r="R421" s="266" t="s">
        <v>245</v>
      </c>
      <c r="S421" s="266">
        <v>11</v>
      </c>
      <c r="T421" s="266">
        <v>5</v>
      </c>
      <c r="U421" s="266" t="s">
        <v>245</v>
      </c>
      <c r="V421" s="266">
        <v>6</v>
      </c>
      <c r="W421" s="266">
        <v>6</v>
      </c>
      <c r="X421" s="266">
        <v>4</v>
      </c>
      <c r="Y421" s="266" t="s">
        <v>245</v>
      </c>
      <c r="Z421" s="266" t="s">
        <v>245</v>
      </c>
      <c r="AA421" s="266">
        <v>3</v>
      </c>
      <c r="AB421" s="266">
        <v>13</v>
      </c>
      <c r="AC421" s="266">
        <v>16</v>
      </c>
      <c r="AD421" s="266">
        <v>16</v>
      </c>
      <c r="AE421" s="266">
        <v>16</v>
      </c>
      <c r="AF421" s="266">
        <v>16</v>
      </c>
      <c r="AG421" s="266">
        <v>0</v>
      </c>
      <c r="AH421" s="266">
        <v>16</v>
      </c>
      <c r="AI421" s="266">
        <v>4</v>
      </c>
      <c r="AJ421" s="266">
        <v>16</v>
      </c>
      <c r="AK421" s="266">
        <v>0</v>
      </c>
      <c r="AL421" s="266">
        <v>2</v>
      </c>
      <c r="AM421" s="266">
        <v>0</v>
      </c>
      <c r="AN421" s="266">
        <v>16</v>
      </c>
      <c r="AO421" s="266">
        <v>1</v>
      </c>
      <c r="AP421" s="266">
        <v>16</v>
      </c>
      <c r="AQ421" s="266">
        <v>7</v>
      </c>
    </row>
    <row r="422" spans="1:43">
      <c r="A422" s="272">
        <v>417</v>
      </c>
      <c r="C422" s="251" t="s">
        <v>4004</v>
      </c>
      <c r="D422" s="276">
        <v>12017</v>
      </c>
      <c r="E422" s="276">
        <v>10312</v>
      </c>
      <c r="F422" s="266">
        <v>294</v>
      </c>
      <c r="G422" s="266">
        <v>95</v>
      </c>
      <c r="H422" s="266">
        <v>187</v>
      </c>
      <c r="I422" s="266">
        <v>12</v>
      </c>
      <c r="J422" s="266">
        <v>83.19</v>
      </c>
      <c r="K422" s="266">
        <v>56</v>
      </c>
      <c r="L422" s="266">
        <v>16</v>
      </c>
      <c r="M422" s="266">
        <v>2</v>
      </c>
      <c r="N422" s="266">
        <v>15</v>
      </c>
      <c r="O422" s="266" t="s">
        <v>245</v>
      </c>
      <c r="P422" s="266">
        <v>1</v>
      </c>
      <c r="Q422" s="266">
        <v>18</v>
      </c>
      <c r="R422" s="266">
        <v>1</v>
      </c>
      <c r="S422" s="266">
        <v>12</v>
      </c>
      <c r="T422" s="266">
        <v>5</v>
      </c>
      <c r="U422" s="266">
        <v>1</v>
      </c>
      <c r="V422" s="266">
        <v>6</v>
      </c>
      <c r="W422" s="266">
        <v>4</v>
      </c>
      <c r="X422" s="266">
        <v>7</v>
      </c>
      <c r="Y422" s="266" t="s">
        <v>245</v>
      </c>
      <c r="Z422" s="266" t="s">
        <v>245</v>
      </c>
      <c r="AA422" s="266">
        <v>0</v>
      </c>
      <c r="AB422" s="266">
        <v>16</v>
      </c>
      <c r="AC422" s="266">
        <v>11</v>
      </c>
      <c r="AD422" s="266">
        <v>18</v>
      </c>
      <c r="AE422" s="266">
        <v>16</v>
      </c>
      <c r="AF422" s="266">
        <v>4</v>
      </c>
      <c r="AG422" s="266">
        <v>0</v>
      </c>
      <c r="AH422" s="266">
        <v>18</v>
      </c>
      <c r="AI422" s="266">
        <v>16</v>
      </c>
      <c r="AJ422" s="266">
        <v>18</v>
      </c>
      <c r="AK422" s="266">
        <v>4</v>
      </c>
      <c r="AL422" s="266">
        <v>7</v>
      </c>
      <c r="AM422" s="266">
        <v>2</v>
      </c>
      <c r="AN422" s="266">
        <v>18</v>
      </c>
      <c r="AO422" s="266">
        <v>4</v>
      </c>
      <c r="AP422" s="266">
        <v>18</v>
      </c>
      <c r="AQ422" s="266">
        <v>15</v>
      </c>
    </row>
    <row r="423" spans="1:43">
      <c r="A423" s="272">
        <v>418</v>
      </c>
      <c r="B423" s="251" t="s">
        <v>4020</v>
      </c>
      <c r="D423" s="276">
        <v>3438</v>
      </c>
      <c r="E423" s="276">
        <v>2428</v>
      </c>
      <c r="F423" s="266">
        <v>382</v>
      </c>
      <c r="G423" s="266">
        <v>218</v>
      </c>
      <c r="H423" s="266">
        <v>129</v>
      </c>
      <c r="I423" s="266">
        <v>35</v>
      </c>
      <c r="J423" s="266">
        <v>98.03</v>
      </c>
      <c r="K423" s="266">
        <v>218</v>
      </c>
      <c r="L423" s="266">
        <v>34</v>
      </c>
      <c r="M423" s="266">
        <v>3</v>
      </c>
      <c r="N423" s="266">
        <v>32</v>
      </c>
      <c r="O423" s="266" t="s">
        <v>245</v>
      </c>
      <c r="P423" s="266">
        <v>4</v>
      </c>
      <c r="Q423" s="266">
        <v>33</v>
      </c>
      <c r="R423" s="266">
        <v>10</v>
      </c>
      <c r="S423" s="266">
        <v>20</v>
      </c>
      <c r="T423" s="266">
        <v>3</v>
      </c>
      <c r="U423" s="266" t="s">
        <v>245</v>
      </c>
      <c r="V423" s="266">
        <v>4</v>
      </c>
      <c r="W423" s="266">
        <v>4</v>
      </c>
      <c r="X423" s="266">
        <v>16</v>
      </c>
      <c r="Y423" s="266">
        <v>8</v>
      </c>
      <c r="Z423" s="266">
        <v>1</v>
      </c>
      <c r="AA423" s="266">
        <v>21</v>
      </c>
      <c r="AB423" s="266">
        <v>32</v>
      </c>
      <c r="AC423" s="266">
        <v>32</v>
      </c>
      <c r="AD423" s="266">
        <v>32</v>
      </c>
      <c r="AE423" s="266">
        <v>29</v>
      </c>
      <c r="AF423" s="266">
        <v>30</v>
      </c>
      <c r="AG423" s="266">
        <v>1</v>
      </c>
      <c r="AH423" s="266">
        <v>33</v>
      </c>
      <c r="AI423" s="266">
        <v>18</v>
      </c>
      <c r="AJ423" s="266">
        <v>33</v>
      </c>
      <c r="AK423" s="266">
        <v>19</v>
      </c>
      <c r="AL423" s="266">
        <v>23</v>
      </c>
      <c r="AM423" s="266">
        <v>19</v>
      </c>
      <c r="AN423" s="266">
        <v>33</v>
      </c>
      <c r="AO423" s="266">
        <v>16</v>
      </c>
      <c r="AP423" s="266">
        <v>33</v>
      </c>
      <c r="AQ423" s="266">
        <v>32</v>
      </c>
    </row>
    <row r="424" spans="1:43">
      <c r="A424" s="272">
        <v>419</v>
      </c>
      <c r="C424" s="251" t="s">
        <v>4592</v>
      </c>
      <c r="D424" s="276">
        <v>2357</v>
      </c>
      <c r="E424" s="276">
        <v>1694</v>
      </c>
      <c r="F424" s="266">
        <v>228</v>
      </c>
      <c r="G424" s="266">
        <v>138</v>
      </c>
      <c r="H424" s="266">
        <v>80</v>
      </c>
      <c r="I424" s="266">
        <v>10</v>
      </c>
      <c r="J424" s="266">
        <v>59.3</v>
      </c>
      <c r="K424" s="266">
        <v>143</v>
      </c>
      <c r="L424" s="266">
        <v>16</v>
      </c>
      <c r="M424" s="266">
        <v>2</v>
      </c>
      <c r="N424" s="266">
        <v>14</v>
      </c>
      <c r="O424" s="266" t="s">
        <v>245</v>
      </c>
      <c r="P424" s="266">
        <v>2</v>
      </c>
      <c r="Q424" s="266">
        <v>17</v>
      </c>
      <c r="R424" s="266">
        <v>6</v>
      </c>
      <c r="S424" s="266">
        <v>10</v>
      </c>
      <c r="T424" s="266">
        <v>1</v>
      </c>
      <c r="U424" s="266" t="s">
        <v>245</v>
      </c>
      <c r="V424" s="266">
        <v>4</v>
      </c>
      <c r="W424" s="266">
        <v>2</v>
      </c>
      <c r="X424" s="266">
        <v>6</v>
      </c>
      <c r="Y424" s="266">
        <v>5</v>
      </c>
      <c r="Z424" s="266" t="s">
        <v>245</v>
      </c>
      <c r="AA424" s="266">
        <v>6</v>
      </c>
      <c r="AB424" s="266">
        <v>17</v>
      </c>
      <c r="AC424" s="266">
        <v>17</v>
      </c>
      <c r="AD424" s="266">
        <v>17</v>
      </c>
      <c r="AE424" s="266">
        <v>14</v>
      </c>
      <c r="AF424" s="266">
        <v>15</v>
      </c>
      <c r="AG424" s="266">
        <v>0</v>
      </c>
      <c r="AH424" s="266">
        <v>17</v>
      </c>
      <c r="AI424" s="266">
        <v>2</v>
      </c>
      <c r="AJ424" s="266">
        <v>17</v>
      </c>
      <c r="AK424" s="266">
        <v>11</v>
      </c>
      <c r="AL424" s="266">
        <v>8</v>
      </c>
      <c r="AM424" s="266">
        <v>5</v>
      </c>
      <c r="AN424" s="266">
        <v>17</v>
      </c>
      <c r="AO424" s="266">
        <v>0</v>
      </c>
      <c r="AP424" s="266">
        <v>17</v>
      </c>
      <c r="AQ424" s="266">
        <v>17</v>
      </c>
    </row>
    <row r="425" spans="1:43">
      <c r="A425" s="272">
        <v>420</v>
      </c>
      <c r="C425" s="251" t="s">
        <v>4032</v>
      </c>
      <c r="D425" s="276">
        <v>1081</v>
      </c>
      <c r="E425" s="276">
        <v>734</v>
      </c>
      <c r="F425" s="266">
        <v>154</v>
      </c>
      <c r="G425" s="266">
        <v>80</v>
      </c>
      <c r="H425" s="266">
        <v>49</v>
      </c>
      <c r="I425" s="266">
        <v>25</v>
      </c>
      <c r="J425" s="266">
        <v>38.729999999999997</v>
      </c>
      <c r="K425" s="266">
        <v>75</v>
      </c>
      <c r="L425" s="266">
        <v>18</v>
      </c>
      <c r="M425" s="266">
        <v>1</v>
      </c>
      <c r="N425" s="266">
        <v>18</v>
      </c>
      <c r="O425" s="266" t="s">
        <v>245</v>
      </c>
      <c r="P425" s="266">
        <v>2</v>
      </c>
      <c r="Q425" s="266">
        <v>16</v>
      </c>
      <c r="R425" s="266">
        <v>4</v>
      </c>
      <c r="S425" s="266">
        <v>10</v>
      </c>
      <c r="T425" s="266">
        <v>2</v>
      </c>
      <c r="U425" s="266" t="s">
        <v>245</v>
      </c>
      <c r="V425" s="266" t="s">
        <v>245</v>
      </c>
      <c r="W425" s="266">
        <v>2</v>
      </c>
      <c r="X425" s="266">
        <v>10</v>
      </c>
      <c r="Y425" s="266">
        <v>3</v>
      </c>
      <c r="Z425" s="266">
        <v>1</v>
      </c>
      <c r="AA425" s="266">
        <v>15</v>
      </c>
      <c r="AB425" s="266">
        <v>15</v>
      </c>
      <c r="AC425" s="266">
        <v>15</v>
      </c>
      <c r="AD425" s="266">
        <v>15</v>
      </c>
      <c r="AE425" s="266">
        <v>15</v>
      </c>
      <c r="AF425" s="266">
        <v>15</v>
      </c>
      <c r="AG425" s="266">
        <v>1</v>
      </c>
      <c r="AH425" s="266">
        <v>16</v>
      </c>
      <c r="AI425" s="266">
        <v>16</v>
      </c>
      <c r="AJ425" s="266">
        <v>16</v>
      </c>
      <c r="AK425" s="266">
        <v>8</v>
      </c>
      <c r="AL425" s="266">
        <v>15</v>
      </c>
      <c r="AM425" s="266">
        <v>14</v>
      </c>
      <c r="AN425" s="266">
        <v>16</v>
      </c>
      <c r="AO425" s="266">
        <v>16</v>
      </c>
      <c r="AP425" s="266">
        <v>16</v>
      </c>
      <c r="AQ425" s="266">
        <v>15</v>
      </c>
    </row>
    <row r="426" spans="1:43">
      <c r="A426" s="272">
        <v>421</v>
      </c>
      <c r="B426" s="251" t="s">
        <v>4044</v>
      </c>
      <c r="D426" s="276">
        <v>3905</v>
      </c>
      <c r="E426" s="276">
        <v>3166</v>
      </c>
      <c r="F426" s="266">
        <v>237</v>
      </c>
      <c r="G426" s="266">
        <v>98</v>
      </c>
      <c r="H426" s="266">
        <v>99</v>
      </c>
      <c r="I426" s="266">
        <v>40</v>
      </c>
      <c r="J426" s="266">
        <v>48.64</v>
      </c>
      <c r="K426" s="266">
        <v>113</v>
      </c>
      <c r="L426" s="266">
        <v>31</v>
      </c>
      <c r="M426" s="266">
        <v>5</v>
      </c>
      <c r="N426" s="266">
        <v>29</v>
      </c>
      <c r="O426" s="266">
        <v>4</v>
      </c>
      <c r="P426" s="266">
        <v>2</v>
      </c>
      <c r="Q426" s="266">
        <v>35</v>
      </c>
      <c r="R426" s="266">
        <v>1</v>
      </c>
      <c r="S426" s="266">
        <v>15</v>
      </c>
      <c r="T426" s="266">
        <v>19</v>
      </c>
      <c r="U426" s="266">
        <v>10</v>
      </c>
      <c r="V426" s="266">
        <v>4</v>
      </c>
      <c r="W426" s="266">
        <v>11</v>
      </c>
      <c r="X426" s="266">
        <v>6</v>
      </c>
      <c r="Y426" s="266">
        <v>3</v>
      </c>
      <c r="Z426" s="266">
        <v>1</v>
      </c>
      <c r="AA426" s="266">
        <v>20</v>
      </c>
      <c r="AB426" s="266">
        <v>25</v>
      </c>
      <c r="AC426" s="266">
        <v>28</v>
      </c>
      <c r="AD426" s="266">
        <v>29</v>
      </c>
      <c r="AE426" s="266">
        <v>28</v>
      </c>
      <c r="AF426" s="266">
        <v>23</v>
      </c>
      <c r="AG426" s="266">
        <v>6</v>
      </c>
      <c r="AH426" s="266">
        <v>31</v>
      </c>
      <c r="AI426" s="266">
        <v>23</v>
      </c>
      <c r="AJ426" s="266">
        <v>35</v>
      </c>
      <c r="AK426" s="266">
        <v>3</v>
      </c>
      <c r="AL426" s="266">
        <v>0</v>
      </c>
      <c r="AM426" s="266">
        <v>0</v>
      </c>
      <c r="AN426" s="266">
        <v>31</v>
      </c>
      <c r="AO426" s="266">
        <v>14</v>
      </c>
      <c r="AP426" s="266">
        <v>20</v>
      </c>
      <c r="AQ426" s="266">
        <v>18</v>
      </c>
    </row>
    <row r="427" spans="1:43">
      <c r="A427" s="272">
        <v>422</v>
      </c>
      <c r="C427" s="251" t="s">
        <v>4594</v>
      </c>
      <c r="D427" s="276">
        <v>2560</v>
      </c>
      <c r="E427" s="276">
        <v>2089</v>
      </c>
      <c r="F427" s="266">
        <v>119</v>
      </c>
      <c r="G427" s="266">
        <v>57</v>
      </c>
      <c r="H427" s="266">
        <v>50</v>
      </c>
      <c r="I427" s="266">
        <v>12</v>
      </c>
      <c r="J427" s="266">
        <v>23.38</v>
      </c>
      <c r="K427" s="266">
        <v>74</v>
      </c>
      <c r="L427" s="266">
        <v>20</v>
      </c>
      <c r="M427" s="266">
        <v>4</v>
      </c>
      <c r="N427" s="266">
        <v>19</v>
      </c>
      <c r="O427" s="266">
        <v>2</v>
      </c>
      <c r="P427" s="266">
        <v>1</v>
      </c>
      <c r="Q427" s="266">
        <v>16</v>
      </c>
      <c r="R427" s="266" t="s">
        <v>245</v>
      </c>
      <c r="S427" s="266">
        <v>7</v>
      </c>
      <c r="T427" s="266">
        <v>9</v>
      </c>
      <c r="U427" s="266">
        <v>5</v>
      </c>
      <c r="V427" s="266">
        <v>3</v>
      </c>
      <c r="W427" s="266">
        <v>5</v>
      </c>
      <c r="X427" s="266">
        <v>1</v>
      </c>
      <c r="Y427" s="266">
        <v>1</v>
      </c>
      <c r="Z427" s="266">
        <v>1</v>
      </c>
      <c r="AA427" s="266">
        <v>12</v>
      </c>
      <c r="AB427" s="266">
        <v>11</v>
      </c>
      <c r="AC427" s="266">
        <v>12</v>
      </c>
      <c r="AD427" s="266">
        <v>12</v>
      </c>
      <c r="AE427" s="266">
        <v>12</v>
      </c>
      <c r="AF427" s="266">
        <v>12</v>
      </c>
      <c r="AG427" s="266">
        <v>4</v>
      </c>
      <c r="AH427" s="266">
        <v>12</v>
      </c>
      <c r="AI427" s="266">
        <v>8</v>
      </c>
      <c r="AJ427" s="266">
        <v>16</v>
      </c>
      <c r="AK427" s="266">
        <v>2</v>
      </c>
      <c r="AL427" s="266">
        <v>0</v>
      </c>
      <c r="AM427" s="266">
        <v>0</v>
      </c>
      <c r="AN427" s="266">
        <v>12</v>
      </c>
      <c r="AO427" s="266">
        <v>4</v>
      </c>
      <c r="AP427" s="266">
        <v>9</v>
      </c>
      <c r="AQ427" s="266">
        <v>7</v>
      </c>
    </row>
    <row r="428" spans="1:43">
      <c r="A428" s="272">
        <v>423</v>
      </c>
      <c r="C428" s="251" t="s">
        <v>4055</v>
      </c>
      <c r="D428" s="276">
        <v>455</v>
      </c>
      <c r="E428" s="276">
        <v>358</v>
      </c>
      <c r="F428" s="266">
        <v>63</v>
      </c>
      <c r="G428" s="266">
        <v>22</v>
      </c>
      <c r="H428" s="266">
        <v>19</v>
      </c>
      <c r="I428" s="266">
        <v>22</v>
      </c>
      <c r="J428" s="266">
        <v>11.99</v>
      </c>
      <c r="K428" s="266">
        <v>26</v>
      </c>
      <c r="L428" s="266">
        <v>9</v>
      </c>
      <c r="M428" s="266">
        <v>1</v>
      </c>
      <c r="N428" s="266">
        <v>8</v>
      </c>
      <c r="O428" s="266">
        <v>2</v>
      </c>
      <c r="P428" s="266">
        <v>1</v>
      </c>
      <c r="Q428" s="266">
        <v>7</v>
      </c>
      <c r="R428" s="266">
        <v>1</v>
      </c>
      <c r="S428" s="266">
        <v>2</v>
      </c>
      <c r="T428" s="266">
        <v>4</v>
      </c>
      <c r="U428" s="266">
        <v>1</v>
      </c>
      <c r="V428" s="266">
        <v>1</v>
      </c>
      <c r="W428" s="266">
        <v>1</v>
      </c>
      <c r="X428" s="266">
        <v>2</v>
      </c>
      <c r="Y428" s="266">
        <v>2</v>
      </c>
      <c r="Z428" s="266" t="s">
        <v>245</v>
      </c>
      <c r="AA428" s="266">
        <v>4</v>
      </c>
      <c r="AB428" s="266">
        <v>6</v>
      </c>
      <c r="AC428" s="266">
        <v>6</v>
      </c>
      <c r="AD428" s="266">
        <v>7</v>
      </c>
      <c r="AE428" s="266">
        <v>7</v>
      </c>
      <c r="AF428" s="266">
        <v>4</v>
      </c>
      <c r="AG428" s="266">
        <v>0</v>
      </c>
      <c r="AH428" s="266">
        <v>7</v>
      </c>
      <c r="AI428" s="266">
        <v>5</v>
      </c>
      <c r="AJ428" s="266">
        <v>7</v>
      </c>
      <c r="AK428" s="266">
        <v>0</v>
      </c>
      <c r="AL428" s="266">
        <v>0</v>
      </c>
      <c r="AM428" s="266">
        <v>0</v>
      </c>
      <c r="AN428" s="266">
        <v>7</v>
      </c>
      <c r="AO428" s="266">
        <v>6</v>
      </c>
      <c r="AP428" s="266">
        <v>4</v>
      </c>
      <c r="AQ428" s="266">
        <v>4</v>
      </c>
    </row>
    <row r="429" spans="1:43">
      <c r="A429" s="272">
        <v>424</v>
      </c>
      <c r="C429" s="251" t="s">
        <v>4063</v>
      </c>
      <c r="D429" s="276">
        <v>890</v>
      </c>
      <c r="E429" s="276">
        <v>719</v>
      </c>
      <c r="F429" s="266">
        <v>55</v>
      </c>
      <c r="G429" s="266">
        <v>19</v>
      </c>
      <c r="H429" s="266">
        <v>30</v>
      </c>
      <c r="I429" s="266">
        <v>6</v>
      </c>
      <c r="J429" s="266">
        <v>13.27</v>
      </c>
      <c r="K429" s="266">
        <v>13</v>
      </c>
      <c r="L429" s="266">
        <v>2</v>
      </c>
      <c r="M429" s="266" t="s">
        <v>245</v>
      </c>
      <c r="N429" s="266">
        <v>2</v>
      </c>
      <c r="O429" s="266" t="s">
        <v>245</v>
      </c>
      <c r="P429" s="266" t="s">
        <v>245</v>
      </c>
      <c r="Q429" s="266">
        <v>12</v>
      </c>
      <c r="R429" s="266" t="s">
        <v>245</v>
      </c>
      <c r="S429" s="266">
        <v>6</v>
      </c>
      <c r="T429" s="266">
        <v>6</v>
      </c>
      <c r="U429" s="266">
        <v>4</v>
      </c>
      <c r="V429" s="266" t="s">
        <v>245</v>
      </c>
      <c r="W429" s="266">
        <v>5</v>
      </c>
      <c r="X429" s="266">
        <v>3</v>
      </c>
      <c r="Y429" s="266" t="s">
        <v>245</v>
      </c>
      <c r="Z429" s="266" t="s">
        <v>245</v>
      </c>
      <c r="AA429" s="266">
        <v>4</v>
      </c>
      <c r="AB429" s="266">
        <v>8</v>
      </c>
      <c r="AC429" s="266">
        <v>10</v>
      </c>
      <c r="AD429" s="266">
        <v>10</v>
      </c>
      <c r="AE429" s="266">
        <v>9</v>
      </c>
      <c r="AF429" s="266">
        <v>7</v>
      </c>
      <c r="AG429" s="266">
        <v>2</v>
      </c>
      <c r="AH429" s="266">
        <v>12</v>
      </c>
      <c r="AI429" s="266">
        <v>10</v>
      </c>
      <c r="AJ429" s="266">
        <v>12</v>
      </c>
      <c r="AK429" s="266">
        <v>1</v>
      </c>
      <c r="AL429" s="266">
        <v>0</v>
      </c>
      <c r="AM429" s="266">
        <v>0</v>
      </c>
      <c r="AN429" s="266">
        <v>12</v>
      </c>
      <c r="AO429" s="266">
        <v>4</v>
      </c>
      <c r="AP429" s="266">
        <v>7</v>
      </c>
      <c r="AQ429" s="266">
        <v>7</v>
      </c>
    </row>
    <row r="430" spans="1:43">
      <c r="A430" s="272">
        <v>425</v>
      </c>
      <c r="B430" s="251" t="s">
        <v>4072</v>
      </c>
      <c r="D430" s="276">
        <v>2498</v>
      </c>
      <c r="E430" s="276">
        <v>1286</v>
      </c>
      <c r="F430" s="266">
        <v>796</v>
      </c>
      <c r="G430" s="266">
        <v>193</v>
      </c>
      <c r="H430" s="266">
        <v>533</v>
      </c>
      <c r="I430" s="266">
        <v>70</v>
      </c>
      <c r="J430" s="266">
        <v>46.55</v>
      </c>
      <c r="K430" s="266">
        <v>388</v>
      </c>
      <c r="L430" s="266">
        <v>106</v>
      </c>
      <c r="M430" s="266">
        <v>5</v>
      </c>
      <c r="N430" s="266">
        <v>102</v>
      </c>
      <c r="O430" s="266">
        <v>13</v>
      </c>
      <c r="P430" s="266">
        <v>7</v>
      </c>
      <c r="Q430" s="266">
        <v>7</v>
      </c>
      <c r="R430" s="266" t="s">
        <v>245</v>
      </c>
      <c r="S430" s="266">
        <v>2</v>
      </c>
      <c r="T430" s="266">
        <v>5</v>
      </c>
      <c r="U430" s="266" t="s">
        <v>245</v>
      </c>
      <c r="V430" s="266">
        <v>5</v>
      </c>
      <c r="W430" s="266">
        <v>2</v>
      </c>
      <c r="X430" s="266" t="s">
        <v>245</v>
      </c>
      <c r="Y430" s="266" t="s">
        <v>245</v>
      </c>
      <c r="Z430" s="266" t="s">
        <v>245</v>
      </c>
      <c r="AA430" s="266">
        <v>7</v>
      </c>
      <c r="AB430" s="266">
        <v>7</v>
      </c>
      <c r="AC430" s="266">
        <v>7</v>
      </c>
      <c r="AD430" s="266">
        <v>7</v>
      </c>
      <c r="AE430" s="266">
        <v>7</v>
      </c>
      <c r="AF430" s="266">
        <v>5</v>
      </c>
      <c r="AG430" s="266">
        <v>0</v>
      </c>
      <c r="AH430" s="266">
        <v>7</v>
      </c>
      <c r="AI430" s="266">
        <v>7</v>
      </c>
      <c r="AJ430" s="266">
        <v>3</v>
      </c>
      <c r="AK430" s="266">
        <v>3</v>
      </c>
      <c r="AL430" s="266">
        <v>4</v>
      </c>
      <c r="AM430" s="266">
        <v>4</v>
      </c>
      <c r="AN430" s="266">
        <v>7</v>
      </c>
      <c r="AO430" s="266">
        <v>7</v>
      </c>
      <c r="AP430" s="266">
        <v>7</v>
      </c>
      <c r="AQ430" s="266">
        <v>7</v>
      </c>
    </row>
    <row r="431" spans="1:43">
      <c r="A431" s="272">
        <v>426</v>
      </c>
      <c r="C431" s="251" t="s">
        <v>4666</v>
      </c>
      <c r="D431" s="276">
        <v>2498</v>
      </c>
      <c r="E431" s="276">
        <v>1286</v>
      </c>
      <c r="F431" s="266">
        <v>796</v>
      </c>
      <c r="G431" s="266">
        <v>193</v>
      </c>
      <c r="H431" s="266">
        <v>533</v>
      </c>
      <c r="I431" s="266">
        <v>70</v>
      </c>
      <c r="J431" s="266">
        <v>46.55</v>
      </c>
      <c r="K431" s="266">
        <v>388</v>
      </c>
      <c r="L431" s="266">
        <v>106</v>
      </c>
      <c r="M431" s="266">
        <v>5</v>
      </c>
      <c r="N431" s="266">
        <v>102</v>
      </c>
      <c r="O431" s="266">
        <v>13</v>
      </c>
      <c r="P431" s="266">
        <v>7</v>
      </c>
      <c r="Q431" s="266">
        <v>7</v>
      </c>
      <c r="R431" s="266" t="s">
        <v>245</v>
      </c>
      <c r="S431" s="266">
        <v>2</v>
      </c>
      <c r="T431" s="266">
        <v>5</v>
      </c>
      <c r="U431" s="266" t="s">
        <v>245</v>
      </c>
      <c r="V431" s="266">
        <v>5</v>
      </c>
      <c r="W431" s="266">
        <v>2</v>
      </c>
      <c r="X431" s="266" t="s">
        <v>245</v>
      </c>
      <c r="Y431" s="266" t="s">
        <v>245</v>
      </c>
      <c r="Z431" s="266" t="s">
        <v>245</v>
      </c>
      <c r="AA431" s="266">
        <v>7</v>
      </c>
      <c r="AB431" s="266">
        <v>7</v>
      </c>
      <c r="AC431" s="266">
        <v>7</v>
      </c>
      <c r="AD431" s="266">
        <v>7</v>
      </c>
      <c r="AE431" s="266">
        <v>7</v>
      </c>
      <c r="AF431" s="266">
        <v>5</v>
      </c>
      <c r="AG431" s="266">
        <v>0</v>
      </c>
      <c r="AH431" s="266">
        <v>7</v>
      </c>
      <c r="AI431" s="266">
        <v>7</v>
      </c>
      <c r="AJ431" s="266">
        <v>3</v>
      </c>
      <c r="AK431" s="266">
        <v>3</v>
      </c>
      <c r="AL431" s="266">
        <v>4</v>
      </c>
      <c r="AM431" s="266">
        <v>4</v>
      </c>
      <c r="AN431" s="266">
        <v>7</v>
      </c>
      <c r="AO431" s="266">
        <v>7</v>
      </c>
      <c r="AP431" s="266">
        <v>7</v>
      </c>
      <c r="AQ431" s="266">
        <v>7</v>
      </c>
    </row>
    <row r="432" spans="1:43">
      <c r="A432" s="272">
        <v>427</v>
      </c>
      <c r="B432" s="251" t="s">
        <v>4079</v>
      </c>
      <c r="D432" s="276">
        <v>7062</v>
      </c>
      <c r="E432" s="276">
        <v>6136</v>
      </c>
      <c r="F432" s="266">
        <v>557</v>
      </c>
      <c r="G432" s="266">
        <v>108</v>
      </c>
      <c r="H432" s="266">
        <v>435</v>
      </c>
      <c r="I432" s="266">
        <v>14</v>
      </c>
      <c r="J432" s="266">
        <v>40.74</v>
      </c>
      <c r="K432" s="266">
        <v>218</v>
      </c>
      <c r="L432" s="266">
        <v>9</v>
      </c>
      <c r="M432" s="266" t="s">
        <v>245</v>
      </c>
      <c r="N432" s="266">
        <v>8</v>
      </c>
      <c r="O432" s="266" t="s">
        <v>245</v>
      </c>
      <c r="P432" s="266">
        <v>1</v>
      </c>
      <c r="Q432" s="266">
        <v>22</v>
      </c>
      <c r="R432" s="266" t="s">
        <v>245</v>
      </c>
      <c r="S432" s="266">
        <v>12</v>
      </c>
      <c r="T432" s="266">
        <v>10</v>
      </c>
      <c r="U432" s="266" t="s">
        <v>245</v>
      </c>
      <c r="V432" s="266">
        <v>9</v>
      </c>
      <c r="W432" s="266">
        <v>13</v>
      </c>
      <c r="X432" s="266" t="s">
        <v>245</v>
      </c>
      <c r="Y432" s="266" t="s">
        <v>245</v>
      </c>
      <c r="Z432" s="266" t="s">
        <v>245</v>
      </c>
      <c r="AA432" s="266">
        <v>22</v>
      </c>
      <c r="AB432" s="266">
        <v>22</v>
      </c>
      <c r="AC432" s="266">
        <v>21</v>
      </c>
      <c r="AD432" s="266">
        <v>22</v>
      </c>
      <c r="AE432" s="266">
        <v>22</v>
      </c>
      <c r="AF432" s="266">
        <v>14</v>
      </c>
      <c r="AG432" s="266">
        <v>0</v>
      </c>
      <c r="AH432" s="266">
        <v>22</v>
      </c>
      <c r="AI432" s="266">
        <v>22</v>
      </c>
      <c r="AJ432" s="266">
        <v>15</v>
      </c>
      <c r="AK432" s="266">
        <v>14</v>
      </c>
      <c r="AL432" s="266">
        <v>7</v>
      </c>
      <c r="AM432" s="266">
        <v>6</v>
      </c>
      <c r="AN432" s="266">
        <v>22</v>
      </c>
      <c r="AO432" s="266">
        <v>21</v>
      </c>
      <c r="AP432" s="266">
        <v>22</v>
      </c>
      <c r="AQ432" s="266">
        <v>22</v>
      </c>
    </row>
    <row r="433" spans="1:43">
      <c r="A433" s="272">
        <v>428</v>
      </c>
      <c r="C433" s="251" t="s">
        <v>4667</v>
      </c>
      <c r="D433" s="276">
        <v>7062</v>
      </c>
      <c r="E433" s="276">
        <v>6136</v>
      </c>
      <c r="F433" s="266">
        <v>557</v>
      </c>
      <c r="G433" s="266">
        <v>108</v>
      </c>
      <c r="H433" s="266">
        <v>435</v>
      </c>
      <c r="I433" s="266">
        <v>14</v>
      </c>
      <c r="J433" s="266">
        <v>40.74</v>
      </c>
      <c r="K433" s="266">
        <v>218</v>
      </c>
      <c r="L433" s="266">
        <v>9</v>
      </c>
      <c r="M433" s="266" t="s">
        <v>245</v>
      </c>
      <c r="N433" s="266">
        <v>8</v>
      </c>
      <c r="O433" s="266" t="s">
        <v>245</v>
      </c>
      <c r="P433" s="266">
        <v>1</v>
      </c>
      <c r="Q433" s="266">
        <v>22</v>
      </c>
      <c r="R433" s="266" t="s">
        <v>245</v>
      </c>
      <c r="S433" s="266">
        <v>12</v>
      </c>
      <c r="T433" s="266">
        <v>10</v>
      </c>
      <c r="U433" s="266" t="s">
        <v>245</v>
      </c>
      <c r="V433" s="266">
        <v>9</v>
      </c>
      <c r="W433" s="266">
        <v>13</v>
      </c>
      <c r="X433" s="266" t="s">
        <v>245</v>
      </c>
      <c r="Y433" s="266" t="s">
        <v>245</v>
      </c>
      <c r="Z433" s="266" t="s">
        <v>245</v>
      </c>
      <c r="AA433" s="266">
        <v>22</v>
      </c>
      <c r="AB433" s="266">
        <v>22</v>
      </c>
      <c r="AC433" s="266">
        <v>21</v>
      </c>
      <c r="AD433" s="266">
        <v>22</v>
      </c>
      <c r="AE433" s="266">
        <v>22</v>
      </c>
      <c r="AF433" s="266">
        <v>14</v>
      </c>
      <c r="AG433" s="266">
        <v>0</v>
      </c>
      <c r="AH433" s="266">
        <v>22</v>
      </c>
      <c r="AI433" s="266">
        <v>22</v>
      </c>
      <c r="AJ433" s="266">
        <v>15</v>
      </c>
      <c r="AK433" s="266">
        <v>14</v>
      </c>
      <c r="AL433" s="266">
        <v>7</v>
      </c>
      <c r="AM433" s="266">
        <v>6</v>
      </c>
      <c r="AN433" s="266">
        <v>22</v>
      </c>
      <c r="AO433" s="266">
        <v>21</v>
      </c>
      <c r="AP433" s="266">
        <v>22</v>
      </c>
      <c r="AQ433" s="266">
        <v>22</v>
      </c>
    </row>
    <row r="434" spans="1:43">
      <c r="A434" s="272">
        <v>429</v>
      </c>
      <c r="B434" s="251" t="s">
        <v>4091</v>
      </c>
      <c r="D434" s="276">
        <v>9947</v>
      </c>
      <c r="E434" s="276">
        <v>8405</v>
      </c>
      <c r="F434" s="266">
        <v>650</v>
      </c>
      <c r="G434" s="266">
        <v>340</v>
      </c>
      <c r="H434" s="266">
        <v>297</v>
      </c>
      <c r="I434" s="266">
        <v>13</v>
      </c>
      <c r="J434" s="266">
        <v>140.44999999999999</v>
      </c>
      <c r="K434" s="266">
        <v>342</v>
      </c>
      <c r="L434" s="266">
        <v>72</v>
      </c>
      <c r="M434" s="266">
        <v>3</v>
      </c>
      <c r="N434" s="266">
        <v>69</v>
      </c>
      <c r="O434" s="266" t="s">
        <v>245</v>
      </c>
      <c r="P434" s="266">
        <v>1</v>
      </c>
      <c r="Q434" s="266">
        <v>66</v>
      </c>
      <c r="R434" s="266">
        <v>9</v>
      </c>
      <c r="S434" s="266">
        <v>40</v>
      </c>
      <c r="T434" s="266">
        <v>17</v>
      </c>
      <c r="U434" s="266">
        <v>6</v>
      </c>
      <c r="V434" s="266">
        <v>3</v>
      </c>
      <c r="W434" s="266">
        <v>14</v>
      </c>
      <c r="X434" s="266">
        <v>22</v>
      </c>
      <c r="Y434" s="266">
        <v>19</v>
      </c>
      <c r="Z434" s="266">
        <v>2</v>
      </c>
      <c r="AA434" s="266">
        <v>36</v>
      </c>
      <c r="AB434" s="266">
        <v>60</v>
      </c>
      <c r="AC434" s="266">
        <v>60</v>
      </c>
      <c r="AD434" s="266">
        <v>61</v>
      </c>
      <c r="AE434" s="266">
        <v>57</v>
      </c>
      <c r="AF434" s="266">
        <v>59</v>
      </c>
      <c r="AG434" s="266">
        <v>5</v>
      </c>
      <c r="AH434" s="266">
        <v>66</v>
      </c>
      <c r="AI434" s="266">
        <v>34</v>
      </c>
      <c r="AJ434" s="266">
        <v>66</v>
      </c>
      <c r="AK434" s="266">
        <v>31</v>
      </c>
      <c r="AL434" s="266">
        <v>24</v>
      </c>
      <c r="AM434" s="266">
        <v>15</v>
      </c>
      <c r="AN434" s="266">
        <v>62</v>
      </c>
      <c r="AO434" s="266">
        <v>31</v>
      </c>
      <c r="AP434" s="266">
        <v>62</v>
      </c>
      <c r="AQ434" s="266">
        <v>57</v>
      </c>
    </row>
    <row r="435" spans="1:43">
      <c r="A435" s="272">
        <v>430</v>
      </c>
      <c r="C435" s="251" t="s">
        <v>4092</v>
      </c>
      <c r="D435" s="276">
        <v>3227</v>
      </c>
      <c r="E435" s="276">
        <v>2673</v>
      </c>
      <c r="F435" s="266">
        <v>204</v>
      </c>
      <c r="G435" s="266">
        <v>110</v>
      </c>
      <c r="H435" s="266">
        <v>91</v>
      </c>
      <c r="I435" s="266">
        <v>3</v>
      </c>
      <c r="J435" s="266">
        <v>57.58</v>
      </c>
      <c r="K435" s="266">
        <v>75</v>
      </c>
      <c r="L435" s="266">
        <v>10</v>
      </c>
      <c r="M435" s="266">
        <v>1</v>
      </c>
      <c r="N435" s="266">
        <v>9</v>
      </c>
      <c r="O435" s="266" t="s">
        <v>245</v>
      </c>
      <c r="P435" s="266" t="s">
        <v>245</v>
      </c>
      <c r="Q435" s="266">
        <v>20</v>
      </c>
      <c r="R435" s="266">
        <v>5</v>
      </c>
      <c r="S435" s="266">
        <v>11</v>
      </c>
      <c r="T435" s="266">
        <v>4</v>
      </c>
      <c r="U435" s="266">
        <v>2</v>
      </c>
      <c r="V435" s="266">
        <v>2</v>
      </c>
      <c r="W435" s="266">
        <v>4</v>
      </c>
      <c r="X435" s="266">
        <v>8</v>
      </c>
      <c r="Y435" s="266">
        <v>3</v>
      </c>
      <c r="Z435" s="266">
        <v>1</v>
      </c>
      <c r="AA435" s="266">
        <v>7</v>
      </c>
      <c r="AB435" s="266">
        <v>18</v>
      </c>
      <c r="AC435" s="266">
        <v>19</v>
      </c>
      <c r="AD435" s="266">
        <v>19</v>
      </c>
      <c r="AE435" s="266">
        <v>19</v>
      </c>
      <c r="AF435" s="266">
        <v>17</v>
      </c>
      <c r="AG435" s="266">
        <v>1</v>
      </c>
      <c r="AH435" s="266">
        <v>20</v>
      </c>
      <c r="AI435" s="266">
        <v>10</v>
      </c>
      <c r="AJ435" s="266">
        <v>20</v>
      </c>
      <c r="AK435" s="266">
        <v>5</v>
      </c>
      <c r="AL435" s="266">
        <v>9</v>
      </c>
      <c r="AM435" s="266">
        <v>4</v>
      </c>
      <c r="AN435" s="266">
        <v>19</v>
      </c>
      <c r="AO435" s="266">
        <v>13</v>
      </c>
      <c r="AP435" s="266">
        <v>19</v>
      </c>
      <c r="AQ435" s="266">
        <v>16</v>
      </c>
    </row>
    <row r="436" spans="1:43">
      <c r="A436" s="272">
        <v>431</v>
      </c>
      <c r="C436" s="251" t="s">
        <v>4109</v>
      </c>
      <c r="D436" s="276">
        <v>2978</v>
      </c>
      <c r="E436" s="276">
        <v>2419</v>
      </c>
      <c r="F436" s="266">
        <v>217</v>
      </c>
      <c r="G436" s="266">
        <v>103</v>
      </c>
      <c r="H436" s="266">
        <v>107</v>
      </c>
      <c r="I436" s="266">
        <v>7</v>
      </c>
      <c r="J436" s="266">
        <v>42.91</v>
      </c>
      <c r="K436" s="266">
        <v>131</v>
      </c>
      <c r="L436" s="266">
        <v>27</v>
      </c>
      <c r="M436" s="266" t="s">
        <v>245</v>
      </c>
      <c r="N436" s="266">
        <v>27</v>
      </c>
      <c r="O436" s="266" t="s">
        <v>245</v>
      </c>
      <c r="P436" s="266" t="s">
        <v>245</v>
      </c>
      <c r="Q436" s="266">
        <v>26</v>
      </c>
      <c r="R436" s="266">
        <v>1</v>
      </c>
      <c r="S436" s="266">
        <v>18</v>
      </c>
      <c r="T436" s="266">
        <v>7</v>
      </c>
      <c r="U436" s="266">
        <v>4</v>
      </c>
      <c r="V436" s="266">
        <v>1</v>
      </c>
      <c r="W436" s="266">
        <v>5</v>
      </c>
      <c r="X436" s="266">
        <v>9</v>
      </c>
      <c r="Y436" s="266">
        <v>6</v>
      </c>
      <c r="Z436" s="266">
        <v>1</v>
      </c>
      <c r="AA436" s="266">
        <v>21</v>
      </c>
      <c r="AB436" s="266">
        <v>22</v>
      </c>
      <c r="AC436" s="266">
        <v>21</v>
      </c>
      <c r="AD436" s="266">
        <v>22</v>
      </c>
      <c r="AE436" s="266">
        <v>22</v>
      </c>
      <c r="AF436" s="266">
        <v>22</v>
      </c>
      <c r="AG436" s="266">
        <v>4</v>
      </c>
      <c r="AH436" s="266">
        <v>26</v>
      </c>
      <c r="AI436" s="266">
        <v>23</v>
      </c>
      <c r="AJ436" s="266">
        <v>26</v>
      </c>
      <c r="AK436" s="266">
        <v>7</v>
      </c>
      <c r="AL436" s="266">
        <v>12</v>
      </c>
      <c r="AM436" s="266">
        <v>9</v>
      </c>
      <c r="AN436" s="266">
        <v>23</v>
      </c>
      <c r="AO436" s="266">
        <v>17</v>
      </c>
      <c r="AP436" s="266">
        <v>23</v>
      </c>
      <c r="AQ436" s="266">
        <v>21</v>
      </c>
    </row>
    <row r="437" spans="1:43">
      <c r="A437" s="272">
        <v>432</v>
      </c>
      <c r="C437" s="251" t="s">
        <v>4127</v>
      </c>
      <c r="D437" s="276">
        <v>3742</v>
      </c>
      <c r="E437" s="276">
        <v>3313</v>
      </c>
      <c r="F437" s="266">
        <v>229</v>
      </c>
      <c r="G437" s="266">
        <v>127</v>
      </c>
      <c r="H437" s="266">
        <v>99</v>
      </c>
      <c r="I437" s="266">
        <v>3</v>
      </c>
      <c r="J437" s="266">
        <v>39.96</v>
      </c>
      <c r="K437" s="266">
        <v>136</v>
      </c>
      <c r="L437" s="266">
        <v>35</v>
      </c>
      <c r="M437" s="266">
        <v>2</v>
      </c>
      <c r="N437" s="266">
        <v>33</v>
      </c>
      <c r="O437" s="266" t="s">
        <v>245</v>
      </c>
      <c r="P437" s="266">
        <v>1</v>
      </c>
      <c r="Q437" s="266">
        <v>20</v>
      </c>
      <c r="R437" s="266">
        <v>3</v>
      </c>
      <c r="S437" s="266">
        <v>11</v>
      </c>
      <c r="T437" s="266">
        <v>6</v>
      </c>
      <c r="U437" s="266" t="s">
        <v>245</v>
      </c>
      <c r="V437" s="266" t="s">
        <v>245</v>
      </c>
      <c r="W437" s="266">
        <v>5</v>
      </c>
      <c r="X437" s="266">
        <v>5</v>
      </c>
      <c r="Y437" s="266">
        <v>10</v>
      </c>
      <c r="Z437" s="266" t="s">
        <v>245</v>
      </c>
      <c r="AA437" s="266">
        <v>8</v>
      </c>
      <c r="AB437" s="266">
        <v>20</v>
      </c>
      <c r="AC437" s="266">
        <v>20</v>
      </c>
      <c r="AD437" s="266">
        <v>20</v>
      </c>
      <c r="AE437" s="266">
        <v>16</v>
      </c>
      <c r="AF437" s="266">
        <v>20</v>
      </c>
      <c r="AG437" s="266">
        <v>0</v>
      </c>
      <c r="AH437" s="266">
        <v>20</v>
      </c>
      <c r="AI437" s="266">
        <v>1</v>
      </c>
      <c r="AJ437" s="266">
        <v>20</v>
      </c>
      <c r="AK437" s="266">
        <v>19</v>
      </c>
      <c r="AL437" s="266">
        <v>3</v>
      </c>
      <c r="AM437" s="266">
        <v>2</v>
      </c>
      <c r="AN437" s="266">
        <v>20</v>
      </c>
      <c r="AO437" s="266">
        <v>1</v>
      </c>
      <c r="AP437" s="266">
        <v>20</v>
      </c>
      <c r="AQ437" s="266">
        <v>20</v>
      </c>
    </row>
    <row r="438" spans="1:43">
      <c r="A438" s="272">
        <v>433</v>
      </c>
      <c r="B438" s="251" t="s">
        <v>4143</v>
      </c>
      <c r="D438" s="276">
        <v>4016</v>
      </c>
      <c r="E438" s="276">
        <v>2278</v>
      </c>
      <c r="F438" s="266">
        <v>881</v>
      </c>
      <c r="G438" s="266">
        <v>706</v>
      </c>
      <c r="H438" s="266">
        <v>150</v>
      </c>
      <c r="I438" s="266">
        <v>25</v>
      </c>
      <c r="J438" s="266">
        <v>56.08</v>
      </c>
      <c r="K438" s="266">
        <v>404</v>
      </c>
      <c r="L438" s="266">
        <v>62</v>
      </c>
      <c r="M438" s="266">
        <v>5</v>
      </c>
      <c r="N438" s="266">
        <v>60</v>
      </c>
      <c r="O438" s="266">
        <v>2</v>
      </c>
      <c r="P438" s="266">
        <v>7</v>
      </c>
      <c r="Q438" s="266">
        <v>58</v>
      </c>
      <c r="R438" s="266">
        <v>24</v>
      </c>
      <c r="S438" s="266">
        <v>6</v>
      </c>
      <c r="T438" s="266">
        <v>28</v>
      </c>
      <c r="U438" s="266">
        <v>18</v>
      </c>
      <c r="V438" s="266">
        <v>22</v>
      </c>
      <c r="W438" s="266">
        <v>12</v>
      </c>
      <c r="X438" s="266">
        <v>5</v>
      </c>
      <c r="Y438" s="266" t="s">
        <v>245</v>
      </c>
      <c r="Z438" s="266">
        <v>1</v>
      </c>
      <c r="AA438" s="266">
        <v>30</v>
      </c>
      <c r="AB438" s="266">
        <v>30</v>
      </c>
      <c r="AC438" s="266">
        <v>40</v>
      </c>
      <c r="AD438" s="266">
        <v>45</v>
      </c>
      <c r="AE438" s="266">
        <v>45</v>
      </c>
      <c r="AF438" s="266">
        <v>32</v>
      </c>
      <c r="AG438" s="266">
        <v>10</v>
      </c>
      <c r="AH438" s="266">
        <v>58</v>
      </c>
      <c r="AI438" s="266">
        <v>30</v>
      </c>
      <c r="AJ438" s="266">
        <v>42</v>
      </c>
      <c r="AK438" s="266">
        <v>9</v>
      </c>
      <c r="AL438" s="266">
        <v>0</v>
      </c>
      <c r="AM438" s="266">
        <v>0</v>
      </c>
      <c r="AN438" s="266">
        <v>24</v>
      </c>
      <c r="AO438" s="266">
        <v>23</v>
      </c>
      <c r="AP438" s="266">
        <v>36</v>
      </c>
      <c r="AQ438" s="266">
        <v>24</v>
      </c>
    </row>
    <row r="439" spans="1:43">
      <c r="A439" s="272">
        <v>434</v>
      </c>
      <c r="C439" s="251" t="s">
        <v>4598</v>
      </c>
      <c r="D439" s="276">
        <v>710</v>
      </c>
      <c r="E439" s="276">
        <v>269</v>
      </c>
      <c r="F439" s="266">
        <v>219</v>
      </c>
      <c r="G439" s="266">
        <v>191</v>
      </c>
      <c r="H439" s="266">
        <v>28</v>
      </c>
      <c r="I439" s="266">
        <v>0</v>
      </c>
      <c r="J439" s="266">
        <v>11.06</v>
      </c>
      <c r="K439" s="266">
        <v>91</v>
      </c>
      <c r="L439" s="266">
        <v>10</v>
      </c>
      <c r="M439" s="266">
        <v>1</v>
      </c>
      <c r="N439" s="266">
        <v>10</v>
      </c>
      <c r="O439" s="266" t="s">
        <v>245</v>
      </c>
      <c r="P439" s="266" t="s">
        <v>245</v>
      </c>
      <c r="Q439" s="266">
        <v>11</v>
      </c>
      <c r="R439" s="266">
        <v>6</v>
      </c>
      <c r="S439" s="266">
        <v>3</v>
      </c>
      <c r="T439" s="266">
        <v>2</v>
      </c>
      <c r="U439" s="266">
        <v>3</v>
      </c>
      <c r="V439" s="266">
        <v>6</v>
      </c>
      <c r="W439" s="266">
        <v>1</v>
      </c>
      <c r="X439" s="266">
        <v>1</v>
      </c>
      <c r="Y439" s="266" t="s">
        <v>245</v>
      </c>
      <c r="Z439" s="266" t="s">
        <v>245</v>
      </c>
      <c r="AA439" s="266">
        <v>7</v>
      </c>
      <c r="AB439" s="266">
        <v>6</v>
      </c>
      <c r="AC439" s="266">
        <v>7</v>
      </c>
      <c r="AD439" s="266">
        <v>8</v>
      </c>
      <c r="AE439" s="266">
        <v>8</v>
      </c>
      <c r="AF439" s="266">
        <v>9</v>
      </c>
      <c r="AG439" s="266">
        <v>1</v>
      </c>
      <c r="AH439" s="266">
        <v>11</v>
      </c>
      <c r="AI439" s="266">
        <v>2</v>
      </c>
      <c r="AJ439" s="266">
        <v>3</v>
      </c>
      <c r="AK439" s="266">
        <v>1</v>
      </c>
      <c r="AL439" s="266">
        <v>0</v>
      </c>
      <c r="AM439" s="266">
        <v>0</v>
      </c>
      <c r="AN439" s="266">
        <v>4</v>
      </c>
      <c r="AO439" s="266">
        <v>3</v>
      </c>
      <c r="AP439" s="266">
        <v>10</v>
      </c>
      <c r="AQ439" s="266">
        <v>3</v>
      </c>
    </row>
    <row r="440" spans="1:43">
      <c r="A440" s="272">
        <v>435</v>
      </c>
      <c r="C440" s="251" t="s">
        <v>4153</v>
      </c>
      <c r="D440" s="276">
        <v>1401</v>
      </c>
      <c r="E440" s="276">
        <v>478</v>
      </c>
      <c r="F440" s="266">
        <v>503</v>
      </c>
      <c r="G440" s="266">
        <v>424</v>
      </c>
      <c r="H440" s="266">
        <v>70</v>
      </c>
      <c r="I440" s="266">
        <v>9</v>
      </c>
      <c r="J440" s="266">
        <v>29.82</v>
      </c>
      <c r="K440" s="266">
        <v>250</v>
      </c>
      <c r="L440" s="266">
        <v>42</v>
      </c>
      <c r="M440" s="266">
        <v>1</v>
      </c>
      <c r="N440" s="266">
        <v>40</v>
      </c>
      <c r="O440" s="266" t="s">
        <v>245</v>
      </c>
      <c r="P440" s="266">
        <v>4</v>
      </c>
      <c r="Q440" s="266">
        <v>22</v>
      </c>
      <c r="R440" s="266">
        <v>17</v>
      </c>
      <c r="S440" s="266">
        <v>2</v>
      </c>
      <c r="T440" s="266">
        <v>3</v>
      </c>
      <c r="U440" s="266">
        <v>1</v>
      </c>
      <c r="V440" s="266">
        <v>10</v>
      </c>
      <c r="W440" s="266">
        <v>8</v>
      </c>
      <c r="X440" s="266">
        <v>3</v>
      </c>
      <c r="Y440" s="266" t="s">
        <v>245</v>
      </c>
      <c r="Z440" s="266" t="s">
        <v>245</v>
      </c>
      <c r="AA440" s="266">
        <v>19</v>
      </c>
      <c r="AB440" s="266">
        <v>20</v>
      </c>
      <c r="AC440" s="266">
        <v>21</v>
      </c>
      <c r="AD440" s="266">
        <v>21</v>
      </c>
      <c r="AE440" s="266">
        <v>21</v>
      </c>
      <c r="AF440" s="266">
        <v>21</v>
      </c>
      <c r="AG440" s="266">
        <v>1</v>
      </c>
      <c r="AH440" s="266">
        <v>22</v>
      </c>
      <c r="AI440" s="266">
        <v>20</v>
      </c>
      <c r="AJ440" s="266">
        <v>14</v>
      </c>
      <c r="AK440" s="266">
        <v>6</v>
      </c>
      <c r="AL440" s="266">
        <v>0</v>
      </c>
      <c r="AM440" s="266">
        <v>0</v>
      </c>
      <c r="AN440" s="266">
        <v>18</v>
      </c>
      <c r="AO440" s="266">
        <v>18</v>
      </c>
      <c r="AP440" s="266">
        <v>22</v>
      </c>
      <c r="AQ440" s="266">
        <v>19</v>
      </c>
    </row>
    <row r="441" spans="1:43">
      <c r="A441" s="272">
        <v>436</v>
      </c>
      <c r="C441" s="251" t="s">
        <v>4170</v>
      </c>
      <c r="D441" s="276">
        <v>316</v>
      </c>
      <c r="E441" s="276">
        <v>178</v>
      </c>
      <c r="F441" s="266">
        <v>116</v>
      </c>
      <c r="G441" s="266">
        <v>91</v>
      </c>
      <c r="H441" s="266">
        <v>9</v>
      </c>
      <c r="I441" s="266">
        <v>16</v>
      </c>
      <c r="J441" s="266">
        <v>8.83</v>
      </c>
      <c r="K441" s="266">
        <v>58</v>
      </c>
      <c r="L441" s="266">
        <v>7</v>
      </c>
      <c r="M441" s="266">
        <v>1</v>
      </c>
      <c r="N441" s="266">
        <v>7</v>
      </c>
      <c r="O441" s="266" t="s">
        <v>245</v>
      </c>
      <c r="P441" s="266">
        <v>1</v>
      </c>
      <c r="Q441" s="266">
        <v>2</v>
      </c>
      <c r="R441" s="266">
        <v>1</v>
      </c>
      <c r="S441" s="266">
        <v>1</v>
      </c>
      <c r="T441" s="266" t="s">
        <v>245</v>
      </c>
      <c r="U441" s="266" t="s">
        <v>245</v>
      </c>
      <c r="V441" s="266">
        <v>2</v>
      </c>
      <c r="W441" s="266" t="s">
        <v>245</v>
      </c>
      <c r="X441" s="266" t="s">
        <v>245</v>
      </c>
      <c r="Y441" s="266" t="s">
        <v>245</v>
      </c>
      <c r="Z441" s="266" t="s">
        <v>245</v>
      </c>
      <c r="AA441" s="266">
        <v>2</v>
      </c>
      <c r="AB441" s="266">
        <v>2</v>
      </c>
      <c r="AC441" s="266">
        <v>2</v>
      </c>
      <c r="AD441" s="266">
        <v>2</v>
      </c>
      <c r="AE441" s="266">
        <v>2</v>
      </c>
      <c r="AF441" s="266">
        <v>2</v>
      </c>
      <c r="AG441" s="266">
        <v>0</v>
      </c>
      <c r="AH441" s="266">
        <v>2</v>
      </c>
      <c r="AI441" s="266">
        <v>2</v>
      </c>
      <c r="AJ441" s="266">
        <v>2</v>
      </c>
      <c r="AK441" s="266">
        <v>2</v>
      </c>
      <c r="AL441" s="266">
        <v>0</v>
      </c>
      <c r="AM441" s="266">
        <v>0</v>
      </c>
      <c r="AN441" s="266">
        <v>2</v>
      </c>
      <c r="AO441" s="266">
        <v>2</v>
      </c>
      <c r="AP441" s="266">
        <v>2</v>
      </c>
      <c r="AQ441" s="266">
        <v>2</v>
      </c>
    </row>
    <row r="442" spans="1:43">
      <c r="A442" s="272">
        <v>437</v>
      </c>
      <c r="C442" s="251" t="s">
        <v>4173</v>
      </c>
      <c r="D442" s="276">
        <v>451</v>
      </c>
      <c r="E442" s="276">
        <v>349</v>
      </c>
      <c r="F442" s="266">
        <v>10</v>
      </c>
      <c r="G442" s="266" t="s">
        <v>245</v>
      </c>
      <c r="H442" s="266">
        <v>10</v>
      </c>
      <c r="I442" s="266">
        <v>0</v>
      </c>
      <c r="J442" s="266" t="s">
        <v>246</v>
      </c>
      <c r="K442" s="266">
        <v>1</v>
      </c>
      <c r="L442" s="266" t="s">
        <v>246</v>
      </c>
      <c r="M442" s="266" t="s">
        <v>246</v>
      </c>
      <c r="N442" s="266" t="s">
        <v>246</v>
      </c>
      <c r="O442" s="266" t="s">
        <v>246</v>
      </c>
      <c r="P442" s="266" t="s">
        <v>246</v>
      </c>
      <c r="Q442" s="266">
        <v>6</v>
      </c>
      <c r="R442" s="266" t="s">
        <v>245</v>
      </c>
      <c r="S442" s="266" t="s">
        <v>245</v>
      </c>
      <c r="T442" s="266">
        <v>6</v>
      </c>
      <c r="U442" s="266">
        <v>4</v>
      </c>
      <c r="V442" s="266">
        <v>1</v>
      </c>
      <c r="W442" s="266">
        <v>1</v>
      </c>
      <c r="X442" s="266" t="s">
        <v>245</v>
      </c>
      <c r="Y442" s="266" t="s">
        <v>245</v>
      </c>
      <c r="Z442" s="266" t="s">
        <v>245</v>
      </c>
      <c r="AA442" s="266">
        <v>0</v>
      </c>
      <c r="AB442" s="266">
        <v>0</v>
      </c>
      <c r="AC442" s="266">
        <v>2</v>
      </c>
      <c r="AD442" s="266">
        <v>4</v>
      </c>
      <c r="AE442" s="266">
        <v>5</v>
      </c>
      <c r="AF442" s="266">
        <v>0</v>
      </c>
      <c r="AG442" s="266">
        <v>1</v>
      </c>
      <c r="AH442" s="266">
        <v>6</v>
      </c>
      <c r="AI442" s="266">
        <v>4</v>
      </c>
      <c r="AJ442" s="266">
        <v>6</v>
      </c>
      <c r="AK442" s="266">
        <v>0</v>
      </c>
      <c r="AL442" s="266">
        <v>0</v>
      </c>
      <c r="AM442" s="266">
        <v>0</v>
      </c>
      <c r="AN442" s="266">
        <v>0</v>
      </c>
      <c r="AO442" s="266">
        <v>0</v>
      </c>
      <c r="AP442" s="266">
        <v>0</v>
      </c>
      <c r="AQ442" s="266">
        <v>0</v>
      </c>
    </row>
    <row r="443" spans="1:43">
      <c r="A443" s="272">
        <v>438</v>
      </c>
      <c r="C443" s="251" t="s">
        <v>4178</v>
      </c>
      <c r="D443" s="276">
        <v>1138</v>
      </c>
      <c r="E443" s="276">
        <v>1004</v>
      </c>
      <c r="F443" s="266">
        <v>33</v>
      </c>
      <c r="G443" s="266">
        <v>0</v>
      </c>
      <c r="H443" s="266">
        <v>33</v>
      </c>
      <c r="I443" s="266">
        <v>0</v>
      </c>
      <c r="J443" s="266" t="s">
        <v>246</v>
      </c>
      <c r="K443" s="266">
        <v>4</v>
      </c>
      <c r="L443" s="266" t="s">
        <v>246</v>
      </c>
      <c r="M443" s="266" t="s">
        <v>246</v>
      </c>
      <c r="N443" s="266" t="s">
        <v>246</v>
      </c>
      <c r="O443" s="266" t="s">
        <v>246</v>
      </c>
      <c r="P443" s="266" t="s">
        <v>246</v>
      </c>
      <c r="Q443" s="266">
        <v>17</v>
      </c>
      <c r="R443" s="266" t="s">
        <v>245</v>
      </c>
      <c r="S443" s="266" t="s">
        <v>245</v>
      </c>
      <c r="T443" s="266">
        <v>17</v>
      </c>
      <c r="U443" s="266">
        <v>10</v>
      </c>
      <c r="V443" s="266">
        <v>3</v>
      </c>
      <c r="W443" s="266">
        <v>2</v>
      </c>
      <c r="X443" s="266">
        <v>1</v>
      </c>
      <c r="Y443" s="266" t="s">
        <v>245</v>
      </c>
      <c r="Z443" s="266">
        <v>1</v>
      </c>
      <c r="AA443" s="266">
        <v>2</v>
      </c>
      <c r="AB443" s="266">
        <v>2</v>
      </c>
      <c r="AC443" s="266">
        <v>8</v>
      </c>
      <c r="AD443" s="266">
        <v>10</v>
      </c>
      <c r="AE443" s="266">
        <v>9</v>
      </c>
      <c r="AF443" s="266">
        <v>0</v>
      </c>
      <c r="AG443" s="266">
        <v>7</v>
      </c>
      <c r="AH443" s="266">
        <v>17</v>
      </c>
      <c r="AI443" s="266">
        <v>2</v>
      </c>
      <c r="AJ443" s="266">
        <v>17</v>
      </c>
      <c r="AK443" s="266">
        <v>0</v>
      </c>
      <c r="AL443" s="266">
        <v>0</v>
      </c>
      <c r="AM443" s="266">
        <v>0</v>
      </c>
      <c r="AN443" s="266">
        <v>0</v>
      </c>
      <c r="AO443" s="266">
        <v>0</v>
      </c>
      <c r="AP443" s="266">
        <v>2</v>
      </c>
      <c r="AQ443" s="266">
        <v>0</v>
      </c>
    </row>
    <row r="444" spans="1:43">
      <c r="A444" s="272">
        <v>439</v>
      </c>
      <c r="B444" s="251" t="s">
        <v>4192</v>
      </c>
      <c r="D444" s="276">
        <v>4707</v>
      </c>
      <c r="E444" s="276">
        <v>2647</v>
      </c>
      <c r="F444" s="266">
        <v>1158</v>
      </c>
      <c r="G444" s="266">
        <v>1053</v>
      </c>
      <c r="H444" s="266">
        <v>62</v>
      </c>
      <c r="I444" s="266">
        <v>43</v>
      </c>
      <c r="J444" s="266">
        <v>115.31</v>
      </c>
      <c r="K444" s="266">
        <v>468</v>
      </c>
      <c r="L444" s="266">
        <v>125</v>
      </c>
      <c r="M444" s="266">
        <v>14</v>
      </c>
      <c r="N444" s="266">
        <v>116</v>
      </c>
      <c r="O444" s="266">
        <v>8</v>
      </c>
      <c r="P444" s="266">
        <v>20</v>
      </c>
      <c r="Q444" s="266">
        <v>11</v>
      </c>
      <c r="R444" s="266">
        <v>11</v>
      </c>
      <c r="S444" s="266" t="s">
        <v>245</v>
      </c>
      <c r="T444" s="266" t="s">
        <v>245</v>
      </c>
      <c r="U444" s="266">
        <v>1</v>
      </c>
      <c r="V444" s="266">
        <v>5</v>
      </c>
      <c r="W444" s="266">
        <v>1</v>
      </c>
      <c r="X444" s="266">
        <v>4</v>
      </c>
      <c r="Y444" s="266" t="s">
        <v>245</v>
      </c>
      <c r="Z444" s="266" t="s">
        <v>245</v>
      </c>
      <c r="AA444" s="266">
        <v>8</v>
      </c>
      <c r="AB444" s="266">
        <v>11</v>
      </c>
      <c r="AC444" s="266">
        <v>8</v>
      </c>
      <c r="AD444" s="266">
        <v>10</v>
      </c>
      <c r="AE444" s="266">
        <v>11</v>
      </c>
      <c r="AF444" s="266">
        <v>10</v>
      </c>
      <c r="AG444" s="266">
        <v>0</v>
      </c>
      <c r="AH444" s="266">
        <v>11</v>
      </c>
      <c r="AI444" s="266">
        <v>11</v>
      </c>
      <c r="AJ444" s="266">
        <v>5</v>
      </c>
      <c r="AK444" s="266">
        <v>3</v>
      </c>
      <c r="AL444" s="266">
        <v>0</v>
      </c>
      <c r="AM444" s="266">
        <v>0</v>
      </c>
      <c r="AN444" s="266">
        <v>8</v>
      </c>
      <c r="AO444" s="266">
        <v>8</v>
      </c>
      <c r="AP444" s="266">
        <v>11</v>
      </c>
      <c r="AQ444" s="266">
        <v>11</v>
      </c>
    </row>
    <row r="445" spans="1:43">
      <c r="A445" s="272">
        <v>440</v>
      </c>
      <c r="C445" s="251" t="s">
        <v>4668</v>
      </c>
      <c r="D445" s="276">
        <v>4707</v>
      </c>
      <c r="E445" s="276">
        <v>2647</v>
      </c>
      <c r="F445" s="266">
        <v>1158</v>
      </c>
      <c r="G445" s="266">
        <v>1053</v>
      </c>
      <c r="H445" s="266">
        <v>62</v>
      </c>
      <c r="I445" s="266">
        <v>43</v>
      </c>
      <c r="J445" s="266">
        <v>115.31</v>
      </c>
      <c r="K445" s="266">
        <v>468</v>
      </c>
      <c r="L445" s="266">
        <v>125</v>
      </c>
      <c r="M445" s="266">
        <v>14</v>
      </c>
      <c r="N445" s="266">
        <v>116</v>
      </c>
      <c r="O445" s="266">
        <v>8</v>
      </c>
      <c r="P445" s="266">
        <v>20</v>
      </c>
      <c r="Q445" s="266">
        <v>11</v>
      </c>
      <c r="R445" s="266">
        <v>11</v>
      </c>
      <c r="S445" s="266" t="s">
        <v>245</v>
      </c>
      <c r="T445" s="266" t="s">
        <v>245</v>
      </c>
      <c r="U445" s="266">
        <v>1</v>
      </c>
      <c r="V445" s="266">
        <v>5</v>
      </c>
      <c r="W445" s="266">
        <v>1</v>
      </c>
      <c r="X445" s="266">
        <v>4</v>
      </c>
      <c r="Y445" s="266" t="s">
        <v>245</v>
      </c>
      <c r="Z445" s="266" t="s">
        <v>245</v>
      </c>
      <c r="AA445" s="266">
        <v>8</v>
      </c>
      <c r="AB445" s="266">
        <v>11</v>
      </c>
      <c r="AC445" s="266">
        <v>8</v>
      </c>
      <c r="AD445" s="266">
        <v>10</v>
      </c>
      <c r="AE445" s="266">
        <v>11</v>
      </c>
      <c r="AF445" s="266">
        <v>10</v>
      </c>
      <c r="AG445" s="266">
        <v>0</v>
      </c>
      <c r="AH445" s="266">
        <v>11</v>
      </c>
      <c r="AI445" s="266">
        <v>11</v>
      </c>
      <c r="AJ445" s="266">
        <v>5</v>
      </c>
      <c r="AK445" s="266">
        <v>3</v>
      </c>
      <c r="AL445" s="266">
        <v>0</v>
      </c>
      <c r="AM445" s="266">
        <v>0</v>
      </c>
      <c r="AN445" s="266">
        <v>8</v>
      </c>
      <c r="AO445" s="266">
        <v>8</v>
      </c>
      <c r="AP445" s="266">
        <v>11</v>
      </c>
      <c r="AQ445" s="266">
        <v>11</v>
      </c>
    </row>
    <row r="446" spans="1:43">
      <c r="A446" s="272">
        <v>441</v>
      </c>
      <c r="B446" s="251" t="s">
        <v>4198</v>
      </c>
      <c r="D446" s="276">
        <v>18936</v>
      </c>
      <c r="E446" s="276">
        <v>13259</v>
      </c>
      <c r="F446" s="266">
        <v>766</v>
      </c>
      <c r="G446" s="266">
        <v>664</v>
      </c>
      <c r="H446" s="266">
        <v>96</v>
      </c>
      <c r="I446" s="266">
        <v>6</v>
      </c>
      <c r="J446" s="266">
        <v>96.2</v>
      </c>
      <c r="K446" s="266">
        <v>251</v>
      </c>
      <c r="L446" s="266">
        <v>45</v>
      </c>
      <c r="M446" s="266">
        <v>5</v>
      </c>
      <c r="N446" s="266">
        <v>29</v>
      </c>
      <c r="O446" s="266">
        <v>4</v>
      </c>
      <c r="P446" s="266">
        <v>30</v>
      </c>
      <c r="Q446" s="266">
        <v>26</v>
      </c>
      <c r="R446" s="266">
        <v>20</v>
      </c>
      <c r="S446" s="266">
        <v>3</v>
      </c>
      <c r="T446" s="266">
        <v>3</v>
      </c>
      <c r="U446" s="266">
        <v>2</v>
      </c>
      <c r="V446" s="266">
        <v>11</v>
      </c>
      <c r="W446" s="266">
        <v>10</v>
      </c>
      <c r="X446" s="266">
        <v>3</v>
      </c>
      <c r="Y446" s="266" t="s">
        <v>245</v>
      </c>
      <c r="Z446" s="266" t="s">
        <v>245</v>
      </c>
      <c r="AA446" s="266">
        <v>6</v>
      </c>
      <c r="AB446" s="266">
        <v>24</v>
      </c>
      <c r="AC446" s="266">
        <v>23</v>
      </c>
      <c r="AD446" s="266">
        <v>23</v>
      </c>
      <c r="AE446" s="266">
        <v>24</v>
      </c>
      <c r="AF446" s="266">
        <v>14</v>
      </c>
      <c r="AG446" s="266">
        <v>2</v>
      </c>
      <c r="AH446" s="266">
        <v>24</v>
      </c>
      <c r="AI446" s="266">
        <v>3</v>
      </c>
      <c r="AJ446" s="266">
        <v>25</v>
      </c>
      <c r="AK446" s="266">
        <v>3</v>
      </c>
      <c r="AL446" s="266">
        <v>3</v>
      </c>
      <c r="AM446" s="266">
        <v>1</v>
      </c>
      <c r="AN446" s="266">
        <v>24</v>
      </c>
      <c r="AO446" s="266">
        <v>11</v>
      </c>
      <c r="AP446" s="266">
        <v>24</v>
      </c>
      <c r="AQ446" s="266">
        <v>24</v>
      </c>
    </row>
    <row r="447" spans="1:43">
      <c r="A447" s="272">
        <v>442</v>
      </c>
      <c r="C447" s="251" t="s">
        <v>4199</v>
      </c>
      <c r="D447" s="276">
        <v>5030</v>
      </c>
      <c r="E447" s="276">
        <v>2798</v>
      </c>
      <c r="F447" s="266">
        <v>391</v>
      </c>
      <c r="G447" s="266">
        <v>335</v>
      </c>
      <c r="H447" s="266">
        <v>52</v>
      </c>
      <c r="I447" s="266">
        <v>4</v>
      </c>
      <c r="J447" s="266">
        <v>28.77</v>
      </c>
      <c r="K447" s="266">
        <v>108</v>
      </c>
      <c r="L447" s="266">
        <v>16</v>
      </c>
      <c r="M447" s="266">
        <v>1</v>
      </c>
      <c r="N447" s="266">
        <v>12</v>
      </c>
      <c r="O447" s="266">
        <v>1</v>
      </c>
      <c r="P447" s="266">
        <v>11</v>
      </c>
      <c r="Q447" s="266">
        <v>7</v>
      </c>
      <c r="R447" s="266">
        <v>6</v>
      </c>
      <c r="S447" s="266">
        <v>1</v>
      </c>
      <c r="T447" s="266" t="s">
        <v>245</v>
      </c>
      <c r="U447" s="266" t="s">
        <v>245</v>
      </c>
      <c r="V447" s="266">
        <v>1</v>
      </c>
      <c r="W447" s="266">
        <v>6</v>
      </c>
      <c r="X447" s="266" t="s">
        <v>245</v>
      </c>
      <c r="Y447" s="266" t="s">
        <v>245</v>
      </c>
      <c r="Z447" s="266" t="s">
        <v>245</v>
      </c>
      <c r="AA447" s="266">
        <v>4</v>
      </c>
      <c r="AB447" s="266">
        <v>7</v>
      </c>
      <c r="AC447" s="266">
        <v>7</v>
      </c>
      <c r="AD447" s="266">
        <v>7</v>
      </c>
      <c r="AE447" s="266">
        <v>7</v>
      </c>
      <c r="AF447" s="266">
        <v>5</v>
      </c>
      <c r="AG447" s="266">
        <v>0</v>
      </c>
      <c r="AH447" s="266">
        <v>7</v>
      </c>
      <c r="AI447" s="266">
        <v>1</v>
      </c>
      <c r="AJ447" s="266">
        <v>7</v>
      </c>
      <c r="AK447" s="266">
        <v>1</v>
      </c>
      <c r="AL447" s="266">
        <v>1</v>
      </c>
      <c r="AM447" s="266">
        <v>0</v>
      </c>
      <c r="AN447" s="266">
        <v>7</v>
      </c>
      <c r="AO447" s="266">
        <v>6</v>
      </c>
      <c r="AP447" s="266">
        <v>7</v>
      </c>
      <c r="AQ447" s="266">
        <v>7</v>
      </c>
    </row>
    <row r="448" spans="1:43">
      <c r="A448" s="272">
        <v>443</v>
      </c>
      <c r="C448" s="251" t="s">
        <v>4204</v>
      </c>
      <c r="D448" s="276">
        <v>13906</v>
      </c>
      <c r="E448" s="276">
        <v>10461</v>
      </c>
      <c r="F448" s="266">
        <v>375</v>
      </c>
      <c r="G448" s="266">
        <v>329</v>
      </c>
      <c r="H448" s="266">
        <v>44</v>
      </c>
      <c r="I448" s="266">
        <v>2</v>
      </c>
      <c r="J448" s="266">
        <v>67.430000000000007</v>
      </c>
      <c r="K448" s="266">
        <v>143</v>
      </c>
      <c r="L448" s="266">
        <v>29</v>
      </c>
      <c r="M448" s="266">
        <v>4</v>
      </c>
      <c r="N448" s="266">
        <v>17</v>
      </c>
      <c r="O448" s="266">
        <v>3</v>
      </c>
      <c r="P448" s="266">
        <v>19</v>
      </c>
      <c r="Q448" s="266">
        <v>19</v>
      </c>
      <c r="R448" s="266">
        <v>14</v>
      </c>
      <c r="S448" s="266">
        <v>2</v>
      </c>
      <c r="T448" s="266">
        <v>3</v>
      </c>
      <c r="U448" s="266">
        <v>2</v>
      </c>
      <c r="V448" s="266">
        <v>10</v>
      </c>
      <c r="W448" s="266">
        <v>4</v>
      </c>
      <c r="X448" s="266">
        <v>3</v>
      </c>
      <c r="Y448" s="266" t="s">
        <v>245</v>
      </c>
      <c r="Z448" s="266" t="s">
        <v>245</v>
      </c>
      <c r="AA448" s="266">
        <v>2</v>
      </c>
      <c r="AB448" s="266">
        <v>17</v>
      </c>
      <c r="AC448" s="266">
        <v>16</v>
      </c>
      <c r="AD448" s="266">
        <v>16</v>
      </c>
      <c r="AE448" s="266">
        <v>17</v>
      </c>
      <c r="AF448" s="266">
        <v>9</v>
      </c>
      <c r="AG448" s="266">
        <v>2</v>
      </c>
      <c r="AH448" s="266">
        <v>17</v>
      </c>
      <c r="AI448" s="266">
        <v>2</v>
      </c>
      <c r="AJ448" s="266">
        <v>18</v>
      </c>
      <c r="AK448" s="266">
        <v>2</v>
      </c>
      <c r="AL448" s="266">
        <v>2</v>
      </c>
      <c r="AM448" s="266">
        <v>1</v>
      </c>
      <c r="AN448" s="266">
        <v>17</v>
      </c>
      <c r="AO448" s="266">
        <v>5</v>
      </c>
      <c r="AP448" s="266">
        <v>17</v>
      </c>
      <c r="AQ448" s="266">
        <v>17</v>
      </c>
    </row>
    <row r="449" spans="1:43">
      <c r="A449" s="272">
        <v>444</v>
      </c>
      <c r="B449" s="251" t="s">
        <v>4218</v>
      </c>
      <c r="D449" s="276">
        <v>26791</v>
      </c>
      <c r="E449" s="276">
        <v>23079</v>
      </c>
      <c r="F449" s="266">
        <v>433</v>
      </c>
      <c r="G449" s="266">
        <v>354</v>
      </c>
      <c r="H449" s="266">
        <v>75</v>
      </c>
      <c r="I449" s="266">
        <v>4</v>
      </c>
      <c r="J449" s="266">
        <v>106.29</v>
      </c>
      <c r="K449" s="266">
        <v>152</v>
      </c>
      <c r="L449" s="266">
        <v>25</v>
      </c>
      <c r="M449" s="266">
        <v>1</v>
      </c>
      <c r="N449" s="266">
        <v>16</v>
      </c>
      <c r="O449" s="266" t="s">
        <v>245</v>
      </c>
      <c r="P449" s="266">
        <v>14</v>
      </c>
      <c r="Q449" s="266">
        <v>49</v>
      </c>
      <c r="R449" s="266">
        <v>28</v>
      </c>
      <c r="S449" s="266">
        <v>12</v>
      </c>
      <c r="T449" s="266">
        <v>9</v>
      </c>
      <c r="U449" s="266">
        <v>11</v>
      </c>
      <c r="V449" s="266">
        <v>13</v>
      </c>
      <c r="W449" s="266">
        <v>11</v>
      </c>
      <c r="X449" s="266">
        <v>10</v>
      </c>
      <c r="Y449" s="266">
        <v>3</v>
      </c>
      <c r="Z449" s="266">
        <v>1</v>
      </c>
      <c r="AA449" s="266">
        <v>11</v>
      </c>
      <c r="AB449" s="266">
        <v>37</v>
      </c>
      <c r="AC449" s="266">
        <v>40</v>
      </c>
      <c r="AD449" s="266">
        <v>41</v>
      </c>
      <c r="AE449" s="266">
        <v>40</v>
      </c>
      <c r="AF449" s="266">
        <v>9</v>
      </c>
      <c r="AG449" s="266">
        <v>8</v>
      </c>
      <c r="AH449" s="266">
        <v>44</v>
      </c>
      <c r="AI449" s="266">
        <v>34</v>
      </c>
      <c r="AJ449" s="266">
        <v>49</v>
      </c>
      <c r="AK449" s="266">
        <v>3</v>
      </c>
      <c r="AL449" s="266">
        <v>1</v>
      </c>
      <c r="AM449" s="266">
        <v>1</v>
      </c>
      <c r="AN449" s="266">
        <v>43</v>
      </c>
      <c r="AO449" s="266">
        <v>8</v>
      </c>
      <c r="AP449" s="266">
        <v>42</v>
      </c>
      <c r="AQ449" s="266">
        <v>26</v>
      </c>
    </row>
    <row r="450" spans="1:43">
      <c r="A450" s="272">
        <v>445</v>
      </c>
      <c r="C450" s="251" t="s">
        <v>4219</v>
      </c>
      <c r="D450" s="276">
        <v>10094</v>
      </c>
      <c r="E450" s="276">
        <v>7962</v>
      </c>
      <c r="F450" s="266">
        <v>276</v>
      </c>
      <c r="G450" s="266">
        <v>254</v>
      </c>
      <c r="H450" s="266">
        <v>18</v>
      </c>
      <c r="I450" s="266">
        <v>4</v>
      </c>
      <c r="J450" s="266">
        <v>61.59</v>
      </c>
      <c r="K450" s="266">
        <v>115</v>
      </c>
      <c r="L450" s="266">
        <v>20</v>
      </c>
      <c r="M450" s="266">
        <v>1</v>
      </c>
      <c r="N450" s="266">
        <v>11</v>
      </c>
      <c r="O450" s="266" t="s">
        <v>245</v>
      </c>
      <c r="P450" s="266">
        <v>14</v>
      </c>
      <c r="Q450" s="266">
        <v>19</v>
      </c>
      <c r="R450" s="266">
        <v>15</v>
      </c>
      <c r="S450" s="266">
        <v>2</v>
      </c>
      <c r="T450" s="266">
        <v>2</v>
      </c>
      <c r="U450" s="266">
        <v>3</v>
      </c>
      <c r="V450" s="266">
        <v>5</v>
      </c>
      <c r="W450" s="266">
        <v>3</v>
      </c>
      <c r="X450" s="266">
        <v>6</v>
      </c>
      <c r="Y450" s="266">
        <v>2</v>
      </c>
      <c r="Z450" s="266" t="s">
        <v>245</v>
      </c>
      <c r="AA450" s="266">
        <v>6</v>
      </c>
      <c r="AB450" s="266">
        <v>15</v>
      </c>
      <c r="AC450" s="266">
        <v>16</v>
      </c>
      <c r="AD450" s="266">
        <v>16</v>
      </c>
      <c r="AE450" s="266">
        <v>16</v>
      </c>
      <c r="AF450" s="266">
        <v>4</v>
      </c>
      <c r="AG450" s="266">
        <v>3</v>
      </c>
      <c r="AH450" s="266">
        <v>18</v>
      </c>
      <c r="AI450" s="266">
        <v>14</v>
      </c>
      <c r="AJ450" s="266">
        <v>19</v>
      </c>
      <c r="AK450" s="266">
        <v>2</v>
      </c>
      <c r="AL450" s="266">
        <v>1</v>
      </c>
      <c r="AM450" s="266">
        <v>1</v>
      </c>
      <c r="AN450" s="266">
        <v>17</v>
      </c>
      <c r="AO450" s="266">
        <v>5</v>
      </c>
      <c r="AP450" s="266">
        <v>17</v>
      </c>
      <c r="AQ450" s="266">
        <v>9</v>
      </c>
    </row>
    <row r="451" spans="1:43">
      <c r="A451" s="272">
        <v>446</v>
      </c>
      <c r="C451" s="251" t="s">
        <v>4235</v>
      </c>
      <c r="D451" s="276">
        <v>8437</v>
      </c>
      <c r="E451" s="276">
        <v>7193</v>
      </c>
      <c r="F451" s="266">
        <v>78</v>
      </c>
      <c r="G451" s="266">
        <v>60</v>
      </c>
      <c r="H451" s="266">
        <v>18</v>
      </c>
      <c r="I451" s="266">
        <v>0</v>
      </c>
      <c r="J451" s="266">
        <v>20.93</v>
      </c>
      <c r="K451" s="266">
        <v>27</v>
      </c>
      <c r="L451" s="266">
        <v>3</v>
      </c>
      <c r="M451" s="266" t="s">
        <v>245</v>
      </c>
      <c r="N451" s="266">
        <v>3</v>
      </c>
      <c r="O451" s="266" t="s">
        <v>245</v>
      </c>
      <c r="P451" s="266" t="s">
        <v>245</v>
      </c>
      <c r="Q451" s="266">
        <v>20</v>
      </c>
      <c r="R451" s="266">
        <v>10</v>
      </c>
      <c r="S451" s="266">
        <v>6</v>
      </c>
      <c r="T451" s="266">
        <v>4</v>
      </c>
      <c r="U451" s="266">
        <v>6</v>
      </c>
      <c r="V451" s="266">
        <v>3</v>
      </c>
      <c r="W451" s="266">
        <v>7</v>
      </c>
      <c r="X451" s="266">
        <v>2</v>
      </c>
      <c r="Y451" s="266">
        <v>1</v>
      </c>
      <c r="Z451" s="266">
        <v>1</v>
      </c>
      <c r="AA451" s="266">
        <v>3</v>
      </c>
      <c r="AB451" s="266">
        <v>15</v>
      </c>
      <c r="AC451" s="266">
        <v>16</v>
      </c>
      <c r="AD451" s="266">
        <v>17</v>
      </c>
      <c r="AE451" s="266">
        <v>16</v>
      </c>
      <c r="AF451" s="266">
        <v>3</v>
      </c>
      <c r="AG451" s="266">
        <v>3</v>
      </c>
      <c r="AH451" s="266">
        <v>18</v>
      </c>
      <c r="AI451" s="266">
        <v>13</v>
      </c>
      <c r="AJ451" s="266">
        <v>20</v>
      </c>
      <c r="AK451" s="266">
        <v>1</v>
      </c>
      <c r="AL451" s="266">
        <v>0</v>
      </c>
      <c r="AM451" s="266">
        <v>0</v>
      </c>
      <c r="AN451" s="266">
        <v>18</v>
      </c>
      <c r="AO451" s="266">
        <v>3</v>
      </c>
      <c r="AP451" s="266">
        <v>17</v>
      </c>
      <c r="AQ451" s="266">
        <v>10</v>
      </c>
    </row>
    <row r="452" spans="1:43">
      <c r="A452" s="272">
        <v>447</v>
      </c>
      <c r="C452" s="251" t="s">
        <v>4249</v>
      </c>
      <c r="D452" s="276">
        <v>8260</v>
      </c>
      <c r="E452" s="276">
        <v>7924</v>
      </c>
      <c r="F452" s="266">
        <v>79</v>
      </c>
      <c r="G452" s="266">
        <v>40</v>
      </c>
      <c r="H452" s="266">
        <v>39</v>
      </c>
      <c r="I452" s="266" t="s">
        <v>245</v>
      </c>
      <c r="J452" s="266">
        <v>23.77</v>
      </c>
      <c r="K452" s="266">
        <v>10</v>
      </c>
      <c r="L452" s="266">
        <v>2</v>
      </c>
      <c r="M452" s="266" t="s">
        <v>245</v>
      </c>
      <c r="N452" s="266">
        <v>2</v>
      </c>
      <c r="O452" s="266" t="s">
        <v>245</v>
      </c>
      <c r="P452" s="266" t="s">
        <v>245</v>
      </c>
      <c r="Q452" s="266">
        <v>10</v>
      </c>
      <c r="R452" s="266">
        <v>3</v>
      </c>
      <c r="S452" s="266">
        <v>4</v>
      </c>
      <c r="T452" s="266">
        <v>3</v>
      </c>
      <c r="U452" s="266">
        <v>2</v>
      </c>
      <c r="V452" s="266">
        <v>5</v>
      </c>
      <c r="W452" s="266">
        <v>1</v>
      </c>
      <c r="X452" s="266">
        <v>2</v>
      </c>
      <c r="Y452" s="266" t="s">
        <v>245</v>
      </c>
      <c r="Z452" s="266" t="s">
        <v>245</v>
      </c>
      <c r="AA452" s="266">
        <v>2</v>
      </c>
      <c r="AB452" s="266">
        <v>7</v>
      </c>
      <c r="AC452" s="266">
        <v>8</v>
      </c>
      <c r="AD452" s="266">
        <v>8</v>
      </c>
      <c r="AE452" s="266">
        <v>8</v>
      </c>
      <c r="AF452" s="266">
        <v>2</v>
      </c>
      <c r="AG452" s="266">
        <v>2</v>
      </c>
      <c r="AH452" s="266">
        <v>8</v>
      </c>
      <c r="AI452" s="266">
        <v>7</v>
      </c>
      <c r="AJ452" s="266">
        <v>10</v>
      </c>
      <c r="AK452" s="266">
        <v>0</v>
      </c>
      <c r="AL452" s="266">
        <v>0</v>
      </c>
      <c r="AM452" s="266">
        <v>0</v>
      </c>
      <c r="AN452" s="266">
        <v>8</v>
      </c>
      <c r="AO452" s="266">
        <v>0</v>
      </c>
      <c r="AP452" s="266">
        <v>8</v>
      </c>
      <c r="AQ452" s="266">
        <v>7</v>
      </c>
    </row>
    <row r="453" spans="1:43">
      <c r="A453" s="272">
        <v>448</v>
      </c>
      <c r="B453" s="251" t="s">
        <v>4258</v>
      </c>
      <c r="D453" s="276">
        <v>5364</v>
      </c>
      <c r="E453" s="276">
        <v>3701</v>
      </c>
      <c r="F453" s="266">
        <v>539</v>
      </c>
      <c r="G453" s="266">
        <v>194</v>
      </c>
      <c r="H453" s="266">
        <v>67</v>
      </c>
      <c r="I453" s="266">
        <v>278</v>
      </c>
      <c r="J453" s="266">
        <v>129.97</v>
      </c>
      <c r="K453" s="266">
        <v>305</v>
      </c>
      <c r="L453" s="266">
        <v>68</v>
      </c>
      <c r="M453" s="266">
        <v>11</v>
      </c>
      <c r="N453" s="266">
        <v>66</v>
      </c>
      <c r="O453" s="266">
        <v>2</v>
      </c>
      <c r="P453" s="266">
        <v>2</v>
      </c>
      <c r="Q453" s="266">
        <v>24</v>
      </c>
      <c r="R453" s="266">
        <v>3</v>
      </c>
      <c r="S453" s="266">
        <v>10</v>
      </c>
      <c r="T453" s="266">
        <v>11</v>
      </c>
      <c r="U453" s="266">
        <v>7</v>
      </c>
      <c r="V453" s="266">
        <v>12</v>
      </c>
      <c r="W453" s="266">
        <v>1</v>
      </c>
      <c r="X453" s="266">
        <v>3</v>
      </c>
      <c r="Y453" s="266" t="s">
        <v>245</v>
      </c>
      <c r="Z453" s="266">
        <v>1</v>
      </c>
      <c r="AA453" s="266">
        <v>18</v>
      </c>
      <c r="AB453" s="266">
        <v>20</v>
      </c>
      <c r="AC453" s="266">
        <v>23</v>
      </c>
      <c r="AD453" s="266">
        <v>23</v>
      </c>
      <c r="AE453" s="266">
        <v>23</v>
      </c>
      <c r="AF453" s="266">
        <v>21</v>
      </c>
      <c r="AG453" s="266">
        <v>1</v>
      </c>
      <c r="AH453" s="266">
        <v>24</v>
      </c>
      <c r="AI453" s="266">
        <v>0</v>
      </c>
      <c r="AJ453" s="266">
        <v>18</v>
      </c>
      <c r="AK453" s="266">
        <v>6</v>
      </c>
      <c r="AL453" s="266">
        <v>7</v>
      </c>
      <c r="AM453" s="266">
        <v>4</v>
      </c>
      <c r="AN453" s="266">
        <v>24</v>
      </c>
      <c r="AO453" s="266">
        <v>19</v>
      </c>
      <c r="AP453" s="266">
        <v>22</v>
      </c>
      <c r="AQ453" s="266">
        <v>18</v>
      </c>
    </row>
    <row r="454" spans="1:43">
      <c r="A454" s="272">
        <v>449</v>
      </c>
      <c r="C454" s="251" t="s">
        <v>4601</v>
      </c>
      <c r="D454" s="276">
        <v>1982</v>
      </c>
      <c r="E454" s="276">
        <v>1417</v>
      </c>
      <c r="F454" s="266">
        <v>201</v>
      </c>
      <c r="G454" s="266">
        <v>28</v>
      </c>
      <c r="H454" s="266">
        <v>33</v>
      </c>
      <c r="I454" s="266">
        <v>140</v>
      </c>
      <c r="J454" s="266">
        <v>49.42</v>
      </c>
      <c r="K454" s="266">
        <v>153</v>
      </c>
      <c r="L454" s="266">
        <v>31</v>
      </c>
      <c r="M454" s="266">
        <v>7</v>
      </c>
      <c r="N454" s="266">
        <v>30</v>
      </c>
      <c r="O454" s="266">
        <v>1</v>
      </c>
      <c r="P454" s="266">
        <v>2</v>
      </c>
      <c r="Q454" s="266">
        <v>14</v>
      </c>
      <c r="R454" s="266">
        <v>1</v>
      </c>
      <c r="S454" s="266">
        <v>3</v>
      </c>
      <c r="T454" s="266">
        <v>10</v>
      </c>
      <c r="U454" s="266">
        <v>6</v>
      </c>
      <c r="V454" s="266">
        <v>5</v>
      </c>
      <c r="W454" s="266" t="s">
        <v>245</v>
      </c>
      <c r="X454" s="266">
        <v>2</v>
      </c>
      <c r="Y454" s="266" t="s">
        <v>245</v>
      </c>
      <c r="Z454" s="266">
        <v>1</v>
      </c>
      <c r="AA454" s="266">
        <v>8</v>
      </c>
      <c r="AB454" s="266">
        <v>10</v>
      </c>
      <c r="AC454" s="266">
        <v>13</v>
      </c>
      <c r="AD454" s="266">
        <v>13</v>
      </c>
      <c r="AE454" s="266">
        <v>13</v>
      </c>
      <c r="AF454" s="266">
        <v>13</v>
      </c>
      <c r="AG454" s="266">
        <v>1</v>
      </c>
      <c r="AH454" s="266">
        <v>14</v>
      </c>
      <c r="AI454" s="266">
        <v>0</v>
      </c>
      <c r="AJ454" s="266">
        <v>9</v>
      </c>
      <c r="AK454" s="266">
        <v>1</v>
      </c>
      <c r="AL454" s="266">
        <v>4</v>
      </c>
      <c r="AM454" s="266">
        <v>2</v>
      </c>
      <c r="AN454" s="266">
        <v>14</v>
      </c>
      <c r="AO454" s="266">
        <v>11</v>
      </c>
      <c r="AP454" s="266">
        <v>12</v>
      </c>
      <c r="AQ454" s="266">
        <v>9</v>
      </c>
    </row>
    <row r="455" spans="1:43">
      <c r="A455" s="272">
        <v>450</v>
      </c>
      <c r="C455" s="251" t="s">
        <v>4267</v>
      </c>
      <c r="D455" s="276">
        <v>625</v>
      </c>
      <c r="E455" s="276">
        <v>381</v>
      </c>
      <c r="F455" s="266">
        <v>63</v>
      </c>
      <c r="G455" s="266">
        <v>19</v>
      </c>
      <c r="H455" s="266">
        <v>7</v>
      </c>
      <c r="I455" s="266">
        <v>37</v>
      </c>
      <c r="J455" s="266">
        <v>16.190000000000001</v>
      </c>
      <c r="K455" s="266">
        <v>17</v>
      </c>
      <c r="L455" s="266">
        <v>5</v>
      </c>
      <c r="M455" s="266" t="s">
        <v>245</v>
      </c>
      <c r="N455" s="266">
        <v>5</v>
      </c>
      <c r="O455" s="266" t="s">
        <v>245</v>
      </c>
      <c r="P455" s="266" t="s">
        <v>245</v>
      </c>
      <c r="Q455" s="266">
        <v>1</v>
      </c>
      <c r="R455" s="266" t="s">
        <v>245</v>
      </c>
      <c r="S455" s="266">
        <v>1</v>
      </c>
      <c r="T455" s="266" t="s">
        <v>245</v>
      </c>
      <c r="U455" s="266" t="s">
        <v>245</v>
      </c>
      <c r="V455" s="266">
        <v>1</v>
      </c>
      <c r="W455" s="266" t="s">
        <v>245</v>
      </c>
      <c r="X455" s="266" t="s">
        <v>245</v>
      </c>
      <c r="Y455" s="266" t="s">
        <v>245</v>
      </c>
      <c r="Z455" s="266" t="s">
        <v>245</v>
      </c>
      <c r="AA455" s="266">
        <v>1</v>
      </c>
      <c r="AB455" s="266">
        <v>1</v>
      </c>
      <c r="AC455" s="266">
        <v>1</v>
      </c>
      <c r="AD455" s="266">
        <v>1</v>
      </c>
      <c r="AE455" s="266">
        <v>1</v>
      </c>
      <c r="AF455" s="266">
        <v>1</v>
      </c>
      <c r="AG455" s="266">
        <v>0</v>
      </c>
      <c r="AH455" s="266">
        <v>1</v>
      </c>
      <c r="AI455" s="266">
        <v>0</v>
      </c>
      <c r="AJ455" s="266">
        <v>1</v>
      </c>
      <c r="AK455" s="266">
        <v>0</v>
      </c>
      <c r="AL455" s="266">
        <v>0</v>
      </c>
      <c r="AM455" s="266">
        <v>0</v>
      </c>
      <c r="AN455" s="266">
        <v>1</v>
      </c>
      <c r="AO455" s="266">
        <v>0</v>
      </c>
      <c r="AP455" s="266">
        <v>1</v>
      </c>
      <c r="AQ455" s="266">
        <v>1</v>
      </c>
    </row>
    <row r="456" spans="1:43">
      <c r="A456" s="272">
        <v>451</v>
      </c>
      <c r="C456" s="251" t="s">
        <v>297</v>
      </c>
      <c r="D456" s="276">
        <v>1320</v>
      </c>
      <c r="E456" s="276">
        <v>859</v>
      </c>
      <c r="F456" s="266">
        <v>130</v>
      </c>
      <c r="G456" s="266">
        <v>60</v>
      </c>
      <c r="H456" s="266">
        <v>18</v>
      </c>
      <c r="I456" s="266">
        <v>52</v>
      </c>
      <c r="J456" s="266">
        <v>39.340000000000003</v>
      </c>
      <c r="K456" s="266">
        <v>58</v>
      </c>
      <c r="L456" s="266">
        <v>16</v>
      </c>
      <c r="M456" s="266">
        <v>1</v>
      </c>
      <c r="N456" s="266">
        <v>15</v>
      </c>
      <c r="O456" s="266" t="s">
        <v>245</v>
      </c>
      <c r="P456" s="266" t="s">
        <v>245</v>
      </c>
      <c r="Q456" s="266">
        <v>5</v>
      </c>
      <c r="R456" s="266">
        <v>1</v>
      </c>
      <c r="S456" s="266">
        <v>3</v>
      </c>
      <c r="T456" s="266">
        <v>1</v>
      </c>
      <c r="U456" s="266">
        <v>1</v>
      </c>
      <c r="V456" s="266">
        <v>4</v>
      </c>
      <c r="W456" s="266" t="s">
        <v>245</v>
      </c>
      <c r="X456" s="266" t="s">
        <v>245</v>
      </c>
      <c r="Y456" s="266" t="s">
        <v>245</v>
      </c>
      <c r="Z456" s="266" t="s">
        <v>245</v>
      </c>
      <c r="AA456" s="266">
        <v>5</v>
      </c>
      <c r="AB456" s="266">
        <v>5</v>
      </c>
      <c r="AC456" s="266">
        <v>5</v>
      </c>
      <c r="AD456" s="266">
        <v>5</v>
      </c>
      <c r="AE456" s="266">
        <v>5</v>
      </c>
      <c r="AF456" s="266">
        <v>4</v>
      </c>
      <c r="AG456" s="266">
        <v>0</v>
      </c>
      <c r="AH456" s="266">
        <v>5</v>
      </c>
      <c r="AI456" s="266">
        <v>0</v>
      </c>
      <c r="AJ456" s="266">
        <v>4</v>
      </c>
      <c r="AK456" s="266">
        <v>4</v>
      </c>
      <c r="AL456" s="266">
        <v>1</v>
      </c>
      <c r="AM456" s="266">
        <v>1</v>
      </c>
      <c r="AN456" s="266">
        <v>5</v>
      </c>
      <c r="AO456" s="266">
        <v>5</v>
      </c>
      <c r="AP456" s="266">
        <v>5</v>
      </c>
      <c r="AQ456" s="266">
        <v>5</v>
      </c>
    </row>
    <row r="457" spans="1:43">
      <c r="A457" s="272">
        <v>452</v>
      </c>
      <c r="C457" s="251" t="s">
        <v>4271</v>
      </c>
      <c r="D457" s="276">
        <v>1437</v>
      </c>
      <c r="E457" s="276">
        <v>1044</v>
      </c>
      <c r="F457" s="266">
        <v>145</v>
      </c>
      <c r="G457" s="266">
        <v>87</v>
      </c>
      <c r="H457" s="266">
        <v>9</v>
      </c>
      <c r="I457" s="266">
        <v>49</v>
      </c>
      <c r="J457" s="266">
        <v>25.02</v>
      </c>
      <c r="K457" s="266">
        <v>77</v>
      </c>
      <c r="L457" s="266">
        <v>16</v>
      </c>
      <c r="M457" s="266">
        <v>3</v>
      </c>
      <c r="N457" s="266">
        <v>16</v>
      </c>
      <c r="O457" s="266">
        <v>1</v>
      </c>
      <c r="P457" s="266" t="s">
        <v>245</v>
      </c>
      <c r="Q457" s="266">
        <v>4</v>
      </c>
      <c r="R457" s="266">
        <v>1</v>
      </c>
      <c r="S457" s="266">
        <v>3</v>
      </c>
      <c r="T457" s="266" t="s">
        <v>245</v>
      </c>
      <c r="U457" s="266" t="s">
        <v>245</v>
      </c>
      <c r="V457" s="266">
        <v>2</v>
      </c>
      <c r="W457" s="266">
        <v>1</v>
      </c>
      <c r="X457" s="266">
        <v>1</v>
      </c>
      <c r="Y457" s="266" t="s">
        <v>245</v>
      </c>
      <c r="Z457" s="266" t="s">
        <v>245</v>
      </c>
      <c r="AA457" s="266">
        <v>4</v>
      </c>
      <c r="AB457" s="266">
        <v>4</v>
      </c>
      <c r="AC457" s="266">
        <v>4</v>
      </c>
      <c r="AD457" s="266">
        <v>4</v>
      </c>
      <c r="AE457" s="266">
        <v>4</v>
      </c>
      <c r="AF457" s="266">
        <v>3</v>
      </c>
      <c r="AG457" s="266">
        <v>0</v>
      </c>
      <c r="AH457" s="266">
        <v>4</v>
      </c>
      <c r="AI457" s="266">
        <v>0</v>
      </c>
      <c r="AJ457" s="266">
        <v>4</v>
      </c>
      <c r="AK457" s="266">
        <v>1</v>
      </c>
      <c r="AL457" s="266">
        <v>2</v>
      </c>
      <c r="AM457" s="266">
        <v>1</v>
      </c>
      <c r="AN457" s="266">
        <v>4</v>
      </c>
      <c r="AO457" s="266">
        <v>3</v>
      </c>
      <c r="AP457" s="266">
        <v>4</v>
      </c>
      <c r="AQ457" s="266">
        <v>3</v>
      </c>
    </row>
    <row r="458" spans="1:43">
      <c r="A458" s="272">
        <v>453</v>
      </c>
      <c r="B458" s="251" t="s">
        <v>4274</v>
      </c>
      <c r="D458" s="276">
        <v>1912</v>
      </c>
      <c r="E458" s="276">
        <v>261</v>
      </c>
      <c r="F458" s="266">
        <v>804</v>
      </c>
      <c r="G458" s="266">
        <v>159</v>
      </c>
      <c r="H458" s="266">
        <v>103</v>
      </c>
      <c r="I458" s="266">
        <v>542</v>
      </c>
      <c r="J458" s="266">
        <v>43.07</v>
      </c>
      <c r="K458" s="266">
        <v>648</v>
      </c>
      <c r="L458" s="266">
        <v>213</v>
      </c>
      <c r="M458" s="266">
        <v>30</v>
      </c>
      <c r="N458" s="266">
        <v>211</v>
      </c>
      <c r="O458" s="266">
        <v>16</v>
      </c>
      <c r="P458" s="266">
        <v>5</v>
      </c>
      <c r="Q458" s="266">
        <v>18</v>
      </c>
      <c r="R458" s="266" t="s">
        <v>245</v>
      </c>
      <c r="S458" s="266">
        <v>4</v>
      </c>
      <c r="T458" s="266">
        <v>14</v>
      </c>
      <c r="U458" s="266">
        <v>3</v>
      </c>
      <c r="V458" s="266">
        <v>3</v>
      </c>
      <c r="W458" s="266">
        <v>2</v>
      </c>
      <c r="X458" s="266">
        <v>10</v>
      </c>
      <c r="Y458" s="266" t="s">
        <v>245</v>
      </c>
      <c r="Z458" s="266" t="s">
        <v>245</v>
      </c>
      <c r="AA458" s="266">
        <v>8</v>
      </c>
      <c r="AB458" s="266">
        <v>14</v>
      </c>
      <c r="AC458" s="266">
        <v>16</v>
      </c>
      <c r="AD458" s="266">
        <v>18</v>
      </c>
      <c r="AE458" s="266">
        <v>18</v>
      </c>
      <c r="AF458" s="266">
        <v>17</v>
      </c>
      <c r="AG458" s="266">
        <v>0</v>
      </c>
      <c r="AH458" s="266">
        <v>18</v>
      </c>
      <c r="AI458" s="266">
        <v>0</v>
      </c>
      <c r="AJ458" s="266">
        <v>3</v>
      </c>
      <c r="AK458" s="266">
        <v>1</v>
      </c>
      <c r="AL458" s="266">
        <v>0</v>
      </c>
      <c r="AM458" s="266">
        <v>0</v>
      </c>
      <c r="AN458" s="266">
        <v>11</v>
      </c>
      <c r="AO458" s="266">
        <v>9</v>
      </c>
      <c r="AP458" s="266">
        <v>12</v>
      </c>
      <c r="AQ458" s="266">
        <v>12</v>
      </c>
    </row>
    <row r="459" spans="1:43">
      <c r="A459" s="272">
        <v>454</v>
      </c>
      <c r="C459" s="251" t="s">
        <v>4275</v>
      </c>
      <c r="D459" s="276">
        <v>1053</v>
      </c>
      <c r="E459" s="276">
        <v>8</v>
      </c>
      <c r="F459" s="266">
        <v>454</v>
      </c>
      <c r="G459" s="266">
        <v>25</v>
      </c>
      <c r="H459" s="266">
        <v>55</v>
      </c>
      <c r="I459" s="266">
        <v>374</v>
      </c>
      <c r="J459" s="266">
        <v>23.64</v>
      </c>
      <c r="K459" s="266">
        <v>403</v>
      </c>
      <c r="L459" s="266">
        <v>151</v>
      </c>
      <c r="M459" s="266">
        <v>21</v>
      </c>
      <c r="N459" s="266">
        <v>150</v>
      </c>
      <c r="O459" s="266">
        <v>13</v>
      </c>
      <c r="P459" s="266">
        <v>3</v>
      </c>
      <c r="Q459" s="266">
        <v>11</v>
      </c>
      <c r="R459" s="266" t="s">
        <v>245</v>
      </c>
      <c r="S459" s="266" t="s">
        <v>245</v>
      </c>
      <c r="T459" s="266">
        <v>11</v>
      </c>
      <c r="U459" s="266">
        <v>3</v>
      </c>
      <c r="V459" s="266">
        <v>1</v>
      </c>
      <c r="W459" s="266">
        <v>1</v>
      </c>
      <c r="X459" s="266">
        <v>6</v>
      </c>
      <c r="Y459" s="266" t="s">
        <v>245</v>
      </c>
      <c r="Z459" s="266" t="s">
        <v>245</v>
      </c>
      <c r="AA459" s="266">
        <v>5</v>
      </c>
      <c r="AB459" s="266">
        <v>8</v>
      </c>
      <c r="AC459" s="266">
        <v>10</v>
      </c>
      <c r="AD459" s="266">
        <v>11</v>
      </c>
      <c r="AE459" s="266">
        <v>11</v>
      </c>
      <c r="AF459" s="266">
        <v>10</v>
      </c>
      <c r="AG459" s="266">
        <v>0</v>
      </c>
      <c r="AH459" s="266">
        <v>11</v>
      </c>
      <c r="AI459" s="266">
        <v>0</v>
      </c>
      <c r="AJ459" s="266">
        <v>2</v>
      </c>
      <c r="AK459" s="266">
        <v>0</v>
      </c>
      <c r="AL459" s="266">
        <v>0</v>
      </c>
      <c r="AM459" s="266">
        <v>0</v>
      </c>
      <c r="AN459" s="266">
        <v>7</v>
      </c>
      <c r="AO459" s="266">
        <v>6</v>
      </c>
      <c r="AP459" s="266">
        <v>6</v>
      </c>
      <c r="AQ459" s="266">
        <v>6</v>
      </c>
    </row>
    <row r="460" spans="1:43">
      <c r="A460" s="272">
        <v>455</v>
      </c>
      <c r="C460" s="251" t="s">
        <v>4281</v>
      </c>
      <c r="D460" s="276">
        <v>859</v>
      </c>
      <c r="E460" s="276">
        <v>253</v>
      </c>
      <c r="F460" s="266">
        <v>350</v>
      </c>
      <c r="G460" s="266">
        <v>134</v>
      </c>
      <c r="H460" s="266">
        <v>48</v>
      </c>
      <c r="I460" s="266">
        <v>168</v>
      </c>
      <c r="J460" s="266">
        <v>19.43</v>
      </c>
      <c r="K460" s="266">
        <v>245</v>
      </c>
      <c r="L460" s="266">
        <v>62</v>
      </c>
      <c r="M460" s="266">
        <v>9</v>
      </c>
      <c r="N460" s="266">
        <v>61</v>
      </c>
      <c r="O460" s="266">
        <v>3</v>
      </c>
      <c r="P460" s="266">
        <v>2</v>
      </c>
      <c r="Q460" s="266">
        <v>7</v>
      </c>
      <c r="R460" s="266" t="s">
        <v>245</v>
      </c>
      <c r="S460" s="266">
        <v>4</v>
      </c>
      <c r="T460" s="266">
        <v>3</v>
      </c>
      <c r="U460" s="266" t="s">
        <v>245</v>
      </c>
      <c r="V460" s="266">
        <v>2</v>
      </c>
      <c r="W460" s="266">
        <v>1</v>
      </c>
      <c r="X460" s="266">
        <v>4</v>
      </c>
      <c r="Y460" s="266" t="s">
        <v>245</v>
      </c>
      <c r="Z460" s="266" t="s">
        <v>245</v>
      </c>
      <c r="AA460" s="266">
        <v>3</v>
      </c>
      <c r="AB460" s="266">
        <v>6</v>
      </c>
      <c r="AC460" s="266">
        <v>6</v>
      </c>
      <c r="AD460" s="266">
        <v>7</v>
      </c>
      <c r="AE460" s="266">
        <v>7</v>
      </c>
      <c r="AF460" s="266">
        <v>7</v>
      </c>
      <c r="AG460" s="266">
        <v>0</v>
      </c>
      <c r="AH460" s="266">
        <v>7</v>
      </c>
      <c r="AI460" s="266">
        <v>0</v>
      </c>
      <c r="AJ460" s="266">
        <v>1</v>
      </c>
      <c r="AK460" s="266">
        <v>1</v>
      </c>
      <c r="AL460" s="266">
        <v>0</v>
      </c>
      <c r="AM460" s="266">
        <v>0</v>
      </c>
      <c r="AN460" s="266">
        <v>4</v>
      </c>
      <c r="AO460" s="266">
        <v>3</v>
      </c>
      <c r="AP460" s="266">
        <v>6</v>
      </c>
      <c r="AQ460" s="266">
        <v>6</v>
      </c>
    </row>
    <row r="461" spans="1:43">
      <c r="A461" s="272">
        <v>456</v>
      </c>
      <c r="B461" s="251" t="s">
        <v>4286</v>
      </c>
      <c r="D461" s="276">
        <v>9856</v>
      </c>
      <c r="E461" s="276">
        <v>8550</v>
      </c>
      <c r="F461" s="266">
        <v>637</v>
      </c>
      <c r="G461" s="266">
        <v>139</v>
      </c>
      <c r="H461" s="266">
        <v>192</v>
      </c>
      <c r="I461" s="266">
        <v>306</v>
      </c>
      <c r="J461" s="266">
        <v>113.67</v>
      </c>
      <c r="K461" s="266">
        <v>523</v>
      </c>
      <c r="L461" s="266">
        <v>141</v>
      </c>
      <c r="M461" s="266">
        <v>22</v>
      </c>
      <c r="N461" s="266">
        <v>129</v>
      </c>
      <c r="O461" s="266">
        <v>2</v>
      </c>
      <c r="P461" s="266">
        <v>5</v>
      </c>
      <c r="Q461" s="266">
        <v>27</v>
      </c>
      <c r="R461" s="266" t="s">
        <v>245</v>
      </c>
      <c r="S461" s="266">
        <v>7</v>
      </c>
      <c r="T461" s="266">
        <v>20</v>
      </c>
      <c r="U461" s="266">
        <v>1</v>
      </c>
      <c r="V461" s="266">
        <v>5</v>
      </c>
      <c r="W461" s="266">
        <v>4</v>
      </c>
      <c r="X461" s="266">
        <v>9</v>
      </c>
      <c r="Y461" s="266">
        <v>7</v>
      </c>
      <c r="Z461" s="266">
        <v>1</v>
      </c>
      <c r="AA461" s="266">
        <v>26</v>
      </c>
      <c r="AB461" s="266">
        <v>27</v>
      </c>
      <c r="AC461" s="266">
        <v>26</v>
      </c>
      <c r="AD461" s="266">
        <v>27</v>
      </c>
      <c r="AE461" s="266">
        <v>27</v>
      </c>
      <c r="AF461" s="266">
        <v>27</v>
      </c>
      <c r="AG461" s="266">
        <v>0</v>
      </c>
      <c r="AH461" s="266">
        <v>27</v>
      </c>
      <c r="AI461" s="266">
        <v>27</v>
      </c>
      <c r="AJ461" s="266">
        <v>27</v>
      </c>
      <c r="AK461" s="266">
        <v>18</v>
      </c>
      <c r="AL461" s="266">
        <v>3</v>
      </c>
      <c r="AM461" s="266">
        <v>2</v>
      </c>
      <c r="AN461" s="266">
        <v>27</v>
      </c>
      <c r="AO461" s="266">
        <v>20</v>
      </c>
      <c r="AP461" s="266">
        <v>27</v>
      </c>
      <c r="AQ461" s="266">
        <v>26</v>
      </c>
    </row>
    <row r="462" spans="1:43">
      <c r="A462" s="272">
        <v>457</v>
      </c>
      <c r="C462" s="251" t="s">
        <v>4287</v>
      </c>
      <c r="D462" s="276">
        <v>6220</v>
      </c>
      <c r="E462" s="276">
        <v>5295</v>
      </c>
      <c r="F462" s="266">
        <v>435</v>
      </c>
      <c r="G462" s="266">
        <v>82</v>
      </c>
      <c r="H462" s="266">
        <v>114</v>
      </c>
      <c r="I462" s="266">
        <v>239</v>
      </c>
      <c r="J462" s="266">
        <v>77.38</v>
      </c>
      <c r="K462" s="266">
        <v>346</v>
      </c>
      <c r="L462" s="266">
        <v>90</v>
      </c>
      <c r="M462" s="266">
        <v>13</v>
      </c>
      <c r="N462" s="266">
        <v>82</v>
      </c>
      <c r="O462" s="266">
        <v>2</v>
      </c>
      <c r="P462" s="266">
        <v>3</v>
      </c>
      <c r="Q462" s="266">
        <v>11</v>
      </c>
      <c r="R462" s="266" t="s">
        <v>245</v>
      </c>
      <c r="S462" s="266" t="s">
        <v>245</v>
      </c>
      <c r="T462" s="266">
        <v>11</v>
      </c>
      <c r="U462" s="266" t="s">
        <v>245</v>
      </c>
      <c r="V462" s="266">
        <v>4</v>
      </c>
      <c r="W462" s="266">
        <v>2</v>
      </c>
      <c r="X462" s="266">
        <v>4</v>
      </c>
      <c r="Y462" s="266">
        <v>1</v>
      </c>
      <c r="Z462" s="266" t="s">
        <v>245</v>
      </c>
      <c r="AA462" s="266">
        <v>11</v>
      </c>
      <c r="AB462" s="266">
        <v>11</v>
      </c>
      <c r="AC462" s="266">
        <v>11</v>
      </c>
      <c r="AD462" s="266">
        <v>11</v>
      </c>
      <c r="AE462" s="266">
        <v>11</v>
      </c>
      <c r="AF462" s="266">
        <v>11</v>
      </c>
      <c r="AG462" s="266">
        <v>0</v>
      </c>
      <c r="AH462" s="266">
        <v>11</v>
      </c>
      <c r="AI462" s="266">
        <v>11</v>
      </c>
      <c r="AJ462" s="266">
        <v>11</v>
      </c>
      <c r="AK462" s="266">
        <v>8</v>
      </c>
      <c r="AL462" s="266">
        <v>1</v>
      </c>
      <c r="AM462" s="266">
        <v>0</v>
      </c>
      <c r="AN462" s="266">
        <v>11</v>
      </c>
      <c r="AO462" s="266">
        <v>8</v>
      </c>
      <c r="AP462" s="266">
        <v>11</v>
      </c>
      <c r="AQ462" s="266">
        <v>11</v>
      </c>
    </row>
    <row r="463" spans="1:43">
      <c r="A463" s="272">
        <v>458</v>
      </c>
      <c r="C463" s="251" t="s">
        <v>4295</v>
      </c>
      <c r="D463" s="276">
        <v>3636</v>
      </c>
      <c r="E463" s="276">
        <v>3255</v>
      </c>
      <c r="F463" s="266">
        <v>202</v>
      </c>
      <c r="G463" s="266">
        <v>57</v>
      </c>
      <c r="H463" s="266">
        <v>78</v>
      </c>
      <c r="I463" s="266">
        <v>67</v>
      </c>
      <c r="J463" s="266">
        <v>36.29</v>
      </c>
      <c r="K463" s="266">
        <v>177</v>
      </c>
      <c r="L463" s="266">
        <v>51</v>
      </c>
      <c r="M463" s="266">
        <v>9</v>
      </c>
      <c r="N463" s="266">
        <v>47</v>
      </c>
      <c r="O463" s="266" t="s">
        <v>245</v>
      </c>
      <c r="P463" s="266">
        <v>2</v>
      </c>
      <c r="Q463" s="266">
        <v>16</v>
      </c>
      <c r="R463" s="266" t="s">
        <v>245</v>
      </c>
      <c r="S463" s="266">
        <v>7</v>
      </c>
      <c r="T463" s="266">
        <v>9</v>
      </c>
      <c r="U463" s="266">
        <v>1</v>
      </c>
      <c r="V463" s="266">
        <v>1</v>
      </c>
      <c r="W463" s="266">
        <v>2</v>
      </c>
      <c r="X463" s="266">
        <v>5</v>
      </c>
      <c r="Y463" s="266">
        <v>6</v>
      </c>
      <c r="Z463" s="266">
        <v>1</v>
      </c>
      <c r="AA463" s="266">
        <v>15</v>
      </c>
      <c r="AB463" s="266">
        <v>16</v>
      </c>
      <c r="AC463" s="266">
        <v>15</v>
      </c>
      <c r="AD463" s="266">
        <v>16</v>
      </c>
      <c r="AE463" s="266">
        <v>16</v>
      </c>
      <c r="AF463" s="266">
        <v>16</v>
      </c>
      <c r="AG463" s="266">
        <v>0</v>
      </c>
      <c r="AH463" s="266">
        <v>16</v>
      </c>
      <c r="AI463" s="266">
        <v>16</v>
      </c>
      <c r="AJ463" s="266">
        <v>16</v>
      </c>
      <c r="AK463" s="266">
        <v>10</v>
      </c>
      <c r="AL463" s="266">
        <v>2</v>
      </c>
      <c r="AM463" s="266">
        <v>2</v>
      </c>
      <c r="AN463" s="266">
        <v>16</v>
      </c>
      <c r="AO463" s="266">
        <v>12</v>
      </c>
      <c r="AP463" s="266">
        <v>16</v>
      </c>
      <c r="AQ463" s="266">
        <v>15</v>
      </c>
    </row>
    <row r="464" spans="1:43">
      <c r="A464" s="272">
        <v>459</v>
      </c>
      <c r="B464" s="251" t="s">
        <v>4303</v>
      </c>
      <c r="D464" s="276">
        <v>26590</v>
      </c>
      <c r="E464" s="276">
        <v>23594</v>
      </c>
      <c r="F464" s="266">
        <v>1035</v>
      </c>
      <c r="G464" s="266">
        <v>163</v>
      </c>
      <c r="H464" s="266">
        <v>140</v>
      </c>
      <c r="I464" s="266">
        <v>732</v>
      </c>
      <c r="J464" s="266">
        <v>130.81</v>
      </c>
      <c r="K464" s="266">
        <v>627</v>
      </c>
      <c r="L464" s="266">
        <v>160</v>
      </c>
      <c r="M464" s="266">
        <v>39</v>
      </c>
      <c r="N464" s="266">
        <v>142</v>
      </c>
      <c r="O464" s="266">
        <v>12</v>
      </c>
      <c r="P464" s="266">
        <v>11</v>
      </c>
      <c r="Q464" s="266">
        <v>24</v>
      </c>
      <c r="R464" s="266">
        <v>1</v>
      </c>
      <c r="S464" s="266">
        <v>6</v>
      </c>
      <c r="T464" s="266">
        <v>17</v>
      </c>
      <c r="U464" s="266">
        <v>7</v>
      </c>
      <c r="V464" s="266">
        <v>9</v>
      </c>
      <c r="W464" s="266">
        <v>7</v>
      </c>
      <c r="X464" s="266">
        <v>1</v>
      </c>
      <c r="Y464" s="266" t="s">
        <v>245</v>
      </c>
      <c r="Z464" s="266" t="s">
        <v>245</v>
      </c>
      <c r="AA464" s="266">
        <v>15</v>
      </c>
      <c r="AB464" s="266">
        <v>21</v>
      </c>
      <c r="AC464" s="266">
        <v>24</v>
      </c>
      <c r="AD464" s="266">
        <v>24</v>
      </c>
      <c r="AE464" s="266">
        <v>24</v>
      </c>
      <c r="AF464" s="266">
        <v>19</v>
      </c>
      <c r="AG464" s="266">
        <v>0</v>
      </c>
      <c r="AH464" s="266">
        <v>22</v>
      </c>
      <c r="AI464" s="266">
        <v>15</v>
      </c>
      <c r="AJ464" s="266">
        <v>22</v>
      </c>
      <c r="AK464" s="266">
        <v>17</v>
      </c>
      <c r="AL464" s="266">
        <v>6</v>
      </c>
      <c r="AM464" s="266">
        <v>4</v>
      </c>
      <c r="AN464" s="266">
        <v>23</v>
      </c>
      <c r="AO464" s="266">
        <v>20</v>
      </c>
      <c r="AP464" s="266">
        <v>22</v>
      </c>
      <c r="AQ464" s="266">
        <v>21</v>
      </c>
    </row>
    <row r="465" spans="1:43">
      <c r="A465" s="272">
        <v>460</v>
      </c>
      <c r="C465" s="251" t="s">
        <v>4304</v>
      </c>
      <c r="D465" s="276">
        <v>17109</v>
      </c>
      <c r="E465" s="276">
        <v>15737</v>
      </c>
      <c r="F465" s="266">
        <v>209</v>
      </c>
      <c r="G465" s="266">
        <v>33</v>
      </c>
      <c r="H465" s="266">
        <v>14</v>
      </c>
      <c r="I465" s="266">
        <v>162</v>
      </c>
      <c r="J465" s="266">
        <v>15.19</v>
      </c>
      <c r="K465" s="266">
        <v>148</v>
      </c>
      <c r="L465" s="266">
        <v>42</v>
      </c>
      <c r="M465" s="266">
        <v>9</v>
      </c>
      <c r="N465" s="266">
        <v>39</v>
      </c>
      <c r="O465" s="266" t="s">
        <v>245</v>
      </c>
      <c r="P465" s="266">
        <v>3</v>
      </c>
      <c r="Q465" s="266">
        <v>7</v>
      </c>
      <c r="R465" s="266">
        <v>1</v>
      </c>
      <c r="S465" s="266" t="s">
        <v>245</v>
      </c>
      <c r="T465" s="266">
        <v>6</v>
      </c>
      <c r="U465" s="266">
        <v>5</v>
      </c>
      <c r="V465" s="266">
        <v>2</v>
      </c>
      <c r="W465" s="266" t="s">
        <v>245</v>
      </c>
      <c r="X465" s="266" t="s">
        <v>245</v>
      </c>
      <c r="Y465" s="266" t="s">
        <v>245</v>
      </c>
      <c r="Z465" s="266" t="s">
        <v>245</v>
      </c>
      <c r="AA465" s="266">
        <v>5</v>
      </c>
      <c r="AB465" s="266">
        <v>4</v>
      </c>
      <c r="AC465" s="266">
        <v>7</v>
      </c>
      <c r="AD465" s="266">
        <v>7</v>
      </c>
      <c r="AE465" s="266">
        <v>7</v>
      </c>
      <c r="AF465" s="266">
        <v>7</v>
      </c>
      <c r="AG465" s="266">
        <v>0</v>
      </c>
      <c r="AH465" s="266">
        <v>5</v>
      </c>
      <c r="AI465" s="266">
        <v>4</v>
      </c>
      <c r="AJ465" s="266">
        <v>6</v>
      </c>
      <c r="AK465" s="266">
        <v>5</v>
      </c>
      <c r="AL465" s="266">
        <v>2</v>
      </c>
      <c r="AM465" s="266">
        <v>1</v>
      </c>
      <c r="AN465" s="266">
        <v>6</v>
      </c>
      <c r="AO465" s="266">
        <v>6</v>
      </c>
      <c r="AP465" s="266">
        <v>5</v>
      </c>
      <c r="AQ465" s="266">
        <v>4</v>
      </c>
    </row>
    <row r="466" spans="1:43">
      <c r="A466" s="272">
        <v>461</v>
      </c>
      <c r="C466" s="251" t="s">
        <v>4310</v>
      </c>
      <c r="D466" s="276">
        <v>3068</v>
      </c>
      <c r="E466" s="276">
        <v>2404</v>
      </c>
      <c r="F466" s="266">
        <v>317</v>
      </c>
      <c r="G466" s="266">
        <v>33</v>
      </c>
      <c r="H466" s="266">
        <v>6</v>
      </c>
      <c r="I466" s="266">
        <v>278</v>
      </c>
      <c r="J466" s="266">
        <v>34.090000000000003</v>
      </c>
      <c r="K466" s="266">
        <v>228</v>
      </c>
      <c r="L466" s="266">
        <v>60</v>
      </c>
      <c r="M466" s="266">
        <v>13</v>
      </c>
      <c r="N466" s="266">
        <v>53</v>
      </c>
      <c r="O466" s="266">
        <v>7</v>
      </c>
      <c r="P466" s="266">
        <v>4</v>
      </c>
      <c r="Q466" s="266">
        <v>5</v>
      </c>
      <c r="R466" s="266" t="s">
        <v>245</v>
      </c>
      <c r="S466" s="266" t="s">
        <v>245</v>
      </c>
      <c r="T466" s="266">
        <v>5</v>
      </c>
      <c r="U466" s="266">
        <v>1</v>
      </c>
      <c r="V466" s="266" t="s">
        <v>245</v>
      </c>
      <c r="W466" s="266">
        <v>3</v>
      </c>
      <c r="X466" s="266">
        <v>1</v>
      </c>
      <c r="Y466" s="266" t="s">
        <v>245</v>
      </c>
      <c r="Z466" s="266" t="s">
        <v>245</v>
      </c>
      <c r="AA466" s="266">
        <v>4</v>
      </c>
      <c r="AB466" s="266">
        <v>5</v>
      </c>
      <c r="AC466" s="266">
        <v>5</v>
      </c>
      <c r="AD466" s="266">
        <v>5</v>
      </c>
      <c r="AE466" s="266">
        <v>5</v>
      </c>
      <c r="AF466" s="266">
        <v>5</v>
      </c>
      <c r="AG466" s="266">
        <v>0</v>
      </c>
      <c r="AH466" s="266">
        <v>5</v>
      </c>
      <c r="AI466" s="266">
        <v>5</v>
      </c>
      <c r="AJ466" s="266">
        <v>4</v>
      </c>
      <c r="AK466" s="266">
        <v>4</v>
      </c>
      <c r="AL466" s="266">
        <v>2</v>
      </c>
      <c r="AM466" s="266">
        <v>2</v>
      </c>
      <c r="AN466" s="266">
        <v>5</v>
      </c>
      <c r="AO466" s="266">
        <v>4</v>
      </c>
      <c r="AP466" s="266">
        <v>5</v>
      </c>
      <c r="AQ466" s="266">
        <v>5</v>
      </c>
    </row>
    <row r="467" spans="1:43">
      <c r="A467" s="272">
        <v>462</v>
      </c>
      <c r="C467" s="251" t="s">
        <v>4314</v>
      </c>
      <c r="D467" s="276">
        <v>6413</v>
      </c>
      <c r="E467" s="276">
        <v>5453</v>
      </c>
      <c r="F467" s="266">
        <v>509</v>
      </c>
      <c r="G467" s="266">
        <v>97</v>
      </c>
      <c r="H467" s="266">
        <v>120</v>
      </c>
      <c r="I467" s="266">
        <v>292</v>
      </c>
      <c r="J467" s="266">
        <v>81.53</v>
      </c>
      <c r="K467" s="266">
        <v>251</v>
      </c>
      <c r="L467" s="266">
        <v>58</v>
      </c>
      <c r="M467" s="266">
        <v>17</v>
      </c>
      <c r="N467" s="266">
        <v>50</v>
      </c>
      <c r="O467" s="266">
        <v>5</v>
      </c>
      <c r="P467" s="266">
        <v>4</v>
      </c>
      <c r="Q467" s="266">
        <v>12</v>
      </c>
      <c r="R467" s="266" t="s">
        <v>245</v>
      </c>
      <c r="S467" s="266">
        <v>6</v>
      </c>
      <c r="T467" s="266">
        <v>6</v>
      </c>
      <c r="U467" s="266">
        <v>1</v>
      </c>
      <c r="V467" s="266">
        <v>7</v>
      </c>
      <c r="W467" s="266">
        <v>4</v>
      </c>
      <c r="X467" s="266" t="s">
        <v>245</v>
      </c>
      <c r="Y467" s="266" t="s">
        <v>245</v>
      </c>
      <c r="Z467" s="266" t="s">
        <v>245</v>
      </c>
      <c r="AA467" s="266">
        <v>6</v>
      </c>
      <c r="AB467" s="266">
        <v>12</v>
      </c>
      <c r="AC467" s="266">
        <v>12</v>
      </c>
      <c r="AD467" s="266">
        <v>12</v>
      </c>
      <c r="AE467" s="266">
        <v>12</v>
      </c>
      <c r="AF467" s="266">
        <v>7</v>
      </c>
      <c r="AG467" s="266">
        <v>0</v>
      </c>
      <c r="AH467" s="266">
        <v>12</v>
      </c>
      <c r="AI467" s="266">
        <v>6</v>
      </c>
      <c r="AJ467" s="266">
        <v>12</v>
      </c>
      <c r="AK467" s="266">
        <v>8</v>
      </c>
      <c r="AL467" s="266">
        <v>2</v>
      </c>
      <c r="AM467" s="266">
        <v>1</v>
      </c>
      <c r="AN467" s="266">
        <v>12</v>
      </c>
      <c r="AO467" s="266">
        <v>10</v>
      </c>
      <c r="AP467" s="266">
        <v>12</v>
      </c>
      <c r="AQ467" s="266">
        <v>12</v>
      </c>
    </row>
    <row r="468" spans="1:43">
      <c r="A468" s="272">
        <v>463</v>
      </c>
      <c r="B468" s="251" t="s">
        <v>4326</v>
      </c>
      <c r="D468" s="276">
        <v>9932</v>
      </c>
      <c r="E468" s="276">
        <v>8221</v>
      </c>
      <c r="F468" s="266">
        <v>891</v>
      </c>
      <c r="G468" s="266">
        <v>556</v>
      </c>
      <c r="H468" s="266">
        <v>313</v>
      </c>
      <c r="I468" s="266">
        <v>22</v>
      </c>
      <c r="J468" s="266">
        <v>71.430000000000007</v>
      </c>
      <c r="K468" s="266">
        <v>356</v>
      </c>
      <c r="L468" s="266">
        <v>96</v>
      </c>
      <c r="M468" s="266">
        <v>6</v>
      </c>
      <c r="N468" s="266">
        <v>89</v>
      </c>
      <c r="O468" s="266">
        <v>3</v>
      </c>
      <c r="P468" s="266">
        <v>11</v>
      </c>
      <c r="Q468" s="266">
        <v>26</v>
      </c>
      <c r="R468" s="266">
        <v>10</v>
      </c>
      <c r="S468" s="266">
        <v>12</v>
      </c>
      <c r="T468" s="266">
        <v>4</v>
      </c>
      <c r="U468" s="266" t="s">
        <v>245</v>
      </c>
      <c r="V468" s="266">
        <v>3</v>
      </c>
      <c r="W468" s="266">
        <v>9</v>
      </c>
      <c r="X468" s="266">
        <v>13</v>
      </c>
      <c r="Y468" s="266">
        <v>1</v>
      </c>
      <c r="Z468" s="266" t="s">
        <v>245</v>
      </c>
      <c r="AA468" s="266">
        <v>23</v>
      </c>
      <c r="AB468" s="266">
        <v>26</v>
      </c>
      <c r="AC468" s="266">
        <v>26</v>
      </c>
      <c r="AD468" s="266">
        <v>26</v>
      </c>
      <c r="AE468" s="266">
        <v>26</v>
      </c>
      <c r="AF468" s="266">
        <v>26</v>
      </c>
      <c r="AG468" s="266">
        <v>0</v>
      </c>
      <c r="AH468" s="266">
        <v>26</v>
      </c>
      <c r="AI468" s="266">
        <v>11</v>
      </c>
      <c r="AJ468" s="266">
        <v>26</v>
      </c>
      <c r="AK468" s="266">
        <v>22</v>
      </c>
      <c r="AL468" s="266">
        <v>1</v>
      </c>
      <c r="AM468" s="266">
        <v>0</v>
      </c>
      <c r="AN468" s="266">
        <v>26</v>
      </c>
      <c r="AO468" s="266">
        <v>12</v>
      </c>
      <c r="AP468" s="266">
        <v>26</v>
      </c>
      <c r="AQ468" s="266">
        <v>26</v>
      </c>
    </row>
    <row r="469" spans="1:43">
      <c r="A469" s="272">
        <v>464</v>
      </c>
      <c r="C469" s="251" t="s">
        <v>4327</v>
      </c>
      <c r="D469" s="276">
        <v>4784</v>
      </c>
      <c r="E469" s="276">
        <v>4323</v>
      </c>
      <c r="F469" s="266">
        <v>318</v>
      </c>
      <c r="G469" s="266">
        <v>229</v>
      </c>
      <c r="H469" s="266">
        <v>79</v>
      </c>
      <c r="I469" s="266">
        <v>10</v>
      </c>
      <c r="J469" s="266">
        <v>21.75</v>
      </c>
      <c r="K469" s="266">
        <v>144</v>
      </c>
      <c r="L469" s="266">
        <v>36</v>
      </c>
      <c r="M469" s="266">
        <v>4</v>
      </c>
      <c r="N469" s="266">
        <v>32</v>
      </c>
      <c r="O469" s="266" t="s">
        <v>245</v>
      </c>
      <c r="P469" s="266">
        <v>3</v>
      </c>
      <c r="Q469" s="266">
        <v>13</v>
      </c>
      <c r="R469" s="266">
        <v>7</v>
      </c>
      <c r="S469" s="266">
        <v>4</v>
      </c>
      <c r="T469" s="266">
        <v>2</v>
      </c>
      <c r="U469" s="266" t="s">
        <v>245</v>
      </c>
      <c r="V469" s="266">
        <v>2</v>
      </c>
      <c r="W469" s="266">
        <v>6</v>
      </c>
      <c r="X469" s="266">
        <v>4</v>
      </c>
      <c r="Y469" s="266">
        <v>1</v>
      </c>
      <c r="Z469" s="266" t="s">
        <v>245</v>
      </c>
      <c r="AA469" s="266">
        <v>11</v>
      </c>
      <c r="AB469" s="266">
        <v>13</v>
      </c>
      <c r="AC469" s="266">
        <v>13</v>
      </c>
      <c r="AD469" s="266">
        <v>13</v>
      </c>
      <c r="AE469" s="266">
        <v>13</v>
      </c>
      <c r="AF469" s="266">
        <v>13</v>
      </c>
      <c r="AG469" s="266">
        <v>0</v>
      </c>
      <c r="AH469" s="266">
        <v>13</v>
      </c>
      <c r="AI469" s="266">
        <v>6</v>
      </c>
      <c r="AJ469" s="266">
        <v>13</v>
      </c>
      <c r="AK469" s="266">
        <v>10</v>
      </c>
      <c r="AL469" s="266">
        <v>0</v>
      </c>
      <c r="AM469" s="266">
        <v>0</v>
      </c>
      <c r="AN469" s="266">
        <v>13</v>
      </c>
      <c r="AO469" s="266">
        <v>5</v>
      </c>
      <c r="AP469" s="266">
        <v>13</v>
      </c>
      <c r="AQ469" s="266">
        <v>13</v>
      </c>
    </row>
    <row r="470" spans="1:43">
      <c r="A470" s="272">
        <v>465</v>
      </c>
      <c r="C470" s="251" t="s">
        <v>4337</v>
      </c>
      <c r="D470" s="276">
        <v>767</v>
      </c>
      <c r="E470" s="276">
        <v>352</v>
      </c>
      <c r="F470" s="266">
        <v>240</v>
      </c>
      <c r="G470" s="266">
        <v>139</v>
      </c>
      <c r="H470" s="266">
        <v>98</v>
      </c>
      <c r="I470" s="266">
        <v>3</v>
      </c>
      <c r="J470" s="266">
        <v>22.15</v>
      </c>
      <c r="K470" s="266">
        <v>96</v>
      </c>
      <c r="L470" s="266">
        <v>21</v>
      </c>
      <c r="M470" s="266">
        <v>1</v>
      </c>
      <c r="N470" s="266">
        <v>20</v>
      </c>
      <c r="O470" s="266" t="s">
        <v>245</v>
      </c>
      <c r="P470" s="266" t="s">
        <v>245</v>
      </c>
      <c r="Q470" s="266">
        <v>6</v>
      </c>
      <c r="R470" s="266">
        <v>1</v>
      </c>
      <c r="S470" s="266">
        <v>5</v>
      </c>
      <c r="T470" s="266" t="s">
        <v>245</v>
      </c>
      <c r="U470" s="266" t="s">
        <v>245</v>
      </c>
      <c r="V470" s="266">
        <v>1</v>
      </c>
      <c r="W470" s="266">
        <v>1</v>
      </c>
      <c r="X470" s="266">
        <v>4</v>
      </c>
      <c r="Y470" s="266" t="s">
        <v>245</v>
      </c>
      <c r="Z470" s="266" t="s">
        <v>245</v>
      </c>
      <c r="AA470" s="266">
        <v>6</v>
      </c>
      <c r="AB470" s="266">
        <v>6</v>
      </c>
      <c r="AC470" s="266">
        <v>6</v>
      </c>
      <c r="AD470" s="266">
        <v>6</v>
      </c>
      <c r="AE470" s="266">
        <v>6</v>
      </c>
      <c r="AF470" s="266">
        <v>6</v>
      </c>
      <c r="AG470" s="266">
        <v>0</v>
      </c>
      <c r="AH470" s="266">
        <v>6</v>
      </c>
      <c r="AI470" s="266">
        <v>2</v>
      </c>
      <c r="AJ470" s="266">
        <v>6</v>
      </c>
      <c r="AK470" s="266">
        <v>6</v>
      </c>
      <c r="AL470" s="266">
        <v>0</v>
      </c>
      <c r="AM470" s="266">
        <v>0</v>
      </c>
      <c r="AN470" s="266">
        <v>6</v>
      </c>
      <c r="AO470" s="266">
        <v>4</v>
      </c>
      <c r="AP470" s="266">
        <v>6</v>
      </c>
      <c r="AQ470" s="266">
        <v>6</v>
      </c>
    </row>
    <row r="471" spans="1:43">
      <c r="A471" s="272">
        <v>466</v>
      </c>
      <c r="C471" s="251" t="s">
        <v>4342</v>
      </c>
      <c r="D471" s="276">
        <v>4381</v>
      </c>
      <c r="E471" s="276">
        <v>3546</v>
      </c>
      <c r="F471" s="266">
        <v>333</v>
      </c>
      <c r="G471" s="266">
        <v>188</v>
      </c>
      <c r="H471" s="266">
        <v>136</v>
      </c>
      <c r="I471" s="266">
        <v>9</v>
      </c>
      <c r="J471" s="266">
        <v>27.53</v>
      </c>
      <c r="K471" s="266">
        <v>116</v>
      </c>
      <c r="L471" s="266">
        <v>39</v>
      </c>
      <c r="M471" s="266">
        <v>1</v>
      </c>
      <c r="N471" s="266">
        <v>37</v>
      </c>
      <c r="O471" s="266">
        <v>3</v>
      </c>
      <c r="P471" s="266">
        <v>8</v>
      </c>
      <c r="Q471" s="266">
        <v>7</v>
      </c>
      <c r="R471" s="266">
        <v>2</v>
      </c>
      <c r="S471" s="266">
        <v>3</v>
      </c>
      <c r="T471" s="266">
        <v>2</v>
      </c>
      <c r="U471" s="266" t="s">
        <v>245</v>
      </c>
      <c r="V471" s="266" t="s">
        <v>245</v>
      </c>
      <c r="W471" s="266">
        <v>2</v>
      </c>
      <c r="X471" s="266">
        <v>5</v>
      </c>
      <c r="Y471" s="266" t="s">
        <v>245</v>
      </c>
      <c r="Z471" s="266" t="s">
        <v>245</v>
      </c>
      <c r="AA471" s="266">
        <v>6</v>
      </c>
      <c r="AB471" s="266">
        <v>7</v>
      </c>
      <c r="AC471" s="266">
        <v>7</v>
      </c>
      <c r="AD471" s="266">
        <v>7</v>
      </c>
      <c r="AE471" s="266">
        <v>7</v>
      </c>
      <c r="AF471" s="266">
        <v>7</v>
      </c>
      <c r="AG471" s="266">
        <v>0</v>
      </c>
      <c r="AH471" s="266">
        <v>7</v>
      </c>
      <c r="AI471" s="266">
        <v>3</v>
      </c>
      <c r="AJ471" s="266">
        <v>7</v>
      </c>
      <c r="AK471" s="266">
        <v>6</v>
      </c>
      <c r="AL471" s="266">
        <v>1</v>
      </c>
      <c r="AM471" s="266">
        <v>0</v>
      </c>
      <c r="AN471" s="266">
        <v>7</v>
      </c>
      <c r="AO471" s="266">
        <v>3</v>
      </c>
      <c r="AP471" s="266">
        <v>7</v>
      </c>
      <c r="AQ471" s="266">
        <v>7</v>
      </c>
    </row>
    <row r="472" spans="1:43">
      <c r="A472" s="272">
        <v>467</v>
      </c>
      <c r="B472" s="251" t="s">
        <v>4344</v>
      </c>
      <c r="D472" s="276">
        <v>5796</v>
      </c>
      <c r="E472" s="276">
        <v>4894</v>
      </c>
      <c r="F472" s="266">
        <v>340</v>
      </c>
      <c r="G472" s="266">
        <v>241</v>
      </c>
      <c r="H472" s="266">
        <v>99</v>
      </c>
      <c r="I472" s="266">
        <v>0</v>
      </c>
      <c r="J472" s="266">
        <v>49.33</v>
      </c>
      <c r="K472" s="266">
        <v>187</v>
      </c>
      <c r="L472" s="266">
        <v>35</v>
      </c>
      <c r="M472" s="266" t="s">
        <v>245</v>
      </c>
      <c r="N472" s="266">
        <v>31</v>
      </c>
      <c r="O472" s="266" t="s">
        <v>245</v>
      </c>
      <c r="P472" s="266">
        <v>5</v>
      </c>
      <c r="Q472" s="266">
        <v>9</v>
      </c>
      <c r="R472" s="266">
        <v>4</v>
      </c>
      <c r="S472" s="266">
        <v>5</v>
      </c>
      <c r="T472" s="266" t="s">
        <v>245</v>
      </c>
      <c r="U472" s="266" t="s">
        <v>245</v>
      </c>
      <c r="V472" s="266">
        <v>1</v>
      </c>
      <c r="W472" s="266">
        <v>1</v>
      </c>
      <c r="X472" s="266">
        <v>4</v>
      </c>
      <c r="Y472" s="266">
        <v>3</v>
      </c>
      <c r="Z472" s="266" t="s">
        <v>245</v>
      </c>
      <c r="AA472" s="266">
        <v>1</v>
      </c>
      <c r="AB472" s="266">
        <v>9</v>
      </c>
      <c r="AC472" s="266">
        <v>9</v>
      </c>
      <c r="AD472" s="266">
        <v>9</v>
      </c>
      <c r="AE472" s="266">
        <v>9</v>
      </c>
      <c r="AF472" s="266">
        <v>9</v>
      </c>
      <c r="AG472" s="266">
        <v>0</v>
      </c>
      <c r="AH472" s="266">
        <v>9</v>
      </c>
      <c r="AI472" s="266">
        <v>9</v>
      </c>
      <c r="AJ472" s="266">
        <v>9</v>
      </c>
      <c r="AK472" s="266">
        <v>4</v>
      </c>
      <c r="AL472" s="266">
        <v>2</v>
      </c>
      <c r="AM472" s="266">
        <v>2</v>
      </c>
      <c r="AN472" s="266">
        <v>9</v>
      </c>
      <c r="AO472" s="266">
        <v>9</v>
      </c>
      <c r="AP472" s="266">
        <v>9</v>
      </c>
      <c r="AQ472" s="266">
        <v>9</v>
      </c>
    </row>
    <row r="473" spans="1:43">
      <c r="A473" s="272">
        <v>468</v>
      </c>
      <c r="C473" s="251" t="s">
        <v>4345</v>
      </c>
      <c r="D473" s="276">
        <v>2636</v>
      </c>
      <c r="E473" s="276">
        <v>2223</v>
      </c>
      <c r="F473" s="266">
        <v>163</v>
      </c>
      <c r="G473" s="266">
        <v>109</v>
      </c>
      <c r="H473" s="266">
        <v>54</v>
      </c>
      <c r="I473" s="266" t="s">
        <v>245</v>
      </c>
      <c r="J473" s="266">
        <v>21.98</v>
      </c>
      <c r="K473" s="266">
        <v>88</v>
      </c>
      <c r="L473" s="266">
        <v>11</v>
      </c>
      <c r="M473" s="266" t="s">
        <v>245</v>
      </c>
      <c r="N473" s="266">
        <v>7</v>
      </c>
      <c r="O473" s="266" t="s">
        <v>245</v>
      </c>
      <c r="P473" s="266">
        <v>5</v>
      </c>
      <c r="Q473" s="266">
        <v>2</v>
      </c>
      <c r="R473" s="266" t="s">
        <v>245</v>
      </c>
      <c r="S473" s="266">
        <v>2</v>
      </c>
      <c r="T473" s="266" t="s">
        <v>245</v>
      </c>
      <c r="U473" s="266" t="s">
        <v>245</v>
      </c>
      <c r="V473" s="266">
        <v>1</v>
      </c>
      <c r="W473" s="266" t="s">
        <v>245</v>
      </c>
      <c r="X473" s="266">
        <v>1</v>
      </c>
      <c r="Y473" s="266" t="s">
        <v>245</v>
      </c>
      <c r="Z473" s="266" t="s">
        <v>245</v>
      </c>
      <c r="AA473" s="266">
        <v>0</v>
      </c>
      <c r="AB473" s="266">
        <v>2</v>
      </c>
      <c r="AC473" s="266">
        <v>2</v>
      </c>
      <c r="AD473" s="266">
        <v>2</v>
      </c>
      <c r="AE473" s="266">
        <v>2</v>
      </c>
      <c r="AF473" s="266">
        <v>2</v>
      </c>
      <c r="AG473" s="266">
        <v>0</v>
      </c>
      <c r="AH473" s="266">
        <v>2</v>
      </c>
      <c r="AI473" s="266">
        <v>2</v>
      </c>
      <c r="AJ473" s="266">
        <v>2</v>
      </c>
      <c r="AK473" s="266">
        <v>1</v>
      </c>
      <c r="AL473" s="266">
        <v>1</v>
      </c>
      <c r="AM473" s="266">
        <v>1</v>
      </c>
      <c r="AN473" s="266">
        <v>2</v>
      </c>
      <c r="AO473" s="266">
        <v>2</v>
      </c>
      <c r="AP473" s="266">
        <v>2</v>
      </c>
      <c r="AQ473" s="266">
        <v>2</v>
      </c>
    </row>
    <row r="474" spans="1:43">
      <c r="A474" s="272">
        <v>469</v>
      </c>
      <c r="C474" s="251" t="s">
        <v>4347</v>
      </c>
      <c r="D474" s="276">
        <v>2725</v>
      </c>
      <c r="E474" s="276">
        <v>2295</v>
      </c>
      <c r="F474" s="266">
        <v>140</v>
      </c>
      <c r="G474" s="266">
        <v>116</v>
      </c>
      <c r="H474" s="266">
        <v>24</v>
      </c>
      <c r="I474" s="266" t="s">
        <v>245</v>
      </c>
      <c r="J474" s="266">
        <v>21.5</v>
      </c>
      <c r="K474" s="266">
        <v>65</v>
      </c>
      <c r="L474" s="266">
        <v>17</v>
      </c>
      <c r="M474" s="266" t="s">
        <v>245</v>
      </c>
      <c r="N474" s="266">
        <v>17</v>
      </c>
      <c r="O474" s="266" t="s">
        <v>245</v>
      </c>
      <c r="P474" s="266" t="s">
        <v>245</v>
      </c>
      <c r="Q474" s="266">
        <v>5</v>
      </c>
      <c r="R474" s="266">
        <v>4</v>
      </c>
      <c r="S474" s="266">
        <v>1</v>
      </c>
      <c r="T474" s="266" t="s">
        <v>245</v>
      </c>
      <c r="U474" s="266" t="s">
        <v>245</v>
      </c>
      <c r="V474" s="266" t="s">
        <v>245</v>
      </c>
      <c r="W474" s="266" t="s">
        <v>245</v>
      </c>
      <c r="X474" s="266">
        <v>3</v>
      </c>
      <c r="Y474" s="266">
        <v>2</v>
      </c>
      <c r="Z474" s="266" t="s">
        <v>245</v>
      </c>
      <c r="AA474" s="266">
        <v>1</v>
      </c>
      <c r="AB474" s="266">
        <v>5</v>
      </c>
      <c r="AC474" s="266">
        <v>5</v>
      </c>
      <c r="AD474" s="266">
        <v>5</v>
      </c>
      <c r="AE474" s="266">
        <v>5</v>
      </c>
      <c r="AF474" s="266">
        <v>5</v>
      </c>
      <c r="AG474" s="266">
        <v>0</v>
      </c>
      <c r="AH474" s="266">
        <v>5</v>
      </c>
      <c r="AI474" s="266">
        <v>5</v>
      </c>
      <c r="AJ474" s="266">
        <v>5</v>
      </c>
      <c r="AK474" s="266">
        <v>2</v>
      </c>
      <c r="AL474" s="266">
        <v>1</v>
      </c>
      <c r="AM474" s="266">
        <v>1</v>
      </c>
      <c r="AN474" s="266">
        <v>5</v>
      </c>
      <c r="AO474" s="266">
        <v>5</v>
      </c>
      <c r="AP474" s="266">
        <v>5</v>
      </c>
      <c r="AQ474" s="266">
        <v>5</v>
      </c>
    </row>
    <row r="475" spans="1:43">
      <c r="A475" s="272">
        <v>470</v>
      </c>
      <c r="C475" s="251" t="s">
        <v>4352</v>
      </c>
      <c r="D475" s="276">
        <v>435</v>
      </c>
      <c r="E475" s="276">
        <v>376</v>
      </c>
      <c r="F475" s="266">
        <v>37</v>
      </c>
      <c r="G475" s="266">
        <v>16</v>
      </c>
      <c r="H475" s="266">
        <v>21</v>
      </c>
      <c r="I475" s="266">
        <v>0</v>
      </c>
      <c r="J475" s="266">
        <v>5.85</v>
      </c>
      <c r="K475" s="266">
        <v>34</v>
      </c>
      <c r="L475" s="266">
        <v>7</v>
      </c>
      <c r="M475" s="266" t="s">
        <v>245</v>
      </c>
      <c r="N475" s="266">
        <v>7</v>
      </c>
      <c r="O475" s="266" t="s">
        <v>245</v>
      </c>
      <c r="P475" s="266" t="s">
        <v>245</v>
      </c>
      <c r="Q475" s="266">
        <v>2</v>
      </c>
      <c r="R475" s="266" t="s">
        <v>245</v>
      </c>
      <c r="S475" s="266">
        <v>2</v>
      </c>
      <c r="T475" s="266" t="s">
        <v>245</v>
      </c>
      <c r="U475" s="266" t="s">
        <v>245</v>
      </c>
      <c r="V475" s="266" t="s">
        <v>245</v>
      </c>
      <c r="W475" s="266">
        <v>1</v>
      </c>
      <c r="X475" s="266" t="s">
        <v>245</v>
      </c>
      <c r="Y475" s="266">
        <v>1</v>
      </c>
      <c r="Z475" s="266" t="s">
        <v>245</v>
      </c>
      <c r="AA475" s="266">
        <v>0</v>
      </c>
      <c r="AB475" s="266">
        <v>2</v>
      </c>
      <c r="AC475" s="266">
        <v>2</v>
      </c>
      <c r="AD475" s="266">
        <v>2</v>
      </c>
      <c r="AE475" s="266">
        <v>2</v>
      </c>
      <c r="AF475" s="266">
        <v>2</v>
      </c>
      <c r="AG475" s="266">
        <v>0</v>
      </c>
      <c r="AH475" s="266">
        <v>2</v>
      </c>
      <c r="AI475" s="266">
        <v>2</v>
      </c>
      <c r="AJ475" s="266">
        <v>2</v>
      </c>
      <c r="AK475" s="266">
        <v>1</v>
      </c>
      <c r="AL475" s="266">
        <v>0</v>
      </c>
      <c r="AM475" s="266">
        <v>0</v>
      </c>
      <c r="AN475" s="266">
        <v>2</v>
      </c>
      <c r="AO475" s="266">
        <v>2</v>
      </c>
      <c r="AP475" s="266">
        <v>2</v>
      </c>
      <c r="AQ475" s="266">
        <v>2</v>
      </c>
    </row>
    <row r="476" spans="1:43">
      <c r="A476" s="272">
        <v>471</v>
      </c>
      <c r="B476" s="251" t="s">
        <v>4354</v>
      </c>
      <c r="D476" s="276">
        <v>14930</v>
      </c>
      <c r="E476" s="276">
        <v>10813</v>
      </c>
      <c r="F476" s="266">
        <v>1499</v>
      </c>
      <c r="G476" s="266">
        <v>953</v>
      </c>
      <c r="H476" s="266">
        <v>521</v>
      </c>
      <c r="I476" s="266">
        <v>25</v>
      </c>
      <c r="J476" s="266">
        <v>188.91</v>
      </c>
      <c r="K476" s="266">
        <v>448</v>
      </c>
      <c r="L476" s="266">
        <v>101</v>
      </c>
      <c r="M476" s="266">
        <v>6</v>
      </c>
      <c r="N476" s="266">
        <v>97</v>
      </c>
      <c r="O476" s="266">
        <v>2</v>
      </c>
      <c r="P476" s="266">
        <v>8</v>
      </c>
      <c r="Q476" s="266">
        <v>67</v>
      </c>
      <c r="R476" s="266">
        <v>27</v>
      </c>
      <c r="S476" s="266">
        <v>31</v>
      </c>
      <c r="T476" s="266">
        <v>9</v>
      </c>
      <c r="U476" s="266">
        <v>10</v>
      </c>
      <c r="V476" s="266">
        <v>20</v>
      </c>
      <c r="W476" s="266">
        <v>17</v>
      </c>
      <c r="X476" s="266">
        <v>17</v>
      </c>
      <c r="Y476" s="266">
        <v>2</v>
      </c>
      <c r="Z476" s="266">
        <v>1</v>
      </c>
      <c r="AA476" s="266">
        <v>52</v>
      </c>
      <c r="AB476" s="266">
        <v>64</v>
      </c>
      <c r="AC476" s="266">
        <v>55</v>
      </c>
      <c r="AD476" s="266">
        <v>62</v>
      </c>
      <c r="AE476" s="266">
        <v>66</v>
      </c>
      <c r="AF476" s="266">
        <v>59</v>
      </c>
      <c r="AG476" s="266">
        <v>1</v>
      </c>
      <c r="AH476" s="266">
        <v>67</v>
      </c>
      <c r="AI476" s="266">
        <v>18</v>
      </c>
      <c r="AJ476" s="266">
        <v>62</v>
      </c>
      <c r="AK476" s="266">
        <v>8</v>
      </c>
      <c r="AL476" s="266">
        <v>26</v>
      </c>
      <c r="AM476" s="266">
        <v>8</v>
      </c>
      <c r="AN476" s="266">
        <v>63</v>
      </c>
      <c r="AO476" s="266">
        <v>34</v>
      </c>
      <c r="AP476" s="266">
        <v>67</v>
      </c>
      <c r="AQ476" s="266">
        <v>60</v>
      </c>
    </row>
    <row r="477" spans="1:43">
      <c r="A477" s="272">
        <v>472</v>
      </c>
      <c r="C477" s="251" t="s">
        <v>4355</v>
      </c>
      <c r="D477" s="276">
        <v>3476</v>
      </c>
      <c r="E477" s="276">
        <v>2557</v>
      </c>
      <c r="F477" s="266">
        <v>360</v>
      </c>
      <c r="G477" s="266">
        <v>222</v>
      </c>
      <c r="H477" s="266">
        <v>131</v>
      </c>
      <c r="I477" s="266">
        <v>7</v>
      </c>
      <c r="J477" s="266">
        <v>48.78</v>
      </c>
      <c r="K477" s="266">
        <v>116</v>
      </c>
      <c r="L477" s="266">
        <v>29</v>
      </c>
      <c r="M477" s="266">
        <v>2</v>
      </c>
      <c r="N477" s="266">
        <v>27</v>
      </c>
      <c r="O477" s="266" t="s">
        <v>245</v>
      </c>
      <c r="P477" s="266">
        <v>4</v>
      </c>
      <c r="Q477" s="266">
        <v>19</v>
      </c>
      <c r="R477" s="266">
        <v>5</v>
      </c>
      <c r="S477" s="266">
        <v>10</v>
      </c>
      <c r="T477" s="266">
        <v>4</v>
      </c>
      <c r="U477" s="266">
        <v>3</v>
      </c>
      <c r="V477" s="266">
        <v>8</v>
      </c>
      <c r="W477" s="266">
        <v>5</v>
      </c>
      <c r="X477" s="266">
        <v>3</v>
      </c>
      <c r="Y477" s="266" t="s">
        <v>245</v>
      </c>
      <c r="Z477" s="266" t="s">
        <v>245</v>
      </c>
      <c r="AA477" s="266">
        <v>18</v>
      </c>
      <c r="AB477" s="266">
        <v>18</v>
      </c>
      <c r="AC477" s="266">
        <v>19</v>
      </c>
      <c r="AD477" s="266">
        <v>19</v>
      </c>
      <c r="AE477" s="266">
        <v>19</v>
      </c>
      <c r="AF477" s="266">
        <v>19</v>
      </c>
      <c r="AG477" s="266">
        <v>0</v>
      </c>
      <c r="AH477" s="266">
        <v>19</v>
      </c>
      <c r="AI477" s="266">
        <v>12</v>
      </c>
      <c r="AJ477" s="266">
        <v>16</v>
      </c>
      <c r="AK477" s="266">
        <v>3</v>
      </c>
      <c r="AL477" s="266">
        <v>4</v>
      </c>
      <c r="AM477" s="266">
        <v>1</v>
      </c>
      <c r="AN477" s="266">
        <v>18</v>
      </c>
      <c r="AO477" s="266">
        <v>16</v>
      </c>
      <c r="AP477" s="266">
        <v>19</v>
      </c>
      <c r="AQ477" s="266">
        <v>17</v>
      </c>
    </row>
    <row r="478" spans="1:43">
      <c r="A478" s="272">
        <v>473</v>
      </c>
      <c r="C478" s="251" t="s">
        <v>4367</v>
      </c>
      <c r="D478" s="276">
        <v>5964</v>
      </c>
      <c r="E478" s="276">
        <v>4656</v>
      </c>
      <c r="F478" s="266">
        <v>156</v>
      </c>
      <c r="G478" s="266">
        <v>106</v>
      </c>
      <c r="H478" s="266">
        <v>47</v>
      </c>
      <c r="I478" s="266">
        <v>3</v>
      </c>
      <c r="J478" s="266" t="s">
        <v>246</v>
      </c>
      <c r="K478" s="266">
        <v>52</v>
      </c>
      <c r="L478" s="266">
        <v>16</v>
      </c>
      <c r="M478" s="266">
        <v>3</v>
      </c>
      <c r="N478" s="266">
        <v>14</v>
      </c>
      <c r="O478" s="266">
        <v>1</v>
      </c>
      <c r="P478" s="266">
        <v>2</v>
      </c>
      <c r="Q478" s="266">
        <v>15</v>
      </c>
      <c r="R478" s="266">
        <v>5</v>
      </c>
      <c r="S478" s="266">
        <v>7</v>
      </c>
      <c r="T478" s="266">
        <v>3</v>
      </c>
      <c r="U478" s="266">
        <v>5</v>
      </c>
      <c r="V478" s="266">
        <v>4</v>
      </c>
      <c r="W478" s="266">
        <v>4</v>
      </c>
      <c r="X478" s="266">
        <v>2</v>
      </c>
      <c r="Y478" s="266" t="s">
        <v>245</v>
      </c>
      <c r="Z478" s="266" t="s">
        <v>245</v>
      </c>
      <c r="AA478" s="266">
        <v>12</v>
      </c>
      <c r="AB478" s="266">
        <v>13</v>
      </c>
      <c r="AC478" s="266">
        <v>12</v>
      </c>
      <c r="AD478" s="266">
        <v>14</v>
      </c>
      <c r="AE478" s="266">
        <v>14</v>
      </c>
      <c r="AF478" s="266">
        <v>13</v>
      </c>
      <c r="AG478" s="266">
        <v>1</v>
      </c>
      <c r="AH478" s="266">
        <v>15</v>
      </c>
      <c r="AI478" s="266">
        <v>1</v>
      </c>
      <c r="AJ478" s="266">
        <v>15</v>
      </c>
      <c r="AK478" s="266">
        <v>1</v>
      </c>
      <c r="AL478" s="266">
        <v>7</v>
      </c>
      <c r="AM478" s="266">
        <v>0</v>
      </c>
      <c r="AN478" s="266">
        <v>15</v>
      </c>
      <c r="AO478" s="266">
        <v>2</v>
      </c>
      <c r="AP478" s="266">
        <v>15</v>
      </c>
      <c r="AQ478" s="266">
        <v>10</v>
      </c>
    </row>
    <row r="479" spans="1:43">
      <c r="A479" s="272">
        <v>474</v>
      </c>
      <c r="C479" s="251" t="s">
        <v>4377</v>
      </c>
      <c r="D479" s="276">
        <v>1955</v>
      </c>
      <c r="E479" s="276">
        <v>1209</v>
      </c>
      <c r="F479" s="266">
        <v>285</v>
      </c>
      <c r="G479" s="266">
        <v>183</v>
      </c>
      <c r="H479" s="266">
        <v>92</v>
      </c>
      <c r="I479" s="266">
        <v>10</v>
      </c>
      <c r="J479" s="266">
        <v>41.6</v>
      </c>
      <c r="K479" s="266">
        <v>126</v>
      </c>
      <c r="L479" s="266">
        <v>27</v>
      </c>
      <c r="M479" s="266">
        <v>1</v>
      </c>
      <c r="N479" s="266">
        <v>27</v>
      </c>
      <c r="O479" s="266">
        <v>1</v>
      </c>
      <c r="P479" s="266">
        <v>1</v>
      </c>
      <c r="Q479" s="266">
        <v>17</v>
      </c>
      <c r="R479" s="266">
        <v>7</v>
      </c>
      <c r="S479" s="266">
        <v>10</v>
      </c>
      <c r="T479" s="266" t="s">
        <v>245</v>
      </c>
      <c r="U479" s="266">
        <v>2</v>
      </c>
      <c r="V479" s="266">
        <v>6</v>
      </c>
      <c r="W479" s="266">
        <v>2</v>
      </c>
      <c r="X479" s="266">
        <v>6</v>
      </c>
      <c r="Y479" s="266" t="s">
        <v>245</v>
      </c>
      <c r="Z479" s="266">
        <v>1</v>
      </c>
      <c r="AA479" s="266">
        <v>9</v>
      </c>
      <c r="AB479" s="266">
        <v>17</v>
      </c>
      <c r="AC479" s="266">
        <v>12</v>
      </c>
      <c r="AD479" s="266">
        <v>15</v>
      </c>
      <c r="AE479" s="266">
        <v>17</v>
      </c>
      <c r="AF479" s="266">
        <v>13</v>
      </c>
      <c r="AG479" s="266">
        <v>0</v>
      </c>
      <c r="AH479" s="266">
        <v>17</v>
      </c>
      <c r="AI479" s="266">
        <v>4</v>
      </c>
      <c r="AJ479" s="266">
        <v>15</v>
      </c>
      <c r="AK479" s="266">
        <v>1</v>
      </c>
      <c r="AL479" s="266">
        <v>9</v>
      </c>
      <c r="AM479" s="266">
        <v>3</v>
      </c>
      <c r="AN479" s="266">
        <v>15</v>
      </c>
      <c r="AO479" s="266">
        <v>9</v>
      </c>
      <c r="AP479" s="266">
        <v>17</v>
      </c>
      <c r="AQ479" s="266">
        <v>17</v>
      </c>
    </row>
    <row r="480" spans="1:43">
      <c r="A480" s="272">
        <v>475</v>
      </c>
      <c r="C480" s="251" t="s">
        <v>4390</v>
      </c>
      <c r="D480" s="276">
        <v>3510</v>
      </c>
      <c r="E480" s="276">
        <v>2376</v>
      </c>
      <c r="F480" s="266">
        <v>694</v>
      </c>
      <c r="G480" s="266">
        <v>439</v>
      </c>
      <c r="H480" s="266">
        <v>250</v>
      </c>
      <c r="I480" s="266">
        <v>5</v>
      </c>
      <c r="J480" s="266">
        <v>62.34</v>
      </c>
      <c r="K480" s="266">
        <v>151</v>
      </c>
      <c r="L480" s="266">
        <v>29</v>
      </c>
      <c r="M480" s="266" t="s">
        <v>245</v>
      </c>
      <c r="N480" s="266">
        <v>29</v>
      </c>
      <c r="O480" s="266" t="s">
        <v>245</v>
      </c>
      <c r="P480" s="266">
        <v>1</v>
      </c>
      <c r="Q480" s="266">
        <v>15</v>
      </c>
      <c r="R480" s="266">
        <v>9</v>
      </c>
      <c r="S480" s="266">
        <v>4</v>
      </c>
      <c r="T480" s="266">
        <v>2</v>
      </c>
      <c r="U480" s="266" t="s">
        <v>245</v>
      </c>
      <c r="V480" s="266">
        <v>2</v>
      </c>
      <c r="W480" s="266">
        <v>5</v>
      </c>
      <c r="X480" s="266">
        <v>6</v>
      </c>
      <c r="Y480" s="266">
        <v>2</v>
      </c>
      <c r="Z480" s="266" t="s">
        <v>245</v>
      </c>
      <c r="AA480" s="266">
        <v>13</v>
      </c>
      <c r="AB480" s="266">
        <v>15</v>
      </c>
      <c r="AC480" s="266">
        <v>11</v>
      </c>
      <c r="AD480" s="266">
        <v>13</v>
      </c>
      <c r="AE480" s="266">
        <v>15</v>
      </c>
      <c r="AF480" s="266">
        <v>13</v>
      </c>
      <c r="AG480" s="266">
        <v>0</v>
      </c>
      <c r="AH480" s="266">
        <v>15</v>
      </c>
      <c r="AI480" s="266">
        <v>0</v>
      </c>
      <c r="AJ480" s="266">
        <v>15</v>
      </c>
      <c r="AK480" s="266">
        <v>3</v>
      </c>
      <c r="AL480" s="266">
        <v>5</v>
      </c>
      <c r="AM480" s="266">
        <v>3</v>
      </c>
      <c r="AN480" s="266">
        <v>14</v>
      </c>
      <c r="AO480" s="266">
        <v>6</v>
      </c>
      <c r="AP480" s="266">
        <v>15</v>
      </c>
      <c r="AQ480" s="266">
        <v>15</v>
      </c>
    </row>
    <row r="481" spans="1:43">
      <c r="A481" s="272">
        <v>476</v>
      </c>
      <c r="C481" s="251" t="s">
        <v>4400</v>
      </c>
      <c r="D481" s="276">
        <v>25</v>
      </c>
      <c r="E481" s="276">
        <v>15</v>
      </c>
      <c r="F481" s="266">
        <v>4</v>
      </c>
      <c r="G481" s="266">
        <v>3</v>
      </c>
      <c r="H481" s="266">
        <v>1</v>
      </c>
      <c r="I481" s="266" t="s">
        <v>245</v>
      </c>
      <c r="J481" s="266" t="s">
        <v>246</v>
      </c>
      <c r="K481" s="266">
        <v>3</v>
      </c>
      <c r="L481" s="266" t="s">
        <v>245</v>
      </c>
      <c r="M481" s="266" t="s">
        <v>245</v>
      </c>
      <c r="N481" s="266" t="s">
        <v>245</v>
      </c>
      <c r="O481" s="266" t="s">
        <v>245</v>
      </c>
      <c r="P481" s="266" t="s">
        <v>245</v>
      </c>
      <c r="Q481" s="266">
        <v>1</v>
      </c>
      <c r="R481" s="266">
        <v>1</v>
      </c>
      <c r="S481" s="266" t="s">
        <v>245</v>
      </c>
      <c r="T481" s="266" t="s">
        <v>245</v>
      </c>
      <c r="U481" s="266" t="s">
        <v>245</v>
      </c>
      <c r="V481" s="266" t="s">
        <v>245</v>
      </c>
      <c r="W481" s="266">
        <v>1</v>
      </c>
      <c r="X481" s="266" t="s">
        <v>245</v>
      </c>
      <c r="Y481" s="266" t="s">
        <v>245</v>
      </c>
      <c r="Z481" s="266" t="s">
        <v>245</v>
      </c>
      <c r="AA481" s="266">
        <v>0</v>
      </c>
      <c r="AB481" s="266">
        <v>1</v>
      </c>
      <c r="AC481" s="266">
        <v>1</v>
      </c>
      <c r="AD481" s="266">
        <v>1</v>
      </c>
      <c r="AE481" s="266">
        <v>1</v>
      </c>
      <c r="AF481" s="266">
        <v>1</v>
      </c>
      <c r="AG481" s="266">
        <v>0</v>
      </c>
      <c r="AH481" s="266">
        <v>1</v>
      </c>
      <c r="AI481" s="266">
        <v>1</v>
      </c>
      <c r="AJ481" s="266">
        <v>1</v>
      </c>
      <c r="AK481" s="266">
        <v>0</v>
      </c>
      <c r="AL481" s="266">
        <v>1</v>
      </c>
      <c r="AM481" s="266">
        <v>1</v>
      </c>
      <c r="AN481" s="266">
        <v>1</v>
      </c>
      <c r="AO481" s="266">
        <v>1</v>
      </c>
      <c r="AP481" s="266">
        <v>1</v>
      </c>
      <c r="AQ481" s="266">
        <v>1</v>
      </c>
    </row>
    <row r="482" spans="1:43">
      <c r="A482" s="272">
        <v>477</v>
      </c>
      <c r="B482" s="251" t="s">
        <v>4402</v>
      </c>
      <c r="D482" s="276">
        <v>5811</v>
      </c>
      <c r="E482" s="276">
        <v>4669</v>
      </c>
      <c r="F482" s="266">
        <v>353</v>
      </c>
      <c r="G482" s="266">
        <v>82</v>
      </c>
      <c r="H482" s="266">
        <v>243</v>
      </c>
      <c r="I482" s="266">
        <v>28</v>
      </c>
      <c r="J482" s="266">
        <v>115.92</v>
      </c>
      <c r="K482" s="266">
        <v>122</v>
      </c>
      <c r="L482" s="266">
        <v>32</v>
      </c>
      <c r="M482" s="266">
        <v>9</v>
      </c>
      <c r="N482" s="266">
        <v>32</v>
      </c>
      <c r="O482" s="266">
        <v>1</v>
      </c>
      <c r="P482" s="266">
        <v>2</v>
      </c>
      <c r="Q482" s="266">
        <v>47</v>
      </c>
      <c r="R482" s="266">
        <v>1</v>
      </c>
      <c r="S482" s="266">
        <v>15</v>
      </c>
      <c r="T482" s="266">
        <v>31</v>
      </c>
      <c r="U482" s="266">
        <v>1</v>
      </c>
      <c r="V482" s="266">
        <v>11</v>
      </c>
      <c r="W482" s="266">
        <v>10</v>
      </c>
      <c r="X482" s="266">
        <v>19</v>
      </c>
      <c r="Y482" s="266">
        <v>6</v>
      </c>
      <c r="Z482" s="266" t="s">
        <v>245</v>
      </c>
      <c r="AA482" s="266">
        <v>35</v>
      </c>
      <c r="AB482" s="266">
        <v>46</v>
      </c>
      <c r="AC482" s="266">
        <v>39</v>
      </c>
      <c r="AD482" s="266">
        <v>46</v>
      </c>
      <c r="AE482" s="266">
        <v>45</v>
      </c>
      <c r="AF482" s="266">
        <v>45</v>
      </c>
      <c r="AG482" s="266">
        <v>0</v>
      </c>
      <c r="AH482" s="266">
        <v>47</v>
      </c>
      <c r="AI482" s="266">
        <v>24</v>
      </c>
      <c r="AJ482" s="266">
        <v>47</v>
      </c>
      <c r="AK482" s="266">
        <v>11</v>
      </c>
      <c r="AL482" s="266">
        <v>3</v>
      </c>
      <c r="AM482" s="266">
        <v>2</v>
      </c>
      <c r="AN482" s="266">
        <v>47</v>
      </c>
      <c r="AO482" s="266">
        <v>38</v>
      </c>
      <c r="AP482" s="266">
        <v>43</v>
      </c>
      <c r="AQ482" s="266">
        <v>29</v>
      </c>
    </row>
    <row r="483" spans="1:43">
      <c r="A483" s="272">
        <v>478</v>
      </c>
      <c r="C483" s="251" t="s">
        <v>4403</v>
      </c>
      <c r="D483" s="276">
        <v>3769</v>
      </c>
      <c r="E483" s="276">
        <v>3135</v>
      </c>
      <c r="F483" s="266">
        <v>145</v>
      </c>
      <c r="G483" s="266">
        <v>24</v>
      </c>
      <c r="H483" s="266">
        <v>102</v>
      </c>
      <c r="I483" s="266">
        <v>19</v>
      </c>
      <c r="J483" s="266">
        <v>29.31</v>
      </c>
      <c r="K483" s="266">
        <v>46</v>
      </c>
      <c r="L483" s="266">
        <v>14</v>
      </c>
      <c r="M483" s="266">
        <v>7</v>
      </c>
      <c r="N483" s="266">
        <v>14</v>
      </c>
      <c r="O483" s="266">
        <v>1</v>
      </c>
      <c r="P483" s="266">
        <v>2</v>
      </c>
      <c r="Q483" s="266">
        <v>17</v>
      </c>
      <c r="R483" s="266" t="s">
        <v>245</v>
      </c>
      <c r="S483" s="266">
        <v>4</v>
      </c>
      <c r="T483" s="266">
        <v>13</v>
      </c>
      <c r="U483" s="266">
        <v>1</v>
      </c>
      <c r="V483" s="266">
        <v>2</v>
      </c>
      <c r="W483" s="266">
        <v>4</v>
      </c>
      <c r="X483" s="266">
        <v>8</v>
      </c>
      <c r="Y483" s="266">
        <v>2</v>
      </c>
      <c r="Z483" s="266" t="s">
        <v>245</v>
      </c>
      <c r="AA483" s="266">
        <v>17</v>
      </c>
      <c r="AB483" s="266">
        <v>16</v>
      </c>
      <c r="AC483" s="266">
        <v>17</v>
      </c>
      <c r="AD483" s="266">
        <v>16</v>
      </c>
      <c r="AE483" s="266">
        <v>17</v>
      </c>
      <c r="AF483" s="266">
        <v>17</v>
      </c>
      <c r="AG483" s="266">
        <v>0</v>
      </c>
      <c r="AH483" s="266">
        <v>17</v>
      </c>
      <c r="AI483" s="266">
        <v>6</v>
      </c>
      <c r="AJ483" s="266">
        <v>17</v>
      </c>
      <c r="AK483" s="266">
        <v>5</v>
      </c>
      <c r="AL483" s="266">
        <v>1</v>
      </c>
      <c r="AM483" s="266">
        <v>1</v>
      </c>
      <c r="AN483" s="266">
        <v>17</v>
      </c>
      <c r="AO483" s="266">
        <v>14</v>
      </c>
      <c r="AP483" s="266">
        <v>14</v>
      </c>
      <c r="AQ483" s="266">
        <v>7</v>
      </c>
    </row>
    <row r="484" spans="1:43">
      <c r="A484" s="272">
        <v>479</v>
      </c>
      <c r="C484" s="251" t="s">
        <v>4417</v>
      </c>
      <c r="D484" s="276">
        <v>2042</v>
      </c>
      <c r="E484" s="276">
        <v>1534</v>
      </c>
      <c r="F484" s="266">
        <v>208</v>
      </c>
      <c r="G484" s="266">
        <v>58</v>
      </c>
      <c r="H484" s="266">
        <v>141</v>
      </c>
      <c r="I484" s="266">
        <v>9</v>
      </c>
      <c r="J484" s="266">
        <v>86.61</v>
      </c>
      <c r="K484" s="266">
        <v>76</v>
      </c>
      <c r="L484" s="266">
        <v>18</v>
      </c>
      <c r="M484" s="266">
        <v>2</v>
      </c>
      <c r="N484" s="266">
        <v>18</v>
      </c>
      <c r="O484" s="266" t="s">
        <v>245</v>
      </c>
      <c r="P484" s="266" t="s">
        <v>245</v>
      </c>
      <c r="Q484" s="266">
        <v>30</v>
      </c>
      <c r="R484" s="266">
        <v>1</v>
      </c>
      <c r="S484" s="266">
        <v>11</v>
      </c>
      <c r="T484" s="266">
        <v>18</v>
      </c>
      <c r="U484" s="266" t="s">
        <v>245</v>
      </c>
      <c r="V484" s="266">
        <v>9</v>
      </c>
      <c r="W484" s="266">
        <v>6</v>
      </c>
      <c r="X484" s="266">
        <v>11</v>
      </c>
      <c r="Y484" s="266">
        <v>4</v>
      </c>
      <c r="Z484" s="266" t="s">
        <v>245</v>
      </c>
      <c r="AA484" s="266">
        <v>18</v>
      </c>
      <c r="AB484" s="266">
        <v>30</v>
      </c>
      <c r="AC484" s="266">
        <v>22</v>
      </c>
      <c r="AD484" s="266">
        <v>30</v>
      </c>
      <c r="AE484" s="266">
        <v>28</v>
      </c>
      <c r="AF484" s="266">
        <v>28</v>
      </c>
      <c r="AG484" s="266">
        <v>0</v>
      </c>
      <c r="AH484" s="266">
        <v>30</v>
      </c>
      <c r="AI484" s="266">
        <v>18</v>
      </c>
      <c r="AJ484" s="266">
        <v>30</v>
      </c>
      <c r="AK484" s="266">
        <v>6</v>
      </c>
      <c r="AL484" s="266">
        <v>2</v>
      </c>
      <c r="AM484" s="266">
        <v>1</v>
      </c>
      <c r="AN484" s="266">
        <v>30</v>
      </c>
      <c r="AO484" s="266">
        <v>24</v>
      </c>
      <c r="AP484" s="266">
        <v>29</v>
      </c>
      <c r="AQ484" s="266">
        <v>22</v>
      </c>
    </row>
    <row r="485" spans="1:43">
      <c r="A485" s="272">
        <v>480</v>
      </c>
      <c r="B485" s="251" t="s">
        <v>4442</v>
      </c>
      <c r="D485" s="276">
        <v>7500</v>
      </c>
      <c r="E485" s="276">
        <v>4079</v>
      </c>
      <c r="F485" s="266">
        <v>1764</v>
      </c>
      <c r="G485" s="266">
        <v>756</v>
      </c>
      <c r="H485" s="266">
        <v>329</v>
      </c>
      <c r="I485" s="266">
        <v>679</v>
      </c>
      <c r="J485" s="266">
        <v>362.46</v>
      </c>
      <c r="K485" s="266">
        <v>981</v>
      </c>
      <c r="L485" s="266">
        <v>255</v>
      </c>
      <c r="M485" s="266">
        <v>30</v>
      </c>
      <c r="N485" s="266">
        <v>249</v>
      </c>
      <c r="O485" s="266">
        <v>9</v>
      </c>
      <c r="P485" s="266">
        <v>13</v>
      </c>
      <c r="Q485" s="266">
        <v>48</v>
      </c>
      <c r="R485" s="266">
        <v>8</v>
      </c>
      <c r="S485" s="266">
        <v>29</v>
      </c>
      <c r="T485" s="266">
        <v>11</v>
      </c>
      <c r="U485" s="266">
        <v>2</v>
      </c>
      <c r="V485" s="266">
        <v>4</v>
      </c>
      <c r="W485" s="266">
        <v>11</v>
      </c>
      <c r="X485" s="266">
        <v>18</v>
      </c>
      <c r="Y485" s="266">
        <v>13</v>
      </c>
      <c r="Z485" s="266" t="s">
        <v>245</v>
      </c>
      <c r="AA485" s="266">
        <v>35</v>
      </c>
      <c r="AB485" s="266">
        <v>48</v>
      </c>
      <c r="AC485" s="266">
        <v>46</v>
      </c>
      <c r="AD485" s="266">
        <v>47</v>
      </c>
      <c r="AE485" s="266">
        <v>47</v>
      </c>
      <c r="AF485" s="266">
        <v>45</v>
      </c>
      <c r="AG485" s="266">
        <v>0</v>
      </c>
      <c r="AH485" s="266">
        <v>48</v>
      </c>
      <c r="AI485" s="266">
        <v>41</v>
      </c>
      <c r="AJ485" s="266">
        <v>45</v>
      </c>
      <c r="AK485" s="266">
        <v>20</v>
      </c>
      <c r="AL485" s="266">
        <v>15</v>
      </c>
      <c r="AM485" s="266">
        <v>10</v>
      </c>
      <c r="AN485" s="266">
        <v>48</v>
      </c>
      <c r="AO485" s="266">
        <v>21</v>
      </c>
      <c r="AP485" s="266">
        <v>47</v>
      </c>
      <c r="AQ485" s="266">
        <v>47</v>
      </c>
    </row>
    <row r="486" spans="1:43">
      <c r="A486" s="272">
        <v>481</v>
      </c>
      <c r="C486" s="251" t="s">
        <v>285</v>
      </c>
      <c r="D486" s="276">
        <v>2456</v>
      </c>
      <c r="E486" s="276">
        <v>1718</v>
      </c>
      <c r="F486" s="266">
        <v>400</v>
      </c>
      <c r="G486" s="266">
        <v>162</v>
      </c>
      <c r="H486" s="266">
        <v>160</v>
      </c>
      <c r="I486" s="266">
        <v>78</v>
      </c>
      <c r="J486" s="266">
        <v>49.1</v>
      </c>
      <c r="K486" s="266">
        <v>195</v>
      </c>
      <c r="L486" s="266">
        <v>61</v>
      </c>
      <c r="M486" s="266">
        <v>6</v>
      </c>
      <c r="N486" s="266">
        <v>60</v>
      </c>
      <c r="O486" s="266">
        <v>3</v>
      </c>
      <c r="P486" s="266">
        <v>5</v>
      </c>
      <c r="Q486" s="266">
        <v>11</v>
      </c>
      <c r="R486" s="266">
        <v>1</v>
      </c>
      <c r="S486" s="266">
        <v>9</v>
      </c>
      <c r="T486" s="266">
        <v>1</v>
      </c>
      <c r="U486" s="266" t="s">
        <v>245</v>
      </c>
      <c r="V486" s="266">
        <v>1</v>
      </c>
      <c r="W486" s="266" t="s">
        <v>245</v>
      </c>
      <c r="X486" s="266">
        <v>7</v>
      </c>
      <c r="Y486" s="266">
        <v>3</v>
      </c>
      <c r="Z486" s="266" t="s">
        <v>245</v>
      </c>
      <c r="AA486" s="266">
        <v>6</v>
      </c>
      <c r="AB486" s="266">
        <v>11</v>
      </c>
      <c r="AC486" s="266">
        <v>11</v>
      </c>
      <c r="AD486" s="266">
        <v>11</v>
      </c>
      <c r="AE486" s="266">
        <v>10</v>
      </c>
      <c r="AF486" s="266">
        <v>10</v>
      </c>
      <c r="AG486" s="266">
        <v>0</v>
      </c>
      <c r="AH486" s="266">
        <v>11</v>
      </c>
      <c r="AI486" s="266">
        <v>10</v>
      </c>
      <c r="AJ486" s="266">
        <v>10</v>
      </c>
      <c r="AK486" s="266">
        <v>3</v>
      </c>
      <c r="AL486" s="266">
        <v>6</v>
      </c>
      <c r="AM486" s="266">
        <v>4</v>
      </c>
      <c r="AN486" s="266">
        <v>11</v>
      </c>
      <c r="AO486" s="266">
        <v>3</v>
      </c>
      <c r="AP486" s="266">
        <v>10</v>
      </c>
      <c r="AQ486" s="266">
        <v>10</v>
      </c>
    </row>
    <row r="487" spans="1:43">
      <c r="A487" s="272">
        <v>482</v>
      </c>
      <c r="C487" s="251" t="s">
        <v>282</v>
      </c>
      <c r="D487" s="276">
        <v>1509</v>
      </c>
      <c r="E487" s="276">
        <v>603</v>
      </c>
      <c r="F487" s="266">
        <v>398</v>
      </c>
      <c r="G487" s="266">
        <v>158</v>
      </c>
      <c r="H487" s="266">
        <v>57</v>
      </c>
      <c r="I487" s="266">
        <v>183</v>
      </c>
      <c r="J487" s="266">
        <v>97.67</v>
      </c>
      <c r="K487" s="266">
        <v>231</v>
      </c>
      <c r="L487" s="266">
        <v>66</v>
      </c>
      <c r="M487" s="266">
        <v>6</v>
      </c>
      <c r="N487" s="266">
        <v>65</v>
      </c>
      <c r="O487" s="266">
        <v>2</v>
      </c>
      <c r="P487" s="266">
        <v>3</v>
      </c>
      <c r="Q487" s="266">
        <v>9</v>
      </c>
      <c r="R487" s="266">
        <v>1</v>
      </c>
      <c r="S487" s="266">
        <v>4</v>
      </c>
      <c r="T487" s="266">
        <v>4</v>
      </c>
      <c r="U487" s="266">
        <v>2</v>
      </c>
      <c r="V487" s="266">
        <v>1</v>
      </c>
      <c r="W487" s="266">
        <v>2</v>
      </c>
      <c r="X487" s="266">
        <v>3</v>
      </c>
      <c r="Y487" s="266">
        <v>1</v>
      </c>
      <c r="Z487" s="266" t="s">
        <v>245</v>
      </c>
      <c r="AA487" s="266">
        <v>5</v>
      </c>
      <c r="AB487" s="266">
        <v>9</v>
      </c>
      <c r="AC487" s="266">
        <v>8</v>
      </c>
      <c r="AD487" s="266">
        <v>9</v>
      </c>
      <c r="AE487" s="266">
        <v>9</v>
      </c>
      <c r="AF487" s="266">
        <v>9</v>
      </c>
      <c r="AG487" s="266">
        <v>0</v>
      </c>
      <c r="AH487" s="266">
        <v>9</v>
      </c>
      <c r="AI487" s="266">
        <v>3</v>
      </c>
      <c r="AJ487" s="266">
        <v>9</v>
      </c>
      <c r="AK487" s="266">
        <v>2</v>
      </c>
      <c r="AL487" s="266">
        <v>4</v>
      </c>
      <c r="AM487" s="266">
        <v>3</v>
      </c>
      <c r="AN487" s="266">
        <v>9</v>
      </c>
      <c r="AO487" s="266">
        <v>3</v>
      </c>
      <c r="AP487" s="266">
        <v>9</v>
      </c>
      <c r="AQ487" s="266">
        <v>9</v>
      </c>
    </row>
    <row r="488" spans="1:43">
      <c r="A488" s="272">
        <v>483</v>
      </c>
      <c r="C488" s="251" t="s">
        <v>4452</v>
      </c>
      <c r="D488" s="276">
        <v>3535</v>
      </c>
      <c r="E488" s="276">
        <v>1758</v>
      </c>
      <c r="F488" s="266">
        <v>966</v>
      </c>
      <c r="G488" s="266">
        <v>436</v>
      </c>
      <c r="H488" s="266">
        <v>112</v>
      </c>
      <c r="I488" s="266">
        <v>418</v>
      </c>
      <c r="J488" s="266">
        <v>215.69</v>
      </c>
      <c r="K488" s="266">
        <v>555</v>
      </c>
      <c r="L488" s="266">
        <v>128</v>
      </c>
      <c r="M488" s="266">
        <v>18</v>
      </c>
      <c r="N488" s="266">
        <v>124</v>
      </c>
      <c r="O488" s="266">
        <v>4</v>
      </c>
      <c r="P488" s="266">
        <v>5</v>
      </c>
      <c r="Q488" s="266">
        <v>28</v>
      </c>
      <c r="R488" s="266">
        <v>6</v>
      </c>
      <c r="S488" s="266">
        <v>16</v>
      </c>
      <c r="T488" s="266">
        <v>6</v>
      </c>
      <c r="U488" s="266" t="s">
        <v>245</v>
      </c>
      <c r="V488" s="266">
        <v>2</v>
      </c>
      <c r="W488" s="266">
        <v>9</v>
      </c>
      <c r="X488" s="266">
        <v>8</v>
      </c>
      <c r="Y488" s="266">
        <v>9</v>
      </c>
      <c r="Z488" s="266" t="s">
        <v>245</v>
      </c>
      <c r="AA488" s="266">
        <v>24</v>
      </c>
      <c r="AB488" s="266">
        <v>28</v>
      </c>
      <c r="AC488" s="266">
        <v>27</v>
      </c>
      <c r="AD488" s="266">
        <v>27</v>
      </c>
      <c r="AE488" s="266">
        <v>28</v>
      </c>
      <c r="AF488" s="266">
        <v>26</v>
      </c>
      <c r="AG488" s="266">
        <v>0</v>
      </c>
      <c r="AH488" s="266">
        <v>28</v>
      </c>
      <c r="AI488" s="266">
        <v>28</v>
      </c>
      <c r="AJ488" s="266">
        <v>26</v>
      </c>
      <c r="AK488" s="266">
        <v>15</v>
      </c>
      <c r="AL488" s="266">
        <v>5</v>
      </c>
      <c r="AM488" s="266">
        <v>3</v>
      </c>
      <c r="AN488" s="266">
        <v>28</v>
      </c>
      <c r="AO488" s="266">
        <v>15</v>
      </c>
      <c r="AP488" s="266">
        <v>28</v>
      </c>
      <c r="AQ488" s="266">
        <v>28</v>
      </c>
    </row>
    <row r="489" spans="1:43">
      <c r="A489" s="272">
        <v>484</v>
      </c>
      <c r="B489" s="251" t="s">
        <v>295</v>
      </c>
      <c r="D489" s="276">
        <v>27166</v>
      </c>
      <c r="E489" s="276">
        <v>23894</v>
      </c>
      <c r="F489" s="266">
        <v>645</v>
      </c>
      <c r="G489" s="266">
        <v>357</v>
      </c>
      <c r="H489" s="266">
        <v>278</v>
      </c>
      <c r="I489" s="266">
        <v>10</v>
      </c>
      <c r="J489" s="266">
        <v>69.25</v>
      </c>
      <c r="K489" s="266">
        <v>249</v>
      </c>
      <c r="L489" s="266">
        <v>41</v>
      </c>
      <c r="M489" s="266">
        <v>3</v>
      </c>
      <c r="N489" s="266">
        <v>40</v>
      </c>
      <c r="O489" s="266" t="s">
        <v>245</v>
      </c>
      <c r="P489" s="266">
        <v>1</v>
      </c>
      <c r="Q489" s="266">
        <v>31</v>
      </c>
      <c r="R489" s="266">
        <v>15</v>
      </c>
      <c r="S489" s="266">
        <v>11</v>
      </c>
      <c r="T489" s="266">
        <v>5</v>
      </c>
      <c r="U489" s="266" t="s">
        <v>245</v>
      </c>
      <c r="V489" s="266">
        <v>4</v>
      </c>
      <c r="W489" s="266">
        <v>7</v>
      </c>
      <c r="X489" s="266">
        <v>13</v>
      </c>
      <c r="Y489" s="266">
        <v>5</v>
      </c>
      <c r="Z489" s="266">
        <v>2</v>
      </c>
      <c r="AA489" s="266">
        <v>17</v>
      </c>
      <c r="AB489" s="266">
        <v>29</v>
      </c>
      <c r="AC489" s="266">
        <v>27</v>
      </c>
      <c r="AD489" s="266">
        <v>30</v>
      </c>
      <c r="AE489" s="266">
        <v>28</v>
      </c>
      <c r="AF489" s="266">
        <v>30</v>
      </c>
      <c r="AG489" s="266">
        <v>1</v>
      </c>
      <c r="AH489" s="266">
        <v>31</v>
      </c>
      <c r="AI489" s="266">
        <v>29</v>
      </c>
      <c r="AJ489" s="266">
        <v>31</v>
      </c>
      <c r="AK489" s="266">
        <v>1</v>
      </c>
      <c r="AL489" s="266">
        <v>17</v>
      </c>
      <c r="AM489" s="266">
        <v>12</v>
      </c>
      <c r="AN489" s="266">
        <v>31</v>
      </c>
      <c r="AO489" s="266">
        <v>3</v>
      </c>
      <c r="AP489" s="266">
        <v>31</v>
      </c>
      <c r="AQ489" s="266">
        <v>27</v>
      </c>
    </row>
    <row r="490" spans="1:43">
      <c r="A490" s="272">
        <v>485</v>
      </c>
      <c r="C490" s="251" t="s">
        <v>4647</v>
      </c>
      <c r="D490" s="276">
        <v>2847</v>
      </c>
      <c r="E490" s="276">
        <v>2280</v>
      </c>
      <c r="F490" s="266">
        <v>142</v>
      </c>
      <c r="G490" s="266">
        <v>130</v>
      </c>
      <c r="H490" s="266">
        <v>9</v>
      </c>
      <c r="I490" s="266">
        <v>3</v>
      </c>
      <c r="J490" s="266">
        <v>15.58</v>
      </c>
      <c r="K490" s="266">
        <v>72</v>
      </c>
      <c r="L490" s="266">
        <v>13</v>
      </c>
      <c r="M490" s="266">
        <v>1</v>
      </c>
      <c r="N490" s="266">
        <v>13</v>
      </c>
      <c r="O490" s="266" t="s">
        <v>245</v>
      </c>
      <c r="P490" s="266" t="s">
        <v>245</v>
      </c>
      <c r="Q490" s="266">
        <v>5</v>
      </c>
      <c r="R490" s="266">
        <v>5</v>
      </c>
      <c r="S490" s="266" t="s">
        <v>245</v>
      </c>
      <c r="T490" s="266" t="s">
        <v>245</v>
      </c>
      <c r="U490" s="266" t="s">
        <v>245</v>
      </c>
      <c r="V490" s="266">
        <v>1</v>
      </c>
      <c r="W490" s="266">
        <v>3</v>
      </c>
      <c r="X490" s="266">
        <v>1</v>
      </c>
      <c r="Y490" s="266" t="s">
        <v>245</v>
      </c>
      <c r="Z490" s="266" t="s">
        <v>245</v>
      </c>
      <c r="AA490" s="266">
        <v>5</v>
      </c>
      <c r="AB490" s="266">
        <v>5</v>
      </c>
      <c r="AC490" s="266">
        <v>5</v>
      </c>
      <c r="AD490" s="266">
        <v>5</v>
      </c>
      <c r="AE490" s="266">
        <v>5</v>
      </c>
      <c r="AF490" s="266">
        <v>5</v>
      </c>
      <c r="AG490" s="266">
        <v>0</v>
      </c>
      <c r="AH490" s="266">
        <v>5</v>
      </c>
      <c r="AI490" s="266">
        <v>5</v>
      </c>
      <c r="AJ490" s="266">
        <v>5</v>
      </c>
      <c r="AK490" s="266">
        <v>0</v>
      </c>
      <c r="AL490" s="266">
        <v>4</v>
      </c>
      <c r="AM490" s="266">
        <v>4</v>
      </c>
      <c r="AN490" s="266">
        <v>5</v>
      </c>
      <c r="AO490" s="266">
        <v>0</v>
      </c>
      <c r="AP490" s="266">
        <v>5</v>
      </c>
      <c r="AQ490" s="266">
        <v>5</v>
      </c>
    </row>
    <row r="491" spans="1:43">
      <c r="A491" s="272">
        <v>486</v>
      </c>
      <c r="C491" s="251" t="s">
        <v>4475</v>
      </c>
      <c r="D491" s="276">
        <v>24319</v>
      </c>
      <c r="E491" s="276">
        <v>21614</v>
      </c>
      <c r="F491" s="266">
        <v>503</v>
      </c>
      <c r="G491" s="266">
        <v>227</v>
      </c>
      <c r="H491" s="266">
        <v>269</v>
      </c>
      <c r="I491" s="266">
        <v>7</v>
      </c>
      <c r="J491" s="266">
        <v>53.67</v>
      </c>
      <c r="K491" s="266">
        <v>177</v>
      </c>
      <c r="L491" s="266">
        <v>28</v>
      </c>
      <c r="M491" s="266">
        <v>2</v>
      </c>
      <c r="N491" s="266">
        <v>27</v>
      </c>
      <c r="O491" s="266" t="s">
        <v>245</v>
      </c>
      <c r="P491" s="266">
        <v>1</v>
      </c>
      <c r="Q491" s="266">
        <v>26</v>
      </c>
      <c r="R491" s="266">
        <v>10</v>
      </c>
      <c r="S491" s="266">
        <v>11</v>
      </c>
      <c r="T491" s="266">
        <v>5</v>
      </c>
      <c r="U491" s="266" t="s">
        <v>245</v>
      </c>
      <c r="V491" s="266">
        <v>3</v>
      </c>
      <c r="W491" s="266">
        <v>4</v>
      </c>
      <c r="X491" s="266">
        <v>12</v>
      </c>
      <c r="Y491" s="266">
        <v>5</v>
      </c>
      <c r="Z491" s="266">
        <v>2</v>
      </c>
      <c r="AA491" s="266">
        <v>12</v>
      </c>
      <c r="AB491" s="266">
        <v>24</v>
      </c>
      <c r="AC491" s="266">
        <v>22</v>
      </c>
      <c r="AD491" s="266">
        <v>25</v>
      </c>
      <c r="AE491" s="266">
        <v>23</v>
      </c>
      <c r="AF491" s="266">
        <v>25</v>
      </c>
      <c r="AG491" s="266">
        <v>1</v>
      </c>
      <c r="AH491" s="266">
        <v>26</v>
      </c>
      <c r="AI491" s="266">
        <v>24</v>
      </c>
      <c r="AJ491" s="266">
        <v>26</v>
      </c>
      <c r="AK491" s="266">
        <v>1</v>
      </c>
      <c r="AL491" s="266">
        <v>13</v>
      </c>
      <c r="AM491" s="266">
        <v>8</v>
      </c>
      <c r="AN491" s="266">
        <v>26</v>
      </c>
      <c r="AO491" s="266">
        <v>3</v>
      </c>
      <c r="AP491" s="266">
        <v>26</v>
      </c>
      <c r="AQ491" s="266">
        <v>22</v>
      </c>
    </row>
    <row r="492" spans="1:43">
      <c r="A492" s="272">
        <v>487</v>
      </c>
    </row>
    <row r="493" spans="1:43">
      <c r="A493" s="272">
        <v>488</v>
      </c>
    </row>
    <row r="494" spans="1:43">
      <c r="A494" s="272">
        <v>489</v>
      </c>
    </row>
    <row r="495" spans="1:43">
      <c r="A495" s="272">
        <v>490</v>
      </c>
    </row>
    <row r="496" spans="1:43">
      <c r="A496" s="272">
        <v>491</v>
      </c>
    </row>
    <row r="497" spans="1:1">
      <c r="A497" s="272">
        <v>492</v>
      </c>
    </row>
    <row r="498" spans="1:1">
      <c r="A498" s="272">
        <v>493</v>
      </c>
    </row>
    <row r="499" spans="1:1">
      <c r="A499" s="272">
        <v>494</v>
      </c>
    </row>
    <row r="500" spans="1:1">
      <c r="A500" s="272">
        <v>495</v>
      </c>
    </row>
    <row r="501" spans="1:1">
      <c r="A501" s="272">
        <v>496</v>
      </c>
    </row>
    <row r="502" spans="1:1">
      <c r="A502" s="272">
        <v>497</v>
      </c>
    </row>
    <row r="503" spans="1:1">
      <c r="A503" s="272">
        <v>498</v>
      </c>
    </row>
    <row r="504" spans="1:1">
      <c r="A504" s="272">
        <v>499</v>
      </c>
    </row>
    <row r="505" spans="1:1">
      <c r="A505" s="272">
        <v>500</v>
      </c>
    </row>
  </sheetData>
  <autoFilter ref="A5:WVK505">
    <filterColumn colId="0" showButton="0"/>
    <filterColumn colId="1" showButton="0"/>
  </autoFilter>
  <mergeCells count="8">
    <mergeCell ref="AH4:AQ4"/>
    <mergeCell ref="A5:C5"/>
    <mergeCell ref="D4:E4"/>
    <mergeCell ref="F4:I4"/>
    <mergeCell ref="K4:P4"/>
    <mergeCell ref="Q4:T4"/>
    <mergeCell ref="U4:X4"/>
    <mergeCell ref="Y4:AG4"/>
  </mergeCells>
  <phoneticPr fontId="11"/>
  <pageMargins left="0.59055118110236227" right="0.59055118110236227" top="0.39370078740157483" bottom="0.39370078740157483" header="0.39370078740157483" footer="0.39370078740157483"/>
  <pageSetup paperSize="9" pageOrder="overThenDown"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1"/>
  <sheetViews>
    <sheetView workbookViewId="0">
      <selection activeCell="D3" sqref="D3"/>
    </sheetView>
  </sheetViews>
  <sheetFormatPr defaultRowHeight="13.5"/>
  <cols>
    <col min="1" max="1" width="9" style="196"/>
    <col min="2" max="2" width="17.375" style="196" customWidth="1"/>
    <col min="3" max="4" width="9.75" style="196" bestFit="1" customWidth="1"/>
    <col min="5" max="5" width="9.125" style="196" bestFit="1" customWidth="1"/>
    <col min="6" max="6" width="9.75" style="196" bestFit="1" customWidth="1"/>
    <col min="7" max="7" width="9.125" style="196" bestFit="1" customWidth="1"/>
    <col min="8" max="8" width="9.875" style="196" bestFit="1" customWidth="1"/>
    <col min="9" max="16384" width="9" style="196"/>
  </cols>
  <sheetData>
    <row r="1" spans="1:9" ht="24">
      <c r="A1" s="199"/>
      <c r="B1" s="200" t="s">
        <v>200</v>
      </c>
      <c r="C1" s="201" t="s">
        <v>201</v>
      </c>
      <c r="D1" s="201" t="s">
        <v>202</v>
      </c>
      <c r="E1" s="201" t="s">
        <v>203</v>
      </c>
      <c r="F1" s="201" t="s">
        <v>204</v>
      </c>
      <c r="G1" s="199" t="s">
        <v>205</v>
      </c>
      <c r="H1" s="199" t="s">
        <v>206</v>
      </c>
      <c r="I1" s="199"/>
    </row>
    <row r="2" spans="1:9">
      <c r="A2" s="245">
        <v>1</v>
      </c>
      <c r="B2" s="284" t="s">
        <v>4531</v>
      </c>
      <c r="C2" s="197">
        <v>328005.7</v>
      </c>
      <c r="D2" s="197">
        <v>492501.07</v>
      </c>
      <c r="E2" s="197">
        <v>12628.96</v>
      </c>
      <c r="F2" s="197">
        <v>54998.89</v>
      </c>
      <c r="G2" s="197">
        <v>2343.58</v>
      </c>
      <c r="H2" s="197">
        <v>7321.13</v>
      </c>
    </row>
    <row r="3" spans="1:9">
      <c r="A3" s="196">
        <v>2</v>
      </c>
      <c r="B3" s="237" t="s">
        <v>512</v>
      </c>
      <c r="C3" s="197">
        <v>11167.34</v>
      </c>
      <c r="D3" s="197">
        <v>45925.8</v>
      </c>
      <c r="E3" s="197">
        <v>6186.39</v>
      </c>
      <c r="F3" s="197">
        <v>14207.38</v>
      </c>
      <c r="G3" s="197">
        <v>443.33</v>
      </c>
      <c r="H3" s="197">
        <v>1131.1000000000001</v>
      </c>
    </row>
    <row r="4" spans="1:9">
      <c r="A4" s="196">
        <v>3</v>
      </c>
      <c r="B4" s="241" t="s">
        <v>4533</v>
      </c>
      <c r="C4" s="197">
        <v>0</v>
      </c>
      <c r="D4" s="197">
        <v>427.1</v>
      </c>
      <c r="E4" s="197">
        <v>2404.3000000000002</v>
      </c>
      <c r="F4" s="197">
        <v>571.07000000000005</v>
      </c>
      <c r="G4" s="197">
        <v>363.35</v>
      </c>
      <c r="H4" s="197">
        <v>494.78000000000003</v>
      </c>
    </row>
    <row r="5" spans="1:9">
      <c r="A5" s="196">
        <v>4</v>
      </c>
      <c r="B5" s="237" t="s">
        <v>573</v>
      </c>
      <c r="C5" s="197">
        <v>108.17</v>
      </c>
      <c r="D5" s="197">
        <v>2645.88</v>
      </c>
      <c r="E5" s="197">
        <v>0</v>
      </c>
      <c r="F5" s="197">
        <v>5.52</v>
      </c>
      <c r="G5" s="197">
        <v>0</v>
      </c>
      <c r="H5" s="197">
        <v>0</v>
      </c>
    </row>
    <row r="6" spans="1:9">
      <c r="A6" s="196">
        <v>5</v>
      </c>
      <c r="B6" s="237" t="s">
        <v>599</v>
      </c>
      <c r="C6" s="197">
        <v>2.75</v>
      </c>
      <c r="D6" s="197">
        <v>1863.35</v>
      </c>
      <c r="E6" s="197">
        <v>78.180000000000007</v>
      </c>
      <c r="F6" s="197">
        <v>466.62</v>
      </c>
      <c r="G6" s="197">
        <v>0</v>
      </c>
      <c r="H6" s="197">
        <v>0</v>
      </c>
    </row>
    <row r="7" spans="1:9">
      <c r="A7" s="196">
        <v>6</v>
      </c>
      <c r="B7" s="237" t="s">
        <v>613</v>
      </c>
      <c r="C7" s="197">
        <v>49.86</v>
      </c>
      <c r="D7" s="197">
        <v>727.36</v>
      </c>
      <c r="E7" s="197">
        <v>332.8</v>
      </c>
      <c r="F7" s="197">
        <v>829.49</v>
      </c>
      <c r="G7" s="197">
        <v>0</v>
      </c>
      <c r="H7" s="197">
        <v>18.310000000000002</v>
      </c>
    </row>
    <row r="8" spans="1:9">
      <c r="A8" s="196">
        <v>7</v>
      </c>
      <c r="B8" s="237" t="s">
        <v>623</v>
      </c>
      <c r="C8" s="197">
        <v>9.69</v>
      </c>
      <c r="D8" s="197">
        <v>277.82</v>
      </c>
      <c r="E8" s="197">
        <v>235.6</v>
      </c>
      <c r="F8" s="197">
        <v>277.82</v>
      </c>
      <c r="G8" s="197">
        <v>0</v>
      </c>
      <c r="H8" s="197">
        <v>33.06</v>
      </c>
    </row>
    <row r="9" spans="1:9">
      <c r="A9" s="196">
        <v>8</v>
      </c>
      <c r="B9" s="237" t="s">
        <v>630</v>
      </c>
      <c r="C9" s="197">
        <v>0</v>
      </c>
      <c r="D9" s="197">
        <v>688.8</v>
      </c>
      <c r="E9" s="197">
        <v>11.59</v>
      </c>
      <c r="F9" s="197">
        <v>688.79</v>
      </c>
      <c r="G9" s="197">
        <v>0</v>
      </c>
      <c r="H9" s="197">
        <v>11.93</v>
      </c>
    </row>
    <row r="10" spans="1:9">
      <c r="A10" s="196">
        <v>9</v>
      </c>
      <c r="B10" s="243" t="s">
        <v>4534</v>
      </c>
      <c r="C10" s="197">
        <v>0</v>
      </c>
      <c r="D10" s="197">
        <v>284.25</v>
      </c>
      <c r="E10" s="197">
        <v>115.94</v>
      </c>
      <c r="F10" s="197">
        <v>284.25</v>
      </c>
      <c r="G10" s="197">
        <v>0</v>
      </c>
      <c r="H10" s="197">
        <v>33.47</v>
      </c>
    </row>
    <row r="11" spans="1:9">
      <c r="A11" s="196">
        <v>10</v>
      </c>
      <c r="B11" s="237" t="s">
        <v>639</v>
      </c>
      <c r="C11" s="197">
        <v>0</v>
      </c>
      <c r="D11" s="197">
        <v>360.16</v>
      </c>
      <c r="E11" s="197">
        <v>253.62</v>
      </c>
      <c r="F11" s="197">
        <v>360.16</v>
      </c>
      <c r="G11" s="197">
        <v>0</v>
      </c>
      <c r="H11" s="197">
        <v>57.480000000000004</v>
      </c>
    </row>
    <row r="12" spans="1:9">
      <c r="A12" s="196">
        <v>11</v>
      </c>
      <c r="B12" s="237" t="s">
        <v>647</v>
      </c>
      <c r="C12" s="197">
        <v>0</v>
      </c>
      <c r="D12" s="197">
        <v>253.5</v>
      </c>
      <c r="E12" s="197">
        <v>251.45</v>
      </c>
      <c r="F12" s="197">
        <v>253.5</v>
      </c>
      <c r="G12" s="197">
        <v>0</v>
      </c>
      <c r="H12" s="197">
        <v>102.91000000000001</v>
      </c>
    </row>
    <row r="13" spans="1:9">
      <c r="A13" s="196">
        <v>12</v>
      </c>
      <c r="B13" s="237" t="s">
        <v>654</v>
      </c>
      <c r="C13" s="197">
        <v>0</v>
      </c>
      <c r="D13" s="197">
        <v>427.5</v>
      </c>
      <c r="E13" s="197">
        <v>394.96</v>
      </c>
      <c r="F13" s="197">
        <v>840.68</v>
      </c>
      <c r="G13" s="197">
        <v>0</v>
      </c>
      <c r="H13" s="197">
        <v>36.18</v>
      </c>
    </row>
    <row r="14" spans="1:9">
      <c r="A14" s="196">
        <v>13</v>
      </c>
      <c r="B14" s="237" t="s">
        <v>661</v>
      </c>
      <c r="C14" s="197">
        <v>233.64</v>
      </c>
      <c r="D14" s="197">
        <v>1451.25</v>
      </c>
      <c r="E14" s="197">
        <v>0.13</v>
      </c>
      <c r="F14" s="197">
        <v>4.09</v>
      </c>
      <c r="G14" s="197">
        <v>0</v>
      </c>
      <c r="H14" s="197">
        <v>0</v>
      </c>
    </row>
    <row r="15" spans="1:9">
      <c r="A15" s="196">
        <v>14</v>
      </c>
      <c r="B15" s="237" t="s">
        <v>689</v>
      </c>
      <c r="C15" s="197">
        <v>7.13</v>
      </c>
      <c r="D15" s="197">
        <v>257.08999999999997</v>
      </c>
      <c r="E15" s="197">
        <v>404.27</v>
      </c>
      <c r="F15" s="197">
        <v>257.04000000000002</v>
      </c>
      <c r="G15" s="197">
        <v>29.02</v>
      </c>
      <c r="H15" s="197">
        <v>81.59</v>
      </c>
    </row>
    <row r="16" spans="1:9">
      <c r="A16" s="196">
        <v>15</v>
      </c>
      <c r="B16" s="237" t="s">
        <v>702</v>
      </c>
      <c r="C16" s="197">
        <v>63.18</v>
      </c>
      <c r="D16" s="197">
        <v>330.07</v>
      </c>
      <c r="E16" s="197">
        <v>62.94</v>
      </c>
      <c r="F16" s="197">
        <v>329.93</v>
      </c>
      <c r="G16" s="197">
        <v>0</v>
      </c>
      <c r="H16" s="197">
        <v>3.41</v>
      </c>
    </row>
    <row r="17" spans="1:8">
      <c r="A17" s="196">
        <v>16</v>
      </c>
      <c r="B17" s="237" t="s">
        <v>710</v>
      </c>
      <c r="C17" s="197">
        <v>0</v>
      </c>
      <c r="D17" s="197">
        <v>751.21</v>
      </c>
      <c r="E17" s="197">
        <v>76.22</v>
      </c>
      <c r="F17" s="197">
        <v>704.54</v>
      </c>
      <c r="G17" s="197">
        <v>0</v>
      </c>
      <c r="H17" s="197">
        <v>1.68</v>
      </c>
    </row>
    <row r="18" spans="1:8">
      <c r="A18" s="196">
        <v>17</v>
      </c>
      <c r="B18" s="237" t="s">
        <v>718</v>
      </c>
      <c r="C18" s="197">
        <v>0</v>
      </c>
      <c r="D18" s="197">
        <v>378.96</v>
      </c>
      <c r="E18" s="197">
        <v>39.700000000000003</v>
      </c>
      <c r="F18" s="197">
        <v>378.96</v>
      </c>
      <c r="G18" s="197">
        <v>0</v>
      </c>
      <c r="H18" s="197">
        <v>10.25</v>
      </c>
    </row>
    <row r="19" spans="1:8">
      <c r="A19" s="196">
        <v>18</v>
      </c>
      <c r="B19" s="237" t="s">
        <v>723</v>
      </c>
      <c r="C19" s="197">
        <v>144.80000000000001</v>
      </c>
      <c r="D19" s="197">
        <v>1235.6400000000001</v>
      </c>
      <c r="E19" s="197">
        <v>0</v>
      </c>
      <c r="F19" s="197">
        <v>25.87</v>
      </c>
      <c r="G19" s="197">
        <v>0</v>
      </c>
      <c r="H19" s="197">
        <v>0</v>
      </c>
    </row>
    <row r="20" spans="1:8">
      <c r="A20" s="196">
        <v>19</v>
      </c>
      <c r="B20" s="237" t="s">
        <v>737</v>
      </c>
      <c r="C20" s="197">
        <v>0</v>
      </c>
      <c r="D20" s="197">
        <v>164.69</v>
      </c>
      <c r="E20" s="197">
        <v>53.34</v>
      </c>
      <c r="F20" s="197">
        <v>164.69</v>
      </c>
      <c r="G20" s="197">
        <v>0</v>
      </c>
      <c r="H20" s="197">
        <v>0.46</v>
      </c>
    </row>
    <row r="21" spans="1:8">
      <c r="A21" s="196">
        <v>20</v>
      </c>
      <c r="B21" s="237" t="s">
        <v>279</v>
      </c>
      <c r="C21" s="197">
        <v>0</v>
      </c>
      <c r="D21" s="197">
        <v>653.12</v>
      </c>
      <c r="E21" s="197">
        <v>37.86</v>
      </c>
      <c r="F21" s="197">
        <v>885.11</v>
      </c>
      <c r="G21" s="197">
        <v>0</v>
      </c>
      <c r="H21" s="197">
        <v>15.629999999999999</v>
      </c>
    </row>
    <row r="22" spans="1:8">
      <c r="A22" s="196">
        <v>21</v>
      </c>
      <c r="B22" s="237" t="s">
        <v>750</v>
      </c>
      <c r="C22" s="197">
        <v>0</v>
      </c>
      <c r="D22" s="197">
        <v>327.05</v>
      </c>
      <c r="E22" s="197">
        <v>125</v>
      </c>
      <c r="F22" s="197">
        <v>336.7</v>
      </c>
      <c r="G22" s="197">
        <v>1.9</v>
      </c>
      <c r="H22" s="197">
        <v>0.01</v>
      </c>
    </row>
    <row r="23" spans="1:8">
      <c r="A23" s="196">
        <v>22</v>
      </c>
      <c r="B23" s="243" t="s">
        <v>4535</v>
      </c>
      <c r="C23" s="197">
        <v>0</v>
      </c>
      <c r="D23" s="197">
        <v>158.29</v>
      </c>
      <c r="E23" s="197">
        <v>152.44999999999999</v>
      </c>
      <c r="F23" s="197">
        <v>158.29</v>
      </c>
      <c r="G23" s="197">
        <v>0</v>
      </c>
      <c r="H23" s="197">
        <v>34.06</v>
      </c>
    </row>
    <row r="24" spans="1:8">
      <c r="A24" s="196">
        <v>23</v>
      </c>
      <c r="B24" s="237" t="s">
        <v>762</v>
      </c>
      <c r="C24" s="197">
        <v>0</v>
      </c>
      <c r="D24" s="197">
        <v>203.28</v>
      </c>
      <c r="E24" s="197">
        <v>50.54</v>
      </c>
      <c r="F24" s="197">
        <v>203.28</v>
      </c>
      <c r="G24" s="197">
        <v>0</v>
      </c>
      <c r="H24" s="197">
        <v>22.98</v>
      </c>
    </row>
    <row r="25" spans="1:8">
      <c r="A25" s="196">
        <v>24</v>
      </c>
      <c r="B25" s="237" t="s">
        <v>772</v>
      </c>
      <c r="C25" s="197">
        <v>48.09</v>
      </c>
      <c r="D25" s="197">
        <v>1622.3</v>
      </c>
      <c r="E25" s="197">
        <v>0</v>
      </c>
      <c r="F25" s="197">
        <v>12.67</v>
      </c>
      <c r="G25" s="197">
        <v>0</v>
      </c>
      <c r="H25" s="197">
        <v>0</v>
      </c>
    </row>
    <row r="26" spans="1:8">
      <c r="A26" s="196">
        <v>25</v>
      </c>
      <c r="B26" s="237" t="s">
        <v>785</v>
      </c>
      <c r="C26" s="197">
        <v>22.85</v>
      </c>
      <c r="D26" s="197">
        <v>1147.1099999999999</v>
      </c>
      <c r="E26" s="197">
        <v>0</v>
      </c>
      <c r="F26" s="197">
        <v>0</v>
      </c>
      <c r="G26" s="197">
        <v>0</v>
      </c>
      <c r="H26" s="197">
        <v>0</v>
      </c>
    </row>
    <row r="27" spans="1:8">
      <c r="A27" s="196">
        <v>26</v>
      </c>
      <c r="B27" s="237" t="s">
        <v>794</v>
      </c>
      <c r="C27" s="197">
        <v>0</v>
      </c>
      <c r="D27" s="197">
        <v>286.55</v>
      </c>
      <c r="E27" s="197">
        <v>285.68</v>
      </c>
      <c r="F27" s="197">
        <v>286.55</v>
      </c>
      <c r="G27" s="197">
        <v>14.21</v>
      </c>
      <c r="H27" s="197">
        <v>42.98</v>
      </c>
    </row>
    <row r="28" spans="1:8">
      <c r="A28" s="196">
        <v>27</v>
      </c>
      <c r="B28" s="237" t="s">
        <v>804</v>
      </c>
      <c r="C28" s="197">
        <v>0</v>
      </c>
      <c r="D28" s="197">
        <v>195.89</v>
      </c>
      <c r="E28" s="197">
        <v>217.16</v>
      </c>
      <c r="F28" s="197">
        <v>195.9</v>
      </c>
      <c r="G28" s="197">
        <v>0</v>
      </c>
      <c r="H28" s="197">
        <v>65.34</v>
      </c>
    </row>
    <row r="29" spans="1:8">
      <c r="A29" s="196">
        <v>28</v>
      </c>
      <c r="B29" s="237" t="s">
        <v>826</v>
      </c>
      <c r="C29" s="197">
        <v>0</v>
      </c>
      <c r="D29" s="197">
        <v>271.66000000000003</v>
      </c>
      <c r="E29" s="197">
        <v>0.23</v>
      </c>
      <c r="F29" s="197">
        <v>271.66000000000003</v>
      </c>
      <c r="G29" s="197">
        <v>0</v>
      </c>
      <c r="H29" s="197">
        <v>0.8</v>
      </c>
    </row>
    <row r="30" spans="1:8">
      <c r="A30" s="196">
        <v>29</v>
      </c>
      <c r="B30" s="237" t="s">
        <v>831</v>
      </c>
      <c r="C30" s="197">
        <v>0</v>
      </c>
      <c r="D30" s="197">
        <v>440.52</v>
      </c>
      <c r="E30" s="197">
        <v>26.78</v>
      </c>
      <c r="F30" s="197">
        <v>440.52</v>
      </c>
      <c r="G30" s="197">
        <v>0</v>
      </c>
      <c r="H30" s="197">
        <v>0.36</v>
      </c>
    </row>
    <row r="31" spans="1:8">
      <c r="A31" s="196">
        <v>30</v>
      </c>
      <c r="B31" s="237" t="s">
        <v>837</v>
      </c>
      <c r="C31" s="197">
        <v>0.45</v>
      </c>
      <c r="D31" s="197">
        <v>3.55</v>
      </c>
      <c r="E31" s="197">
        <v>145.57</v>
      </c>
      <c r="F31" s="197">
        <v>4</v>
      </c>
      <c r="G31" s="197">
        <v>24.67</v>
      </c>
      <c r="H31" s="197">
        <v>0.62</v>
      </c>
    </row>
    <row r="32" spans="1:8">
      <c r="A32" s="196">
        <v>31</v>
      </c>
      <c r="B32" s="237" t="s">
        <v>289</v>
      </c>
      <c r="C32" s="197">
        <v>473.51</v>
      </c>
      <c r="D32" s="197">
        <v>452.75</v>
      </c>
      <c r="E32" s="197">
        <v>29.23</v>
      </c>
      <c r="F32" s="197">
        <v>490.8</v>
      </c>
      <c r="G32" s="197">
        <v>0</v>
      </c>
      <c r="H32" s="197">
        <v>0</v>
      </c>
    </row>
    <row r="33" spans="1:8">
      <c r="A33" s="196">
        <v>32</v>
      </c>
      <c r="B33" s="237" t="s">
        <v>864</v>
      </c>
      <c r="C33" s="197">
        <v>232.69</v>
      </c>
      <c r="D33" s="197">
        <v>363.86</v>
      </c>
      <c r="E33" s="197">
        <v>5.71</v>
      </c>
      <c r="F33" s="197">
        <v>455.04</v>
      </c>
      <c r="G33" s="197">
        <v>0</v>
      </c>
      <c r="H33" s="197">
        <v>0</v>
      </c>
    </row>
    <row r="34" spans="1:8">
      <c r="A34" s="196">
        <v>33</v>
      </c>
      <c r="B34" s="237" t="s">
        <v>294</v>
      </c>
      <c r="C34" s="197">
        <v>1776.5</v>
      </c>
      <c r="D34" s="197">
        <v>726.21</v>
      </c>
      <c r="E34" s="197">
        <v>0</v>
      </c>
      <c r="F34" s="197">
        <v>10.66</v>
      </c>
      <c r="G34" s="197">
        <v>0</v>
      </c>
      <c r="H34" s="197">
        <v>0</v>
      </c>
    </row>
    <row r="35" spans="1:8">
      <c r="A35" s="196">
        <v>34</v>
      </c>
      <c r="B35" s="237" t="s">
        <v>877</v>
      </c>
      <c r="C35" s="197">
        <v>406.69</v>
      </c>
      <c r="D35" s="197">
        <v>709.93</v>
      </c>
      <c r="E35" s="197">
        <v>31.78</v>
      </c>
      <c r="F35" s="197">
        <v>885.94</v>
      </c>
      <c r="G35" s="197">
        <v>0</v>
      </c>
      <c r="H35" s="197">
        <v>4.62</v>
      </c>
    </row>
    <row r="36" spans="1:8">
      <c r="A36" s="196">
        <v>35</v>
      </c>
      <c r="B36" s="237" t="s">
        <v>881</v>
      </c>
      <c r="C36" s="197">
        <v>0</v>
      </c>
      <c r="D36" s="197">
        <v>84.07</v>
      </c>
      <c r="E36" s="197">
        <v>13.78</v>
      </c>
      <c r="F36" s="197">
        <v>84.07</v>
      </c>
      <c r="G36" s="197">
        <v>0</v>
      </c>
      <c r="H36" s="197">
        <v>9.64</v>
      </c>
    </row>
    <row r="37" spans="1:8">
      <c r="A37" s="196">
        <v>36</v>
      </c>
      <c r="B37" s="237" t="s">
        <v>288</v>
      </c>
      <c r="C37" s="197">
        <v>1018.58</v>
      </c>
      <c r="D37" s="197">
        <v>639.82000000000005</v>
      </c>
      <c r="E37" s="197">
        <v>23.2</v>
      </c>
      <c r="F37" s="197">
        <v>182.05</v>
      </c>
      <c r="G37" s="197">
        <v>0</v>
      </c>
      <c r="H37" s="197">
        <v>0</v>
      </c>
    </row>
    <row r="38" spans="1:8">
      <c r="A38" s="196">
        <v>37</v>
      </c>
      <c r="B38" s="237" t="s">
        <v>889</v>
      </c>
      <c r="C38" s="197">
        <v>2935.87</v>
      </c>
      <c r="D38" s="197">
        <v>931.35</v>
      </c>
      <c r="E38" s="197">
        <v>0</v>
      </c>
      <c r="F38" s="197">
        <v>323.7</v>
      </c>
      <c r="G38" s="197">
        <v>0</v>
      </c>
      <c r="H38" s="197">
        <v>0</v>
      </c>
    </row>
    <row r="39" spans="1:8">
      <c r="A39" s="196">
        <v>38</v>
      </c>
      <c r="B39" s="237" t="s">
        <v>900</v>
      </c>
      <c r="C39" s="197">
        <v>160.29</v>
      </c>
      <c r="D39" s="197">
        <v>606.91</v>
      </c>
      <c r="E39" s="197">
        <v>0.16</v>
      </c>
      <c r="F39" s="197">
        <v>765.56</v>
      </c>
      <c r="G39" s="197">
        <v>0</v>
      </c>
      <c r="H39" s="197">
        <v>0</v>
      </c>
    </row>
    <row r="40" spans="1:8">
      <c r="A40" s="196">
        <v>39</v>
      </c>
      <c r="B40" s="237" t="s">
        <v>905</v>
      </c>
      <c r="C40" s="197">
        <v>666.99</v>
      </c>
      <c r="D40" s="197">
        <v>833.2</v>
      </c>
      <c r="E40" s="197">
        <v>98.94</v>
      </c>
      <c r="F40" s="197">
        <v>726.8</v>
      </c>
      <c r="G40" s="197">
        <v>2.65</v>
      </c>
      <c r="H40" s="197">
        <v>0</v>
      </c>
    </row>
    <row r="41" spans="1:8">
      <c r="A41" s="196">
        <v>40</v>
      </c>
      <c r="B41" s="237" t="s">
        <v>921</v>
      </c>
      <c r="C41" s="197">
        <v>384.22</v>
      </c>
      <c r="D41" s="197">
        <v>1410.76</v>
      </c>
      <c r="E41" s="197">
        <v>0</v>
      </c>
      <c r="F41" s="197">
        <v>0</v>
      </c>
      <c r="G41" s="197">
        <v>0</v>
      </c>
      <c r="H41" s="197">
        <v>0</v>
      </c>
    </row>
    <row r="42" spans="1:8">
      <c r="A42" s="196">
        <v>41</v>
      </c>
      <c r="B42" s="237" t="s">
        <v>944</v>
      </c>
      <c r="C42" s="197">
        <v>380.4</v>
      </c>
      <c r="D42" s="197">
        <v>851.83</v>
      </c>
      <c r="E42" s="197">
        <v>120.84</v>
      </c>
      <c r="F42" s="197">
        <v>619.26</v>
      </c>
      <c r="G42" s="197">
        <v>5.3</v>
      </c>
      <c r="H42" s="197">
        <v>9.49</v>
      </c>
    </row>
    <row r="43" spans="1:8">
      <c r="A43" s="196">
        <v>42</v>
      </c>
      <c r="B43" s="237" t="s">
        <v>956</v>
      </c>
      <c r="C43" s="197">
        <v>287</v>
      </c>
      <c r="D43" s="197">
        <v>593.03</v>
      </c>
      <c r="E43" s="197">
        <v>106.47</v>
      </c>
      <c r="F43" s="197">
        <v>425.8</v>
      </c>
      <c r="G43" s="197">
        <v>2.2400000000000002</v>
      </c>
      <c r="H43" s="197">
        <v>39.099999999999994</v>
      </c>
    </row>
    <row r="44" spans="1:8">
      <c r="A44" s="196">
        <v>43</v>
      </c>
      <c r="B44" s="237" t="s">
        <v>967</v>
      </c>
      <c r="C44" s="197">
        <v>18.54</v>
      </c>
      <c r="D44" s="197">
        <v>1543.16</v>
      </c>
      <c r="E44" s="197">
        <v>0</v>
      </c>
      <c r="F44" s="197">
        <v>0</v>
      </c>
      <c r="G44" s="197">
        <v>0</v>
      </c>
      <c r="H44" s="197">
        <v>0</v>
      </c>
    </row>
    <row r="45" spans="1:8">
      <c r="A45" s="196">
        <v>44</v>
      </c>
      <c r="B45" s="243" t="s">
        <v>988</v>
      </c>
      <c r="C45" s="197">
        <v>53.95</v>
      </c>
      <c r="D45" s="197">
        <v>1178.26</v>
      </c>
      <c r="E45" s="197">
        <v>0</v>
      </c>
      <c r="F45" s="197">
        <v>0</v>
      </c>
      <c r="G45" s="197">
        <v>0</v>
      </c>
      <c r="H45" s="197">
        <v>0</v>
      </c>
    </row>
    <row r="46" spans="1:8">
      <c r="A46" s="196">
        <v>45</v>
      </c>
      <c r="B46" s="237" t="s">
        <v>1007</v>
      </c>
      <c r="C46" s="197">
        <v>50.09</v>
      </c>
      <c r="D46" s="197">
        <v>5782.13</v>
      </c>
      <c r="E46" s="197">
        <v>0</v>
      </c>
      <c r="F46" s="197">
        <v>0</v>
      </c>
      <c r="G46" s="197">
        <v>0</v>
      </c>
      <c r="H46" s="197">
        <v>0</v>
      </c>
    </row>
    <row r="47" spans="1:8">
      <c r="A47" s="196">
        <v>46</v>
      </c>
      <c r="B47" s="237" t="s">
        <v>1030</v>
      </c>
      <c r="C47" s="197">
        <v>18.59</v>
      </c>
      <c r="D47" s="197">
        <v>2999.08</v>
      </c>
      <c r="E47" s="197">
        <v>0</v>
      </c>
      <c r="F47" s="197">
        <v>0</v>
      </c>
      <c r="G47" s="197">
        <v>0</v>
      </c>
      <c r="H47" s="197">
        <v>0</v>
      </c>
    </row>
    <row r="48" spans="1:8">
      <c r="A48" s="196">
        <v>47</v>
      </c>
      <c r="B48" s="237" t="s">
        <v>1065</v>
      </c>
      <c r="C48" s="197">
        <v>5.93</v>
      </c>
      <c r="D48" s="197">
        <v>832.74</v>
      </c>
      <c r="E48" s="197">
        <v>0</v>
      </c>
      <c r="F48" s="197">
        <v>0</v>
      </c>
      <c r="G48" s="197">
        <v>0</v>
      </c>
      <c r="H48" s="197">
        <v>0</v>
      </c>
    </row>
    <row r="49" spans="1:8">
      <c r="A49" s="196">
        <v>48</v>
      </c>
      <c r="B49" s="243" t="s">
        <v>4536</v>
      </c>
      <c r="C49" s="197">
        <v>282.13</v>
      </c>
      <c r="D49" s="197">
        <v>798.45</v>
      </c>
      <c r="E49" s="197">
        <v>0</v>
      </c>
      <c r="F49" s="197">
        <v>0</v>
      </c>
      <c r="G49" s="197">
        <v>0</v>
      </c>
      <c r="H49" s="197">
        <v>0</v>
      </c>
    </row>
    <row r="50" spans="1:8">
      <c r="A50" s="196">
        <v>49</v>
      </c>
      <c r="B50" s="237" t="s">
        <v>1085</v>
      </c>
      <c r="C50" s="197">
        <v>235.29</v>
      </c>
      <c r="D50" s="197">
        <v>2142.71</v>
      </c>
      <c r="E50" s="197">
        <v>0</v>
      </c>
      <c r="F50" s="197">
        <v>0</v>
      </c>
      <c r="G50" s="197">
        <v>0</v>
      </c>
      <c r="H50" s="197">
        <v>0</v>
      </c>
    </row>
    <row r="51" spans="1:8">
      <c r="A51" s="196">
        <v>50</v>
      </c>
      <c r="B51" s="237" t="s">
        <v>1104</v>
      </c>
      <c r="C51" s="197">
        <v>0</v>
      </c>
      <c r="D51" s="197">
        <v>233.17</v>
      </c>
      <c r="E51" s="197">
        <v>0</v>
      </c>
      <c r="F51" s="197">
        <v>0</v>
      </c>
      <c r="G51" s="197">
        <v>0</v>
      </c>
      <c r="H51" s="197">
        <v>0</v>
      </c>
    </row>
    <row r="52" spans="1:8">
      <c r="A52" s="196">
        <v>51</v>
      </c>
      <c r="B52" s="237" t="s">
        <v>1110</v>
      </c>
      <c r="C52" s="197">
        <v>0</v>
      </c>
      <c r="D52" s="197">
        <v>104.41</v>
      </c>
      <c r="E52" s="197">
        <v>0</v>
      </c>
      <c r="F52" s="197">
        <v>0</v>
      </c>
      <c r="G52" s="197">
        <v>0</v>
      </c>
      <c r="H52" s="197">
        <v>0</v>
      </c>
    </row>
    <row r="53" spans="1:8">
      <c r="A53" s="196">
        <v>52</v>
      </c>
      <c r="B53" s="237" t="s">
        <v>1112</v>
      </c>
      <c r="C53" s="197">
        <v>0</v>
      </c>
      <c r="D53" s="197">
        <v>420.65</v>
      </c>
      <c r="E53" s="197">
        <v>0</v>
      </c>
      <c r="F53" s="197">
        <v>0</v>
      </c>
      <c r="G53" s="197">
        <v>0</v>
      </c>
      <c r="H53" s="197">
        <v>0</v>
      </c>
    </row>
    <row r="54" spans="1:8">
      <c r="A54" s="196">
        <v>53</v>
      </c>
      <c r="B54" s="237" t="s">
        <v>1118</v>
      </c>
      <c r="C54" s="197">
        <v>0.77</v>
      </c>
      <c r="D54" s="197">
        <v>1227.53</v>
      </c>
      <c r="E54" s="197">
        <v>0</v>
      </c>
      <c r="F54" s="197">
        <v>0</v>
      </c>
      <c r="G54" s="197">
        <v>0</v>
      </c>
      <c r="H54" s="197">
        <v>0</v>
      </c>
    </row>
    <row r="55" spans="1:8">
      <c r="A55" s="196">
        <v>54</v>
      </c>
      <c r="B55" s="243" t="s">
        <v>4537</v>
      </c>
      <c r="C55" s="197">
        <v>707.98</v>
      </c>
      <c r="D55" s="197">
        <v>1507.64</v>
      </c>
      <c r="E55" s="197">
        <v>0</v>
      </c>
      <c r="F55" s="197">
        <v>0</v>
      </c>
      <c r="G55" s="197">
        <v>0</v>
      </c>
      <c r="H55" s="197">
        <v>0</v>
      </c>
    </row>
    <row r="56" spans="1:8">
      <c r="A56" s="196">
        <v>55</v>
      </c>
      <c r="B56" s="237" t="s">
        <v>1145</v>
      </c>
      <c r="C56" s="197">
        <v>380.72</v>
      </c>
      <c r="D56" s="197">
        <v>1118.17</v>
      </c>
      <c r="E56" s="197">
        <v>0</v>
      </c>
      <c r="F56" s="197">
        <v>0</v>
      </c>
      <c r="G56" s="197">
        <v>0</v>
      </c>
      <c r="H56" s="197">
        <v>0</v>
      </c>
    </row>
    <row r="57" spans="1:8">
      <c r="A57" s="196">
        <v>56</v>
      </c>
      <c r="B57" s="243" t="s">
        <v>1154</v>
      </c>
      <c r="C57" s="197">
        <v>385.4</v>
      </c>
      <c r="D57" s="197">
        <v>26159.62</v>
      </c>
      <c r="E57" s="197">
        <v>3882.6</v>
      </c>
      <c r="F57" s="197">
        <v>24504.67</v>
      </c>
      <c r="G57" s="197">
        <v>274.89</v>
      </c>
      <c r="H57" s="197">
        <v>983.88</v>
      </c>
    </row>
    <row r="58" spans="1:8">
      <c r="A58" s="196">
        <v>57</v>
      </c>
      <c r="B58" s="241" t="s">
        <v>4539</v>
      </c>
      <c r="C58" s="197">
        <v>39.39</v>
      </c>
      <c r="D58" s="197">
        <v>218.84</v>
      </c>
      <c r="E58" s="197">
        <v>1876.27</v>
      </c>
      <c r="F58" s="197">
        <v>220.12</v>
      </c>
      <c r="G58" s="197">
        <v>195.35000000000002</v>
      </c>
      <c r="H58" s="197">
        <v>461.72</v>
      </c>
    </row>
    <row r="59" spans="1:8">
      <c r="A59" s="196">
        <v>58</v>
      </c>
      <c r="B59" s="243" t="s">
        <v>1185</v>
      </c>
      <c r="C59" s="197">
        <v>3.42</v>
      </c>
      <c r="D59" s="197">
        <v>1368.99</v>
      </c>
      <c r="E59" s="197">
        <v>168.09</v>
      </c>
      <c r="F59" s="197">
        <v>1369.86</v>
      </c>
      <c r="G59" s="197">
        <v>4.8</v>
      </c>
      <c r="H59" s="197">
        <v>3.78</v>
      </c>
    </row>
    <row r="60" spans="1:8">
      <c r="A60" s="196">
        <v>59</v>
      </c>
      <c r="B60" s="243" t="s">
        <v>1197</v>
      </c>
      <c r="C60" s="197">
        <v>106.46</v>
      </c>
      <c r="D60" s="197">
        <v>1096.46</v>
      </c>
      <c r="E60" s="197">
        <v>0.1</v>
      </c>
      <c r="F60" s="197">
        <v>2138.7399999999998</v>
      </c>
      <c r="G60" s="197">
        <v>0</v>
      </c>
      <c r="H60" s="197">
        <v>0</v>
      </c>
    </row>
    <row r="61" spans="1:8">
      <c r="A61" s="196">
        <v>60</v>
      </c>
      <c r="B61" s="237" t="s">
        <v>1204</v>
      </c>
      <c r="C61" s="197">
        <v>0</v>
      </c>
      <c r="D61" s="197">
        <v>545.26</v>
      </c>
      <c r="E61" s="197">
        <v>84.33</v>
      </c>
      <c r="F61" s="197">
        <v>545.27</v>
      </c>
      <c r="G61" s="197">
        <v>2.64</v>
      </c>
      <c r="H61" s="197">
        <v>0.04</v>
      </c>
    </row>
    <row r="62" spans="1:8">
      <c r="A62" s="196">
        <v>61</v>
      </c>
      <c r="B62" s="243" t="s">
        <v>4540</v>
      </c>
      <c r="C62" s="197">
        <v>0</v>
      </c>
      <c r="D62" s="197">
        <v>700.81</v>
      </c>
      <c r="E62" s="197">
        <v>80.930000000000007</v>
      </c>
      <c r="F62" s="197">
        <v>698.81</v>
      </c>
      <c r="G62" s="197">
        <v>0</v>
      </c>
      <c r="H62" s="197">
        <v>84.37</v>
      </c>
    </row>
    <row r="63" spans="1:8">
      <c r="A63" s="196">
        <v>62</v>
      </c>
      <c r="B63" s="237" t="s">
        <v>1220</v>
      </c>
      <c r="C63" s="197">
        <v>10.73</v>
      </c>
      <c r="D63" s="197">
        <v>644.08000000000004</v>
      </c>
      <c r="E63" s="197">
        <v>237.88</v>
      </c>
      <c r="F63" s="197">
        <v>643.99</v>
      </c>
      <c r="G63" s="197">
        <v>0</v>
      </c>
      <c r="H63" s="197">
        <v>153.20999999999998</v>
      </c>
    </row>
    <row r="64" spans="1:8">
      <c r="A64" s="196">
        <v>63</v>
      </c>
      <c r="B64" s="237" t="s">
        <v>1230</v>
      </c>
      <c r="C64" s="197">
        <v>0</v>
      </c>
      <c r="D64" s="197">
        <v>150.47999999999999</v>
      </c>
      <c r="E64" s="197">
        <v>415.97</v>
      </c>
      <c r="F64" s="197">
        <v>154.94</v>
      </c>
      <c r="G64" s="197">
        <v>12.55</v>
      </c>
      <c r="H64" s="197">
        <v>142.67000000000002</v>
      </c>
    </row>
    <row r="65" spans="1:8">
      <c r="A65" s="196">
        <v>64</v>
      </c>
      <c r="B65" s="237" t="s">
        <v>1236</v>
      </c>
      <c r="C65" s="197">
        <v>92.72</v>
      </c>
      <c r="D65" s="197">
        <v>683.17</v>
      </c>
      <c r="E65" s="197">
        <v>264.87</v>
      </c>
      <c r="F65" s="197">
        <v>683.17</v>
      </c>
      <c r="G65" s="197">
        <v>2.17</v>
      </c>
      <c r="H65" s="197">
        <v>0</v>
      </c>
    </row>
    <row r="66" spans="1:8">
      <c r="A66" s="196">
        <v>65</v>
      </c>
      <c r="B66" s="237" t="s">
        <v>1243</v>
      </c>
      <c r="C66" s="197">
        <v>0</v>
      </c>
      <c r="D66" s="197">
        <v>658.48</v>
      </c>
      <c r="E66" s="197">
        <v>143.82</v>
      </c>
      <c r="F66" s="197">
        <v>909.78</v>
      </c>
      <c r="G66" s="197">
        <v>0</v>
      </c>
      <c r="H66" s="197">
        <v>0</v>
      </c>
    </row>
    <row r="67" spans="1:8">
      <c r="A67" s="196">
        <v>66</v>
      </c>
      <c r="B67" s="237" t="s">
        <v>1248</v>
      </c>
      <c r="C67" s="197">
        <v>1.02</v>
      </c>
      <c r="D67" s="197">
        <v>1644.27</v>
      </c>
      <c r="E67" s="197">
        <v>0</v>
      </c>
      <c r="F67" s="197">
        <v>7693.47</v>
      </c>
      <c r="G67" s="197">
        <v>0</v>
      </c>
      <c r="H67" s="197">
        <v>0</v>
      </c>
    </row>
    <row r="68" spans="1:8">
      <c r="A68" s="196">
        <v>67</v>
      </c>
      <c r="B68" s="237" t="s">
        <v>1267</v>
      </c>
      <c r="C68" s="197">
        <v>0</v>
      </c>
      <c r="D68" s="197">
        <v>478.68</v>
      </c>
      <c r="E68" s="197">
        <v>168.13</v>
      </c>
      <c r="F68" s="197">
        <v>976.37</v>
      </c>
      <c r="G68" s="197">
        <v>17.46</v>
      </c>
      <c r="H68" s="197">
        <v>0</v>
      </c>
    </row>
    <row r="69" spans="1:8">
      <c r="A69" s="196">
        <v>68</v>
      </c>
      <c r="B69" s="237" t="s">
        <v>1278</v>
      </c>
      <c r="C69" s="197">
        <v>12.14</v>
      </c>
      <c r="D69" s="197">
        <v>1012</v>
      </c>
      <c r="E69" s="197">
        <v>144.85</v>
      </c>
      <c r="F69" s="197">
        <v>993.83</v>
      </c>
      <c r="G69" s="197">
        <v>0</v>
      </c>
      <c r="H69" s="197">
        <v>129.42000000000002</v>
      </c>
    </row>
    <row r="70" spans="1:8">
      <c r="A70" s="196">
        <v>69</v>
      </c>
      <c r="B70" s="237" t="s">
        <v>1289</v>
      </c>
      <c r="C70" s="197">
        <v>0</v>
      </c>
      <c r="D70" s="197">
        <v>461.89</v>
      </c>
      <c r="E70" s="197">
        <v>0</v>
      </c>
      <c r="F70" s="197">
        <v>461.8</v>
      </c>
      <c r="G70" s="197">
        <v>0</v>
      </c>
      <c r="H70" s="197">
        <v>0</v>
      </c>
    </row>
    <row r="71" spans="1:8">
      <c r="A71" s="196">
        <v>70</v>
      </c>
      <c r="B71" s="237" t="s">
        <v>1295</v>
      </c>
      <c r="C71" s="197">
        <v>0</v>
      </c>
      <c r="D71" s="197">
        <v>539.29999999999995</v>
      </c>
      <c r="E71" s="197">
        <v>19.149999999999999</v>
      </c>
      <c r="F71" s="197">
        <v>539.29999999999995</v>
      </c>
      <c r="G71" s="197">
        <v>0</v>
      </c>
      <c r="H71" s="197">
        <v>0.92</v>
      </c>
    </row>
    <row r="72" spans="1:8">
      <c r="A72" s="196">
        <v>71</v>
      </c>
      <c r="B72" s="237" t="s">
        <v>1301</v>
      </c>
      <c r="C72" s="197">
        <v>7.97</v>
      </c>
      <c r="D72" s="197">
        <v>681.96</v>
      </c>
      <c r="E72" s="197">
        <v>15.03</v>
      </c>
      <c r="F72" s="197">
        <v>1132.8699999999999</v>
      </c>
      <c r="G72" s="197">
        <v>0</v>
      </c>
      <c r="H72" s="197">
        <v>0</v>
      </c>
    </row>
    <row r="73" spans="1:8">
      <c r="A73" s="196">
        <v>72</v>
      </c>
      <c r="B73" s="243" t="s">
        <v>4541</v>
      </c>
      <c r="C73" s="197">
        <v>18.440000000000001</v>
      </c>
      <c r="D73" s="197">
        <v>1719.1</v>
      </c>
      <c r="E73" s="197">
        <v>261.26</v>
      </c>
      <c r="F73" s="197">
        <v>3391.61</v>
      </c>
      <c r="G73" s="197">
        <v>27.3</v>
      </c>
      <c r="H73" s="197">
        <v>0.17</v>
      </c>
    </row>
    <row r="74" spans="1:8">
      <c r="A74" s="196">
        <v>73</v>
      </c>
      <c r="B74" s="237" t="s">
        <v>1311</v>
      </c>
      <c r="C74" s="197">
        <v>0</v>
      </c>
      <c r="D74" s="197">
        <v>39.06</v>
      </c>
      <c r="E74" s="197">
        <v>0.33</v>
      </c>
      <c r="F74" s="197">
        <v>6.24</v>
      </c>
      <c r="G74" s="197">
        <v>0</v>
      </c>
      <c r="H74" s="197">
        <v>0.23</v>
      </c>
    </row>
    <row r="75" spans="1:8">
      <c r="A75" s="196">
        <v>74</v>
      </c>
      <c r="B75" s="237" t="s">
        <v>1313</v>
      </c>
      <c r="C75" s="197">
        <v>0</v>
      </c>
      <c r="D75" s="197">
        <v>1694.23</v>
      </c>
      <c r="E75" s="197">
        <v>0</v>
      </c>
      <c r="F75" s="197">
        <v>0.99</v>
      </c>
      <c r="G75" s="197">
        <v>0</v>
      </c>
      <c r="H75" s="197">
        <v>0</v>
      </c>
    </row>
    <row r="76" spans="1:8">
      <c r="A76" s="196">
        <v>75</v>
      </c>
      <c r="B76" s="237" t="s">
        <v>1320</v>
      </c>
      <c r="C76" s="197">
        <v>25.8</v>
      </c>
      <c r="D76" s="197">
        <v>1260.48</v>
      </c>
      <c r="E76" s="197">
        <v>0</v>
      </c>
      <c r="F76" s="197">
        <v>0</v>
      </c>
      <c r="G76" s="197">
        <v>0</v>
      </c>
      <c r="H76" s="197">
        <v>0</v>
      </c>
    </row>
    <row r="77" spans="1:8">
      <c r="A77" s="196">
        <v>76</v>
      </c>
      <c r="B77" s="237" t="s">
        <v>1325</v>
      </c>
      <c r="C77" s="197">
        <v>15.05</v>
      </c>
      <c r="D77" s="197">
        <v>1175.06</v>
      </c>
      <c r="E77" s="197">
        <v>0</v>
      </c>
      <c r="F77" s="197">
        <v>1.3</v>
      </c>
      <c r="G77" s="197">
        <v>0</v>
      </c>
      <c r="H77" s="197">
        <v>0</v>
      </c>
    </row>
    <row r="78" spans="1:8">
      <c r="A78" s="196">
        <v>77</v>
      </c>
      <c r="B78" s="294" t="s">
        <v>4672</v>
      </c>
      <c r="C78" s="197">
        <v>9.61</v>
      </c>
      <c r="D78" s="197">
        <v>1730.77</v>
      </c>
      <c r="E78" s="197">
        <v>0</v>
      </c>
      <c r="F78" s="197">
        <v>0</v>
      </c>
      <c r="G78" s="197">
        <v>0</v>
      </c>
      <c r="H78" s="197">
        <v>0</v>
      </c>
    </row>
    <row r="79" spans="1:8">
      <c r="A79" s="196">
        <v>78</v>
      </c>
      <c r="B79" s="237" t="s">
        <v>1342</v>
      </c>
      <c r="C79" s="197">
        <v>9.8800000000000008</v>
      </c>
      <c r="D79" s="197">
        <v>1500.4</v>
      </c>
      <c r="E79" s="197">
        <v>0</v>
      </c>
      <c r="F79" s="197">
        <v>0</v>
      </c>
      <c r="G79" s="197">
        <v>0</v>
      </c>
      <c r="H79" s="197">
        <v>0</v>
      </c>
    </row>
    <row r="80" spans="1:8">
      <c r="A80" s="196">
        <v>79</v>
      </c>
      <c r="B80" s="237" t="s">
        <v>1350</v>
      </c>
      <c r="C80" s="197">
        <v>21.18</v>
      </c>
      <c r="D80" s="197">
        <v>2789.91</v>
      </c>
      <c r="E80" s="197">
        <v>0</v>
      </c>
      <c r="F80" s="197">
        <v>0</v>
      </c>
      <c r="G80" s="197">
        <v>0</v>
      </c>
      <c r="H80" s="197">
        <v>0</v>
      </c>
    </row>
    <row r="81" spans="1:8">
      <c r="A81" s="196">
        <v>80</v>
      </c>
      <c r="B81" s="237" t="s">
        <v>1365</v>
      </c>
      <c r="C81" s="197">
        <v>0</v>
      </c>
      <c r="D81" s="197">
        <v>1223.8</v>
      </c>
      <c r="E81" s="197">
        <v>0</v>
      </c>
      <c r="F81" s="197">
        <v>1281.4000000000001</v>
      </c>
      <c r="G81" s="197">
        <v>0</v>
      </c>
      <c r="H81" s="197">
        <v>0</v>
      </c>
    </row>
    <row r="82" spans="1:8">
      <c r="A82" s="196">
        <v>81</v>
      </c>
      <c r="B82" s="243" t="s">
        <v>4542</v>
      </c>
      <c r="C82" s="197">
        <v>0</v>
      </c>
      <c r="D82" s="197">
        <v>635.66999999999996</v>
      </c>
      <c r="E82" s="197">
        <v>0</v>
      </c>
      <c r="F82" s="197">
        <v>633.91999999999996</v>
      </c>
      <c r="G82" s="197">
        <v>0</v>
      </c>
      <c r="H82" s="197">
        <v>0</v>
      </c>
    </row>
    <row r="83" spans="1:8">
      <c r="A83" s="196">
        <v>82</v>
      </c>
      <c r="B83" s="280" t="s">
        <v>1392</v>
      </c>
      <c r="C83" s="197">
        <v>11.6</v>
      </c>
      <c r="D83" s="197">
        <v>1506.47</v>
      </c>
      <c r="E83" s="197">
        <v>1.58</v>
      </c>
      <c r="F83" s="197">
        <v>26.92</v>
      </c>
      <c r="G83" s="197">
        <v>12.62</v>
      </c>
      <c r="H83" s="197">
        <v>7.3400000000000007</v>
      </c>
    </row>
    <row r="84" spans="1:8">
      <c r="A84" s="196">
        <v>83</v>
      </c>
      <c r="B84" s="237" t="s">
        <v>1416</v>
      </c>
      <c r="C84" s="197">
        <v>19271.560000000001</v>
      </c>
      <c r="D84" s="197">
        <v>19497.21</v>
      </c>
      <c r="E84" s="197">
        <v>0</v>
      </c>
      <c r="F84" s="197">
        <v>1.01</v>
      </c>
      <c r="G84" s="197">
        <v>198.76999999999998</v>
      </c>
      <c r="H84" s="197">
        <v>354.94</v>
      </c>
    </row>
    <row r="85" spans="1:8">
      <c r="A85" s="196">
        <v>84</v>
      </c>
      <c r="B85" s="241" t="s">
        <v>4544</v>
      </c>
      <c r="C85" s="197">
        <v>625.12</v>
      </c>
      <c r="D85" s="197">
        <v>322.14999999999998</v>
      </c>
      <c r="E85" s="197">
        <v>0</v>
      </c>
      <c r="F85" s="197">
        <v>0</v>
      </c>
      <c r="G85" s="197">
        <v>154.34</v>
      </c>
      <c r="H85" s="197">
        <v>171.51</v>
      </c>
    </row>
    <row r="86" spans="1:8">
      <c r="A86" s="196">
        <v>85</v>
      </c>
      <c r="B86" s="237" t="s">
        <v>1447</v>
      </c>
      <c r="C86" s="197">
        <v>308.89999999999998</v>
      </c>
      <c r="D86" s="197">
        <v>248.27</v>
      </c>
      <c r="E86" s="197">
        <v>0</v>
      </c>
      <c r="F86" s="197">
        <v>0</v>
      </c>
      <c r="G86" s="197">
        <v>23.48</v>
      </c>
      <c r="H86" s="197">
        <v>55.769999999999996</v>
      </c>
    </row>
    <row r="87" spans="1:8">
      <c r="A87" s="196">
        <v>86</v>
      </c>
      <c r="B87" s="243" t="s">
        <v>4545</v>
      </c>
      <c r="C87" s="197">
        <v>107.48</v>
      </c>
      <c r="D87" s="197">
        <v>466.82</v>
      </c>
      <c r="E87" s="197">
        <v>0</v>
      </c>
      <c r="F87" s="197">
        <v>0</v>
      </c>
      <c r="G87" s="197">
        <v>0.51</v>
      </c>
      <c r="H87" s="197">
        <v>0</v>
      </c>
    </row>
    <row r="88" spans="1:8">
      <c r="A88" s="196">
        <v>87</v>
      </c>
      <c r="B88" s="237" t="s">
        <v>1457</v>
      </c>
      <c r="C88" s="197">
        <v>1.23</v>
      </c>
      <c r="D88" s="197">
        <v>321.91000000000003</v>
      </c>
      <c r="E88" s="197">
        <v>0</v>
      </c>
      <c r="F88" s="197">
        <v>0</v>
      </c>
      <c r="G88" s="197">
        <v>0</v>
      </c>
      <c r="H88" s="197">
        <v>0</v>
      </c>
    </row>
    <row r="89" spans="1:8">
      <c r="A89" s="196">
        <v>88</v>
      </c>
      <c r="B89" s="237" t="s">
        <v>1464</v>
      </c>
      <c r="C89" s="197">
        <v>2.39</v>
      </c>
      <c r="D89" s="197">
        <v>425.26</v>
      </c>
      <c r="E89" s="197">
        <v>0</v>
      </c>
      <c r="F89" s="197">
        <v>0</v>
      </c>
      <c r="G89" s="197">
        <v>0</v>
      </c>
      <c r="H89" s="197">
        <v>24.52</v>
      </c>
    </row>
    <row r="90" spans="1:8">
      <c r="A90" s="196">
        <v>89</v>
      </c>
      <c r="B90" s="237" t="s">
        <v>1472</v>
      </c>
      <c r="C90" s="197">
        <v>814.32</v>
      </c>
      <c r="D90" s="197">
        <v>1131.45</v>
      </c>
      <c r="E90" s="197">
        <v>0</v>
      </c>
      <c r="F90" s="197">
        <v>0</v>
      </c>
      <c r="G90" s="197">
        <v>0</v>
      </c>
      <c r="H90" s="197">
        <v>4.6900000000000004</v>
      </c>
    </row>
    <row r="91" spans="1:8">
      <c r="A91" s="196">
        <v>90</v>
      </c>
      <c r="B91" s="237" t="s">
        <v>280</v>
      </c>
      <c r="C91" s="197">
        <v>103.33</v>
      </c>
      <c r="D91" s="197">
        <v>452.38</v>
      </c>
      <c r="E91" s="197">
        <v>0</v>
      </c>
      <c r="F91" s="197">
        <v>0</v>
      </c>
      <c r="G91" s="197">
        <v>0</v>
      </c>
      <c r="H91" s="197">
        <v>0</v>
      </c>
    </row>
    <row r="92" spans="1:8">
      <c r="A92" s="196">
        <v>91</v>
      </c>
      <c r="B92" s="237" t="s">
        <v>1492</v>
      </c>
      <c r="C92" s="197">
        <v>689.44</v>
      </c>
      <c r="D92" s="197">
        <v>764.48</v>
      </c>
      <c r="E92" s="197">
        <v>0</v>
      </c>
      <c r="F92" s="197">
        <v>0</v>
      </c>
      <c r="G92" s="197">
        <v>0</v>
      </c>
      <c r="H92" s="197">
        <v>0</v>
      </c>
    </row>
    <row r="93" spans="1:8">
      <c r="A93" s="196">
        <v>92</v>
      </c>
      <c r="B93" s="237" t="s">
        <v>1495</v>
      </c>
      <c r="C93" s="197">
        <v>4.3600000000000003</v>
      </c>
      <c r="D93" s="197">
        <v>967.02</v>
      </c>
      <c r="E93" s="197">
        <v>0</v>
      </c>
      <c r="F93" s="197">
        <v>0</v>
      </c>
      <c r="G93" s="197">
        <v>0</v>
      </c>
      <c r="H93" s="197">
        <v>0</v>
      </c>
    </row>
    <row r="94" spans="1:8">
      <c r="A94" s="196">
        <v>93</v>
      </c>
      <c r="B94" s="237" t="s">
        <v>1504</v>
      </c>
      <c r="C94" s="197">
        <v>6.83</v>
      </c>
      <c r="D94" s="197">
        <v>226.88</v>
      </c>
      <c r="E94" s="197">
        <v>0</v>
      </c>
      <c r="F94" s="197">
        <v>0</v>
      </c>
      <c r="G94" s="197">
        <v>0</v>
      </c>
      <c r="H94" s="197">
        <v>0</v>
      </c>
    </row>
    <row r="95" spans="1:8">
      <c r="A95" s="196">
        <v>94</v>
      </c>
      <c r="B95" s="237" t="s">
        <v>1509</v>
      </c>
      <c r="C95" s="197">
        <v>15.93</v>
      </c>
      <c r="D95" s="197">
        <v>743.3</v>
      </c>
      <c r="E95" s="197">
        <v>0</v>
      </c>
      <c r="F95" s="197">
        <v>0</v>
      </c>
      <c r="G95" s="197">
        <v>0</v>
      </c>
      <c r="H95" s="197">
        <v>0</v>
      </c>
    </row>
    <row r="96" spans="1:8">
      <c r="A96" s="196">
        <v>95</v>
      </c>
      <c r="B96" s="237" t="s">
        <v>1516</v>
      </c>
      <c r="C96" s="197">
        <v>501.69</v>
      </c>
      <c r="D96" s="197">
        <v>1236.49</v>
      </c>
      <c r="E96" s="197">
        <v>0</v>
      </c>
      <c r="F96" s="197">
        <v>0</v>
      </c>
      <c r="G96" s="197">
        <v>0</v>
      </c>
      <c r="H96" s="197">
        <v>0</v>
      </c>
    </row>
    <row r="97" spans="1:8">
      <c r="A97" s="196">
        <v>96</v>
      </c>
      <c r="B97" s="237" t="s">
        <v>1521</v>
      </c>
      <c r="C97" s="197">
        <v>1.1100000000000001</v>
      </c>
      <c r="D97" s="197">
        <v>272.7</v>
      </c>
      <c r="E97" s="197">
        <v>0</v>
      </c>
      <c r="F97" s="197">
        <v>0</v>
      </c>
      <c r="G97" s="197">
        <v>0</v>
      </c>
      <c r="H97" s="197">
        <v>0</v>
      </c>
    </row>
    <row r="98" spans="1:8">
      <c r="A98" s="196">
        <v>97</v>
      </c>
      <c r="B98" s="237" t="s">
        <v>1524</v>
      </c>
      <c r="C98" s="197">
        <v>0</v>
      </c>
      <c r="D98" s="197">
        <v>379.48</v>
      </c>
      <c r="E98" s="197">
        <v>0</v>
      </c>
      <c r="F98" s="197">
        <v>0</v>
      </c>
      <c r="G98" s="197">
        <v>0</v>
      </c>
      <c r="H98" s="197">
        <v>0</v>
      </c>
    </row>
    <row r="99" spans="1:8">
      <c r="A99" s="196">
        <v>98</v>
      </c>
      <c r="B99" s="237" t="s">
        <v>1530</v>
      </c>
      <c r="C99" s="197">
        <v>0</v>
      </c>
      <c r="D99" s="197">
        <v>719.42</v>
      </c>
      <c r="E99" s="197">
        <v>0</v>
      </c>
      <c r="F99" s="197">
        <v>0</v>
      </c>
      <c r="G99" s="197">
        <v>0</v>
      </c>
      <c r="H99" s="197">
        <v>0</v>
      </c>
    </row>
    <row r="100" spans="1:8">
      <c r="A100" s="196">
        <v>99</v>
      </c>
      <c r="B100" s="237" t="s">
        <v>1534</v>
      </c>
      <c r="C100" s="197">
        <v>177.41</v>
      </c>
      <c r="D100" s="197">
        <v>1195.26</v>
      </c>
      <c r="E100" s="197">
        <v>0</v>
      </c>
      <c r="F100" s="197">
        <v>0</v>
      </c>
      <c r="G100" s="197">
        <v>14.87</v>
      </c>
      <c r="H100" s="197">
        <v>56.93</v>
      </c>
    </row>
    <row r="101" spans="1:8">
      <c r="A101" s="196">
        <v>100</v>
      </c>
      <c r="B101" s="237" t="s">
        <v>1542</v>
      </c>
      <c r="C101" s="197">
        <v>1.69</v>
      </c>
      <c r="D101" s="197">
        <v>368.63</v>
      </c>
      <c r="E101" s="197">
        <v>0</v>
      </c>
      <c r="F101" s="197">
        <v>0</v>
      </c>
      <c r="G101" s="197">
        <v>0</v>
      </c>
      <c r="H101" s="197">
        <v>0</v>
      </c>
    </row>
    <row r="102" spans="1:8">
      <c r="A102" s="196">
        <v>101</v>
      </c>
      <c r="B102" s="237" t="s">
        <v>1547</v>
      </c>
      <c r="C102" s="197">
        <v>0</v>
      </c>
      <c r="D102" s="197">
        <v>368.56</v>
      </c>
      <c r="E102" s="197">
        <v>0</v>
      </c>
      <c r="F102" s="197">
        <v>0</v>
      </c>
      <c r="G102" s="197">
        <v>0</v>
      </c>
      <c r="H102" s="197">
        <v>0</v>
      </c>
    </row>
    <row r="103" spans="1:8">
      <c r="A103" s="196">
        <v>102</v>
      </c>
      <c r="B103" s="237" t="s">
        <v>1554</v>
      </c>
      <c r="C103" s="197">
        <v>448.95</v>
      </c>
      <c r="D103" s="197">
        <v>1272.9000000000001</v>
      </c>
      <c r="E103" s="197">
        <v>0</v>
      </c>
      <c r="F103" s="197">
        <v>0</v>
      </c>
      <c r="G103" s="197">
        <v>0</v>
      </c>
      <c r="H103" s="197">
        <v>0</v>
      </c>
    </row>
    <row r="104" spans="1:8">
      <c r="A104" s="196">
        <v>103</v>
      </c>
      <c r="B104" s="237" t="s">
        <v>1558</v>
      </c>
      <c r="C104" s="197">
        <v>48.52</v>
      </c>
      <c r="D104" s="197">
        <v>278.01</v>
      </c>
      <c r="E104" s="197">
        <v>0</v>
      </c>
      <c r="F104" s="197">
        <v>0</v>
      </c>
      <c r="G104" s="197">
        <v>2.46</v>
      </c>
      <c r="H104" s="197">
        <v>26.03</v>
      </c>
    </row>
    <row r="105" spans="1:8">
      <c r="A105" s="196">
        <v>104</v>
      </c>
      <c r="B105" s="237" t="s">
        <v>1564</v>
      </c>
      <c r="C105" s="197">
        <v>261.77999999999997</v>
      </c>
      <c r="D105" s="197">
        <v>936.84</v>
      </c>
      <c r="E105" s="197">
        <v>0</v>
      </c>
      <c r="F105" s="197">
        <v>0</v>
      </c>
      <c r="G105" s="197">
        <v>3.11</v>
      </c>
      <c r="H105" s="197">
        <v>15.48</v>
      </c>
    </row>
    <row r="106" spans="1:8">
      <c r="A106" s="196">
        <v>105</v>
      </c>
      <c r="B106" s="237" t="s">
        <v>1570</v>
      </c>
      <c r="C106" s="197">
        <v>6954</v>
      </c>
      <c r="D106" s="197">
        <v>1087.46</v>
      </c>
      <c r="E106" s="197">
        <v>0</v>
      </c>
      <c r="F106" s="197">
        <v>0</v>
      </c>
      <c r="G106" s="197">
        <v>0</v>
      </c>
      <c r="H106" s="197">
        <v>0</v>
      </c>
    </row>
    <row r="107" spans="1:8">
      <c r="A107" s="196">
        <v>106</v>
      </c>
      <c r="B107" s="237" t="s">
        <v>1581</v>
      </c>
      <c r="C107" s="197">
        <v>463.65</v>
      </c>
      <c r="D107" s="197">
        <v>458.39</v>
      </c>
      <c r="E107" s="197">
        <v>0</v>
      </c>
      <c r="F107" s="197">
        <v>0</v>
      </c>
      <c r="G107" s="197">
        <v>0</v>
      </c>
      <c r="H107" s="197">
        <v>0</v>
      </c>
    </row>
    <row r="108" spans="1:8">
      <c r="A108" s="196">
        <v>107</v>
      </c>
      <c r="B108" s="237" t="s">
        <v>1588</v>
      </c>
      <c r="C108" s="197">
        <v>7732.6</v>
      </c>
      <c r="D108" s="197">
        <v>3440.63</v>
      </c>
      <c r="E108" s="197">
        <v>0</v>
      </c>
      <c r="F108" s="197">
        <v>0</v>
      </c>
      <c r="G108" s="197">
        <v>0</v>
      </c>
      <c r="H108" s="197">
        <v>0</v>
      </c>
    </row>
    <row r="109" spans="1:8">
      <c r="A109" s="196">
        <v>108</v>
      </c>
      <c r="B109" s="237" t="s">
        <v>1596</v>
      </c>
      <c r="C109" s="197">
        <v>0.84</v>
      </c>
      <c r="D109" s="197">
        <v>1412.5</v>
      </c>
      <c r="E109" s="197">
        <v>0</v>
      </c>
      <c r="F109" s="197">
        <v>1.01</v>
      </c>
      <c r="G109" s="197">
        <v>0</v>
      </c>
      <c r="H109" s="197">
        <v>0</v>
      </c>
    </row>
    <row r="110" spans="1:8">
      <c r="A110" s="196">
        <v>109</v>
      </c>
      <c r="B110" s="237" t="s">
        <v>1611</v>
      </c>
      <c r="C110" s="197">
        <v>1117.6500000000001</v>
      </c>
      <c r="D110" s="197">
        <v>122.71</v>
      </c>
      <c r="E110" s="197">
        <v>0</v>
      </c>
      <c r="F110" s="197">
        <v>23.57</v>
      </c>
      <c r="G110" s="197">
        <v>72.72</v>
      </c>
      <c r="H110" s="197">
        <v>514.26</v>
      </c>
    </row>
    <row r="111" spans="1:8">
      <c r="A111" s="196">
        <v>110</v>
      </c>
      <c r="B111" s="241" t="s">
        <v>4547</v>
      </c>
      <c r="C111" s="197">
        <v>8.9499999999999993</v>
      </c>
      <c r="D111" s="197">
        <v>95.18</v>
      </c>
      <c r="E111" s="197">
        <v>0</v>
      </c>
      <c r="F111" s="197">
        <v>23.57</v>
      </c>
      <c r="G111" s="197">
        <v>72.72</v>
      </c>
      <c r="H111" s="197">
        <v>295.70999999999998</v>
      </c>
    </row>
    <row r="112" spans="1:8">
      <c r="A112" s="196">
        <v>111</v>
      </c>
      <c r="B112" s="237" t="s">
        <v>1622</v>
      </c>
      <c r="C112" s="197">
        <v>618.6</v>
      </c>
      <c r="D112" s="197">
        <v>17.059999999999999</v>
      </c>
      <c r="E112" s="197">
        <v>0</v>
      </c>
      <c r="F112" s="197">
        <v>0</v>
      </c>
      <c r="G112" s="197">
        <v>0</v>
      </c>
      <c r="H112" s="197">
        <v>0</v>
      </c>
    </row>
    <row r="113" spans="1:8">
      <c r="A113" s="196">
        <v>112</v>
      </c>
      <c r="B113" s="237" t="s">
        <v>1626</v>
      </c>
      <c r="C113" s="197">
        <v>490.1</v>
      </c>
      <c r="D113" s="197">
        <v>0</v>
      </c>
      <c r="E113" s="197">
        <v>0</v>
      </c>
      <c r="F113" s="197">
        <v>0</v>
      </c>
      <c r="G113" s="197">
        <v>0</v>
      </c>
      <c r="H113" s="197">
        <v>19.21</v>
      </c>
    </row>
    <row r="114" spans="1:8">
      <c r="A114" s="196">
        <v>113</v>
      </c>
      <c r="B114" s="237" t="s">
        <v>1633</v>
      </c>
      <c r="C114" s="197">
        <v>0</v>
      </c>
      <c r="D114" s="197">
        <v>10.48</v>
      </c>
      <c r="E114" s="197">
        <v>0</v>
      </c>
      <c r="F114" s="197">
        <v>0</v>
      </c>
      <c r="G114" s="197">
        <v>0</v>
      </c>
      <c r="H114" s="197">
        <v>199.33</v>
      </c>
    </row>
    <row r="115" spans="1:8">
      <c r="A115" s="196">
        <v>114</v>
      </c>
      <c r="B115" s="237" t="s">
        <v>1635</v>
      </c>
      <c r="C115" s="197">
        <v>41041.519999999997</v>
      </c>
      <c r="D115" s="197">
        <v>16409.29</v>
      </c>
      <c r="E115" s="197">
        <v>0</v>
      </c>
      <c r="F115" s="197">
        <v>0</v>
      </c>
      <c r="G115" s="197">
        <v>194.61</v>
      </c>
      <c r="H115" s="197">
        <v>391.86</v>
      </c>
    </row>
    <row r="116" spans="1:8">
      <c r="A116" s="196">
        <v>115</v>
      </c>
      <c r="B116" s="241" t="s">
        <v>4549</v>
      </c>
      <c r="C116" s="197">
        <v>10.68</v>
      </c>
      <c r="D116" s="197">
        <v>128.88</v>
      </c>
      <c r="E116" s="197">
        <v>0</v>
      </c>
      <c r="F116" s="197">
        <v>0</v>
      </c>
      <c r="G116" s="197">
        <v>120.96000000000001</v>
      </c>
      <c r="H116" s="197">
        <v>41.58</v>
      </c>
    </row>
    <row r="117" spans="1:8">
      <c r="A117" s="196">
        <v>116</v>
      </c>
      <c r="B117" s="237" t="s">
        <v>1654</v>
      </c>
      <c r="C117" s="197">
        <v>223.38</v>
      </c>
      <c r="D117" s="197">
        <v>747.74</v>
      </c>
      <c r="E117" s="197">
        <v>0</v>
      </c>
      <c r="F117" s="197">
        <v>0</v>
      </c>
      <c r="G117" s="197">
        <v>0</v>
      </c>
      <c r="H117" s="197">
        <v>21.130000000000003</v>
      </c>
    </row>
    <row r="118" spans="1:8">
      <c r="A118" s="196">
        <v>117</v>
      </c>
      <c r="B118" s="237" t="s">
        <v>1671</v>
      </c>
      <c r="C118" s="197">
        <v>468.46</v>
      </c>
      <c r="D118" s="197">
        <v>1191.77</v>
      </c>
      <c r="E118" s="197">
        <v>0</v>
      </c>
      <c r="F118" s="197">
        <v>0</v>
      </c>
      <c r="G118" s="197">
        <v>0</v>
      </c>
      <c r="H118" s="197">
        <v>0</v>
      </c>
    </row>
    <row r="119" spans="1:8">
      <c r="A119" s="196">
        <v>118</v>
      </c>
      <c r="B119" s="237" t="s">
        <v>1695</v>
      </c>
      <c r="C119" s="197">
        <v>53.41</v>
      </c>
      <c r="D119" s="197">
        <v>610.82000000000005</v>
      </c>
      <c r="E119" s="197">
        <v>0</v>
      </c>
      <c r="F119" s="197">
        <v>0</v>
      </c>
      <c r="G119" s="197">
        <v>0</v>
      </c>
      <c r="H119" s="197">
        <v>0</v>
      </c>
    </row>
    <row r="120" spans="1:8">
      <c r="A120" s="196">
        <v>119</v>
      </c>
      <c r="B120" s="237" t="s">
        <v>1704</v>
      </c>
      <c r="C120" s="197">
        <v>52.47</v>
      </c>
      <c r="D120" s="197">
        <v>343.82</v>
      </c>
      <c r="E120" s="197">
        <v>0</v>
      </c>
      <c r="F120" s="197">
        <v>0</v>
      </c>
      <c r="G120" s="197">
        <v>37.78</v>
      </c>
      <c r="H120" s="197">
        <v>135.87</v>
      </c>
    </row>
    <row r="121" spans="1:8">
      <c r="A121" s="196">
        <v>120</v>
      </c>
      <c r="B121" s="237" t="s">
        <v>1711</v>
      </c>
      <c r="C121" s="197">
        <v>230.96</v>
      </c>
      <c r="D121" s="197">
        <v>1446.89</v>
      </c>
      <c r="E121" s="197">
        <v>0</v>
      </c>
      <c r="F121" s="197">
        <v>0</v>
      </c>
      <c r="G121" s="197">
        <v>0</v>
      </c>
      <c r="H121" s="197">
        <v>0</v>
      </c>
    </row>
    <row r="122" spans="1:8">
      <c r="A122" s="196">
        <v>121</v>
      </c>
      <c r="B122" s="237" t="s">
        <v>1737</v>
      </c>
      <c r="C122" s="197">
        <v>188.33</v>
      </c>
      <c r="D122" s="197">
        <v>1250.81</v>
      </c>
      <c r="E122" s="197">
        <v>0</v>
      </c>
      <c r="F122" s="197">
        <v>0</v>
      </c>
      <c r="G122" s="197">
        <v>0</v>
      </c>
      <c r="H122" s="197">
        <v>0</v>
      </c>
    </row>
    <row r="123" spans="1:8">
      <c r="A123" s="196">
        <v>122</v>
      </c>
      <c r="B123" s="237" t="s">
        <v>1751</v>
      </c>
      <c r="C123" s="197">
        <v>204.71</v>
      </c>
      <c r="D123" s="197">
        <v>1248.3900000000001</v>
      </c>
      <c r="E123" s="197">
        <v>0</v>
      </c>
      <c r="F123" s="197">
        <v>0</v>
      </c>
      <c r="G123" s="197">
        <v>11.77</v>
      </c>
      <c r="H123" s="197">
        <v>82.84</v>
      </c>
    </row>
    <row r="124" spans="1:8">
      <c r="A124" s="196">
        <v>123</v>
      </c>
      <c r="B124" s="237" t="s">
        <v>1783</v>
      </c>
      <c r="C124" s="197">
        <v>223.3</v>
      </c>
      <c r="D124" s="197">
        <v>525.98</v>
      </c>
      <c r="E124" s="197">
        <v>0</v>
      </c>
      <c r="F124" s="197">
        <v>0</v>
      </c>
      <c r="G124" s="197">
        <v>3.77</v>
      </c>
      <c r="H124" s="197">
        <v>28.38</v>
      </c>
    </row>
    <row r="125" spans="1:8">
      <c r="A125" s="196">
        <v>124</v>
      </c>
      <c r="B125" s="237" t="s">
        <v>1790</v>
      </c>
      <c r="C125" s="197">
        <v>5120.7299999999996</v>
      </c>
      <c r="D125" s="197">
        <v>1338.51</v>
      </c>
      <c r="E125" s="197">
        <v>0</v>
      </c>
      <c r="F125" s="197">
        <v>0</v>
      </c>
      <c r="G125" s="197">
        <v>0</v>
      </c>
      <c r="H125" s="197">
        <v>0</v>
      </c>
    </row>
    <row r="126" spans="1:8">
      <c r="A126" s="196">
        <v>125</v>
      </c>
      <c r="B126" s="237" t="s">
        <v>1819</v>
      </c>
      <c r="C126" s="197">
        <v>628.54</v>
      </c>
      <c r="D126" s="197">
        <v>1224.8</v>
      </c>
      <c r="E126" s="197">
        <v>0</v>
      </c>
      <c r="F126" s="197">
        <v>0</v>
      </c>
      <c r="G126" s="197">
        <v>0</v>
      </c>
      <c r="H126" s="197">
        <v>0</v>
      </c>
    </row>
    <row r="127" spans="1:8">
      <c r="A127" s="196">
        <v>126</v>
      </c>
      <c r="B127" s="237" t="s">
        <v>1837</v>
      </c>
      <c r="C127" s="197">
        <v>1097.31</v>
      </c>
      <c r="D127" s="197">
        <v>1041.2</v>
      </c>
      <c r="E127" s="197">
        <v>0</v>
      </c>
      <c r="F127" s="197">
        <v>0</v>
      </c>
      <c r="G127" s="197">
        <v>0</v>
      </c>
      <c r="H127" s="197">
        <v>0</v>
      </c>
    </row>
    <row r="128" spans="1:8">
      <c r="A128" s="196">
        <v>127</v>
      </c>
      <c r="B128" s="237" t="s">
        <v>1848</v>
      </c>
      <c r="C128" s="197">
        <v>26.52</v>
      </c>
      <c r="D128" s="197">
        <v>330.61</v>
      </c>
      <c r="E128" s="197">
        <v>0</v>
      </c>
      <c r="F128" s="197">
        <v>0</v>
      </c>
      <c r="G128" s="197">
        <v>16.91</v>
      </c>
      <c r="H128" s="197">
        <v>49.32</v>
      </c>
    </row>
    <row r="129" spans="1:8">
      <c r="A129" s="196">
        <v>128</v>
      </c>
      <c r="B129" s="237" t="s">
        <v>1855</v>
      </c>
      <c r="C129" s="197">
        <v>38.65</v>
      </c>
      <c r="D129" s="197">
        <v>783.27</v>
      </c>
      <c r="E129" s="197">
        <v>0</v>
      </c>
      <c r="F129" s="197">
        <v>0</v>
      </c>
      <c r="G129" s="197">
        <v>3.41</v>
      </c>
      <c r="H129" s="197">
        <v>32.74</v>
      </c>
    </row>
    <row r="130" spans="1:8">
      <c r="A130" s="196">
        <v>129</v>
      </c>
      <c r="B130" s="237" t="s">
        <v>386</v>
      </c>
      <c r="C130" s="197">
        <v>13051.17</v>
      </c>
      <c r="D130" s="197">
        <v>2122.5100000000002</v>
      </c>
      <c r="E130" s="197">
        <v>0</v>
      </c>
      <c r="F130" s="197">
        <v>0</v>
      </c>
      <c r="G130" s="197">
        <v>0</v>
      </c>
      <c r="H130" s="197">
        <v>0</v>
      </c>
    </row>
    <row r="131" spans="1:8">
      <c r="A131" s="196">
        <v>130</v>
      </c>
      <c r="B131" s="237" t="s">
        <v>1885</v>
      </c>
      <c r="C131" s="197">
        <v>11151.59</v>
      </c>
      <c r="D131" s="197">
        <v>575.22</v>
      </c>
      <c r="E131" s="197">
        <v>0</v>
      </c>
      <c r="F131" s="197">
        <v>0</v>
      </c>
      <c r="G131" s="197">
        <v>0</v>
      </c>
      <c r="H131" s="197">
        <v>0</v>
      </c>
    </row>
    <row r="132" spans="1:8">
      <c r="A132" s="196">
        <v>131</v>
      </c>
      <c r="B132" s="243" t="s">
        <v>4550</v>
      </c>
      <c r="C132" s="197">
        <v>2682.75</v>
      </c>
      <c r="D132" s="197">
        <v>857.16</v>
      </c>
      <c r="E132" s="197">
        <v>0</v>
      </c>
      <c r="F132" s="197">
        <v>0</v>
      </c>
      <c r="G132" s="197">
        <v>0</v>
      </c>
      <c r="H132" s="197">
        <v>0</v>
      </c>
    </row>
    <row r="133" spans="1:8">
      <c r="A133" s="196">
        <v>132</v>
      </c>
      <c r="B133" s="237" t="s">
        <v>1898</v>
      </c>
      <c r="C133" s="197">
        <v>3761.24</v>
      </c>
      <c r="D133" s="197">
        <v>315.26</v>
      </c>
      <c r="E133" s="197">
        <v>0</v>
      </c>
      <c r="F133" s="197">
        <v>0</v>
      </c>
      <c r="G133" s="197">
        <v>0</v>
      </c>
      <c r="H133" s="197">
        <v>0</v>
      </c>
    </row>
    <row r="134" spans="1:8">
      <c r="A134" s="196">
        <v>133</v>
      </c>
      <c r="B134" s="237" t="s">
        <v>1904</v>
      </c>
      <c r="C134" s="197">
        <v>1827.31</v>
      </c>
      <c r="D134" s="197">
        <v>325.64999999999998</v>
      </c>
      <c r="E134" s="197">
        <v>0</v>
      </c>
      <c r="F134" s="197">
        <v>0</v>
      </c>
      <c r="G134" s="197">
        <v>0</v>
      </c>
      <c r="H134" s="197">
        <v>0</v>
      </c>
    </row>
    <row r="135" spans="1:8">
      <c r="A135" s="196">
        <v>134</v>
      </c>
      <c r="B135" s="237" t="s">
        <v>1910</v>
      </c>
      <c r="C135" s="197">
        <v>3645.85</v>
      </c>
      <c r="D135" s="197">
        <v>928.51</v>
      </c>
      <c r="E135" s="197">
        <v>0</v>
      </c>
      <c r="F135" s="197">
        <v>0</v>
      </c>
      <c r="G135" s="197">
        <v>64.740000000000009</v>
      </c>
      <c r="H135" s="197">
        <v>397.46</v>
      </c>
    </row>
    <row r="136" spans="1:8">
      <c r="A136" s="196">
        <v>135</v>
      </c>
      <c r="B136" s="241" t="s">
        <v>4551</v>
      </c>
      <c r="C136" s="197">
        <v>613.33000000000004</v>
      </c>
      <c r="D136" s="197">
        <v>503.29</v>
      </c>
      <c r="E136" s="197">
        <v>0</v>
      </c>
      <c r="F136" s="197">
        <v>0</v>
      </c>
      <c r="G136" s="197">
        <v>64.740000000000009</v>
      </c>
      <c r="H136" s="197">
        <v>242.54000000000002</v>
      </c>
    </row>
    <row r="137" spans="1:8">
      <c r="A137" s="196">
        <v>136</v>
      </c>
      <c r="B137" s="237" t="s">
        <v>1933</v>
      </c>
      <c r="C137" s="197">
        <v>175.87</v>
      </c>
      <c r="D137" s="197">
        <v>46.91</v>
      </c>
      <c r="E137" s="197">
        <v>0</v>
      </c>
      <c r="F137" s="197">
        <v>0</v>
      </c>
      <c r="G137" s="197">
        <v>0</v>
      </c>
      <c r="H137" s="197">
        <v>110.57</v>
      </c>
    </row>
    <row r="138" spans="1:8">
      <c r="A138" s="196">
        <v>137</v>
      </c>
      <c r="B138" s="237" t="s">
        <v>1939</v>
      </c>
      <c r="C138" s="197">
        <v>2856.65</v>
      </c>
      <c r="D138" s="197">
        <v>378.3</v>
      </c>
      <c r="E138" s="197">
        <v>0</v>
      </c>
      <c r="F138" s="197">
        <v>0</v>
      </c>
      <c r="G138" s="197">
        <v>0</v>
      </c>
      <c r="H138" s="197">
        <v>44.36</v>
      </c>
    </row>
    <row r="139" spans="1:8">
      <c r="A139" s="196">
        <v>138</v>
      </c>
      <c r="B139" s="237" t="s">
        <v>1946</v>
      </c>
      <c r="C139" s="197">
        <v>10220.42</v>
      </c>
      <c r="D139" s="197">
        <v>4956.4399999999996</v>
      </c>
      <c r="E139" s="197">
        <v>903.18</v>
      </c>
      <c r="F139" s="197">
        <v>2827.22</v>
      </c>
      <c r="G139" s="197">
        <v>55.87</v>
      </c>
      <c r="H139" s="197">
        <v>228.54000000000002</v>
      </c>
    </row>
    <row r="140" spans="1:8">
      <c r="A140" s="196">
        <v>139</v>
      </c>
      <c r="B140" s="237" t="s">
        <v>1947</v>
      </c>
      <c r="C140" s="197">
        <v>335.79</v>
      </c>
      <c r="D140" s="197">
        <v>626.34</v>
      </c>
      <c r="E140" s="197">
        <v>569.62</v>
      </c>
      <c r="F140" s="197">
        <v>642.79</v>
      </c>
      <c r="G140" s="197">
        <v>54.01</v>
      </c>
      <c r="H140" s="197">
        <v>54.84</v>
      </c>
    </row>
    <row r="141" spans="1:8">
      <c r="A141" s="196">
        <v>140</v>
      </c>
      <c r="B141" s="237" t="s">
        <v>1969</v>
      </c>
      <c r="C141" s="197">
        <v>150.5</v>
      </c>
      <c r="D141" s="197">
        <v>580.15</v>
      </c>
      <c r="E141" s="197">
        <v>105.22</v>
      </c>
      <c r="F141" s="197">
        <v>605.11</v>
      </c>
      <c r="G141" s="197">
        <v>0</v>
      </c>
      <c r="H141" s="197">
        <v>101.8</v>
      </c>
    </row>
    <row r="142" spans="1:8">
      <c r="A142" s="196">
        <v>141</v>
      </c>
      <c r="B142" s="237" t="s">
        <v>1977</v>
      </c>
      <c r="C142" s="197">
        <v>27.93</v>
      </c>
      <c r="D142" s="197">
        <v>676.93</v>
      </c>
      <c r="E142" s="197">
        <v>100.19</v>
      </c>
      <c r="F142" s="197">
        <v>685.76</v>
      </c>
      <c r="G142" s="197">
        <v>0</v>
      </c>
      <c r="H142" s="197">
        <v>32.35</v>
      </c>
    </row>
    <row r="143" spans="1:8">
      <c r="A143" s="196">
        <v>142</v>
      </c>
      <c r="B143" s="243" t="s">
        <v>4552</v>
      </c>
      <c r="C143" s="197">
        <v>0</v>
      </c>
      <c r="D143" s="197">
        <v>399.06</v>
      </c>
      <c r="E143" s="197">
        <v>92.47</v>
      </c>
      <c r="F143" s="197">
        <v>399.05</v>
      </c>
      <c r="G143" s="197">
        <v>1.86</v>
      </c>
      <c r="H143" s="197">
        <v>11.98</v>
      </c>
    </row>
    <row r="144" spans="1:8">
      <c r="A144" s="196">
        <v>143</v>
      </c>
      <c r="B144" s="237" t="s">
        <v>1992</v>
      </c>
      <c r="C144" s="197">
        <v>581.64</v>
      </c>
      <c r="D144" s="197">
        <v>546.37</v>
      </c>
      <c r="E144" s="197">
        <v>33</v>
      </c>
      <c r="F144" s="197">
        <v>486.29</v>
      </c>
      <c r="G144" s="197">
        <v>0</v>
      </c>
      <c r="H144" s="197">
        <v>27.55</v>
      </c>
    </row>
    <row r="145" spans="1:8">
      <c r="A145" s="196">
        <v>144</v>
      </c>
      <c r="B145" s="237" t="s">
        <v>1997</v>
      </c>
      <c r="C145" s="197">
        <v>7136.36</v>
      </c>
      <c r="D145" s="197">
        <v>1265.79</v>
      </c>
      <c r="E145" s="197">
        <v>0</v>
      </c>
      <c r="F145" s="197">
        <v>7.82</v>
      </c>
      <c r="G145" s="197">
        <v>0</v>
      </c>
      <c r="H145" s="197">
        <v>0.01</v>
      </c>
    </row>
    <row r="146" spans="1:8">
      <c r="A146" s="196">
        <v>145</v>
      </c>
      <c r="B146" s="296" t="s">
        <v>4674</v>
      </c>
      <c r="C146" s="197">
        <v>1988.21</v>
      </c>
      <c r="D146" s="197">
        <v>861.79</v>
      </c>
      <c r="E146" s="197">
        <v>2.68</v>
      </c>
      <c r="F146" s="197">
        <v>0.38</v>
      </c>
      <c r="G146" s="197">
        <v>0</v>
      </c>
      <c r="H146" s="197">
        <v>0</v>
      </c>
    </row>
    <row r="147" spans="1:8">
      <c r="A147" s="196">
        <v>146</v>
      </c>
      <c r="B147" s="237" t="s">
        <v>2014</v>
      </c>
      <c r="C147" s="197">
        <v>4181.08</v>
      </c>
      <c r="D147" s="197">
        <v>7385.67</v>
      </c>
      <c r="E147" s="197">
        <v>0</v>
      </c>
      <c r="F147" s="197">
        <v>0</v>
      </c>
      <c r="G147" s="197">
        <v>54.6</v>
      </c>
      <c r="H147" s="197">
        <v>186.53</v>
      </c>
    </row>
    <row r="148" spans="1:8">
      <c r="A148" s="196">
        <v>147</v>
      </c>
      <c r="B148" s="237" t="s">
        <v>2015</v>
      </c>
      <c r="C148" s="197">
        <v>805.88</v>
      </c>
      <c r="D148" s="197">
        <v>942.76</v>
      </c>
      <c r="E148" s="197">
        <v>0</v>
      </c>
      <c r="F148" s="197">
        <v>0</v>
      </c>
      <c r="G148" s="197">
        <v>53.52</v>
      </c>
      <c r="H148" s="197">
        <v>75.69</v>
      </c>
    </row>
    <row r="149" spans="1:8">
      <c r="A149" s="196">
        <v>148</v>
      </c>
      <c r="B149" s="237" t="s">
        <v>2028</v>
      </c>
      <c r="C149" s="197">
        <v>1910.37</v>
      </c>
      <c r="D149" s="197">
        <v>1620.97</v>
      </c>
      <c r="E149" s="197">
        <v>0</v>
      </c>
      <c r="F149" s="197">
        <v>0</v>
      </c>
      <c r="G149" s="197">
        <v>0</v>
      </c>
      <c r="H149" s="197">
        <v>5.1100000000000003</v>
      </c>
    </row>
    <row r="150" spans="1:8">
      <c r="A150" s="196">
        <v>149</v>
      </c>
      <c r="B150" s="237" t="s">
        <v>2033</v>
      </c>
      <c r="C150" s="197">
        <v>194</v>
      </c>
      <c r="D150" s="197">
        <v>855.49</v>
      </c>
      <c r="E150" s="197">
        <v>0</v>
      </c>
      <c r="F150" s="197">
        <v>0</v>
      </c>
      <c r="G150" s="197">
        <v>1.08</v>
      </c>
      <c r="H150" s="197">
        <v>53.089999999999996</v>
      </c>
    </row>
    <row r="151" spans="1:8">
      <c r="A151" s="196">
        <v>150</v>
      </c>
      <c r="B151" s="237" t="s">
        <v>2043</v>
      </c>
      <c r="C151" s="197">
        <v>198.15</v>
      </c>
      <c r="D151" s="197">
        <v>857.84</v>
      </c>
      <c r="E151" s="197">
        <v>0</v>
      </c>
      <c r="F151" s="197">
        <v>0</v>
      </c>
      <c r="G151" s="197">
        <v>0</v>
      </c>
      <c r="H151" s="197">
        <v>35.380000000000003</v>
      </c>
    </row>
    <row r="152" spans="1:8">
      <c r="A152" s="196">
        <v>151</v>
      </c>
      <c r="B152" s="237" t="s">
        <v>2047</v>
      </c>
      <c r="C152" s="197">
        <v>86.2</v>
      </c>
      <c r="D152" s="197">
        <v>653.49</v>
      </c>
      <c r="E152" s="197">
        <v>0</v>
      </c>
      <c r="F152" s="197">
        <v>0</v>
      </c>
      <c r="G152" s="197">
        <v>0</v>
      </c>
      <c r="H152" s="197">
        <v>17.05</v>
      </c>
    </row>
    <row r="153" spans="1:8">
      <c r="A153" s="196">
        <v>152</v>
      </c>
      <c r="B153" s="243" t="s">
        <v>4553</v>
      </c>
      <c r="C153" s="197">
        <v>800.94</v>
      </c>
      <c r="D153" s="197">
        <v>1654.22</v>
      </c>
      <c r="E153" s="197">
        <v>0</v>
      </c>
      <c r="F153" s="197">
        <v>0</v>
      </c>
      <c r="G153" s="197">
        <v>0</v>
      </c>
      <c r="H153" s="197">
        <v>0</v>
      </c>
    </row>
    <row r="154" spans="1:8">
      <c r="A154" s="196">
        <v>153</v>
      </c>
      <c r="B154" s="237" t="s">
        <v>2059</v>
      </c>
      <c r="C154" s="197">
        <v>6.79</v>
      </c>
      <c r="D154" s="197">
        <v>91.78</v>
      </c>
      <c r="E154" s="197">
        <v>0</v>
      </c>
      <c r="F154" s="197">
        <v>0</v>
      </c>
      <c r="G154" s="197">
        <v>0</v>
      </c>
      <c r="H154" s="197">
        <v>0</v>
      </c>
    </row>
    <row r="155" spans="1:8">
      <c r="A155" s="196">
        <v>154</v>
      </c>
      <c r="B155" s="237" t="s">
        <v>2061</v>
      </c>
      <c r="C155" s="197">
        <v>156.59</v>
      </c>
      <c r="D155" s="197">
        <v>615.97</v>
      </c>
      <c r="E155" s="197">
        <v>0</v>
      </c>
      <c r="F155" s="197">
        <v>0</v>
      </c>
      <c r="G155" s="197">
        <v>0</v>
      </c>
      <c r="H155" s="197">
        <v>0.2</v>
      </c>
    </row>
    <row r="156" spans="1:8">
      <c r="A156" s="196">
        <v>155</v>
      </c>
      <c r="B156" s="237" t="s">
        <v>2065</v>
      </c>
      <c r="C156" s="197">
        <v>22.17</v>
      </c>
      <c r="D156" s="197">
        <v>93.16</v>
      </c>
      <c r="E156" s="197">
        <v>0</v>
      </c>
      <c r="F156" s="197">
        <v>0</v>
      </c>
      <c r="G156" s="197">
        <v>0</v>
      </c>
      <c r="H156" s="197">
        <v>0</v>
      </c>
    </row>
    <row r="157" spans="1:8">
      <c r="A157" s="196">
        <v>156</v>
      </c>
      <c r="B157" s="237" t="s">
        <v>2067</v>
      </c>
      <c r="C157" s="197">
        <v>48211.519999999997</v>
      </c>
      <c r="D157" s="197">
        <v>11586.77</v>
      </c>
      <c r="E157" s="197">
        <v>0</v>
      </c>
      <c r="F157" s="197">
        <v>0</v>
      </c>
      <c r="G157" s="197">
        <v>65.77</v>
      </c>
      <c r="H157" s="197">
        <v>110.8</v>
      </c>
    </row>
    <row r="158" spans="1:8">
      <c r="A158" s="196">
        <v>157</v>
      </c>
      <c r="B158" s="237" t="s">
        <v>2068</v>
      </c>
      <c r="C158" s="197">
        <v>299.27999999999997</v>
      </c>
      <c r="D158" s="197">
        <v>1944.31</v>
      </c>
      <c r="E158" s="197">
        <v>0</v>
      </c>
      <c r="F158" s="197">
        <v>0</v>
      </c>
      <c r="G158" s="197">
        <v>65.77</v>
      </c>
      <c r="H158" s="197">
        <v>109.97</v>
      </c>
    </row>
    <row r="159" spans="1:8">
      <c r="A159" s="196">
        <v>158</v>
      </c>
      <c r="B159" s="237" t="s">
        <v>2093</v>
      </c>
      <c r="C159" s="197">
        <v>49.48</v>
      </c>
      <c r="D159" s="197">
        <v>1212.5999999999999</v>
      </c>
      <c r="E159" s="197">
        <v>0</v>
      </c>
      <c r="F159" s="197">
        <v>0</v>
      </c>
      <c r="G159" s="197">
        <v>0</v>
      </c>
      <c r="H159" s="197">
        <v>0</v>
      </c>
    </row>
    <row r="160" spans="1:8">
      <c r="A160" s="196">
        <v>159</v>
      </c>
      <c r="B160" s="237" t="s">
        <v>2101</v>
      </c>
      <c r="C160" s="197">
        <v>1855.4</v>
      </c>
      <c r="D160" s="197">
        <v>666.86</v>
      </c>
      <c r="E160" s="197">
        <v>0</v>
      </c>
      <c r="F160" s="197">
        <v>0</v>
      </c>
      <c r="G160" s="197">
        <v>0</v>
      </c>
      <c r="H160" s="197">
        <v>0</v>
      </c>
    </row>
    <row r="161" spans="1:8">
      <c r="A161" s="196">
        <v>160</v>
      </c>
      <c r="B161" s="237" t="s">
        <v>2115</v>
      </c>
      <c r="C161" s="197">
        <v>325.31</v>
      </c>
      <c r="D161" s="197">
        <v>1063.92</v>
      </c>
      <c r="E161" s="197">
        <v>0</v>
      </c>
      <c r="F161" s="197">
        <v>0</v>
      </c>
      <c r="G161" s="197">
        <v>0</v>
      </c>
      <c r="H161" s="197">
        <v>0.21</v>
      </c>
    </row>
    <row r="162" spans="1:8">
      <c r="A162" s="196">
        <v>161</v>
      </c>
      <c r="B162" s="237" t="s">
        <v>2124</v>
      </c>
      <c r="C162" s="197">
        <v>2275.69</v>
      </c>
      <c r="D162" s="197">
        <v>1175.28</v>
      </c>
      <c r="E162" s="197">
        <v>0</v>
      </c>
      <c r="F162" s="197">
        <v>0</v>
      </c>
      <c r="G162" s="197">
        <v>0</v>
      </c>
      <c r="H162" s="197">
        <v>0</v>
      </c>
    </row>
    <row r="163" spans="1:8">
      <c r="A163" s="196">
        <v>162</v>
      </c>
      <c r="B163" s="237" t="s">
        <v>2139</v>
      </c>
      <c r="C163" s="197">
        <v>396.25</v>
      </c>
      <c r="D163" s="197">
        <v>1304.3699999999999</v>
      </c>
      <c r="E163" s="197">
        <v>0</v>
      </c>
      <c r="F163" s="197">
        <v>0</v>
      </c>
      <c r="G163" s="197">
        <v>0</v>
      </c>
      <c r="H163" s="197">
        <v>0</v>
      </c>
    </row>
    <row r="164" spans="1:8">
      <c r="A164" s="196">
        <v>163</v>
      </c>
      <c r="B164" s="237" t="s">
        <v>2155</v>
      </c>
      <c r="C164" s="197">
        <v>105.71</v>
      </c>
      <c r="D164" s="197">
        <v>1263.3699999999999</v>
      </c>
      <c r="E164" s="197">
        <v>0</v>
      </c>
      <c r="F164" s="197">
        <v>0</v>
      </c>
      <c r="G164" s="197">
        <v>0</v>
      </c>
      <c r="H164" s="197">
        <v>0.62</v>
      </c>
    </row>
    <row r="165" spans="1:8">
      <c r="A165" s="196">
        <v>164</v>
      </c>
      <c r="B165" s="7" t="s">
        <v>2167</v>
      </c>
      <c r="C165" s="197">
        <v>936.38</v>
      </c>
      <c r="D165" s="197">
        <v>109.52</v>
      </c>
      <c r="E165" s="197">
        <v>0</v>
      </c>
      <c r="F165" s="197">
        <v>0</v>
      </c>
      <c r="G165" s="197">
        <v>0</v>
      </c>
      <c r="H165" s="197">
        <v>0</v>
      </c>
    </row>
    <row r="166" spans="1:8">
      <c r="A166" s="196">
        <v>165</v>
      </c>
      <c r="B166" s="7" t="s">
        <v>2180</v>
      </c>
      <c r="C166" s="197">
        <v>1738.15</v>
      </c>
      <c r="D166" s="197">
        <v>392.63</v>
      </c>
      <c r="E166" s="197">
        <v>0</v>
      </c>
      <c r="F166" s="197">
        <v>0</v>
      </c>
      <c r="G166" s="197">
        <v>0</v>
      </c>
      <c r="H166" s="197">
        <v>0</v>
      </c>
    </row>
    <row r="167" spans="1:8">
      <c r="A167" s="196">
        <v>166</v>
      </c>
      <c r="B167" s="7" t="s">
        <v>2189</v>
      </c>
      <c r="C167" s="197">
        <v>4221.78</v>
      </c>
      <c r="D167" s="197">
        <v>517.21</v>
      </c>
      <c r="E167" s="197">
        <v>0</v>
      </c>
      <c r="F167" s="197">
        <v>0</v>
      </c>
      <c r="G167" s="197">
        <v>0</v>
      </c>
      <c r="H167" s="197">
        <v>0</v>
      </c>
    </row>
    <row r="168" spans="1:8">
      <c r="A168" s="196">
        <v>167</v>
      </c>
      <c r="B168" s="7" t="s">
        <v>2197</v>
      </c>
      <c r="C168" s="197">
        <v>3944.4</v>
      </c>
      <c r="D168" s="197">
        <v>443.52</v>
      </c>
      <c r="E168" s="197">
        <v>0</v>
      </c>
      <c r="F168" s="197">
        <v>0</v>
      </c>
      <c r="G168" s="197">
        <v>0</v>
      </c>
      <c r="H168" s="197">
        <v>0</v>
      </c>
    </row>
    <row r="169" spans="1:8">
      <c r="A169" s="196">
        <v>168</v>
      </c>
      <c r="B169" s="7" t="s">
        <v>2201</v>
      </c>
      <c r="C169" s="197">
        <v>950.29</v>
      </c>
      <c r="D169" s="197">
        <v>462.33</v>
      </c>
      <c r="E169" s="197">
        <v>0</v>
      </c>
      <c r="F169" s="197">
        <v>0</v>
      </c>
      <c r="G169" s="197">
        <v>0</v>
      </c>
      <c r="H169" s="197">
        <v>0</v>
      </c>
    </row>
    <row r="170" spans="1:8">
      <c r="A170" s="196">
        <v>169</v>
      </c>
      <c r="B170" s="7" t="s">
        <v>2206</v>
      </c>
      <c r="C170" s="197">
        <v>18203.259999999998</v>
      </c>
      <c r="D170" s="197">
        <v>346.61</v>
      </c>
      <c r="E170" s="197">
        <v>0</v>
      </c>
      <c r="F170" s="197">
        <v>0</v>
      </c>
      <c r="G170" s="197">
        <v>0</v>
      </c>
      <c r="H170" s="197">
        <v>0</v>
      </c>
    </row>
    <row r="171" spans="1:8">
      <c r="A171" s="196">
        <v>170</v>
      </c>
      <c r="B171" s="7" t="s">
        <v>2218</v>
      </c>
      <c r="C171" s="197">
        <v>12910.14</v>
      </c>
      <c r="D171" s="197">
        <v>684.23</v>
      </c>
      <c r="E171" s="197">
        <v>0</v>
      </c>
      <c r="F171" s="197">
        <v>0</v>
      </c>
      <c r="G171" s="197">
        <v>0</v>
      </c>
      <c r="H171" s="197">
        <v>0</v>
      </c>
    </row>
    <row r="172" spans="1:8">
      <c r="A172" s="196">
        <v>171</v>
      </c>
      <c r="B172" s="7" t="s">
        <v>2228</v>
      </c>
      <c r="C172" s="197">
        <v>7304.91</v>
      </c>
      <c r="D172" s="197">
        <v>4867.2299999999996</v>
      </c>
      <c r="E172" s="197">
        <v>0</v>
      </c>
      <c r="F172" s="197">
        <v>0</v>
      </c>
      <c r="G172" s="197">
        <v>24.33</v>
      </c>
      <c r="H172" s="197">
        <v>102.96</v>
      </c>
    </row>
    <row r="173" spans="1:8">
      <c r="A173" s="196">
        <v>172</v>
      </c>
      <c r="B173" s="7" t="s">
        <v>2229</v>
      </c>
      <c r="C173" s="197">
        <v>312.94</v>
      </c>
      <c r="D173" s="197">
        <v>2598.86</v>
      </c>
      <c r="E173" s="197">
        <v>0</v>
      </c>
      <c r="F173" s="197">
        <v>0</v>
      </c>
      <c r="G173" s="197">
        <v>24.33</v>
      </c>
      <c r="H173" s="197">
        <v>102.96</v>
      </c>
    </row>
    <row r="174" spans="1:8">
      <c r="A174" s="196">
        <v>173</v>
      </c>
      <c r="B174" s="7" t="s">
        <v>2285</v>
      </c>
      <c r="C174" s="197">
        <v>5785.56</v>
      </c>
      <c r="D174" s="197">
        <v>1677.57</v>
      </c>
      <c r="E174" s="197">
        <v>0</v>
      </c>
      <c r="F174" s="197">
        <v>0</v>
      </c>
      <c r="G174" s="197">
        <v>0</v>
      </c>
      <c r="H174" s="197">
        <v>0</v>
      </c>
    </row>
    <row r="175" spans="1:8">
      <c r="A175" s="196">
        <v>174</v>
      </c>
      <c r="B175" s="7" t="s">
        <v>2295</v>
      </c>
      <c r="C175" s="197">
        <v>1206.4100000000001</v>
      </c>
      <c r="D175" s="197">
        <v>590.79999999999995</v>
      </c>
      <c r="E175" s="197">
        <v>0</v>
      </c>
      <c r="F175" s="197">
        <v>0</v>
      </c>
      <c r="G175" s="197">
        <v>0</v>
      </c>
      <c r="H175" s="197">
        <v>0</v>
      </c>
    </row>
    <row r="176" spans="1:8">
      <c r="A176" s="196">
        <v>175</v>
      </c>
      <c r="B176" s="7" t="s">
        <v>2299</v>
      </c>
      <c r="C176" s="197">
        <v>3505.07</v>
      </c>
      <c r="D176" s="197">
        <v>8741.83</v>
      </c>
      <c r="E176" s="197">
        <v>0</v>
      </c>
      <c r="F176" s="197">
        <v>6.18</v>
      </c>
      <c r="G176" s="197">
        <v>30.18</v>
      </c>
      <c r="H176" s="197">
        <v>49.22</v>
      </c>
    </row>
    <row r="177" spans="1:8">
      <c r="A177" s="196">
        <v>176</v>
      </c>
      <c r="B177" s="7" t="s">
        <v>377</v>
      </c>
      <c r="C177" s="197">
        <v>129.21</v>
      </c>
      <c r="D177" s="197">
        <v>350.58</v>
      </c>
      <c r="E177" s="197">
        <v>0</v>
      </c>
      <c r="F177" s="197">
        <v>0</v>
      </c>
      <c r="G177" s="197">
        <v>27.67</v>
      </c>
      <c r="H177" s="197">
        <v>13.299999999999999</v>
      </c>
    </row>
    <row r="178" spans="1:8">
      <c r="A178" s="196">
        <v>177</v>
      </c>
      <c r="B178" s="7" t="s">
        <v>4554</v>
      </c>
      <c r="C178" s="197">
        <v>678.63</v>
      </c>
      <c r="D178" s="197">
        <v>449.42</v>
      </c>
      <c r="E178" s="197">
        <v>0</v>
      </c>
      <c r="F178" s="197">
        <v>0</v>
      </c>
      <c r="G178" s="197">
        <v>0</v>
      </c>
      <c r="H178" s="197">
        <v>0</v>
      </c>
    </row>
    <row r="179" spans="1:8">
      <c r="A179" s="196">
        <v>178</v>
      </c>
      <c r="B179" s="7" t="s">
        <v>2310</v>
      </c>
      <c r="C179" s="197">
        <v>287.75</v>
      </c>
      <c r="D179" s="197">
        <v>587.15</v>
      </c>
      <c r="E179" s="197">
        <v>0</v>
      </c>
      <c r="F179" s="197">
        <v>0.16</v>
      </c>
      <c r="G179" s="197">
        <v>0</v>
      </c>
      <c r="H179" s="197">
        <v>0</v>
      </c>
    </row>
    <row r="180" spans="1:8">
      <c r="A180" s="196">
        <v>179</v>
      </c>
      <c r="B180" s="7" t="s">
        <v>2316</v>
      </c>
      <c r="C180" s="197">
        <v>62.99</v>
      </c>
      <c r="D180" s="197">
        <v>678.04</v>
      </c>
      <c r="E180" s="197">
        <v>0</v>
      </c>
      <c r="F180" s="197">
        <v>0.08</v>
      </c>
      <c r="G180" s="197">
        <v>2.5099999999999998</v>
      </c>
      <c r="H180" s="197">
        <v>22.39</v>
      </c>
    </row>
    <row r="181" spans="1:8">
      <c r="A181" s="196">
        <v>180</v>
      </c>
      <c r="B181" s="7" t="s">
        <v>2324</v>
      </c>
      <c r="C181" s="197">
        <v>91.04</v>
      </c>
      <c r="D181" s="197">
        <v>672.04</v>
      </c>
      <c r="E181" s="197">
        <v>0</v>
      </c>
      <c r="F181" s="197">
        <v>5.94</v>
      </c>
      <c r="G181" s="197">
        <v>0</v>
      </c>
      <c r="H181" s="197">
        <v>0</v>
      </c>
    </row>
    <row r="182" spans="1:8">
      <c r="A182" s="196">
        <v>181</v>
      </c>
      <c r="B182" s="7" t="s">
        <v>2329</v>
      </c>
      <c r="C182" s="197">
        <v>163.41999999999999</v>
      </c>
      <c r="D182" s="197">
        <v>705.81</v>
      </c>
      <c r="E182" s="197">
        <v>0</v>
      </c>
      <c r="F182" s="197">
        <v>0</v>
      </c>
      <c r="G182" s="197">
        <v>0</v>
      </c>
      <c r="H182" s="197">
        <v>0</v>
      </c>
    </row>
    <row r="183" spans="1:8">
      <c r="A183" s="196">
        <v>182</v>
      </c>
      <c r="B183" s="7" t="s">
        <v>4555</v>
      </c>
      <c r="C183" s="197">
        <v>5.41</v>
      </c>
      <c r="D183" s="197">
        <v>710.27</v>
      </c>
      <c r="E183" s="197">
        <v>0</v>
      </c>
      <c r="F183" s="197">
        <v>0</v>
      </c>
      <c r="G183" s="197">
        <v>0</v>
      </c>
      <c r="H183" s="197">
        <v>13.52</v>
      </c>
    </row>
    <row r="184" spans="1:8">
      <c r="A184" s="196">
        <v>183</v>
      </c>
      <c r="B184" s="7" t="s">
        <v>2340</v>
      </c>
      <c r="C184" s="197">
        <v>508.42</v>
      </c>
      <c r="D184" s="197">
        <v>503.98</v>
      </c>
      <c r="E184" s="197">
        <v>0</v>
      </c>
      <c r="F184" s="197">
        <v>0</v>
      </c>
      <c r="G184" s="197">
        <v>0</v>
      </c>
      <c r="H184" s="197">
        <v>0</v>
      </c>
    </row>
    <row r="185" spans="1:8">
      <c r="A185" s="196">
        <v>184</v>
      </c>
      <c r="B185" s="7" t="s">
        <v>4556</v>
      </c>
      <c r="C185" s="197">
        <v>706.48</v>
      </c>
      <c r="D185" s="197">
        <v>658.8</v>
      </c>
      <c r="E185" s="197">
        <v>0</v>
      </c>
      <c r="F185" s="197">
        <v>0</v>
      </c>
      <c r="G185" s="197">
        <v>0</v>
      </c>
      <c r="H185" s="197">
        <v>0</v>
      </c>
    </row>
    <row r="186" spans="1:8">
      <c r="A186" s="196">
        <v>185</v>
      </c>
      <c r="B186" s="7" t="s">
        <v>2347</v>
      </c>
      <c r="C186" s="197">
        <v>566.32000000000005</v>
      </c>
      <c r="D186" s="197">
        <v>1395.29</v>
      </c>
      <c r="E186" s="197">
        <v>0</v>
      </c>
      <c r="F186" s="197">
        <v>0</v>
      </c>
      <c r="G186" s="197">
        <v>0</v>
      </c>
      <c r="H186" s="197">
        <v>0</v>
      </c>
    </row>
    <row r="187" spans="1:8">
      <c r="A187" s="196">
        <v>186</v>
      </c>
      <c r="B187" s="7" t="s">
        <v>2356</v>
      </c>
      <c r="C187" s="197">
        <v>305.39999999999998</v>
      </c>
      <c r="D187" s="197">
        <v>2030.45</v>
      </c>
      <c r="E187" s="197">
        <v>0</v>
      </c>
      <c r="F187" s="197">
        <v>0</v>
      </c>
      <c r="G187" s="197">
        <v>0</v>
      </c>
      <c r="H187" s="197">
        <v>0</v>
      </c>
    </row>
    <row r="188" spans="1:8">
      <c r="A188" s="196">
        <v>187</v>
      </c>
      <c r="B188" s="7" t="s">
        <v>2367</v>
      </c>
      <c r="C188" s="197">
        <v>366.9</v>
      </c>
      <c r="D188" s="197">
        <v>13022.44</v>
      </c>
      <c r="E188" s="197">
        <v>0</v>
      </c>
      <c r="F188" s="197">
        <v>0</v>
      </c>
      <c r="G188" s="197">
        <v>20.14</v>
      </c>
      <c r="H188" s="197">
        <v>181.73000000000002</v>
      </c>
    </row>
    <row r="189" spans="1:8">
      <c r="A189" s="196">
        <v>188</v>
      </c>
      <c r="B189" s="7" t="s">
        <v>275</v>
      </c>
      <c r="C189" s="197">
        <v>0</v>
      </c>
      <c r="D189" s="197">
        <v>505.7</v>
      </c>
      <c r="E189" s="197">
        <v>0</v>
      </c>
      <c r="F189" s="197">
        <v>0</v>
      </c>
      <c r="G189" s="197">
        <v>20.14</v>
      </c>
      <c r="H189" s="197">
        <v>122.61</v>
      </c>
    </row>
    <row r="190" spans="1:8">
      <c r="A190" s="196">
        <v>189</v>
      </c>
      <c r="B190" s="7" t="s">
        <v>2389</v>
      </c>
      <c r="C190" s="197">
        <v>261.62</v>
      </c>
      <c r="D190" s="197">
        <v>2837.2</v>
      </c>
      <c r="E190" s="197">
        <v>0</v>
      </c>
      <c r="F190" s="197">
        <v>0</v>
      </c>
      <c r="G190" s="197">
        <v>0</v>
      </c>
      <c r="H190" s="197">
        <v>13.05</v>
      </c>
    </row>
    <row r="191" spans="1:8">
      <c r="A191" s="196">
        <v>190</v>
      </c>
      <c r="B191" s="7" t="s">
        <v>4557</v>
      </c>
      <c r="C191" s="197">
        <v>27.59</v>
      </c>
      <c r="D191" s="197">
        <v>1985.8</v>
      </c>
      <c r="E191" s="197">
        <v>0</v>
      </c>
      <c r="F191" s="197">
        <v>0</v>
      </c>
      <c r="G191" s="197">
        <v>0</v>
      </c>
      <c r="H191" s="197">
        <v>0</v>
      </c>
    </row>
    <row r="192" spans="1:8">
      <c r="A192" s="196">
        <v>191</v>
      </c>
      <c r="B192" s="7" t="s">
        <v>2441</v>
      </c>
      <c r="C192" s="197">
        <v>30.6</v>
      </c>
      <c r="D192" s="197">
        <v>514.66</v>
      </c>
      <c r="E192" s="197">
        <v>0</v>
      </c>
      <c r="F192" s="197">
        <v>0</v>
      </c>
      <c r="G192" s="197">
        <v>0</v>
      </c>
      <c r="H192" s="197">
        <v>46.08</v>
      </c>
    </row>
    <row r="193" spans="1:8">
      <c r="A193" s="196">
        <v>192</v>
      </c>
      <c r="B193" s="7" t="s">
        <v>2448</v>
      </c>
      <c r="C193" s="197">
        <v>2.2999999999999998</v>
      </c>
      <c r="D193" s="197">
        <v>2641.39</v>
      </c>
      <c r="E193" s="197">
        <v>0</v>
      </c>
      <c r="F193" s="197">
        <v>0</v>
      </c>
      <c r="G193" s="197">
        <v>0</v>
      </c>
      <c r="H193" s="197">
        <v>0</v>
      </c>
    </row>
    <row r="194" spans="1:8">
      <c r="A194" s="196">
        <v>193</v>
      </c>
      <c r="B194" s="7" t="s">
        <v>2483</v>
      </c>
      <c r="C194" s="197">
        <v>1.77</v>
      </c>
      <c r="D194" s="197">
        <v>27.28</v>
      </c>
      <c r="E194" s="197">
        <v>0</v>
      </c>
      <c r="F194" s="197">
        <v>0</v>
      </c>
      <c r="G194" s="197">
        <v>0</v>
      </c>
      <c r="H194" s="197">
        <v>0</v>
      </c>
    </row>
    <row r="195" spans="1:8">
      <c r="A195" s="196">
        <v>194</v>
      </c>
      <c r="B195" s="7" t="s">
        <v>2484</v>
      </c>
      <c r="C195" s="197">
        <v>43.02</v>
      </c>
      <c r="D195" s="197">
        <v>4510.3999999999996</v>
      </c>
      <c r="E195" s="197">
        <v>0</v>
      </c>
      <c r="F195" s="197">
        <v>0</v>
      </c>
      <c r="G195" s="197">
        <v>0</v>
      </c>
      <c r="H195" s="197">
        <v>0</v>
      </c>
    </row>
    <row r="196" spans="1:8">
      <c r="A196" s="196">
        <v>195</v>
      </c>
      <c r="B196" s="7" t="s">
        <v>2515</v>
      </c>
      <c r="C196" s="197">
        <v>9794.43</v>
      </c>
      <c r="D196" s="197">
        <v>17113.39</v>
      </c>
      <c r="E196" s="197">
        <v>0</v>
      </c>
      <c r="F196" s="197">
        <v>0</v>
      </c>
      <c r="G196" s="197">
        <v>28.73</v>
      </c>
      <c r="H196" s="197">
        <v>43.86</v>
      </c>
    </row>
    <row r="197" spans="1:8">
      <c r="A197" s="196">
        <v>196</v>
      </c>
      <c r="B197" s="7" t="s">
        <v>2516</v>
      </c>
      <c r="C197" s="197">
        <v>45.38</v>
      </c>
      <c r="D197" s="197">
        <v>1351.12</v>
      </c>
      <c r="E197" s="197">
        <v>0</v>
      </c>
      <c r="F197" s="197">
        <v>0</v>
      </c>
      <c r="G197" s="197">
        <v>28.73</v>
      </c>
      <c r="H197" s="197">
        <v>9.6199999999999992</v>
      </c>
    </row>
    <row r="198" spans="1:8">
      <c r="A198" s="196">
        <v>197</v>
      </c>
      <c r="B198" s="7" t="s">
        <v>2526</v>
      </c>
      <c r="C198" s="197">
        <v>60.9</v>
      </c>
      <c r="D198" s="197">
        <v>1871.85</v>
      </c>
      <c r="E198" s="197">
        <v>0</v>
      </c>
      <c r="F198" s="197">
        <v>0</v>
      </c>
      <c r="G198" s="197">
        <v>0</v>
      </c>
      <c r="H198" s="197">
        <v>9.2799999999999994</v>
      </c>
    </row>
    <row r="199" spans="1:8">
      <c r="A199" s="196">
        <v>198</v>
      </c>
      <c r="B199" s="7" t="s">
        <v>4558</v>
      </c>
      <c r="C199" s="197">
        <v>1520.76</v>
      </c>
      <c r="D199" s="197">
        <v>3104.19</v>
      </c>
      <c r="E199" s="197">
        <v>0</v>
      </c>
      <c r="F199" s="197">
        <v>0</v>
      </c>
      <c r="G199" s="197">
        <v>0</v>
      </c>
      <c r="H199" s="197">
        <v>0</v>
      </c>
    </row>
    <row r="200" spans="1:8">
      <c r="A200" s="196">
        <v>199</v>
      </c>
      <c r="B200" s="7" t="s">
        <v>2547</v>
      </c>
      <c r="C200" s="197">
        <v>684.9</v>
      </c>
      <c r="D200" s="197">
        <v>1196.69</v>
      </c>
      <c r="E200" s="197">
        <v>0</v>
      </c>
      <c r="F200" s="197">
        <v>0</v>
      </c>
      <c r="G200" s="197">
        <v>0</v>
      </c>
      <c r="H200" s="197">
        <v>0</v>
      </c>
    </row>
    <row r="201" spans="1:8">
      <c r="A201" s="196">
        <v>200</v>
      </c>
      <c r="B201" s="7" t="s">
        <v>4559</v>
      </c>
      <c r="C201" s="197">
        <v>79.8</v>
      </c>
      <c r="D201" s="197">
        <v>1172.6300000000001</v>
      </c>
      <c r="E201" s="197">
        <v>0</v>
      </c>
      <c r="F201" s="197">
        <v>0</v>
      </c>
      <c r="G201" s="197">
        <v>0</v>
      </c>
      <c r="H201" s="197">
        <v>0</v>
      </c>
    </row>
    <row r="202" spans="1:8">
      <c r="A202" s="196">
        <v>201</v>
      </c>
      <c r="B202" s="7" t="s">
        <v>2561</v>
      </c>
      <c r="C202" s="197">
        <v>1654.61</v>
      </c>
      <c r="D202" s="197">
        <v>1859.71</v>
      </c>
      <c r="E202" s="197">
        <v>0</v>
      </c>
      <c r="F202" s="197">
        <v>0</v>
      </c>
      <c r="G202" s="197">
        <v>0</v>
      </c>
      <c r="H202" s="197">
        <v>0</v>
      </c>
    </row>
    <row r="203" spans="1:8">
      <c r="A203" s="196">
        <v>202</v>
      </c>
      <c r="B203" s="7" t="s">
        <v>2570</v>
      </c>
      <c r="C203" s="197">
        <v>4354.6099999999997</v>
      </c>
      <c r="D203" s="197">
        <v>3841.55</v>
      </c>
      <c r="E203" s="197">
        <v>0</v>
      </c>
      <c r="F203" s="197">
        <v>0</v>
      </c>
      <c r="G203" s="197">
        <v>0</v>
      </c>
      <c r="H203" s="197">
        <v>0</v>
      </c>
    </row>
    <row r="204" spans="1:8">
      <c r="A204" s="196">
        <v>203</v>
      </c>
      <c r="B204" s="7" t="s">
        <v>2578</v>
      </c>
      <c r="C204" s="197">
        <v>1183.42</v>
      </c>
      <c r="D204" s="197">
        <v>1876.43</v>
      </c>
      <c r="E204" s="197">
        <v>0</v>
      </c>
      <c r="F204" s="197">
        <v>0</v>
      </c>
      <c r="G204" s="197">
        <v>0</v>
      </c>
      <c r="H204" s="197">
        <v>0</v>
      </c>
    </row>
    <row r="205" spans="1:8">
      <c r="A205" s="196">
        <v>204</v>
      </c>
      <c r="B205" s="7" t="s">
        <v>2584</v>
      </c>
      <c r="C205" s="197">
        <v>210.07</v>
      </c>
      <c r="D205" s="197">
        <v>839.21</v>
      </c>
      <c r="E205" s="197">
        <v>0</v>
      </c>
      <c r="F205" s="197">
        <v>0</v>
      </c>
      <c r="G205" s="197">
        <v>0</v>
      </c>
      <c r="H205" s="197">
        <v>24.96</v>
      </c>
    </row>
    <row r="206" spans="1:8">
      <c r="A206" s="196">
        <v>205</v>
      </c>
      <c r="B206" s="7" t="s">
        <v>2591</v>
      </c>
      <c r="C206" s="197">
        <v>2865.42</v>
      </c>
      <c r="D206" s="197">
        <v>6279.28</v>
      </c>
      <c r="E206" s="197">
        <v>0</v>
      </c>
      <c r="F206" s="197">
        <v>0</v>
      </c>
      <c r="G206" s="197">
        <v>63.010000000000005</v>
      </c>
      <c r="H206" s="197">
        <v>241.44</v>
      </c>
    </row>
    <row r="207" spans="1:8">
      <c r="A207" s="196">
        <v>206</v>
      </c>
      <c r="B207" s="7" t="s">
        <v>2592</v>
      </c>
      <c r="C207" s="197">
        <v>0.18</v>
      </c>
      <c r="D207" s="197">
        <v>0.02</v>
      </c>
      <c r="E207" s="197">
        <v>0</v>
      </c>
      <c r="F207" s="197">
        <v>0</v>
      </c>
      <c r="G207" s="197">
        <v>59.92</v>
      </c>
      <c r="H207" s="197">
        <v>72.790000000000006</v>
      </c>
    </row>
    <row r="208" spans="1:8">
      <c r="A208" s="196">
        <v>207</v>
      </c>
      <c r="B208" s="7" t="s">
        <v>2596</v>
      </c>
      <c r="C208" s="197">
        <v>1240.49</v>
      </c>
      <c r="D208" s="197">
        <v>339.05</v>
      </c>
      <c r="E208" s="197">
        <v>0</v>
      </c>
      <c r="F208" s="197">
        <v>0</v>
      </c>
      <c r="G208" s="197">
        <v>3.08</v>
      </c>
      <c r="H208" s="197">
        <v>155.04</v>
      </c>
    </row>
    <row r="209" spans="1:8">
      <c r="A209" s="196">
        <v>208</v>
      </c>
      <c r="B209" s="7" t="s">
        <v>296</v>
      </c>
      <c r="C209" s="197">
        <v>4.74</v>
      </c>
      <c r="D209" s="197">
        <v>467.75</v>
      </c>
      <c r="E209" s="197">
        <v>0</v>
      </c>
      <c r="F209" s="197">
        <v>0</v>
      </c>
      <c r="G209" s="197">
        <v>0</v>
      </c>
      <c r="H209" s="197">
        <v>0</v>
      </c>
    </row>
    <row r="210" spans="1:8">
      <c r="A210" s="196">
        <v>209</v>
      </c>
      <c r="B210" s="7" t="s">
        <v>2609</v>
      </c>
      <c r="C210" s="197">
        <v>213.28</v>
      </c>
      <c r="D210" s="197">
        <v>1339.18</v>
      </c>
      <c r="E210" s="197">
        <v>0</v>
      </c>
      <c r="F210" s="197">
        <v>0</v>
      </c>
      <c r="G210" s="197">
        <v>0</v>
      </c>
      <c r="H210" s="197">
        <v>0</v>
      </c>
    </row>
    <row r="211" spans="1:8">
      <c r="A211" s="196">
        <v>210</v>
      </c>
      <c r="B211" s="7" t="s">
        <v>473</v>
      </c>
      <c r="C211" s="197">
        <v>101.25</v>
      </c>
      <c r="D211" s="197">
        <v>1253.8499999999999</v>
      </c>
      <c r="E211" s="197">
        <v>0</v>
      </c>
      <c r="F211" s="197">
        <v>0</v>
      </c>
      <c r="G211" s="197">
        <v>0</v>
      </c>
      <c r="H211" s="197">
        <v>2.0699999999999998</v>
      </c>
    </row>
    <row r="212" spans="1:8">
      <c r="A212" s="196">
        <v>211</v>
      </c>
      <c r="B212" s="7" t="s">
        <v>2625</v>
      </c>
      <c r="C212" s="197">
        <v>37.07</v>
      </c>
      <c r="D212" s="197">
        <v>629.30999999999995</v>
      </c>
      <c r="E212" s="197">
        <v>0</v>
      </c>
      <c r="F212" s="197">
        <v>0</v>
      </c>
      <c r="G212" s="197">
        <v>0</v>
      </c>
      <c r="H212" s="197">
        <v>0</v>
      </c>
    </row>
    <row r="213" spans="1:8">
      <c r="A213" s="196">
        <v>212</v>
      </c>
      <c r="B213" s="7" t="s">
        <v>2630</v>
      </c>
      <c r="C213" s="197">
        <v>1163.92</v>
      </c>
      <c r="D213" s="197">
        <v>625.33000000000004</v>
      </c>
      <c r="E213" s="197">
        <v>0</v>
      </c>
      <c r="F213" s="197">
        <v>0</v>
      </c>
      <c r="G213" s="197">
        <v>0</v>
      </c>
      <c r="H213" s="197">
        <v>0</v>
      </c>
    </row>
    <row r="214" spans="1:8">
      <c r="A214" s="196">
        <v>213</v>
      </c>
      <c r="B214" s="7" t="s">
        <v>2635</v>
      </c>
      <c r="C214" s="197">
        <v>77.58</v>
      </c>
      <c r="D214" s="197">
        <v>811.89</v>
      </c>
      <c r="E214" s="197">
        <v>0</v>
      </c>
      <c r="F214" s="197">
        <v>0</v>
      </c>
      <c r="G214" s="197">
        <v>0</v>
      </c>
      <c r="H214" s="197">
        <v>11.54</v>
      </c>
    </row>
    <row r="215" spans="1:8">
      <c r="A215" s="196">
        <v>214</v>
      </c>
      <c r="B215" s="7" t="s">
        <v>2640</v>
      </c>
      <c r="C215" s="197">
        <v>26.91</v>
      </c>
      <c r="D215" s="197">
        <v>812.9</v>
      </c>
      <c r="E215" s="197">
        <v>0</v>
      </c>
      <c r="F215" s="197">
        <v>0</v>
      </c>
      <c r="G215" s="197">
        <v>0</v>
      </c>
      <c r="H215" s="197">
        <v>0</v>
      </c>
    </row>
    <row r="216" spans="1:8">
      <c r="A216" s="196">
        <v>215</v>
      </c>
      <c r="B216" s="7" t="s">
        <v>2643</v>
      </c>
      <c r="C216" s="197">
        <v>234.26</v>
      </c>
      <c r="D216" s="197">
        <v>7043.15</v>
      </c>
      <c r="E216" s="197">
        <v>975.57</v>
      </c>
      <c r="F216" s="197">
        <v>8398.15</v>
      </c>
      <c r="G216" s="197">
        <v>29.700000000000003</v>
      </c>
      <c r="H216" s="197">
        <v>328.42</v>
      </c>
    </row>
    <row r="217" spans="1:8">
      <c r="A217" s="196">
        <v>216</v>
      </c>
      <c r="B217" s="7" t="s">
        <v>2644</v>
      </c>
      <c r="C217" s="197">
        <v>52.33</v>
      </c>
      <c r="D217" s="197">
        <v>1081.95</v>
      </c>
      <c r="E217" s="197">
        <v>301.43</v>
      </c>
      <c r="F217" s="197">
        <v>3388.16</v>
      </c>
      <c r="G217" s="197">
        <v>26.39</v>
      </c>
      <c r="H217" s="197">
        <v>39.82</v>
      </c>
    </row>
    <row r="218" spans="1:8">
      <c r="A218" s="196">
        <v>217</v>
      </c>
      <c r="B218" s="7" t="s">
        <v>2653</v>
      </c>
      <c r="C218" s="197">
        <v>0</v>
      </c>
      <c r="D218" s="197">
        <v>548.76</v>
      </c>
      <c r="E218" s="197">
        <v>0</v>
      </c>
      <c r="F218" s="197">
        <v>22.8</v>
      </c>
      <c r="G218" s="197">
        <v>0</v>
      </c>
      <c r="H218" s="197">
        <v>0</v>
      </c>
    </row>
    <row r="219" spans="1:8">
      <c r="A219" s="196">
        <v>218</v>
      </c>
      <c r="B219" s="7" t="s">
        <v>2656</v>
      </c>
      <c r="C219" s="197">
        <v>41.49</v>
      </c>
      <c r="D219" s="197">
        <v>1045.02</v>
      </c>
      <c r="E219" s="197">
        <v>624.49</v>
      </c>
      <c r="F219" s="197">
        <v>1050.5</v>
      </c>
      <c r="G219" s="197">
        <v>3.31</v>
      </c>
      <c r="H219" s="197">
        <v>267.63</v>
      </c>
    </row>
    <row r="220" spans="1:8">
      <c r="A220" s="196">
        <v>219</v>
      </c>
      <c r="B220" s="7" t="s">
        <v>2661</v>
      </c>
      <c r="C220" s="197">
        <v>26.83</v>
      </c>
      <c r="D220" s="197">
        <v>1034.6600000000001</v>
      </c>
      <c r="E220" s="197">
        <v>0</v>
      </c>
      <c r="F220" s="197">
        <v>2221.0500000000002</v>
      </c>
      <c r="G220" s="197">
        <v>0</v>
      </c>
      <c r="H220" s="197">
        <v>0</v>
      </c>
    </row>
    <row r="221" spans="1:8">
      <c r="A221" s="196">
        <v>220</v>
      </c>
      <c r="B221" s="7" t="s">
        <v>2666</v>
      </c>
      <c r="C221" s="197">
        <v>9.17</v>
      </c>
      <c r="D221" s="197">
        <v>793.67</v>
      </c>
      <c r="E221" s="197">
        <v>49.5</v>
      </c>
      <c r="F221" s="197">
        <v>1660.89</v>
      </c>
      <c r="G221" s="197">
        <v>0</v>
      </c>
      <c r="H221" s="197">
        <v>20.950000000000003</v>
      </c>
    </row>
    <row r="222" spans="1:8">
      <c r="A222" s="196">
        <v>221</v>
      </c>
      <c r="B222" s="7" t="s">
        <v>2673</v>
      </c>
      <c r="C222" s="197">
        <v>88.56</v>
      </c>
      <c r="D222" s="197">
        <v>1733.39</v>
      </c>
      <c r="E222" s="197">
        <v>0.14000000000000001</v>
      </c>
      <c r="F222" s="197">
        <v>54.76</v>
      </c>
      <c r="G222" s="197">
        <v>0</v>
      </c>
      <c r="H222" s="197">
        <v>0</v>
      </c>
    </row>
    <row r="223" spans="1:8">
      <c r="A223" s="196">
        <v>222</v>
      </c>
      <c r="B223" s="7" t="s">
        <v>2678</v>
      </c>
      <c r="C223" s="197">
        <v>15.89</v>
      </c>
      <c r="D223" s="197">
        <v>805.7</v>
      </c>
      <c r="E223" s="197">
        <v>0</v>
      </c>
      <c r="F223" s="197">
        <v>0</v>
      </c>
      <c r="G223" s="197">
        <v>0</v>
      </c>
      <c r="H223" s="197">
        <v>0</v>
      </c>
    </row>
    <row r="224" spans="1:8">
      <c r="A224" s="196">
        <v>223</v>
      </c>
      <c r="B224" s="7" t="s">
        <v>2686</v>
      </c>
      <c r="C224" s="197">
        <v>2235.59</v>
      </c>
      <c r="D224" s="197">
        <v>29377.34</v>
      </c>
      <c r="E224" s="197">
        <v>0</v>
      </c>
      <c r="F224" s="197">
        <v>0</v>
      </c>
      <c r="G224" s="197">
        <v>117.12</v>
      </c>
      <c r="H224" s="197">
        <v>375.06</v>
      </c>
    </row>
    <row r="225" spans="1:8">
      <c r="A225" s="196">
        <v>224</v>
      </c>
      <c r="B225" s="7" t="s">
        <v>2687</v>
      </c>
      <c r="C225" s="197">
        <v>0</v>
      </c>
      <c r="D225" s="197">
        <v>452.34</v>
      </c>
      <c r="E225" s="197">
        <v>0</v>
      </c>
      <c r="F225" s="197">
        <v>0</v>
      </c>
      <c r="G225" s="197">
        <v>11.32</v>
      </c>
      <c r="H225" s="197">
        <v>12.25</v>
      </c>
    </row>
    <row r="226" spans="1:8">
      <c r="A226" s="196">
        <v>225</v>
      </c>
      <c r="B226" s="7" t="s">
        <v>2696</v>
      </c>
      <c r="C226" s="197">
        <v>9.7799999999999994</v>
      </c>
      <c r="D226" s="197">
        <v>738.26</v>
      </c>
      <c r="E226" s="197">
        <v>0</v>
      </c>
      <c r="F226" s="197">
        <v>0</v>
      </c>
      <c r="G226" s="197">
        <v>0</v>
      </c>
      <c r="H226" s="197">
        <v>0</v>
      </c>
    </row>
    <row r="227" spans="1:8">
      <c r="A227" s="196">
        <v>226</v>
      </c>
      <c r="B227" s="7" t="s">
        <v>452</v>
      </c>
      <c r="C227" s="197">
        <v>0</v>
      </c>
      <c r="D227" s="197">
        <v>194.49</v>
      </c>
      <c r="E227" s="197">
        <v>0</v>
      </c>
      <c r="F227" s="197">
        <v>0</v>
      </c>
      <c r="G227" s="197">
        <v>0</v>
      </c>
      <c r="H227" s="197">
        <v>0</v>
      </c>
    </row>
    <row r="228" spans="1:8">
      <c r="A228" s="196">
        <v>227</v>
      </c>
      <c r="B228" s="7" t="s">
        <v>2707</v>
      </c>
      <c r="C228" s="197">
        <v>6.94</v>
      </c>
      <c r="D228" s="197">
        <v>989.66</v>
      </c>
      <c r="E228" s="197">
        <v>0</v>
      </c>
      <c r="F228" s="197">
        <v>0</v>
      </c>
      <c r="G228" s="197">
        <v>0</v>
      </c>
      <c r="H228" s="197">
        <v>0</v>
      </c>
    </row>
    <row r="229" spans="1:8">
      <c r="A229" s="196">
        <v>228</v>
      </c>
      <c r="B229" s="7" t="s">
        <v>2712</v>
      </c>
      <c r="C229" s="197">
        <v>10.74</v>
      </c>
      <c r="D229" s="197">
        <v>1747.48</v>
      </c>
      <c r="E229" s="197">
        <v>0</v>
      </c>
      <c r="F229" s="197">
        <v>0</v>
      </c>
      <c r="G229" s="197">
        <v>0</v>
      </c>
      <c r="H229" s="197">
        <v>0</v>
      </c>
    </row>
    <row r="230" spans="1:8">
      <c r="A230" s="196">
        <v>229</v>
      </c>
      <c r="B230" s="7" t="s">
        <v>2723</v>
      </c>
      <c r="C230" s="197">
        <v>1.51</v>
      </c>
      <c r="D230" s="197">
        <v>226.56</v>
      </c>
      <c r="E230" s="197">
        <v>0</v>
      </c>
      <c r="F230" s="197">
        <v>0</v>
      </c>
      <c r="G230" s="197">
        <v>32.33</v>
      </c>
      <c r="H230" s="197">
        <v>66.400000000000006</v>
      </c>
    </row>
    <row r="231" spans="1:8">
      <c r="A231" s="196">
        <v>230</v>
      </c>
      <c r="B231" s="7" t="s">
        <v>2729</v>
      </c>
      <c r="C231" s="197">
        <v>84.55</v>
      </c>
      <c r="D231" s="197">
        <v>1501.33</v>
      </c>
      <c r="E231" s="197">
        <v>0</v>
      </c>
      <c r="F231" s="197">
        <v>0</v>
      </c>
      <c r="G231" s="197">
        <v>0.04</v>
      </c>
      <c r="H231" s="197">
        <v>0.7</v>
      </c>
    </row>
    <row r="232" spans="1:8">
      <c r="A232" s="196">
        <v>231</v>
      </c>
      <c r="B232" s="7" t="s">
        <v>2742</v>
      </c>
      <c r="C232" s="197">
        <v>2.38</v>
      </c>
      <c r="D232" s="197">
        <v>2460.77</v>
      </c>
      <c r="E232" s="197">
        <v>0</v>
      </c>
      <c r="F232" s="197">
        <v>0</v>
      </c>
      <c r="G232" s="197">
        <v>0</v>
      </c>
      <c r="H232" s="197">
        <v>0</v>
      </c>
    </row>
    <row r="233" spans="1:8">
      <c r="A233" s="196">
        <v>232</v>
      </c>
      <c r="B233" s="7" t="s">
        <v>2751</v>
      </c>
      <c r="C233" s="197">
        <v>97.21</v>
      </c>
      <c r="D233" s="197">
        <v>462.88</v>
      </c>
      <c r="E233" s="197">
        <v>0</v>
      </c>
      <c r="F233" s="197">
        <v>0</v>
      </c>
      <c r="G233" s="197">
        <v>54.66</v>
      </c>
      <c r="H233" s="197">
        <v>203.13000000000002</v>
      </c>
    </row>
    <row r="234" spans="1:8">
      <c r="A234" s="196">
        <v>233</v>
      </c>
      <c r="B234" s="7" t="s">
        <v>2761</v>
      </c>
      <c r="C234" s="197">
        <v>99.9</v>
      </c>
      <c r="D234" s="197">
        <v>886.8</v>
      </c>
      <c r="E234" s="197">
        <v>0</v>
      </c>
      <c r="F234" s="197">
        <v>0</v>
      </c>
      <c r="G234" s="197">
        <v>0</v>
      </c>
      <c r="H234" s="197">
        <v>0</v>
      </c>
    </row>
    <row r="235" spans="1:8">
      <c r="A235" s="196">
        <v>234</v>
      </c>
      <c r="B235" s="7" t="s">
        <v>2765</v>
      </c>
      <c r="C235" s="197">
        <v>44.4</v>
      </c>
      <c r="D235" s="197">
        <v>618.05999999999995</v>
      </c>
      <c r="E235" s="197">
        <v>0</v>
      </c>
      <c r="F235" s="197">
        <v>0</v>
      </c>
      <c r="G235" s="197">
        <v>0</v>
      </c>
      <c r="H235" s="197">
        <v>6.75</v>
      </c>
    </row>
    <row r="236" spans="1:8">
      <c r="A236" s="196">
        <v>235</v>
      </c>
      <c r="B236" s="7" t="s">
        <v>2771</v>
      </c>
      <c r="C236" s="197">
        <v>33.090000000000003</v>
      </c>
      <c r="D236" s="197">
        <v>625.77</v>
      </c>
      <c r="E236" s="197">
        <v>0</v>
      </c>
      <c r="F236" s="197">
        <v>0</v>
      </c>
      <c r="G236" s="197">
        <v>0</v>
      </c>
      <c r="H236" s="197">
        <v>18.32</v>
      </c>
    </row>
    <row r="237" spans="1:8">
      <c r="A237" s="196">
        <v>236</v>
      </c>
      <c r="B237" s="7" t="s">
        <v>2778</v>
      </c>
      <c r="C237" s="197">
        <v>42.39</v>
      </c>
      <c r="D237" s="197">
        <v>167.53</v>
      </c>
      <c r="E237" s="197">
        <v>0</v>
      </c>
      <c r="F237" s="197">
        <v>0</v>
      </c>
      <c r="G237" s="197">
        <v>0</v>
      </c>
      <c r="H237" s="197">
        <v>29.6</v>
      </c>
    </row>
    <row r="238" spans="1:8">
      <c r="A238" s="196">
        <v>237</v>
      </c>
      <c r="B238" s="7" t="s">
        <v>2782</v>
      </c>
      <c r="C238" s="197">
        <v>35.58</v>
      </c>
      <c r="D238" s="197">
        <v>1531.98</v>
      </c>
      <c r="E238" s="197">
        <v>0</v>
      </c>
      <c r="F238" s="197">
        <v>0</v>
      </c>
      <c r="G238" s="197">
        <v>0</v>
      </c>
      <c r="H238" s="197">
        <v>0</v>
      </c>
    </row>
    <row r="239" spans="1:8">
      <c r="A239" s="196">
        <v>238</v>
      </c>
      <c r="B239" s="7" t="s">
        <v>2789</v>
      </c>
      <c r="C239" s="197">
        <v>4.6500000000000004</v>
      </c>
      <c r="D239" s="197">
        <v>1767.1</v>
      </c>
      <c r="E239" s="197">
        <v>0</v>
      </c>
      <c r="F239" s="197">
        <v>0</v>
      </c>
      <c r="G239" s="197">
        <v>0</v>
      </c>
      <c r="H239" s="197">
        <v>0</v>
      </c>
    </row>
    <row r="240" spans="1:8">
      <c r="A240" s="196">
        <v>239</v>
      </c>
      <c r="B240" s="7" t="s">
        <v>2796</v>
      </c>
      <c r="C240" s="197">
        <v>23.43</v>
      </c>
      <c r="D240" s="197">
        <v>451.4</v>
      </c>
      <c r="E240" s="197">
        <v>0</v>
      </c>
      <c r="F240" s="197">
        <v>0</v>
      </c>
      <c r="G240" s="197">
        <v>15.07</v>
      </c>
      <c r="H240" s="197">
        <v>8.51</v>
      </c>
    </row>
    <row r="241" spans="1:8">
      <c r="A241" s="196">
        <v>240</v>
      </c>
      <c r="B241" s="7" t="s">
        <v>2806</v>
      </c>
      <c r="C241" s="197">
        <v>37.89</v>
      </c>
      <c r="D241" s="197">
        <v>1491.03</v>
      </c>
      <c r="E241" s="197">
        <v>0</v>
      </c>
      <c r="F241" s="197">
        <v>0</v>
      </c>
      <c r="G241" s="197">
        <v>0</v>
      </c>
      <c r="H241" s="197">
        <v>10.35</v>
      </c>
    </row>
    <row r="242" spans="1:8">
      <c r="A242" s="196">
        <v>241</v>
      </c>
      <c r="B242" s="7" t="s">
        <v>2813</v>
      </c>
      <c r="C242" s="197">
        <v>9.3800000000000008</v>
      </c>
      <c r="D242" s="197">
        <v>916.48</v>
      </c>
      <c r="E242" s="197">
        <v>0</v>
      </c>
      <c r="F242" s="197">
        <v>0</v>
      </c>
      <c r="G242" s="197">
        <v>3.71</v>
      </c>
      <c r="H242" s="197">
        <v>19.05</v>
      </c>
    </row>
    <row r="243" spans="1:8">
      <c r="A243" s="196">
        <v>242</v>
      </c>
      <c r="B243" s="7" t="s">
        <v>2823</v>
      </c>
      <c r="C243" s="197">
        <v>4.5</v>
      </c>
      <c r="D243" s="197">
        <v>427.89</v>
      </c>
      <c r="E243" s="197">
        <v>0</v>
      </c>
      <c r="F243" s="197">
        <v>0</v>
      </c>
      <c r="G243" s="197">
        <v>0</v>
      </c>
      <c r="H243" s="197">
        <v>0</v>
      </c>
    </row>
    <row r="244" spans="1:8">
      <c r="A244" s="196">
        <v>243</v>
      </c>
      <c r="B244" s="7" t="s">
        <v>2839</v>
      </c>
      <c r="C244" s="197">
        <v>418.72</v>
      </c>
      <c r="D244" s="197">
        <v>1132.2</v>
      </c>
      <c r="E244" s="197">
        <v>0</v>
      </c>
      <c r="F244" s="197">
        <v>0</v>
      </c>
      <c r="G244" s="197">
        <v>0</v>
      </c>
      <c r="H244" s="197">
        <v>0</v>
      </c>
    </row>
    <row r="245" spans="1:8">
      <c r="A245" s="196">
        <v>244</v>
      </c>
      <c r="B245" s="7" t="s">
        <v>2852</v>
      </c>
      <c r="C245" s="197">
        <v>535.39</v>
      </c>
      <c r="D245" s="197">
        <v>2069.4899999999998</v>
      </c>
      <c r="E245" s="197">
        <v>0</v>
      </c>
      <c r="F245" s="197">
        <v>0</v>
      </c>
      <c r="G245" s="197">
        <v>0</v>
      </c>
      <c r="H245" s="197">
        <v>0</v>
      </c>
    </row>
    <row r="246" spans="1:8">
      <c r="A246" s="196">
        <v>245</v>
      </c>
      <c r="B246" s="7" t="s">
        <v>2867</v>
      </c>
      <c r="C246" s="197">
        <v>108.22</v>
      </c>
      <c r="D246" s="197">
        <v>2235.6999999999998</v>
      </c>
      <c r="E246" s="197">
        <v>0</v>
      </c>
      <c r="F246" s="197">
        <v>0</v>
      </c>
      <c r="G246" s="197">
        <v>0</v>
      </c>
      <c r="H246" s="197">
        <v>0</v>
      </c>
    </row>
    <row r="247" spans="1:8">
      <c r="A247" s="196">
        <v>246</v>
      </c>
      <c r="B247" s="7" t="s">
        <v>2879</v>
      </c>
      <c r="C247" s="197">
        <v>327.10000000000002</v>
      </c>
      <c r="D247" s="197">
        <v>4434.53</v>
      </c>
      <c r="E247" s="197">
        <v>0</v>
      </c>
      <c r="F247" s="197">
        <v>0</v>
      </c>
      <c r="G247" s="197">
        <v>0</v>
      </c>
      <c r="H247" s="197">
        <v>0</v>
      </c>
    </row>
    <row r="248" spans="1:8">
      <c r="A248" s="196">
        <v>247</v>
      </c>
      <c r="B248" s="7" t="s">
        <v>2892</v>
      </c>
      <c r="C248" s="197">
        <v>248.59</v>
      </c>
      <c r="D248" s="197">
        <v>1014.5</v>
      </c>
      <c r="E248" s="197">
        <v>0</v>
      </c>
      <c r="F248" s="197">
        <v>0</v>
      </c>
      <c r="G248" s="197">
        <v>0</v>
      </c>
      <c r="H248" s="197">
        <v>0</v>
      </c>
    </row>
    <row r="249" spans="1:8">
      <c r="A249" s="196">
        <v>248</v>
      </c>
      <c r="B249" s="7" t="s">
        <v>4560</v>
      </c>
      <c r="C249" s="197">
        <v>35.130000000000003</v>
      </c>
      <c r="D249" s="197">
        <v>334.99</v>
      </c>
      <c r="E249" s="197">
        <v>0</v>
      </c>
      <c r="F249" s="197">
        <v>0</v>
      </c>
      <c r="G249" s="197">
        <v>0</v>
      </c>
      <c r="H249" s="197">
        <v>0</v>
      </c>
    </row>
    <row r="250" spans="1:8">
      <c r="A250" s="196">
        <v>249</v>
      </c>
      <c r="B250" s="7" t="s">
        <v>2901</v>
      </c>
      <c r="C250" s="197">
        <v>14.12</v>
      </c>
      <c r="D250" s="197">
        <v>498.11</v>
      </c>
      <c r="E250" s="197">
        <v>0</v>
      </c>
      <c r="F250" s="197">
        <v>0</v>
      </c>
      <c r="G250" s="197">
        <v>0</v>
      </c>
      <c r="H250" s="197">
        <v>0</v>
      </c>
    </row>
    <row r="251" spans="1:8">
      <c r="A251" s="196">
        <v>250</v>
      </c>
      <c r="B251" s="7" t="s">
        <v>2902</v>
      </c>
      <c r="C251" s="197">
        <v>2685.19</v>
      </c>
      <c r="D251" s="197">
        <v>4454.25</v>
      </c>
      <c r="E251" s="197">
        <v>0</v>
      </c>
      <c r="F251" s="197">
        <v>36.67</v>
      </c>
      <c r="G251" s="197">
        <v>135.71</v>
      </c>
      <c r="H251" s="197">
        <v>227.37</v>
      </c>
    </row>
    <row r="252" spans="1:8">
      <c r="A252" s="196">
        <v>251</v>
      </c>
      <c r="B252" s="7" t="s">
        <v>2903</v>
      </c>
      <c r="C252" s="197">
        <v>25.98</v>
      </c>
      <c r="D252" s="197">
        <v>93.85</v>
      </c>
      <c r="E252" s="197">
        <v>0</v>
      </c>
      <c r="F252" s="197">
        <v>0.32</v>
      </c>
      <c r="G252" s="197">
        <v>6.76</v>
      </c>
      <c r="H252" s="197">
        <v>76.569999999999993</v>
      </c>
    </row>
    <row r="253" spans="1:8">
      <c r="A253" s="196">
        <v>252</v>
      </c>
      <c r="B253" s="7" t="s">
        <v>2910</v>
      </c>
      <c r="C253" s="197">
        <v>1123.42</v>
      </c>
      <c r="D253" s="197">
        <v>488.66</v>
      </c>
      <c r="E253" s="197">
        <v>0</v>
      </c>
      <c r="F253" s="197">
        <v>0</v>
      </c>
      <c r="G253" s="197">
        <v>0</v>
      </c>
      <c r="H253" s="197">
        <v>0</v>
      </c>
    </row>
    <row r="254" spans="1:8">
      <c r="A254" s="196">
        <v>253</v>
      </c>
      <c r="B254" s="7" t="s">
        <v>2913</v>
      </c>
      <c r="C254" s="197">
        <v>717.83</v>
      </c>
      <c r="D254" s="197">
        <v>272.82</v>
      </c>
      <c r="E254" s="197">
        <v>0</v>
      </c>
      <c r="F254" s="197">
        <v>0</v>
      </c>
      <c r="G254" s="197">
        <v>0</v>
      </c>
      <c r="H254" s="197">
        <v>0</v>
      </c>
    </row>
    <row r="255" spans="1:8">
      <c r="A255" s="196">
        <v>254</v>
      </c>
      <c r="B255" s="7" t="s">
        <v>2917</v>
      </c>
      <c r="C255" s="197">
        <v>213.32</v>
      </c>
      <c r="D255" s="197">
        <v>418.64</v>
      </c>
      <c r="E255" s="197">
        <v>0</v>
      </c>
      <c r="F255" s="197">
        <v>0.79</v>
      </c>
      <c r="G255" s="197">
        <v>0</v>
      </c>
      <c r="H255" s="197">
        <v>22.66</v>
      </c>
    </row>
    <row r="256" spans="1:8">
      <c r="A256" s="196">
        <v>255</v>
      </c>
      <c r="B256" s="7" t="s">
        <v>2921</v>
      </c>
      <c r="C256" s="197">
        <v>132.55000000000001</v>
      </c>
      <c r="D256" s="197">
        <v>31.44</v>
      </c>
      <c r="E256" s="197">
        <v>0</v>
      </c>
      <c r="F256" s="197">
        <v>0</v>
      </c>
      <c r="G256" s="197">
        <v>23.310000000000002</v>
      </c>
      <c r="H256" s="197">
        <v>28.4</v>
      </c>
    </row>
    <row r="257" spans="1:8">
      <c r="A257" s="196">
        <v>256</v>
      </c>
      <c r="B257" s="7" t="s">
        <v>2926</v>
      </c>
      <c r="C257" s="197">
        <v>0</v>
      </c>
      <c r="D257" s="197">
        <v>2.5299999999999998</v>
      </c>
      <c r="E257" s="197">
        <v>0</v>
      </c>
      <c r="F257" s="197">
        <v>0</v>
      </c>
      <c r="G257" s="197">
        <v>5.13</v>
      </c>
      <c r="H257" s="197">
        <v>24.18</v>
      </c>
    </row>
    <row r="258" spans="1:8">
      <c r="A258" s="196">
        <v>257</v>
      </c>
      <c r="B258" s="7" t="s">
        <v>2928</v>
      </c>
      <c r="C258" s="197">
        <v>0</v>
      </c>
      <c r="D258" s="197">
        <v>92.42</v>
      </c>
      <c r="E258" s="197">
        <v>0</v>
      </c>
      <c r="F258" s="197">
        <v>27.31</v>
      </c>
      <c r="G258" s="197">
        <v>9.4499999999999993</v>
      </c>
      <c r="H258" s="197">
        <v>7.59</v>
      </c>
    </row>
    <row r="259" spans="1:8">
      <c r="A259" s="196">
        <v>258</v>
      </c>
      <c r="B259" s="7" t="s">
        <v>2934</v>
      </c>
      <c r="C259" s="197">
        <v>0</v>
      </c>
      <c r="D259" s="197">
        <v>723.7</v>
      </c>
      <c r="E259" s="197">
        <v>0</v>
      </c>
      <c r="F259" s="197">
        <v>8.25</v>
      </c>
      <c r="G259" s="197">
        <v>0</v>
      </c>
      <c r="H259" s="197">
        <v>0</v>
      </c>
    </row>
    <row r="260" spans="1:8">
      <c r="A260" s="196">
        <v>259</v>
      </c>
      <c r="B260" s="7" t="s">
        <v>2941</v>
      </c>
      <c r="C260" s="197">
        <v>9.43</v>
      </c>
      <c r="D260" s="197">
        <v>890.15</v>
      </c>
      <c r="E260" s="197">
        <v>0</v>
      </c>
      <c r="F260" s="197">
        <v>0</v>
      </c>
      <c r="G260" s="197">
        <v>3.73</v>
      </c>
      <c r="H260" s="197">
        <v>7.88</v>
      </c>
    </row>
    <row r="261" spans="1:8">
      <c r="A261" s="196">
        <v>260</v>
      </c>
      <c r="B261" s="7" t="s">
        <v>2946</v>
      </c>
      <c r="C261" s="197">
        <v>0</v>
      </c>
      <c r="D261" s="197">
        <v>67.58</v>
      </c>
      <c r="E261" s="197">
        <v>0</v>
      </c>
      <c r="F261" s="197">
        <v>0</v>
      </c>
      <c r="G261" s="197">
        <v>0</v>
      </c>
      <c r="H261" s="197">
        <v>0.5</v>
      </c>
    </row>
    <row r="262" spans="1:8">
      <c r="A262" s="196">
        <v>261</v>
      </c>
      <c r="B262" s="7" t="s">
        <v>2947</v>
      </c>
      <c r="C262" s="197">
        <v>442.12</v>
      </c>
      <c r="D262" s="197">
        <v>0.03</v>
      </c>
      <c r="E262" s="197">
        <v>0</v>
      </c>
      <c r="F262" s="197">
        <v>0</v>
      </c>
      <c r="G262" s="197">
        <v>38.82</v>
      </c>
      <c r="H262" s="197">
        <v>15.85</v>
      </c>
    </row>
    <row r="263" spans="1:8">
      <c r="A263" s="196">
        <v>262</v>
      </c>
      <c r="B263" s="7" t="s">
        <v>2953</v>
      </c>
      <c r="C263" s="197">
        <v>0</v>
      </c>
      <c r="D263" s="197">
        <v>75.260000000000005</v>
      </c>
      <c r="E263" s="197">
        <v>0</v>
      </c>
      <c r="F263" s="197">
        <v>0</v>
      </c>
      <c r="G263" s="197">
        <v>0</v>
      </c>
      <c r="H263" s="197">
        <v>43.73</v>
      </c>
    </row>
    <row r="264" spans="1:8">
      <c r="A264" s="196">
        <v>263</v>
      </c>
      <c r="B264" s="7" t="s">
        <v>2958</v>
      </c>
      <c r="C264" s="197">
        <v>20.53</v>
      </c>
      <c r="D264" s="197">
        <v>447.42</v>
      </c>
      <c r="E264" s="197">
        <v>0</v>
      </c>
      <c r="F264" s="197">
        <v>0</v>
      </c>
      <c r="G264" s="197">
        <v>1.59</v>
      </c>
      <c r="H264" s="197">
        <v>0</v>
      </c>
    </row>
    <row r="265" spans="1:8">
      <c r="A265" s="196">
        <v>264</v>
      </c>
      <c r="B265" s="7" t="s">
        <v>2964</v>
      </c>
      <c r="C265" s="197">
        <v>0</v>
      </c>
      <c r="D265" s="197">
        <v>736.69</v>
      </c>
      <c r="E265" s="197">
        <v>0</v>
      </c>
      <c r="F265" s="197">
        <v>0</v>
      </c>
      <c r="G265" s="197">
        <v>46.9</v>
      </c>
      <c r="H265" s="197">
        <v>0</v>
      </c>
    </row>
    <row r="266" spans="1:8">
      <c r="A266" s="196">
        <v>265</v>
      </c>
      <c r="B266" s="7" t="s">
        <v>2971</v>
      </c>
      <c r="C266" s="197">
        <v>0</v>
      </c>
      <c r="D266" s="197">
        <v>113.05</v>
      </c>
      <c r="E266" s="197">
        <v>0</v>
      </c>
      <c r="F266" s="197">
        <v>0</v>
      </c>
      <c r="G266" s="197">
        <v>0</v>
      </c>
      <c r="H266" s="197">
        <v>0</v>
      </c>
    </row>
    <row r="267" spans="1:8">
      <c r="A267" s="196">
        <v>266</v>
      </c>
      <c r="B267" s="7" t="s">
        <v>2979</v>
      </c>
      <c r="C267" s="197">
        <v>5848.19</v>
      </c>
      <c r="D267" s="197">
        <v>5918.9</v>
      </c>
      <c r="E267" s="197">
        <v>0</v>
      </c>
      <c r="F267" s="197">
        <v>0</v>
      </c>
      <c r="G267" s="197">
        <v>21.130000000000003</v>
      </c>
      <c r="H267" s="197">
        <v>186.58</v>
      </c>
    </row>
    <row r="268" spans="1:8">
      <c r="A268" s="196">
        <v>267</v>
      </c>
      <c r="B268" s="7" t="s">
        <v>2980</v>
      </c>
      <c r="C268" s="197">
        <v>3.6</v>
      </c>
      <c r="D268" s="197">
        <v>204.18</v>
      </c>
      <c r="E268" s="197">
        <v>0</v>
      </c>
      <c r="F268" s="197">
        <v>0</v>
      </c>
      <c r="G268" s="197">
        <v>21.130000000000003</v>
      </c>
      <c r="H268" s="197">
        <v>95.81</v>
      </c>
    </row>
    <row r="269" spans="1:8">
      <c r="A269" s="196">
        <v>268</v>
      </c>
      <c r="B269" s="7" t="s">
        <v>2985</v>
      </c>
      <c r="C269" s="197">
        <v>2657.34</v>
      </c>
      <c r="D269" s="197">
        <v>1282.22</v>
      </c>
      <c r="E269" s="197">
        <v>0</v>
      </c>
      <c r="F269" s="197">
        <v>0</v>
      </c>
      <c r="G269" s="197">
        <v>0</v>
      </c>
      <c r="H269" s="197">
        <v>21.75</v>
      </c>
    </row>
    <row r="270" spans="1:8">
      <c r="A270" s="196">
        <v>269</v>
      </c>
      <c r="B270" s="7" t="s">
        <v>2992</v>
      </c>
      <c r="C270" s="197">
        <v>1182.6099999999999</v>
      </c>
      <c r="D270" s="197">
        <v>1210.6500000000001</v>
      </c>
      <c r="E270" s="197">
        <v>0</v>
      </c>
      <c r="F270" s="197">
        <v>0</v>
      </c>
      <c r="G270" s="197">
        <v>0</v>
      </c>
      <c r="H270" s="197">
        <v>7.21</v>
      </c>
    </row>
    <row r="271" spans="1:8">
      <c r="A271" s="196">
        <v>270</v>
      </c>
      <c r="B271" s="7" t="s">
        <v>3003</v>
      </c>
      <c r="C271" s="197">
        <v>1373.13</v>
      </c>
      <c r="D271" s="197">
        <v>632.02</v>
      </c>
      <c r="E271" s="197">
        <v>0</v>
      </c>
      <c r="F271" s="197">
        <v>0</v>
      </c>
      <c r="G271" s="197">
        <v>0</v>
      </c>
      <c r="H271" s="197">
        <v>61.8</v>
      </c>
    </row>
    <row r="272" spans="1:8">
      <c r="A272" s="196">
        <v>271</v>
      </c>
      <c r="B272" s="7" t="s">
        <v>3009</v>
      </c>
      <c r="C272" s="197">
        <v>631.51</v>
      </c>
      <c r="D272" s="197">
        <v>2589.8200000000002</v>
      </c>
      <c r="E272" s="197">
        <v>0</v>
      </c>
      <c r="F272" s="197">
        <v>0</v>
      </c>
      <c r="G272" s="197">
        <v>0</v>
      </c>
      <c r="H272" s="197">
        <v>0</v>
      </c>
    </row>
    <row r="273" spans="1:8">
      <c r="A273" s="196">
        <v>272</v>
      </c>
      <c r="B273" s="7" t="s">
        <v>3027</v>
      </c>
      <c r="C273" s="197">
        <v>124.98</v>
      </c>
      <c r="D273" s="197">
        <v>12126.38</v>
      </c>
      <c r="E273" s="197">
        <v>506.83</v>
      </c>
      <c r="F273" s="197">
        <v>3447.07</v>
      </c>
      <c r="G273" s="197">
        <v>45.61</v>
      </c>
      <c r="H273" s="197">
        <v>192.67</v>
      </c>
    </row>
    <row r="274" spans="1:8">
      <c r="A274" s="196">
        <v>273</v>
      </c>
      <c r="B274" s="7" t="s">
        <v>3028</v>
      </c>
      <c r="C274" s="197">
        <v>0</v>
      </c>
      <c r="D274" s="197">
        <v>465.34</v>
      </c>
      <c r="E274" s="197">
        <v>310.75</v>
      </c>
      <c r="F274" s="197">
        <v>482.54</v>
      </c>
      <c r="G274" s="197">
        <v>21.2</v>
      </c>
      <c r="H274" s="197">
        <v>67.7</v>
      </c>
    </row>
    <row r="275" spans="1:8">
      <c r="A275" s="196">
        <v>274</v>
      </c>
      <c r="B275" s="7" t="s">
        <v>3046</v>
      </c>
      <c r="C275" s="197">
        <v>0</v>
      </c>
      <c r="D275" s="197">
        <v>849.78</v>
      </c>
      <c r="E275" s="197">
        <v>87.66</v>
      </c>
      <c r="F275" s="197">
        <v>849.76</v>
      </c>
      <c r="G275" s="197">
        <v>0</v>
      </c>
      <c r="H275" s="197">
        <v>51.83</v>
      </c>
    </row>
    <row r="276" spans="1:8">
      <c r="A276" s="196">
        <v>275</v>
      </c>
      <c r="B276" s="7" t="s">
        <v>3068</v>
      </c>
      <c r="C276" s="197">
        <v>0</v>
      </c>
      <c r="D276" s="197">
        <v>694.38</v>
      </c>
      <c r="E276" s="197">
        <v>29.02</v>
      </c>
      <c r="F276" s="197">
        <v>694.09</v>
      </c>
      <c r="G276" s="197">
        <v>0</v>
      </c>
      <c r="H276" s="197">
        <v>10.64</v>
      </c>
    </row>
    <row r="277" spans="1:8">
      <c r="A277" s="196">
        <v>276</v>
      </c>
      <c r="B277" s="7" t="s">
        <v>3080</v>
      </c>
      <c r="C277" s="197">
        <v>0</v>
      </c>
      <c r="D277" s="197">
        <v>470.08</v>
      </c>
      <c r="E277" s="197">
        <v>79.36</v>
      </c>
      <c r="F277" s="197">
        <v>1320.21</v>
      </c>
      <c r="G277" s="197">
        <v>0</v>
      </c>
      <c r="H277" s="197">
        <v>2.14</v>
      </c>
    </row>
    <row r="278" spans="1:8">
      <c r="A278" s="196">
        <v>277</v>
      </c>
      <c r="B278" s="7" t="s">
        <v>3084</v>
      </c>
      <c r="C278" s="197">
        <v>0</v>
      </c>
      <c r="D278" s="197">
        <v>744.92</v>
      </c>
      <c r="E278" s="197">
        <v>0</v>
      </c>
      <c r="F278" s="197">
        <v>35.72</v>
      </c>
      <c r="G278" s="197">
        <v>21.450000000000003</v>
      </c>
      <c r="H278" s="197">
        <v>60.37</v>
      </c>
    </row>
    <row r="279" spans="1:8">
      <c r="A279" s="196">
        <v>278</v>
      </c>
      <c r="B279" s="7" t="s">
        <v>3107</v>
      </c>
      <c r="C279" s="197">
        <v>0</v>
      </c>
      <c r="D279" s="197">
        <v>995.07</v>
      </c>
      <c r="E279" s="197">
        <v>0</v>
      </c>
      <c r="F279" s="197">
        <v>0.09</v>
      </c>
      <c r="G279" s="197">
        <v>2.97</v>
      </c>
      <c r="H279" s="197">
        <v>0</v>
      </c>
    </row>
    <row r="280" spans="1:8">
      <c r="A280" s="196">
        <v>279</v>
      </c>
      <c r="B280" s="7" t="s">
        <v>3118</v>
      </c>
      <c r="C280" s="197">
        <v>0</v>
      </c>
      <c r="D280" s="197">
        <v>559.29</v>
      </c>
      <c r="E280" s="197">
        <v>0</v>
      </c>
      <c r="F280" s="197">
        <v>0</v>
      </c>
      <c r="G280" s="197">
        <v>0</v>
      </c>
      <c r="H280" s="197">
        <v>0</v>
      </c>
    </row>
    <row r="281" spans="1:8">
      <c r="A281" s="196">
        <v>280</v>
      </c>
      <c r="B281" s="7" t="s">
        <v>3121</v>
      </c>
      <c r="C281" s="197">
        <v>7.64</v>
      </c>
      <c r="D281" s="197">
        <v>1852.18</v>
      </c>
      <c r="E281" s="197">
        <v>0</v>
      </c>
      <c r="F281" s="197">
        <v>0</v>
      </c>
      <c r="G281" s="197">
        <v>0</v>
      </c>
      <c r="H281" s="197">
        <v>0</v>
      </c>
    </row>
    <row r="282" spans="1:8">
      <c r="A282" s="196">
        <v>281</v>
      </c>
      <c r="B282" s="7" t="s">
        <v>3130</v>
      </c>
      <c r="C282" s="197">
        <v>0</v>
      </c>
      <c r="D282" s="197">
        <v>756.56</v>
      </c>
      <c r="E282" s="197">
        <v>0</v>
      </c>
      <c r="F282" s="197">
        <v>41.95</v>
      </c>
      <c r="G282" s="197">
        <v>0</v>
      </c>
      <c r="H282" s="197">
        <v>0</v>
      </c>
    </row>
    <row r="283" spans="1:8">
      <c r="A283" s="196">
        <v>282</v>
      </c>
      <c r="B283" s="7" t="s">
        <v>3136</v>
      </c>
      <c r="C283" s="197">
        <v>95.38</v>
      </c>
      <c r="D283" s="197">
        <v>971.17</v>
      </c>
      <c r="E283" s="197">
        <v>0</v>
      </c>
      <c r="F283" s="197">
        <v>0.76</v>
      </c>
      <c r="G283" s="197">
        <v>0</v>
      </c>
      <c r="H283" s="197">
        <v>0</v>
      </c>
    </row>
    <row r="284" spans="1:8">
      <c r="A284" s="196">
        <v>283</v>
      </c>
      <c r="B284" s="7" t="s">
        <v>3140</v>
      </c>
      <c r="C284" s="197">
        <v>2.39</v>
      </c>
      <c r="D284" s="197">
        <v>889.51</v>
      </c>
      <c r="E284" s="197">
        <v>0</v>
      </c>
      <c r="F284" s="197">
        <v>0.09</v>
      </c>
      <c r="G284" s="197">
        <v>0</v>
      </c>
      <c r="H284" s="197">
        <v>0</v>
      </c>
    </row>
    <row r="285" spans="1:8">
      <c r="A285" s="196">
        <v>284</v>
      </c>
      <c r="B285" s="7" t="s">
        <v>3145</v>
      </c>
      <c r="C285" s="197">
        <v>0</v>
      </c>
      <c r="D285" s="197">
        <v>1086.23</v>
      </c>
      <c r="E285" s="197">
        <v>0.03</v>
      </c>
      <c r="F285" s="197">
        <v>20.12</v>
      </c>
      <c r="G285" s="197">
        <v>0</v>
      </c>
      <c r="H285" s="197">
        <v>0</v>
      </c>
    </row>
    <row r="286" spans="1:8">
      <c r="A286" s="196">
        <v>285</v>
      </c>
      <c r="B286" s="7" t="s">
        <v>3149</v>
      </c>
      <c r="C286" s="197">
        <v>0</v>
      </c>
      <c r="D286" s="197">
        <v>570.01</v>
      </c>
      <c r="E286" s="197">
        <v>0</v>
      </c>
      <c r="F286" s="197">
        <v>0</v>
      </c>
      <c r="G286" s="197">
        <v>0</v>
      </c>
      <c r="H286" s="197">
        <v>0</v>
      </c>
    </row>
    <row r="287" spans="1:8">
      <c r="A287" s="196">
        <v>286</v>
      </c>
      <c r="B287" s="7" t="s">
        <v>3152</v>
      </c>
      <c r="C287" s="197">
        <v>2.61</v>
      </c>
      <c r="D287" s="197">
        <v>301.94</v>
      </c>
      <c r="E287" s="197">
        <v>0</v>
      </c>
      <c r="F287" s="197">
        <v>0</v>
      </c>
      <c r="G287" s="197">
        <v>0</v>
      </c>
      <c r="H287" s="197">
        <v>0</v>
      </c>
    </row>
    <row r="288" spans="1:8">
      <c r="A288" s="196">
        <v>287</v>
      </c>
      <c r="B288" s="7" t="s">
        <v>3160</v>
      </c>
      <c r="C288" s="197">
        <v>4.91</v>
      </c>
      <c r="D288" s="197">
        <v>94.12</v>
      </c>
      <c r="E288" s="197">
        <v>0</v>
      </c>
      <c r="F288" s="197">
        <v>0</v>
      </c>
      <c r="G288" s="197">
        <v>0</v>
      </c>
      <c r="H288" s="197">
        <v>0</v>
      </c>
    </row>
    <row r="289" spans="1:8">
      <c r="A289" s="196">
        <v>288</v>
      </c>
      <c r="B289" s="7" t="s">
        <v>3176</v>
      </c>
      <c r="C289" s="197">
        <v>0</v>
      </c>
      <c r="D289" s="197">
        <v>163.22999999999999</v>
      </c>
      <c r="E289" s="197">
        <v>0.01</v>
      </c>
      <c r="F289" s="197">
        <v>1.44</v>
      </c>
      <c r="G289" s="197">
        <v>0</v>
      </c>
      <c r="H289" s="197">
        <v>0</v>
      </c>
    </row>
    <row r="290" spans="1:8">
      <c r="A290" s="196">
        <v>289</v>
      </c>
      <c r="B290" s="7" t="s">
        <v>3178</v>
      </c>
      <c r="C290" s="197">
        <v>11.32</v>
      </c>
      <c r="D290" s="197">
        <v>460.14</v>
      </c>
      <c r="E290" s="197">
        <v>0</v>
      </c>
      <c r="F290" s="197">
        <v>0.28999999999999998</v>
      </c>
      <c r="G290" s="197">
        <v>0</v>
      </c>
      <c r="H290" s="197">
        <v>0</v>
      </c>
    </row>
    <row r="291" spans="1:8">
      <c r="A291" s="196">
        <v>290</v>
      </c>
      <c r="B291" s="7" t="s">
        <v>3183</v>
      </c>
      <c r="C291" s="197">
        <v>0.74</v>
      </c>
      <c r="D291" s="197">
        <v>202.43</v>
      </c>
      <c r="E291" s="197">
        <v>0</v>
      </c>
      <c r="F291" s="197">
        <v>0</v>
      </c>
      <c r="G291" s="197">
        <v>0</v>
      </c>
      <c r="H291" s="197">
        <v>0</v>
      </c>
    </row>
    <row r="292" spans="1:8">
      <c r="A292" s="196">
        <v>291</v>
      </c>
      <c r="B292" s="7" t="s">
        <v>3185</v>
      </c>
      <c r="C292" s="197">
        <v>74.3</v>
      </c>
      <c r="D292" s="197">
        <v>6405.2</v>
      </c>
      <c r="E292" s="197">
        <v>0</v>
      </c>
      <c r="F292" s="197">
        <v>0</v>
      </c>
      <c r="G292" s="197">
        <v>0</v>
      </c>
      <c r="H292" s="197">
        <v>0</v>
      </c>
    </row>
    <row r="293" spans="1:8">
      <c r="A293" s="196">
        <v>292</v>
      </c>
      <c r="B293" s="7" t="s">
        <v>3186</v>
      </c>
      <c r="C293" s="197">
        <v>23.98</v>
      </c>
      <c r="D293" s="197">
        <v>2785.13</v>
      </c>
      <c r="E293" s="197">
        <v>0</v>
      </c>
      <c r="F293" s="197">
        <v>0</v>
      </c>
      <c r="G293" s="197">
        <v>0</v>
      </c>
      <c r="H293" s="197">
        <v>0</v>
      </c>
    </row>
    <row r="294" spans="1:8">
      <c r="A294" s="196">
        <v>293</v>
      </c>
      <c r="B294" s="7" t="s">
        <v>3193</v>
      </c>
      <c r="C294" s="197">
        <v>0</v>
      </c>
      <c r="D294" s="197">
        <v>157.21</v>
      </c>
      <c r="E294" s="197">
        <v>0</v>
      </c>
      <c r="F294" s="197">
        <v>0</v>
      </c>
      <c r="G294" s="197">
        <v>0</v>
      </c>
      <c r="H294" s="197">
        <v>0</v>
      </c>
    </row>
    <row r="295" spans="1:8">
      <c r="A295" s="196">
        <v>294</v>
      </c>
      <c r="B295" s="7" t="s">
        <v>3195</v>
      </c>
      <c r="C295" s="197">
        <v>50.32</v>
      </c>
      <c r="D295" s="197">
        <v>3462.86</v>
      </c>
      <c r="E295" s="197">
        <v>0</v>
      </c>
      <c r="F295" s="197">
        <v>0</v>
      </c>
      <c r="G295" s="197">
        <v>0</v>
      </c>
      <c r="H295" s="197">
        <v>0</v>
      </c>
    </row>
    <row r="296" spans="1:8">
      <c r="A296" s="196">
        <v>295</v>
      </c>
      <c r="B296" s="7" t="s">
        <v>292</v>
      </c>
      <c r="C296" s="197">
        <v>47.73</v>
      </c>
      <c r="D296" s="197">
        <v>6489.19</v>
      </c>
      <c r="E296" s="197">
        <v>0</v>
      </c>
      <c r="F296" s="197">
        <v>0</v>
      </c>
      <c r="G296" s="197">
        <v>0</v>
      </c>
      <c r="H296" s="197">
        <v>0</v>
      </c>
    </row>
    <row r="297" spans="1:8">
      <c r="A297" s="196">
        <v>296</v>
      </c>
      <c r="B297" s="244" t="s">
        <v>4561</v>
      </c>
      <c r="C297" s="197">
        <v>47.73</v>
      </c>
      <c r="D297" s="197">
        <v>6489.19</v>
      </c>
      <c r="E297" s="197">
        <v>0</v>
      </c>
      <c r="F297" s="197">
        <v>0</v>
      </c>
      <c r="G297" s="197">
        <v>0</v>
      </c>
      <c r="H297" s="197">
        <v>0</v>
      </c>
    </row>
    <row r="298" spans="1:8">
      <c r="A298" s="196">
        <v>297</v>
      </c>
      <c r="B298" s="7" t="s">
        <v>3214</v>
      </c>
      <c r="C298" s="197">
        <v>76.12</v>
      </c>
      <c r="D298" s="197">
        <v>8461.7199999999993</v>
      </c>
      <c r="E298" s="197">
        <v>0</v>
      </c>
      <c r="F298" s="197">
        <v>0</v>
      </c>
      <c r="G298" s="197">
        <v>0</v>
      </c>
      <c r="H298" s="197">
        <v>0</v>
      </c>
    </row>
    <row r="299" spans="1:8">
      <c r="A299" s="196">
        <v>298</v>
      </c>
      <c r="B299" s="244" t="s">
        <v>4562</v>
      </c>
      <c r="C299" s="197">
        <v>76.12</v>
      </c>
      <c r="D299" s="197">
        <v>8461.7199999999993</v>
      </c>
      <c r="E299" s="197">
        <v>0</v>
      </c>
      <c r="F299" s="197">
        <v>0</v>
      </c>
      <c r="G299" s="197">
        <v>0</v>
      </c>
      <c r="H299" s="197">
        <v>0</v>
      </c>
    </row>
    <row r="300" spans="1:8">
      <c r="A300" s="196">
        <v>299</v>
      </c>
      <c r="B300" s="7" t="s">
        <v>3218</v>
      </c>
      <c r="C300" s="197">
        <v>0</v>
      </c>
      <c r="D300" s="197">
        <v>2750.66</v>
      </c>
      <c r="E300" s="197">
        <v>0</v>
      </c>
      <c r="F300" s="197">
        <v>0</v>
      </c>
      <c r="G300" s="197">
        <v>0</v>
      </c>
      <c r="H300" s="197">
        <v>0</v>
      </c>
    </row>
    <row r="301" spans="1:8">
      <c r="A301" s="196">
        <v>300</v>
      </c>
      <c r="B301" s="244" t="s">
        <v>4563</v>
      </c>
      <c r="C301" s="197">
        <v>0</v>
      </c>
      <c r="D301" s="197">
        <v>2750.66</v>
      </c>
      <c r="E301" s="197">
        <v>0</v>
      </c>
      <c r="F301" s="197">
        <v>0</v>
      </c>
      <c r="G301" s="197">
        <v>0</v>
      </c>
      <c r="H301" s="197">
        <v>0</v>
      </c>
    </row>
    <row r="302" spans="1:8">
      <c r="A302" s="196">
        <v>301</v>
      </c>
      <c r="B302" s="7" t="s">
        <v>3226</v>
      </c>
      <c r="C302" s="197">
        <v>1.42</v>
      </c>
      <c r="D302" s="197">
        <v>1554.14</v>
      </c>
      <c r="E302" s="197">
        <v>0</v>
      </c>
      <c r="F302" s="197">
        <v>0</v>
      </c>
      <c r="G302" s="197">
        <v>0</v>
      </c>
      <c r="H302" s="197">
        <v>0</v>
      </c>
    </row>
    <row r="303" spans="1:8">
      <c r="A303" s="196">
        <v>302</v>
      </c>
      <c r="B303" s="244" t="s">
        <v>4564</v>
      </c>
      <c r="C303" s="197">
        <v>1.42</v>
      </c>
      <c r="D303" s="197">
        <v>1554.14</v>
      </c>
      <c r="E303" s="197">
        <v>0</v>
      </c>
      <c r="F303" s="197">
        <v>0</v>
      </c>
      <c r="G303" s="197">
        <v>0</v>
      </c>
      <c r="H303" s="197">
        <v>0</v>
      </c>
    </row>
    <row r="304" spans="1:8">
      <c r="A304" s="196">
        <v>303</v>
      </c>
      <c r="B304" s="7" t="s">
        <v>3231</v>
      </c>
      <c r="C304" s="197">
        <v>239.57</v>
      </c>
      <c r="D304" s="197">
        <v>6757.38</v>
      </c>
      <c r="E304" s="197">
        <v>0</v>
      </c>
      <c r="F304" s="197">
        <v>0</v>
      </c>
      <c r="G304" s="197">
        <v>0</v>
      </c>
      <c r="H304" s="197">
        <v>0</v>
      </c>
    </row>
    <row r="305" spans="1:8">
      <c r="A305" s="196">
        <v>304</v>
      </c>
      <c r="B305" s="7" t="s">
        <v>3232</v>
      </c>
      <c r="C305" s="197">
        <v>31.2</v>
      </c>
      <c r="D305" s="197">
        <v>1266.07</v>
      </c>
      <c r="E305" s="197">
        <v>0</v>
      </c>
      <c r="F305" s="197">
        <v>0</v>
      </c>
      <c r="G305" s="197">
        <v>0</v>
      </c>
      <c r="H305" s="197">
        <v>0</v>
      </c>
    </row>
    <row r="306" spans="1:8">
      <c r="A306" s="196">
        <v>305</v>
      </c>
      <c r="B306" s="7" t="s">
        <v>4565</v>
      </c>
      <c r="C306" s="197">
        <v>49.11</v>
      </c>
      <c r="D306" s="197">
        <v>1540.63</v>
      </c>
      <c r="E306" s="197">
        <v>0</v>
      </c>
      <c r="F306" s="197">
        <v>0</v>
      </c>
      <c r="G306" s="197">
        <v>0</v>
      </c>
      <c r="H306" s="197">
        <v>0</v>
      </c>
    </row>
    <row r="307" spans="1:8">
      <c r="A307" s="196">
        <v>306</v>
      </c>
      <c r="B307" s="7" t="s">
        <v>3253</v>
      </c>
      <c r="C307" s="197">
        <v>0</v>
      </c>
      <c r="D307" s="197">
        <v>453.85</v>
      </c>
      <c r="E307" s="197">
        <v>0</v>
      </c>
      <c r="F307" s="197">
        <v>0</v>
      </c>
      <c r="G307" s="197">
        <v>0</v>
      </c>
      <c r="H307" s="197">
        <v>0</v>
      </c>
    </row>
    <row r="308" spans="1:8">
      <c r="A308" s="196">
        <v>307</v>
      </c>
      <c r="B308" s="7" t="s">
        <v>3259</v>
      </c>
      <c r="C308" s="197">
        <v>0</v>
      </c>
      <c r="D308" s="197">
        <v>248.8</v>
      </c>
      <c r="E308" s="197">
        <v>0</v>
      </c>
      <c r="F308" s="197">
        <v>0</v>
      </c>
      <c r="G308" s="197">
        <v>0</v>
      </c>
      <c r="H308" s="197">
        <v>0</v>
      </c>
    </row>
    <row r="309" spans="1:8">
      <c r="A309" s="196">
        <v>308</v>
      </c>
      <c r="B309" s="7" t="s">
        <v>3262</v>
      </c>
      <c r="C309" s="197">
        <v>131.4</v>
      </c>
      <c r="D309" s="197">
        <v>1900.17</v>
      </c>
      <c r="E309" s="197">
        <v>0</v>
      </c>
      <c r="F309" s="197">
        <v>0</v>
      </c>
      <c r="G309" s="197">
        <v>0</v>
      </c>
      <c r="H309" s="197">
        <v>0</v>
      </c>
    </row>
    <row r="310" spans="1:8">
      <c r="A310" s="196">
        <v>309</v>
      </c>
      <c r="B310" s="7" t="s">
        <v>3270</v>
      </c>
      <c r="C310" s="197">
        <v>24.85</v>
      </c>
      <c r="D310" s="197">
        <v>898.34</v>
      </c>
      <c r="E310" s="197">
        <v>0</v>
      </c>
      <c r="F310" s="197">
        <v>0</v>
      </c>
      <c r="G310" s="197">
        <v>0</v>
      </c>
      <c r="H310" s="197">
        <v>0</v>
      </c>
    </row>
    <row r="311" spans="1:8">
      <c r="A311" s="196">
        <v>310</v>
      </c>
      <c r="B311" s="7" t="s">
        <v>3276</v>
      </c>
      <c r="C311" s="197">
        <v>3.03</v>
      </c>
      <c r="D311" s="197">
        <v>449.53</v>
      </c>
      <c r="E311" s="197">
        <v>0</v>
      </c>
      <c r="F311" s="197">
        <v>0</v>
      </c>
      <c r="G311" s="197">
        <v>0</v>
      </c>
      <c r="H311" s="197">
        <v>0</v>
      </c>
    </row>
    <row r="312" spans="1:8">
      <c r="A312" s="196">
        <v>311</v>
      </c>
      <c r="B312" s="7" t="s">
        <v>3278</v>
      </c>
      <c r="C312" s="197">
        <v>8557.06</v>
      </c>
      <c r="D312" s="197">
        <v>2155.64</v>
      </c>
      <c r="E312" s="197">
        <v>0</v>
      </c>
      <c r="F312" s="197">
        <v>0</v>
      </c>
      <c r="G312" s="197">
        <v>106.34</v>
      </c>
      <c r="H312" s="197">
        <v>0</v>
      </c>
    </row>
    <row r="313" spans="1:8">
      <c r="A313" s="196">
        <v>312</v>
      </c>
      <c r="B313" s="244" t="s">
        <v>4567</v>
      </c>
      <c r="C313" s="197">
        <v>8547.0499999999993</v>
      </c>
      <c r="D313" s="197">
        <v>1444.99</v>
      </c>
      <c r="E313" s="197">
        <v>0</v>
      </c>
      <c r="F313" s="197">
        <v>0</v>
      </c>
      <c r="G313" s="197">
        <v>106.34</v>
      </c>
      <c r="H313" s="197">
        <v>0</v>
      </c>
    </row>
    <row r="314" spans="1:8">
      <c r="A314" s="196">
        <v>313</v>
      </c>
      <c r="B314" s="7" t="s">
        <v>3293</v>
      </c>
      <c r="C314" s="197">
        <v>10.01</v>
      </c>
      <c r="D314" s="197">
        <v>710.65</v>
      </c>
      <c r="E314" s="197">
        <v>0</v>
      </c>
      <c r="F314" s="197">
        <v>0</v>
      </c>
      <c r="G314" s="197">
        <v>0</v>
      </c>
      <c r="H314" s="197">
        <v>0</v>
      </c>
    </row>
    <row r="315" spans="1:8">
      <c r="A315" s="196">
        <v>314</v>
      </c>
      <c r="B315" s="7" t="s">
        <v>3294</v>
      </c>
      <c r="C315" s="197">
        <v>2359.5300000000002</v>
      </c>
      <c r="D315" s="197">
        <v>2086.4299999999998</v>
      </c>
      <c r="E315" s="197">
        <v>0</v>
      </c>
      <c r="F315" s="197">
        <v>0</v>
      </c>
      <c r="G315" s="197">
        <v>5.72</v>
      </c>
      <c r="H315" s="197">
        <v>68.95</v>
      </c>
    </row>
    <row r="316" spans="1:8">
      <c r="A316" s="196">
        <v>315</v>
      </c>
      <c r="B316" s="7" t="s">
        <v>3295</v>
      </c>
      <c r="C316" s="197">
        <v>7.11</v>
      </c>
      <c r="D316" s="197">
        <v>676.68</v>
      </c>
      <c r="E316" s="197">
        <v>0</v>
      </c>
      <c r="F316" s="197">
        <v>0</v>
      </c>
      <c r="G316" s="197">
        <v>0</v>
      </c>
      <c r="H316" s="197">
        <v>3.48</v>
      </c>
    </row>
    <row r="317" spans="1:8">
      <c r="A317" s="196">
        <v>316</v>
      </c>
      <c r="B317" s="7" t="s">
        <v>3300</v>
      </c>
      <c r="C317" s="197">
        <v>176.96</v>
      </c>
      <c r="D317" s="197">
        <v>387.72</v>
      </c>
      <c r="E317" s="197">
        <v>0</v>
      </c>
      <c r="F317" s="197">
        <v>0</v>
      </c>
      <c r="G317" s="197">
        <v>5.72</v>
      </c>
      <c r="H317" s="197">
        <v>42.83</v>
      </c>
    </row>
    <row r="318" spans="1:8">
      <c r="A318" s="196">
        <v>317</v>
      </c>
      <c r="B318" s="7" t="s">
        <v>3304</v>
      </c>
      <c r="C318" s="197">
        <v>2175.46</v>
      </c>
      <c r="D318" s="197">
        <v>1022.02</v>
      </c>
      <c r="E318" s="197">
        <v>0</v>
      </c>
      <c r="F318" s="197">
        <v>0</v>
      </c>
      <c r="G318" s="197">
        <v>0</v>
      </c>
      <c r="H318" s="197">
        <v>22.64</v>
      </c>
    </row>
    <row r="319" spans="1:8">
      <c r="A319" s="196">
        <v>318</v>
      </c>
      <c r="B319" s="7" t="s">
        <v>3310</v>
      </c>
      <c r="C319" s="197">
        <v>371.5</v>
      </c>
      <c r="D319" s="197">
        <v>3355.85</v>
      </c>
      <c r="E319" s="197">
        <v>0</v>
      </c>
      <c r="F319" s="197">
        <v>0</v>
      </c>
      <c r="G319" s="197">
        <v>0</v>
      </c>
      <c r="H319" s="197">
        <v>0</v>
      </c>
    </row>
    <row r="320" spans="1:8">
      <c r="A320" s="196">
        <v>319</v>
      </c>
      <c r="B320" s="7" t="s">
        <v>3311</v>
      </c>
      <c r="C320" s="197">
        <v>28.74</v>
      </c>
      <c r="D320" s="197">
        <v>1097.3</v>
      </c>
      <c r="E320" s="197">
        <v>0</v>
      </c>
      <c r="F320" s="197">
        <v>0</v>
      </c>
      <c r="G320" s="197">
        <v>0</v>
      </c>
      <c r="H320" s="197">
        <v>0</v>
      </c>
    </row>
    <row r="321" spans="1:8">
      <c r="A321" s="196">
        <v>320</v>
      </c>
      <c r="B321" s="7" t="s">
        <v>3315</v>
      </c>
      <c r="C321" s="197">
        <v>191.48</v>
      </c>
      <c r="D321" s="197">
        <v>841</v>
      </c>
      <c r="E321" s="197">
        <v>0</v>
      </c>
      <c r="F321" s="197">
        <v>0</v>
      </c>
      <c r="G321" s="197">
        <v>0</v>
      </c>
      <c r="H321" s="197">
        <v>0</v>
      </c>
    </row>
    <row r="322" spans="1:8">
      <c r="A322" s="196">
        <v>321</v>
      </c>
      <c r="B322" s="7" t="s">
        <v>3319</v>
      </c>
      <c r="C322" s="197">
        <v>113.52</v>
      </c>
      <c r="D322" s="197">
        <v>1103.0999999999999</v>
      </c>
      <c r="E322" s="197">
        <v>0</v>
      </c>
      <c r="F322" s="197">
        <v>0</v>
      </c>
      <c r="G322" s="197">
        <v>0</v>
      </c>
      <c r="H322" s="197">
        <v>0</v>
      </c>
    </row>
    <row r="323" spans="1:8">
      <c r="A323" s="196">
        <v>322</v>
      </c>
      <c r="B323" s="7" t="s">
        <v>3329</v>
      </c>
      <c r="C323" s="197">
        <v>37.75</v>
      </c>
      <c r="D323" s="197">
        <v>314.45999999999998</v>
      </c>
      <c r="E323" s="197">
        <v>0</v>
      </c>
      <c r="F323" s="197">
        <v>0</v>
      </c>
      <c r="G323" s="197">
        <v>0</v>
      </c>
      <c r="H323" s="197">
        <v>0</v>
      </c>
    </row>
    <row r="324" spans="1:8">
      <c r="A324" s="196">
        <v>323</v>
      </c>
      <c r="B324" s="7" t="s">
        <v>3330</v>
      </c>
      <c r="C324" s="197">
        <v>8.1999999999999993</v>
      </c>
      <c r="D324" s="197">
        <v>2624.33</v>
      </c>
      <c r="E324" s="197">
        <v>0</v>
      </c>
      <c r="F324" s="197">
        <v>0</v>
      </c>
      <c r="G324" s="197">
        <v>0</v>
      </c>
      <c r="H324" s="197">
        <v>0</v>
      </c>
    </row>
    <row r="325" spans="1:8">
      <c r="A325" s="196">
        <v>324</v>
      </c>
      <c r="B325" s="244" t="s">
        <v>4569</v>
      </c>
      <c r="C325" s="197">
        <v>8.1999999999999993</v>
      </c>
      <c r="D325" s="197">
        <v>2285.54</v>
      </c>
      <c r="E325" s="197">
        <v>0</v>
      </c>
      <c r="F325" s="197">
        <v>0</v>
      </c>
      <c r="G325" s="197">
        <v>0</v>
      </c>
      <c r="H325" s="197">
        <v>0</v>
      </c>
    </row>
    <row r="326" spans="1:8">
      <c r="A326" s="196">
        <v>325</v>
      </c>
      <c r="B326" s="7" t="s">
        <v>3337</v>
      </c>
      <c r="C326" s="197">
        <v>0</v>
      </c>
      <c r="D326" s="197">
        <v>338.8</v>
      </c>
      <c r="E326" s="197">
        <v>0</v>
      </c>
      <c r="F326" s="197">
        <v>0</v>
      </c>
      <c r="G326" s="197">
        <v>0</v>
      </c>
      <c r="H326" s="197">
        <v>0</v>
      </c>
    </row>
    <row r="327" spans="1:8">
      <c r="A327" s="196">
        <v>326</v>
      </c>
      <c r="B327" s="7" t="s">
        <v>3339</v>
      </c>
      <c r="C327" s="197">
        <v>82.39</v>
      </c>
      <c r="D327" s="197">
        <v>3824.96</v>
      </c>
      <c r="E327" s="197">
        <v>0</v>
      </c>
      <c r="F327" s="197">
        <v>0.02</v>
      </c>
      <c r="G327" s="197">
        <v>0</v>
      </c>
      <c r="H327" s="197">
        <v>0</v>
      </c>
    </row>
    <row r="328" spans="1:8">
      <c r="A328" s="196">
        <v>327</v>
      </c>
      <c r="B328" s="7" t="s">
        <v>3340</v>
      </c>
      <c r="C328" s="197">
        <v>4.37</v>
      </c>
      <c r="D328" s="197">
        <v>705.69</v>
      </c>
      <c r="E328" s="197">
        <v>0</v>
      </c>
      <c r="F328" s="197">
        <v>0</v>
      </c>
      <c r="G328" s="197">
        <v>0</v>
      </c>
      <c r="H328" s="197">
        <v>0</v>
      </c>
    </row>
    <row r="329" spans="1:8">
      <c r="A329" s="196">
        <v>328</v>
      </c>
      <c r="B329" s="7" t="s">
        <v>3346</v>
      </c>
      <c r="C329" s="197">
        <v>0</v>
      </c>
      <c r="D329" s="197">
        <v>957.64</v>
      </c>
      <c r="E329" s="197">
        <v>0</v>
      </c>
      <c r="F329" s="197">
        <v>0</v>
      </c>
      <c r="G329" s="197">
        <v>0</v>
      </c>
      <c r="H329" s="197">
        <v>0</v>
      </c>
    </row>
    <row r="330" spans="1:8">
      <c r="A330" s="196">
        <v>329</v>
      </c>
      <c r="B330" s="7" t="s">
        <v>3361</v>
      </c>
      <c r="C330" s="197">
        <v>75.48</v>
      </c>
      <c r="D330" s="197">
        <v>856.43</v>
      </c>
      <c r="E330" s="197">
        <v>0</v>
      </c>
      <c r="F330" s="197">
        <v>0</v>
      </c>
      <c r="G330" s="197">
        <v>0</v>
      </c>
      <c r="H330" s="197">
        <v>0</v>
      </c>
    </row>
    <row r="331" spans="1:8">
      <c r="A331" s="196">
        <v>330</v>
      </c>
      <c r="B331" s="7" t="s">
        <v>4570</v>
      </c>
      <c r="C331" s="197">
        <v>2.54</v>
      </c>
      <c r="D331" s="197">
        <v>1305.21</v>
      </c>
      <c r="E331" s="197">
        <v>0</v>
      </c>
      <c r="F331" s="197">
        <v>0.02</v>
      </c>
      <c r="G331" s="197">
        <v>0</v>
      </c>
      <c r="H331" s="197">
        <v>0</v>
      </c>
    </row>
    <row r="332" spans="1:8">
      <c r="A332" s="196">
        <v>331</v>
      </c>
      <c r="B332" s="7" t="s">
        <v>3374</v>
      </c>
      <c r="C332" s="197">
        <v>5.0999999999999996</v>
      </c>
      <c r="D332" s="197">
        <v>337.88</v>
      </c>
      <c r="E332" s="197">
        <v>0</v>
      </c>
      <c r="F332" s="197">
        <v>9.82</v>
      </c>
      <c r="G332" s="197">
        <v>48.820000000000007</v>
      </c>
      <c r="H332" s="197">
        <v>110.87</v>
      </c>
    </row>
    <row r="333" spans="1:8">
      <c r="A333" s="196">
        <v>332</v>
      </c>
      <c r="B333" s="244" t="s">
        <v>4572</v>
      </c>
      <c r="C333" s="197">
        <v>0.08</v>
      </c>
      <c r="D333" s="197">
        <v>337.88</v>
      </c>
      <c r="E333" s="197">
        <v>0</v>
      </c>
      <c r="F333" s="197">
        <v>9.82</v>
      </c>
      <c r="G333" s="197">
        <v>43.53</v>
      </c>
      <c r="H333" s="197">
        <v>98.58</v>
      </c>
    </row>
    <row r="334" spans="1:8">
      <c r="A334" s="196">
        <v>333</v>
      </c>
      <c r="B334" s="7" t="s">
        <v>3388</v>
      </c>
      <c r="C334" s="197">
        <v>5.0199999999999996</v>
      </c>
      <c r="D334" s="197">
        <v>0</v>
      </c>
      <c r="E334" s="197">
        <v>0</v>
      </c>
      <c r="F334" s="197">
        <v>0</v>
      </c>
      <c r="G334" s="197">
        <v>5.29</v>
      </c>
      <c r="H334" s="197">
        <v>12.3</v>
      </c>
    </row>
    <row r="335" spans="1:8">
      <c r="A335" s="196">
        <v>334</v>
      </c>
      <c r="B335" s="7" t="s">
        <v>3390</v>
      </c>
      <c r="C335" s="197">
        <v>6141.53</v>
      </c>
      <c r="D335" s="197">
        <v>5437.12</v>
      </c>
      <c r="E335" s="197">
        <v>0</v>
      </c>
      <c r="F335" s="197">
        <v>0</v>
      </c>
      <c r="G335" s="197">
        <v>14.82</v>
      </c>
      <c r="H335" s="197">
        <v>108.73000000000002</v>
      </c>
    </row>
    <row r="336" spans="1:8">
      <c r="A336" s="196">
        <v>335</v>
      </c>
      <c r="B336" s="7" t="s">
        <v>3391</v>
      </c>
      <c r="C336" s="197">
        <v>2954.73</v>
      </c>
      <c r="D336" s="197">
        <v>1418.39</v>
      </c>
      <c r="E336" s="197">
        <v>0</v>
      </c>
      <c r="F336" s="197">
        <v>0</v>
      </c>
      <c r="G336" s="197">
        <v>9.629999999999999</v>
      </c>
      <c r="H336" s="197">
        <v>61.85</v>
      </c>
    </row>
    <row r="337" spans="1:8">
      <c r="A337" s="196">
        <v>336</v>
      </c>
      <c r="B337" s="7" t="s">
        <v>4573</v>
      </c>
      <c r="C337" s="197">
        <v>57.45</v>
      </c>
      <c r="D337" s="197">
        <v>1749.59</v>
      </c>
      <c r="E337" s="197">
        <v>0</v>
      </c>
      <c r="F337" s="197">
        <v>0</v>
      </c>
      <c r="G337" s="197">
        <v>0</v>
      </c>
      <c r="H337" s="197">
        <v>0</v>
      </c>
    </row>
    <row r="338" spans="1:8">
      <c r="A338" s="196">
        <v>337</v>
      </c>
      <c r="B338" s="7" t="s">
        <v>3404</v>
      </c>
      <c r="C338" s="197">
        <v>2854.5</v>
      </c>
      <c r="D338" s="197">
        <v>1146.42</v>
      </c>
      <c r="E338" s="197">
        <v>0</v>
      </c>
      <c r="F338" s="197">
        <v>0</v>
      </c>
      <c r="G338" s="197">
        <v>1.65</v>
      </c>
      <c r="H338" s="197">
        <v>39.61</v>
      </c>
    </row>
    <row r="339" spans="1:8">
      <c r="A339" s="196">
        <v>338</v>
      </c>
      <c r="B339" s="7" t="s">
        <v>3416</v>
      </c>
      <c r="C339" s="197">
        <v>274.83999999999997</v>
      </c>
      <c r="D339" s="197">
        <v>1122.71</v>
      </c>
      <c r="E339" s="197">
        <v>0</v>
      </c>
      <c r="F339" s="197">
        <v>0</v>
      </c>
      <c r="G339" s="197">
        <v>3.54</v>
      </c>
      <c r="H339" s="197">
        <v>7.27</v>
      </c>
    </row>
    <row r="340" spans="1:8">
      <c r="A340" s="196">
        <v>339</v>
      </c>
      <c r="B340" s="7" t="s">
        <v>2034</v>
      </c>
      <c r="C340" s="197">
        <v>187.98</v>
      </c>
      <c r="D340" s="197">
        <v>2347.17</v>
      </c>
      <c r="E340" s="197">
        <v>0</v>
      </c>
      <c r="F340" s="197">
        <v>0</v>
      </c>
      <c r="G340" s="197">
        <v>0</v>
      </c>
      <c r="H340" s="197">
        <v>0</v>
      </c>
    </row>
    <row r="341" spans="1:8">
      <c r="A341" s="196">
        <v>340</v>
      </c>
      <c r="B341" s="244" t="s">
        <v>4574</v>
      </c>
      <c r="C341" s="197">
        <v>187.98</v>
      </c>
      <c r="D341" s="197">
        <v>2347.17</v>
      </c>
      <c r="E341" s="197">
        <v>0</v>
      </c>
      <c r="F341" s="197">
        <v>0</v>
      </c>
      <c r="G341" s="197">
        <v>0</v>
      </c>
      <c r="H341" s="197">
        <v>0</v>
      </c>
    </row>
    <row r="342" spans="1:8">
      <c r="A342" s="196">
        <v>341</v>
      </c>
      <c r="B342" s="7" t="s">
        <v>3429</v>
      </c>
      <c r="C342" s="197">
        <v>2206.5100000000002</v>
      </c>
      <c r="D342" s="197">
        <v>2690.43</v>
      </c>
      <c r="E342" s="197">
        <v>0</v>
      </c>
      <c r="F342" s="197">
        <v>0</v>
      </c>
      <c r="G342" s="197">
        <v>20.11</v>
      </c>
      <c r="H342" s="197">
        <v>92.139999999999986</v>
      </c>
    </row>
    <row r="343" spans="1:8">
      <c r="A343" s="196">
        <v>342</v>
      </c>
      <c r="B343" s="244" t="s">
        <v>4576</v>
      </c>
      <c r="C343" s="197">
        <v>1.27</v>
      </c>
      <c r="D343" s="197">
        <v>752.85</v>
      </c>
      <c r="E343" s="197">
        <v>0</v>
      </c>
      <c r="F343" s="197">
        <v>0</v>
      </c>
      <c r="G343" s="197">
        <v>17.760000000000002</v>
      </c>
      <c r="H343" s="197">
        <v>70.789999999999992</v>
      </c>
    </row>
    <row r="344" spans="1:8">
      <c r="A344" s="196">
        <v>343</v>
      </c>
      <c r="B344" s="7" t="s">
        <v>4577</v>
      </c>
      <c r="C344" s="197">
        <v>2067.5</v>
      </c>
      <c r="D344" s="197">
        <v>1091.31</v>
      </c>
      <c r="E344" s="197">
        <v>0</v>
      </c>
      <c r="F344" s="197">
        <v>0</v>
      </c>
      <c r="G344" s="197">
        <v>2.35</v>
      </c>
      <c r="H344" s="197">
        <v>21.35</v>
      </c>
    </row>
    <row r="345" spans="1:8">
      <c r="A345" s="196">
        <v>344</v>
      </c>
      <c r="B345" s="7" t="s">
        <v>3456</v>
      </c>
      <c r="C345" s="197">
        <v>0</v>
      </c>
      <c r="D345" s="197">
        <v>335.11</v>
      </c>
      <c r="E345" s="197">
        <v>0</v>
      </c>
      <c r="F345" s="197">
        <v>0</v>
      </c>
      <c r="G345" s="197">
        <v>0</v>
      </c>
      <c r="H345" s="197">
        <v>0</v>
      </c>
    </row>
    <row r="346" spans="1:8">
      <c r="A346" s="196">
        <v>345</v>
      </c>
      <c r="B346" s="7" t="s">
        <v>3461</v>
      </c>
      <c r="C346" s="197">
        <v>137.74</v>
      </c>
      <c r="D346" s="197">
        <v>511.15</v>
      </c>
      <c r="E346" s="197">
        <v>0</v>
      </c>
      <c r="F346" s="197">
        <v>0</v>
      </c>
      <c r="G346" s="197">
        <v>0</v>
      </c>
      <c r="H346" s="197">
        <v>0</v>
      </c>
    </row>
    <row r="347" spans="1:8">
      <c r="A347" s="196">
        <v>346</v>
      </c>
      <c r="B347" s="7" t="s">
        <v>3465</v>
      </c>
      <c r="C347" s="197">
        <v>3798.79</v>
      </c>
      <c r="D347" s="197">
        <v>3007.98</v>
      </c>
      <c r="E347" s="197">
        <v>0</v>
      </c>
      <c r="F347" s="197">
        <v>0</v>
      </c>
      <c r="G347" s="197">
        <v>18.82</v>
      </c>
      <c r="H347" s="197">
        <v>124.86999999999999</v>
      </c>
    </row>
    <row r="348" spans="1:8">
      <c r="A348" s="196">
        <v>347</v>
      </c>
      <c r="B348" s="7" t="s">
        <v>3466</v>
      </c>
      <c r="C348" s="197">
        <v>77.010000000000005</v>
      </c>
      <c r="D348" s="197">
        <v>1867.14</v>
      </c>
      <c r="E348" s="197">
        <v>0</v>
      </c>
      <c r="F348" s="197">
        <v>0</v>
      </c>
      <c r="G348" s="197">
        <v>18.82</v>
      </c>
      <c r="H348" s="197">
        <v>118.84</v>
      </c>
    </row>
    <row r="349" spans="1:8">
      <c r="A349" s="196">
        <v>348</v>
      </c>
      <c r="B349" s="7" t="s">
        <v>3482</v>
      </c>
      <c r="C349" s="197">
        <v>2765.94</v>
      </c>
      <c r="D349" s="197">
        <v>573.64</v>
      </c>
      <c r="E349" s="197">
        <v>0</v>
      </c>
      <c r="F349" s="197">
        <v>0</v>
      </c>
      <c r="G349" s="197">
        <v>0</v>
      </c>
      <c r="H349" s="197">
        <v>0</v>
      </c>
    </row>
    <row r="350" spans="1:8">
      <c r="A350" s="196">
        <v>349</v>
      </c>
      <c r="B350" s="7" t="s">
        <v>3500</v>
      </c>
      <c r="C350" s="197">
        <v>938.49</v>
      </c>
      <c r="D350" s="197">
        <v>437.89</v>
      </c>
      <c r="E350" s="197">
        <v>0</v>
      </c>
      <c r="F350" s="197">
        <v>0</v>
      </c>
      <c r="G350" s="197">
        <v>0</v>
      </c>
      <c r="H350" s="197">
        <v>6.0299999999999994</v>
      </c>
    </row>
    <row r="351" spans="1:8">
      <c r="A351" s="196">
        <v>350</v>
      </c>
      <c r="B351" s="7" t="s">
        <v>3511</v>
      </c>
      <c r="C351" s="197">
        <v>17.350000000000001</v>
      </c>
      <c r="D351" s="197">
        <v>129.32</v>
      </c>
      <c r="E351" s="197">
        <v>0</v>
      </c>
      <c r="F351" s="197">
        <v>0</v>
      </c>
      <c r="G351" s="197">
        <v>0</v>
      </c>
      <c r="H351" s="197">
        <v>0</v>
      </c>
    </row>
    <row r="352" spans="1:8">
      <c r="A352" s="196">
        <v>351</v>
      </c>
      <c r="B352" s="7" t="s">
        <v>3512</v>
      </c>
      <c r="C352" s="197">
        <v>722.41</v>
      </c>
      <c r="D352" s="197">
        <v>2669.12</v>
      </c>
      <c r="E352" s="197">
        <v>0</v>
      </c>
      <c r="F352" s="197">
        <v>0</v>
      </c>
      <c r="G352" s="197">
        <v>12.59</v>
      </c>
      <c r="H352" s="197">
        <v>102.71000000000001</v>
      </c>
    </row>
    <row r="353" spans="1:8">
      <c r="A353" s="196">
        <v>352</v>
      </c>
      <c r="B353" s="7" t="s">
        <v>3513</v>
      </c>
      <c r="C353" s="197">
        <v>675.69</v>
      </c>
      <c r="D353" s="197">
        <v>1975.01</v>
      </c>
      <c r="E353" s="197">
        <v>0</v>
      </c>
      <c r="F353" s="197">
        <v>0</v>
      </c>
      <c r="G353" s="197">
        <v>10.1</v>
      </c>
      <c r="H353" s="197">
        <v>89.949999999999989</v>
      </c>
    </row>
    <row r="354" spans="1:8">
      <c r="A354" s="196">
        <v>353</v>
      </c>
      <c r="B354" s="7" t="s">
        <v>3531</v>
      </c>
      <c r="C354" s="197">
        <v>46.72</v>
      </c>
      <c r="D354" s="197">
        <v>694.11</v>
      </c>
      <c r="E354" s="197">
        <v>0</v>
      </c>
      <c r="F354" s="197">
        <v>0</v>
      </c>
      <c r="G354" s="197">
        <v>2.4900000000000002</v>
      </c>
      <c r="H354" s="197">
        <v>12.75</v>
      </c>
    </row>
    <row r="355" spans="1:8">
      <c r="A355" s="196">
        <v>354</v>
      </c>
      <c r="B355" s="7" t="s">
        <v>3535</v>
      </c>
      <c r="C355" s="197">
        <v>140.88999999999999</v>
      </c>
      <c r="D355" s="197">
        <v>1230.22</v>
      </c>
      <c r="E355" s="197">
        <v>0</v>
      </c>
      <c r="F355" s="197">
        <v>0</v>
      </c>
      <c r="G355" s="197">
        <v>10.35</v>
      </c>
      <c r="H355" s="197">
        <v>103.83999999999999</v>
      </c>
    </row>
    <row r="356" spans="1:8">
      <c r="A356" s="196">
        <v>355</v>
      </c>
      <c r="B356" s="244" t="s">
        <v>4578</v>
      </c>
      <c r="C356" s="197">
        <v>140.88999999999999</v>
      </c>
      <c r="D356" s="197">
        <v>1230.22</v>
      </c>
      <c r="E356" s="197">
        <v>0</v>
      </c>
      <c r="F356" s="197">
        <v>0</v>
      </c>
      <c r="G356" s="197">
        <v>10.35</v>
      </c>
      <c r="H356" s="197">
        <v>103.83999999999999</v>
      </c>
    </row>
    <row r="357" spans="1:8">
      <c r="A357" s="196">
        <v>356</v>
      </c>
      <c r="B357" s="7" t="s">
        <v>291</v>
      </c>
      <c r="C357" s="197">
        <v>5855.41</v>
      </c>
      <c r="D357" s="197">
        <v>4311.16</v>
      </c>
      <c r="E357" s="197">
        <v>0</v>
      </c>
      <c r="F357" s="197">
        <v>0</v>
      </c>
      <c r="G357" s="197">
        <v>12.74</v>
      </c>
      <c r="H357" s="197">
        <v>16.989999999999998</v>
      </c>
    </row>
    <row r="358" spans="1:8">
      <c r="A358" s="196">
        <v>357</v>
      </c>
      <c r="B358" s="7" t="s">
        <v>3562</v>
      </c>
      <c r="C358" s="197">
        <v>5525.07</v>
      </c>
      <c r="D358" s="197">
        <v>3255.82</v>
      </c>
      <c r="E358" s="197">
        <v>0</v>
      </c>
      <c r="F358" s="197">
        <v>0</v>
      </c>
      <c r="G358" s="197">
        <v>5.81</v>
      </c>
      <c r="H358" s="197">
        <v>3.45</v>
      </c>
    </row>
    <row r="359" spans="1:8">
      <c r="A359" s="196">
        <v>358</v>
      </c>
      <c r="B359" s="7" t="s">
        <v>3567</v>
      </c>
      <c r="C359" s="197">
        <v>330.34</v>
      </c>
      <c r="D359" s="197">
        <v>1055.3399999999999</v>
      </c>
      <c r="E359" s="197">
        <v>0</v>
      </c>
      <c r="F359" s="197">
        <v>0</v>
      </c>
      <c r="G359" s="197">
        <v>6.94</v>
      </c>
      <c r="H359" s="197">
        <v>13.55</v>
      </c>
    </row>
    <row r="360" spans="1:8">
      <c r="A360" s="196">
        <v>359</v>
      </c>
      <c r="B360" s="7" t="s">
        <v>3575</v>
      </c>
      <c r="C360" s="197">
        <v>65.27</v>
      </c>
      <c r="D360" s="197">
        <v>927.35</v>
      </c>
      <c r="E360" s="197">
        <v>0</v>
      </c>
      <c r="F360" s="197">
        <v>0</v>
      </c>
      <c r="G360" s="197">
        <v>9.2799999999999994</v>
      </c>
      <c r="H360" s="197">
        <v>25.89</v>
      </c>
    </row>
    <row r="361" spans="1:8">
      <c r="A361" s="196">
        <v>360</v>
      </c>
      <c r="B361" s="244" t="s">
        <v>4579</v>
      </c>
      <c r="C361" s="197">
        <v>65.27</v>
      </c>
      <c r="D361" s="197">
        <v>927.35</v>
      </c>
      <c r="E361" s="197">
        <v>0</v>
      </c>
      <c r="F361" s="197">
        <v>0</v>
      </c>
      <c r="G361" s="197">
        <v>9.2799999999999994</v>
      </c>
      <c r="H361" s="197">
        <v>25.89</v>
      </c>
    </row>
    <row r="362" spans="1:8">
      <c r="A362" s="196">
        <v>361</v>
      </c>
      <c r="B362" s="7" t="s">
        <v>3581</v>
      </c>
      <c r="C362" s="197">
        <v>2314.0300000000002</v>
      </c>
      <c r="D362" s="197">
        <v>3872.36</v>
      </c>
      <c r="E362" s="197">
        <v>0</v>
      </c>
      <c r="F362" s="197">
        <v>0</v>
      </c>
      <c r="G362" s="197">
        <v>4.07</v>
      </c>
      <c r="H362" s="197">
        <v>16.62</v>
      </c>
    </row>
    <row r="363" spans="1:8">
      <c r="A363" s="196">
        <v>362</v>
      </c>
      <c r="B363" s="7" t="s">
        <v>3582</v>
      </c>
      <c r="C363" s="197">
        <v>116.78</v>
      </c>
      <c r="D363" s="197">
        <v>1165.44</v>
      </c>
      <c r="E363" s="197">
        <v>0</v>
      </c>
      <c r="F363" s="197">
        <v>0</v>
      </c>
      <c r="G363" s="197">
        <v>4.07</v>
      </c>
      <c r="H363" s="197">
        <v>16.62</v>
      </c>
    </row>
    <row r="364" spans="1:8">
      <c r="A364" s="196">
        <v>363</v>
      </c>
      <c r="B364" s="7" t="s">
        <v>3602</v>
      </c>
      <c r="C364" s="197">
        <v>69.349999999999994</v>
      </c>
      <c r="D364" s="197">
        <v>748.42</v>
      </c>
      <c r="E364" s="197">
        <v>0</v>
      </c>
      <c r="F364" s="197">
        <v>0</v>
      </c>
      <c r="G364" s="197">
        <v>0</v>
      </c>
      <c r="H364" s="197">
        <v>0</v>
      </c>
    </row>
    <row r="365" spans="1:8">
      <c r="A365" s="196">
        <v>364</v>
      </c>
      <c r="B365" s="7" t="s">
        <v>3610</v>
      </c>
      <c r="C365" s="197">
        <v>2095.8200000000002</v>
      </c>
      <c r="D365" s="197">
        <v>1797.39</v>
      </c>
      <c r="E365" s="197">
        <v>0</v>
      </c>
      <c r="F365" s="197">
        <v>0</v>
      </c>
      <c r="G365" s="197">
        <v>0</v>
      </c>
      <c r="H365" s="197">
        <v>0</v>
      </c>
    </row>
    <row r="366" spans="1:8">
      <c r="A366" s="196">
        <v>365</v>
      </c>
      <c r="B366" s="7" t="s">
        <v>3617</v>
      </c>
      <c r="C366" s="197">
        <v>32.07</v>
      </c>
      <c r="D366" s="197">
        <v>161.11000000000001</v>
      </c>
      <c r="E366" s="197">
        <v>0</v>
      </c>
      <c r="F366" s="197">
        <v>0</v>
      </c>
      <c r="G366" s="197">
        <v>0</v>
      </c>
      <c r="H366" s="197">
        <v>0</v>
      </c>
    </row>
    <row r="367" spans="1:8">
      <c r="A367" s="196">
        <v>366</v>
      </c>
      <c r="B367" s="7" t="s">
        <v>3619</v>
      </c>
      <c r="C367" s="197">
        <v>217.07</v>
      </c>
      <c r="D367" s="197">
        <v>2185.83</v>
      </c>
      <c r="E367" s="197">
        <v>0</v>
      </c>
      <c r="F367" s="197">
        <v>0</v>
      </c>
      <c r="G367" s="197">
        <v>9.34</v>
      </c>
      <c r="H367" s="197">
        <v>56.620000000000005</v>
      </c>
    </row>
    <row r="368" spans="1:8">
      <c r="A368" s="196">
        <v>367</v>
      </c>
      <c r="B368" s="7" t="s">
        <v>3620</v>
      </c>
      <c r="C368" s="197">
        <v>120.01</v>
      </c>
      <c r="D368" s="197">
        <v>1248.4100000000001</v>
      </c>
      <c r="E368" s="197">
        <v>0</v>
      </c>
      <c r="F368" s="197">
        <v>0</v>
      </c>
      <c r="G368" s="197">
        <v>9.34</v>
      </c>
      <c r="H368" s="197">
        <v>49.760000000000005</v>
      </c>
    </row>
    <row r="369" spans="1:8">
      <c r="A369" s="196">
        <v>368</v>
      </c>
      <c r="B369" s="7" t="s">
        <v>3648</v>
      </c>
      <c r="C369" s="197">
        <v>97.07</v>
      </c>
      <c r="D369" s="197">
        <v>937.42</v>
      </c>
      <c r="E369" s="197">
        <v>0</v>
      </c>
      <c r="F369" s="197">
        <v>0</v>
      </c>
      <c r="G369" s="197">
        <v>0</v>
      </c>
      <c r="H369" s="197">
        <v>6.8599999999999994</v>
      </c>
    </row>
    <row r="370" spans="1:8">
      <c r="A370" s="196">
        <v>369</v>
      </c>
      <c r="B370" s="7" t="s">
        <v>3655</v>
      </c>
      <c r="C370" s="197">
        <v>137.32</v>
      </c>
      <c r="D370" s="197">
        <v>6935.54</v>
      </c>
      <c r="E370" s="197">
        <v>0</v>
      </c>
      <c r="F370" s="197">
        <v>0</v>
      </c>
      <c r="G370" s="197">
        <v>0</v>
      </c>
      <c r="H370" s="197">
        <v>0</v>
      </c>
    </row>
    <row r="371" spans="1:8">
      <c r="A371" s="196">
        <v>370</v>
      </c>
      <c r="B371" s="7" t="s">
        <v>3656</v>
      </c>
      <c r="C371" s="197">
        <v>109.77</v>
      </c>
      <c r="D371" s="197">
        <v>1955.05</v>
      </c>
      <c r="E371" s="197">
        <v>0</v>
      </c>
      <c r="F371" s="197">
        <v>0</v>
      </c>
      <c r="G371" s="197">
        <v>0</v>
      </c>
      <c r="H371" s="197">
        <v>0</v>
      </c>
    </row>
    <row r="372" spans="1:8">
      <c r="A372" s="196">
        <v>371</v>
      </c>
      <c r="B372" s="7" t="s">
        <v>3668</v>
      </c>
      <c r="C372" s="197">
        <v>0</v>
      </c>
      <c r="D372" s="197">
        <v>1018.99</v>
      </c>
      <c r="E372" s="197">
        <v>0</v>
      </c>
      <c r="F372" s="197">
        <v>0</v>
      </c>
      <c r="G372" s="197">
        <v>0</v>
      </c>
      <c r="H372" s="197">
        <v>0</v>
      </c>
    </row>
    <row r="373" spans="1:8">
      <c r="A373" s="196">
        <v>372</v>
      </c>
      <c r="B373" s="7" t="s">
        <v>3673</v>
      </c>
      <c r="C373" s="197">
        <v>0</v>
      </c>
      <c r="D373" s="197">
        <v>2574.0300000000002</v>
      </c>
      <c r="E373" s="197">
        <v>0</v>
      </c>
      <c r="F373" s="197">
        <v>0</v>
      </c>
      <c r="G373" s="197">
        <v>0</v>
      </c>
      <c r="H373" s="197">
        <v>0</v>
      </c>
    </row>
    <row r="374" spans="1:8">
      <c r="A374" s="196">
        <v>373</v>
      </c>
      <c r="B374" s="7" t="s">
        <v>3677</v>
      </c>
      <c r="C374" s="197">
        <v>27.55</v>
      </c>
      <c r="D374" s="197">
        <v>1387.47</v>
      </c>
      <c r="E374" s="197">
        <v>0</v>
      </c>
      <c r="F374" s="197">
        <v>0</v>
      </c>
      <c r="G374" s="197">
        <v>0</v>
      </c>
      <c r="H374" s="197">
        <v>0</v>
      </c>
    </row>
    <row r="375" spans="1:8">
      <c r="A375" s="196">
        <v>374</v>
      </c>
      <c r="B375" s="7" t="s">
        <v>3688</v>
      </c>
      <c r="C375" s="197">
        <v>50</v>
      </c>
      <c r="D375" s="197">
        <v>11581.79</v>
      </c>
      <c r="E375" s="197">
        <v>0</v>
      </c>
      <c r="F375" s="197">
        <v>0</v>
      </c>
      <c r="G375" s="197">
        <v>0</v>
      </c>
      <c r="H375" s="197">
        <v>0</v>
      </c>
    </row>
    <row r="376" spans="1:8">
      <c r="A376" s="196">
        <v>375</v>
      </c>
      <c r="B376" s="7" t="s">
        <v>3689</v>
      </c>
      <c r="C376" s="197">
        <v>9.7899999999999991</v>
      </c>
      <c r="D376" s="197">
        <v>1476.62</v>
      </c>
      <c r="E376" s="197">
        <v>0</v>
      </c>
      <c r="F376" s="197">
        <v>0</v>
      </c>
      <c r="G376" s="197">
        <v>0</v>
      </c>
      <c r="H376" s="197">
        <v>0</v>
      </c>
    </row>
    <row r="377" spans="1:8">
      <c r="A377" s="196">
        <v>376</v>
      </c>
      <c r="B377" s="7" t="s">
        <v>3699</v>
      </c>
      <c r="C377" s="197">
        <v>35.409999999999997</v>
      </c>
      <c r="D377" s="197">
        <v>1818.85</v>
      </c>
      <c r="E377" s="197">
        <v>0</v>
      </c>
      <c r="F377" s="197">
        <v>0</v>
      </c>
      <c r="G377" s="197">
        <v>0</v>
      </c>
      <c r="H377" s="197">
        <v>0</v>
      </c>
    </row>
    <row r="378" spans="1:8">
      <c r="A378" s="196">
        <v>377</v>
      </c>
      <c r="B378" s="7" t="s">
        <v>3707</v>
      </c>
      <c r="C378" s="197">
        <v>4.8</v>
      </c>
      <c r="D378" s="197">
        <v>3491.82</v>
      </c>
      <c r="E378" s="197">
        <v>0</v>
      </c>
      <c r="F378" s="197">
        <v>0</v>
      </c>
      <c r="G378" s="197">
        <v>0</v>
      </c>
      <c r="H378" s="197">
        <v>0</v>
      </c>
    </row>
    <row r="379" spans="1:8">
      <c r="A379" s="196">
        <v>378</v>
      </c>
      <c r="B379" s="7" t="s">
        <v>3713</v>
      </c>
      <c r="C379" s="197">
        <v>0</v>
      </c>
      <c r="D379" s="197">
        <v>2198.65</v>
      </c>
      <c r="E379" s="197">
        <v>0</v>
      </c>
      <c r="F379" s="197">
        <v>0</v>
      </c>
      <c r="G379" s="197">
        <v>0</v>
      </c>
      <c r="H379" s="197">
        <v>0</v>
      </c>
    </row>
    <row r="380" spans="1:8">
      <c r="A380" s="196">
        <v>379</v>
      </c>
      <c r="B380" s="7" t="s">
        <v>3722</v>
      </c>
      <c r="C380" s="197">
        <v>0</v>
      </c>
      <c r="D380" s="197">
        <v>2595.85</v>
      </c>
      <c r="E380" s="197">
        <v>0</v>
      </c>
      <c r="F380" s="197">
        <v>0</v>
      </c>
      <c r="G380" s="197">
        <v>0</v>
      </c>
      <c r="H380" s="197">
        <v>0</v>
      </c>
    </row>
    <row r="381" spans="1:8">
      <c r="A381" s="196">
        <v>380</v>
      </c>
      <c r="B381" s="7" t="s">
        <v>3729</v>
      </c>
      <c r="C381" s="197">
        <v>0</v>
      </c>
      <c r="D381" s="197">
        <v>670.36</v>
      </c>
      <c r="E381" s="197">
        <v>0</v>
      </c>
      <c r="F381" s="197">
        <v>0</v>
      </c>
      <c r="G381" s="197">
        <v>0</v>
      </c>
      <c r="H381" s="197">
        <v>0</v>
      </c>
    </row>
    <row r="382" spans="1:8">
      <c r="A382" s="196">
        <v>381</v>
      </c>
      <c r="B382" s="244" t="s">
        <v>4580</v>
      </c>
      <c r="C382" s="197">
        <v>0</v>
      </c>
      <c r="D382" s="197">
        <v>670.36</v>
      </c>
      <c r="E382" s="197">
        <v>0</v>
      </c>
      <c r="F382" s="197">
        <v>0</v>
      </c>
      <c r="G382" s="197">
        <v>0</v>
      </c>
      <c r="H382" s="197">
        <v>0</v>
      </c>
    </row>
    <row r="383" spans="1:8">
      <c r="A383" s="196">
        <v>382</v>
      </c>
      <c r="B383" s="7" t="s">
        <v>3735</v>
      </c>
      <c r="C383" s="197">
        <v>0</v>
      </c>
      <c r="D383" s="197">
        <v>3764.96</v>
      </c>
      <c r="E383" s="197">
        <v>0</v>
      </c>
      <c r="F383" s="197">
        <v>0</v>
      </c>
      <c r="G383" s="197">
        <v>0</v>
      </c>
      <c r="H383" s="197">
        <v>0</v>
      </c>
    </row>
    <row r="384" spans="1:8">
      <c r="A384" s="196">
        <v>383</v>
      </c>
      <c r="B384" s="244" t="s">
        <v>4581</v>
      </c>
      <c r="C384" s="197">
        <v>0</v>
      </c>
      <c r="D384" s="197">
        <v>3764.96</v>
      </c>
      <c r="E384" s="197">
        <v>0</v>
      </c>
      <c r="F384" s="197">
        <v>0</v>
      </c>
      <c r="G384" s="197">
        <v>0</v>
      </c>
      <c r="H384" s="197">
        <v>0</v>
      </c>
    </row>
    <row r="385" spans="1:8">
      <c r="A385" s="196">
        <v>384</v>
      </c>
      <c r="B385" s="7" t="s">
        <v>3745</v>
      </c>
      <c r="C385" s="197">
        <v>70.319999999999993</v>
      </c>
      <c r="D385" s="197">
        <v>2969.21</v>
      </c>
      <c r="E385" s="197">
        <v>0</v>
      </c>
      <c r="F385" s="197">
        <v>0</v>
      </c>
      <c r="G385" s="197">
        <v>0</v>
      </c>
      <c r="H385" s="197">
        <v>0</v>
      </c>
    </row>
    <row r="386" spans="1:8">
      <c r="A386" s="196">
        <v>385</v>
      </c>
      <c r="B386" s="244" t="s">
        <v>4582</v>
      </c>
      <c r="C386" s="197">
        <v>70.319999999999993</v>
      </c>
      <c r="D386" s="197">
        <v>2969.21</v>
      </c>
      <c r="E386" s="197">
        <v>0</v>
      </c>
      <c r="F386" s="197">
        <v>0</v>
      </c>
      <c r="G386" s="197">
        <v>0</v>
      </c>
      <c r="H386" s="197">
        <v>0</v>
      </c>
    </row>
    <row r="387" spans="1:8">
      <c r="A387" s="196">
        <v>386</v>
      </c>
      <c r="B387" s="7" t="s">
        <v>3758</v>
      </c>
      <c r="C387" s="197">
        <v>0</v>
      </c>
      <c r="D387" s="197">
        <v>2323.9</v>
      </c>
      <c r="E387" s="197">
        <v>0</v>
      </c>
      <c r="F387" s="197">
        <v>0</v>
      </c>
      <c r="G387" s="197">
        <v>0</v>
      </c>
      <c r="H387" s="197">
        <v>0</v>
      </c>
    </row>
    <row r="388" spans="1:8">
      <c r="A388" s="196">
        <v>387</v>
      </c>
      <c r="B388" s="244" t="s">
        <v>4583</v>
      </c>
      <c r="C388" s="197">
        <v>0</v>
      </c>
      <c r="D388" s="197">
        <v>2323.9</v>
      </c>
      <c r="E388" s="197">
        <v>0</v>
      </c>
      <c r="F388" s="197">
        <v>0</v>
      </c>
      <c r="G388" s="197">
        <v>0</v>
      </c>
      <c r="H388" s="197">
        <v>0</v>
      </c>
    </row>
    <row r="389" spans="1:8">
      <c r="A389" s="196">
        <v>388</v>
      </c>
      <c r="B389" s="7" t="s">
        <v>3762</v>
      </c>
      <c r="C389" s="197">
        <v>3979.78</v>
      </c>
      <c r="D389" s="197">
        <v>8266.36</v>
      </c>
      <c r="E389" s="197">
        <v>0</v>
      </c>
      <c r="F389" s="197">
        <v>0</v>
      </c>
      <c r="G389" s="197">
        <v>0</v>
      </c>
      <c r="H389" s="197">
        <v>0</v>
      </c>
    </row>
    <row r="390" spans="1:8">
      <c r="A390" s="196">
        <v>389</v>
      </c>
      <c r="B390" s="7" t="s">
        <v>4584</v>
      </c>
      <c r="C390" s="197">
        <v>3978.06</v>
      </c>
      <c r="D390" s="197">
        <v>2399.89</v>
      </c>
      <c r="E390" s="197">
        <v>0</v>
      </c>
      <c r="F390" s="197">
        <v>0</v>
      </c>
      <c r="G390" s="197">
        <v>0</v>
      </c>
      <c r="H390" s="197">
        <v>0</v>
      </c>
    </row>
    <row r="391" spans="1:8">
      <c r="A391" s="196">
        <v>390</v>
      </c>
      <c r="B391" s="7" t="s">
        <v>3774</v>
      </c>
      <c r="C391" s="197">
        <v>1.72</v>
      </c>
      <c r="D391" s="197">
        <v>5866.47</v>
      </c>
      <c r="E391" s="197">
        <v>0</v>
      </c>
      <c r="F391" s="197">
        <v>0</v>
      </c>
      <c r="G391" s="197">
        <v>0</v>
      </c>
      <c r="H391" s="197">
        <v>0</v>
      </c>
    </row>
    <row r="392" spans="1:8">
      <c r="A392" s="196">
        <v>391</v>
      </c>
      <c r="B392" s="7" t="s">
        <v>3785</v>
      </c>
      <c r="C392" s="197">
        <v>5559.17</v>
      </c>
      <c r="D392" s="197">
        <v>5522.09</v>
      </c>
      <c r="E392" s="197">
        <v>0</v>
      </c>
      <c r="F392" s="197">
        <v>0</v>
      </c>
      <c r="G392" s="197">
        <v>0</v>
      </c>
      <c r="H392" s="197">
        <v>0</v>
      </c>
    </row>
    <row r="393" spans="1:8">
      <c r="A393" s="196">
        <v>392</v>
      </c>
      <c r="B393" s="244" t="s">
        <v>4585</v>
      </c>
      <c r="C393" s="197">
        <v>5559.17</v>
      </c>
      <c r="D393" s="197">
        <v>5522.09</v>
      </c>
      <c r="E393" s="197">
        <v>0</v>
      </c>
      <c r="F393" s="197">
        <v>0</v>
      </c>
      <c r="G393" s="197">
        <v>0</v>
      </c>
      <c r="H393" s="197">
        <v>0</v>
      </c>
    </row>
    <row r="394" spans="1:8">
      <c r="A394" s="196">
        <v>393</v>
      </c>
      <c r="B394" s="7" t="s">
        <v>3804</v>
      </c>
      <c r="C394" s="197">
        <v>5417.99</v>
      </c>
      <c r="D394" s="197">
        <v>3506.72</v>
      </c>
      <c r="E394" s="197">
        <v>0</v>
      </c>
      <c r="F394" s="197">
        <v>0</v>
      </c>
      <c r="G394" s="197">
        <v>0</v>
      </c>
      <c r="H394" s="197">
        <v>0</v>
      </c>
    </row>
    <row r="395" spans="1:8">
      <c r="A395" s="196">
        <v>394</v>
      </c>
      <c r="B395" s="244" t="s">
        <v>4586</v>
      </c>
      <c r="C395" s="197">
        <v>5417.99</v>
      </c>
      <c r="D395" s="197">
        <v>3506.72</v>
      </c>
      <c r="E395" s="197">
        <v>0</v>
      </c>
      <c r="F395" s="197">
        <v>0</v>
      </c>
      <c r="G395" s="197">
        <v>0</v>
      </c>
      <c r="H395" s="197">
        <v>0</v>
      </c>
    </row>
    <row r="396" spans="1:8">
      <c r="A396" s="196">
        <v>395</v>
      </c>
      <c r="B396" s="7" t="s">
        <v>2009</v>
      </c>
      <c r="C396" s="197">
        <v>6250.65</v>
      </c>
      <c r="D396" s="197">
        <v>3972.1</v>
      </c>
      <c r="E396" s="197">
        <v>0</v>
      </c>
      <c r="F396" s="197">
        <v>0</v>
      </c>
      <c r="G396" s="197">
        <v>0</v>
      </c>
      <c r="H396" s="197">
        <v>0</v>
      </c>
    </row>
    <row r="397" spans="1:8">
      <c r="A397" s="196">
        <v>396</v>
      </c>
      <c r="B397" s="7" t="s">
        <v>3850</v>
      </c>
      <c r="C397" s="197">
        <v>4647.7700000000004</v>
      </c>
      <c r="D397" s="197">
        <v>2814.85</v>
      </c>
      <c r="E397" s="197">
        <v>0</v>
      </c>
      <c r="F397" s="197">
        <v>0</v>
      </c>
      <c r="G397" s="197">
        <v>0</v>
      </c>
      <c r="H397" s="197">
        <v>0</v>
      </c>
    </row>
    <row r="398" spans="1:8">
      <c r="A398" s="196">
        <v>397</v>
      </c>
      <c r="B398" s="7" t="s">
        <v>3869</v>
      </c>
      <c r="C398" s="197">
        <v>1602.88</v>
      </c>
      <c r="D398" s="197">
        <v>1157.26</v>
      </c>
      <c r="E398" s="197">
        <v>0</v>
      </c>
      <c r="F398" s="197">
        <v>0</v>
      </c>
      <c r="G398" s="197">
        <v>0</v>
      </c>
      <c r="H398" s="197">
        <v>0</v>
      </c>
    </row>
    <row r="399" spans="1:8">
      <c r="A399" s="196">
        <v>398</v>
      </c>
      <c r="B399" s="7" t="s">
        <v>3883</v>
      </c>
      <c r="C399" s="197">
        <v>23697.93</v>
      </c>
      <c r="D399" s="197">
        <v>4435.8100000000004</v>
      </c>
      <c r="E399" s="197">
        <v>0</v>
      </c>
      <c r="F399" s="197">
        <v>0</v>
      </c>
      <c r="G399" s="197">
        <v>0</v>
      </c>
      <c r="H399" s="197">
        <v>0</v>
      </c>
    </row>
    <row r="400" spans="1:8">
      <c r="A400" s="196">
        <v>399</v>
      </c>
      <c r="B400" s="244" t="s">
        <v>4587</v>
      </c>
      <c r="C400" s="197">
        <v>23697.93</v>
      </c>
      <c r="D400" s="197">
        <v>4435.8100000000004</v>
      </c>
      <c r="E400" s="197">
        <v>0</v>
      </c>
      <c r="F400" s="197">
        <v>0</v>
      </c>
      <c r="G400" s="197">
        <v>0</v>
      </c>
      <c r="H400" s="197">
        <v>0</v>
      </c>
    </row>
    <row r="401" spans="1:8">
      <c r="A401" s="196">
        <v>400</v>
      </c>
      <c r="B401" s="7" t="s">
        <v>3898</v>
      </c>
      <c r="C401" s="197">
        <v>11.97</v>
      </c>
      <c r="D401" s="197">
        <v>4669.75</v>
      </c>
      <c r="E401" s="197">
        <v>0</v>
      </c>
      <c r="F401" s="197">
        <v>0</v>
      </c>
      <c r="G401" s="197">
        <v>12.13</v>
      </c>
      <c r="H401" s="197">
        <v>39.78</v>
      </c>
    </row>
    <row r="402" spans="1:8">
      <c r="A402" s="196">
        <v>401</v>
      </c>
      <c r="B402" s="244" t="s">
        <v>4588</v>
      </c>
      <c r="C402" s="197">
        <v>11.97</v>
      </c>
      <c r="D402" s="197">
        <v>4669.75</v>
      </c>
      <c r="E402" s="197">
        <v>0</v>
      </c>
      <c r="F402" s="197">
        <v>0</v>
      </c>
      <c r="G402" s="197">
        <v>12.13</v>
      </c>
      <c r="H402" s="197">
        <v>39.78</v>
      </c>
    </row>
    <row r="403" spans="1:8">
      <c r="A403" s="196">
        <v>402</v>
      </c>
      <c r="B403" s="7" t="s">
        <v>3910</v>
      </c>
      <c r="C403" s="197">
        <v>9.99</v>
      </c>
      <c r="D403" s="197">
        <v>6702.12</v>
      </c>
      <c r="E403" s="197">
        <v>0</v>
      </c>
      <c r="F403" s="197">
        <v>0</v>
      </c>
      <c r="G403" s="197">
        <v>0</v>
      </c>
      <c r="H403" s="197">
        <v>0</v>
      </c>
    </row>
    <row r="404" spans="1:8">
      <c r="A404" s="196">
        <v>403</v>
      </c>
      <c r="B404" s="7" t="s">
        <v>3911</v>
      </c>
      <c r="C404" s="197">
        <v>9.99</v>
      </c>
      <c r="D404" s="197">
        <v>3303.81</v>
      </c>
      <c r="E404" s="197">
        <v>0</v>
      </c>
      <c r="F404" s="197">
        <v>0</v>
      </c>
      <c r="G404" s="197">
        <v>0</v>
      </c>
      <c r="H404" s="197">
        <v>0</v>
      </c>
    </row>
    <row r="405" spans="1:8">
      <c r="A405" s="196">
        <v>404</v>
      </c>
      <c r="B405" s="7" t="s">
        <v>3919</v>
      </c>
      <c r="C405" s="197">
        <v>0</v>
      </c>
      <c r="D405" s="197">
        <v>2281.7600000000002</v>
      </c>
      <c r="E405" s="197">
        <v>0</v>
      </c>
      <c r="F405" s="197">
        <v>0</v>
      </c>
      <c r="G405" s="197">
        <v>0</v>
      </c>
      <c r="H405" s="197">
        <v>0</v>
      </c>
    </row>
    <row r="406" spans="1:8">
      <c r="A406" s="196">
        <v>405</v>
      </c>
      <c r="B406" s="7" t="s">
        <v>3936</v>
      </c>
      <c r="C406" s="197">
        <v>0</v>
      </c>
      <c r="D406" s="197">
        <v>1116.55</v>
      </c>
      <c r="E406" s="197">
        <v>0</v>
      </c>
      <c r="F406" s="197">
        <v>0</v>
      </c>
      <c r="G406" s="197">
        <v>0</v>
      </c>
      <c r="H406" s="197">
        <v>0</v>
      </c>
    </row>
    <row r="407" spans="1:8">
      <c r="A407" s="196">
        <v>406</v>
      </c>
      <c r="B407" s="7" t="s">
        <v>3943</v>
      </c>
      <c r="C407" s="197">
        <v>32.659999999999997</v>
      </c>
      <c r="D407" s="197">
        <v>3265.03</v>
      </c>
      <c r="E407" s="197">
        <v>0</v>
      </c>
      <c r="F407" s="197">
        <v>0</v>
      </c>
      <c r="G407" s="197">
        <v>0</v>
      </c>
      <c r="H407" s="197">
        <v>0</v>
      </c>
    </row>
    <row r="408" spans="1:8">
      <c r="A408" s="196">
        <v>407</v>
      </c>
      <c r="B408" s="244" t="s">
        <v>4589</v>
      </c>
      <c r="C408" s="197">
        <v>32.659999999999997</v>
      </c>
      <c r="D408" s="197">
        <v>3265.03</v>
      </c>
      <c r="E408" s="197">
        <v>0</v>
      </c>
      <c r="F408" s="197">
        <v>0</v>
      </c>
      <c r="G408" s="197">
        <v>0</v>
      </c>
      <c r="H408" s="197">
        <v>0</v>
      </c>
    </row>
    <row r="409" spans="1:8">
      <c r="A409" s="196">
        <v>408</v>
      </c>
      <c r="B409" s="7" t="s">
        <v>3944</v>
      </c>
      <c r="C409" s="197">
        <v>3.77</v>
      </c>
      <c r="D409" s="197">
        <v>1902.45</v>
      </c>
      <c r="E409" s="197">
        <v>0</v>
      </c>
      <c r="F409" s="197">
        <v>0</v>
      </c>
      <c r="G409" s="197">
        <v>0</v>
      </c>
      <c r="H409" s="197">
        <v>0</v>
      </c>
    </row>
    <row r="410" spans="1:8">
      <c r="A410" s="196">
        <v>409</v>
      </c>
      <c r="B410" s="244" t="s">
        <v>4590</v>
      </c>
      <c r="C410" s="197">
        <v>3.77</v>
      </c>
      <c r="D410" s="197">
        <v>1902.45</v>
      </c>
      <c r="E410" s="197">
        <v>0</v>
      </c>
      <c r="F410" s="197">
        <v>0</v>
      </c>
      <c r="G410" s="197">
        <v>0</v>
      </c>
      <c r="H410" s="197">
        <v>0</v>
      </c>
    </row>
    <row r="411" spans="1:8">
      <c r="A411" s="196">
        <v>410</v>
      </c>
      <c r="B411" s="7" t="s">
        <v>3950</v>
      </c>
      <c r="C411" s="197">
        <v>76.05</v>
      </c>
      <c r="D411" s="197">
        <v>5267.06</v>
      </c>
      <c r="E411" s="197">
        <v>0</v>
      </c>
      <c r="F411" s="197">
        <v>0</v>
      </c>
      <c r="G411" s="197">
        <v>0</v>
      </c>
      <c r="H411" s="197">
        <v>0</v>
      </c>
    </row>
    <row r="412" spans="1:8">
      <c r="A412" s="196">
        <v>411</v>
      </c>
      <c r="B412" s="244" t="s">
        <v>4591</v>
      </c>
      <c r="C412" s="197">
        <v>76.05</v>
      </c>
      <c r="D412" s="197">
        <v>5267.06</v>
      </c>
      <c r="E412" s="197">
        <v>0</v>
      </c>
      <c r="F412" s="197">
        <v>0</v>
      </c>
      <c r="G412" s="197">
        <v>0</v>
      </c>
      <c r="H412" s="197">
        <v>0</v>
      </c>
    </row>
    <row r="413" spans="1:8">
      <c r="A413" s="196">
        <v>412</v>
      </c>
      <c r="B413" s="7" t="s">
        <v>3958</v>
      </c>
      <c r="C413" s="197">
        <v>49.82</v>
      </c>
      <c r="D413" s="197">
        <v>27401.48</v>
      </c>
      <c r="E413" s="197">
        <v>0</v>
      </c>
      <c r="F413" s="197">
        <v>0</v>
      </c>
      <c r="G413" s="197">
        <v>10.239999999999998</v>
      </c>
      <c r="H413" s="197">
        <v>19.690000000000001</v>
      </c>
    </row>
    <row r="414" spans="1:8">
      <c r="A414" s="196">
        <v>413</v>
      </c>
      <c r="B414" s="7" t="s">
        <v>1971</v>
      </c>
      <c r="C414" s="197">
        <v>8.67</v>
      </c>
      <c r="D414" s="197">
        <v>2500.23</v>
      </c>
      <c r="E414" s="197">
        <v>0</v>
      </c>
      <c r="F414" s="197">
        <v>0</v>
      </c>
      <c r="G414" s="197">
        <v>10.239999999999998</v>
      </c>
      <c r="H414" s="197">
        <v>19.690000000000001</v>
      </c>
    </row>
    <row r="415" spans="1:8">
      <c r="A415" s="196">
        <v>414</v>
      </c>
      <c r="B415" s="7" t="s">
        <v>3970</v>
      </c>
      <c r="C415" s="197">
        <v>8.73</v>
      </c>
      <c r="D415" s="197">
        <v>2966.72</v>
      </c>
      <c r="E415" s="197">
        <v>0</v>
      </c>
      <c r="F415" s="197">
        <v>0</v>
      </c>
      <c r="G415" s="197">
        <v>0</v>
      </c>
      <c r="H415" s="197">
        <v>0</v>
      </c>
    </row>
    <row r="416" spans="1:8">
      <c r="A416" s="196">
        <v>415</v>
      </c>
      <c r="B416" s="7" t="s">
        <v>3978</v>
      </c>
      <c r="C416" s="197">
        <v>16.75</v>
      </c>
      <c r="D416" s="197">
        <v>3163.24</v>
      </c>
      <c r="E416" s="197">
        <v>0</v>
      </c>
      <c r="F416" s="197">
        <v>0</v>
      </c>
      <c r="G416" s="197">
        <v>0</v>
      </c>
      <c r="H416" s="197">
        <v>0</v>
      </c>
    </row>
    <row r="417" spans="1:8">
      <c r="A417" s="196">
        <v>416</v>
      </c>
      <c r="B417" s="7" t="s">
        <v>3993</v>
      </c>
      <c r="C417" s="197">
        <v>6</v>
      </c>
      <c r="D417" s="197">
        <v>9870.3799999999992</v>
      </c>
      <c r="E417" s="197">
        <v>0</v>
      </c>
      <c r="F417" s="197">
        <v>0</v>
      </c>
      <c r="G417" s="197">
        <v>0</v>
      </c>
      <c r="H417" s="197">
        <v>0</v>
      </c>
    </row>
    <row r="418" spans="1:8">
      <c r="A418" s="196">
        <v>417</v>
      </c>
      <c r="B418" s="7" t="s">
        <v>4004</v>
      </c>
      <c r="C418" s="197">
        <v>9.67</v>
      </c>
      <c r="D418" s="197">
        <v>8900.91</v>
      </c>
      <c r="E418" s="197">
        <v>0</v>
      </c>
      <c r="F418" s="197">
        <v>0</v>
      </c>
      <c r="G418" s="197">
        <v>0</v>
      </c>
      <c r="H418" s="197">
        <v>0</v>
      </c>
    </row>
    <row r="419" spans="1:8">
      <c r="A419" s="196">
        <v>418</v>
      </c>
      <c r="B419" s="7" t="s">
        <v>4020</v>
      </c>
      <c r="C419" s="197">
        <v>246.37</v>
      </c>
      <c r="D419" s="197">
        <v>2317.7399999999998</v>
      </c>
      <c r="E419" s="197">
        <v>0</v>
      </c>
      <c r="F419" s="197">
        <v>0</v>
      </c>
      <c r="G419" s="197">
        <v>0</v>
      </c>
      <c r="H419" s="197">
        <v>0</v>
      </c>
    </row>
    <row r="420" spans="1:8">
      <c r="A420" s="196">
        <v>419</v>
      </c>
      <c r="B420" s="244" t="s">
        <v>4593</v>
      </c>
      <c r="C420" s="197">
        <v>112.95</v>
      </c>
      <c r="D420" s="197">
        <v>1492.43</v>
      </c>
      <c r="E420" s="197">
        <v>0</v>
      </c>
      <c r="F420" s="197">
        <v>0</v>
      </c>
      <c r="G420" s="197">
        <v>0</v>
      </c>
      <c r="H420" s="197">
        <v>0</v>
      </c>
    </row>
    <row r="421" spans="1:8">
      <c r="A421" s="196">
        <v>420</v>
      </c>
      <c r="B421" s="7" t="s">
        <v>4032</v>
      </c>
      <c r="C421" s="197">
        <v>133.43</v>
      </c>
      <c r="D421" s="197">
        <v>825.31</v>
      </c>
      <c r="E421" s="197">
        <v>0</v>
      </c>
      <c r="F421" s="197">
        <v>0</v>
      </c>
      <c r="G421" s="197">
        <v>0</v>
      </c>
      <c r="H421" s="197">
        <v>0</v>
      </c>
    </row>
    <row r="422" spans="1:8">
      <c r="A422" s="196">
        <v>421</v>
      </c>
      <c r="B422" s="7" t="s">
        <v>4044</v>
      </c>
      <c r="C422" s="197">
        <v>34.54</v>
      </c>
      <c r="D422" s="197">
        <v>3105</v>
      </c>
      <c r="E422" s="197">
        <v>0</v>
      </c>
      <c r="F422" s="197">
        <v>0</v>
      </c>
      <c r="G422" s="197">
        <v>0</v>
      </c>
      <c r="H422" s="197">
        <v>0</v>
      </c>
    </row>
    <row r="423" spans="1:8">
      <c r="A423" s="196">
        <v>422</v>
      </c>
      <c r="B423" s="244" t="s">
        <v>4595</v>
      </c>
      <c r="C423" s="197">
        <v>21.59</v>
      </c>
      <c r="D423" s="197">
        <v>1760.22</v>
      </c>
      <c r="E423" s="197">
        <v>0</v>
      </c>
      <c r="F423" s="197">
        <v>0</v>
      </c>
      <c r="G423" s="197">
        <v>0</v>
      </c>
      <c r="H423" s="197">
        <v>0</v>
      </c>
    </row>
    <row r="424" spans="1:8">
      <c r="A424" s="196">
        <v>423</v>
      </c>
      <c r="B424" s="7" t="s">
        <v>4055</v>
      </c>
      <c r="C424" s="197">
        <v>7.35</v>
      </c>
      <c r="D424" s="197">
        <v>454.84</v>
      </c>
      <c r="E424" s="197">
        <v>0</v>
      </c>
      <c r="F424" s="197">
        <v>0</v>
      </c>
      <c r="G424" s="197">
        <v>0</v>
      </c>
      <c r="H424" s="197">
        <v>0</v>
      </c>
    </row>
    <row r="425" spans="1:8">
      <c r="A425" s="196">
        <v>424</v>
      </c>
      <c r="B425" s="7" t="s">
        <v>4063</v>
      </c>
      <c r="C425" s="197">
        <v>5.61</v>
      </c>
      <c r="D425" s="197">
        <v>889.94</v>
      </c>
      <c r="E425" s="197">
        <v>0</v>
      </c>
      <c r="F425" s="197">
        <v>0</v>
      </c>
      <c r="G425" s="197">
        <v>0</v>
      </c>
      <c r="H425" s="197">
        <v>0</v>
      </c>
    </row>
    <row r="426" spans="1:8">
      <c r="A426" s="196">
        <v>425</v>
      </c>
      <c r="B426" s="7" t="s">
        <v>4072</v>
      </c>
      <c r="C426" s="197">
        <v>0</v>
      </c>
      <c r="D426" s="197">
        <v>1229.68</v>
      </c>
      <c r="E426" s="197">
        <v>5.54</v>
      </c>
      <c r="F426" s="197">
        <v>17.07</v>
      </c>
      <c r="G426" s="197">
        <v>0</v>
      </c>
      <c r="H426" s="197">
        <v>0</v>
      </c>
    </row>
    <row r="427" spans="1:8">
      <c r="A427" s="196">
        <v>426</v>
      </c>
      <c r="B427" s="244" t="s">
        <v>4596</v>
      </c>
      <c r="C427" s="197">
        <v>0</v>
      </c>
      <c r="D427" s="197">
        <v>1229.68</v>
      </c>
      <c r="E427" s="197">
        <v>5.54</v>
      </c>
      <c r="F427" s="197">
        <v>17.07</v>
      </c>
      <c r="G427" s="197">
        <v>0</v>
      </c>
      <c r="H427" s="197">
        <v>0</v>
      </c>
    </row>
    <row r="428" spans="1:8">
      <c r="A428" s="196">
        <v>427</v>
      </c>
      <c r="B428" s="7" t="s">
        <v>4079</v>
      </c>
      <c r="C428" s="197">
        <v>0</v>
      </c>
      <c r="D428" s="197">
        <v>1023.94</v>
      </c>
      <c r="E428" s="197">
        <v>0</v>
      </c>
      <c r="F428" s="197">
        <v>8.27</v>
      </c>
      <c r="G428" s="197">
        <v>0</v>
      </c>
      <c r="H428" s="197">
        <v>0</v>
      </c>
    </row>
    <row r="429" spans="1:8">
      <c r="A429" s="196">
        <v>428</v>
      </c>
      <c r="B429" s="244" t="s">
        <v>4597</v>
      </c>
      <c r="C429" s="197">
        <v>0</v>
      </c>
      <c r="D429" s="197">
        <v>1023.94</v>
      </c>
      <c r="E429" s="197">
        <v>0</v>
      </c>
      <c r="F429" s="197">
        <v>8.27</v>
      </c>
      <c r="G429" s="197">
        <v>0</v>
      </c>
      <c r="H429" s="197">
        <v>0</v>
      </c>
    </row>
    <row r="430" spans="1:8">
      <c r="A430" s="196">
        <v>429</v>
      </c>
      <c r="B430" s="7" t="s">
        <v>4091</v>
      </c>
      <c r="C430" s="197">
        <v>69.540000000000006</v>
      </c>
      <c r="D430" s="197">
        <v>4344.6000000000004</v>
      </c>
      <c r="E430" s="197">
        <v>0</v>
      </c>
      <c r="F430" s="197">
        <v>0</v>
      </c>
      <c r="G430" s="197">
        <v>0</v>
      </c>
      <c r="H430" s="197">
        <v>0</v>
      </c>
    </row>
    <row r="431" spans="1:8">
      <c r="A431" s="196">
        <v>430</v>
      </c>
      <c r="B431" s="7" t="s">
        <v>4092</v>
      </c>
      <c r="C431" s="197">
        <v>32.74</v>
      </c>
      <c r="D431" s="197">
        <v>1323.69</v>
      </c>
      <c r="E431" s="197">
        <v>0</v>
      </c>
      <c r="F431" s="197">
        <v>0</v>
      </c>
      <c r="G431" s="197">
        <v>0</v>
      </c>
      <c r="H431" s="197">
        <v>0</v>
      </c>
    </row>
    <row r="432" spans="1:8">
      <c r="A432" s="196">
        <v>431</v>
      </c>
      <c r="B432" s="7" t="s">
        <v>4109</v>
      </c>
      <c r="C432" s="197">
        <v>36.799999999999997</v>
      </c>
      <c r="D432" s="197">
        <v>2365.27</v>
      </c>
      <c r="E432" s="197">
        <v>0</v>
      </c>
      <c r="F432" s="197">
        <v>0</v>
      </c>
      <c r="G432" s="197">
        <v>0</v>
      </c>
      <c r="H432" s="197">
        <v>0</v>
      </c>
    </row>
    <row r="433" spans="1:8">
      <c r="A433" s="196">
        <v>432</v>
      </c>
      <c r="B433" s="7" t="s">
        <v>4127</v>
      </c>
      <c r="C433" s="197">
        <v>0</v>
      </c>
      <c r="D433" s="197">
        <v>655.64</v>
      </c>
      <c r="E433" s="197">
        <v>0</v>
      </c>
      <c r="F433" s="197">
        <v>0</v>
      </c>
      <c r="G433" s="197">
        <v>0</v>
      </c>
      <c r="H433" s="197">
        <v>0</v>
      </c>
    </row>
    <row r="434" spans="1:8">
      <c r="A434" s="196">
        <v>433</v>
      </c>
      <c r="B434" s="7" t="s">
        <v>4143</v>
      </c>
      <c r="C434" s="197">
        <v>16.809999999999999</v>
      </c>
      <c r="D434" s="197">
        <v>2760.3</v>
      </c>
      <c r="E434" s="197">
        <v>0</v>
      </c>
      <c r="F434" s="197">
        <v>0</v>
      </c>
      <c r="G434" s="197">
        <v>0</v>
      </c>
      <c r="H434" s="197">
        <v>0</v>
      </c>
    </row>
    <row r="435" spans="1:8">
      <c r="A435" s="196">
        <v>434</v>
      </c>
      <c r="B435" s="244" t="s">
        <v>4599</v>
      </c>
      <c r="C435" s="197">
        <v>2.56</v>
      </c>
      <c r="D435" s="197">
        <v>390.34</v>
      </c>
      <c r="E435" s="197">
        <v>0</v>
      </c>
      <c r="F435" s="197">
        <v>0</v>
      </c>
      <c r="G435" s="197">
        <v>0</v>
      </c>
      <c r="H435" s="197">
        <v>0</v>
      </c>
    </row>
    <row r="436" spans="1:8">
      <c r="A436" s="196">
        <v>435</v>
      </c>
      <c r="B436" s="7" t="s">
        <v>4153</v>
      </c>
      <c r="C436" s="197">
        <v>0</v>
      </c>
      <c r="D436" s="197">
        <v>808.4</v>
      </c>
      <c r="E436" s="197">
        <v>0</v>
      </c>
      <c r="F436" s="197">
        <v>0</v>
      </c>
      <c r="G436" s="197">
        <v>0</v>
      </c>
      <c r="H436" s="197">
        <v>0</v>
      </c>
    </row>
    <row r="437" spans="1:8">
      <c r="A437" s="196">
        <v>436</v>
      </c>
      <c r="B437" s="7" t="s">
        <v>4170</v>
      </c>
      <c r="C437" s="197">
        <v>0</v>
      </c>
      <c r="D437" s="197">
        <v>172.33</v>
      </c>
      <c r="E437" s="197">
        <v>0</v>
      </c>
      <c r="F437" s="197">
        <v>0</v>
      </c>
      <c r="G437" s="197">
        <v>0</v>
      </c>
      <c r="H437" s="197">
        <v>0</v>
      </c>
    </row>
    <row r="438" spans="1:8">
      <c r="A438" s="196">
        <v>437</v>
      </c>
      <c r="B438" s="7" t="s">
        <v>4173</v>
      </c>
      <c r="C438" s="197">
        <v>14.14</v>
      </c>
      <c r="D438" s="197">
        <v>311.58</v>
      </c>
      <c r="E438" s="197">
        <v>0</v>
      </c>
      <c r="F438" s="197">
        <v>0</v>
      </c>
      <c r="G438" s="197">
        <v>0</v>
      </c>
      <c r="H438" s="197">
        <v>0</v>
      </c>
    </row>
    <row r="439" spans="1:8">
      <c r="A439" s="196">
        <v>438</v>
      </c>
      <c r="B439" s="7" t="s">
        <v>4178</v>
      </c>
      <c r="C439" s="197">
        <v>0.11</v>
      </c>
      <c r="D439" s="197">
        <v>1077.6600000000001</v>
      </c>
      <c r="E439" s="197">
        <v>0</v>
      </c>
      <c r="F439" s="197">
        <v>0</v>
      </c>
      <c r="G439" s="197">
        <v>0</v>
      </c>
      <c r="H439" s="197">
        <v>0</v>
      </c>
    </row>
    <row r="440" spans="1:8">
      <c r="A440" s="196">
        <v>439</v>
      </c>
      <c r="B440" s="7" t="s">
        <v>4192</v>
      </c>
      <c r="C440" s="197">
        <v>2.84</v>
      </c>
      <c r="D440" s="197">
        <v>2414.02</v>
      </c>
      <c r="E440" s="197">
        <v>0</v>
      </c>
      <c r="F440" s="197">
        <v>0</v>
      </c>
      <c r="G440" s="197">
        <v>0</v>
      </c>
      <c r="H440" s="197">
        <v>0</v>
      </c>
    </row>
    <row r="441" spans="1:8">
      <c r="A441" s="196">
        <v>440</v>
      </c>
      <c r="B441" s="244" t="s">
        <v>4600</v>
      </c>
      <c r="C441" s="197">
        <v>2.84</v>
      </c>
      <c r="D441" s="197">
        <v>2414.02</v>
      </c>
      <c r="E441" s="197">
        <v>0</v>
      </c>
      <c r="F441" s="197">
        <v>0</v>
      </c>
      <c r="G441" s="197">
        <v>0</v>
      </c>
      <c r="H441" s="197">
        <v>0</v>
      </c>
    </row>
    <row r="442" spans="1:8">
      <c r="A442" s="196">
        <v>441</v>
      </c>
      <c r="B442" s="7" t="s">
        <v>4198</v>
      </c>
      <c r="C442" s="197">
        <v>162.47999999999999</v>
      </c>
      <c r="D442" s="197">
        <v>6214.72</v>
      </c>
      <c r="E442" s="197">
        <v>0</v>
      </c>
      <c r="F442" s="197">
        <v>0</v>
      </c>
      <c r="G442" s="197">
        <v>0</v>
      </c>
      <c r="H442" s="197">
        <v>0</v>
      </c>
    </row>
    <row r="443" spans="1:8">
      <c r="A443" s="196">
        <v>442</v>
      </c>
      <c r="B443" s="7" t="s">
        <v>4199</v>
      </c>
      <c r="C443" s="197">
        <v>27.45</v>
      </c>
      <c r="D443" s="197">
        <v>2063.5500000000002</v>
      </c>
      <c r="E443" s="197">
        <v>0</v>
      </c>
      <c r="F443" s="197">
        <v>0</v>
      </c>
      <c r="G443" s="197">
        <v>0</v>
      </c>
      <c r="H443" s="197">
        <v>0</v>
      </c>
    </row>
    <row r="444" spans="1:8">
      <c r="A444" s="196">
        <v>443</v>
      </c>
      <c r="B444" s="7" t="s">
        <v>4204</v>
      </c>
      <c r="C444" s="197">
        <v>135.03</v>
      </c>
      <c r="D444" s="197">
        <v>4151.17</v>
      </c>
      <c r="E444" s="197">
        <v>0</v>
      </c>
      <c r="F444" s="197">
        <v>0</v>
      </c>
      <c r="G444" s="197">
        <v>0</v>
      </c>
      <c r="H444" s="197">
        <v>0</v>
      </c>
    </row>
    <row r="445" spans="1:8">
      <c r="A445" s="196">
        <v>444</v>
      </c>
      <c r="B445" s="7" t="s">
        <v>4218</v>
      </c>
      <c r="C445" s="197">
        <v>520.87</v>
      </c>
      <c r="D445" s="197">
        <v>13328.63</v>
      </c>
      <c r="E445" s="197">
        <v>0</v>
      </c>
      <c r="F445" s="197">
        <v>0</v>
      </c>
      <c r="G445" s="197">
        <v>0</v>
      </c>
      <c r="H445" s="197">
        <v>0</v>
      </c>
    </row>
    <row r="446" spans="1:8">
      <c r="A446" s="196">
        <v>445</v>
      </c>
      <c r="B446" s="7" t="s">
        <v>4219</v>
      </c>
      <c r="C446" s="197">
        <v>480.35</v>
      </c>
      <c r="D446" s="197">
        <v>4960.76</v>
      </c>
      <c r="E446" s="197">
        <v>0</v>
      </c>
      <c r="F446" s="197">
        <v>0</v>
      </c>
      <c r="G446" s="197">
        <v>0</v>
      </c>
      <c r="H446" s="197">
        <v>0</v>
      </c>
    </row>
    <row r="447" spans="1:8">
      <c r="A447" s="196">
        <v>446</v>
      </c>
      <c r="B447" s="7" t="s">
        <v>4235</v>
      </c>
      <c r="C447" s="197">
        <v>34.51</v>
      </c>
      <c r="D447" s="197">
        <v>3900.14</v>
      </c>
      <c r="E447" s="197">
        <v>0</v>
      </c>
      <c r="F447" s="197">
        <v>0</v>
      </c>
      <c r="G447" s="197">
        <v>0</v>
      </c>
      <c r="H447" s="197">
        <v>0</v>
      </c>
    </row>
    <row r="448" spans="1:8">
      <c r="A448" s="196">
        <v>447</v>
      </c>
      <c r="B448" s="7" t="s">
        <v>4249</v>
      </c>
      <c r="C448" s="197">
        <v>6.02</v>
      </c>
      <c r="D448" s="197">
        <v>4467.7299999999996</v>
      </c>
      <c r="E448" s="197">
        <v>0</v>
      </c>
      <c r="F448" s="197">
        <v>0</v>
      </c>
      <c r="G448" s="197">
        <v>0</v>
      </c>
      <c r="H448" s="197">
        <v>0</v>
      </c>
    </row>
    <row r="449" spans="1:8">
      <c r="A449" s="196">
        <v>448</v>
      </c>
      <c r="B449" s="7" t="s">
        <v>4258</v>
      </c>
      <c r="C449" s="197">
        <v>2562.6799999999998</v>
      </c>
      <c r="D449" s="197">
        <v>1424.78</v>
      </c>
      <c r="E449" s="197">
        <v>0</v>
      </c>
      <c r="F449" s="197">
        <v>0</v>
      </c>
      <c r="G449" s="197">
        <v>8.92</v>
      </c>
      <c r="H449" s="197">
        <v>134.94</v>
      </c>
    </row>
    <row r="450" spans="1:8">
      <c r="A450" s="196">
        <v>449</v>
      </c>
      <c r="B450" s="244" t="s">
        <v>4602</v>
      </c>
      <c r="C450" s="197">
        <v>1364.09</v>
      </c>
      <c r="D450" s="197">
        <v>822.62</v>
      </c>
      <c r="E450" s="197">
        <v>0</v>
      </c>
      <c r="F450" s="197">
        <v>0</v>
      </c>
      <c r="G450" s="197">
        <v>8.92</v>
      </c>
      <c r="H450" s="197">
        <v>48.34</v>
      </c>
    </row>
    <row r="451" spans="1:8">
      <c r="A451" s="196">
        <v>450</v>
      </c>
      <c r="B451" s="7" t="s">
        <v>4267</v>
      </c>
      <c r="C451" s="197">
        <v>373.55</v>
      </c>
      <c r="D451" s="197">
        <v>72.459999999999994</v>
      </c>
      <c r="E451" s="197">
        <v>0</v>
      </c>
      <c r="F451" s="197">
        <v>0</v>
      </c>
      <c r="G451" s="197">
        <v>0</v>
      </c>
      <c r="H451" s="197">
        <v>32.9</v>
      </c>
    </row>
    <row r="452" spans="1:8">
      <c r="A452" s="196">
        <v>451</v>
      </c>
      <c r="B452" s="7" t="s">
        <v>297</v>
      </c>
      <c r="C452" s="197">
        <v>825.03</v>
      </c>
      <c r="D452" s="197">
        <v>204.08</v>
      </c>
      <c r="E452" s="197">
        <v>0</v>
      </c>
      <c r="F452" s="197">
        <v>0</v>
      </c>
      <c r="G452" s="197">
        <v>0</v>
      </c>
      <c r="H452" s="197">
        <v>35.58</v>
      </c>
    </row>
    <row r="453" spans="1:8">
      <c r="A453" s="196">
        <v>452</v>
      </c>
      <c r="B453" s="7" t="s">
        <v>4271</v>
      </c>
      <c r="C453" s="197">
        <v>0</v>
      </c>
      <c r="D453" s="197">
        <v>325.62</v>
      </c>
      <c r="E453" s="197">
        <v>0</v>
      </c>
      <c r="F453" s="197">
        <v>0</v>
      </c>
      <c r="G453" s="197">
        <v>0</v>
      </c>
      <c r="H453" s="197">
        <v>18.119999999999997</v>
      </c>
    </row>
    <row r="454" spans="1:8">
      <c r="A454" s="196">
        <v>453</v>
      </c>
      <c r="B454" s="7" t="s">
        <v>4274</v>
      </c>
      <c r="C454" s="197">
        <v>276.07</v>
      </c>
      <c r="D454" s="197">
        <v>1458.22</v>
      </c>
      <c r="E454" s="197">
        <v>168.85</v>
      </c>
      <c r="F454" s="197">
        <v>1511.78</v>
      </c>
      <c r="G454" s="197">
        <v>12.66</v>
      </c>
      <c r="H454" s="197">
        <v>13.16</v>
      </c>
    </row>
    <row r="455" spans="1:8">
      <c r="A455" s="196">
        <v>454</v>
      </c>
      <c r="B455" s="7" t="s">
        <v>4275</v>
      </c>
      <c r="C455" s="197">
        <v>14.64</v>
      </c>
      <c r="D455" s="197">
        <v>901.63</v>
      </c>
      <c r="E455" s="197">
        <v>146.44999999999999</v>
      </c>
      <c r="F455" s="197">
        <v>907.19</v>
      </c>
      <c r="G455" s="197">
        <v>12.66</v>
      </c>
      <c r="H455" s="197">
        <v>12.46</v>
      </c>
    </row>
    <row r="456" spans="1:8">
      <c r="A456" s="196">
        <v>455</v>
      </c>
      <c r="B456" s="7" t="s">
        <v>4281</v>
      </c>
      <c r="C456" s="197">
        <v>261.43</v>
      </c>
      <c r="D456" s="197">
        <v>556.59</v>
      </c>
      <c r="E456" s="197">
        <v>22.4</v>
      </c>
      <c r="F456" s="197">
        <v>604.58000000000004</v>
      </c>
      <c r="G456" s="197">
        <v>0</v>
      </c>
      <c r="H456" s="197">
        <v>0.7</v>
      </c>
    </row>
    <row r="457" spans="1:8">
      <c r="A457" s="196">
        <v>456</v>
      </c>
      <c r="B457" s="7" t="s">
        <v>4286</v>
      </c>
      <c r="C457" s="197">
        <v>8206.64</v>
      </c>
      <c r="D457" s="197">
        <v>1984.39</v>
      </c>
      <c r="E457" s="197">
        <v>0</v>
      </c>
      <c r="F457" s="197">
        <v>0</v>
      </c>
      <c r="G457" s="197">
        <v>0</v>
      </c>
      <c r="H457" s="197">
        <v>0</v>
      </c>
    </row>
    <row r="458" spans="1:8">
      <c r="A458" s="196">
        <v>457</v>
      </c>
      <c r="B458" s="7" t="s">
        <v>4287</v>
      </c>
      <c r="C458" s="197">
        <v>5319.07</v>
      </c>
      <c r="D458" s="197">
        <v>1100.8699999999999</v>
      </c>
      <c r="E458" s="197">
        <v>0</v>
      </c>
      <c r="F458" s="197">
        <v>0</v>
      </c>
      <c r="G458" s="197">
        <v>0</v>
      </c>
      <c r="H458" s="197">
        <v>0</v>
      </c>
    </row>
    <row r="459" spans="1:8">
      <c r="A459" s="196">
        <v>458</v>
      </c>
      <c r="B459" s="7" t="s">
        <v>4295</v>
      </c>
      <c r="C459" s="197">
        <v>2887.57</v>
      </c>
      <c r="D459" s="197">
        <v>883.53</v>
      </c>
      <c r="E459" s="197">
        <v>0</v>
      </c>
      <c r="F459" s="197">
        <v>0</v>
      </c>
      <c r="G459" s="197">
        <v>0</v>
      </c>
      <c r="H459" s="197">
        <v>0</v>
      </c>
    </row>
    <row r="460" spans="1:8">
      <c r="A460" s="196">
        <v>459</v>
      </c>
      <c r="B460" s="7" t="s">
        <v>4303</v>
      </c>
      <c r="C460" s="197">
        <v>23650.14</v>
      </c>
      <c r="D460" s="197">
        <v>2563.36</v>
      </c>
      <c r="E460" s="197">
        <v>0</v>
      </c>
      <c r="F460" s="197">
        <v>0</v>
      </c>
      <c r="G460" s="197">
        <v>65.540000000000006</v>
      </c>
      <c r="H460" s="197">
        <v>0</v>
      </c>
    </row>
    <row r="461" spans="1:8">
      <c r="A461" s="196">
        <v>460</v>
      </c>
      <c r="B461" s="7" t="s">
        <v>4304</v>
      </c>
      <c r="C461" s="197">
        <v>16006.2</v>
      </c>
      <c r="D461" s="197">
        <v>396.55</v>
      </c>
      <c r="E461" s="197">
        <v>0</v>
      </c>
      <c r="F461" s="197">
        <v>0</v>
      </c>
      <c r="G461" s="197">
        <v>49.88</v>
      </c>
      <c r="H461" s="197">
        <v>0</v>
      </c>
    </row>
    <row r="462" spans="1:8">
      <c r="A462" s="196">
        <v>461</v>
      </c>
      <c r="B462" s="7" t="s">
        <v>4310</v>
      </c>
      <c r="C462" s="197">
        <v>2450.71</v>
      </c>
      <c r="D462" s="197">
        <v>563.79</v>
      </c>
      <c r="E462" s="197">
        <v>0</v>
      </c>
      <c r="F462" s="197">
        <v>0</v>
      </c>
      <c r="G462" s="197">
        <v>15.65</v>
      </c>
      <c r="H462" s="197">
        <v>0</v>
      </c>
    </row>
    <row r="463" spans="1:8">
      <c r="A463" s="196">
        <v>462</v>
      </c>
      <c r="B463" s="7" t="s">
        <v>4314</v>
      </c>
      <c r="C463" s="197">
        <v>5193.2299999999996</v>
      </c>
      <c r="D463" s="197">
        <v>1603.03</v>
      </c>
      <c r="E463" s="197">
        <v>0</v>
      </c>
      <c r="F463" s="197">
        <v>0</v>
      </c>
      <c r="G463" s="197">
        <v>0</v>
      </c>
      <c r="H463" s="197">
        <v>0</v>
      </c>
    </row>
    <row r="464" spans="1:8">
      <c r="A464" s="196">
        <v>463</v>
      </c>
      <c r="B464" s="7" t="s">
        <v>4326</v>
      </c>
      <c r="C464" s="197">
        <v>8115.48</v>
      </c>
      <c r="D464" s="197">
        <v>2123.66</v>
      </c>
      <c r="E464" s="197">
        <v>0</v>
      </c>
      <c r="F464" s="197">
        <v>0</v>
      </c>
      <c r="G464" s="197">
        <v>0</v>
      </c>
      <c r="H464" s="197">
        <v>0</v>
      </c>
    </row>
    <row r="465" spans="1:8">
      <c r="A465" s="196">
        <v>464</v>
      </c>
      <c r="B465" s="7" t="s">
        <v>4327</v>
      </c>
      <c r="C465" s="197">
        <v>4157.37</v>
      </c>
      <c r="D465" s="197">
        <v>665.73</v>
      </c>
      <c r="E465" s="197">
        <v>0</v>
      </c>
      <c r="F465" s="197">
        <v>0</v>
      </c>
      <c r="G465" s="197">
        <v>0</v>
      </c>
      <c r="H465" s="197">
        <v>0</v>
      </c>
    </row>
    <row r="466" spans="1:8">
      <c r="A466" s="196">
        <v>465</v>
      </c>
      <c r="B466" s="7" t="s">
        <v>4337</v>
      </c>
      <c r="C466" s="197">
        <v>317.02999999999997</v>
      </c>
      <c r="D466" s="197">
        <v>449.55</v>
      </c>
      <c r="E466" s="197">
        <v>0</v>
      </c>
      <c r="F466" s="197">
        <v>0</v>
      </c>
      <c r="G466" s="197">
        <v>0</v>
      </c>
      <c r="H466" s="197">
        <v>0</v>
      </c>
    </row>
    <row r="467" spans="1:8">
      <c r="A467" s="196">
        <v>466</v>
      </c>
      <c r="B467" s="7" t="s">
        <v>4342</v>
      </c>
      <c r="C467" s="197">
        <v>3641.08</v>
      </c>
      <c r="D467" s="197">
        <v>1008.38</v>
      </c>
      <c r="E467" s="197">
        <v>0</v>
      </c>
      <c r="F467" s="197">
        <v>0</v>
      </c>
      <c r="G467" s="197">
        <v>0</v>
      </c>
      <c r="H467" s="197">
        <v>0</v>
      </c>
    </row>
    <row r="468" spans="1:8">
      <c r="A468" s="196">
        <v>467</v>
      </c>
      <c r="B468" s="7" t="s">
        <v>4344</v>
      </c>
      <c r="C468" s="197">
        <v>4738.47</v>
      </c>
      <c r="D468" s="197">
        <v>1114.99</v>
      </c>
      <c r="E468" s="197">
        <v>0</v>
      </c>
      <c r="F468" s="197">
        <v>0</v>
      </c>
      <c r="G468" s="197">
        <v>0</v>
      </c>
      <c r="H468" s="197">
        <v>0</v>
      </c>
    </row>
    <row r="469" spans="1:8">
      <c r="A469" s="196">
        <v>468</v>
      </c>
      <c r="B469" s="7" t="s">
        <v>4345</v>
      </c>
      <c r="C469" s="197">
        <v>2162.27</v>
      </c>
      <c r="D469" s="197">
        <v>362.59</v>
      </c>
      <c r="E469" s="197">
        <v>0</v>
      </c>
      <c r="F469" s="197">
        <v>0</v>
      </c>
      <c r="G469" s="197">
        <v>0</v>
      </c>
      <c r="H469" s="197">
        <v>0</v>
      </c>
    </row>
    <row r="470" spans="1:8">
      <c r="A470" s="196">
        <v>469</v>
      </c>
      <c r="B470" s="7" t="s">
        <v>4347</v>
      </c>
      <c r="C470" s="197">
        <v>2215.44</v>
      </c>
      <c r="D470" s="197">
        <v>669.29</v>
      </c>
      <c r="E470" s="197">
        <v>0</v>
      </c>
      <c r="F470" s="197">
        <v>0</v>
      </c>
      <c r="G470" s="197">
        <v>0</v>
      </c>
      <c r="H470" s="197">
        <v>0</v>
      </c>
    </row>
    <row r="471" spans="1:8">
      <c r="A471" s="196">
        <v>470</v>
      </c>
      <c r="B471" s="7" t="s">
        <v>4352</v>
      </c>
      <c r="C471" s="197">
        <v>360.76</v>
      </c>
      <c r="D471" s="197">
        <v>83.11</v>
      </c>
      <c r="E471" s="197">
        <v>0</v>
      </c>
      <c r="F471" s="197">
        <v>0</v>
      </c>
      <c r="G471" s="197">
        <v>0</v>
      </c>
      <c r="H471" s="197">
        <v>0</v>
      </c>
    </row>
    <row r="472" spans="1:8">
      <c r="A472" s="196">
        <v>471</v>
      </c>
      <c r="B472" s="7" t="s">
        <v>4354</v>
      </c>
      <c r="C472" s="197">
        <v>94.62</v>
      </c>
      <c r="D472" s="197">
        <v>4953.68</v>
      </c>
      <c r="E472" s="197">
        <v>0</v>
      </c>
      <c r="F472" s="197">
        <v>0</v>
      </c>
      <c r="G472" s="197">
        <v>20.119999999999997</v>
      </c>
      <c r="H472" s="197">
        <v>56.650000000000006</v>
      </c>
    </row>
    <row r="473" spans="1:8">
      <c r="A473" s="196">
        <v>472</v>
      </c>
      <c r="B473" s="7" t="s">
        <v>4355</v>
      </c>
      <c r="C473" s="197">
        <v>30.1</v>
      </c>
      <c r="D473" s="197">
        <v>1070.94</v>
      </c>
      <c r="E473" s="197">
        <v>0</v>
      </c>
      <c r="F473" s="197">
        <v>0</v>
      </c>
      <c r="G473" s="197">
        <v>11.82</v>
      </c>
      <c r="H473" s="197">
        <v>12.24</v>
      </c>
    </row>
    <row r="474" spans="1:8">
      <c r="A474" s="196">
        <v>473</v>
      </c>
      <c r="B474" s="7" t="s">
        <v>4367</v>
      </c>
      <c r="C474" s="197">
        <v>0</v>
      </c>
      <c r="D474" s="197">
        <v>1036.51</v>
      </c>
      <c r="E474" s="197">
        <v>0</v>
      </c>
      <c r="F474" s="197">
        <v>0</v>
      </c>
      <c r="G474" s="197">
        <v>3.62</v>
      </c>
      <c r="H474" s="197">
        <v>5.61</v>
      </c>
    </row>
    <row r="475" spans="1:8">
      <c r="A475" s="196">
        <v>474</v>
      </c>
      <c r="B475" s="7" t="s">
        <v>4377</v>
      </c>
      <c r="C475" s="197">
        <v>0</v>
      </c>
      <c r="D475" s="197">
        <v>1078.0899999999999</v>
      </c>
      <c r="E475" s="197">
        <v>0</v>
      </c>
      <c r="F475" s="197">
        <v>0</v>
      </c>
      <c r="G475" s="197">
        <v>4.68</v>
      </c>
      <c r="H475" s="197">
        <v>34.19</v>
      </c>
    </row>
    <row r="476" spans="1:8">
      <c r="A476" s="196">
        <v>475</v>
      </c>
      <c r="B476" s="7" t="s">
        <v>4390</v>
      </c>
      <c r="C476" s="197">
        <v>64.52</v>
      </c>
      <c r="D476" s="197">
        <v>1743</v>
      </c>
      <c r="E476" s="197">
        <v>0</v>
      </c>
      <c r="F476" s="197">
        <v>0</v>
      </c>
      <c r="G476" s="197">
        <v>0</v>
      </c>
      <c r="H476" s="197">
        <v>4.62</v>
      </c>
    </row>
    <row r="477" spans="1:8">
      <c r="A477" s="196">
        <v>476</v>
      </c>
      <c r="B477" s="7" t="s">
        <v>4400</v>
      </c>
      <c r="C477" s="197">
        <v>0</v>
      </c>
      <c r="D477" s="197">
        <v>25.14</v>
      </c>
      <c r="E477" s="197">
        <v>0</v>
      </c>
      <c r="F477" s="197">
        <v>0</v>
      </c>
      <c r="G477" s="197">
        <v>0</v>
      </c>
      <c r="H477" s="197">
        <v>0</v>
      </c>
    </row>
    <row r="478" spans="1:8">
      <c r="A478" s="196">
        <v>477</v>
      </c>
      <c r="B478" s="7" t="s">
        <v>4402</v>
      </c>
      <c r="C478" s="197">
        <v>216.54</v>
      </c>
      <c r="D478" s="197">
        <v>3824.81</v>
      </c>
      <c r="E478" s="197">
        <v>0</v>
      </c>
      <c r="F478" s="197">
        <v>0</v>
      </c>
      <c r="G478" s="197">
        <v>0</v>
      </c>
      <c r="H478" s="197">
        <v>0</v>
      </c>
    </row>
    <row r="479" spans="1:8">
      <c r="A479" s="196">
        <v>478</v>
      </c>
      <c r="B479" s="7" t="s">
        <v>4403</v>
      </c>
      <c r="C479" s="197">
        <v>22.49</v>
      </c>
      <c r="D479" s="197">
        <v>1878.71</v>
      </c>
      <c r="E479" s="197">
        <v>0</v>
      </c>
      <c r="F479" s="197">
        <v>0</v>
      </c>
      <c r="G479" s="197">
        <v>0</v>
      </c>
      <c r="H479" s="197">
        <v>0</v>
      </c>
    </row>
    <row r="480" spans="1:8">
      <c r="A480" s="196">
        <v>479</v>
      </c>
      <c r="B480" s="7" t="s">
        <v>4417</v>
      </c>
      <c r="C480" s="197">
        <v>194.05</v>
      </c>
      <c r="D480" s="197">
        <v>1946.1</v>
      </c>
      <c r="E480" s="197">
        <v>0</v>
      </c>
      <c r="F480" s="197">
        <v>0</v>
      </c>
      <c r="G480" s="197">
        <v>0</v>
      </c>
      <c r="H480" s="197">
        <v>0</v>
      </c>
    </row>
    <row r="481" spans="1:8">
      <c r="A481" s="196">
        <v>480</v>
      </c>
      <c r="B481" s="7" t="s">
        <v>4442</v>
      </c>
      <c r="C481" s="197">
        <v>670.38</v>
      </c>
      <c r="D481" s="197">
        <v>5820.89</v>
      </c>
      <c r="E481" s="197">
        <v>0</v>
      </c>
      <c r="F481" s="197">
        <v>0</v>
      </c>
      <c r="G481" s="197">
        <v>0</v>
      </c>
      <c r="H481" s="197">
        <v>0</v>
      </c>
    </row>
    <row r="482" spans="1:8">
      <c r="A482" s="196">
        <v>481</v>
      </c>
      <c r="B482" s="7" t="s">
        <v>285</v>
      </c>
      <c r="C482" s="197">
        <v>34.9</v>
      </c>
      <c r="D482" s="197">
        <v>1198.5899999999999</v>
      </c>
      <c r="E482" s="197">
        <v>0</v>
      </c>
      <c r="F482" s="197">
        <v>0</v>
      </c>
      <c r="G482" s="197">
        <v>0</v>
      </c>
      <c r="H482" s="197">
        <v>0</v>
      </c>
    </row>
    <row r="483" spans="1:8">
      <c r="A483" s="196">
        <v>482</v>
      </c>
      <c r="B483" s="7" t="s">
        <v>282</v>
      </c>
      <c r="C483" s="197">
        <v>276.99</v>
      </c>
      <c r="D483" s="197">
        <v>1509.09</v>
      </c>
      <c r="E483" s="197">
        <v>0</v>
      </c>
      <c r="F483" s="197">
        <v>0</v>
      </c>
      <c r="G483" s="197">
        <v>0</v>
      </c>
      <c r="H483" s="197">
        <v>0</v>
      </c>
    </row>
    <row r="484" spans="1:8">
      <c r="A484" s="196">
        <v>483</v>
      </c>
      <c r="B484" s="7" t="s">
        <v>4452</v>
      </c>
      <c r="C484" s="197">
        <v>358.49</v>
      </c>
      <c r="D484" s="197">
        <v>3113.21</v>
      </c>
      <c r="E484" s="197">
        <v>0</v>
      </c>
      <c r="F484" s="197">
        <v>0</v>
      </c>
      <c r="G484" s="197">
        <v>0</v>
      </c>
      <c r="H484" s="197">
        <v>0</v>
      </c>
    </row>
    <row r="485" spans="1:8">
      <c r="A485" s="196">
        <v>484</v>
      </c>
      <c r="B485" s="7" t="s">
        <v>295</v>
      </c>
      <c r="C485" s="197">
        <v>25393.7</v>
      </c>
      <c r="D485" s="197">
        <v>9938.58</v>
      </c>
      <c r="E485" s="197">
        <v>0</v>
      </c>
      <c r="F485" s="197">
        <v>0</v>
      </c>
      <c r="G485" s="197">
        <v>0</v>
      </c>
      <c r="H485" s="197">
        <v>0</v>
      </c>
    </row>
    <row r="486" spans="1:8">
      <c r="A486" s="196">
        <v>485</v>
      </c>
      <c r="B486" s="7" t="s">
        <v>4603</v>
      </c>
      <c r="C486" s="197">
        <v>2368.5700000000002</v>
      </c>
      <c r="D486" s="197">
        <v>2374.11</v>
      </c>
      <c r="E486" s="197">
        <v>0</v>
      </c>
      <c r="F486" s="197">
        <v>0</v>
      </c>
      <c r="G486" s="197">
        <v>0</v>
      </c>
      <c r="H486" s="197">
        <v>0</v>
      </c>
    </row>
    <row r="487" spans="1:8">
      <c r="A487" s="196">
        <v>486</v>
      </c>
      <c r="B487" s="7" t="s">
        <v>4475</v>
      </c>
      <c r="C487" s="197">
        <v>23025.14</v>
      </c>
      <c r="D487" s="197">
        <v>7564.47</v>
      </c>
      <c r="E487" s="197">
        <v>0</v>
      </c>
      <c r="F487" s="197">
        <v>0</v>
      </c>
      <c r="G487" s="197">
        <v>0</v>
      </c>
      <c r="H487" s="197">
        <v>0</v>
      </c>
    </row>
    <row r="488" spans="1:8">
      <c r="A488" s="196">
        <v>487</v>
      </c>
    </row>
    <row r="489" spans="1:8">
      <c r="A489" s="196">
        <v>488</v>
      </c>
    </row>
    <row r="490" spans="1:8">
      <c r="A490" s="196">
        <v>489</v>
      </c>
    </row>
    <row r="491" spans="1:8">
      <c r="A491" s="196">
        <v>490</v>
      </c>
    </row>
    <row r="492" spans="1:8">
      <c r="A492" s="196">
        <v>491</v>
      </c>
    </row>
    <row r="493" spans="1:8">
      <c r="A493" s="196">
        <v>492</v>
      </c>
    </row>
    <row r="494" spans="1:8">
      <c r="A494" s="196">
        <v>493</v>
      </c>
    </row>
    <row r="495" spans="1:8">
      <c r="A495" s="196">
        <v>494</v>
      </c>
    </row>
    <row r="496" spans="1:8">
      <c r="A496" s="196">
        <v>495</v>
      </c>
    </row>
    <row r="497" spans="1:1">
      <c r="A497" s="196">
        <v>496</v>
      </c>
    </row>
    <row r="498" spans="1:1">
      <c r="A498" s="196">
        <v>497</v>
      </c>
    </row>
    <row r="499" spans="1:1">
      <c r="A499" s="196">
        <v>498</v>
      </c>
    </row>
    <row r="500" spans="1:1">
      <c r="A500" s="196">
        <v>499</v>
      </c>
    </row>
    <row r="501" spans="1:1">
      <c r="A501" s="196">
        <v>500</v>
      </c>
    </row>
  </sheetData>
  <phoneticPr fontId="1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1"/>
  <sheetViews>
    <sheetView workbookViewId="0">
      <selection activeCell="L9" sqref="L9"/>
    </sheetView>
  </sheetViews>
  <sheetFormatPr defaultRowHeight="13.5"/>
  <cols>
    <col min="2" max="2" width="18" customWidth="1"/>
    <col min="3" max="4" width="16.5" customWidth="1"/>
  </cols>
  <sheetData>
    <row r="1" spans="1:10">
      <c r="A1" s="246"/>
    </row>
    <row r="2" spans="1:10">
      <c r="A2">
        <v>1</v>
      </c>
      <c r="B2" s="284" t="s">
        <v>4531</v>
      </c>
      <c r="C2" s="234" t="s">
        <v>272</v>
      </c>
      <c r="D2" s="234" t="s">
        <v>192</v>
      </c>
    </row>
    <row r="3" spans="1:10">
      <c r="A3">
        <v>2</v>
      </c>
      <c r="B3" s="237" t="s">
        <v>512</v>
      </c>
      <c r="C3" s="234" t="s">
        <v>193</v>
      </c>
      <c r="D3" s="234" t="s">
        <v>199</v>
      </c>
      <c r="E3" s="297" t="s">
        <v>512</v>
      </c>
      <c r="F3" s="298"/>
      <c r="G3" s="299">
        <v>1</v>
      </c>
      <c r="H3" s="300">
        <v>3</v>
      </c>
      <c r="I3" s="301" t="s">
        <v>193</v>
      </c>
      <c r="J3" s="302" t="s">
        <v>199</v>
      </c>
    </row>
    <row r="4" spans="1:10">
      <c r="A4">
        <v>3</v>
      </c>
      <c r="B4" s="241" t="s">
        <v>4533</v>
      </c>
      <c r="C4" s="234" t="s">
        <v>193</v>
      </c>
      <c r="D4" s="234" t="s">
        <v>199</v>
      </c>
      <c r="E4" s="303" t="s">
        <v>512</v>
      </c>
      <c r="F4" s="298" t="s">
        <v>512</v>
      </c>
      <c r="G4" s="299">
        <v>1</v>
      </c>
      <c r="H4" s="304">
        <v>3</v>
      </c>
      <c r="I4" s="301" t="s">
        <v>193</v>
      </c>
      <c r="J4" s="305" t="s">
        <v>199</v>
      </c>
    </row>
    <row r="5" spans="1:10">
      <c r="A5">
        <v>4</v>
      </c>
      <c r="B5" s="237" t="s">
        <v>573</v>
      </c>
      <c r="C5" s="234" t="s">
        <v>197</v>
      </c>
      <c r="D5" s="234" t="s">
        <v>194</v>
      </c>
      <c r="E5" s="303" t="s">
        <v>512</v>
      </c>
      <c r="F5" s="298" t="s">
        <v>573</v>
      </c>
      <c r="G5" s="299">
        <v>3</v>
      </c>
      <c r="H5" s="304">
        <v>2</v>
      </c>
      <c r="I5" s="301" t="s">
        <v>197</v>
      </c>
      <c r="J5" s="305" t="s">
        <v>194</v>
      </c>
    </row>
    <row r="6" spans="1:10">
      <c r="A6">
        <v>5</v>
      </c>
      <c r="B6" s="237" t="s">
        <v>599</v>
      </c>
      <c r="C6" s="234" t="s">
        <v>197</v>
      </c>
      <c r="D6" s="234" t="s">
        <v>199</v>
      </c>
      <c r="E6" s="303" t="s">
        <v>512</v>
      </c>
      <c r="F6" s="298" t="s">
        <v>599</v>
      </c>
      <c r="G6" s="299">
        <v>3</v>
      </c>
      <c r="H6" s="300">
        <v>3</v>
      </c>
      <c r="I6" s="301" t="s">
        <v>197</v>
      </c>
      <c r="J6" s="302" t="s">
        <v>199</v>
      </c>
    </row>
    <row r="7" spans="1:10">
      <c r="A7">
        <v>6</v>
      </c>
      <c r="B7" s="237" t="s">
        <v>613</v>
      </c>
      <c r="C7" s="234" t="s">
        <v>193</v>
      </c>
      <c r="D7" s="234" t="s">
        <v>199</v>
      </c>
      <c r="E7" s="303" t="s">
        <v>512</v>
      </c>
      <c r="F7" s="298" t="s">
        <v>613</v>
      </c>
      <c r="G7" s="299">
        <v>1</v>
      </c>
      <c r="H7" s="300">
        <v>3</v>
      </c>
      <c r="I7" s="301" t="s">
        <v>193</v>
      </c>
      <c r="J7" s="302" t="s">
        <v>199</v>
      </c>
    </row>
    <row r="8" spans="1:10">
      <c r="A8">
        <v>7</v>
      </c>
      <c r="B8" s="237" t="s">
        <v>623</v>
      </c>
      <c r="C8" s="234" t="s">
        <v>193</v>
      </c>
      <c r="D8" s="234" t="s">
        <v>194</v>
      </c>
      <c r="E8" s="303" t="s">
        <v>512</v>
      </c>
      <c r="F8" s="298" t="s">
        <v>623</v>
      </c>
      <c r="G8" s="299">
        <v>1</v>
      </c>
      <c r="H8" s="300">
        <v>2</v>
      </c>
      <c r="I8" s="301" t="s">
        <v>193</v>
      </c>
      <c r="J8" s="302" t="s">
        <v>194</v>
      </c>
    </row>
    <row r="9" spans="1:10">
      <c r="A9">
        <v>8</v>
      </c>
      <c r="B9" s="237" t="s">
        <v>630</v>
      </c>
      <c r="C9" s="234" t="s">
        <v>196</v>
      </c>
      <c r="D9" s="234" t="s">
        <v>199</v>
      </c>
      <c r="E9" s="303" t="s">
        <v>512</v>
      </c>
      <c r="F9" s="298" t="s">
        <v>630</v>
      </c>
      <c r="G9" s="299">
        <v>2</v>
      </c>
      <c r="H9" s="300">
        <v>3</v>
      </c>
      <c r="I9" s="301" t="s">
        <v>196</v>
      </c>
      <c r="J9" s="302" t="s">
        <v>199</v>
      </c>
    </row>
    <row r="10" spans="1:10">
      <c r="A10">
        <v>9</v>
      </c>
      <c r="B10" s="243" t="s">
        <v>4534</v>
      </c>
      <c r="C10" s="234" t="s">
        <v>193</v>
      </c>
      <c r="D10" s="234" t="s">
        <v>194</v>
      </c>
      <c r="E10" s="303" t="s">
        <v>512</v>
      </c>
      <c r="F10" s="298" t="s">
        <v>4675</v>
      </c>
      <c r="G10" s="299">
        <v>1</v>
      </c>
      <c r="H10" s="300">
        <v>2</v>
      </c>
      <c r="I10" s="301" t="s">
        <v>193</v>
      </c>
      <c r="J10" s="302" t="s">
        <v>194</v>
      </c>
    </row>
    <row r="11" spans="1:10">
      <c r="A11">
        <v>10</v>
      </c>
      <c r="B11" s="237" t="s">
        <v>639</v>
      </c>
      <c r="C11" s="234" t="s">
        <v>193</v>
      </c>
      <c r="D11" s="234" t="s">
        <v>194</v>
      </c>
      <c r="E11" s="303" t="s">
        <v>512</v>
      </c>
      <c r="F11" s="298" t="s">
        <v>639</v>
      </c>
      <c r="G11" s="299">
        <v>1</v>
      </c>
      <c r="H11" s="304">
        <v>2</v>
      </c>
      <c r="I11" s="301" t="s">
        <v>193</v>
      </c>
      <c r="J11" s="305" t="s">
        <v>194</v>
      </c>
    </row>
    <row r="12" spans="1:10">
      <c r="A12">
        <v>11</v>
      </c>
      <c r="B12" s="237" t="s">
        <v>647</v>
      </c>
      <c r="C12" s="234" t="s">
        <v>193</v>
      </c>
      <c r="D12" s="234" t="s">
        <v>194</v>
      </c>
      <c r="E12" s="303" t="s">
        <v>512</v>
      </c>
      <c r="F12" s="298" t="s">
        <v>647</v>
      </c>
      <c r="G12" s="299">
        <v>1</v>
      </c>
      <c r="H12" s="300">
        <v>2</v>
      </c>
      <c r="I12" s="301" t="s">
        <v>193</v>
      </c>
      <c r="J12" s="302" t="s">
        <v>194</v>
      </c>
    </row>
    <row r="13" spans="1:10">
      <c r="A13">
        <v>12</v>
      </c>
      <c r="B13" s="237" t="s">
        <v>654</v>
      </c>
      <c r="C13" s="234" t="s">
        <v>193</v>
      </c>
      <c r="D13" s="234" t="s">
        <v>199</v>
      </c>
      <c r="E13" s="303" t="s">
        <v>512</v>
      </c>
      <c r="F13" s="298" t="s">
        <v>654</v>
      </c>
      <c r="G13" s="299">
        <v>1</v>
      </c>
      <c r="H13" s="300">
        <v>3</v>
      </c>
      <c r="I13" s="301" t="s">
        <v>193</v>
      </c>
      <c r="J13" s="302" t="s">
        <v>199</v>
      </c>
    </row>
    <row r="14" spans="1:10">
      <c r="A14">
        <v>13</v>
      </c>
      <c r="B14" s="237" t="s">
        <v>661</v>
      </c>
      <c r="C14" s="234" t="s">
        <v>197</v>
      </c>
      <c r="D14" s="234" t="s">
        <v>199</v>
      </c>
      <c r="E14" s="303" t="s">
        <v>512</v>
      </c>
      <c r="F14" s="298" t="s">
        <v>661</v>
      </c>
      <c r="G14" s="299">
        <v>3</v>
      </c>
      <c r="H14" s="300">
        <v>3</v>
      </c>
      <c r="I14" s="301" t="s">
        <v>197</v>
      </c>
      <c r="J14" s="302" t="s">
        <v>199</v>
      </c>
    </row>
    <row r="15" spans="1:10">
      <c r="A15">
        <v>14</v>
      </c>
      <c r="B15" s="237" t="s">
        <v>689</v>
      </c>
      <c r="C15" s="234" t="s">
        <v>193</v>
      </c>
      <c r="D15" s="234" t="s">
        <v>199</v>
      </c>
      <c r="E15" s="303" t="s">
        <v>512</v>
      </c>
      <c r="F15" s="298" t="s">
        <v>689</v>
      </c>
      <c r="G15" s="299">
        <v>1</v>
      </c>
      <c r="H15" s="300">
        <v>3</v>
      </c>
      <c r="I15" s="301" t="s">
        <v>193</v>
      </c>
      <c r="J15" s="302" t="s">
        <v>199</v>
      </c>
    </row>
    <row r="16" spans="1:10">
      <c r="A16">
        <v>15</v>
      </c>
      <c r="B16" s="237" t="s">
        <v>702</v>
      </c>
      <c r="C16" s="234" t="s">
        <v>193</v>
      </c>
      <c r="D16" s="234" t="s">
        <v>194</v>
      </c>
      <c r="E16" s="303" t="s">
        <v>512</v>
      </c>
      <c r="F16" s="298" t="s">
        <v>702</v>
      </c>
      <c r="G16" s="299">
        <v>1</v>
      </c>
      <c r="H16" s="304">
        <v>2</v>
      </c>
      <c r="I16" s="301" t="s">
        <v>193</v>
      </c>
      <c r="J16" s="305" t="s">
        <v>194</v>
      </c>
    </row>
    <row r="17" spans="1:10">
      <c r="A17">
        <v>16</v>
      </c>
      <c r="B17" s="237" t="s">
        <v>710</v>
      </c>
      <c r="C17" s="234" t="s">
        <v>196</v>
      </c>
      <c r="D17" s="234" t="s">
        <v>199</v>
      </c>
      <c r="E17" s="303" t="s">
        <v>512</v>
      </c>
      <c r="F17" s="298" t="s">
        <v>710</v>
      </c>
      <c r="G17" s="306">
        <v>2</v>
      </c>
      <c r="H17" s="304">
        <v>3</v>
      </c>
      <c r="I17" s="307" t="s">
        <v>196</v>
      </c>
      <c r="J17" s="305" t="s">
        <v>199</v>
      </c>
    </row>
    <row r="18" spans="1:10">
      <c r="A18">
        <v>17</v>
      </c>
      <c r="B18" s="237" t="s">
        <v>718</v>
      </c>
      <c r="C18" s="234" t="s">
        <v>196</v>
      </c>
      <c r="D18" s="234" t="s">
        <v>199</v>
      </c>
      <c r="E18" s="303" t="s">
        <v>512</v>
      </c>
      <c r="F18" s="298" t="s">
        <v>718</v>
      </c>
      <c r="G18" s="299">
        <v>2</v>
      </c>
      <c r="H18" s="300">
        <v>3</v>
      </c>
      <c r="I18" s="301" t="s">
        <v>196</v>
      </c>
      <c r="J18" s="302" t="s">
        <v>199</v>
      </c>
    </row>
    <row r="19" spans="1:10">
      <c r="A19">
        <v>18</v>
      </c>
      <c r="B19" s="237" t="s">
        <v>723</v>
      </c>
      <c r="C19" s="234" t="s">
        <v>197</v>
      </c>
      <c r="D19" s="234" t="s">
        <v>194</v>
      </c>
      <c r="E19" s="303" t="s">
        <v>512</v>
      </c>
      <c r="F19" s="298" t="s">
        <v>723</v>
      </c>
      <c r="G19" s="306">
        <v>3</v>
      </c>
      <c r="H19" s="300">
        <v>2</v>
      </c>
      <c r="I19" s="307" t="s">
        <v>197</v>
      </c>
      <c r="J19" s="302" t="s">
        <v>194</v>
      </c>
    </row>
    <row r="20" spans="1:10">
      <c r="A20">
        <v>19</v>
      </c>
      <c r="B20" s="237" t="s">
        <v>737</v>
      </c>
      <c r="C20" s="234" t="s">
        <v>193</v>
      </c>
      <c r="D20" s="234" t="s">
        <v>199</v>
      </c>
      <c r="E20" s="303" t="s">
        <v>512</v>
      </c>
      <c r="F20" s="298" t="s">
        <v>737</v>
      </c>
      <c r="G20" s="306">
        <v>1</v>
      </c>
      <c r="H20" s="300">
        <v>3</v>
      </c>
      <c r="I20" s="307" t="s">
        <v>193</v>
      </c>
      <c r="J20" s="302" t="s">
        <v>199</v>
      </c>
    </row>
    <row r="21" spans="1:10">
      <c r="A21">
        <v>20</v>
      </c>
      <c r="B21" s="237" t="s">
        <v>279</v>
      </c>
      <c r="C21" s="234" t="s">
        <v>196</v>
      </c>
      <c r="D21" s="234" t="s">
        <v>199</v>
      </c>
      <c r="E21" s="303" t="s">
        <v>512</v>
      </c>
      <c r="F21" s="298" t="s">
        <v>279</v>
      </c>
      <c r="G21" s="306">
        <v>2</v>
      </c>
      <c r="H21" s="300">
        <v>3</v>
      </c>
      <c r="I21" s="307" t="s">
        <v>196</v>
      </c>
      <c r="J21" s="302" t="s">
        <v>199</v>
      </c>
    </row>
    <row r="22" spans="1:10">
      <c r="A22">
        <v>21</v>
      </c>
      <c r="B22" s="237" t="s">
        <v>750</v>
      </c>
      <c r="C22" s="234" t="s">
        <v>193</v>
      </c>
      <c r="D22" s="234" t="s">
        <v>194</v>
      </c>
      <c r="E22" s="303" t="s">
        <v>512</v>
      </c>
      <c r="F22" s="298" t="s">
        <v>750</v>
      </c>
      <c r="G22" s="299">
        <v>1</v>
      </c>
      <c r="H22" s="300">
        <v>2</v>
      </c>
      <c r="I22" s="301" t="s">
        <v>193</v>
      </c>
      <c r="J22" s="302" t="s">
        <v>194</v>
      </c>
    </row>
    <row r="23" spans="1:10">
      <c r="A23">
        <v>22</v>
      </c>
      <c r="B23" s="243" t="s">
        <v>4535</v>
      </c>
      <c r="C23" s="234" t="s">
        <v>193</v>
      </c>
      <c r="D23" s="234" t="s">
        <v>194</v>
      </c>
      <c r="E23" s="303" t="s">
        <v>512</v>
      </c>
      <c r="F23" s="298" t="s">
        <v>4676</v>
      </c>
      <c r="G23" s="299">
        <v>1</v>
      </c>
      <c r="H23" s="300">
        <v>2</v>
      </c>
      <c r="I23" s="301" t="s">
        <v>193</v>
      </c>
      <c r="J23" s="302" t="s">
        <v>194</v>
      </c>
    </row>
    <row r="24" spans="1:10">
      <c r="A24">
        <v>23</v>
      </c>
      <c r="B24" s="237" t="s">
        <v>762</v>
      </c>
      <c r="C24" s="234" t="s">
        <v>193</v>
      </c>
      <c r="D24" s="234" t="s">
        <v>194</v>
      </c>
      <c r="E24" s="303" t="s">
        <v>512</v>
      </c>
      <c r="F24" s="298" t="s">
        <v>762</v>
      </c>
      <c r="G24" s="299">
        <v>1</v>
      </c>
      <c r="H24" s="300">
        <v>2</v>
      </c>
      <c r="I24" s="301" t="s">
        <v>193</v>
      </c>
      <c r="J24" s="302" t="s">
        <v>194</v>
      </c>
    </row>
    <row r="25" spans="1:10">
      <c r="A25">
        <v>24</v>
      </c>
      <c r="B25" s="237" t="s">
        <v>772</v>
      </c>
      <c r="C25" s="234" t="s">
        <v>197</v>
      </c>
      <c r="D25" s="234" t="s">
        <v>194</v>
      </c>
      <c r="E25" s="303" t="s">
        <v>512</v>
      </c>
      <c r="F25" s="298" t="s">
        <v>772</v>
      </c>
      <c r="G25" s="299">
        <v>3</v>
      </c>
      <c r="H25" s="300">
        <v>2</v>
      </c>
      <c r="I25" s="301" t="s">
        <v>197</v>
      </c>
      <c r="J25" s="302" t="s">
        <v>194</v>
      </c>
    </row>
    <row r="26" spans="1:10">
      <c r="A26">
        <v>25</v>
      </c>
      <c r="B26" s="237" t="s">
        <v>785</v>
      </c>
      <c r="C26" s="234" t="s">
        <v>197</v>
      </c>
      <c r="D26" s="234" t="s">
        <v>194</v>
      </c>
      <c r="E26" s="303" t="s">
        <v>512</v>
      </c>
      <c r="F26" s="298" t="s">
        <v>785</v>
      </c>
      <c r="G26" s="299">
        <v>3</v>
      </c>
      <c r="H26" s="304">
        <v>2</v>
      </c>
      <c r="I26" s="301" t="s">
        <v>197</v>
      </c>
      <c r="J26" s="305" t="s">
        <v>194</v>
      </c>
    </row>
    <row r="27" spans="1:10">
      <c r="A27">
        <v>26</v>
      </c>
      <c r="B27" s="237" t="s">
        <v>794</v>
      </c>
      <c r="C27" s="234" t="s">
        <v>193</v>
      </c>
      <c r="D27" s="234" t="s">
        <v>194</v>
      </c>
      <c r="E27" s="303" t="s">
        <v>512</v>
      </c>
      <c r="F27" s="298" t="s">
        <v>794</v>
      </c>
      <c r="G27" s="299">
        <v>1</v>
      </c>
      <c r="H27" s="300">
        <v>2</v>
      </c>
      <c r="I27" s="301" t="s">
        <v>193</v>
      </c>
      <c r="J27" s="302" t="s">
        <v>194</v>
      </c>
    </row>
    <row r="28" spans="1:10">
      <c r="A28">
        <v>27</v>
      </c>
      <c r="B28" s="237" t="s">
        <v>804</v>
      </c>
      <c r="C28" s="234" t="s">
        <v>193</v>
      </c>
      <c r="D28" s="234" t="s">
        <v>194</v>
      </c>
      <c r="E28" s="303" t="s">
        <v>512</v>
      </c>
      <c r="F28" s="298" t="s">
        <v>804</v>
      </c>
      <c r="G28" s="299">
        <v>1</v>
      </c>
      <c r="H28" s="304">
        <v>2</v>
      </c>
      <c r="I28" s="301" t="s">
        <v>193</v>
      </c>
      <c r="J28" s="305" t="s">
        <v>194</v>
      </c>
    </row>
    <row r="29" spans="1:10">
      <c r="A29">
        <v>28</v>
      </c>
      <c r="B29" s="237" t="s">
        <v>826</v>
      </c>
      <c r="C29" s="234" t="s">
        <v>193</v>
      </c>
      <c r="D29" s="234" t="s">
        <v>194</v>
      </c>
      <c r="E29" s="303" t="s">
        <v>512</v>
      </c>
      <c r="F29" s="298" t="s">
        <v>826</v>
      </c>
      <c r="G29" s="299">
        <v>1</v>
      </c>
      <c r="H29" s="300">
        <v>2</v>
      </c>
      <c r="I29" s="301" t="s">
        <v>193</v>
      </c>
      <c r="J29" s="302" t="s">
        <v>194</v>
      </c>
    </row>
    <row r="30" spans="1:10">
      <c r="A30">
        <v>29</v>
      </c>
      <c r="B30" s="237" t="s">
        <v>831</v>
      </c>
      <c r="C30" s="234" t="s">
        <v>193</v>
      </c>
      <c r="D30" s="234" t="s">
        <v>199</v>
      </c>
      <c r="E30" s="303" t="s">
        <v>512</v>
      </c>
      <c r="F30" s="298" t="s">
        <v>831</v>
      </c>
      <c r="G30" s="299">
        <v>1</v>
      </c>
      <c r="H30" s="300">
        <v>3</v>
      </c>
      <c r="I30" s="301" t="s">
        <v>193</v>
      </c>
      <c r="J30" s="302" t="s">
        <v>199</v>
      </c>
    </row>
    <row r="31" spans="1:10">
      <c r="A31">
        <v>30</v>
      </c>
      <c r="B31" s="237" t="s">
        <v>837</v>
      </c>
      <c r="C31" s="234" t="s">
        <v>193</v>
      </c>
      <c r="D31" s="234" t="s">
        <v>199</v>
      </c>
      <c r="E31" s="303" t="s">
        <v>512</v>
      </c>
      <c r="F31" s="298" t="s">
        <v>837</v>
      </c>
      <c r="G31" s="299">
        <v>1</v>
      </c>
      <c r="H31" s="300">
        <v>3</v>
      </c>
      <c r="I31" s="301" t="s">
        <v>193</v>
      </c>
      <c r="J31" s="302" t="s">
        <v>199</v>
      </c>
    </row>
    <row r="32" spans="1:10">
      <c r="A32">
        <v>31</v>
      </c>
      <c r="B32" s="237" t="s">
        <v>289</v>
      </c>
      <c r="C32" s="234" t="s">
        <v>197</v>
      </c>
      <c r="D32" s="234" t="s">
        <v>199</v>
      </c>
      <c r="E32" s="303" t="s">
        <v>512</v>
      </c>
      <c r="F32" s="298" t="s">
        <v>289</v>
      </c>
      <c r="G32" s="299">
        <v>3</v>
      </c>
      <c r="H32" s="300">
        <v>3</v>
      </c>
      <c r="I32" s="301" t="s">
        <v>197</v>
      </c>
      <c r="J32" s="302" t="s">
        <v>199</v>
      </c>
    </row>
    <row r="33" spans="1:11">
      <c r="A33">
        <v>32</v>
      </c>
      <c r="B33" s="237" t="s">
        <v>864</v>
      </c>
      <c r="C33" s="234" t="s">
        <v>196</v>
      </c>
      <c r="D33" s="234" t="s">
        <v>199</v>
      </c>
      <c r="E33" s="303" t="s">
        <v>512</v>
      </c>
      <c r="F33" s="298" t="s">
        <v>864</v>
      </c>
      <c r="G33" s="299">
        <v>2</v>
      </c>
      <c r="H33" s="300">
        <v>3</v>
      </c>
      <c r="I33" s="301" t="s">
        <v>196</v>
      </c>
      <c r="J33" s="302" t="s">
        <v>199</v>
      </c>
    </row>
    <row r="34" spans="1:11">
      <c r="A34">
        <v>33</v>
      </c>
      <c r="B34" s="237" t="s">
        <v>294</v>
      </c>
      <c r="C34" s="234" t="s">
        <v>198</v>
      </c>
      <c r="D34" s="234" t="s">
        <v>194</v>
      </c>
      <c r="E34" s="303" t="s">
        <v>512</v>
      </c>
      <c r="F34" s="298" t="s">
        <v>294</v>
      </c>
      <c r="G34" s="299">
        <v>4</v>
      </c>
      <c r="H34" s="304">
        <v>2</v>
      </c>
      <c r="I34" s="301" t="s">
        <v>198</v>
      </c>
      <c r="J34" s="305" t="s">
        <v>194</v>
      </c>
    </row>
    <row r="35" spans="1:11">
      <c r="A35">
        <v>34</v>
      </c>
      <c r="B35" s="237" t="s">
        <v>877</v>
      </c>
      <c r="C35" s="234" t="s">
        <v>196</v>
      </c>
      <c r="D35" s="234" t="s">
        <v>199</v>
      </c>
      <c r="E35" s="303" t="s">
        <v>512</v>
      </c>
      <c r="F35" s="298" t="s">
        <v>877</v>
      </c>
      <c r="G35" s="299">
        <v>2</v>
      </c>
      <c r="H35" s="300">
        <v>3</v>
      </c>
      <c r="I35" s="301" t="s">
        <v>196</v>
      </c>
      <c r="J35" s="302" t="s">
        <v>199</v>
      </c>
    </row>
    <row r="36" spans="1:11">
      <c r="A36">
        <v>35</v>
      </c>
      <c r="B36" s="237" t="s">
        <v>881</v>
      </c>
      <c r="C36" s="234" t="s">
        <v>193</v>
      </c>
      <c r="D36" s="234" t="s">
        <v>199</v>
      </c>
      <c r="E36" s="303" t="s">
        <v>512</v>
      </c>
      <c r="F36" s="298" t="s">
        <v>881</v>
      </c>
      <c r="G36" s="299">
        <v>1</v>
      </c>
      <c r="H36" s="300">
        <v>3</v>
      </c>
      <c r="I36" s="301" t="s">
        <v>193</v>
      </c>
      <c r="J36" s="302" t="s">
        <v>199</v>
      </c>
    </row>
    <row r="37" spans="1:11">
      <c r="A37">
        <v>36</v>
      </c>
      <c r="B37" s="237" t="s">
        <v>288</v>
      </c>
      <c r="C37" s="234" t="s">
        <v>198</v>
      </c>
      <c r="D37" s="234" t="s">
        <v>194</v>
      </c>
      <c r="E37" s="303" t="s">
        <v>512</v>
      </c>
      <c r="F37" s="298" t="s">
        <v>288</v>
      </c>
      <c r="G37" s="299">
        <v>4</v>
      </c>
      <c r="H37" s="304">
        <v>2</v>
      </c>
      <c r="I37" s="301" t="s">
        <v>198</v>
      </c>
      <c r="J37" s="305" t="s">
        <v>194</v>
      </c>
    </row>
    <row r="38" spans="1:11">
      <c r="A38">
        <v>37</v>
      </c>
      <c r="B38" s="237" t="s">
        <v>889</v>
      </c>
      <c r="C38" s="234" t="s">
        <v>198</v>
      </c>
      <c r="D38" s="234" t="s">
        <v>199</v>
      </c>
      <c r="E38" s="303" t="s">
        <v>512</v>
      </c>
      <c r="F38" s="298" t="s">
        <v>889</v>
      </c>
      <c r="G38" s="299">
        <v>4</v>
      </c>
      <c r="H38" s="300">
        <v>3</v>
      </c>
      <c r="I38" s="301" t="s">
        <v>198</v>
      </c>
      <c r="J38" s="302" t="s">
        <v>199</v>
      </c>
    </row>
    <row r="39" spans="1:11">
      <c r="A39">
        <v>38</v>
      </c>
      <c r="B39" s="237" t="s">
        <v>900</v>
      </c>
      <c r="C39" s="234" t="s">
        <v>196</v>
      </c>
      <c r="D39" s="234" t="s">
        <v>199</v>
      </c>
      <c r="E39" s="303" t="s">
        <v>512</v>
      </c>
      <c r="F39" s="298" t="s">
        <v>900</v>
      </c>
      <c r="G39" s="299">
        <v>2</v>
      </c>
      <c r="H39" s="304">
        <v>3</v>
      </c>
      <c r="I39" s="301" t="s">
        <v>196</v>
      </c>
      <c r="J39" s="305" t="s">
        <v>199</v>
      </c>
    </row>
    <row r="40" spans="1:11">
      <c r="A40">
        <v>39</v>
      </c>
      <c r="B40" s="237" t="s">
        <v>905</v>
      </c>
      <c r="C40" s="234" t="s">
        <v>196</v>
      </c>
      <c r="D40" s="234" t="s">
        <v>199</v>
      </c>
      <c r="E40" s="303" t="s">
        <v>512</v>
      </c>
      <c r="F40" s="298" t="s">
        <v>905</v>
      </c>
      <c r="G40" s="306">
        <v>2</v>
      </c>
      <c r="H40" s="300">
        <v>3</v>
      </c>
      <c r="I40" s="307" t="s">
        <v>196</v>
      </c>
      <c r="J40" s="302" t="s">
        <v>199</v>
      </c>
    </row>
    <row r="41" spans="1:11">
      <c r="A41">
        <v>40</v>
      </c>
      <c r="B41" s="237" t="s">
        <v>921</v>
      </c>
      <c r="C41" s="234" t="s">
        <v>197</v>
      </c>
      <c r="D41" s="234" t="s">
        <v>199</v>
      </c>
      <c r="E41" s="303" t="s">
        <v>512</v>
      </c>
      <c r="F41" s="298" t="s">
        <v>921</v>
      </c>
      <c r="G41" s="299">
        <v>3</v>
      </c>
      <c r="H41" s="300">
        <v>3</v>
      </c>
      <c r="I41" s="301" t="s">
        <v>197</v>
      </c>
      <c r="J41" s="302" t="s">
        <v>199</v>
      </c>
    </row>
    <row r="42" spans="1:11">
      <c r="A42">
        <v>41</v>
      </c>
      <c r="B42" s="237" t="s">
        <v>944</v>
      </c>
      <c r="C42" s="234" t="s">
        <v>193</v>
      </c>
      <c r="D42" s="234" t="s">
        <v>199</v>
      </c>
      <c r="E42" s="303" t="s">
        <v>512</v>
      </c>
      <c r="F42" s="298" t="s">
        <v>944</v>
      </c>
      <c r="G42" s="306">
        <v>1</v>
      </c>
      <c r="H42" s="300">
        <v>3</v>
      </c>
      <c r="I42" s="307" t="s">
        <v>193</v>
      </c>
      <c r="J42" s="302" t="s">
        <v>199</v>
      </c>
      <c r="K42" s="8"/>
    </row>
    <row r="43" spans="1:11">
      <c r="A43">
        <v>42</v>
      </c>
      <c r="B43" s="237" t="s">
        <v>956</v>
      </c>
      <c r="C43" s="234" t="s">
        <v>196</v>
      </c>
      <c r="D43" s="234" t="s">
        <v>199</v>
      </c>
      <c r="E43" s="303" t="s">
        <v>512</v>
      </c>
      <c r="F43" s="298" t="s">
        <v>956</v>
      </c>
      <c r="G43" s="299">
        <v>2</v>
      </c>
      <c r="H43" s="300">
        <v>3</v>
      </c>
      <c r="I43" s="301" t="s">
        <v>196</v>
      </c>
      <c r="J43" s="302" t="s">
        <v>199</v>
      </c>
      <c r="K43" s="8"/>
    </row>
    <row r="44" spans="1:11">
      <c r="A44">
        <v>43</v>
      </c>
      <c r="B44" s="237" t="s">
        <v>967</v>
      </c>
      <c r="C44" s="234" t="s">
        <v>197</v>
      </c>
      <c r="D44" s="234" t="s">
        <v>194</v>
      </c>
      <c r="E44" s="303" t="s">
        <v>512</v>
      </c>
      <c r="F44" s="298" t="s">
        <v>967</v>
      </c>
      <c r="G44" s="299">
        <v>3</v>
      </c>
      <c r="H44" s="304">
        <v>2</v>
      </c>
      <c r="I44" s="301" t="s">
        <v>197</v>
      </c>
      <c r="J44" s="305" t="s">
        <v>194</v>
      </c>
      <c r="K44" s="8"/>
    </row>
    <row r="45" spans="1:11">
      <c r="A45">
        <v>44</v>
      </c>
      <c r="B45" s="243" t="s">
        <v>988</v>
      </c>
      <c r="C45" s="234" t="s">
        <v>197</v>
      </c>
      <c r="D45" s="234" t="s">
        <v>194</v>
      </c>
      <c r="E45" s="303" t="s">
        <v>512</v>
      </c>
      <c r="F45" s="298" t="s">
        <v>988</v>
      </c>
      <c r="G45" s="299">
        <v>3</v>
      </c>
      <c r="H45" s="304">
        <v>2</v>
      </c>
      <c r="I45" s="301" t="s">
        <v>197</v>
      </c>
      <c r="J45" s="305" t="s">
        <v>194</v>
      </c>
      <c r="K45" s="8"/>
    </row>
    <row r="46" spans="1:11">
      <c r="A46">
        <v>45</v>
      </c>
      <c r="B46" s="237" t="s">
        <v>1007</v>
      </c>
      <c r="C46" s="234" t="s">
        <v>198</v>
      </c>
      <c r="D46" s="234" t="s">
        <v>194</v>
      </c>
      <c r="E46" s="303" t="s">
        <v>512</v>
      </c>
      <c r="F46" s="298" t="s">
        <v>1007</v>
      </c>
      <c r="G46" s="299">
        <v>4</v>
      </c>
      <c r="H46" s="300">
        <v>2</v>
      </c>
      <c r="I46" s="301" t="s">
        <v>198</v>
      </c>
      <c r="J46" s="302" t="s">
        <v>194</v>
      </c>
      <c r="K46" s="8"/>
    </row>
    <row r="47" spans="1:11">
      <c r="A47">
        <v>46</v>
      </c>
      <c r="B47" s="237" t="s">
        <v>1030</v>
      </c>
      <c r="C47" s="234" t="s">
        <v>197</v>
      </c>
      <c r="D47" s="234" t="s">
        <v>194</v>
      </c>
      <c r="E47" s="303" t="s">
        <v>512</v>
      </c>
      <c r="F47" s="298" t="s">
        <v>1030</v>
      </c>
      <c r="G47" s="299">
        <v>3</v>
      </c>
      <c r="H47" s="300">
        <v>2</v>
      </c>
      <c r="I47" s="301" t="s">
        <v>197</v>
      </c>
      <c r="J47" s="302" t="s">
        <v>194</v>
      </c>
      <c r="K47" s="8"/>
    </row>
    <row r="48" spans="1:11">
      <c r="A48">
        <v>47</v>
      </c>
      <c r="B48" s="237" t="s">
        <v>1065</v>
      </c>
      <c r="C48" s="234" t="s">
        <v>197</v>
      </c>
      <c r="D48" s="234" t="s">
        <v>194</v>
      </c>
      <c r="E48" s="303" t="s">
        <v>512</v>
      </c>
      <c r="F48" s="298" t="s">
        <v>1065</v>
      </c>
      <c r="G48" s="299">
        <v>3</v>
      </c>
      <c r="H48" s="300">
        <v>2</v>
      </c>
      <c r="I48" s="301" t="s">
        <v>197</v>
      </c>
      <c r="J48" s="302" t="s">
        <v>194</v>
      </c>
      <c r="K48" s="8"/>
    </row>
    <row r="49" spans="1:11">
      <c r="A49">
        <v>48</v>
      </c>
      <c r="B49" s="243" t="s">
        <v>4536</v>
      </c>
      <c r="C49" s="234" t="s">
        <v>197</v>
      </c>
      <c r="D49" s="234" t="s">
        <v>199</v>
      </c>
      <c r="E49" s="303" t="s">
        <v>512</v>
      </c>
      <c r="F49" s="298" t="s">
        <v>4677</v>
      </c>
      <c r="G49" s="299">
        <v>3</v>
      </c>
      <c r="H49" s="300">
        <v>3</v>
      </c>
      <c r="I49" s="301" t="s">
        <v>197</v>
      </c>
      <c r="J49" s="302" t="s">
        <v>199</v>
      </c>
      <c r="K49" s="8"/>
    </row>
    <row r="50" spans="1:11">
      <c r="A50">
        <v>49</v>
      </c>
      <c r="B50" s="237" t="s">
        <v>1085</v>
      </c>
      <c r="C50" s="234" t="s">
        <v>197</v>
      </c>
      <c r="D50" s="234" t="s">
        <v>199</v>
      </c>
      <c r="E50" s="303" t="s">
        <v>512</v>
      </c>
      <c r="F50" s="298" t="s">
        <v>1085</v>
      </c>
      <c r="G50" s="299">
        <v>3</v>
      </c>
      <c r="H50" s="300">
        <v>3</v>
      </c>
      <c r="I50" s="301" t="s">
        <v>197</v>
      </c>
      <c r="J50" s="302" t="s">
        <v>199</v>
      </c>
      <c r="K50" s="8"/>
    </row>
    <row r="51" spans="1:11">
      <c r="A51">
        <v>50</v>
      </c>
      <c r="B51" s="237" t="s">
        <v>1104</v>
      </c>
      <c r="C51" s="234" t="s">
        <v>198</v>
      </c>
      <c r="D51" s="234" t="s">
        <v>194</v>
      </c>
      <c r="E51" s="303" t="s">
        <v>512</v>
      </c>
      <c r="F51" s="298" t="s">
        <v>1104</v>
      </c>
      <c r="G51" s="299">
        <v>4</v>
      </c>
      <c r="H51" s="304">
        <v>2</v>
      </c>
      <c r="I51" s="301" t="s">
        <v>198</v>
      </c>
      <c r="J51" s="305" t="s">
        <v>194</v>
      </c>
    </row>
    <row r="52" spans="1:11">
      <c r="A52">
        <v>51</v>
      </c>
      <c r="B52" s="237" t="s">
        <v>1110</v>
      </c>
      <c r="C52" s="234" t="s">
        <v>198</v>
      </c>
      <c r="D52" s="234" t="s">
        <v>194</v>
      </c>
      <c r="E52" s="303" t="s">
        <v>512</v>
      </c>
      <c r="F52" s="298" t="s">
        <v>1110</v>
      </c>
      <c r="G52" s="299">
        <v>4</v>
      </c>
      <c r="H52" s="300">
        <v>2</v>
      </c>
      <c r="I52" s="301" t="s">
        <v>198</v>
      </c>
      <c r="J52" s="302" t="s">
        <v>194</v>
      </c>
    </row>
    <row r="53" spans="1:11">
      <c r="A53">
        <v>52</v>
      </c>
      <c r="B53" s="237" t="s">
        <v>1112</v>
      </c>
      <c r="C53" s="234" t="s">
        <v>198</v>
      </c>
      <c r="D53" s="234" t="s">
        <v>194</v>
      </c>
      <c r="E53" s="303" t="s">
        <v>512</v>
      </c>
      <c r="F53" s="298" t="s">
        <v>1112</v>
      </c>
      <c r="G53" s="299">
        <v>4</v>
      </c>
      <c r="H53" s="304">
        <v>2</v>
      </c>
      <c r="I53" s="301" t="s">
        <v>198</v>
      </c>
      <c r="J53" s="305" t="s">
        <v>194</v>
      </c>
    </row>
    <row r="54" spans="1:11">
      <c r="A54">
        <v>53</v>
      </c>
      <c r="B54" s="237" t="s">
        <v>1118</v>
      </c>
      <c r="C54" s="234" t="s">
        <v>197</v>
      </c>
      <c r="D54" s="234" t="s">
        <v>194</v>
      </c>
      <c r="E54" s="303" t="s">
        <v>512</v>
      </c>
      <c r="F54" s="298" t="s">
        <v>1118</v>
      </c>
      <c r="G54" s="299">
        <v>3</v>
      </c>
      <c r="H54" s="300">
        <v>2</v>
      </c>
      <c r="I54" s="301" t="s">
        <v>197</v>
      </c>
      <c r="J54" s="302" t="s">
        <v>194</v>
      </c>
    </row>
    <row r="55" spans="1:11">
      <c r="A55">
        <v>54</v>
      </c>
      <c r="B55" s="243" t="s">
        <v>4537</v>
      </c>
      <c r="C55" s="234" t="s">
        <v>197</v>
      </c>
      <c r="D55" s="234" t="s">
        <v>199</v>
      </c>
      <c r="E55" s="303" t="s">
        <v>512</v>
      </c>
      <c r="F55" s="298" t="s">
        <v>295</v>
      </c>
      <c r="G55" s="299">
        <v>3</v>
      </c>
      <c r="H55" s="300">
        <v>3</v>
      </c>
      <c r="I55" s="301" t="s">
        <v>197</v>
      </c>
      <c r="J55" s="302" t="s">
        <v>199</v>
      </c>
    </row>
    <row r="56" spans="1:11">
      <c r="A56">
        <v>55</v>
      </c>
      <c r="B56" s="237" t="s">
        <v>1145</v>
      </c>
      <c r="C56" s="234" t="s">
        <v>197</v>
      </c>
      <c r="D56" s="234" t="s">
        <v>194</v>
      </c>
      <c r="E56" s="303" t="s">
        <v>512</v>
      </c>
      <c r="F56" s="298" t="s">
        <v>1145</v>
      </c>
      <c r="G56" s="299">
        <v>3</v>
      </c>
      <c r="H56" s="304">
        <v>2</v>
      </c>
      <c r="I56" s="301" t="s">
        <v>197</v>
      </c>
      <c r="J56" s="305" t="s">
        <v>194</v>
      </c>
    </row>
    <row r="57" spans="1:11">
      <c r="A57">
        <v>56</v>
      </c>
      <c r="B57" s="243" t="s">
        <v>1154</v>
      </c>
      <c r="C57" s="234" t="s">
        <v>193</v>
      </c>
      <c r="D57" s="234" t="s">
        <v>194</v>
      </c>
      <c r="E57" s="297" t="s">
        <v>1154</v>
      </c>
      <c r="F57" s="298"/>
      <c r="G57" s="299">
        <v>1</v>
      </c>
      <c r="H57" s="300">
        <v>2</v>
      </c>
      <c r="I57" s="301" t="s">
        <v>193</v>
      </c>
      <c r="J57" s="302" t="s">
        <v>194</v>
      </c>
    </row>
    <row r="58" spans="1:11">
      <c r="A58">
        <v>57</v>
      </c>
      <c r="B58" s="241" t="s">
        <v>4539</v>
      </c>
      <c r="C58" s="235" t="s">
        <v>193</v>
      </c>
      <c r="D58" s="235" t="s">
        <v>194</v>
      </c>
      <c r="E58" s="303" t="s">
        <v>1154</v>
      </c>
      <c r="F58" s="298" t="s">
        <v>1154</v>
      </c>
      <c r="G58" s="299">
        <v>1</v>
      </c>
      <c r="H58" s="300">
        <v>2</v>
      </c>
      <c r="I58" s="301" t="s">
        <v>193</v>
      </c>
      <c r="J58" s="302" t="s">
        <v>194</v>
      </c>
    </row>
    <row r="59" spans="1:11">
      <c r="A59">
        <v>58</v>
      </c>
      <c r="B59" s="243" t="s">
        <v>1185</v>
      </c>
      <c r="C59" s="235" t="s">
        <v>193</v>
      </c>
      <c r="D59" s="235" t="s">
        <v>195</v>
      </c>
      <c r="E59" s="303" t="s">
        <v>1154</v>
      </c>
      <c r="F59" s="298" t="s">
        <v>1185</v>
      </c>
      <c r="G59" s="299">
        <v>1</v>
      </c>
      <c r="H59" s="300">
        <v>1</v>
      </c>
      <c r="I59" s="301" t="s">
        <v>193</v>
      </c>
      <c r="J59" s="302" t="s">
        <v>195</v>
      </c>
    </row>
    <row r="60" spans="1:11">
      <c r="A60">
        <v>59</v>
      </c>
      <c r="B60" s="243" t="s">
        <v>1197</v>
      </c>
      <c r="C60" s="235" t="s">
        <v>197</v>
      </c>
      <c r="D60" s="235" t="s">
        <v>194</v>
      </c>
      <c r="E60" s="303" t="s">
        <v>1154</v>
      </c>
      <c r="F60" s="298" t="s">
        <v>1197</v>
      </c>
      <c r="G60" s="299">
        <v>3</v>
      </c>
      <c r="H60" s="304">
        <v>2</v>
      </c>
      <c r="I60" s="301" t="s">
        <v>197</v>
      </c>
      <c r="J60" s="305" t="s">
        <v>194</v>
      </c>
    </row>
    <row r="61" spans="1:11">
      <c r="A61">
        <v>60</v>
      </c>
      <c r="B61" s="237" t="s">
        <v>1204</v>
      </c>
      <c r="C61" s="235" t="s">
        <v>193</v>
      </c>
      <c r="D61" s="235" t="s">
        <v>195</v>
      </c>
      <c r="E61" s="303" t="s">
        <v>1154</v>
      </c>
      <c r="F61" s="298" t="s">
        <v>1204</v>
      </c>
      <c r="G61" s="299">
        <v>1</v>
      </c>
      <c r="H61" s="300">
        <v>1</v>
      </c>
      <c r="I61" s="301" t="s">
        <v>193</v>
      </c>
      <c r="J61" s="302" t="s">
        <v>195</v>
      </c>
    </row>
    <row r="62" spans="1:11">
      <c r="A62">
        <v>61</v>
      </c>
      <c r="B62" s="243" t="s">
        <v>4540</v>
      </c>
      <c r="C62" s="236" t="s">
        <v>196</v>
      </c>
      <c r="D62" s="236" t="s">
        <v>195</v>
      </c>
      <c r="E62" s="303" t="s">
        <v>1154</v>
      </c>
      <c r="F62" s="298" t="s">
        <v>4678</v>
      </c>
      <c r="G62" s="299">
        <v>2</v>
      </c>
      <c r="H62" s="300">
        <v>1</v>
      </c>
      <c r="I62" s="301" t="s">
        <v>196</v>
      </c>
      <c r="J62" s="302" t="s">
        <v>195</v>
      </c>
    </row>
    <row r="63" spans="1:11">
      <c r="A63">
        <v>62</v>
      </c>
      <c r="B63" s="237" t="s">
        <v>1220</v>
      </c>
      <c r="C63" s="236" t="s">
        <v>193</v>
      </c>
      <c r="D63" s="236" t="s">
        <v>195</v>
      </c>
      <c r="E63" s="303" t="s">
        <v>1154</v>
      </c>
      <c r="F63" s="298" t="s">
        <v>1220</v>
      </c>
      <c r="G63" s="299">
        <v>1</v>
      </c>
      <c r="H63" s="300">
        <v>1</v>
      </c>
      <c r="I63" s="301" t="s">
        <v>193</v>
      </c>
      <c r="J63" s="302" t="s">
        <v>195</v>
      </c>
    </row>
    <row r="64" spans="1:11">
      <c r="A64">
        <v>63</v>
      </c>
      <c r="B64" s="237" t="s">
        <v>1230</v>
      </c>
      <c r="C64" s="234" t="s">
        <v>193</v>
      </c>
      <c r="D64" s="234" t="s">
        <v>195</v>
      </c>
      <c r="E64" s="303" t="s">
        <v>1154</v>
      </c>
      <c r="F64" s="298" t="s">
        <v>1230</v>
      </c>
      <c r="G64" s="299">
        <v>1</v>
      </c>
      <c r="H64" s="300">
        <v>1</v>
      </c>
      <c r="I64" s="301" t="s">
        <v>193</v>
      </c>
      <c r="J64" s="302" t="s">
        <v>195</v>
      </c>
    </row>
    <row r="65" spans="1:10">
      <c r="A65">
        <v>64</v>
      </c>
      <c r="B65" s="237" t="s">
        <v>1236</v>
      </c>
      <c r="C65" s="234" t="s">
        <v>193</v>
      </c>
      <c r="D65" s="234" t="s">
        <v>194</v>
      </c>
      <c r="E65" s="303" t="s">
        <v>1154</v>
      </c>
      <c r="F65" s="298" t="s">
        <v>1236</v>
      </c>
      <c r="G65" s="299">
        <v>1</v>
      </c>
      <c r="H65" s="300">
        <v>2</v>
      </c>
      <c r="I65" s="301" t="s">
        <v>193</v>
      </c>
      <c r="J65" s="302" t="s">
        <v>194</v>
      </c>
    </row>
    <row r="66" spans="1:10">
      <c r="A66">
        <v>65</v>
      </c>
      <c r="B66" s="237" t="s">
        <v>1243</v>
      </c>
      <c r="C66" s="234" t="s">
        <v>193</v>
      </c>
      <c r="D66" s="234" t="s">
        <v>194</v>
      </c>
      <c r="E66" s="303" t="s">
        <v>1154</v>
      </c>
      <c r="F66" s="298" t="s">
        <v>1243</v>
      </c>
      <c r="G66" s="299">
        <v>1</v>
      </c>
      <c r="H66" s="300">
        <v>2</v>
      </c>
      <c r="I66" s="301" t="s">
        <v>193</v>
      </c>
      <c r="J66" s="302" t="s">
        <v>194</v>
      </c>
    </row>
    <row r="67" spans="1:10">
      <c r="A67">
        <v>66</v>
      </c>
      <c r="B67" s="237" t="s">
        <v>1248</v>
      </c>
      <c r="C67" s="234" t="s">
        <v>198</v>
      </c>
      <c r="D67" s="234" t="s">
        <v>194</v>
      </c>
      <c r="E67" s="303" t="s">
        <v>1154</v>
      </c>
      <c r="F67" s="298" t="s">
        <v>1248</v>
      </c>
      <c r="G67" s="299">
        <v>4</v>
      </c>
      <c r="H67" s="304">
        <v>2</v>
      </c>
      <c r="I67" s="301" t="s">
        <v>198</v>
      </c>
      <c r="J67" s="305" t="s">
        <v>194</v>
      </c>
    </row>
    <row r="68" spans="1:10">
      <c r="A68">
        <v>67</v>
      </c>
      <c r="B68" s="237" t="s">
        <v>1267</v>
      </c>
      <c r="C68" s="234" t="s">
        <v>193</v>
      </c>
      <c r="D68" s="234" t="s">
        <v>194</v>
      </c>
      <c r="E68" s="303" t="s">
        <v>1154</v>
      </c>
      <c r="F68" s="298" t="s">
        <v>1267</v>
      </c>
      <c r="G68" s="299">
        <v>1</v>
      </c>
      <c r="H68" s="304">
        <v>2</v>
      </c>
      <c r="I68" s="301" t="s">
        <v>193</v>
      </c>
      <c r="J68" s="305" t="s">
        <v>194</v>
      </c>
    </row>
    <row r="69" spans="1:10">
      <c r="A69">
        <v>68</v>
      </c>
      <c r="B69" s="237" t="s">
        <v>1278</v>
      </c>
      <c r="C69" s="234" t="s">
        <v>196</v>
      </c>
      <c r="D69" s="234" t="s">
        <v>194</v>
      </c>
      <c r="E69" s="303" t="s">
        <v>1154</v>
      </c>
      <c r="F69" s="298" t="s">
        <v>1278</v>
      </c>
      <c r="G69" s="299">
        <v>2</v>
      </c>
      <c r="H69" s="300">
        <v>2</v>
      </c>
      <c r="I69" s="301" t="s">
        <v>196</v>
      </c>
      <c r="J69" s="302" t="s">
        <v>194</v>
      </c>
    </row>
    <row r="70" spans="1:10">
      <c r="A70">
        <v>69</v>
      </c>
      <c r="B70" s="237" t="s">
        <v>1289</v>
      </c>
      <c r="C70" s="234" t="s">
        <v>196</v>
      </c>
      <c r="D70" s="234" t="s">
        <v>195</v>
      </c>
      <c r="E70" s="303" t="s">
        <v>1154</v>
      </c>
      <c r="F70" s="298" t="s">
        <v>1289</v>
      </c>
      <c r="G70" s="299">
        <v>2</v>
      </c>
      <c r="H70" s="300">
        <v>1</v>
      </c>
      <c r="I70" s="301" t="s">
        <v>196</v>
      </c>
      <c r="J70" s="302" t="s">
        <v>195</v>
      </c>
    </row>
    <row r="71" spans="1:10">
      <c r="A71">
        <v>70</v>
      </c>
      <c r="B71" s="237" t="s">
        <v>1295</v>
      </c>
      <c r="C71" s="234" t="s">
        <v>196</v>
      </c>
      <c r="D71" s="234" t="s">
        <v>195</v>
      </c>
      <c r="E71" s="303" t="s">
        <v>1154</v>
      </c>
      <c r="F71" s="298" t="s">
        <v>1295</v>
      </c>
      <c r="G71" s="299">
        <v>2</v>
      </c>
      <c r="H71" s="300">
        <v>1</v>
      </c>
      <c r="I71" s="301" t="s">
        <v>196</v>
      </c>
      <c r="J71" s="302" t="s">
        <v>195</v>
      </c>
    </row>
    <row r="72" spans="1:10">
      <c r="A72">
        <v>71</v>
      </c>
      <c r="B72" s="237" t="s">
        <v>1301</v>
      </c>
      <c r="C72" s="234" t="s">
        <v>197</v>
      </c>
      <c r="D72" s="234" t="s">
        <v>194</v>
      </c>
      <c r="E72" s="303" t="s">
        <v>1154</v>
      </c>
      <c r="F72" s="298" t="s">
        <v>1301</v>
      </c>
      <c r="G72" s="299">
        <v>3</v>
      </c>
      <c r="H72" s="300">
        <v>2</v>
      </c>
      <c r="I72" s="301" t="s">
        <v>197</v>
      </c>
      <c r="J72" s="302" t="s">
        <v>194</v>
      </c>
    </row>
    <row r="73" spans="1:10">
      <c r="A73">
        <v>72</v>
      </c>
      <c r="B73" s="243" t="s">
        <v>4541</v>
      </c>
      <c r="C73" s="234" t="s">
        <v>198</v>
      </c>
      <c r="D73" s="234" t="s">
        <v>194</v>
      </c>
      <c r="E73" s="303" t="s">
        <v>1154</v>
      </c>
      <c r="F73" s="298" t="s">
        <v>4679</v>
      </c>
      <c r="G73" s="306">
        <v>4</v>
      </c>
      <c r="H73" s="300">
        <v>2</v>
      </c>
      <c r="I73" s="307" t="s">
        <v>198</v>
      </c>
      <c r="J73" s="302" t="s">
        <v>194</v>
      </c>
    </row>
    <row r="74" spans="1:10">
      <c r="A74">
        <v>73</v>
      </c>
      <c r="B74" s="237" t="s">
        <v>1311</v>
      </c>
      <c r="C74" s="234" t="s">
        <v>193</v>
      </c>
      <c r="D74" s="234" t="s">
        <v>199</v>
      </c>
      <c r="E74" s="303" t="s">
        <v>1154</v>
      </c>
      <c r="F74" s="298" t="s">
        <v>1311</v>
      </c>
      <c r="G74" s="299">
        <v>1</v>
      </c>
      <c r="H74" s="300">
        <v>3</v>
      </c>
      <c r="I74" s="301" t="s">
        <v>193</v>
      </c>
      <c r="J74" s="302" t="s">
        <v>199</v>
      </c>
    </row>
    <row r="75" spans="1:10">
      <c r="A75">
        <v>74</v>
      </c>
      <c r="B75" s="237" t="s">
        <v>1313</v>
      </c>
      <c r="C75" s="234" t="s">
        <v>198</v>
      </c>
      <c r="D75" s="234" t="s">
        <v>194</v>
      </c>
      <c r="E75" s="303" t="s">
        <v>1154</v>
      </c>
      <c r="F75" s="298" t="s">
        <v>1313</v>
      </c>
      <c r="G75" s="299">
        <v>4</v>
      </c>
      <c r="H75" s="300">
        <v>2</v>
      </c>
      <c r="I75" s="301" t="s">
        <v>198</v>
      </c>
      <c r="J75" s="302" t="s">
        <v>194</v>
      </c>
    </row>
    <row r="76" spans="1:10">
      <c r="A76">
        <v>75</v>
      </c>
      <c r="B76" s="237" t="s">
        <v>1320</v>
      </c>
      <c r="C76" s="234" t="s">
        <v>197</v>
      </c>
      <c r="D76" s="234" t="s">
        <v>194</v>
      </c>
      <c r="E76" s="303" t="s">
        <v>1154</v>
      </c>
      <c r="F76" s="298" t="s">
        <v>1320</v>
      </c>
      <c r="G76" s="299">
        <v>3</v>
      </c>
      <c r="H76" s="300">
        <v>2</v>
      </c>
      <c r="I76" s="301" t="s">
        <v>197</v>
      </c>
      <c r="J76" s="302" t="s">
        <v>194</v>
      </c>
    </row>
    <row r="77" spans="1:10">
      <c r="A77">
        <v>76</v>
      </c>
      <c r="B77" s="237" t="s">
        <v>1325</v>
      </c>
      <c r="C77" s="234" t="s">
        <v>197</v>
      </c>
      <c r="D77" s="234" t="s">
        <v>194</v>
      </c>
      <c r="E77" s="303" t="s">
        <v>1154</v>
      </c>
      <c r="F77" s="298" t="s">
        <v>1325</v>
      </c>
      <c r="G77" s="299">
        <v>3</v>
      </c>
      <c r="H77" s="300">
        <v>2</v>
      </c>
      <c r="I77" s="301" t="s">
        <v>197</v>
      </c>
      <c r="J77" s="302" t="s">
        <v>194</v>
      </c>
    </row>
    <row r="78" spans="1:10">
      <c r="A78">
        <v>77</v>
      </c>
      <c r="B78" s="243" t="s">
        <v>4672</v>
      </c>
      <c r="C78" s="234" t="s">
        <v>198</v>
      </c>
      <c r="D78" s="234" t="s">
        <v>194</v>
      </c>
      <c r="E78" s="303" t="s">
        <v>1154</v>
      </c>
      <c r="F78" s="298" t="s">
        <v>291</v>
      </c>
      <c r="G78" s="299">
        <v>4</v>
      </c>
      <c r="H78" s="300">
        <v>2</v>
      </c>
      <c r="I78" s="301" t="s">
        <v>198</v>
      </c>
      <c r="J78" s="302" t="s">
        <v>194</v>
      </c>
    </row>
    <row r="79" spans="1:10">
      <c r="A79">
        <v>78</v>
      </c>
      <c r="B79" s="237" t="s">
        <v>1342</v>
      </c>
      <c r="C79" s="234" t="s">
        <v>198</v>
      </c>
      <c r="D79" s="234" t="s">
        <v>199</v>
      </c>
      <c r="E79" s="303" t="s">
        <v>1154</v>
      </c>
      <c r="F79" s="298" t="s">
        <v>1342</v>
      </c>
      <c r="G79" s="299">
        <v>4</v>
      </c>
      <c r="H79" s="300">
        <v>3</v>
      </c>
      <c r="I79" s="301" t="s">
        <v>198</v>
      </c>
      <c r="J79" s="302" t="s">
        <v>199</v>
      </c>
    </row>
    <row r="80" spans="1:10">
      <c r="A80">
        <v>79</v>
      </c>
      <c r="B80" s="237" t="s">
        <v>1350</v>
      </c>
      <c r="C80" s="234" t="s">
        <v>198</v>
      </c>
      <c r="D80" s="234" t="s">
        <v>199</v>
      </c>
      <c r="E80" s="303" t="s">
        <v>1154</v>
      </c>
      <c r="F80" s="298" t="s">
        <v>1350</v>
      </c>
      <c r="G80" s="299">
        <v>4</v>
      </c>
      <c r="H80" s="304">
        <v>3</v>
      </c>
      <c r="I80" s="301" t="s">
        <v>198</v>
      </c>
      <c r="J80" s="305" t="s">
        <v>199</v>
      </c>
    </row>
    <row r="81" spans="1:10">
      <c r="A81">
        <v>80</v>
      </c>
      <c r="B81" s="237" t="s">
        <v>1365</v>
      </c>
      <c r="C81" s="234" t="s">
        <v>196</v>
      </c>
      <c r="D81" s="234" t="s">
        <v>194</v>
      </c>
      <c r="E81" s="303" t="s">
        <v>1154</v>
      </c>
      <c r="F81" s="298" t="s">
        <v>1365</v>
      </c>
      <c r="G81" s="299">
        <v>2</v>
      </c>
      <c r="H81" s="300">
        <v>2</v>
      </c>
      <c r="I81" s="301" t="s">
        <v>196</v>
      </c>
      <c r="J81" s="302" t="s">
        <v>194</v>
      </c>
    </row>
    <row r="82" spans="1:10">
      <c r="A82">
        <v>81</v>
      </c>
      <c r="B82" s="243" t="s">
        <v>4542</v>
      </c>
      <c r="C82" s="234" t="s">
        <v>196</v>
      </c>
      <c r="D82" s="234" t="s">
        <v>195</v>
      </c>
      <c r="E82" s="303" t="s">
        <v>1154</v>
      </c>
      <c r="F82" s="298" t="s">
        <v>4680</v>
      </c>
      <c r="G82" s="299">
        <v>2</v>
      </c>
      <c r="H82" s="300">
        <v>1</v>
      </c>
      <c r="I82" s="301" t="s">
        <v>196</v>
      </c>
      <c r="J82" s="302" t="s">
        <v>195</v>
      </c>
    </row>
    <row r="83" spans="1:10">
      <c r="A83">
        <v>82</v>
      </c>
      <c r="B83" s="280" t="s">
        <v>1392</v>
      </c>
      <c r="C83" s="235" t="s">
        <v>197</v>
      </c>
      <c r="D83" s="235" t="s">
        <v>194</v>
      </c>
      <c r="E83" s="303" t="s">
        <v>1154</v>
      </c>
      <c r="F83" s="298" t="s">
        <v>1392</v>
      </c>
      <c r="G83" s="299">
        <v>3</v>
      </c>
      <c r="H83" s="300">
        <v>2</v>
      </c>
      <c r="I83" s="301" t="s">
        <v>197</v>
      </c>
      <c r="J83" s="302" t="s">
        <v>194</v>
      </c>
    </row>
    <row r="84" spans="1:10">
      <c r="A84">
        <v>83</v>
      </c>
      <c r="B84" s="237" t="s">
        <v>1416</v>
      </c>
      <c r="C84" s="234" t="s">
        <v>193</v>
      </c>
      <c r="D84" s="234" t="s">
        <v>194</v>
      </c>
      <c r="E84" s="297" t="s">
        <v>1416</v>
      </c>
      <c r="F84" s="298"/>
      <c r="G84" s="299">
        <v>1</v>
      </c>
      <c r="H84" s="300">
        <v>2</v>
      </c>
      <c r="I84" s="301" t="s">
        <v>193</v>
      </c>
      <c r="J84" s="302" t="s">
        <v>194</v>
      </c>
    </row>
    <row r="85" spans="1:10">
      <c r="A85">
        <v>84</v>
      </c>
      <c r="B85" s="241" t="s">
        <v>4544</v>
      </c>
      <c r="C85" s="234" t="s">
        <v>193</v>
      </c>
      <c r="D85" s="234" t="s">
        <v>194</v>
      </c>
      <c r="E85" s="303" t="s">
        <v>1416</v>
      </c>
      <c r="F85" s="298" t="s">
        <v>1416</v>
      </c>
      <c r="G85" s="299">
        <v>1</v>
      </c>
      <c r="H85" s="300">
        <v>2</v>
      </c>
      <c r="I85" s="301" t="s">
        <v>193</v>
      </c>
      <c r="J85" s="302" t="s">
        <v>194</v>
      </c>
    </row>
    <row r="86" spans="1:10">
      <c r="A86">
        <v>85</v>
      </c>
      <c r="B86" s="237" t="s">
        <v>1447</v>
      </c>
      <c r="C86" s="234" t="s">
        <v>193</v>
      </c>
      <c r="D86" s="234" t="s">
        <v>194</v>
      </c>
      <c r="E86" s="303" t="s">
        <v>1416</v>
      </c>
      <c r="F86" s="298" t="s">
        <v>1447</v>
      </c>
      <c r="G86" s="299">
        <v>1</v>
      </c>
      <c r="H86" s="304">
        <v>2</v>
      </c>
      <c r="I86" s="301" t="s">
        <v>193</v>
      </c>
      <c r="J86" s="305" t="s">
        <v>194</v>
      </c>
    </row>
    <row r="87" spans="1:10">
      <c r="A87">
        <v>86</v>
      </c>
      <c r="B87" s="243" t="s">
        <v>4545</v>
      </c>
      <c r="C87" s="234" t="s">
        <v>193</v>
      </c>
      <c r="D87" s="234" t="s">
        <v>194</v>
      </c>
      <c r="E87" s="303" t="s">
        <v>1416</v>
      </c>
      <c r="F87" s="298" t="s">
        <v>4681</v>
      </c>
      <c r="G87" s="299">
        <v>1</v>
      </c>
      <c r="H87" s="300">
        <v>2</v>
      </c>
      <c r="I87" s="301" t="s">
        <v>193</v>
      </c>
      <c r="J87" s="302" t="s">
        <v>194</v>
      </c>
    </row>
    <row r="88" spans="1:10">
      <c r="A88">
        <v>87</v>
      </c>
      <c r="B88" s="237" t="s">
        <v>1457</v>
      </c>
      <c r="C88" s="234" t="s">
        <v>197</v>
      </c>
      <c r="D88" s="234" t="s">
        <v>194</v>
      </c>
      <c r="E88" s="303" t="s">
        <v>1416</v>
      </c>
      <c r="F88" s="298" t="s">
        <v>1457</v>
      </c>
      <c r="G88" s="299">
        <v>3</v>
      </c>
      <c r="H88" s="304">
        <v>2</v>
      </c>
      <c r="I88" s="301" t="s">
        <v>197</v>
      </c>
      <c r="J88" s="305" t="s">
        <v>194</v>
      </c>
    </row>
    <row r="89" spans="1:10">
      <c r="A89">
        <v>88</v>
      </c>
      <c r="B89" s="237" t="s">
        <v>1464</v>
      </c>
      <c r="C89" s="234" t="s">
        <v>193</v>
      </c>
      <c r="D89" s="234" t="s">
        <v>194</v>
      </c>
      <c r="E89" s="303" t="s">
        <v>1416</v>
      </c>
      <c r="F89" s="298" t="s">
        <v>1464</v>
      </c>
      <c r="G89" s="299">
        <v>1</v>
      </c>
      <c r="H89" s="304">
        <v>2</v>
      </c>
      <c r="I89" s="301" t="s">
        <v>193</v>
      </c>
      <c r="J89" s="305" t="s">
        <v>194</v>
      </c>
    </row>
    <row r="90" spans="1:10">
      <c r="A90">
        <v>89</v>
      </c>
      <c r="B90" s="237" t="s">
        <v>1472</v>
      </c>
      <c r="C90" s="234" t="s">
        <v>193</v>
      </c>
      <c r="D90" s="234" t="s">
        <v>194</v>
      </c>
      <c r="E90" s="303" t="s">
        <v>1416</v>
      </c>
      <c r="F90" s="298" t="s">
        <v>1472</v>
      </c>
      <c r="G90" s="299">
        <v>1</v>
      </c>
      <c r="H90" s="300">
        <v>2</v>
      </c>
      <c r="I90" s="301" t="s">
        <v>193</v>
      </c>
      <c r="J90" s="302" t="s">
        <v>194</v>
      </c>
    </row>
    <row r="91" spans="1:10">
      <c r="A91">
        <v>90</v>
      </c>
      <c r="B91" s="237" t="s">
        <v>280</v>
      </c>
      <c r="C91" s="234" t="s">
        <v>196</v>
      </c>
      <c r="D91" s="234" t="s">
        <v>194</v>
      </c>
      <c r="E91" s="303" t="s">
        <v>1416</v>
      </c>
      <c r="F91" s="298" t="s">
        <v>280</v>
      </c>
      <c r="G91" s="299">
        <v>2</v>
      </c>
      <c r="H91" s="300">
        <v>2</v>
      </c>
      <c r="I91" s="301" t="s">
        <v>196</v>
      </c>
      <c r="J91" s="302" t="s">
        <v>194</v>
      </c>
    </row>
    <row r="92" spans="1:10">
      <c r="A92">
        <v>91</v>
      </c>
      <c r="B92" s="237" t="s">
        <v>1492</v>
      </c>
      <c r="C92" s="234" t="s">
        <v>197</v>
      </c>
      <c r="D92" s="234" t="s">
        <v>194</v>
      </c>
      <c r="E92" s="303" t="s">
        <v>1416</v>
      </c>
      <c r="F92" s="298" t="s">
        <v>1492</v>
      </c>
      <c r="G92" s="299">
        <v>3</v>
      </c>
      <c r="H92" s="300">
        <v>2</v>
      </c>
      <c r="I92" s="301" t="s">
        <v>197</v>
      </c>
      <c r="J92" s="302" t="s">
        <v>194</v>
      </c>
    </row>
    <row r="93" spans="1:10">
      <c r="A93">
        <v>92</v>
      </c>
      <c r="B93" s="237" t="s">
        <v>1495</v>
      </c>
      <c r="C93" s="234" t="s">
        <v>196</v>
      </c>
      <c r="D93" s="234" t="s">
        <v>195</v>
      </c>
      <c r="E93" s="303" t="s">
        <v>1416</v>
      </c>
      <c r="F93" s="298" t="s">
        <v>1495</v>
      </c>
      <c r="G93" s="299">
        <v>2</v>
      </c>
      <c r="H93" s="300">
        <v>1</v>
      </c>
      <c r="I93" s="301" t="s">
        <v>196</v>
      </c>
      <c r="J93" s="302" t="s">
        <v>195</v>
      </c>
    </row>
    <row r="94" spans="1:10">
      <c r="A94">
        <v>93</v>
      </c>
      <c r="B94" s="237" t="s">
        <v>1504</v>
      </c>
      <c r="C94" s="234" t="s">
        <v>197</v>
      </c>
      <c r="D94" s="234" t="s">
        <v>194</v>
      </c>
      <c r="E94" s="303" t="s">
        <v>1416</v>
      </c>
      <c r="F94" s="298" t="s">
        <v>1504</v>
      </c>
      <c r="G94" s="299">
        <v>3</v>
      </c>
      <c r="H94" s="304">
        <v>2</v>
      </c>
      <c r="I94" s="301" t="s">
        <v>197</v>
      </c>
      <c r="J94" s="305" t="s">
        <v>194</v>
      </c>
    </row>
    <row r="95" spans="1:10">
      <c r="A95">
        <v>94</v>
      </c>
      <c r="B95" s="237" t="s">
        <v>1509</v>
      </c>
      <c r="C95" s="234" t="s">
        <v>197</v>
      </c>
      <c r="D95" s="234" t="s">
        <v>195</v>
      </c>
      <c r="E95" s="303" t="s">
        <v>1416</v>
      </c>
      <c r="F95" s="298" t="s">
        <v>1509</v>
      </c>
      <c r="G95" s="299">
        <v>3</v>
      </c>
      <c r="H95" s="304">
        <v>1</v>
      </c>
      <c r="I95" s="301" t="s">
        <v>197</v>
      </c>
      <c r="J95" s="305" t="s">
        <v>195</v>
      </c>
    </row>
    <row r="96" spans="1:10">
      <c r="A96">
        <v>95</v>
      </c>
      <c r="B96" s="237" t="s">
        <v>1516</v>
      </c>
      <c r="C96" s="234" t="s">
        <v>196</v>
      </c>
      <c r="D96" s="234" t="s">
        <v>194</v>
      </c>
      <c r="E96" s="303" t="s">
        <v>1416</v>
      </c>
      <c r="F96" s="298" t="s">
        <v>1516</v>
      </c>
      <c r="G96" s="299">
        <v>2</v>
      </c>
      <c r="H96" s="300">
        <v>2</v>
      </c>
      <c r="I96" s="301" t="s">
        <v>196</v>
      </c>
      <c r="J96" s="302" t="s">
        <v>194</v>
      </c>
    </row>
    <row r="97" spans="1:10">
      <c r="A97">
        <v>96</v>
      </c>
      <c r="B97" s="237" t="s">
        <v>1521</v>
      </c>
      <c r="C97" s="234" t="s">
        <v>196</v>
      </c>
      <c r="D97" s="234" t="s">
        <v>195</v>
      </c>
      <c r="E97" s="303" t="s">
        <v>1416</v>
      </c>
      <c r="F97" s="298" t="s">
        <v>1521</v>
      </c>
      <c r="G97" s="299">
        <v>2</v>
      </c>
      <c r="H97" s="300">
        <v>1</v>
      </c>
      <c r="I97" s="301" t="s">
        <v>196</v>
      </c>
      <c r="J97" s="302" t="s">
        <v>195</v>
      </c>
    </row>
    <row r="98" spans="1:10">
      <c r="A98">
        <v>97</v>
      </c>
      <c r="B98" s="237" t="s">
        <v>1524</v>
      </c>
      <c r="C98" s="234" t="s">
        <v>198</v>
      </c>
      <c r="D98" s="234" t="s">
        <v>194</v>
      </c>
      <c r="E98" s="303" t="s">
        <v>1416</v>
      </c>
      <c r="F98" s="298" t="s">
        <v>1524</v>
      </c>
      <c r="G98" s="299">
        <v>4</v>
      </c>
      <c r="H98" s="300">
        <v>2</v>
      </c>
      <c r="I98" s="301" t="s">
        <v>198</v>
      </c>
      <c r="J98" s="302" t="s">
        <v>194</v>
      </c>
    </row>
    <row r="99" spans="1:10">
      <c r="A99">
        <v>98</v>
      </c>
      <c r="B99" s="237" t="s">
        <v>1530</v>
      </c>
      <c r="C99" s="234" t="s">
        <v>196</v>
      </c>
      <c r="D99" s="234" t="s">
        <v>194</v>
      </c>
      <c r="E99" s="303" t="s">
        <v>1416</v>
      </c>
      <c r="F99" s="298" t="s">
        <v>1530</v>
      </c>
      <c r="G99" s="299">
        <v>2</v>
      </c>
      <c r="H99" s="304">
        <v>2</v>
      </c>
      <c r="I99" s="301" t="s">
        <v>196</v>
      </c>
      <c r="J99" s="305" t="s">
        <v>194</v>
      </c>
    </row>
    <row r="100" spans="1:10">
      <c r="A100">
        <v>99</v>
      </c>
      <c r="B100" s="237" t="s">
        <v>1534</v>
      </c>
      <c r="C100" s="234" t="s">
        <v>193</v>
      </c>
      <c r="D100" s="234" t="s">
        <v>194</v>
      </c>
      <c r="E100" s="303" t="s">
        <v>1416</v>
      </c>
      <c r="F100" s="298" t="s">
        <v>1534</v>
      </c>
      <c r="G100" s="299">
        <v>1</v>
      </c>
      <c r="H100" s="300">
        <v>2</v>
      </c>
      <c r="I100" s="301" t="s">
        <v>193</v>
      </c>
      <c r="J100" s="302" t="s">
        <v>194</v>
      </c>
    </row>
    <row r="101" spans="1:10">
      <c r="A101">
        <v>100</v>
      </c>
      <c r="B101" s="237" t="s">
        <v>1542</v>
      </c>
      <c r="C101" s="234" t="s">
        <v>198</v>
      </c>
      <c r="D101" s="234" t="s">
        <v>194</v>
      </c>
      <c r="E101" s="303" t="s">
        <v>1416</v>
      </c>
      <c r="F101" s="298" t="s">
        <v>1542</v>
      </c>
      <c r="G101" s="299">
        <v>4</v>
      </c>
      <c r="H101" s="304">
        <v>2</v>
      </c>
      <c r="I101" s="301" t="s">
        <v>198</v>
      </c>
      <c r="J101" s="305" t="s">
        <v>194</v>
      </c>
    </row>
    <row r="102" spans="1:10">
      <c r="A102">
        <v>101</v>
      </c>
      <c r="B102" s="237" t="s">
        <v>1547</v>
      </c>
      <c r="C102" s="234" t="s">
        <v>198</v>
      </c>
      <c r="D102" s="234" t="s">
        <v>194</v>
      </c>
      <c r="E102" s="303" t="s">
        <v>1416</v>
      </c>
      <c r="F102" s="298" t="s">
        <v>1547</v>
      </c>
      <c r="G102" s="299">
        <v>4</v>
      </c>
      <c r="H102" s="304">
        <v>2</v>
      </c>
      <c r="I102" s="301" t="s">
        <v>198</v>
      </c>
      <c r="J102" s="305" t="s">
        <v>194</v>
      </c>
    </row>
    <row r="103" spans="1:10">
      <c r="A103">
        <v>102</v>
      </c>
      <c r="B103" s="237" t="s">
        <v>1554</v>
      </c>
      <c r="C103" s="234" t="s">
        <v>197</v>
      </c>
      <c r="D103" s="234" t="s">
        <v>194</v>
      </c>
      <c r="E103" s="303" t="s">
        <v>1416</v>
      </c>
      <c r="F103" s="298" t="s">
        <v>1554</v>
      </c>
      <c r="G103" s="299">
        <v>3</v>
      </c>
      <c r="H103" s="304">
        <v>2</v>
      </c>
      <c r="I103" s="301" t="s">
        <v>197</v>
      </c>
      <c r="J103" s="305" t="s">
        <v>194</v>
      </c>
    </row>
    <row r="104" spans="1:10">
      <c r="A104">
        <v>103</v>
      </c>
      <c r="B104" s="237" t="s">
        <v>1558</v>
      </c>
      <c r="C104" s="234" t="s">
        <v>193</v>
      </c>
      <c r="D104" s="234" t="s">
        <v>194</v>
      </c>
      <c r="E104" s="303" t="s">
        <v>1416</v>
      </c>
      <c r="F104" s="298" t="s">
        <v>1558</v>
      </c>
      <c r="G104" s="299">
        <v>1</v>
      </c>
      <c r="H104" s="304">
        <v>2</v>
      </c>
      <c r="I104" s="301" t="s">
        <v>193</v>
      </c>
      <c r="J104" s="305" t="s">
        <v>194</v>
      </c>
    </row>
    <row r="105" spans="1:10">
      <c r="A105">
        <v>104</v>
      </c>
      <c r="B105" s="237" t="s">
        <v>1564</v>
      </c>
      <c r="C105" s="234" t="s">
        <v>196</v>
      </c>
      <c r="D105" s="234" t="s">
        <v>194</v>
      </c>
      <c r="E105" s="303" t="s">
        <v>1416</v>
      </c>
      <c r="F105" s="298" t="s">
        <v>1564</v>
      </c>
      <c r="G105" s="299">
        <v>2</v>
      </c>
      <c r="H105" s="300">
        <v>2</v>
      </c>
      <c r="I105" s="301" t="s">
        <v>196</v>
      </c>
      <c r="J105" s="302" t="s">
        <v>194</v>
      </c>
    </row>
    <row r="106" spans="1:10">
      <c r="A106">
        <v>105</v>
      </c>
      <c r="B106" s="237" t="s">
        <v>1570</v>
      </c>
      <c r="C106" s="234" t="s">
        <v>198</v>
      </c>
      <c r="D106" s="234" t="s">
        <v>194</v>
      </c>
      <c r="E106" s="303" t="s">
        <v>1416</v>
      </c>
      <c r="F106" s="298" t="s">
        <v>1570</v>
      </c>
      <c r="G106" s="299">
        <v>4</v>
      </c>
      <c r="H106" s="300">
        <v>2</v>
      </c>
      <c r="I106" s="301" t="s">
        <v>198</v>
      </c>
      <c r="J106" s="302" t="s">
        <v>194</v>
      </c>
    </row>
    <row r="107" spans="1:10">
      <c r="A107">
        <v>106</v>
      </c>
      <c r="B107" s="237" t="s">
        <v>1581</v>
      </c>
      <c r="C107" s="234" t="s">
        <v>197</v>
      </c>
      <c r="D107" s="234" t="s">
        <v>194</v>
      </c>
      <c r="E107" s="303" t="s">
        <v>1416</v>
      </c>
      <c r="F107" s="298" t="s">
        <v>1581</v>
      </c>
      <c r="G107" s="299">
        <v>3</v>
      </c>
      <c r="H107" s="300">
        <v>2</v>
      </c>
      <c r="I107" s="301" t="s">
        <v>197</v>
      </c>
      <c r="J107" s="302" t="s">
        <v>194</v>
      </c>
    </row>
    <row r="108" spans="1:10">
      <c r="A108">
        <v>107</v>
      </c>
      <c r="B108" s="237" t="s">
        <v>1588</v>
      </c>
      <c r="C108" s="234" t="s">
        <v>198</v>
      </c>
      <c r="D108" s="234" t="s">
        <v>199</v>
      </c>
      <c r="E108" s="303" t="s">
        <v>1416</v>
      </c>
      <c r="F108" s="298" t="s">
        <v>1588</v>
      </c>
      <c r="G108" s="299">
        <v>4</v>
      </c>
      <c r="H108" s="300">
        <v>3</v>
      </c>
      <c r="I108" s="301" t="s">
        <v>198</v>
      </c>
      <c r="J108" s="302" t="s">
        <v>199</v>
      </c>
    </row>
    <row r="109" spans="1:10">
      <c r="A109">
        <v>108</v>
      </c>
      <c r="B109" s="237" t="s">
        <v>1596</v>
      </c>
      <c r="C109" s="234" t="s">
        <v>198</v>
      </c>
      <c r="D109" s="234" t="s">
        <v>194</v>
      </c>
      <c r="E109" s="303" t="s">
        <v>1416</v>
      </c>
      <c r="F109" s="298" t="s">
        <v>1596</v>
      </c>
      <c r="G109" s="299">
        <v>4</v>
      </c>
      <c r="H109" s="300">
        <v>2</v>
      </c>
      <c r="I109" s="301" t="s">
        <v>198</v>
      </c>
      <c r="J109" s="302" t="s">
        <v>194</v>
      </c>
    </row>
    <row r="110" spans="1:10">
      <c r="A110">
        <v>109</v>
      </c>
      <c r="B110" s="237" t="s">
        <v>1611</v>
      </c>
      <c r="C110" s="234" t="s">
        <v>193</v>
      </c>
      <c r="D110" s="234" t="s">
        <v>194</v>
      </c>
      <c r="E110" s="297" t="s">
        <v>1611</v>
      </c>
      <c r="F110" s="298"/>
      <c r="G110" s="299">
        <v>1</v>
      </c>
      <c r="H110" s="300">
        <v>2</v>
      </c>
      <c r="I110" s="301" t="s">
        <v>193</v>
      </c>
      <c r="J110" s="302" t="s">
        <v>194</v>
      </c>
    </row>
    <row r="111" spans="1:10">
      <c r="A111">
        <v>110</v>
      </c>
      <c r="B111" s="241" t="s">
        <v>4547</v>
      </c>
      <c r="C111" s="234" t="s">
        <v>193</v>
      </c>
      <c r="D111" s="234" t="s">
        <v>199</v>
      </c>
      <c r="E111" s="303" t="s">
        <v>1611</v>
      </c>
      <c r="F111" s="298" t="s">
        <v>1611</v>
      </c>
      <c r="G111" s="299">
        <v>1</v>
      </c>
      <c r="H111" s="300">
        <v>3</v>
      </c>
      <c r="I111" s="301" t="s">
        <v>193</v>
      </c>
      <c r="J111" s="302" t="s">
        <v>199</v>
      </c>
    </row>
    <row r="112" spans="1:10">
      <c r="A112">
        <v>111</v>
      </c>
      <c r="B112" s="237" t="s">
        <v>1622</v>
      </c>
      <c r="C112" s="234" t="s">
        <v>197</v>
      </c>
      <c r="D112" s="234" t="s">
        <v>199</v>
      </c>
      <c r="E112" s="303" t="s">
        <v>1611</v>
      </c>
      <c r="F112" s="298" t="s">
        <v>1622</v>
      </c>
      <c r="G112" s="299">
        <v>3</v>
      </c>
      <c r="H112" s="300">
        <v>3</v>
      </c>
      <c r="I112" s="301" t="s">
        <v>197</v>
      </c>
      <c r="J112" s="302" t="s">
        <v>199</v>
      </c>
    </row>
    <row r="113" spans="1:10">
      <c r="A113">
        <v>112</v>
      </c>
      <c r="B113" s="237" t="s">
        <v>1626</v>
      </c>
      <c r="C113" s="234" t="s">
        <v>197</v>
      </c>
      <c r="D113" s="234" t="s">
        <v>194</v>
      </c>
      <c r="E113" s="303" t="s">
        <v>1611</v>
      </c>
      <c r="F113" s="298" t="s">
        <v>1626</v>
      </c>
      <c r="G113" s="299">
        <v>3</v>
      </c>
      <c r="H113" s="300">
        <v>2</v>
      </c>
      <c r="I113" s="301" t="s">
        <v>197</v>
      </c>
      <c r="J113" s="302" t="s">
        <v>194</v>
      </c>
    </row>
    <row r="114" spans="1:10">
      <c r="A114">
        <v>113</v>
      </c>
      <c r="B114" s="237" t="s">
        <v>1633</v>
      </c>
      <c r="C114" s="234" t="s">
        <v>193</v>
      </c>
      <c r="D114" s="234" t="s">
        <v>194</v>
      </c>
      <c r="E114" s="303" t="s">
        <v>1611</v>
      </c>
      <c r="F114" s="298" t="s">
        <v>1633</v>
      </c>
      <c r="G114" s="299">
        <v>1</v>
      </c>
      <c r="H114" s="300">
        <v>2</v>
      </c>
      <c r="I114" s="301" t="s">
        <v>193</v>
      </c>
      <c r="J114" s="302" t="s">
        <v>194</v>
      </c>
    </row>
    <row r="115" spans="1:10">
      <c r="A115">
        <v>114</v>
      </c>
      <c r="B115" s="237" t="s">
        <v>1635</v>
      </c>
      <c r="C115" s="234" t="s">
        <v>193</v>
      </c>
      <c r="D115" s="234" t="s">
        <v>194</v>
      </c>
      <c r="E115" s="297" t="s">
        <v>1635</v>
      </c>
      <c r="F115" s="298"/>
      <c r="G115" s="299">
        <v>1</v>
      </c>
      <c r="H115" s="300">
        <v>2</v>
      </c>
      <c r="I115" s="301" t="s">
        <v>193</v>
      </c>
      <c r="J115" s="302" t="s">
        <v>194</v>
      </c>
    </row>
    <row r="116" spans="1:10">
      <c r="A116">
        <v>115</v>
      </c>
      <c r="B116" s="241" t="s">
        <v>4549</v>
      </c>
      <c r="C116" s="234" t="s">
        <v>198</v>
      </c>
      <c r="D116" s="234" t="s">
        <v>199</v>
      </c>
      <c r="E116" s="303" t="s">
        <v>1635</v>
      </c>
      <c r="F116" s="298" t="s">
        <v>1635</v>
      </c>
      <c r="G116" s="299">
        <v>4</v>
      </c>
      <c r="H116" s="300">
        <v>3</v>
      </c>
      <c r="I116" s="301" t="s">
        <v>198</v>
      </c>
      <c r="J116" s="302" t="s">
        <v>199</v>
      </c>
    </row>
    <row r="117" spans="1:10">
      <c r="A117">
        <v>116</v>
      </c>
      <c r="B117" s="237" t="s">
        <v>1654</v>
      </c>
      <c r="C117" s="234" t="s">
        <v>193</v>
      </c>
      <c r="D117" s="234" t="s">
        <v>194</v>
      </c>
      <c r="E117" s="303" t="s">
        <v>1635</v>
      </c>
      <c r="F117" s="298" t="s">
        <v>1654</v>
      </c>
      <c r="G117" s="299">
        <v>1</v>
      </c>
      <c r="H117" s="300">
        <v>2</v>
      </c>
      <c r="I117" s="301" t="s">
        <v>193</v>
      </c>
      <c r="J117" s="302" t="s">
        <v>194</v>
      </c>
    </row>
    <row r="118" spans="1:10">
      <c r="A118">
        <v>117</v>
      </c>
      <c r="B118" s="237" t="s">
        <v>1671</v>
      </c>
      <c r="C118" s="234" t="s">
        <v>196</v>
      </c>
      <c r="D118" s="234" t="s">
        <v>199</v>
      </c>
      <c r="E118" s="303" t="s">
        <v>1635</v>
      </c>
      <c r="F118" s="298" t="s">
        <v>1671</v>
      </c>
      <c r="G118" s="299">
        <v>2</v>
      </c>
      <c r="H118" s="304">
        <v>3</v>
      </c>
      <c r="I118" s="301" t="s">
        <v>196</v>
      </c>
      <c r="J118" s="305" t="s">
        <v>199</v>
      </c>
    </row>
    <row r="119" spans="1:10">
      <c r="A119">
        <v>118</v>
      </c>
      <c r="B119" s="237" t="s">
        <v>1695</v>
      </c>
      <c r="C119" s="234" t="s">
        <v>196</v>
      </c>
      <c r="D119" s="234" t="s">
        <v>199</v>
      </c>
      <c r="E119" s="303" t="s">
        <v>1635</v>
      </c>
      <c r="F119" s="298" t="s">
        <v>1695</v>
      </c>
      <c r="G119" s="299">
        <v>2</v>
      </c>
      <c r="H119" s="300">
        <v>3</v>
      </c>
      <c r="I119" s="301" t="s">
        <v>196</v>
      </c>
      <c r="J119" s="302" t="s">
        <v>199</v>
      </c>
    </row>
    <row r="120" spans="1:10">
      <c r="A120">
        <v>119</v>
      </c>
      <c r="B120" s="237" t="s">
        <v>1704</v>
      </c>
      <c r="C120" s="235" t="s">
        <v>193</v>
      </c>
      <c r="D120" s="235" t="s">
        <v>194</v>
      </c>
      <c r="E120" s="303" t="s">
        <v>1635</v>
      </c>
      <c r="F120" s="298" t="s">
        <v>1704</v>
      </c>
      <c r="G120" s="299">
        <v>1</v>
      </c>
      <c r="H120" s="300">
        <v>2</v>
      </c>
      <c r="I120" s="301" t="s">
        <v>193</v>
      </c>
      <c r="J120" s="302" t="s">
        <v>194</v>
      </c>
    </row>
    <row r="121" spans="1:10">
      <c r="A121">
        <v>120</v>
      </c>
      <c r="B121" s="237" t="s">
        <v>1711</v>
      </c>
      <c r="C121" s="235" t="s">
        <v>197</v>
      </c>
      <c r="D121" s="235" t="s">
        <v>194</v>
      </c>
      <c r="E121" s="303" t="s">
        <v>1635</v>
      </c>
      <c r="F121" s="298" t="s">
        <v>1711</v>
      </c>
      <c r="G121" s="299">
        <v>3</v>
      </c>
      <c r="H121" s="304">
        <v>2</v>
      </c>
      <c r="I121" s="301" t="s">
        <v>197</v>
      </c>
      <c r="J121" s="305" t="s">
        <v>194</v>
      </c>
    </row>
    <row r="122" spans="1:10">
      <c r="A122">
        <v>121</v>
      </c>
      <c r="B122" s="237" t="s">
        <v>1737</v>
      </c>
      <c r="C122" s="235" t="s">
        <v>197</v>
      </c>
      <c r="D122" s="235" t="s">
        <v>194</v>
      </c>
      <c r="E122" s="303" t="s">
        <v>1635</v>
      </c>
      <c r="F122" s="298" t="s">
        <v>1737</v>
      </c>
      <c r="G122" s="299">
        <v>3</v>
      </c>
      <c r="H122" s="300">
        <v>2</v>
      </c>
      <c r="I122" s="301" t="s">
        <v>197</v>
      </c>
      <c r="J122" s="302" t="s">
        <v>194</v>
      </c>
    </row>
    <row r="123" spans="1:10">
      <c r="A123">
        <v>122</v>
      </c>
      <c r="B123" s="237" t="s">
        <v>1751</v>
      </c>
      <c r="C123" s="235" t="s">
        <v>197</v>
      </c>
      <c r="D123" s="235" t="s">
        <v>194</v>
      </c>
      <c r="E123" s="303" t="s">
        <v>1635</v>
      </c>
      <c r="F123" s="298" t="s">
        <v>1751</v>
      </c>
      <c r="G123" s="299">
        <v>3</v>
      </c>
      <c r="H123" s="300">
        <v>2</v>
      </c>
      <c r="I123" s="301" t="s">
        <v>197</v>
      </c>
      <c r="J123" s="302" t="s">
        <v>194</v>
      </c>
    </row>
    <row r="124" spans="1:10">
      <c r="A124">
        <v>123</v>
      </c>
      <c r="B124" s="237" t="s">
        <v>1783</v>
      </c>
      <c r="C124" s="236" t="s">
        <v>197</v>
      </c>
      <c r="D124" s="236" t="s">
        <v>194</v>
      </c>
      <c r="E124" s="303" t="s">
        <v>1635</v>
      </c>
      <c r="F124" s="298" t="s">
        <v>1783</v>
      </c>
      <c r="G124" s="306">
        <v>3</v>
      </c>
      <c r="H124" s="304">
        <v>2</v>
      </c>
      <c r="I124" s="307" t="s">
        <v>197</v>
      </c>
      <c r="J124" s="305" t="s">
        <v>194</v>
      </c>
    </row>
    <row r="125" spans="1:10">
      <c r="A125">
        <v>124</v>
      </c>
      <c r="B125" s="237" t="s">
        <v>1790</v>
      </c>
      <c r="C125" s="236" t="s">
        <v>198</v>
      </c>
      <c r="D125" s="236" t="s">
        <v>199</v>
      </c>
      <c r="E125" s="303" t="s">
        <v>1635</v>
      </c>
      <c r="F125" s="298" t="s">
        <v>1790</v>
      </c>
      <c r="G125" s="299">
        <v>4</v>
      </c>
      <c r="H125" s="300">
        <v>3</v>
      </c>
      <c r="I125" s="301" t="s">
        <v>198</v>
      </c>
      <c r="J125" s="302" t="s">
        <v>199</v>
      </c>
    </row>
    <row r="126" spans="1:10">
      <c r="A126">
        <v>125</v>
      </c>
      <c r="B126" s="237" t="s">
        <v>1819</v>
      </c>
      <c r="C126" s="234" t="s">
        <v>197</v>
      </c>
      <c r="D126" s="234" t="s">
        <v>199</v>
      </c>
      <c r="E126" s="303" t="s">
        <v>1635</v>
      </c>
      <c r="F126" s="298" t="s">
        <v>1819</v>
      </c>
      <c r="G126" s="299">
        <v>3</v>
      </c>
      <c r="H126" s="300">
        <v>3</v>
      </c>
      <c r="I126" s="301" t="s">
        <v>197</v>
      </c>
      <c r="J126" s="302" t="s">
        <v>199</v>
      </c>
    </row>
    <row r="127" spans="1:10">
      <c r="A127">
        <v>126</v>
      </c>
      <c r="B127" s="237" t="s">
        <v>1837</v>
      </c>
      <c r="C127" s="234" t="s">
        <v>197</v>
      </c>
      <c r="D127" s="234" t="s">
        <v>194</v>
      </c>
      <c r="E127" s="303" t="s">
        <v>1635</v>
      </c>
      <c r="F127" s="298" t="s">
        <v>1837</v>
      </c>
      <c r="G127" s="299">
        <v>3</v>
      </c>
      <c r="H127" s="300">
        <v>2</v>
      </c>
      <c r="I127" s="301" t="s">
        <v>197</v>
      </c>
      <c r="J127" s="302" t="s">
        <v>194</v>
      </c>
    </row>
    <row r="128" spans="1:10">
      <c r="A128">
        <v>127</v>
      </c>
      <c r="B128" s="237" t="s">
        <v>1848</v>
      </c>
      <c r="C128" s="234" t="s">
        <v>193</v>
      </c>
      <c r="D128" s="234" t="s">
        <v>194</v>
      </c>
      <c r="E128" s="303" t="s">
        <v>1635</v>
      </c>
      <c r="F128" s="298" t="s">
        <v>1848</v>
      </c>
      <c r="G128" s="299">
        <v>1</v>
      </c>
      <c r="H128" s="300">
        <v>2</v>
      </c>
      <c r="I128" s="301" t="s">
        <v>193</v>
      </c>
      <c r="J128" s="302" t="s">
        <v>194</v>
      </c>
    </row>
    <row r="129" spans="1:10">
      <c r="A129">
        <v>128</v>
      </c>
      <c r="B129" s="237" t="s">
        <v>1855</v>
      </c>
      <c r="C129" s="234" t="s">
        <v>193</v>
      </c>
      <c r="D129" s="234" t="s">
        <v>194</v>
      </c>
      <c r="E129" s="303" t="s">
        <v>1635</v>
      </c>
      <c r="F129" s="298" t="s">
        <v>1855</v>
      </c>
      <c r="G129" s="299">
        <v>1</v>
      </c>
      <c r="H129" s="304">
        <v>2</v>
      </c>
      <c r="I129" s="301" t="s">
        <v>193</v>
      </c>
      <c r="J129" s="305" t="s">
        <v>194</v>
      </c>
    </row>
    <row r="130" spans="1:10">
      <c r="A130">
        <v>129</v>
      </c>
      <c r="B130" s="237" t="s">
        <v>386</v>
      </c>
      <c r="C130" s="234" t="s">
        <v>198</v>
      </c>
      <c r="D130" s="234" t="s">
        <v>199</v>
      </c>
      <c r="E130" s="303" t="s">
        <v>1635</v>
      </c>
      <c r="F130" s="298" t="s">
        <v>386</v>
      </c>
      <c r="G130" s="299">
        <v>4</v>
      </c>
      <c r="H130" s="300">
        <v>3</v>
      </c>
      <c r="I130" s="301" t="s">
        <v>198</v>
      </c>
      <c r="J130" s="302" t="s">
        <v>199</v>
      </c>
    </row>
    <row r="131" spans="1:10">
      <c r="A131">
        <v>130</v>
      </c>
      <c r="B131" s="237" t="s">
        <v>1885</v>
      </c>
      <c r="C131" s="234" t="s">
        <v>198</v>
      </c>
      <c r="D131" s="234" t="s">
        <v>199</v>
      </c>
      <c r="E131" s="303" t="s">
        <v>1635</v>
      </c>
      <c r="F131" s="298" t="s">
        <v>1885</v>
      </c>
      <c r="G131" s="299">
        <v>4</v>
      </c>
      <c r="H131" s="300">
        <v>3</v>
      </c>
      <c r="I131" s="301" t="s">
        <v>198</v>
      </c>
      <c r="J131" s="302" t="s">
        <v>199</v>
      </c>
    </row>
    <row r="132" spans="1:10">
      <c r="A132">
        <v>131</v>
      </c>
      <c r="B132" s="243" t="s">
        <v>4550</v>
      </c>
      <c r="C132" s="234" t="s">
        <v>198</v>
      </c>
      <c r="D132" s="234" t="s">
        <v>199</v>
      </c>
      <c r="E132" s="303" t="s">
        <v>1635</v>
      </c>
      <c r="F132" s="298" t="s">
        <v>4678</v>
      </c>
      <c r="G132" s="299">
        <v>4</v>
      </c>
      <c r="H132" s="300">
        <v>3</v>
      </c>
      <c r="I132" s="301" t="s">
        <v>198</v>
      </c>
      <c r="J132" s="302" t="s">
        <v>199</v>
      </c>
    </row>
    <row r="133" spans="1:10">
      <c r="A133">
        <v>132</v>
      </c>
      <c r="B133" s="237" t="s">
        <v>1898</v>
      </c>
      <c r="C133" s="234" t="s">
        <v>198</v>
      </c>
      <c r="D133" s="234" t="s">
        <v>199</v>
      </c>
      <c r="E133" s="303" t="s">
        <v>1635</v>
      </c>
      <c r="F133" s="298" t="s">
        <v>1898</v>
      </c>
      <c r="G133" s="299">
        <v>4</v>
      </c>
      <c r="H133" s="300">
        <v>3</v>
      </c>
      <c r="I133" s="301" t="s">
        <v>198</v>
      </c>
      <c r="J133" s="302" t="s">
        <v>199</v>
      </c>
    </row>
    <row r="134" spans="1:10">
      <c r="A134">
        <v>133</v>
      </c>
      <c r="B134" s="237" t="s">
        <v>1904</v>
      </c>
      <c r="C134" s="234" t="s">
        <v>198</v>
      </c>
      <c r="D134" s="234" t="s">
        <v>199</v>
      </c>
      <c r="E134" s="303" t="s">
        <v>1635</v>
      </c>
      <c r="F134" s="298" t="s">
        <v>1904</v>
      </c>
      <c r="G134" s="299">
        <v>4</v>
      </c>
      <c r="H134" s="300">
        <v>3</v>
      </c>
      <c r="I134" s="301" t="s">
        <v>198</v>
      </c>
      <c r="J134" s="302" t="s">
        <v>199</v>
      </c>
    </row>
    <row r="135" spans="1:10">
      <c r="A135">
        <v>134</v>
      </c>
      <c r="B135" s="237" t="s">
        <v>1910</v>
      </c>
      <c r="C135" s="234" t="s">
        <v>197</v>
      </c>
      <c r="D135" s="234" t="s">
        <v>194</v>
      </c>
      <c r="E135" s="297" t="s">
        <v>1910</v>
      </c>
      <c r="F135" s="298"/>
      <c r="G135" s="299">
        <v>3</v>
      </c>
      <c r="H135" s="300">
        <v>2</v>
      </c>
      <c r="I135" s="301" t="s">
        <v>197</v>
      </c>
      <c r="J135" s="302" t="s">
        <v>194</v>
      </c>
    </row>
    <row r="136" spans="1:10">
      <c r="A136">
        <v>135</v>
      </c>
      <c r="B136" s="241" t="s">
        <v>4551</v>
      </c>
      <c r="C136" s="234" t="s">
        <v>197</v>
      </c>
      <c r="D136" s="234" t="s">
        <v>194</v>
      </c>
      <c r="E136" s="303" t="s">
        <v>1910</v>
      </c>
      <c r="F136" s="298" t="s">
        <v>1910</v>
      </c>
      <c r="G136" s="306">
        <v>3</v>
      </c>
      <c r="H136" s="300">
        <v>2</v>
      </c>
      <c r="I136" s="307" t="s">
        <v>197</v>
      </c>
      <c r="J136" s="302" t="s">
        <v>194</v>
      </c>
    </row>
    <row r="137" spans="1:10">
      <c r="A137">
        <v>136</v>
      </c>
      <c r="B137" s="237" t="s">
        <v>1933</v>
      </c>
      <c r="C137" s="234" t="s">
        <v>193</v>
      </c>
      <c r="D137" s="234" t="s">
        <v>195</v>
      </c>
      <c r="E137" s="303" t="s">
        <v>1910</v>
      </c>
      <c r="F137" s="298" t="s">
        <v>1933</v>
      </c>
      <c r="G137" s="299">
        <v>1</v>
      </c>
      <c r="H137" s="300">
        <v>1</v>
      </c>
      <c r="I137" s="301" t="s">
        <v>193</v>
      </c>
      <c r="J137" s="302" t="s">
        <v>195</v>
      </c>
    </row>
    <row r="138" spans="1:10">
      <c r="A138">
        <v>137</v>
      </c>
      <c r="B138" s="237" t="s">
        <v>1939</v>
      </c>
      <c r="C138" s="234" t="s">
        <v>198</v>
      </c>
      <c r="D138" s="234" t="s">
        <v>195</v>
      </c>
      <c r="E138" s="303" t="s">
        <v>1910</v>
      </c>
      <c r="F138" s="298" t="s">
        <v>1939</v>
      </c>
      <c r="G138" s="299">
        <v>4</v>
      </c>
      <c r="H138" s="304">
        <v>1</v>
      </c>
      <c r="I138" s="301" t="s">
        <v>198</v>
      </c>
      <c r="J138" s="305" t="s">
        <v>195</v>
      </c>
    </row>
    <row r="139" spans="1:10">
      <c r="A139">
        <v>138</v>
      </c>
      <c r="B139" s="237" t="s">
        <v>1946</v>
      </c>
      <c r="C139" s="234" t="s">
        <v>193</v>
      </c>
      <c r="D139" s="234" t="s">
        <v>199</v>
      </c>
      <c r="E139" s="297" t="s">
        <v>1946</v>
      </c>
      <c r="F139" s="298"/>
      <c r="G139" s="299">
        <v>1</v>
      </c>
      <c r="H139" s="300">
        <v>3</v>
      </c>
      <c r="I139" s="301" t="s">
        <v>193</v>
      </c>
      <c r="J139" s="302" t="s">
        <v>199</v>
      </c>
    </row>
    <row r="140" spans="1:10">
      <c r="A140">
        <v>139</v>
      </c>
      <c r="B140" s="237" t="s">
        <v>1947</v>
      </c>
      <c r="C140" s="234" t="s">
        <v>193</v>
      </c>
      <c r="D140" s="234" t="s">
        <v>199</v>
      </c>
      <c r="E140" s="303" t="s">
        <v>1946</v>
      </c>
      <c r="F140" s="298" t="s">
        <v>1947</v>
      </c>
      <c r="G140" s="299">
        <v>1</v>
      </c>
      <c r="H140" s="300">
        <v>3</v>
      </c>
      <c r="I140" s="301" t="s">
        <v>193</v>
      </c>
      <c r="J140" s="302" t="s">
        <v>199</v>
      </c>
    </row>
    <row r="141" spans="1:10">
      <c r="A141">
        <v>140</v>
      </c>
      <c r="B141" s="237" t="s">
        <v>1969</v>
      </c>
      <c r="C141" s="234" t="s">
        <v>196</v>
      </c>
      <c r="D141" s="234" t="s">
        <v>199</v>
      </c>
      <c r="E141" s="303" t="s">
        <v>1946</v>
      </c>
      <c r="F141" s="298" t="s">
        <v>1969</v>
      </c>
      <c r="G141" s="306">
        <v>2</v>
      </c>
      <c r="H141" s="300">
        <v>3</v>
      </c>
      <c r="I141" s="307" t="s">
        <v>196</v>
      </c>
      <c r="J141" s="302" t="s">
        <v>199</v>
      </c>
    </row>
    <row r="142" spans="1:10">
      <c r="A142">
        <v>141</v>
      </c>
      <c r="B142" s="237" t="s">
        <v>1977</v>
      </c>
      <c r="C142" s="234" t="s">
        <v>196</v>
      </c>
      <c r="D142" s="234" t="s">
        <v>199</v>
      </c>
      <c r="E142" s="303" t="s">
        <v>1946</v>
      </c>
      <c r="F142" s="298" t="s">
        <v>1977</v>
      </c>
      <c r="G142" s="299">
        <v>2</v>
      </c>
      <c r="H142" s="300">
        <v>3</v>
      </c>
      <c r="I142" s="301" t="s">
        <v>196</v>
      </c>
      <c r="J142" s="302" t="s">
        <v>199</v>
      </c>
    </row>
    <row r="143" spans="1:10">
      <c r="A143">
        <v>142</v>
      </c>
      <c r="B143" s="243" t="s">
        <v>4552</v>
      </c>
      <c r="C143" s="234" t="s">
        <v>193</v>
      </c>
      <c r="D143" s="234" t="s">
        <v>199</v>
      </c>
      <c r="E143" s="303" t="s">
        <v>1946</v>
      </c>
      <c r="F143" s="298" t="s">
        <v>4682</v>
      </c>
      <c r="G143" s="299">
        <v>1</v>
      </c>
      <c r="H143" s="300">
        <v>3</v>
      </c>
      <c r="I143" s="301" t="s">
        <v>193</v>
      </c>
      <c r="J143" s="302" t="s">
        <v>199</v>
      </c>
    </row>
    <row r="144" spans="1:10">
      <c r="A144">
        <v>143</v>
      </c>
      <c r="B144" s="237" t="s">
        <v>1992</v>
      </c>
      <c r="C144" s="234" t="s">
        <v>196</v>
      </c>
      <c r="D144" s="234" t="s">
        <v>199</v>
      </c>
      <c r="E144" s="303" t="s">
        <v>1946</v>
      </c>
      <c r="F144" s="298" t="s">
        <v>1992</v>
      </c>
      <c r="G144" s="299">
        <v>2</v>
      </c>
      <c r="H144" s="300">
        <v>3</v>
      </c>
      <c r="I144" s="301" t="s">
        <v>196</v>
      </c>
      <c r="J144" s="302" t="s">
        <v>199</v>
      </c>
    </row>
    <row r="145" spans="1:10">
      <c r="A145">
        <v>144</v>
      </c>
      <c r="B145" s="237" t="s">
        <v>1997</v>
      </c>
      <c r="C145" s="234" t="s">
        <v>198</v>
      </c>
      <c r="D145" s="234" t="s">
        <v>194</v>
      </c>
      <c r="E145" s="303" t="s">
        <v>1946</v>
      </c>
      <c r="F145" s="298" t="s">
        <v>1997</v>
      </c>
      <c r="G145" s="299">
        <v>4</v>
      </c>
      <c r="H145" s="300">
        <v>2</v>
      </c>
      <c r="I145" s="301" t="s">
        <v>198</v>
      </c>
      <c r="J145" s="302" t="s">
        <v>194</v>
      </c>
    </row>
    <row r="146" spans="1:10">
      <c r="A146">
        <v>145</v>
      </c>
      <c r="B146" s="296" t="s">
        <v>4673</v>
      </c>
      <c r="C146" s="234" t="s">
        <v>198</v>
      </c>
      <c r="D146" s="234" t="s">
        <v>199</v>
      </c>
      <c r="E146" s="303" t="s">
        <v>1946</v>
      </c>
      <c r="F146" s="298" t="s">
        <v>2009</v>
      </c>
      <c r="G146" s="299">
        <v>4</v>
      </c>
      <c r="H146" s="300">
        <v>3</v>
      </c>
      <c r="I146" s="301" t="s">
        <v>198</v>
      </c>
      <c r="J146" s="302" t="s">
        <v>199</v>
      </c>
    </row>
    <row r="147" spans="1:10">
      <c r="A147">
        <v>146</v>
      </c>
      <c r="B147" s="237" t="s">
        <v>2014</v>
      </c>
      <c r="C147" s="234" t="s">
        <v>196</v>
      </c>
      <c r="D147" s="234" t="s">
        <v>194</v>
      </c>
      <c r="E147" s="297" t="s">
        <v>2014</v>
      </c>
      <c r="F147" s="298"/>
      <c r="G147" s="299">
        <v>2</v>
      </c>
      <c r="H147" s="300">
        <v>2</v>
      </c>
      <c r="I147" s="301" t="s">
        <v>196</v>
      </c>
      <c r="J147" s="302" t="s">
        <v>194</v>
      </c>
    </row>
    <row r="148" spans="1:10">
      <c r="A148">
        <v>147</v>
      </c>
      <c r="B148" s="237" t="s">
        <v>2015</v>
      </c>
      <c r="C148" s="234" t="s">
        <v>193</v>
      </c>
      <c r="D148" s="234" t="s">
        <v>194</v>
      </c>
      <c r="E148" s="303" t="s">
        <v>2014</v>
      </c>
      <c r="F148" s="298" t="s">
        <v>2015</v>
      </c>
      <c r="G148" s="299">
        <v>1</v>
      </c>
      <c r="H148" s="300">
        <v>2</v>
      </c>
      <c r="I148" s="301" t="s">
        <v>193</v>
      </c>
      <c r="J148" s="302" t="s">
        <v>194</v>
      </c>
    </row>
    <row r="149" spans="1:10">
      <c r="A149">
        <v>148</v>
      </c>
      <c r="B149" s="237" t="s">
        <v>2028</v>
      </c>
      <c r="C149" s="234" t="s">
        <v>197</v>
      </c>
      <c r="D149" s="234" t="s">
        <v>194</v>
      </c>
      <c r="E149" s="303" t="s">
        <v>2014</v>
      </c>
      <c r="F149" s="298" t="s">
        <v>2028</v>
      </c>
      <c r="G149" s="299">
        <v>3</v>
      </c>
      <c r="H149" s="300">
        <v>2</v>
      </c>
      <c r="I149" s="301" t="s">
        <v>197</v>
      </c>
      <c r="J149" s="302" t="s">
        <v>194</v>
      </c>
    </row>
    <row r="150" spans="1:10">
      <c r="A150">
        <v>149</v>
      </c>
      <c r="B150" s="237" t="s">
        <v>2033</v>
      </c>
      <c r="C150" s="234" t="s">
        <v>196</v>
      </c>
      <c r="D150" s="234" t="s">
        <v>199</v>
      </c>
      <c r="E150" s="303" t="s">
        <v>2014</v>
      </c>
      <c r="F150" s="298" t="s">
        <v>2033</v>
      </c>
      <c r="G150" s="306">
        <v>2</v>
      </c>
      <c r="H150" s="304">
        <v>3</v>
      </c>
      <c r="I150" s="307" t="s">
        <v>196</v>
      </c>
      <c r="J150" s="305" t="s">
        <v>199</v>
      </c>
    </row>
    <row r="151" spans="1:10">
      <c r="A151">
        <v>150</v>
      </c>
      <c r="B151" s="237" t="s">
        <v>2043</v>
      </c>
      <c r="C151" s="234" t="s">
        <v>196</v>
      </c>
      <c r="D151" s="234" t="s">
        <v>194</v>
      </c>
      <c r="E151" s="303" t="s">
        <v>2014</v>
      </c>
      <c r="F151" s="298" t="s">
        <v>2043</v>
      </c>
      <c r="G151" s="299">
        <v>2</v>
      </c>
      <c r="H151" s="300">
        <v>2</v>
      </c>
      <c r="I151" s="301" t="s">
        <v>196</v>
      </c>
      <c r="J151" s="302" t="s">
        <v>194</v>
      </c>
    </row>
    <row r="152" spans="1:10">
      <c r="A152">
        <v>151</v>
      </c>
      <c r="B152" s="237" t="s">
        <v>2047</v>
      </c>
      <c r="C152" s="234" t="s">
        <v>196</v>
      </c>
      <c r="D152" s="234" t="s">
        <v>194</v>
      </c>
      <c r="E152" s="303" t="s">
        <v>2014</v>
      </c>
      <c r="F152" s="298" t="s">
        <v>2047</v>
      </c>
      <c r="G152" s="299">
        <v>2</v>
      </c>
      <c r="H152" s="300">
        <v>2</v>
      </c>
      <c r="I152" s="301" t="s">
        <v>196</v>
      </c>
      <c r="J152" s="302" t="s">
        <v>194</v>
      </c>
    </row>
    <row r="153" spans="1:10">
      <c r="A153">
        <v>152</v>
      </c>
      <c r="B153" s="243" t="s">
        <v>4553</v>
      </c>
      <c r="C153" s="234" t="s">
        <v>196</v>
      </c>
      <c r="D153" s="234" t="s">
        <v>194</v>
      </c>
      <c r="E153" s="303" t="s">
        <v>2014</v>
      </c>
      <c r="F153" s="298" t="s">
        <v>4681</v>
      </c>
      <c r="G153" s="299">
        <v>2</v>
      </c>
      <c r="H153" s="304">
        <v>2</v>
      </c>
      <c r="I153" s="301" t="s">
        <v>196</v>
      </c>
      <c r="J153" s="305" t="s">
        <v>194</v>
      </c>
    </row>
    <row r="154" spans="1:10">
      <c r="A154">
        <v>153</v>
      </c>
      <c r="B154" s="237" t="s">
        <v>2059</v>
      </c>
      <c r="C154" s="234" t="s">
        <v>196</v>
      </c>
      <c r="D154" s="234" t="s">
        <v>194</v>
      </c>
      <c r="E154" s="303" t="s">
        <v>2014</v>
      </c>
      <c r="F154" s="298" t="s">
        <v>2059</v>
      </c>
      <c r="G154" s="299">
        <v>2</v>
      </c>
      <c r="H154" s="304">
        <v>2</v>
      </c>
      <c r="I154" s="301" t="s">
        <v>196</v>
      </c>
      <c r="J154" s="305" t="s">
        <v>194</v>
      </c>
    </row>
    <row r="155" spans="1:10">
      <c r="A155">
        <v>154</v>
      </c>
      <c r="B155" s="237" t="s">
        <v>2061</v>
      </c>
      <c r="C155" s="234" t="s">
        <v>196</v>
      </c>
      <c r="D155" s="234" t="s">
        <v>194</v>
      </c>
      <c r="E155" s="303" t="s">
        <v>2014</v>
      </c>
      <c r="F155" s="298" t="s">
        <v>2061</v>
      </c>
      <c r="G155" s="299">
        <v>2</v>
      </c>
      <c r="H155" s="300">
        <v>2</v>
      </c>
      <c r="I155" s="301" t="s">
        <v>196</v>
      </c>
      <c r="J155" s="302" t="s">
        <v>194</v>
      </c>
    </row>
    <row r="156" spans="1:10">
      <c r="A156">
        <v>155</v>
      </c>
      <c r="B156" s="237" t="s">
        <v>2065</v>
      </c>
      <c r="C156" s="234" t="s">
        <v>196</v>
      </c>
      <c r="D156" s="234" t="s">
        <v>199</v>
      </c>
      <c r="E156" s="303" t="s">
        <v>2014</v>
      </c>
      <c r="F156" s="298" t="s">
        <v>2065</v>
      </c>
      <c r="G156" s="299">
        <v>2</v>
      </c>
      <c r="H156" s="300">
        <v>3</v>
      </c>
      <c r="I156" s="301" t="s">
        <v>196</v>
      </c>
      <c r="J156" s="302" t="s">
        <v>199</v>
      </c>
    </row>
    <row r="157" spans="1:10">
      <c r="A157">
        <v>156</v>
      </c>
      <c r="B157" s="237" t="s">
        <v>2067</v>
      </c>
      <c r="C157" s="234" t="s">
        <v>197</v>
      </c>
      <c r="D157" s="234" t="s">
        <v>194</v>
      </c>
      <c r="E157" s="297" t="s">
        <v>2067</v>
      </c>
      <c r="F157" s="298"/>
      <c r="G157" s="299">
        <v>3</v>
      </c>
      <c r="H157" s="300">
        <v>2</v>
      </c>
      <c r="I157" s="301" t="s">
        <v>197</v>
      </c>
      <c r="J157" s="302" t="s">
        <v>194</v>
      </c>
    </row>
    <row r="158" spans="1:10">
      <c r="A158">
        <v>157</v>
      </c>
      <c r="B158" s="237" t="s">
        <v>2068</v>
      </c>
      <c r="C158" s="234" t="s">
        <v>197</v>
      </c>
      <c r="D158" s="234" t="s">
        <v>194</v>
      </c>
      <c r="E158" s="303" t="s">
        <v>2067</v>
      </c>
      <c r="F158" s="298" t="s">
        <v>2068</v>
      </c>
      <c r="G158" s="306">
        <v>3</v>
      </c>
      <c r="H158" s="300">
        <v>2</v>
      </c>
      <c r="I158" s="307" t="s">
        <v>197</v>
      </c>
      <c r="J158" s="302" t="s">
        <v>194</v>
      </c>
    </row>
    <row r="159" spans="1:10">
      <c r="A159">
        <v>158</v>
      </c>
      <c r="B159" s="237" t="s">
        <v>2093</v>
      </c>
      <c r="C159" s="234" t="s">
        <v>197</v>
      </c>
      <c r="D159" s="234" t="s">
        <v>199</v>
      </c>
      <c r="E159" s="303" t="s">
        <v>2067</v>
      </c>
      <c r="F159" s="298" t="s">
        <v>2093</v>
      </c>
      <c r="G159" s="299">
        <v>3</v>
      </c>
      <c r="H159" s="300">
        <v>3</v>
      </c>
      <c r="I159" s="301" t="s">
        <v>197</v>
      </c>
      <c r="J159" s="302" t="s">
        <v>199</v>
      </c>
    </row>
    <row r="160" spans="1:10">
      <c r="A160">
        <v>159</v>
      </c>
      <c r="B160" s="237" t="s">
        <v>2101</v>
      </c>
      <c r="C160" s="234" t="s">
        <v>197</v>
      </c>
      <c r="D160" s="234" t="s">
        <v>195</v>
      </c>
      <c r="E160" s="303" t="s">
        <v>2067</v>
      </c>
      <c r="F160" s="298" t="s">
        <v>2101</v>
      </c>
      <c r="G160" s="299">
        <v>3</v>
      </c>
      <c r="H160" s="300">
        <v>1</v>
      </c>
      <c r="I160" s="301" t="s">
        <v>197</v>
      </c>
      <c r="J160" s="302" t="s">
        <v>195</v>
      </c>
    </row>
    <row r="161" spans="1:10">
      <c r="A161">
        <v>160</v>
      </c>
      <c r="B161" s="237" t="s">
        <v>2115</v>
      </c>
      <c r="C161" s="234" t="s">
        <v>196</v>
      </c>
      <c r="D161" s="234" t="s">
        <v>195</v>
      </c>
      <c r="E161" s="303" t="s">
        <v>2067</v>
      </c>
      <c r="F161" s="298" t="s">
        <v>2115</v>
      </c>
      <c r="G161" s="299">
        <v>2</v>
      </c>
      <c r="H161" s="300">
        <v>1</v>
      </c>
      <c r="I161" s="301" t="s">
        <v>196</v>
      </c>
      <c r="J161" s="302" t="s">
        <v>195</v>
      </c>
    </row>
    <row r="162" spans="1:10">
      <c r="A162">
        <v>161</v>
      </c>
      <c r="B162" s="237" t="s">
        <v>2124</v>
      </c>
      <c r="C162" s="234" t="s">
        <v>197</v>
      </c>
      <c r="D162" s="234" t="s">
        <v>195</v>
      </c>
      <c r="E162" s="303" t="s">
        <v>2067</v>
      </c>
      <c r="F162" s="298" t="s">
        <v>2124</v>
      </c>
      <c r="G162" s="299">
        <v>3</v>
      </c>
      <c r="H162" s="304">
        <v>1</v>
      </c>
      <c r="I162" s="301" t="s">
        <v>197</v>
      </c>
      <c r="J162" s="305" t="s">
        <v>195</v>
      </c>
    </row>
    <row r="163" spans="1:10">
      <c r="A163">
        <v>162</v>
      </c>
      <c r="B163" s="237" t="s">
        <v>2139</v>
      </c>
      <c r="C163" s="234" t="s">
        <v>196</v>
      </c>
      <c r="D163" s="234" t="s">
        <v>195</v>
      </c>
      <c r="E163" s="303" t="s">
        <v>2067</v>
      </c>
      <c r="F163" s="298" t="s">
        <v>2139</v>
      </c>
      <c r="G163" s="299">
        <v>2</v>
      </c>
      <c r="H163" s="300">
        <v>1</v>
      </c>
      <c r="I163" s="301" t="s">
        <v>196</v>
      </c>
      <c r="J163" s="302" t="s">
        <v>195</v>
      </c>
    </row>
    <row r="164" spans="1:10">
      <c r="A164">
        <v>163</v>
      </c>
      <c r="B164" s="237" t="s">
        <v>2155</v>
      </c>
      <c r="C164" s="234" t="s">
        <v>197</v>
      </c>
      <c r="D164" s="234" t="s">
        <v>194</v>
      </c>
      <c r="E164" s="303" t="s">
        <v>2067</v>
      </c>
      <c r="F164" s="298" t="s">
        <v>2155</v>
      </c>
      <c r="G164" s="299">
        <v>3</v>
      </c>
      <c r="H164" s="300">
        <v>2</v>
      </c>
      <c r="I164" s="301" t="s">
        <v>197</v>
      </c>
      <c r="J164" s="302" t="s">
        <v>194</v>
      </c>
    </row>
    <row r="165" spans="1:10">
      <c r="A165">
        <v>164</v>
      </c>
      <c r="B165" s="7" t="s">
        <v>2167</v>
      </c>
      <c r="C165" s="234" t="s">
        <v>197</v>
      </c>
      <c r="D165" s="234" t="s">
        <v>194</v>
      </c>
      <c r="E165" s="303" t="s">
        <v>2067</v>
      </c>
      <c r="F165" s="298" t="s">
        <v>2167</v>
      </c>
      <c r="G165" s="299">
        <v>3</v>
      </c>
      <c r="H165" s="300">
        <v>2</v>
      </c>
      <c r="I165" s="301" t="s">
        <v>197</v>
      </c>
      <c r="J165" s="302" t="s">
        <v>194</v>
      </c>
    </row>
    <row r="166" spans="1:10">
      <c r="A166">
        <v>165</v>
      </c>
      <c r="B166" s="7" t="s">
        <v>2180</v>
      </c>
      <c r="C166" s="234" t="s">
        <v>198</v>
      </c>
      <c r="D166" s="234" t="s">
        <v>194</v>
      </c>
      <c r="E166" s="303" t="s">
        <v>2067</v>
      </c>
      <c r="F166" s="298" t="s">
        <v>2180</v>
      </c>
      <c r="G166" s="299">
        <v>4</v>
      </c>
      <c r="H166" s="300">
        <v>2</v>
      </c>
      <c r="I166" s="301" t="s">
        <v>198</v>
      </c>
      <c r="J166" s="302" t="s">
        <v>194</v>
      </c>
    </row>
    <row r="167" spans="1:10">
      <c r="A167">
        <v>166</v>
      </c>
      <c r="B167" s="7" t="s">
        <v>2189</v>
      </c>
      <c r="C167" s="234" t="s">
        <v>198</v>
      </c>
      <c r="D167" s="234" t="s">
        <v>194</v>
      </c>
      <c r="E167" s="303" t="s">
        <v>2067</v>
      </c>
      <c r="F167" s="298" t="s">
        <v>2189</v>
      </c>
      <c r="G167" s="299">
        <v>4</v>
      </c>
      <c r="H167" s="304">
        <v>2</v>
      </c>
      <c r="I167" s="301" t="s">
        <v>198</v>
      </c>
      <c r="J167" s="305" t="s">
        <v>194</v>
      </c>
    </row>
    <row r="168" spans="1:10">
      <c r="A168">
        <v>167</v>
      </c>
      <c r="B168" s="7" t="s">
        <v>2197</v>
      </c>
      <c r="C168" s="234" t="s">
        <v>198</v>
      </c>
      <c r="D168" s="234" t="s">
        <v>195</v>
      </c>
      <c r="E168" s="303" t="s">
        <v>2067</v>
      </c>
      <c r="F168" s="298" t="s">
        <v>2197</v>
      </c>
      <c r="G168" s="299">
        <v>4</v>
      </c>
      <c r="H168" s="304">
        <v>1</v>
      </c>
      <c r="I168" s="301" t="s">
        <v>198</v>
      </c>
      <c r="J168" s="305" t="s">
        <v>195</v>
      </c>
    </row>
    <row r="169" spans="1:10">
      <c r="A169">
        <v>168</v>
      </c>
      <c r="B169" s="7" t="s">
        <v>2201</v>
      </c>
      <c r="C169" s="234" t="s">
        <v>197</v>
      </c>
      <c r="D169" s="234" t="s">
        <v>195</v>
      </c>
      <c r="E169" s="303" t="s">
        <v>2067</v>
      </c>
      <c r="F169" s="298" t="s">
        <v>2201</v>
      </c>
      <c r="G169" s="299">
        <v>3</v>
      </c>
      <c r="H169" s="300">
        <v>1</v>
      </c>
      <c r="I169" s="301" t="s">
        <v>197</v>
      </c>
      <c r="J169" s="302" t="s">
        <v>195</v>
      </c>
    </row>
    <row r="170" spans="1:10">
      <c r="A170">
        <v>169</v>
      </c>
      <c r="B170" s="7" t="s">
        <v>2206</v>
      </c>
      <c r="C170" s="234" t="s">
        <v>198</v>
      </c>
      <c r="D170" s="234" t="s">
        <v>195</v>
      </c>
      <c r="E170" s="303" t="s">
        <v>2067</v>
      </c>
      <c r="F170" s="298" t="s">
        <v>2206</v>
      </c>
      <c r="G170" s="299">
        <v>4</v>
      </c>
      <c r="H170" s="304">
        <v>1</v>
      </c>
      <c r="I170" s="301" t="s">
        <v>198</v>
      </c>
      <c r="J170" s="305" t="s">
        <v>195</v>
      </c>
    </row>
    <row r="171" spans="1:10">
      <c r="A171">
        <v>170</v>
      </c>
      <c r="B171" s="7" t="s">
        <v>2218</v>
      </c>
      <c r="C171" s="234" t="s">
        <v>198</v>
      </c>
      <c r="D171" s="234" t="s">
        <v>195</v>
      </c>
      <c r="E171" s="303" t="s">
        <v>2067</v>
      </c>
      <c r="F171" s="298" t="s">
        <v>2218</v>
      </c>
      <c r="G171" s="299">
        <v>4</v>
      </c>
      <c r="H171" s="300">
        <v>1</v>
      </c>
      <c r="I171" s="301" t="s">
        <v>198</v>
      </c>
      <c r="J171" s="302" t="s">
        <v>195</v>
      </c>
    </row>
    <row r="172" spans="1:10">
      <c r="A172">
        <v>171</v>
      </c>
      <c r="B172" s="7" t="s">
        <v>2228</v>
      </c>
      <c r="C172" s="234" t="s">
        <v>197</v>
      </c>
      <c r="D172" s="234" t="s">
        <v>195</v>
      </c>
      <c r="E172" s="297" t="s">
        <v>2228</v>
      </c>
      <c r="F172" s="298"/>
      <c r="G172" s="299">
        <v>3</v>
      </c>
      <c r="H172" s="300">
        <v>1</v>
      </c>
      <c r="I172" s="301" t="s">
        <v>197</v>
      </c>
      <c r="J172" s="302" t="s">
        <v>195</v>
      </c>
    </row>
    <row r="173" spans="1:10">
      <c r="A173">
        <v>172</v>
      </c>
      <c r="B173" s="7" t="s">
        <v>2229</v>
      </c>
      <c r="C173" s="234" t="s">
        <v>197</v>
      </c>
      <c r="D173" s="234" t="s">
        <v>195</v>
      </c>
      <c r="E173" s="303" t="s">
        <v>2228</v>
      </c>
      <c r="F173" s="298" t="s">
        <v>2229</v>
      </c>
      <c r="G173" s="299">
        <v>3</v>
      </c>
      <c r="H173" s="300">
        <v>1</v>
      </c>
      <c r="I173" s="301" t="s">
        <v>197</v>
      </c>
      <c r="J173" s="302" t="s">
        <v>195</v>
      </c>
    </row>
    <row r="174" spans="1:10">
      <c r="A174">
        <v>173</v>
      </c>
      <c r="B174" s="7" t="s">
        <v>2285</v>
      </c>
      <c r="C174" s="234" t="s">
        <v>198</v>
      </c>
      <c r="D174" s="234" t="s">
        <v>194</v>
      </c>
      <c r="E174" s="303" t="s">
        <v>2228</v>
      </c>
      <c r="F174" s="298" t="s">
        <v>2285</v>
      </c>
      <c r="G174" s="299">
        <v>4</v>
      </c>
      <c r="H174" s="304">
        <v>2</v>
      </c>
      <c r="I174" s="301" t="s">
        <v>198</v>
      </c>
      <c r="J174" s="305" t="s">
        <v>194</v>
      </c>
    </row>
    <row r="175" spans="1:10">
      <c r="A175">
        <v>174</v>
      </c>
      <c r="B175" s="7" t="s">
        <v>2295</v>
      </c>
      <c r="C175" s="234" t="s">
        <v>197</v>
      </c>
      <c r="D175" s="234" t="s">
        <v>194</v>
      </c>
      <c r="E175" s="303" t="s">
        <v>2228</v>
      </c>
      <c r="F175" s="298" t="s">
        <v>2295</v>
      </c>
      <c r="G175" s="299">
        <v>3</v>
      </c>
      <c r="H175" s="300">
        <v>2</v>
      </c>
      <c r="I175" s="301" t="s">
        <v>197</v>
      </c>
      <c r="J175" s="302" t="s">
        <v>194</v>
      </c>
    </row>
    <row r="176" spans="1:10">
      <c r="A176">
        <v>175</v>
      </c>
      <c r="B176" s="7" t="s">
        <v>2299</v>
      </c>
      <c r="C176" s="234" t="s">
        <v>196</v>
      </c>
      <c r="D176" s="234" t="s">
        <v>199</v>
      </c>
      <c r="E176" s="297" t="s">
        <v>2299</v>
      </c>
      <c r="F176" s="298"/>
      <c r="G176" s="299">
        <v>2</v>
      </c>
      <c r="H176" s="300">
        <v>3</v>
      </c>
      <c r="I176" s="301" t="s">
        <v>196</v>
      </c>
      <c r="J176" s="302" t="s">
        <v>199</v>
      </c>
    </row>
    <row r="177" spans="1:10">
      <c r="A177">
        <v>176</v>
      </c>
      <c r="B177" s="7" t="s">
        <v>377</v>
      </c>
      <c r="C177" s="234" t="s">
        <v>193</v>
      </c>
      <c r="D177" s="234" t="s">
        <v>199</v>
      </c>
      <c r="E177" s="303" t="s">
        <v>2299</v>
      </c>
      <c r="F177" s="298" t="s">
        <v>377</v>
      </c>
      <c r="G177" s="299">
        <v>1</v>
      </c>
      <c r="H177" s="300">
        <v>3</v>
      </c>
      <c r="I177" s="301" t="s">
        <v>193</v>
      </c>
      <c r="J177" s="302" t="s">
        <v>199</v>
      </c>
    </row>
    <row r="178" spans="1:10">
      <c r="A178">
        <v>177</v>
      </c>
      <c r="B178" s="7" t="s">
        <v>4554</v>
      </c>
      <c r="C178" s="234" t="s">
        <v>197</v>
      </c>
      <c r="D178" s="234" t="s">
        <v>199</v>
      </c>
      <c r="E178" s="303" t="s">
        <v>2299</v>
      </c>
      <c r="F178" s="298" t="s">
        <v>4682</v>
      </c>
      <c r="G178" s="299">
        <v>3</v>
      </c>
      <c r="H178" s="300">
        <v>3</v>
      </c>
      <c r="I178" s="301" t="s">
        <v>197</v>
      </c>
      <c r="J178" s="302" t="s">
        <v>199</v>
      </c>
    </row>
    <row r="179" spans="1:10">
      <c r="A179">
        <v>178</v>
      </c>
      <c r="B179" s="7" t="s">
        <v>2310</v>
      </c>
      <c r="C179" s="234" t="s">
        <v>196</v>
      </c>
      <c r="D179" s="234" t="s">
        <v>194</v>
      </c>
      <c r="E179" s="303" t="s">
        <v>2299</v>
      </c>
      <c r="F179" s="298" t="s">
        <v>2310</v>
      </c>
      <c r="G179" s="299">
        <v>2</v>
      </c>
      <c r="H179" s="304">
        <v>2</v>
      </c>
      <c r="I179" s="301" t="s">
        <v>196</v>
      </c>
      <c r="J179" s="305" t="s">
        <v>194</v>
      </c>
    </row>
    <row r="180" spans="1:10">
      <c r="A180">
        <v>179</v>
      </c>
      <c r="B180" s="7" t="s">
        <v>2316</v>
      </c>
      <c r="C180" s="234" t="s">
        <v>193</v>
      </c>
      <c r="D180" s="234" t="s">
        <v>199</v>
      </c>
      <c r="E180" s="303" t="s">
        <v>2299</v>
      </c>
      <c r="F180" s="298" t="s">
        <v>2316</v>
      </c>
      <c r="G180" s="299">
        <v>1</v>
      </c>
      <c r="H180" s="300">
        <v>3</v>
      </c>
      <c r="I180" s="301" t="s">
        <v>193</v>
      </c>
      <c r="J180" s="302" t="s">
        <v>199</v>
      </c>
    </row>
    <row r="181" spans="1:10">
      <c r="A181">
        <v>180</v>
      </c>
      <c r="B181" s="7" t="s">
        <v>2324</v>
      </c>
      <c r="C181" s="235" t="s">
        <v>196</v>
      </c>
      <c r="D181" s="235" t="s">
        <v>199</v>
      </c>
      <c r="E181" s="303" t="s">
        <v>2299</v>
      </c>
      <c r="F181" s="298" t="s">
        <v>2324</v>
      </c>
      <c r="G181" s="299">
        <v>2</v>
      </c>
      <c r="H181" s="300">
        <v>3</v>
      </c>
      <c r="I181" s="301" t="s">
        <v>196</v>
      </c>
      <c r="J181" s="302" t="s">
        <v>199</v>
      </c>
    </row>
    <row r="182" spans="1:10">
      <c r="A182">
        <v>181</v>
      </c>
      <c r="B182" s="7" t="s">
        <v>2329</v>
      </c>
      <c r="C182" s="235" t="s">
        <v>196</v>
      </c>
      <c r="D182" s="235" t="s">
        <v>199</v>
      </c>
      <c r="E182" s="303" t="s">
        <v>2299</v>
      </c>
      <c r="F182" s="298" t="s">
        <v>2329</v>
      </c>
      <c r="G182" s="299">
        <v>2</v>
      </c>
      <c r="H182" s="300">
        <v>3</v>
      </c>
      <c r="I182" s="301" t="s">
        <v>196</v>
      </c>
      <c r="J182" s="302" t="s">
        <v>199</v>
      </c>
    </row>
    <row r="183" spans="1:10">
      <c r="A183">
        <v>182</v>
      </c>
      <c r="B183" s="7" t="s">
        <v>4555</v>
      </c>
      <c r="C183" s="235" t="s">
        <v>196</v>
      </c>
      <c r="D183" s="235" t="s">
        <v>199</v>
      </c>
      <c r="E183" s="303" t="s">
        <v>2299</v>
      </c>
      <c r="F183" s="298" t="s">
        <v>4683</v>
      </c>
      <c r="G183" s="299">
        <v>2</v>
      </c>
      <c r="H183" s="300">
        <v>3</v>
      </c>
      <c r="I183" s="301" t="s">
        <v>196</v>
      </c>
      <c r="J183" s="302" t="s">
        <v>199</v>
      </c>
    </row>
    <row r="184" spans="1:10">
      <c r="A184">
        <v>183</v>
      </c>
      <c r="B184" s="7" t="s">
        <v>2340</v>
      </c>
      <c r="C184" s="235" t="s">
        <v>197</v>
      </c>
      <c r="D184" s="235" t="s">
        <v>199</v>
      </c>
      <c r="E184" s="303" t="s">
        <v>2299</v>
      </c>
      <c r="F184" s="298" t="s">
        <v>2340</v>
      </c>
      <c r="G184" s="299">
        <v>3</v>
      </c>
      <c r="H184" s="300">
        <v>3</v>
      </c>
      <c r="I184" s="301" t="s">
        <v>197</v>
      </c>
      <c r="J184" s="302" t="s">
        <v>199</v>
      </c>
    </row>
    <row r="185" spans="1:10">
      <c r="A185">
        <v>184</v>
      </c>
      <c r="B185" s="7" t="s">
        <v>4556</v>
      </c>
      <c r="C185" s="236" t="s">
        <v>197</v>
      </c>
      <c r="D185" s="236" t="s">
        <v>199</v>
      </c>
      <c r="E185" s="303" t="s">
        <v>2299</v>
      </c>
      <c r="F185" s="298" t="s">
        <v>4680</v>
      </c>
      <c r="G185" s="299">
        <v>3</v>
      </c>
      <c r="H185" s="300">
        <v>3</v>
      </c>
      <c r="I185" s="301" t="s">
        <v>197</v>
      </c>
      <c r="J185" s="302" t="s">
        <v>199</v>
      </c>
    </row>
    <row r="186" spans="1:10">
      <c r="A186">
        <v>185</v>
      </c>
      <c r="B186" s="7" t="s">
        <v>2347</v>
      </c>
      <c r="C186" s="236" t="s">
        <v>197</v>
      </c>
      <c r="D186" s="236" t="s">
        <v>199</v>
      </c>
      <c r="E186" s="303" t="s">
        <v>2299</v>
      </c>
      <c r="F186" s="298" t="s">
        <v>2347</v>
      </c>
      <c r="G186" s="306">
        <v>3</v>
      </c>
      <c r="H186" s="300">
        <v>3</v>
      </c>
      <c r="I186" s="307" t="s">
        <v>197</v>
      </c>
      <c r="J186" s="302" t="s">
        <v>199</v>
      </c>
    </row>
    <row r="187" spans="1:10">
      <c r="A187">
        <v>186</v>
      </c>
      <c r="B187" s="7" t="s">
        <v>2356</v>
      </c>
      <c r="C187" s="234" t="s">
        <v>197</v>
      </c>
      <c r="D187" s="234" t="s">
        <v>194</v>
      </c>
      <c r="E187" s="303" t="s">
        <v>2299</v>
      </c>
      <c r="F187" s="298" t="s">
        <v>2356</v>
      </c>
      <c r="G187" s="299">
        <v>3</v>
      </c>
      <c r="H187" s="300">
        <v>2</v>
      </c>
      <c r="I187" s="301" t="s">
        <v>197</v>
      </c>
      <c r="J187" s="302" t="s">
        <v>194</v>
      </c>
    </row>
    <row r="188" spans="1:10">
      <c r="A188">
        <v>187</v>
      </c>
      <c r="B188" s="7" t="s">
        <v>2367</v>
      </c>
      <c r="C188" s="234" t="s">
        <v>197</v>
      </c>
      <c r="D188" s="234" t="s">
        <v>195</v>
      </c>
      <c r="E188" s="297" t="s">
        <v>2367</v>
      </c>
      <c r="F188" s="298"/>
      <c r="G188" s="299">
        <v>3</v>
      </c>
      <c r="H188" s="300">
        <v>1</v>
      </c>
      <c r="I188" s="301" t="s">
        <v>197</v>
      </c>
      <c r="J188" s="302" t="s">
        <v>195</v>
      </c>
    </row>
    <row r="189" spans="1:10">
      <c r="A189">
        <v>188</v>
      </c>
      <c r="B189" s="7" t="s">
        <v>275</v>
      </c>
      <c r="C189" s="234" t="s">
        <v>193</v>
      </c>
      <c r="D189" s="234" t="s">
        <v>195</v>
      </c>
      <c r="E189" s="303" t="s">
        <v>2367</v>
      </c>
      <c r="F189" s="298" t="s">
        <v>275</v>
      </c>
      <c r="G189" s="299">
        <v>1</v>
      </c>
      <c r="H189" s="300">
        <v>1</v>
      </c>
      <c r="I189" s="301" t="s">
        <v>193</v>
      </c>
      <c r="J189" s="302" t="s">
        <v>195</v>
      </c>
    </row>
    <row r="190" spans="1:10">
      <c r="A190">
        <v>189</v>
      </c>
      <c r="B190" s="7" t="s">
        <v>2389</v>
      </c>
      <c r="C190" s="234" t="s">
        <v>197</v>
      </c>
      <c r="D190" s="234" t="s">
        <v>195</v>
      </c>
      <c r="E190" s="303" t="s">
        <v>2367</v>
      </c>
      <c r="F190" s="298" t="s">
        <v>2389</v>
      </c>
      <c r="G190" s="299">
        <v>3</v>
      </c>
      <c r="H190" s="300">
        <v>1</v>
      </c>
      <c r="I190" s="301" t="s">
        <v>197</v>
      </c>
      <c r="J190" s="302" t="s">
        <v>195</v>
      </c>
    </row>
    <row r="191" spans="1:10">
      <c r="A191">
        <v>190</v>
      </c>
      <c r="B191" s="7" t="s">
        <v>4557</v>
      </c>
      <c r="C191" s="234" t="s">
        <v>197</v>
      </c>
      <c r="D191" s="234" t="s">
        <v>195</v>
      </c>
      <c r="E191" s="303" t="s">
        <v>2367</v>
      </c>
      <c r="F191" s="298" t="s">
        <v>4684</v>
      </c>
      <c r="G191" s="299">
        <v>3</v>
      </c>
      <c r="H191" s="300">
        <v>1</v>
      </c>
      <c r="I191" s="301" t="s">
        <v>197</v>
      </c>
      <c r="J191" s="302" t="s">
        <v>195</v>
      </c>
    </row>
    <row r="192" spans="1:10">
      <c r="A192">
        <v>191</v>
      </c>
      <c r="B192" s="7" t="s">
        <v>2441</v>
      </c>
      <c r="C192" s="234" t="s">
        <v>197</v>
      </c>
      <c r="D192" s="234" t="s">
        <v>195</v>
      </c>
      <c r="E192" s="303" t="s">
        <v>2367</v>
      </c>
      <c r="F192" s="298" t="s">
        <v>2441</v>
      </c>
      <c r="G192" s="299">
        <v>3</v>
      </c>
      <c r="H192" s="300">
        <v>1</v>
      </c>
      <c r="I192" s="301" t="s">
        <v>197</v>
      </c>
      <c r="J192" s="302" t="s">
        <v>195</v>
      </c>
    </row>
    <row r="193" spans="1:10">
      <c r="A193">
        <v>192</v>
      </c>
      <c r="B193" s="7" t="s">
        <v>2448</v>
      </c>
      <c r="C193" s="234" t="s">
        <v>198</v>
      </c>
      <c r="D193" s="234" t="s">
        <v>194</v>
      </c>
      <c r="E193" s="303" t="s">
        <v>2367</v>
      </c>
      <c r="F193" s="298" t="s">
        <v>2448</v>
      </c>
      <c r="G193" s="299">
        <v>4</v>
      </c>
      <c r="H193" s="300">
        <v>2</v>
      </c>
      <c r="I193" s="301" t="s">
        <v>198</v>
      </c>
      <c r="J193" s="302" t="s">
        <v>194</v>
      </c>
    </row>
    <row r="194" spans="1:10">
      <c r="A194">
        <v>193</v>
      </c>
      <c r="B194" s="7" t="s">
        <v>2483</v>
      </c>
      <c r="C194" s="234" t="s">
        <v>197</v>
      </c>
      <c r="D194" s="234" t="s">
        <v>194</v>
      </c>
      <c r="E194" s="303" t="s">
        <v>2367</v>
      </c>
      <c r="F194" s="298" t="s">
        <v>2483</v>
      </c>
      <c r="G194" s="299">
        <v>3</v>
      </c>
      <c r="H194" s="304">
        <v>2</v>
      </c>
      <c r="I194" s="301" t="s">
        <v>197</v>
      </c>
      <c r="J194" s="305" t="s">
        <v>194</v>
      </c>
    </row>
    <row r="195" spans="1:10">
      <c r="A195">
        <v>194</v>
      </c>
      <c r="B195" s="7" t="s">
        <v>2484</v>
      </c>
      <c r="C195" s="234" t="s">
        <v>198</v>
      </c>
      <c r="D195" s="234" t="s">
        <v>194</v>
      </c>
      <c r="E195" s="303" t="s">
        <v>2367</v>
      </c>
      <c r="F195" s="298" t="s">
        <v>2484</v>
      </c>
      <c r="G195" s="299">
        <v>4</v>
      </c>
      <c r="H195" s="304">
        <v>2</v>
      </c>
      <c r="I195" s="301" t="s">
        <v>198</v>
      </c>
      <c r="J195" s="305" t="s">
        <v>194</v>
      </c>
    </row>
    <row r="196" spans="1:10">
      <c r="A196">
        <v>195</v>
      </c>
      <c r="B196" s="7" t="s">
        <v>2515</v>
      </c>
      <c r="C196" s="234" t="s">
        <v>197</v>
      </c>
      <c r="D196" s="234" t="s">
        <v>194</v>
      </c>
      <c r="E196" s="297" t="s">
        <v>2515</v>
      </c>
      <c r="F196" s="298"/>
      <c r="G196" s="299">
        <v>3</v>
      </c>
      <c r="H196" s="300">
        <v>2</v>
      </c>
      <c r="I196" s="301" t="s">
        <v>197</v>
      </c>
      <c r="J196" s="302" t="s">
        <v>194</v>
      </c>
    </row>
    <row r="197" spans="1:10">
      <c r="A197">
        <v>196</v>
      </c>
      <c r="B197" s="7" t="s">
        <v>2516</v>
      </c>
      <c r="C197" s="234" t="s">
        <v>197</v>
      </c>
      <c r="D197" s="234" t="s">
        <v>199</v>
      </c>
      <c r="E197" s="303" t="s">
        <v>2515</v>
      </c>
      <c r="F197" s="298" t="s">
        <v>2516</v>
      </c>
      <c r="G197" s="299">
        <v>3</v>
      </c>
      <c r="H197" s="300">
        <v>3</v>
      </c>
      <c r="I197" s="301" t="s">
        <v>197</v>
      </c>
      <c r="J197" s="302" t="s">
        <v>199</v>
      </c>
    </row>
    <row r="198" spans="1:10">
      <c r="A198">
        <v>197</v>
      </c>
      <c r="B198" s="7" t="s">
        <v>2526</v>
      </c>
      <c r="C198" s="234" t="s">
        <v>197</v>
      </c>
      <c r="D198" s="234" t="s">
        <v>194</v>
      </c>
      <c r="E198" s="303" t="s">
        <v>2515</v>
      </c>
      <c r="F198" s="298" t="s">
        <v>2526</v>
      </c>
      <c r="G198" s="299">
        <v>3</v>
      </c>
      <c r="H198" s="300">
        <v>2</v>
      </c>
      <c r="I198" s="301" t="s">
        <v>197</v>
      </c>
      <c r="J198" s="302" t="s">
        <v>194</v>
      </c>
    </row>
    <row r="199" spans="1:10">
      <c r="A199">
        <v>198</v>
      </c>
      <c r="B199" s="7" t="s">
        <v>4558</v>
      </c>
      <c r="C199" s="234" t="s">
        <v>197</v>
      </c>
      <c r="D199" s="234" t="s">
        <v>194</v>
      </c>
      <c r="E199" s="303" t="s">
        <v>2515</v>
      </c>
      <c r="F199" s="298" t="s">
        <v>4675</v>
      </c>
      <c r="G199" s="299">
        <v>3</v>
      </c>
      <c r="H199" s="300">
        <v>2</v>
      </c>
      <c r="I199" s="301" t="s">
        <v>197</v>
      </c>
      <c r="J199" s="302" t="s">
        <v>194</v>
      </c>
    </row>
    <row r="200" spans="1:10">
      <c r="A200">
        <v>199</v>
      </c>
      <c r="B200" s="7" t="s">
        <v>2547</v>
      </c>
      <c r="C200" s="234" t="s">
        <v>197</v>
      </c>
      <c r="D200" s="234" t="s">
        <v>194</v>
      </c>
      <c r="E200" s="303" t="s">
        <v>2515</v>
      </c>
      <c r="F200" s="298" t="s">
        <v>2547</v>
      </c>
      <c r="G200" s="299">
        <v>3</v>
      </c>
      <c r="H200" s="304">
        <v>2</v>
      </c>
      <c r="I200" s="301" t="s">
        <v>197</v>
      </c>
      <c r="J200" s="305" t="s">
        <v>194</v>
      </c>
    </row>
    <row r="201" spans="1:10">
      <c r="A201">
        <v>200</v>
      </c>
      <c r="B201" s="7" t="s">
        <v>4559</v>
      </c>
      <c r="C201" s="234" t="s">
        <v>196</v>
      </c>
      <c r="D201" s="234" t="s">
        <v>194</v>
      </c>
      <c r="E201" s="303" t="s">
        <v>2515</v>
      </c>
      <c r="F201" s="298" t="s">
        <v>4684</v>
      </c>
      <c r="G201" s="299">
        <v>2</v>
      </c>
      <c r="H201" s="300">
        <v>2</v>
      </c>
      <c r="I201" s="301" t="s">
        <v>196</v>
      </c>
      <c r="J201" s="302" t="s">
        <v>194</v>
      </c>
    </row>
    <row r="202" spans="1:10">
      <c r="A202">
        <v>201</v>
      </c>
      <c r="B202" s="7" t="s">
        <v>2561</v>
      </c>
      <c r="C202" s="234" t="s">
        <v>197</v>
      </c>
      <c r="D202" s="234" t="s">
        <v>194</v>
      </c>
      <c r="E202" s="303" t="s">
        <v>2515</v>
      </c>
      <c r="F202" s="298" t="s">
        <v>2561</v>
      </c>
      <c r="G202" s="299">
        <v>3</v>
      </c>
      <c r="H202" s="300">
        <v>2</v>
      </c>
      <c r="I202" s="301" t="s">
        <v>197</v>
      </c>
      <c r="J202" s="302" t="s">
        <v>194</v>
      </c>
    </row>
    <row r="203" spans="1:10">
      <c r="A203">
        <v>202</v>
      </c>
      <c r="B203" s="7" t="s">
        <v>2570</v>
      </c>
      <c r="C203" s="234" t="s">
        <v>197</v>
      </c>
      <c r="D203" s="234" t="s">
        <v>194</v>
      </c>
      <c r="E203" s="303" t="s">
        <v>2515</v>
      </c>
      <c r="F203" s="298" t="s">
        <v>2570</v>
      </c>
      <c r="G203" s="299">
        <v>3</v>
      </c>
      <c r="H203" s="300">
        <v>2</v>
      </c>
      <c r="I203" s="301" t="s">
        <v>197</v>
      </c>
      <c r="J203" s="302" t="s">
        <v>194</v>
      </c>
    </row>
    <row r="204" spans="1:10">
      <c r="A204">
        <v>203</v>
      </c>
      <c r="B204" s="7" t="s">
        <v>2578</v>
      </c>
      <c r="C204" s="234" t="s">
        <v>197</v>
      </c>
      <c r="D204" s="234" t="s">
        <v>194</v>
      </c>
      <c r="E204" s="303" t="s">
        <v>2515</v>
      </c>
      <c r="F204" s="298" t="s">
        <v>2578</v>
      </c>
      <c r="G204" s="299">
        <v>3</v>
      </c>
      <c r="H204" s="300">
        <v>2</v>
      </c>
      <c r="I204" s="301" t="s">
        <v>197</v>
      </c>
      <c r="J204" s="302" t="s">
        <v>194</v>
      </c>
    </row>
    <row r="205" spans="1:10">
      <c r="A205">
        <v>204</v>
      </c>
      <c r="B205" s="7" t="s">
        <v>2584</v>
      </c>
      <c r="C205" s="234" t="s">
        <v>196</v>
      </c>
      <c r="D205" s="234" t="s">
        <v>194</v>
      </c>
      <c r="E205" s="303" t="s">
        <v>2515</v>
      </c>
      <c r="F205" s="298" t="s">
        <v>2584</v>
      </c>
      <c r="G205" s="299">
        <v>2</v>
      </c>
      <c r="H205" s="300">
        <v>2</v>
      </c>
      <c r="I205" s="301" t="s">
        <v>196</v>
      </c>
      <c r="J205" s="302" t="s">
        <v>194</v>
      </c>
    </row>
    <row r="206" spans="1:10">
      <c r="A206">
        <v>205</v>
      </c>
      <c r="B206" s="7" t="s">
        <v>2591</v>
      </c>
      <c r="C206" s="234" t="s">
        <v>197</v>
      </c>
      <c r="D206" s="234" t="s">
        <v>194</v>
      </c>
      <c r="E206" s="297" t="s">
        <v>2591</v>
      </c>
      <c r="F206" s="298"/>
      <c r="G206" s="299">
        <v>3</v>
      </c>
      <c r="H206" s="300">
        <v>2</v>
      </c>
      <c r="I206" s="301" t="s">
        <v>197</v>
      </c>
      <c r="J206" s="302" t="s">
        <v>194</v>
      </c>
    </row>
    <row r="207" spans="1:10">
      <c r="A207">
        <v>206</v>
      </c>
      <c r="B207" s="7" t="s">
        <v>2592</v>
      </c>
      <c r="C207" s="234" t="s">
        <v>193</v>
      </c>
      <c r="D207" s="234" t="s">
        <v>194</v>
      </c>
      <c r="E207" s="303" t="s">
        <v>2591</v>
      </c>
      <c r="F207" s="298" t="s">
        <v>2592</v>
      </c>
      <c r="G207" s="299">
        <v>1</v>
      </c>
      <c r="H207" s="300">
        <v>2</v>
      </c>
      <c r="I207" s="301" t="s">
        <v>193</v>
      </c>
      <c r="J207" s="302" t="s">
        <v>194</v>
      </c>
    </row>
    <row r="208" spans="1:10">
      <c r="A208">
        <v>207</v>
      </c>
      <c r="B208" s="7" t="s">
        <v>2596</v>
      </c>
      <c r="C208" s="234" t="s">
        <v>193</v>
      </c>
      <c r="D208" s="234" t="s">
        <v>194</v>
      </c>
      <c r="E208" s="303" t="s">
        <v>2591</v>
      </c>
      <c r="F208" s="298" t="s">
        <v>2596</v>
      </c>
      <c r="G208" s="299">
        <v>1</v>
      </c>
      <c r="H208" s="300">
        <v>2</v>
      </c>
      <c r="I208" s="301" t="s">
        <v>193</v>
      </c>
      <c r="J208" s="302" t="s">
        <v>194</v>
      </c>
    </row>
    <row r="209" spans="1:10">
      <c r="A209">
        <v>208</v>
      </c>
      <c r="B209" s="7" t="s">
        <v>296</v>
      </c>
      <c r="C209" s="234" t="s">
        <v>198</v>
      </c>
      <c r="D209" s="234" t="s">
        <v>194</v>
      </c>
      <c r="E209" s="303" t="s">
        <v>2591</v>
      </c>
      <c r="F209" s="298" t="s">
        <v>296</v>
      </c>
      <c r="G209" s="299">
        <v>4</v>
      </c>
      <c r="H209" s="300">
        <v>2</v>
      </c>
      <c r="I209" s="301" t="s">
        <v>198</v>
      </c>
      <c r="J209" s="302" t="s">
        <v>194</v>
      </c>
    </row>
    <row r="210" spans="1:10">
      <c r="A210">
        <v>209</v>
      </c>
      <c r="B210" s="7" t="s">
        <v>2609</v>
      </c>
      <c r="C210" s="234" t="s">
        <v>197</v>
      </c>
      <c r="D210" s="234" t="s">
        <v>194</v>
      </c>
      <c r="E210" s="303" t="s">
        <v>2591</v>
      </c>
      <c r="F210" s="298" t="s">
        <v>2609</v>
      </c>
      <c r="G210" s="299">
        <v>3</v>
      </c>
      <c r="H210" s="300">
        <v>2</v>
      </c>
      <c r="I210" s="301" t="s">
        <v>197</v>
      </c>
      <c r="J210" s="302" t="s">
        <v>194</v>
      </c>
    </row>
    <row r="211" spans="1:10">
      <c r="A211">
        <v>210</v>
      </c>
      <c r="B211" s="7" t="s">
        <v>473</v>
      </c>
      <c r="C211" s="234" t="s">
        <v>197</v>
      </c>
      <c r="D211" s="234" t="s">
        <v>194</v>
      </c>
      <c r="E211" s="303" t="s">
        <v>2591</v>
      </c>
      <c r="F211" s="298" t="s">
        <v>473</v>
      </c>
      <c r="G211" s="306">
        <v>3</v>
      </c>
      <c r="H211" s="300">
        <v>2</v>
      </c>
      <c r="I211" s="307" t="s">
        <v>197</v>
      </c>
      <c r="J211" s="302" t="s">
        <v>194</v>
      </c>
    </row>
    <row r="212" spans="1:10">
      <c r="A212">
        <v>211</v>
      </c>
      <c r="B212" s="7" t="s">
        <v>2625</v>
      </c>
      <c r="C212" s="234" t="s">
        <v>196</v>
      </c>
      <c r="D212" s="234" t="s">
        <v>194</v>
      </c>
      <c r="E212" s="303" t="s">
        <v>2591</v>
      </c>
      <c r="F212" s="298" t="s">
        <v>2625</v>
      </c>
      <c r="G212" s="299">
        <v>2</v>
      </c>
      <c r="H212" s="304">
        <v>2</v>
      </c>
      <c r="I212" s="301" t="s">
        <v>196</v>
      </c>
      <c r="J212" s="305" t="s">
        <v>194</v>
      </c>
    </row>
    <row r="213" spans="1:10">
      <c r="A213">
        <v>212</v>
      </c>
      <c r="B213" s="7" t="s">
        <v>2630</v>
      </c>
      <c r="C213" s="234" t="s">
        <v>197</v>
      </c>
      <c r="D213" s="234" t="s">
        <v>194</v>
      </c>
      <c r="E213" s="303" t="s">
        <v>2591</v>
      </c>
      <c r="F213" s="298" t="s">
        <v>2630</v>
      </c>
      <c r="G213" s="299">
        <v>3</v>
      </c>
      <c r="H213" s="300">
        <v>2</v>
      </c>
      <c r="I213" s="301" t="s">
        <v>197</v>
      </c>
      <c r="J213" s="302" t="s">
        <v>194</v>
      </c>
    </row>
    <row r="214" spans="1:10">
      <c r="A214">
        <v>213</v>
      </c>
      <c r="B214" s="7" t="s">
        <v>2635</v>
      </c>
      <c r="C214" s="234" t="s">
        <v>196</v>
      </c>
      <c r="D214" s="234" t="s">
        <v>194</v>
      </c>
      <c r="E214" s="303" t="s">
        <v>2591</v>
      </c>
      <c r="F214" s="298" t="s">
        <v>2635</v>
      </c>
      <c r="G214" s="299">
        <v>2</v>
      </c>
      <c r="H214" s="300">
        <v>2</v>
      </c>
      <c r="I214" s="301" t="s">
        <v>196</v>
      </c>
      <c r="J214" s="302" t="s">
        <v>194</v>
      </c>
    </row>
    <row r="215" spans="1:10">
      <c r="A215">
        <v>214</v>
      </c>
      <c r="B215" s="7" t="s">
        <v>2640</v>
      </c>
      <c r="C215" s="234" t="s">
        <v>198</v>
      </c>
      <c r="D215" s="234" t="s">
        <v>195</v>
      </c>
      <c r="E215" s="303" t="s">
        <v>2591</v>
      </c>
      <c r="F215" s="298" t="s">
        <v>2640</v>
      </c>
      <c r="G215" s="299">
        <v>4</v>
      </c>
      <c r="H215" s="300">
        <v>1</v>
      </c>
      <c r="I215" s="301" t="s">
        <v>198</v>
      </c>
      <c r="J215" s="302" t="s">
        <v>195</v>
      </c>
    </row>
    <row r="216" spans="1:10">
      <c r="A216">
        <v>215</v>
      </c>
      <c r="B216" s="7" t="s">
        <v>2643</v>
      </c>
      <c r="C216" s="234" t="s">
        <v>193</v>
      </c>
      <c r="D216" s="234" t="s">
        <v>194</v>
      </c>
      <c r="E216" s="297" t="s">
        <v>2643</v>
      </c>
      <c r="F216" s="298"/>
      <c r="G216" s="299">
        <v>1</v>
      </c>
      <c r="H216" s="300">
        <v>2</v>
      </c>
      <c r="I216" s="301" t="s">
        <v>193</v>
      </c>
      <c r="J216" s="302" t="s">
        <v>194</v>
      </c>
    </row>
    <row r="217" spans="1:10">
      <c r="A217">
        <v>216</v>
      </c>
      <c r="B217" s="7" t="s">
        <v>2644</v>
      </c>
      <c r="C217" s="234" t="s">
        <v>197</v>
      </c>
      <c r="D217" s="234" t="s">
        <v>194</v>
      </c>
      <c r="E217" s="303" t="s">
        <v>2643</v>
      </c>
      <c r="F217" s="298" t="s">
        <v>2644</v>
      </c>
      <c r="G217" s="299">
        <v>3</v>
      </c>
      <c r="H217" s="300">
        <v>2</v>
      </c>
      <c r="I217" s="301" t="s">
        <v>197</v>
      </c>
      <c r="J217" s="302" t="s">
        <v>194</v>
      </c>
    </row>
    <row r="218" spans="1:10">
      <c r="A218">
        <v>217</v>
      </c>
      <c r="B218" s="7" t="s">
        <v>2653</v>
      </c>
      <c r="C218" s="234" t="s">
        <v>197</v>
      </c>
      <c r="D218" s="234" t="s">
        <v>194</v>
      </c>
      <c r="E218" s="303" t="s">
        <v>2643</v>
      </c>
      <c r="F218" s="298" t="s">
        <v>2653</v>
      </c>
      <c r="G218" s="299">
        <v>3</v>
      </c>
      <c r="H218" s="300">
        <v>2</v>
      </c>
      <c r="I218" s="301" t="s">
        <v>197</v>
      </c>
      <c r="J218" s="302" t="s">
        <v>194</v>
      </c>
    </row>
    <row r="219" spans="1:10">
      <c r="A219">
        <v>218</v>
      </c>
      <c r="B219" s="7" t="s">
        <v>2656</v>
      </c>
      <c r="C219" s="234" t="s">
        <v>193</v>
      </c>
      <c r="D219" s="234" t="s">
        <v>194</v>
      </c>
      <c r="E219" s="303" t="s">
        <v>2643</v>
      </c>
      <c r="F219" s="298" t="s">
        <v>2656</v>
      </c>
      <c r="G219" s="299">
        <v>1</v>
      </c>
      <c r="H219" s="300">
        <v>2</v>
      </c>
      <c r="I219" s="301" t="s">
        <v>193</v>
      </c>
      <c r="J219" s="302" t="s">
        <v>194</v>
      </c>
    </row>
    <row r="220" spans="1:10">
      <c r="A220">
        <v>219</v>
      </c>
      <c r="B220" s="7" t="s">
        <v>2661</v>
      </c>
      <c r="C220" s="234" t="s">
        <v>197</v>
      </c>
      <c r="D220" s="234" t="s">
        <v>194</v>
      </c>
      <c r="E220" s="303" t="s">
        <v>2643</v>
      </c>
      <c r="F220" s="298" t="s">
        <v>2661</v>
      </c>
      <c r="G220" s="299">
        <v>3</v>
      </c>
      <c r="H220" s="300">
        <v>2</v>
      </c>
      <c r="I220" s="301" t="s">
        <v>197</v>
      </c>
      <c r="J220" s="302" t="s">
        <v>194</v>
      </c>
    </row>
    <row r="221" spans="1:10">
      <c r="A221">
        <v>220</v>
      </c>
      <c r="B221" s="7" t="s">
        <v>2666</v>
      </c>
      <c r="C221" s="234" t="s">
        <v>197</v>
      </c>
      <c r="D221" s="234" t="s">
        <v>199</v>
      </c>
      <c r="E221" s="303" t="s">
        <v>2643</v>
      </c>
      <c r="F221" s="298" t="s">
        <v>2666</v>
      </c>
      <c r="G221" s="299">
        <v>3</v>
      </c>
      <c r="H221" s="300">
        <v>3</v>
      </c>
      <c r="I221" s="301" t="s">
        <v>197</v>
      </c>
      <c r="J221" s="302" t="s">
        <v>199</v>
      </c>
    </row>
    <row r="222" spans="1:10">
      <c r="A222">
        <v>221</v>
      </c>
      <c r="B222" s="7" t="s">
        <v>2673</v>
      </c>
      <c r="C222" s="234" t="s">
        <v>196</v>
      </c>
      <c r="D222" s="234" t="s">
        <v>199</v>
      </c>
      <c r="E222" s="303" t="s">
        <v>2643</v>
      </c>
      <c r="F222" s="298" t="s">
        <v>2673</v>
      </c>
      <c r="G222" s="299">
        <v>2</v>
      </c>
      <c r="H222" s="300">
        <v>3</v>
      </c>
      <c r="I222" s="301" t="s">
        <v>196</v>
      </c>
      <c r="J222" s="302" t="s">
        <v>199</v>
      </c>
    </row>
    <row r="223" spans="1:10">
      <c r="A223">
        <v>222</v>
      </c>
      <c r="B223" s="7" t="s">
        <v>2678</v>
      </c>
      <c r="C223" s="234" t="s">
        <v>198</v>
      </c>
      <c r="D223" s="234" t="s">
        <v>199</v>
      </c>
      <c r="E223" s="303" t="s">
        <v>2643</v>
      </c>
      <c r="F223" s="298" t="s">
        <v>2678</v>
      </c>
      <c r="G223" s="299">
        <v>4</v>
      </c>
      <c r="H223" s="300">
        <v>3</v>
      </c>
      <c r="I223" s="301" t="s">
        <v>198</v>
      </c>
      <c r="J223" s="302" t="s">
        <v>199</v>
      </c>
    </row>
    <row r="224" spans="1:10">
      <c r="A224">
        <v>223</v>
      </c>
      <c r="B224" s="7" t="s">
        <v>2686</v>
      </c>
      <c r="C224" s="234" t="s">
        <v>197</v>
      </c>
      <c r="D224" s="234" t="s">
        <v>194</v>
      </c>
      <c r="E224" s="297" t="s">
        <v>2686</v>
      </c>
      <c r="F224" s="298"/>
      <c r="G224" s="299">
        <v>3</v>
      </c>
      <c r="H224" s="300">
        <v>2</v>
      </c>
      <c r="I224" s="301" t="s">
        <v>197</v>
      </c>
      <c r="J224" s="302" t="s">
        <v>194</v>
      </c>
    </row>
    <row r="225" spans="1:10">
      <c r="A225">
        <v>224</v>
      </c>
      <c r="B225" s="7" t="s">
        <v>2687</v>
      </c>
      <c r="C225" s="234" t="s">
        <v>193</v>
      </c>
      <c r="D225" s="234" t="s">
        <v>195</v>
      </c>
      <c r="E225" s="303" t="s">
        <v>2686</v>
      </c>
      <c r="F225" s="298" t="s">
        <v>2687</v>
      </c>
      <c r="G225" s="299">
        <v>1</v>
      </c>
      <c r="H225" s="300">
        <v>1</v>
      </c>
      <c r="I225" s="301" t="s">
        <v>193</v>
      </c>
      <c r="J225" s="302" t="s">
        <v>195</v>
      </c>
    </row>
    <row r="226" spans="1:10">
      <c r="A226">
        <v>225</v>
      </c>
      <c r="B226" s="7" t="s">
        <v>2696</v>
      </c>
      <c r="C226" s="234" t="s">
        <v>197</v>
      </c>
      <c r="D226" s="234" t="s">
        <v>195</v>
      </c>
      <c r="E226" s="303" t="s">
        <v>2686</v>
      </c>
      <c r="F226" s="298" t="s">
        <v>2696</v>
      </c>
      <c r="G226" s="299">
        <v>3</v>
      </c>
      <c r="H226" s="304">
        <v>1</v>
      </c>
      <c r="I226" s="301" t="s">
        <v>197</v>
      </c>
      <c r="J226" s="305" t="s">
        <v>195</v>
      </c>
    </row>
    <row r="227" spans="1:10">
      <c r="A227">
        <v>226</v>
      </c>
      <c r="B227" s="7" t="s">
        <v>452</v>
      </c>
      <c r="C227" s="234" t="s">
        <v>196</v>
      </c>
      <c r="D227" s="234" t="s">
        <v>195</v>
      </c>
      <c r="E227" s="303" t="s">
        <v>2686</v>
      </c>
      <c r="F227" s="298" t="s">
        <v>452</v>
      </c>
      <c r="G227" s="299">
        <v>2</v>
      </c>
      <c r="H227" s="300">
        <v>1</v>
      </c>
      <c r="I227" s="301" t="s">
        <v>196</v>
      </c>
      <c r="J227" s="302" t="s">
        <v>195</v>
      </c>
    </row>
    <row r="228" spans="1:10">
      <c r="A228">
        <v>227</v>
      </c>
      <c r="B228" s="7" t="s">
        <v>2707</v>
      </c>
      <c r="C228" s="234" t="s">
        <v>198</v>
      </c>
      <c r="D228" s="234" t="s">
        <v>194</v>
      </c>
      <c r="E228" s="303" t="s">
        <v>2686</v>
      </c>
      <c r="F228" s="298" t="s">
        <v>2707</v>
      </c>
      <c r="G228" s="306">
        <v>4</v>
      </c>
      <c r="H228" s="300">
        <v>2</v>
      </c>
      <c r="I228" s="307" t="s">
        <v>198</v>
      </c>
      <c r="J228" s="302" t="s">
        <v>194</v>
      </c>
    </row>
    <row r="229" spans="1:10">
      <c r="A229">
        <v>228</v>
      </c>
      <c r="B229" s="7" t="s">
        <v>2712</v>
      </c>
      <c r="C229" s="234" t="s">
        <v>196</v>
      </c>
      <c r="D229" s="234" t="s">
        <v>194</v>
      </c>
      <c r="E229" s="303" t="s">
        <v>2686</v>
      </c>
      <c r="F229" s="298" t="s">
        <v>2712</v>
      </c>
      <c r="G229" s="299">
        <v>2</v>
      </c>
      <c r="H229" s="300">
        <v>2</v>
      </c>
      <c r="I229" s="301" t="s">
        <v>196</v>
      </c>
      <c r="J229" s="302" t="s">
        <v>194</v>
      </c>
    </row>
    <row r="230" spans="1:10">
      <c r="A230">
        <v>229</v>
      </c>
      <c r="B230" s="7" t="s">
        <v>2723</v>
      </c>
      <c r="C230" s="234" t="s">
        <v>193</v>
      </c>
      <c r="D230" s="234" t="s">
        <v>195</v>
      </c>
      <c r="E230" s="303" t="s">
        <v>2686</v>
      </c>
      <c r="F230" s="298" t="s">
        <v>2723</v>
      </c>
      <c r="G230" s="299">
        <v>1</v>
      </c>
      <c r="H230" s="300">
        <v>1</v>
      </c>
      <c r="I230" s="301" t="s">
        <v>193</v>
      </c>
      <c r="J230" s="302" t="s">
        <v>195</v>
      </c>
    </row>
    <row r="231" spans="1:10">
      <c r="A231">
        <v>230</v>
      </c>
      <c r="B231" s="7" t="s">
        <v>2729</v>
      </c>
      <c r="C231" s="234" t="s">
        <v>196</v>
      </c>
      <c r="D231" s="234" t="s">
        <v>194</v>
      </c>
      <c r="E231" s="303" t="s">
        <v>2686</v>
      </c>
      <c r="F231" s="298" t="s">
        <v>2729</v>
      </c>
      <c r="G231" s="299">
        <v>2</v>
      </c>
      <c r="H231" s="300">
        <v>2</v>
      </c>
      <c r="I231" s="301" t="s">
        <v>196</v>
      </c>
      <c r="J231" s="302" t="s">
        <v>194</v>
      </c>
    </row>
    <row r="232" spans="1:10">
      <c r="A232">
        <v>231</v>
      </c>
      <c r="B232" s="7" t="s">
        <v>2742</v>
      </c>
      <c r="C232" s="234" t="s">
        <v>198</v>
      </c>
      <c r="D232" s="234" t="s">
        <v>194</v>
      </c>
      <c r="E232" s="303" t="s">
        <v>2686</v>
      </c>
      <c r="F232" s="298" t="s">
        <v>2742</v>
      </c>
      <c r="G232" s="299">
        <v>4</v>
      </c>
      <c r="H232" s="300">
        <v>2</v>
      </c>
      <c r="I232" s="301" t="s">
        <v>198</v>
      </c>
      <c r="J232" s="302" t="s">
        <v>194</v>
      </c>
    </row>
    <row r="233" spans="1:10">
      <c r="A233">
        <v>232</v>
      </c>
      <c r="B233" s="7" t="s">
        <v>2751</v>
      </c>
      <c r="C233" s="234" t="s">
        <v>193</v>
      </c>
      <c r="D233" s="234" t="s">
        <v>194</v>
      </c>
      <c r="E233" s="303" t="s">
        <v>2686</v>
      </c>
      <c r="F233" s="298" t="s">
        <v>2751</v>
      </c>
      <c r="G233" s="299">
        <v>1</v>
      </c>
      <c r="H233" s="300">
        <v>2</v>
      </c>
      <c r="I233" s="301" t="s">
        <v>193</v>
      </c>
      <c r="J233" s="302" t="s">
        <v>194</v>
      </c>
    </row>
    <row r="234" spans="1:10">
      <c r="A234">
        <v>233</v>
      </c>
      <c r="B234" s="7" t="s">
        <v>2761</v>
      </c>
      <c r="C234" s="234" t="s">
        <v>197</v>
      </c>
      <c r="D234" s="234" t="s">
        <v>194</v>
      </c>
      <c r="E234" s="303" t="s">
        <v>2686</v>
      </c>
      <c r="F234" s="298" t="s">
        <v>2761</v>
      </c>
      <c r="G234" s="299">
        <v>3</v>
      </c>
      <c r="H234" s="300">
        <v>2</v>
      </c>
      <c r="I234" s="301" t="s">
        <v>197</v>
      </c>
      <c r="J234" s="302" t="s">
        <v>194</v>
      </c>
    </row>
    <row r="235" spans="1:10">
      <c r="A235">
        <v>234</v>
      </c>
      <c r="B235" s="7" t="s">
        <v>2765</v>
      </c>
      <c r="C235" s="234" t="s">
        <v>196</v>
      </c>
      <c r="D235" s="234" t="s">
        <v>195</v>
      </c>
      <c r="E235" s="303" t="s">
        <v>2686</v>
      </c>
      <c r="F235" s="298" t="s">
        <v>2765</v>
      </c>
      <c r="G235" s="299">
        <v>2</v>
      </c>
      <c r="H235" s="300">
        <v>1</v>
      </c>
      <c r="I235" s="301" t="s">
        <v>196</v>
      </c>
      <c r="J235" s="302" t="s">
        <v>195</v>
      </c>
    </row>
    <row r="236" spans="1:10">
      <c r="A236">
        <v>235</v>
      </c>
      <c r="B236" s="7" t="s">
        <v>2771</v>
      </c>
      <c r="C236" s="234" t="s">
        <v>196</v>
      </c>
      <c r="D236" s="234" t="s">
        <v>194</v>
      </c>
      <c r="E236" s="303" t="s">
        <v>2686</v>
      </c>
      <c r="F236" s="298" t="s">
        <v>2771</v>
      </c>
      <c r="G236" s="299">
        <v>2</v>
      </c>
      <c r="H236" s="304">
        <v>2</v>
      </c>
      <c r="I236" s="301" t="s">
        <v>196</v>
      </c>
      <c r="J236" s="305" t="s">
        <v>194</v>
      </c>
    </row>
    <row r="237" spans="1:10">
      <c r="A237">
        <v>236</v>
      </c>
      <c r="B237" s="7" t="s">
        <v>2778</v>
      </c>
      <c r="C237" s="234" t="s">
        <v>196</v>
      </c>
      <c r="D237" s="234" t="s">
        <v>194</v>
      </c>
      <c r="E237" s="303" t="s">
        <v>2686</v>
      </c>
      <c r="F237" s="298" t="s">
        <v>2778</v>
      </c>
      <c r="G237" s="306">
        <v>2</v>
      </c>
      <c r="H237" s="300">
        <v>2</v>
      </c>
      <c r="I237" s="307" t="s">
        <v>196</v>
      </c>
      <c r="J237" s="302" t="s">
        <v>194</v>
      </c>
    </row>
    <row r="238" spans="1:10">
      <c r="A238">
        <v>237</v>
      </c>
      <c r="B238" s="7" t="s">
        <v>2782</v>
      </c>
      <c r="C238" s="234" t="s">
        <v>197</v>
      </c>
      <c r="D238" s="234" t="s">
        <v>194</v>
      </c>
      <c r="E238" s="303" t="s">
        <v>2686</v>
      </c>
      <c r="F238" s="298" t="s">
        <v>2782</v>
      </c>
      <c r="G238" s="299">
        <v>3</v>
      </c>
      <c r="H238" s="300">
        <v>2</v>
      </c>
      <c r="I238" s="301" t="s">
        <v>197</v>
      </c>
      <c r="J238" s="302" t="s">
        <v>194</v>
      </c>
    </row>
    <row r="239" spans="1:10">
      <c r="A239">
        <v>238</v>
      </c>
      <c r="B239" s="7" t="s">
        <v>2789</v>
      </c>
      <c r="C239" s="234" t="s">
        <v>197</v>
      </c>
      <c r="D239" s="234" t="s">
        <v>194</v>
      </c>
      <c r="E239" s="303" t="s">
        <v>2686</v>
      </c>
      <c r="F239" s="298" t="s">
        <v>2789</v>
      </c>
      <c r="G239" s="299">
        <v>3</v>
      </c>
      <c r="H239" s="300">
        <v>2</v>
      </c>
      <c r="I239" s="301" t="s">
        <v>197</v>
      </c>
      <c r="J239" s="302" t="s">
        <v>194</v>
      </c>
    </row>
    <row r="240" spans="1:10">
      <c r="A240">
        <v>239</v>
      </c>
      <c r="B240" s="7" t="s">
        <v>2796</v>
      </c>
      <c r="C240" s="234" t="s">
        <v>193</v>
      </c>
      <c r="D240" s="234" t="s">
        <v>194</v>
      </c>
      <c r="E240" s="303" t="s">
        <v>2686</v>
      </c>
      <c r="F240" s="298" t="s">
        <v>2796</v>
      </c>
      <c r="G240" s="299">
        <v>1</v>
      </c>
      <c r="H240" s="304">
        <v>2</v>
      </c>
      <c r="I240" s="301" t="s">
        <v>193</v>
      </c>
      <c r="J240" s="305" t="s">
        <v>194</v>
      </c>
    </row>
    <row r="241" spans="1:10">
      <c r="A241">
        <v>240</v>
      </c>
      <c r="B241" s="7" t="s">
        <v>2806</v>
      </c>
      <c r="C241" s="234" t="s">
        <v>197</v>
      </c>
      <c r="D241" s="234" t="s">
        <v>194</v>
      </c>
      <c r="E241" s="303" t="s">
        <v>2686</v>
      </c>
      <c r="F241" s="298" t="s">
        <v>2806</v>
      </c>
      <c r="G241" s="299">
        <v>3</v>
      </c>
      <c r="H241" s="300">
        <v>2</v>
      </c>
      <c r="I241" s="301" t="s">
        <v>197</v>
      </c>
      <c r="J241" s="302" t="s">
        <v>194</v>
      </c>
    </row>
    <row r="242" spans="1:10">
      <c r="A242">
        <v>241</v>
      </c>
      <c r="B242" s="7" t="s">
        <v>2813</v>
      </c>
      <c r="C242" s="235" t="s">
        <v>198</v>
      </c>
      <c r="D242" s="235" t="s">
        <v>194</v>
      </c>
      <c r="E242" s="303" t="s">
        <v>2686</v>
      </c>
      <c r="F242" s="298" t="s">
        <v>2813</v>
      </c>
      <c r="G242" s="299">
        <v>4</v>
      </c>
      <c r="H242" s="304">
        <v>2</v>
      </c>
      <c r="I242" s="301" t="s">
        <v>198</v>
      </c>
      <c r="J242" s="305" t="s">
        <v>194</v>
      </c>
    </row>
    <row r="243" spans="1:10">
      <c r="A243">
        <v>242</v>
      </c>
      <c r="B243" s="7" t="s">
        <v>2823</v>
      </c>
      <c r="C243" s="235" t="s">
        <v>197</v>
      </c>
      <c r="D243" s="235" t="s">
        <v>194</v>
      </c>
      <c r="E243" s="303" t="s">
        <v>2686</v>
      </c>
      <c r="F243" s="298" t="s">
        <v>2823</v>
      </c>
      <c r="G243" s="299">
        <v>3</v>
      </c>
      <c r="H243" s="300">
        <v>2</v>
      </c>
      <c r="I243" s="301" t="s">
        <v>197</v>
      </c>
      <c r="J243" s="302" t="s">
        <v>194</v>
      </c>
    </row>
    <row r="244" spans="1:10">
      <c r="A244">
        <v>243</v>
      </c>
      <c r="B244" s="7" t="s">
        <v>2839</v>
      </c>
      <c r="C244" s="235" t="s">
        <v>196</v>
      </c>
      <c r="D244" s="235" t="s">
        <v>194</v>
      </c>
      <c r="E244" s="303" t="s">
        <v>2686</v>
      </c>
      <c r="F244" s="298" t="s">
        <v>2839</v>
      </c>
      <c r="G244" s="299">
        <v>2</v>
      </c>
      <c r="H244" s="300">
        <v>2</v>
      </c>
      <c r="I244" s="301" t="s">
        <v>196</v>
      </c>
      <c r="J244" s="302" t="s">
        <v>194</v>
      </c>
    </row>
    <row r="245" spans="1:10">
      <c r="A245">
        <v>244</v>
      </c>
      <c r="B245" s="7" t="s">
        <v>2852</v>
      </c>
      <c r="C245" s="235" t="s">
        <v>197</v>
      </c>
      <c r="D245" s="235" t="s">
        <v>199</v>
      </c>
      <c r="E245" s="303" t="s">
        <v>2686</v>
      </c>
      <c r="F245" s="298" t="s">
        <v>2852</v>
      </c>
      <c r="G245" s="299">
        <v>3</v>
      </c>
      <c r="H245" s="300">
        <v>3</v>
      </c>
      <c r="I245" s="301" t="s">
        <v>197</v>
      </c>
      <c r="J245" s="302" t="s">
        <v>199</v>
      </c>
    </row>
    <row r="246" spans="1:10">
      <c r="A246">
        <v>245</v>
      </c>
      <c r="B246" s="7" t="s">
        <v>2867</v>
      </c>
      <c r="C246" s="236" t="s">
        <v>197</v>
      </c>
      <c r="D246" s="236" t="s">
        <v>195</v>
      </c>
      <c r="E246" s="303" t="s">
        <v>2686</v>
      </c>
      <c r="F246" s="298" t="s">
        <v>2867</v>
      </c>
      <c r="G246" s="299">
        <v>3</v>
      </c>
      <c r="H246" s="304">
        <v>1</v>
      </c>
      <c r="I246" s="301" t="s">
        <v>197</v>
      </c>
      <c r="J246" s="305" t="s">
        <v>195</v>
      </c>
    </row>
    <row r="247" spans="1:10">
      <c r="A247">
        <v>246</v>
      </c>
      <c r="B247" s="7" t="s">
        <v>2879</v>
      </c>
      <c r="C247" s="236" t="s">
        <v>197</v>
      </c>
      <c r="D247" s="236" t="s">
        <v>194</v>
      </c>
      <c r="E247" s="303" t="s">
        <v>2686</v>
      </c>
      <c r="F247" s="298" t="s">
        <v>2879</v>
      </c>
      <c r="G247" s="299">
        <v>3</v>
      </c>
      <c r="H247" s="300">
        <v>2</v>
      </c>
      <c r="I247" s="301" t="s">
        <v>197</v>
      </c>
      <c r="J247" s="302" t="s">
        <v>194</v>
      </c>
    </row>
    <row r="248" spans="1:10">
      <c r="A248">
        <v>247</v>
      </c>
      <c r="B248" s="7" t="s">
        <v>2892</v>
      </c>
      <c r="C248" s="234" t="s">
        <v>196</v>
      </c>
      <c r="D248" s="234" t="s">
        <v>194</v>
      </c>
      <c r="E248" s="303" t="s">
        <v>2686</v>
      </c>
      <c r="F248" s="298" t="s">
        <v>2892</v>
      </c>
      <c r="G248" s="299">
        <v>2</v>
      </c>
      <c r="H248" s="300">
        <v>2</v>
      </c>
      <c r="I248" s="301" t="s">
        <v>196</v>
      </c>
      <c r="J248" s="302" t="s">
        <v>194</v>
      </c>
    </row>
    <row r="249" spans="1:10">
      <c r="A249">
        <v>248</v>
      </c>
      <c r="B249" s="7" t="s">
        <v>4560</v>
      </c>
      <c r="C249" s="234" t="s">
        <v>196</v>
      </c>
      <c r="D249" s="234" t="s">
        <v>195</v>
      </c>
      <c r="E249" s="303" t="s">
        <v>2686</v>
      </c>
      <c r="F249" s="298" t="s">
        <v>4676</v>
      </c>
      <c r="G249" s="306">
        <v>2</v>
      </c>
      <c r="H249" s="300">
        <v>1</v>
      </c>
      <c r="I249" s="307" t="s">
        <v>196</v>
      </c>
      <c r="J249" s="302" t="s">
        <v>195</v>
      </c>
    </row>
    <row r="250" spans="1:10">
      <c r="A250">
        <v>249</v>
      </c>
      <c r="B250" s="7" t="s">
        <v>2901</v>
      </c>
      <c r="C250" s="234" t="s">
        <v>196</v>
      </c>
      <c r="D250" s="234" t="s">
        <v>195</v>
      </c>
      <c r="E250" s="303" t="s">
        <v>2686</v>
      </c>
      <c r="F250" s="298" t="s">
        <v>2901</v>
      </c>
      <c r="G250" s="299">
        <v>2</v>
      </c>
      <c r="H250" s="300">
        <v>1</v>
      </c>
      <c r="I250" s="301" t="s">
        <v>196</v>
      </c>
      <c r="J250" s="302" t="s">
        <v>195</v>
      </c>
    </row>
    <row r="251" spans="1:10">
      <c r="A251">
        <v>250</v>
      </c>
      <c r="B251" s="7" t="s">
        <v>2902</v>
      </c>
      <c r="C251" s="234" t="s">
        <v>193</v>
      </c>
      <c r="D251" s="234" t="s">
        <v>194</v>
      </c>
      <c r="E251" s="297" t="s">
        <v>2902</v>
      </c>
      <c r="F251" s="298"/>
      <c r="G251" s="299">
        <v>1</v>
      </c>
      <c r="H251" s="300">
        <v>2</v>
      </c>
      <c r="I251" s="301" t="s">
        <v>193</v>
      </c>
      <c r="J251" s="302" t="s">
        <v>194</v>
      </c>
    </row>
    <row r="252" spans="1:10">
      <c r="A252">
        <v>251</v>
      </c>
      <c r="B252" s="7" t="s">
        <v>2903</v>
      </c>
      <c r="C252" s="234" t="s">
        <v>193</v>
      </c>
      <c r="D252" s="234" t="s">
        <v>194</v>
      </c>
      <c r="E252" s="303" t="s">
        <v>2902</v>
      </c>
      <c r="F252" s="298" t="s">
        <v>2903</v>
      </c>
      <c r="G252" s="299">
        <v>1</v>
      </c>
      <c r="H252" s="300">
        <v>2</v>
      </c>
      <c r="I252" s="301" t="s">
        <v>193</v>
      </c>
      <c r="J252" s="302" t="s">
        <v>194</v>
      </c>
    </row>
    <row r="253" spans="1:10">
      <c r="A253">
        <v>252</v>
      </c>
      <c r="B253" s="7" t="s">
        <v>2910</v>
      </c>
      <c r="C253" s="234" t="s">
        <v>198</v>
      </c>
      <c r="D253" s="234" t="s">
        <v>194</v>
      </c>
      <c r="E253" s="303" t="s">
        <v>2902</v>
      </c>
      <c r="F253" s="298" t="s">
        <v>2910</v>
      </c>
      <c r="G253" s="306">
        <v>4</v>
      </c>
      <c r="H253" s="300">
        <v>2</v>
      </c>
      <c r="I253" s="307" t="s">
        <v>198</v>
      </c>
      <c r="J253" s="302" t="s">
        <v>194</v>
      </c>
    </row>
    <row r="254" spans="1:10">
      <c r="A254">
        <v>253</v>
      </c>
      <c r="B254" s="7" t="s">
        <v>2913</v>
      </c>
      <c r="C254" s="234" t="s">
        <v>198</v>
      </c>
      <c r="D254" s="234" t="s">
        <v>194</v>
      </c>
      <c r="E254" s="303" t="s">
        <v>2902</v>
      </c>
      <c r="F254" s="298" t="s">
        <v>2913</v>
      </c>
      <c r="G254" s="299">
        <v>4</v>
      </c>
      <c r="H254" s="300">
        <v>2</v>
      </c>
      <c r="I254" s="301" t="s">
        <v>198</v>
      </c>
      <c r="J254" s="302" t="s">
        <v>194</v>
      </c>
    </row>
    <row r="255" spans="1:10">
      <c r="A255">
        <v>254</v>
      </c>
      <c r="B255" s="7" t="s">
        <v>2917</v>
      </c>
      <c r="C255" s="234" t="s">
        <v>193</v>
      </c>
      <c r="D255" s="234" t="s">
        <v>194</v>
      </c>
      <c r="E255" s="303" t="s">
        <v>2902</v>
      </c>
      <c r="F255" s="298" t="s">
        <v>2917</v>
      </c>
      <c r="G255" s="299">
        <v>1</v>
      </c>
      <c r="H255" s="300">
        <v>2</v>
      </c>
      <c r="I255" s="301" t="s">
        <v>193</v>
      </c>
      <c r="J255" s="302" t="s">
        <v>194</v>
      </c>
    </row>
    <row r="256" spans="1:10">
      <c r="A256">
        <v>255</v>
      </c>
      <c r="B256" s="7" t="s">
        <v>2921</v>
      </c>
      <c r="C256" s="234" t="s">
        <v>193</v>
      </c>
      <c r="D256" s="234" t="s">
        <v>194</v>
      </c>
      <c r="E256" s="303" t="s">
        <v>2902</v>
      </c>
      <c r="F256" s="298" t="s">
        <v>2921</v>
      </c>
      <c r="G256" s="299">
        <v>1</v>
      </c>
      <c r="H256" s="304">
        <v>2</v>
      </c>
      <c r="I256" s="301" t="s">
        <v>193</v>
      </c>
      <c r="J256" s="305" t="s">
        <v>194</v>
      </c>
    </row>
    <row r="257" spans="1:10">
      <c r="A257">
        <v>256</v>
      </c>
      <c r="B257" s="7" t="s">
        <v>2926</v>
      </c>
      <c r="C257" s="234" t="s">
        <v>193</v>
      </c>
      <c r="D257" s="234" t="s">
        <v>194</v>
      </c>
      <c r="E257" s="303" t="s">
        <v>2902</v>
      </c>
      <c r="F257" s="298" t="s">
        <v>2926</v>
      </c>
      <c r="G257" s="299">
        <v>1</v>
      </c>
      <c r="H257" s="300">
        <v>2</v>
      </c>
      <c r="I257" s="301" t="s">
        <v>193</v>
      </c>
      <c r="J257" s="302" t="s">
        <v>194</v>
      </c>
    </row>
    <row r="258" spans="1:10">
      <c r="A258">
        <v>257</v>
      </c>
      <c r="B258" s="7" t="s">
        <v>2928</v>
      </c>
      <c r="C258" s="234" t="s">
        <v>193</v>
      </c>
      <c r="D258" s="234" t="s">
        <v>194</v>
      </c>
      <c r="E258" s="303" t="s">
        <v>2902</v>
      </c>
      <c r="F258" s="298" t="s">
        <v>2928</v>
      </c>
      <c r="G258" s="299">
        <v>1</v>
      </c>
      <c r="H258" s="304">
        <v>2</v>
      </c>
      <c r="I258" s="301" t="s">
        <v>193</v>
      </c>
      <c r="J258" s="305" t="s">
        <v>194</v>
      </c>
    </row>
    <row r="259" spans="1:10">
      <c r="A259">
        <v>258</v>
      </c>
      <c r="B259" s="7" t="s">
        <v>2934</v>
      </c>
      <c r="C259" s="234" t="s">
        <v>198</v>
      </c>
      <c r="D259" s="234" t="s">
        <v>194</v>
      </c>
      <c r="E259" s="303" t="s">
        <v>2902</v>
      </c>
      <c r="F259" s="298" t="s">
        <v>2934</v>
      </c>
      <c r="G259" s="306">
        <v>4</v>
      </c>
      <c r="H259" s="300">
        <v>2</v>
      </c>
      <c r="I259" s="307" t="s">
        <v>198</v>
      </c>
      <c r="J259" s="302" t="s">
        <v>194</v>
      </c>
    </row>
    <row r="260" spans="1:10">
      <c r="A260">
        <v>259</v>
      </c>
      <c r="B260" s="7" t="s">
        <v>2941</v>
      </c>
      <c r="C260" s="234" t="s">
        <v>197</v>
      </c>
      <c r="D260" s="234" t="s">
        <v>194</v>
      </c>
      <c r="E260" s="303" t="s">
        <v>2902</v>
      </c>
      <c r="F260" s="298" t="s">
        <v>2941</v>
      </c>
      <c r="G260" s="299">
        <v>3</v>
      </c>
      <c r="H260" s="300">
        <v>2</v>
      </c>
      <c r="I260" s="301" t="s">
        <v>197</v>
      </c>
      <c r="J260" s="302" t="s">
        <v>194</v>
      </c>
    </row>
    <row r="261" spans="1:10">
      <c r="A261">
        <v>260</v>
      </c>
      <c r="B261" s="7" t="s">
        <v>2946</v>
      </c>
      <c r="C261" s="234" t="s">
        <v>193</v>
      </c>
      <c r="D261" s="234" t="s">
        <v>194</v>
      </c>
      <c r="E261" s="303" t="s">
        <v>2902</v>
      </c>
      <c r="F261" s="298" t="s">
        <v>2946</v>
      </c>
      <c r="G261" s="299">
        <v>1</v>
      </c>
      <c r="H261" s="300">
        <v>2</v>
      </c>
      <c r="I261" s="301" t="s">
        <v>193</v>
      </c>
      <c r="J261" s="302" t="s">
        <v>194</v>
      </c>
    </row>
    <row r="262" spans="1:10">
      <c r="A262">
        <v>261</v>
      </c>
      <c r="B262" s="7" t="s">
        <v>2947</v>
      </c>
      <c r="C262" s="234" t="s">
        <v>193</v>
      </c>
      <c r="D262" s="234" t="s">
        <v>194</v>
      </c>
      <c r="E262" s="303" t="s">
        <v>2902</v>
      </c>
      <c r="F262" s="298" t="s">
        <v>2947</v>
      </c>
      <c r="G262" s="299">
        <v>1</v>
      </c>
      <c r="H262" s="304">
        <v>2</v>
      </c>
      <c r="I262" s="301" t="s">
        <v>193</v>
      </c>
      <c r="J262" s="305" t="s">
        <v>194</v>
      </c>
    </row>
    <row r="263" spans="1:10">
      <c r="A263">
        <v>262</v>
      </c>
      <c r="B263" s="7" t="s">
        <v>2953</v>
      </c>
      <c r="C263" s="234" t="s">
        <v>193</v>
      </c>
      <c r="D263" s="234" t="s">
        <v>194</v>
      </c>
      <c r="E263" s="303" t="s">
        <v>2902</v>
      </c>
      <c r="F263" s="298" t="s">
        <v>2953</v>
      </c>
      <c r="G263" s="299">
        <v>1</v>
      </c>
      <c r="H263" s="300">
        <v>2</v>
      </c>
      <c r="I263" s="301" t="s">
        <v>193</v>
      </c>
      <c r="J263" s="302" t="s">
        <v>194</v>
      </c>
    </row>
    <row r="264" spans="1:10">
      <c r="A264">
        <v>263</v>
      </c>
      <c r="B264" s="7" t="s">
        <v>2958</v>
      </c>
      <c r="C264" s="234" t="s">
        <v>197</v>
      </c>
      <c r="D264" s="234" t="s">
        <v>194</v>
      </c>
      <c r="E264" s="303" t="s">
        <v>2902</v>
      </c>
      <c r="F264" s="298" t="s">
        <v>2958</v>
      </c>
      <c r="G264" s="299">
        <v>3</v>
      </c>
      <c r="H264" s="300">
        <v>2</v>
      </c>
      <c r="I264" s="301" t="s">
        <v>197</v>
      </c>
      <c r="J264" s="302" t="s">
        <v>194</v>
      </c>
    </row>
    <row r="265" spans="1:10">
      <c r="A265">
        <v>264</v>
      </c>
      <c r="B265" s="7" t="s">
        <v>2964</v>
      </c>
      <c r="C265" s="234" t="s">
        <v>197</v>
      </c>
      <c r="D265" s="234" t="s">
        <v>194</v>
      </c>
      <c r="E265" s="303" t="s">
        <v>2902</v>
      </c>
      <c r="F265" s="298" t="s">
        <v>2964</v>
      </c>
      <c r="G265" s="299">
        <v>3</v>
      </c>
      <c r="H265" s="304">
        <v>2</v>
      </c>
      <c r="I265" s="301" t="s">
        <v>197</v>
      </c>
      <c r="J265" s="305" t="s">
        <v>194</v>
      </c>
    </row>
    <row r="266" spans="1:10">
      <c r="A266">
        <v>265</v>
      </c>
      <c r="B266" s="7" t="s">
        <v>2971</v>
      </c>
      <c r="C266" s="234" t="s">
        <v>196</v>
      </c>
      <c r="D266" s="234" t="s">
        <v>195</v>
      </c>
      <c r="E266" s="303" t="s">
        <v>2902</v>
      </c>
      <c r="F266" s="298" t="s">
        <v>2971</v>
      </c>
      <c r="G266" s="299">
        <v>2</v>
      </c>
      <c r="H266" s="300">
        <v>1</v>
      </c>
      <c r="I266" s="301" t="s">
        <v>196</v>
      </c>
      <c r="J266" s="302" t="s">
        <v>195</v>
      </c>
    </row>
    <row r="267" spans="1:10">
      <c r="A267">
        <v>266</v>
      </c>
      <c r="B267" s="7" t="s">
        <v>2979</v>
      </c>
      <c r="C267" s="234" t="s">
        <v>196</v>
      </c>
      <c r="D267" s="234" t="s">
        <v>194</v>
      </c>
      <c r="E267" s="297" t="s">
        <v>2979</v>
      </c>
      <c r="F267" s="298"/>
      <c r="G267" s="299">
        <v>2</v>
      </c>
      <c r="H267" s="300">
        <v>2</v>
      </c>
      <c r="I267" s="301" t="s">
        <v>196</v>
      </c>
      <c r="J267" s="302" t="s">
        <v>194</v>
      </c>
    </row>
    <row r="268" spans="1:10">
      <c r="A268">
        <v>267</v>
      </c>
      <c r="B268" s="7" t="s">
        <v>2980</v>
      </c>
      <c r="C268" s="234" t="s">
        <v>193</v>
      </c>
      <c r="D268" s="234" t="s">
        <v>194</v>
      </c>
      <c r="E268" s="303" t="s">
        <v>2979</v>
      </c>
      <c r="F268" s="298" t="s">
        <v>2980</v>
      </c>
      <c r="G268" s="299">
        <v>1</v>
      </c>
      <c r="H268" s="300">
        <v>2</v>
      </c>
      <c r="I268" s="301" t="s">
        <v>193</v>
      </c>
      <c r="J268" s="302" t="s">
        <v>194</v>
      </c>
    </row>
    <row r="269" spans="1:10">
      <c r="A269">
        <v>268</v>
      </c>
      <c r="B269" s="7" t="s">
        <v>2985</v>
      </c>
      <c r="C269" s="234" t="s">
        <v>197</v>
      </c>
      <c r="D269" s="234" t="s">
        <v>194</v>
      </c>
      <c r="E269" s="303" t="s">
        <v>2979</v>
      </c>
      <c r="F269" s="298" t="s">
        <v>2985</v>
      </c>
      <c r="G269" s="299">
        <v>3</v>
      </c>
      <c r="H269" s="300">
        <v>2</v>
      </c>
      <c r="I269" s="301" t="s">
        <v>197</v>
      </c>
      <c r="J269" s="302" t="s">
        <v>194</v>
      </c>
    </row>
    <row r="270" spans="1:10">
      <c r="A270">
        <v>269</v>
      </c>
      <c r="B270" s="7" t="s">
        <v>2992</v>
      </c>
      <c r="C270" s="234" t="s">
        <v>197</v>
      </c>
      <c r="D270" s="234" t="s">
        <v>194</v>
      </c>
      <c r="E270" s="303" t="s">
        <v>2979</v>
      </c>
      <c r="F270" s="298" t="s">
        <v>2992</v>
      </c>
      <c r="G270" s="299">
        <v>3</v>
      </c>
      <c r="H270" s="300">
        <v>2</v>
      </c>
      <c r="I270" s="301" t="s">
        <v>197</v>
      </c>
      <c r="J270" s="302" t="s">
        <v>194</v>
      </c>
    </row>
    <row r="271" spans="1:10">
      <c r="A271">
        <v>270</v>
      </c>
      <c r="B271" s="7" t="s">
        <v>3003</v>
      </c>
      <c r="C271" s="234" t="s">
        <v>197</v>
      </c>
      <c r="D271" s="234" t="s">
        <v>194</v>
      </c>
      <c r="E271" s="303" t="s">
        <v>2979</v>
      </c>
      <c r="F271" s="298" t="s">
        <v>3003</v>
      </c>
      <c r="G271" s="299">
        <v>3</v>
      </c>
      <c r="H271" s="300">
        <v>2</v>
      </c>
      <c r="I271" s="301" t="s">
        <v>197</v>
      </c>
      <c r="J271" s="302" t="s">
        <v>194</v>
      </c>
    </row>
    <row r="272" spans="1:10">
      <c r="A272">
        <v>271</v>
      </c>
      <c r="B272" s="7" t="s">
        <v>3009</v>
      </c>
      <c r="C272" s="285" t="s">
        <v>196</v>
      </c>
      <c r="D272" s="285" t="s">
        <v>194</v>
      </c>
      <c r="E272" s="303" t="s">
        <v>2979</v>
      </c>
      <c r="F272" s="298" t="s">
        <v>3009</v>
      </c>
      <c r="G272" s="299">
        <v>2</v>
      </c>
      <c r="H272" s="300">
        <v>2</v>
      </c>
      <c r="I272" s="301" t="s">
        <v>196</v>
      </c>
      <c r="J272" s="302" t="s">
        <v>194</v>
      </c>
    </row>
    <row r="273" spans="1:10">
      <c r="A273">
        <v>272</v>
      </c>
      <c r="B273" s="7" t="s">
        <v>3027</v>
      </c>
      <c r="C273" s="285" t="s">
        <v>196</v>
      </c>
      <c r="D273" s="285" t="s">
        <v>195</v>
      </c>
      <c r="E273" s="297" t="s">
        <v>3027</v>
      </c>
      <c r="F273" s="298"/>
      <c r="G273" s="299">
        <v>2</v>
      </c>
      <c r="H273" s="300">
        <v>1</v>
      </c>
      <c r="I273" s="301" t="s">
        <v>196</v>
      </c>
      <c r="J273" s="302" t="s">
        <v>195</v>
      </c>
    </row>
    <row r="274" spans="1:10">
      <c r="A274">
        <v>273</v>
      </c>
      <c r="B274" s="7" t="s">
        <v>3028</v>
      </c>
      <c r="C274" s="285" t="s">
        <v>193</v>
      </c>
      <c r="D274" s="285" t="s">
        <v>195</v>
      </c>
      <c r="E274" s="303" t="s">
        <v>3027</v>
      </c>
      <c r="F274" s="298" t="s">
        <v>3028</v>
      </c>
      <c r="G274" s="299">
        <v>1</v>
      </c>
      <c r="H274" s="300">
        <v>1</v>
      </c>
      <c r="I274" s="301" t="s">
        <v>193</v>
      </c>
      <c r="J274" s="302" t="s">
        <v>195</v>
      </c>
    </row>
    <row r="275" spans="1:10">
      <c r="A275">
        <v>274</v>
      </c>
      <c r="B275" s="7" t="s">
        <v>3046</v>
      </c>
      <c r="C275" s="285" t="s">
        <v>196</v>
      </c>
      <c r="D275" s="285" t="s">
        <v>195</v>
      </c>
      <c r="E275" s="303" t="s">
        <v>3027</v>
      </c>
      <c r="F275" s="298" t="s">
        <v>3046</v>
      </c>
      <c r="G275" s="299">
        <v>2</v>
      </c>
      <c r="H275" s="300">
        <v>1</v>
      </c>
      <c r="I275" s="301" t="s">
        <v>196</v>
      </c>
      <c r="J275" s="302" t="s">
        <v>195</v>
      </c>
    </row>
    <row r="276" spans="1:10">
      <c r="A276">
        <v>275</v>
      </c>
      <c r="B276" s="7" t="s">
        <v>3068</v>
      </c>
      <c r="C276" s="285" t="s">
        <v>196</v>
      </c>
      <c r="D276" s="285" t="s">
        <v>195</v>
      </c>
      <c r="E276" s="303" t="s">
        <v>3027</v>
      </c>
      <c r="F276" s="298" t="s">
        <v>3068</v>
      </c>
      <c r="G276" s="299">
        <v>2</v>
      </c>
      <c r="H276" s="300">
        <v>1</v>
      </c>
      <c r="I276" s="301" t="s">
        <v>196</v>
      </c>
      <c r="J276" s="302" t="s">
        <v>195</v>
      </c>
    </row>
    <row r="277" spans="1:10">
      <c r="A277">
        <v>276</v>
      </c>
      <c r="B277" s="7" t="s">
        <v>3080</v>
      </c>
      <c r="C277" s="285" t="s">
        <v>197</v>
      </c>
      <c r="D277" s="285" t="s">
        <v>195</v>
      </c>
      <c r="E277" s="303" t="s">
        <v>3027</v>
      </c>
      <c r="F277" s="298" t="s">
        <v>3080</v>
      </c>
      <c r="G277" s="299">
        <v>3</v>
      </c>
      <c r="H277" s="300">
        <v>1</v>
      </c>
      <c r="I277" s="301" t="s">
        <v>197</v>
      </c>
      <c r="J277" s="302" t="s">
        <v>195</v>
      </c>
    </row>
    <row r="278" spans="1:10">
      <c r="A278">
        <v>277</v>
      </c>
      <c r="B278" s="7" t="s">
        <v>3084</v>
      </c>
      <c r="C278" s="285" t="s">
        <v>196</v>
      </c>
      <c r="D278" s="285" t="s">
        <v>195</v>
      </c>
      <c r="E278" s="303" t="s">
        <v>3027</v>
      </c>
      <c r="F278" s="298" t="s">
        <v>3084</v>
      </c>
      <c r="G278" s="306">
        <v>2</v>
      </c>
      <c r="H278" s="300">
        <v>1</v>
      </c>
      <c r="I278" s="307" t="s">
        <v>196</v>
      </c>
      <c r="J278" s="302" t="s">
        <v>195</v>
      </c>
    </row>
    <row r="279" spans="1:10">
      <c r="A279">
        <v>278</v>
      </c>
      <c r="B279" s="7" t="s">
        <v>3107</v>
      </c>
      <c r="C279" s="285" t="s">
        <v>197</v>
      </c>
      <c r="D279" s="285" t="s">
        <v>195</v>
      </c>
      <c r="E279" s="303" t="s">
        <v>3027</v>
      </c>
      <c r="F279" s="298" t="s">
        <v>3107</v>
      </c>
      <c r="G279" s="299">
        <v>3</v>
      </c>
      <c r="H279" s="300">
        <v>1</v>
      </c>
      <c r="I279" s="301" t="s">
        <v>197</v>
      </c>
      <c r="J279" s="302" t="s">
        <v>195</v>
      </c>
    </row>
    <row r="280" spans="1:10">
      <c r="A280">
        <v>279</v>
      </c>
      <c r="B280" s="7" t="s">
        <v>3118</v>
      </c>
      <c r="C280" s="285" t="s">
        <v>196</v>
      </c>
      <c r="D280" s="285" t="s">
        <v>195</v>
      </c>
      <c r="E280" s="303" t="s">
        <v>3027</v>
      </c>
      <c r="F280" s="298" t="s">
        <v>3118</v>
      </c>
      <c r="G280" s="299">
        <v>2</v>
      </c>
      <c r="H280" s="300">
        <v>1</v>
      </c>
      <c r="I280" s="301" t="s">
        <v>196</v>
      </c>
      <c r="J280" s="302" t="s">
        <v>195</v>
      </c>
    </row>
    <row r="281" spans="1:10">
      <c r="A281">
        <v>280</v>
      </c>
      <c r="B281" s="7" t="s">
        <v>3121</v>
      </c>
      <c r="C281" s="285" t="s">
        <v>197</v>
      </c>
      <c r="D281" s="285" t="s">
        <v>195</v>
      </c>
      <c r="E281" s="303" t="s">
        <v>3027</v>
      </c>
      <c r="F281" s="298" t="s">
        <v>3121</v>
      </c>
      <c r="G281" s="299">
        <v>3</v>
      </c>
      <c r="H281" s="300">
        <v>1</v>
      </c>
      <c r="I281" s="301" t="s">
        <v>197</v>
      </c>
      <c r="J281" s="302" t="s">
        <v>195</v>
      </c>
    </row>
    <row r="282" spans="1:10">
      <c r="A282">
        <v>281</v>
      </c>
      <c r="B282" s="7" t="s">
        <v>3130</v>
      </c>
      <c r="C282" s="285" t="s">
        <v>196</v>
      </c>
      <c r="D282" s="285" t="s">
        <v>195</v>
      </c>
      <c r="E282" s="303" t="s">
        <v>3027</v>
      </c>
      <c r="F282" s="298" t="s">
        <v>3130</v>
      </c>
      <c r="G282" s="299">
        <v>2</v>
      </c>
      <c r="H282" s="300">
        <v>1</v>
      </c>
      <c r="I282" s="301" t="s">
        <v>196</v>
      </c>
      <c r="J282" s="302" t="s">
        <v>195</v>
      </c>
    </row>
    <row r="283" spans="1:10">
      <c r="A283">
        <v>282</v>
      </c>
      <c r="B283" s="7" t="s">
        <v>3136</v>
      </c>
      <c r="C283" s="285" t="s">
        <v>196</v>
      </c>
      <c r="D283" s="285" t="s">
        <v>199</v>
      </c>
      <c r="E283" s="303" t="s">
        <v>3027</v>
      </c>
      <c r="F283" s="298" t="s">
        <v>3136</v>
      </c>
      <c r="G283" s="299">
        <v>2</v>
      </c>
      <c r="H283" s="300">
        <v>3</v>
      </c>
      <c r="I283" s="301" t="s">
        <v>196</v>
      </c>
      <c r="J283" s="302" t="s">
        <v>199</v>
      </c>
    </row>
    <row r="284" spans="1:10">
      <c r="A284">
        <v>283</v>
      </c>
      <c r="B284" s="7" t="s">
        <v>3140</v>
      </c>
      <c r="C284" s="285" t="s">
        <v>196</v>
      </c>
      <c r="D284" s="285" t="s">
        <v>195</v>
      </c>
      <c r="E284" s="303" t="s">
        <v>3027</v>
      </c>
      <c r="F284" s="298" t="s">
        <v>3140</v>
      </c>
      <c r="G284" s="299">
        <v>2</v>
      </c>
      <c r="H284" s="304">
        <v>1</v>
      </c>
      <c r="I284" s="301" t="s">
        <v>196</v>
      </c>
      <c r="J284" s="305" t="s">
        <v>195</v>
      </c>
    </row>
    <row r="285" spans="1:10">
      <c r="A285">
        <v>284</v>
      </c>
      <c r="B285" s="7" t="s">
        <v>3145</v>
      </c>
      <c r="C285" s="285" t="s">
        <v>197</v>
      </c>
      <c r="D285" s="285" t="s">
        <v>195</v>
      </c>
      <c r="E285" s="303" t="s">
        <v>3027</v>
      </c>
      <c r="F285" s="298" t="s">
        <v>3145</v>
      </c>
      <c r="G285" s="299">
        <v>3</v>
      </c>
      <c r="H285" s="300">
        <v>1</v>
      </c>
      <c r="I285" s="301" t="s">
        <v>197</v>
      </c>
      <c r="J285" s="302" t="s">
        <v>195</v>
      </c>
    </row>
    <row r="286" spans="1:10">
      <c r="A286">
        <v>285</v>
      </c>
      <c r="B286" s="7" t="s">
        <v>3149</v>
      </c>
      <c r="C286" s="285" t="s">
        <v>196</v>
      </c>
      <c r="D286" s="285" t="s">
        <v>194</v>
      </c>
      <c r="E286" s="303" t="s">
        <v>3027</v>
      </c>
      <c r="F286" s="298" t="s">
        <v>3149</v>
      </c>
      <c r="G286" s="299">
        <v>2</v>
      </c>
      <c r="H286" s="304">
        <v>2</v>
      </c>
      <c r="I286" s="301" t="s">
        <v>196</v>
      </c>
      <c r="J286" s="305" t="s">
        <v>194</v>
      </c>
    </row>
    <row r="287" spans="1:10">
      <c r="A287">
        <v>286</v>
      </c>
      <c r="B287" s="7" t="s">
        <v>3152</v>
      </c>
      <c r="C287" s="285" t="s">
        <v>197</v>
      </c>
      <c r="D287" s="285" t="s">
        <v>195</v>
      </c>
      <c r="E287" s="303" t="s">
        <v>3027</v>
      </c>
      <c r="F287" s="298" t="s">
        <v>3152</v>
      </c>
      <c r="G287" s="299">
        <v>3</v>
      </c>
      <c r="H287" s="304">
        <v>1</v>
      </c>
      <c r="I287" s="301" t="s">
        <v>197</v>
      </c>
      <c r="J287" s="305" t="s">
        <v>195</v>
      </c>
    </row>
    <row r="288" spans="1:10">
      <c r="A288">
        <v>287</v>
      </c>
      <c r="B288" s="7" t="s">
        <v>3160</v>
      </c>
      <c r="C288" s="285" t="s">
        <v>198</v>
      </c>
      <c r="D288" s="285" t="s">
        <v>194</v>
      </c>
      <c r="E288" s="303" t="s">
        <v>3027</v>
      </c>
      <c r="F288" s="298" t="s">
        <v>3160</v>
      </c>
      <c r="G288" s="299">
        <v>4</v>
      </c>
      <c r="H288" s="300">
        <v>2</v>
      </c>
      <c r="I288" s="301" t="s">
        <v>198</v>
      </c>
      <c r="J288" s="302" t="s">
        <v>194</v>
      </c>
    </row>
    <row r="289" spans="1:10">
      <c r="A289">
        <v>288</v>
      </c>
      <c r="B289" s="7" t="s">
        <v>3176</v>
      </c>
      <c r="C289" s="285" t="s">
        <v>197</v>
      </c>
      <c r="D289" s="285" t="s">
        <v>195</v>
      </c>
      <c r="E289" s="303" t="s">
        <v>3027</v>
      </c>
      <c r="F289" s="298" t="s">
        <v>3176</v>
      </c>
      <c r="G289" s="299">
        <v>3</v>
      </c>
      <c r="H289" s="300">
        <v>1</v>
      </c>
      <c r="I289" s="301" t="s">
        <v>197</v>
      </c>
      <c r="J289" s="302" t="s">
        <v>195</v>
      </c>
    </row>
    <row r="290" spans="1:10">
      <c r="A290">
        <v>289</v>
      </c>
      <c r="B290" s="7" t="s">
        <v>3178</v>
      </c>
      <c r="C290" s="285" t="s">
        <v>196</v>
      </c>
      <c r="D290" s="285" t="s">
        <v>195</v>
      </c>
      <c r="E290" s="303" t="s">
        <v>3027</v>
      </c>
      <c r="F290" s="298" t="s">
        <v>3178</v>
      </c>
      <c r="G290" s="299">
        <v>2</v>
      </c>
      <c r="H290" s="300">
        <v>1</v>
      </c>
      <c r="I290" s="301" t="s">
        <v>196</v>
      </c>
      <c r="J290" s="302" t="s">
        <v>195</v>
      </c>
    </row>
    <row r="291" spans="1:10">
      <c r="A291">
        <v>290</v>
      </c>
      <c r="B291" s="7" t="s">
        <v>3183</v>
      </c>
      <c r="C291" s="285" t="s">
        <v>197</v>
      </c>
      <c r="D291" s="285" t="s">
        <v>195</v>
      </c>
      <c r="E291" s="303" t="s">
        <v>3027</v>
      </c>
      <c r="F291" s="298" t="s">
        <v>3183</v>
      </c>
      <c r="G291" s="299">
        <v>3</v>
      </c>
      <c r="H291" s="300">
        <v>1</v>
      </c>
      <c r="I291" s="301" t="s">
        <v>197</v>
      </c>
      <c r="J291" s="302" t="s">
        <v>195</v>
      </c>
    </row>
    <row r="292" spans="1:10">
      <c r="A292">
        <v>291</v>
      </c>
      <c r="B292" s="7" t="s">
        <v>3185</v>
      </c>
      <c r="C292" s="285" t="s">
        <v>198</v>
      </c>
      <c r="D292" s="285" t="s">
        <v>199</v>
      </c>
      <c r="E292" s="297" t="s">
        <v>3185</v>
      </c>
      <c r="F292" s="298"/>
      <c r="G292" s="299">
        <v>4</v>
      </c>
      <c r="H292" s="300">
        <v>3</v>
      </c>
      <c r="I292" s="301" t="s">
        <v>198</v>
      </c>
      <c r="J292" s="302" t="s">
        <v>199</v>
      </c>
    </row>
    <row r="293" spans="1:10">
      <c r="A293">
        <v>292</v>
      </c>
      <c r="B293" s="7" t="s">
        <v>3186</v>
      </c>
      <c r="C293" s="285" t="s">
        <v>197</v>
      </c>
      <c r="D293" s="285" t="s">
        <v>199</v>
      </c>
      <c r="E293" s="303" t="s">
        <v>3185</v>
      </c>
      <c r="F293" s="298" t="s">
        <v>3186</v>
      </c>
      <c r="G293" s="299">
        <v>3</v>
      </c>
      <c r="H293" s="300">
        <v>3</v>
      </c>
      <c r="I293" s="301" t="s">
        <v>197</v>
      </c>
      <c r="J293" s="302" t="s">
        <v>199</v>
      </c>
    </row>
    <row r="294" spans="1:10">
      <c r="A294">
        <v>293</v>
      </c>
      <c r="B294" s="7" t="s">
        <v>3193</v>
      </c>
      <c r="C294" s="285" t="s">
        <v>197</v>
      </c>
      <c r="D294" s="285" t="s">
        <v>195</v>
      </c>
      <c r="E294" s="303" t="s">
        <v>3185</v>
      </c>
      <c r="F294" s="298" t="s">
        <v>3193</v>
      </c>
      <c r="G294" s="299">
        <v>3</v>
      </c>
      <c r="H294" s="304">
        <v>1</v>
      </c>
      <c r="I294" s="301" t="s">
        <v>197</v>
      </c>
      <c r="J294" s="305" t="s">
        <v>195</v>
      </c>
    </row>
    <row r="295" spans="1:10">
      <c r="A295">
        <v>294</v>
      </c>
      <c r="B295" s="7" t="s">
        <v>3195</v>
      </c>
      <c r="C295" s="285" t="s">
        <v>198</v>
      </c>
      <c r="D295" s="285" t="s">
        <v>199</v>
      </c>
      <c r="E295" s="303" t="s">
        <v>3185</v>
      </c>
      <c r="F295" s="298" t="s">
        <v>3195</v>
      </c>
      <c r="G295" s="299">
        <v>4</v>
      </c>
      <c r="H295" s="300">
        <v>3</v>
      </c>
      <c r="I295" s="301" t="s">
        <v>198</v>
      </c>
      <c r="J295" s="302" t="s">
        <v>199</v>
      </c>
    </row>
    <row r="296" spans="1:10">
      <c r="A296">
        <v>295</v>
      </c>
      <c r="B296" s="7" t="s">
        <v>292</v>
      </c>
      <c r="C296" s="285" t="s">
        <v>198</v>
      </c>
      <c r="D296" s="285" t="s">
        <v>199</v>
      </c>
      <c r="E296" s="303" t="s">
        <v>292</v>
      </c>
      <c r="F296" s="298"/>
      <c r="G296" s="299">
        <v>4</v>
      </c>
      <c r="H296" s="300">
        <v>3</v>
      </c>
      <c r="I296" s="301" t="s">
        <v>198</v>
      </c>
      <c r="J296" s="302" t="s">
        <v>199</v>
      </c>
    </row>
    <row r="297" spans="1:10">
      <c r="A297">
        <v>296</v>
      </c>
      <c r="B297" s="244" t="s">
        <v>4561</v>
      </c>
      <c r="C297" s="285" t="s">
        <v>198</v>
      </c>
      <c r="D297" s="285" t="s">
        <v>199</v>
      </c>
      <c r="E297" s="303"/>
      <c r="F297" s="298"/>
      <c r="G297" s="299">
        <v>4</v>
      </c>
      <c r="H297" s="300">
        <v>3</v>
      </c>
      <c r="I297" s="301" t="s">
        <v>198</v>
      </c>
      <c r="J297" s="302" t="s">
        <v>199</v>
      </c>
    </row>
    <row r="298" spans="1:10">
      <c r="A298">
        <v>297</v>
      </c>
      <c r="B298" s="7" t="s">
        <v>3214</v>
      </c>
      <c r="C298" s="285" t="s">
        <v>197</v>
      </c>
      <c r="D298" s="285" t="s">
        <v>199</v>
      </c>
      <c r="E298" s="303" t="s">
        <v>3214</v>
      </c>
      <c r="F298" s="298"/>
      <c r="G298" s="299">
        <v>3</v>
      </c>
      <c r="H298" s="300">
        <v>3</v>
      </c>
      <c r="I298" s="301" t="s">
        <v>197</v>
      </c>
      <c r="J298" s="302" t="s">
        <v>199</v>
      </c>
    </row>
    <row r="299" spans="1:10">
      <c r="A299">
        <v>298</v>
      </c>
      <c r="B299" s="244" t="s">
        <v>4562</v>
      </c>
      <c r="C299" s="285" t="s">
        <v>197</v>
      </c>
      <c r="D299" s="285" t="s">
        <v>199</v>
      </c>
      <c r="E299" s="303"/>
      <c r="F299" s="298"/>
      <c r="G299" s="299">
        <v>3</v>
      </c>
      <c r="H299" s="300">
        <v>3</v>
      </c>
      <c r="I299" s="301" t="s">
        <v>197</v>
      </c>
      <c r="J299" s="302" t="s">
        <v>199</v>
      </c>
    </row>
    <row r="300" spans="1:10">
      <c r="A300">
        <v>299</v>
      </c>
      <c r="B300" s="7" t="s">
        <v>3218</v>
      </c>
      <c r="C300" s="285" t="s">
        <v>198</v>
      </c>
      <c r="D300" s="285" t="s">
        <v>199</v>
      </c>
      <c r="E300" s="303" t="s">
        <v>3218</v>
      </c>
      <c r="F300" s="298"/>
      <c r="G300" s="299">
        <v>4</v>
      </c>
      <c r="H300" s="300">
        <v>3</v>
      </c>
      <c r="I300" s="301" t="s">
        <v>198</v>
      </c>
      <c r="J300" s="302" t="s">
        <v>199</v>
      </c>
    </row>
    <row r="301" spans="1:10">
      <c r="A301">
        <v>300</v>
      </c>
      <c r="B301" s="244" t="s">
        <v>4563</v>
      </c>
      <c r="C301" s="285" t="s">
        <v>198</v>
      </c>
      <c r="D301" s="285" t="s">
        <v>199</v>
      </c>
      <c r="E301" s="303"/>
      <c r="F301" s="298"/>
      <c r="G301" s="299">
        <v>4</v>
      </c>
      <c r="H301" s="300">
        <v>3</v>
      </c>
      <c r="I301" s="301" t="s">
        <v>198</v>
      </c>
      <c r="J301" s="302" t="s">
        <v>199</v>
      </c>
    </row>
    <row r="302" spans="1:10">
      <c r="A302">
        <v>301</v>
      </c>
      <c r="B302" s="7" t="s">
        <v>3226</v>
      </c>
      <c r="C302" s="285" t="s">
        <v>198</v>
      </c>
      <c r="D302" s="285" t="s">
        <v>199</v>
      </c>
      <c r="E302" s="303" t="s">
        <v>3226</v>
      </c>
      <c r="F302" s="298"/>
      <c r="G302" s="299">
        <v>4</v>
      </c>
      <c r="H302" s="300">
        <v>3</v>
      </c>
      <c r="I302" s="301" t="s">
        <v>198</v>
      </c>
      <c r="J302" s="302" t="s">
        <v>199</v>
      </c>
    </row>
    <row r="303" spans="1:10">
      <c r="A303">
        <v>302</v>
      </c>
      <c r="B303" s="244" t="s">
        <v>4564</v>
      </c>
      <c r="C303" s="285" t="s">
        <v>198</v>
      </c>
      <c r="D303" s="285" t="s">
        <v>199</v>
      </c>
      <c r="E303" s="303"/>
      <c r="F303" s="298"/>
      <c r="G303" s="299">
        <v>4</v>
      </c>
      <c r="H303" s="300">
        <v>3</v>
      </c>
      <c r="I303" s="301" t="s">
        <v>198</v>
      </c>
      <c r="J303" s="302" t="s">
        <v>199</v>
      </c>
    </row>
    <row r="304" spans="1:10">
      <c r="A304">
        <v>303</v>
      </c>
      <c r="B304" s="7" t="s">
        <v>3231</v>
      </c>
      <c r="C304" s="285" t="s">
        <v>197</v>
      </c>
      <c r="D304" s="285" t="s">
        <v>194</v>
      </c>
      <c r="E304" s="297" t="s">
        <v>3231</v>
      </c>
      <c r="F304" s="298"/>
      <c r="G304" s="299">
        <v>3</v>
      </c>
      <c r="H304" s="300">
        <v>2</v>
      </c>
      <c r="I304" s="301" t="s">
        <v>197</v>
      </c>
      <c r="J304" s="302" t="s">
        <v>194</v>
      </c>
    </row>
    <row r="305" spans="1:10">
      <c r="A305">
        <v>304</v>
      </c>
      <c r="B305" s="7" t="s">
        <v>3232</v>
      </c>
      <c r="C305" s="285" t="s">
        <v>197</v>
      </c>
      <c r="D305" s="285" t="s">
        <v>194</v>
      </c>
      <c r="E305" s="303" t="s">
        <v>3231</v>
      </c>
      <c r="F305" s="298" t="s">
        <v>3232</v>
      </c>
      <c r="G305" s="299">
        <v>3</v>
      </c>
      <c r="H305" s="300">
        <v>2</v>
      </c>
      <c r="I305" s="301" t="s">
        <v>197</v>
      </c>
      <c r="J305" s="302" t="s">
        <v>194</v>
      </c>
    </row>
    <row r="306" spans="1:10">
      <c r="A306">
        <v>305</v>
      </c>
      <c r="B306" s="7" t="s">
        <v>4565</v>
      </c>
      <c r="C306" s="285" t="s">
        <v>198</v>
      </c>
      <c r="D306" s="285" t="s">
        <v>194</v>
      </c>
      <c r="E306" s="303" t="s">
        <v>3231</v>
      </c>
      <c r="F306" s="298" t="s">
        <v>295</v>
      </c>
      <c r="G306" s="299">
        <v>4</v>
      </c>
      <c r="H306" s="300">
        <v>2</v>
      </c>
      <c r="I306" s="301" t="s">
        <v>198</v>
      </c>
      <c r="J306" s="302" t="s">
        <v>194</v>
      </c>
    </row>
    <row r="307" spans="1:10">
      <c r="A307">
        <v>306</v>
      </c>
      <c r="B307" s="7" t="s">
        <v>3253</v>
      </c>
      <c r="C307" s="235" t="s">
        <v>198</v>
      </c>
      <c r="D307" s="235" t="s">
        <v>194</v>
      </c>
      <c r="E307" s="303" t="s">
        <v>3231</v>
      </c>
      <c r="F307" s="298" t="s">
        <v>3253</v>
      </c>
      <c r="G307" s="299">
        <v>4</v>
      </c>
      <c r="H307" s="300">
        <v>2</v>
      </c>
      <c r="I307" s="301" t="s">
        <v>198</v>
      </c>
      <c r="J307" s="302" t="s">
        <v>194</v>
      </c>
    </row>
    <row r="308" spans="1:10">
      <c r="A308">
        <v>307</v>
      </c>
      <c r="B308" s="7" t="s">
        <v>3259</v>
      </c>
      <c r="C308" s="235" t="s">
        <v>197</v>
      </c>
      <c r="D308" s="235" t="s">
        <v>194</v>
      </c>
      <c r="E308" s="303" t="s">
        <v>3231</v>
      </c>
      <c r="F308" s="298" t="s">
        <v>3259</v>
      </c>
      <c r="G308" s="299">
        <v>3</v>
      </c>
      <c r="H308" s="300">
        <v>2</v>
      </c>
      <c r="I308" s="301" t="s">
        <v>197</v>
      </c>
      <c r="J308" s="302" t="s">
        <v>194</v>
      </c>
    </row>
    <row r="309" spans="1:10">
      <c r="A309">
        <v>308</v>
      </c>
      <c r="B309" s="7" t="s">
        <v>3262</v>
      </c>
      <c r="C309" s="235" t="s">
        <v>197</v>
      </c>
      <c r="D309" s="235" t="s">
        <v>194</v>
      </c>
      <c r="E309" s="303" t="s">
        <v>3231</v>
      </c>
      <c r="F309" s="298" t="s">
        <v>3262</v>
      </c>
      <c r="G309" s="299">
        <v>3</v>
      </c>
      <c r="H309" s="300">
        <v>2</v>
      </c>
      <c r="I309" s="301" t="s">
        <v>197</v>
      </c>
      <c r="J309" s="302" t="s">
        <v>194</v>
      </c>
    </row>
    <row r="310" spans="1:10">
      <c r="A310">
        <v>309</v>
      </c>
      <c r="B310" s="7" t="s">
        <v>3270</v>
      </c>
      <c r="C310" s="235" t="s">
        <v>197</v>
      </c>
      <c r="D310" s="235" t="s">
        <v>194</v>
      </c>
      <c r="E310" s="303" t="s">
        <v>3231</v>
      </c>
      <c r="F310" s="298" t="s">
        <v>3270</v>
      </c>
      <c r="G310" s="299">
        <v>3</v>
      </c>
      <c r="H310" s="300">
        <v>2</v>
      </c>
      <c r="I310" s="301" t="s">
        <v>197</v>
      </c>
      <c r="J310" s="302" t="s">
        <v>194</v>
      </c>
    </row>
    <row r="311" spans="1:10">
      <c r="A311">
        <v>310</v>
      </c>
      <c r="B311" s="7" t="s">
        <v>3276</v>
      </c>
      <c r="C311" s="235" t="s">
        <v>197</v>
      </c>
      <c r="D311" s="235" t="s">
        <v>194</v>
      </c>
      <c r="E311" s="303" t="s">
        <v>3231</v>
      </c>
      <c r="F311" s="298" t="s">
        <v>3276</v>
      </c>
      <c r="G311" s="299">
        <v>3</v>
      </c>
      <c r="H311" s="300">
        <v>2</v>
      </c>
      <c r="I311" s="301" t="s">
        <v>197</v>
      </c>
      <c r="J311" s="302" t="s">
        <v>194</v>
      </c>
    </row>
    <row r="312" spans="1:10">
      <c r="A312">
        <v>311</v>
      </c>
      <c r="B312" s="7" t="s">
        <v>3278</v>
      </c>
      <c r="C312" s="235" t="s">
        <v>197</v>
      </c>
      <c r="D312" s="235" t="s">
        <v>194</v>
      </c>
      <c r="E312" s="297" t="s">
        <v>3278</v>
      </c>
      <c r="F312" s="298"/>
      <c r="G312" s="299">
        <v>3</v>
      </c>
      <c r="H312" s="300">
        <v>2</v>
      </c>
      <c r="I312" s="301" t="s">
        <v>197</v>
      </c>
      <c r="J312" s="302" t="s">
        <v>194</v>
      </c>
    </row>
    <row r="313" spans="1:10">
      <c r="A313">
        <v>312</v>
      </c>
      <c r="B313" s="244" t="s">
        <v>4567</v>
      </c>
      <c r="C313" s="235" t="s">
        <v>197</v>
      </c>
      <c r="D313" s="235" t="s">
        <v>194</v>
      </c>
      <c r="E313" s="303" t="s">
        <v>3278</v>
      </c>
      <c r="F313" s="298" t="s">
        <v>3278</v>
      </c>
      <c r="G313" s="299">
        <v>3</v>
      </c>
      <c r="H313" s="300">
        <v>2</v>
      </c>
      <c r="I313" s="301" t="s">
        <v>197</v>
      </c>
      <c r="J313" s="302" t="s">
        <v>194</v>
      </c>
    </row>
    <row r="314" spans="1:10">
      <c r="A314">
        <v>313</v>
      </c>
      <c r="B314" s="7" t="s">
        <v>3293</v>
      </c>
      <c r="C314" s="235" t="s">
        <v>198</v>
      </c>
      <c r="D314" s="235" t="s">
        <v>199</v>
      </c>
      <c r="E314" s="303" t="s">
        <v>3278</v>
      </c>
      <c r="F314" s="298" t="s">
        <v>3293</v>
      </c>
      <c r="G314" s="299">
        <v>4</v>
      </c>
      <c r="H314" s="304">
        <v>3</v>
      </c>
      <c r="I314" s="301" t="s">
        <v>198</v>
      </c>
      <c r="J314" s="305" t="s">
        <v>199</v>
      </c>
    </row>
    <row r="315" spans="1:10">
      <c r="A315">
        <v>314</v>
      </c>
      <c r="B315" s="7" t="s">
        <v>3294</v>
      </c>
      <c r="C315" s="235" t="s">
        <v>197</v>
      </c>
      <c r="D315" s="235" t="s">
        <v>194</v>
      </c>
      <c r="E315" s="297" t="s">
        <v>3294</v>
      </c>
      <c r="F315" s="298"/>
      <c r="G315" s="299">
        <v>3</v>
      </c>
      <c r="H315" s="300">
        <v>2</v>
      </c>
      <c r="I315" s="301" t="s">
        <v>197</v>
      </c>
      <c r="J315" s="302" t="s">
        <v>194</v>
      </c>
    </row>
    <row r="316" spans="1:10">
      <c r="A316">
        <v>315</v>
      </c>
      <c r="B316" s="7" t="s">
        <v>3295</v>
      </c>
      <c r="C316" s="235" t="s">
        <v>197</v>
      </c>
      <c r="D316" s="235" t="s">
        <v>199</v>
      </c>
      <c r="E316" s="303" t="s">
        <v>3294</v>
      </c>
      <c r="F316" s="298" t="s">
        <v>3295</v>
      </c>
      <c r="G316" s="299">
        <v>3</v>
      </c>
      <c r="H316" s="304">
        <v>3</v>
      </c>
      <c r="I316" s="301" t="s">
        <v>197</v>
      </c>
      <c r="J316" s="305" t="s">
        <v>199</v>
      </c>
    </row>
    <row r="317" spans="1:10">
      <c r="A317">
        <v>316</v>
      </c>
      <c r="B317" s="7" t="s">
        <v>3300</v>
      </c>
      <c r="C317" s="235" t="s">
        <v>193</v>
      </c>
      <c r="D317" s="235" t="s">
        <v>194</v>
      </c>
      <c r="E317" s="303" t="s">
        <v>3294</v>
      </c>
      <c r="F317" s="298" t="s">
        <v>3300</v>
      </c>
      <c r="G317" s="299">
        <v>1</v>
      </c>
      <c r="H317" s="300">
        <v>2</v>
      </c>
      <c r="I317" s="301" t="s">
        <v>193</v>
      </c>
      <c r="J317" s="302" t="s">
        <v>194</v>
      </c>
    </row>
    <row r="318" spans="1:10">
      <c r="A318">
        <v>317</v>
      </c>
      <c r="B318" s="7" t="s">
        <v>3304</v>
      </c>
      <c r="C318" s="235" t="s">
        <v>197</v>
      </c>
      <c r="D318" s="235" t="s">
        <v>199</v>
      </c>
      <c r="E318" s="303" t="s">
        <v>3294</v>
      </c>
      <c r="F318" s="298" t="s">
        <v>3304</v>
      </c>
      <c r="G318" s="299">
        <v>3</v>
      </c>
      <c r="H318" s="300">
        <v>3</v>
      </c>
      <c r="I318" s="301" t="s">
        <v>197</v>
      </c>
      <c r="J318" s="302" t="s">
        <v>199</v>
      </c>
    </row>
    <row r="319" spans="1:10">
      <c r="A319">
        <v>318</v>
      </c>
      <c r="B319" s="7" t="s">
        <v>3310</v>
      </c>
      <c r="C319" s="235" t="s">
        <v>197</v>
      </c>
      <c r="D319" s="235" t="s">
        <v>194</v>
      </c>
      <c r="E319" s="297" t="s">
        <v>3310</v>
      </c>
      <c r="F319" s="298"/>
      <c r="G319" s="299">
        <v>3</v>
      </c>
      <c r="H319" s="300">
        <v>2</v>
      </c>
      <c r="I319" s="301" t="s">
        <v>197</v>
      </c>
      <c r="J319" s="302" t="s">
        <v>194</v>
      </c>
    </row>
    <row r="320" spans="1:10">
      <c r="A320">
        <v>319</v>
      </c>
      <c r="B320" s="7" t="s">
        <v>3311</v>
      </c>
      <c r="C320" s="235" t="s">
        <v>198</v>
      </c>
      <c r="D320" s="235" t="s">
        <v>194</v>
      </c>
      <c r="E320" s="303" t="s">
        <v>3310</v>
      </c>
      <c r="F320" s="298" t="s">
        <v>3311</v>
      </c>
      <c r="G320" s="306">
        <v>4</v>
      </c>
      <c r="H320" s="300">
        <v>2</v>
      </c>
      <c r="I320" s="307" t="s">
        <v>198</v>
      </c>
      <c r="J320" s="302" t="s">
        <v>194</v>
      </c>
    </row>
    <row r="321" spans="1:10">
      <c r="A321">
        <v>320</v>
      </c>
      <c r="B321" s="7" t="s">
        <v>3315</v>
      </c>
      <c r="C321" s="235" t="s">
        <v>196</v>
      </c>
      <c r="D321" s="235" t="s">
        <v>194</v>
      </c>
      <c r="E321" s="303" t="s">
        <v>3310</v>
      </c>
      <c r="F321" s="298" t="s">
        <v>3315</v>
      </c>
      <c r="G321" s="299">
        <v>2</v>
      </c>
      <c r="H321" s="300">
        <v>2</v>
      </c>
      <c r="I321" s="301" t="s">
        <v>196</v>
      </c>
      <c r="J321" s="302" t="s">
        <v>194</v>
      </c>
    </row>
    <row r="322" spans="1:10">
      <c r="A322">
        <v>321</v>
      </c>
      <c r="B322" s="7" t="s">
        <v>3319</v>
      </c>
      <c r="C322" s="235" t="s">
        <v>196</v>
      </c>
      <c r="D322" s="235" t="s">
        <v>194</v>
      </c>
      <c r="E322" s="303" t="s">
        <v>3310</v>
      </c>
      <c r="F322" s="298" t="s">
        <v>3319</v>
      </c>
      <c r="G322" s="299">
        <v>2</v>
      </c>
      <c r="H322" s="300">
        <v>2</v>
      </c>
      <c r="I322" s="301" t="s">
        <v>196</v>
      </c>
      <c r="J322" s="302" t="s">
        <v>194</v>
      </c>
    </row>
    <row r="323" spans="1:10">
      <c r="A323">
        <v>322</v>
      </c>
      <c r="B323" s="7" t="s">
        <v>3329</v>
      </c>
      <c r="C323" s="235" t="s">
        <v>197</v>
      </c>
      <c r="D323" s="235" t="s">
        <v>195</v>
      </c>
      <c r="E323" s="303" t="s">
        <v>3310</v>
      </c>
      <c r="F323" s="298" t="s">
        <v>3329</v>
      </c>
      <c r="G323" s="299">
        <v>3</v>
      </c>
      <c r="H323" s="304">
        <v>1</v>
      </c>
      <c r="I323" s="301" t="s">
        <v>197</v>
      </c>
      <c r="J323" s="305" t="s">
        <v>195</v>
      </c>
    </row>
    <row r="324" spans="1:10">
      <c r="A324">
        <v>323</v>
      </c>
      <c r="B324" s="7" t="s">
        <v>3330</v>
      </c>
      <c r="C324" s="235" t="s">
        <v>198</v>
      </c>
      <c r="D324" s="235" t="s">
        <v>194</v>
      </c>
      <c r="E324" s="297" t="s">
        <v>3330</v>
      </c>
      <c r="F324" s="298"/>
      <c r="G324" s="299">
        <v>4</v>
      </c>
      <c r="H324" s="300">
        <v>2</v>
      </c>
      <c r="I324" s="301" t="s">
        <v>198</v>
      </c>
      <c r="J324" s="302" t="s">
        <v>194</v>
      </c>
    </row>
    <row r="325" spans="1:10">
      <c r="A325">
        <v>324</v>
      </c>
      <c r="B325" s="244" t="s">
        <v>4569</v>
      </c>
      <c r="C325" s="235" t="s">
        <v>198</v>
      </c>
      <c r="D325" s="235" t="s">
        <v>194</v>
      </c>
      <c r="E325" s="303" t="s">
        <v>3330</v>
      </c>
      <c r="F325" s="298" t="s">
        <v>3330</v>
      </c>
      <c r="G325" s="299">
        <v>4</v>
      </c>
      <c r="H325" s="300">
        <v>2</v>
      </c>
      <c r="I325" s="301" t="s">
        <v>198</v>
      </c>
      <c r="J325" s="302" t="s">
        <v>194</v>
      </c>
    </row>
    <row r="326" spans="1:10">
      <c r="A326">
        <v>325</v>
      </c>
      <c r="B326" s="7" t="s">
        <v>3337</v>
      </c>
      <c r="C326" s="235" t="s">
        <v>197</v>
      </c>
      <c r="D326" s="235" t="s">
        <v>194</v>
      </c>
      <c r="E326" s="303" t="s">
        <v>3330</v>
      </c>
      <c r="F326" s="298" t="s">
        <v>3337</v>
      </c>
      <c r="G326" s="299">
        <v>3</v>
      </c>
      <c r="H326" s="300">
        <v>2</v>
      </c>
      <c r="I326" s="301" t="s">
        <v>197</v>
      </c>
      <c r="J326" s="302" t="s">
        <v>194</v>
      </c>
    </row>
    <row r="327" spans="1:10">
      <c r="A327">
        <v>326</v>
      </c>
      <c r="B327" s="7" t="s">
        <v>3339</v>
      </c>
      <c r="C327" s="235" t="s">
        <v>198</v>
      </c>
      <c r="D327" s="235" t="s">
        <v>194</v>
      </c>
      <c r="E327" s="297" t="s">
        <v>3339</v>
      </c>
      <c r="F327" s="298"/>
      <c r="G327" s="299">
        <v>4</v>
      </c>
      <c r="H327" s="300">
        <v>2</v>
      </c>
      <c r="I327" s="301" t="s">
        <v>198</v>
      </c>
      <c r="J327" s="302" t="s">
        <v>194</v>
      </c>
    </row>
    <row r="328" spans="1:10">
      <c r="A328">
        <v>327</v>
      </c>
      <c r="B328" s="7" t="s">
        <v>3340</v>
      </c>
      <c r="C328" s="235" t="s">
        <v>198</v>
      </c>
      <c r="D328" s="235" t="s">
        <v>194</v>
      </c>
      <c r="E328" s="303" t="s">
        <v>3339</v>
      </c>
      <c r="F328" s="298" t="s">
        <v>3340</v>
      </c>
      <c r="G328" s="299">
        <v>4</v>
      </c>
      <c r="H328" s="304">
        <v>2</v>
      </c>
      <c r="I328" s="301" t="s">
        <v>198</v>
      </c>
      <c r="J328" s="305" t="s">
        <v>194</v>
      </c>
    </row>
    <row r="329" spans="1:10">
      <c r="A329">
        <v>328</v>
      </c>
      <c r="B329" s="7" t="s">
        <v>3346</v>
      </c>
      <c r="C329" s="235" t="s">
        <v>197</v>
      </c>
      <c r="D329" s="235" t="s">
        <v>194</v>
      </c>
      <c r="E329" s="303" t="s">
        <v>3339</v>
      </c>
      <c r="F329" s="298" t="s">
        <v>3346</v>
      </c>
      <c r="G329" s="299">
        <v>3</v>
      </c>
      <c r="H329" s="300">
        <v>2</v>
      </c>
      <c r="I329" s="301" t="s">
        <v>197</v>
      </c>
      <c r="J329" s="302" t="s">
        <v>194</v>
      </c>
    </row>
    <row r="330" spans="1:10">
      <c r="A330">
        <v>329</v>
      </c>
      <c r="B330" s="7" t="s">
        <v>3361</v>
      </c>
      <c r="C330" s="235" t="s">
        <v>197</v>
      </c>
      <c r="D330" s="235" t="s">
        <v>195</v>
      </c>
      <c r="E330" s="303" t="s">
        <v>3339</v>
      </c>
      <c r="F330" s="298" t="s">
        <v>3361</v>
      </c>
      <c r="G330" s="299">
        <v>3</v>
      </c>
      <c r="H330" s="304">
        <v>1</v>
      </c>
      <c r="I330" s="301" t="s">
        <v>197</v>
      </c>
      <c r="J330" s="305" t="s">
        <v>195</v>
      </c>
    </row>
    <row r="331" spans="1:10">
      <c r="A331">
        <v>330</v>
      </c>
      <c r="B331" s="7" t="s">
        <v>4570</v>
      </c>
      <c r="C331" s="235" t="s">
        <v>198</v>
      </c>
      <c r="D331" s="235" t="s">
        <v>194</v>
      </c>
      <c r="E331" s="303" t="s">
        <v>3339</v>
      </c>
      <c r="F331" s="298" t="s">
        <v>4678</v>
      </c>
      <c r="G331" s="299">
        <v>4</v>
      </c>
      <c r="H331" s="300">
        <v>2</v>
      </c>
      <c r="I331" s="301" t="s">
        <v>198</v>
      </c>
      <c r="J331" s="302" t="s">
        <v>194</v>
      </c>
    </row>
    <row r="332" spans="1:10">
      <c r="A332">
        <v>331</v>
      </c>
      <c r="B332" s="7" t="s">
        <v>3374</v>
      </c>
      <c r="C332" s="235" t="s">
        <v>198</v>
      </c>
      <c r="D332" s="235" t="s">
        <v>194</v>
      </c>
      <c r="E332" s="297" t="s">
        <v>3374</v>
      </c>
      <c r="F332" s="298"/>
      <c r="G332" s="299">
        <v>4</v>
      </c>
      <c r="H332" s="300">
        <v>2</v>
      </c>
      <c r="I332" s="301" t="s">
        <v>198</v>
      </c>
      <c r="J332" s="302" t="s">
        <v>194</v>
      </c>
    </row>
    <row r="333" spans="1:10">
      <c r="A333">
        <v>332</v>
      </c>
      <c r="B333" s="244" t="s">
        <v>4572</v>
      </c>
      <c r="C333" s="235" t="s">
        <v>198</v>
      </c>
      <c r="D333" s="235" t="s">
        <v>194</v>
      </c>
      <c r="E333" s="303" t="s">
        <v>3374</v>
      </c>
      <c r="F333" s="298" t="s">
        <v>3374</v>
      </c>
      <c r="G333" s="299">
        <v>4</v>
      </c>
      <c r="H333" s="300">
        <v>2</v>
      </c>
      <c r="I333" s="301" t="s">
        <v>198</v>
      </c>
      <c r="J333" s="302" t="s">
        <v>194</v>
      </c>
    </row>
    <row r="334" spans="1:10">
      <c r="A334">
        <v>333</v>
      </c>
      <c r="B334" s="7" t="s">
        <v>3388</v>
      </c>
      <c r="C334" s="235" t="s">
        <v>193</v>
      </c>
      <c r="D334" s="235" t="s">
        <v>194</v>
      </c>
      <c r="E334" s="303" t="s">
        <v>3374</v>
      </c>
      <c r="F334" s="298" t="s">
        <v>3388</v>
      </c>
      <c r="G334" s="306">
        <v>1</v>
      </c>
      <c r="H334" s="300">
        <v>2</v>
      </c>
      <c r="I334" s="307" t="s">
        <v>193</v>
      </c>
      <c r="J334" s="302" t="s">
        <v>194</v>
      </c>
    </row>
    <row r="335" spans="1:10">
      <c r="A335">
        <v>334</v>
      </c>
      <c r="B335" s="7" t="s">
        <v>3390</v>
      </c>
      <c r="C335" s="235" t="s">
        <v>197</v>
      </c>
      <c r="D335" s="235" t="s">
        <v>194</v>
      </c>
      <c r="E335" s="297" t="s">
        <v>3390</v>
      </c>
      <c r="F335" s="298"/>
      <c r="G335" s="299">
        <v>3</v>
      </c>
      <c r="H335" s="300">
        <v>2</v>
      </c>
      <c r="I335" s="301" t="s">
        <v>197</v>
      </c>
      <c r="J335" s="302" t="s">
        <v>194</v>
      </c>
    </row>
    <row r="336" spans="1:10">
      <c r="A336">
        <v>335</v>
      </c>
      <c r="B336" s="7" t="s">
        <v>3391</v>
      </c>
      <c r="C336" s="235" t="s">
        <v>197</v>
      </c>
      <c r="D336" s="235" t="s">
        <v>194</v>
      </c>
      <c r="E336" s="303" t="s">
        <v>3390</v>
      </c>
      <c r="F336" s="298" t="s">
        <v>3391</v>
      </c>
      <c r="G336" s="299">
        <v>3</v>
      </c>
      <c r="H336" s="304">
        <v>2</v>
      </c>
      <c r="I336" s="301" t="s">
        <v>197</v>
      </c>
      <c r="J336" s="305" t="s">
        <v>194</v>
      </c>
    </row>
    <row r="337" spans="1:10">
      <c r="A337">
        <v>336</v>
      </c>
      <c r="B337" s="7" t="s">
        <v>4573</v>
      </c>
      <c r="C337" s="235" t="s">
        <v>197</v>
      </c>
      <c r="D337" s="235" t="s">
        <v>194</v>
      </c>
      <c r="E337" s="303" t="s">
        <v>3390</v>
      </c>
      <c r="F337" s="298" t="s">
        <v>4679</v>
      </c>
      <c r="G337" s="299">
        <v>3</v>
      </c>
      <c r="H337" s="300">
        <v>2</v>
      </c>
      <c r="I337" s="301" t="s">
        <v>197</v>
      </c>
      <c r="J337" s="302" t="s">
        <v>194</v>
      </c>
    </row>
    <row r="338" spans="1:10">
      <c r="A338">
        <v>337</v>
      </c>
      <c r="B338" s="7" t="s">
        <v>3404</v>
      </c>
      <c r="C338" s="235" t="s">
        <v>197</v>
      </c>
      <c r="D338" s="235" t="s">
        <v>194</v>
      </c>
      <c r="E338" s="303" t="s">
        <v>3390</v>
      </c>
      <c r="F338" s="298" t="s">
        <v>3404</v>
      </c>
      <c r="G338" s="299">
        <v>3</v>
      </c>
      <c r="H338" s="304">
        <v>2</v>
      </c>
      <c r="I338" s="301" t="s">
        <v>197</v>
      </c>
      <c r="J338" s="305" t="s">
        <v>194</v>
      </c>
    </row>
    <row r="339" spans="1:10">
      <c r="A339">
        <v>338</v>
      </c>
      <c r="B339" s="7" t="s">
        <v>3416</v>
      </c>
      <c r="C339" s="235" t="s">
        <v>197</v>
      </c>
      <c r="D339" s="235" t="s">
        <v>194</v>
      </c>
      <c r="E339" s="303" t="s">
        <v>3390</v>
      </c>
      <c r="F339" s="298" t="s">
        <v>3416</v>
      </c>
      <c r="G339" s="299">
        <v>3</v>
      </c>
      <c r="H339" s="300">
        <v>2</v>
      </c>
      <c r="I339" s="301" t="s">
        <v>197</v>
      </c>
      <c r="J339" s="302" t="s">
        <v>194</v>
      </c>
    </row>
    <row r="340" spans="1:10">
      <c r="A340">
        <v>339</v>
      </c>
      <c r="B340" s="7" t="s">
        <v>2034</v>
      </c>
      <c r="C340" s="235" t="s">
        <v>196</v>
      </c>
      <c r="D340" s="235" t="s">
        <v>194</v>
      </c>
      <c r="E340" s="303" t="s">
        <v>2034</v>
      </c>
      <c r="F340" s="298"/>
      <c r="G340" s="299">
        <v>2</v>
      </c>
      <c r="H340" s="300">
        <v>2</v>
      </c>
      <c r="I340" s="301" t="s">
        <v>196</v>
      </c>
      <c r="J340" s="302" t="s">
        <v>194</v>
      </c>
    </row>
    <row r="341" spans="1:10">
      <c r="A341">
        <v>340</v>
      </c>
      <c r="B341" s="244" t="s">
        <v>4574</v>
      </c>
      <c r="C341" s="235" t="s">
        <v>196</v>
      </c>
      <c r="D341" s="235" t="s">
        <v>194</v>
      </c>
      <c r="E341" s="303"/>
      <c r="F341" s="298"/>
      <c r="G341" s="299">
        <v>2</v>
      </c>
      <c r="H341" s="300">
        <v>2</v>
      </c>
      <c r="I341" s="301" t="s">
        <v>196</v>
      </c>
      <c r="J341" s="302" t="s">
        <v>194</v>
      </c>
    </row>
    <row r="342" spans="1:10">
      <c r="A342">
        <v>341</v>
      </c>
      <c r="B342" s="7" t="s">
        <v>3429</v>
      </c>
      <c r="C342" s="235" t="s">
        <v>198</v>
      </c>
      <c r="D342" s="235" t="s">
        <v>194</v>
      </c>
      <c r="E342" s="297" t="s">
        <v>3429</v>
      </c>
      <c r="F342" s="298"/>
      <c r="G342" s="299">
        <v>4</v>
      </c>
      <c r="H342" s="300">
        <v>2</v>
      </c>
      <c r="I342" s="301" t="s">
        <v>198</v>
      </c>
      <c r="J342" s="302" t="s">
        <v>194</v>
      </c>
    </row>
    <row r="343" spans="1:10">
      <c r="A343">
        <v>342</v>
      </c>
      <c r="B343" s="244" t="s">
        <v>4576</v>
      </c>
      <c r="C343" s="235" t="s">
        <v>197</v>
      </c>
      <c r="D343" s="235" t="s">
        <v>194</v>
      </c>
      <c r="E343" s="303" t="s">
        <v>3429</v>
      </c>
      <c r="F343" s="298" t="s">
        <v>3429</v>
      </c>
      <c r="G343" s="299">
        <v>3</v>
      </c>
      <c r="H343" s="300">
        <v>2</v>
      </c>
      <c r="I343" s="301" t="s">
        <v>197</v>
      </c>
      <c r="J343" s="302" t="s">
        <v>194</v>
      </c>
    </row>
    <row r="344" spans="1:10">
      <c r="A344">
        <v>343</v>
      </c>
      <c r="B344" s="7" t="s">
        <v>4577</v>
      </c>
      <c r="C344" s="235" t="s">
        <v>198</v>
      </c>
      <c r="D344" s="235" t="s">
        <v>194</v>
      </c>
      <c r="E344" s="303" t="s">
        <v>3429</v>
      </c>
      <c r="F344" s="298" t="s">
        <v>4079</v>
      </c>
      <c r="G344" s="299">
        <v>4</v>
      </c>
      <c r="H344" s="304">
        <v>2</v>
      </c>
      <c r="I344" s="301" t="s">
        <v>198</v>
      </c>
      <c r="J344" s="305" t="s">
        <v>194</v>
      </c>
    </row>
    <row r="345" spans="1:10">
      <c r="A345">
        <v>344</v>
      </c>
      <c r="B345" s="7" t="s">
        <v>3456</v>
      </c>
      <c r="C345" s="235" t="s">
        <v>198</v>
      </c>
      <c r="D345" s="235" t="s">
        <v>195</v>
      </c>
      <c r="E345" s="303" t="s">
        <v>3429</v>
      </c>
      <c r="F345" s="298" t="s">
        <v>3456</v>
      </c>
      <c r="G345" s="299">
        <v>4</v>
      </c>
      <c r="H345" s="304">
        <v>1</v>
      </c>
      <c r="I345" s="301" t="s">
        <v>198</v>
      </c>
      <c r="J345" s="305" t="s">
        <v>195</v>
      </c>
    </row>
    <row r="346" spans="1:10">
      <c r="A346">
        <v>345</v>
      </c>
      <c r="B346" s="7" t="s">
        <v>3461</v>
      </c>
      <c r="C346" s="235" t="s">
        <v>198</v>
      </c>
      <c r="D346" s="235" t="s">
        <v>194</v>
      </c>
      <c r="E346" s="303" t="s">
        <v>3429</v>
      </c>
      <c r="F346" s="298" t="s">
        <v>3461</v>
      </c>
      <c r="G346" s="299">
        <v>4</v>
      </c>
      <c r="H346" s="300">
        <v>2</v>
      </c>
      <c r="I346" s="301" t="s">
        <v>198</v>
      </c>
      <c r="J346" s="302" t="s">
        <v>194</v>
      </c>
    </row>
    <row r="347" spans="1:10">
      <c r="A347">
        <v>346</v>
      </c>
      <c r="B347" s="7" t="s">
        <v>3465</v>
      </c>
      <c r="C347" s="235" t="s">
        <v>197</v>
      </c>
      <c r="D347" s="235" t="s">
        <v>194</v>
      </c>
      <c r="E347" s="297" t="s">
        <v>3465</v>
      </c>
      <c r="F347" s="298"/>
      <c r="G347" s="299">
        <v>3</v>
      </c>
      <c r="H347" s="300">
        <v>2</v>
      </c>
      <c r="I347" s="301" t="s">
        <v>197</v>
      </c>
      <c r="J347" s="302" t="s">
        <v>194</v>
      </c>
    </row>
    <row r="348" spans="1:10">
      <c r="A348">
        <v>347</v>
      </c>
      <c r="B348" s="7" t="s">
        <v>3466</v>
      </c>
      <c r="C348" s="235" t="s">
        <v>196</v>
      </c>
      <c r="D348" s="235" t="s">
        <v>194</v>
      </c>
      <c r="E348" s="303" t="s">
        <v>3465</v>
      </c>
      <c r="F348" s="298" t="s">
        <v>3466</v>
      </c>
      <c r="G348" s="306">
        <v>2</v>
      </c>
      <c r="H348" s="300">
        <v>2</v>
      </c>
      <c r="I348" s="307" t="s">
        <v>196</v>
      </c>
      <c r="J348" s="302" t="s">
        <v>194</v>
      </c>
    </row>
    <row r="349" spans="1:10">
      <c r="A349">
        <v>348</v>
      </c>
      <c r="B349" s="7" t="s">
        <v>3482</v>
      </c>
      <c r="C349" s="235" t="s">
        <v>198</v>
      </c>
      <c r="D349" s="235" t="s">
        <v>194</v>
      </c>
      <c r="E349" s="303" t="s">
        <v>3465</v>
      </c>
      <c r="F349" s="298" t="s">
        <v>3482</v>
      </c>
      <c r="G349" s="299">
        <v>4</v>
      </c>
      <c r="H349" s="300">
        <v>2</v>
      </c>
      <c r="I349" s="301" t="s">
        <v>198</v>
      </c>
      <c r="J349" s="302" t="s">
        <v>194</v>
      </c>
    </row>
    <row r="350" spans="1:10">
      <c r="A350">
        <v>349</v>
      </c>
      <c r="B350" s="7" t="s">
        <v>3500</v>
      </c>
      <c r="C350" s="235" t="s">
        <v>197</v>
      </c>
      <c r="D350" s="235" t="s">
        <v>194</v>
      </c>
      <c r="E350" s="303" t="s">
        <v>3465</v>
      </c>
      <c r="F350" s="298" t="s">
        <v>3500</v>
      </c>
      <c r="G350" s="299">
        <v>3</v>
      </c>
      <c r="H350" s="300">
        <v>2</v>
      </c>
      <c r="I350" s="301" t="s">
        <v>197</v>
      </c>
      <c r="J350" s="302" t="s">
        <v>194</v>
      </c>
    </row>
    <row r="351" spans="1:10">
      <c r="A351">
        <v>350</v>
      </c>
      <c r="B351" s="7" t="s">
        <v>3511</v>
      </c>
      <c r="C351" s="235" t="s">
        <v>196</v>
      </c>
      <c r="D351" s="235" t="s">
        <v>199</v>
      </c>
      <c r="E351" s="303" t="s">
        <v>3465</v>
      </c>
      <c r="F351" s="298" t="s">
        <v>3511</v>
      </c>
      <c r="G351" s="299">
        <v>2</v>
      </c>
      <c r="H351" s="300">
        <v>3</v>
      </c>
      <c r="I351" s="301" t="s">
        <v>196</v>
      </c>
      <c r="J351" s="302" t="s">
        <v>199</v>
      </c>
    </row>
    <row r="352" spans="1:10">
      <c r="A352">
        <v>351</v>
      </c>
      <c r="B352" s="7" t="s">
        <v>3512</v>
      </c>
      <c r="C352" s="235" t="s">
        <v>197</v>
      </c>
      <c r="D352" s="235" t="s">
        <v>195</v>
      </c>
      <c r="E352" s="297" t="s">
        <v>3512</v>
      </c>
      <c r="F352" s="298"/>
      <c r="G352" s="299">
        <v>3</v>
      </c>
      <c r="H352" s="300">
        <v>1</v>
      </c>
      <c r="I352" s="301" t="s">
        <v>197</v>
      </c>
      <c r="J352" s="302" t="s">
        <v>195</v>
      </c>
    </row>
    <row r="353" spans="1:10">
      <c r="A353">
        <v>352</v>
      </c>
      <c r="B353" s="7" t="s">
        <v>3513</v>
      </c>
      <c r="C353" s="235" t="s">
        <v>197</v>
      </c>
      <c r="D353" s="235" t="s">
        <v>195</v>
      </c>
      <c r="E353" s="303" t="s">
        <v>3512</v>
      </c>
      <c r="F353" s="298" t="s">
        <v>3513</v>
      </c>
      <c r="G353" s="299">
        <v>3</v>
      </c>
      <c r="H353" s="300">
        <v>1</v>
      </c>
      <c r="I353" s="301" t="s">
        <v>197</v>
      </c>
      <c r="J353" s="302" t="s">
        <v>195</v>
      </c>
    </row>
    <row r="354" spans="1:10">
      <c r="A354">
        <v>353</v>
      </c>
      <c r="B354" s="7" t="s">
        <v>3531</v>
      </c>
      <c r="C354" s="235" t="s">
        <v>197</v>
      </c>
      <c r="D354" s="235" t="s">
        <v>194</v>
      </c>
      <c r="E354" s="303" t="s">
        <v>3512</v>
      </c>
      <c r="F354" s="298" t="s">
        <v>3531</v>
      </c>
      <c r="G354" s="306">
        <v>3</v>
      </c>
      <c r="H354" s="300">
        <v>2</v>
      </c>
      <c r="I354" s="307" t="s">
        <v>197</v>
      </c>
      <c r="J354" s="302" t="s">
        <v>194</v>
      </c>
    </row>
    <row r="355" spans="1:10">
      <c r="A355">
        <v>354</v>
      </c>
      <c r="B355" s="7" t="s">
        <v>3535</v>
      </c>
      <c r="C355" s="235" t="s">
        <v>196</v>
      </c>
      <c r="D355" s="235" t="s">
        <v>194</v>
      </c>
      <c r="E355" s="303" t="s">
        <v>3535</v>
      </c>
      <c r="F355" s="298"/>
      <c r="G355" s="299">
        <v>2</v>
      </c>
      <c r="H355" s="300">
        <v>2</v>
      </c>
      <c r="I355" s="301" t="s">
        <v>196</v>
      </c>
      <c r="J355" s="302" t="s">
        <v>194</v>
      </c>
    </row>
    <row r="356" spans="1:10">
      <c r="A356">
        <v>355</v>
      </c>
      <c r="B356" s="244" t="s">
        <v>4578</v>
      </c>
      <c r="C356" s="235" t="s">
        <v>196</v>
      </c>
      <c r="D356" s="235" t="s">
        <v>194</v>
      </c>
      <c r="E356" s="303"/>
      <c r="F356" s="298"/>
      <c r="G356" s="299">
        <v>2</v>
      </c>
      <c r="H356" s="300">
        <v>2</v>
      </c>
      <c r="I356" s="301" t="s">
        <v>196</v>
      </c>
      <c r="J356" s="302" t="s">
        <v>194</v>
      </c>
    </row>
    <row r="357" spans="1:10">
      <c r="A357">
        <v>356</v>
      </c>
      <c r="B357" s="7" t="s">
        <v>291</v>
      </c>
      <c r="C357" s="235" t="s">
        <v>197</v>
      </c>
      <c r="D357" s="235" t="s">
        <v>194</v>
      </c>
      <c r="E357" s="297" t="s">
        <v>291</v>
      </c>
      <c r="F357" s="298"/>
      <c r="G357" s="299">
        <v>3</v>
      </c>
      <c r="H357" s="300">
        <v>2</v>
      </c>
      <c r="I357" s="301" t="s">
        <v>197</v>
      </c>
      <c r="J357" s="302" t="s">
        <v>194</v>
      </c>
    </row>
    <row r="358" spans="1:10">
      <c r="A358">
        <v>357</v>
      </c>
      <c r="B358" s="7" t="s">
        <v>3562</v>
      </c>
      <c r="C358" s="235" t="s">
        <v>198</v>
      </c>
      <c r="D358" s="235" t="s">
        <v>194</v>
      </c>
      <c r="E358" s="303" t="s">
        <v>291</v>
      </c>
      <c r="F358" s="298" t="s">
        <v>3562</v>
      </c>
      <c r="G358" s="299">
        <v>4</v>
      </c>
      <c r="H358" s="300">
        <v>2</v>
      </c>
      <c r="I358" s="301" t="s">
        <v>198</v>
      </c>
      <c r="J358" s="302" t="s">
        <v>194</v>
      </c>
    </row>
    <row r="359" spans="1:10">
      <c r="A359">
        <v>358</v>
      </c>
      <c r="B359" s="7" t="s">
        <v>3567</v>
      </c>
      <c r="C359" s="235" t="s">
        <v>196</v>
      </c>
      <c r="D359" s="235" t="s">
        <v>194</v>
      </c>
      <c r="E359" s="303" t="s">
        <v>291</v>
      </c>
      <c r="F359" s="298" t="s">
        <v>3567</v>
      </c>
      <c r="G359" s="299">
        <v>2</v>
      </c>
      <c r="H359" s="300">
        <v>2</v>
      </c>
      <c r="I359" s="301" t="s">
        <v>196</v>
      </c>
      <c r="J359" s="302" t="s">
        <v>194</v>
      </c>
    </row>
    <row r="360" spans="1:10">
      <c r="A360">
        <v>359</v>
      </c>
      <c r="B360" s="7" t="s">
        <v>3575</v>
      </c>
      <c r="C360" s="235" t="s">
        <v>197</v>
      </c>
      <c r="D360" s="235" t="s">
        <v>195</v>
      </c>
      <c r="E360" s="303" t="s">
        <v>3575</v>
      </c>
      <c r="F360" s="298"/>
      <c r="G360" s="299">
        <v>3</v>
      </c>
      <c r="H360" s="300">
        <v>1</v>
      </c>
      <c r="I360" s="301" t="s">
        <v>197</v>
      </c>
      <c r="J360" s="302" t="s">
        <v>195</v>
      </c>
    </row>
    <row r="361" spans="1:10">
      <c r="A361">
        <v>360</v>
      </c>
      <c r="B361" s="244" t="s">
        <v>4579</v>
      </c>
      <c r="C361" s="235" t="s">
        <v>197</v>
      </c>
      <c r="D361" s="235" t="s">
        <v>195</v>
      </c>
      <c r="E361" s="303"/>
      <c r="F361" s="298"/>
      <c r="G361" s="299">
        <v>3</v>
      </c>
      <c r="H361" s="300">
        <v>1</v>
      </c>
      <c r="I361" s="301" t="s">
        <v>197</v>
      </c>
      <c r="J361" s="302" t="s">
        <v>195</v>
      </c>
    </row>
    <row r="362" spans="1:10">
      <c r="A362">
        <v>361</v>
      </c>
      <c r="B362" s="7" t="s">
        <v>3581</v>
      </c>
      <c r="C362" s="235" t="s">
        <v>197</v>
      </c>
      <c r="D362" s="235" t="s">
        <v>199</v>
      </c>
      <c r="E362" s="297" t="s">
        <v>3581</v>
      </c>
      <c r="F362" s="298"/>
      <c r="G362" s="299">
        <v>3</v>
      </c>
      <c r="H362" s="300">
        <v>3</v>
      </c>
      <c r="I362" s="301" t="s">
        <v>197</v>
      </c>
      <c r="J362" s="302" t="s">
        <v>199</v>
      </c>
    </row>
    <row r="363" spans="1:10">
      <c r="A363">
        <v>362</v>
      </c>
      <c r="B363" s="7" t="s">
        <v>3582</v>
      </c>
      <c r="C363" s="235" t="s">
        <v>197</v>
      </c>
      <c r="D363" s="235" t="s">
        <v>199</v>
      </c>
      <c r="E363" s="303" t="s">
        <v>3581</v>
      </c>
      <c r="F363" s="298" t="s">
        <v>3582</v>
      </c>
      <c r="G363" s="306">
        <v>3</v>
      </c>
      <c r="H363" s="300">
        <v>3</v>
      </c>
      <c r="I363" s="307" t="s">
        <v>197</v>
      </c>
      <c r="J363" s="302" t="s">
        <v>199</v>
      </c>
    </row>
    <row r="364" spans="1:10">
      <c r="A364">
        <v>363</v>
      </c>
      <c r="B364" s="7" t="s">
        <v>3602</v>
      </c>
      <c r="C364" s="235" t="s">
        <v>197</v>
      </c>
      <c r="D364" s="235" t="s">
        <v>199</v>
      </c>
      <c r="E364" s="303" t="s">
        <v>3581</v>
      </c>
      <c r="F364" s="298" t="s">
        <v>3602</v>
      </c>
      <c r="G364" s="299">
        <v>3</v>
      </c>
      <c r="H364" s="300">
        <v>3</v>
      </c>
      <c r="I364" s="301" t="s">
        <v>197</v>
      </c>
      <c r="J364" s="302" t="s">
        <v>199</v>
      </c>
    </row>
    <row r="365" spans="1:10">
      <c r="A365">
        <v>364</v>
      </c>
      <c r="B365" s="7" t="s">
        <v>3610</v>
      </c>
      <c r="C365" s="235" t="s">
        <v>197</v>
      </c>
      <c r="D365" s="235" t="s">
        <v>194</v>
      </c>
      <c r="E365" s="303" t="s">
        <v>3581</v>
      </c>
      <c r="F365" s="298" t="s">
        <v>3610</v>
      </c>
      <c r="G365" s="299">
        <v>3</v>
      </c>
      <c r="H365" s="300">
        <v>2</v>
      </c>
      <c r="I365" s="301" t="s">
        <v>197</v>
      </c>
      <c r="J365" s="302" t="s">
        <v>194</v>
      </c>
    </row>
    <row r="366" spans="1:10">
      <c r="A366">
        <v>365</v>
      </c>
      <c r="B366" s="7" t="s">
        <v>3617</v>
      </c>
      <c r="C366" s="235" t="s">
        <v>196</v>
      </c>
      <c r="D366" s="235" t="s">
        <v>199</v>
      </c>
      <c r="E366" s="303" t="s">
        <v>3581</v>
      </c>
      <c r="F366" s="298" t="s">
        <v>3617</v>
      </c>
      <c r="G366" s="299">
        <v>2</v>
      </c>
      <c r="H366" s="300">
        <v>3</v>
      </c>
      <c r="I366" s="301" t="s">
        <v>196</v>
      </c>
      <c r="J366" s="302" t="s">
        <v>199</v>
      </c>
    </row>
    <row r="367" spans="1:10">
      <c r="A367">
        <v>366</v>
      </c>
      <c r="B367" s="7" t="s">
        <v>3619</v>
      </c>
      <c r="C367" s="235" t="s">
        <v>197</v>
      </c>
      <c r="D367" s="235" t="s">
        <v>194</v>
      </c>
      <c r="E367" s="297" t="s">
        <v>3619</v>
      </c>
      <c r="F367" s="298"/>
      <c r="G367" s="299">
        <v>3</v>
      </c>
      <c r="H367" s="300">
        <v>2</v>
      </c>
      <c r="I367" s="301" t="s">
        <v>197</v>
      </c>
      <c r="J367" s="302" t="s">
        <v>194</v>
      </c>
    </row>
    <row r="368" spans="1:10">
      <c r="A368">
        <v>367</v>
      </c>
      <c r="B368" s="7" t="s">
        <v>3620</v>
      </c>
      <c r="C368" s="235" t="s">
        <v>197</v>
      </c>
      <c r="D368" s="235" t="s">
        <v>194</v>
      </c>
      <c r="E368" s="303" t="s">
        <v>3619</v>
      </c>
      <c r="F368" s="298" t="s">
        <v>3620</v>
      </c>
      <c r="G368" s="299">
        <v>3</v>
      </c>
      <c r="H368" s="300">
        <v>2</v>
      </c>
      <c r="I368" s="301" t="s">
        <v>197</v>
      </c>
      <c r="J368" s="302" t="s">
        <v>194</v>
      </c>
    </row>
    <row r="369" spans="1:10">
      <c r="A369">
        <v>368</v>
      </c>
      <c r="B369" s="7" t="s">
        <v>3648</v>
      </c>
      <c r="C369" s="235" t="s">
        <v>197</v>
      </c>
      <c r="D369" s="235" t="s">
        <v>199</v>
      </c>
      <c r="E369" s="303" t="s">
        <v>3619</v>
      </c>
      <c r="F369" s="298" t="s">
        <v>3648</v>
      </c>
      <c r="G369" s="299">
        <v>3</v>
      </c>
      <c r="H369" s="300">
        <v>3</v>
      </c>
      <c r="I369" s="301" t="s">
        <v>197</v>
      </c>
      <c r="J369" s="302" t="s">
        <v>199</v>
      </c>
    </row>
    <row r="370" spans="1:10">
      <c r="A370">
        <v>369</v>
      </c>
      <c r="B370" s="7" t="s">
        <v>3655</v>
      </c>
      <c r="C370" s="235" t="s">
        <v>198</v>
      </c>
      <c r="D370" s="235" t="s">
        <v>194</v>
      </c>
      <c r="E370" s="297" t="s">
        <v>3655</v>
      </c>
      <c r="F370" s="298"/>
      <c r="G370" s="299">
        <v>4</v>
      </c>
      <c r="H370" s="300">
        <v>2</v>
      </c>
      <c r="I370" s="301" t="s">
        <v>198</v>
      </c>
      <c r="J370" s="302" t="s">
        <v>194</v>
      </c>
    </row>
    <row r="371" spans="1:10">
      <c r="A371">
        <v>370</v>
      </c>
      <c r="B371" s="7" t="s">
        <v>3656</v>
      </c>
      <c r="C371" s="235" t="s">
        <v>197</v>
      </c>
      <c r="D371" s="235" t="s">
        <v>194</v>
      </c>
      <c r="E371" s="303" t="s">
        <v>3655</v>
      </c>
      <c r="F371" s="298" t="s">
        <v>3656</v>
      </c>
      <c r="G371" s="299">
        <v>3</v>
      </c>
      <c r="H371" s="304">
        <v>2</v>
      </c>
      <c r="I371" s="301" t="s">
        <v>197</v>
      </c>
      <c r="J371" s="305" t="s">
        <v>194</v>
      </c>
    </row>
    <row r="372" spans="1:10">
      <c r="A372">
        <v>371</v>
      </c>
      <c r="B372" s="7" t="s">
        <v>3668</v>
      </c>
      <c r="C372" s="235" t="s">
        <v>198</v>
      </c>
      <c r="D372" s="235" t="s">
        <v>194</v>
      </c>
      <c r="E372" s="303" t="s">
        <v>3655</v>
      </c>
      <c r="F372" s="298" t="s">
        <v>3668</v>
      </c>
      <c r="G372" s="299">
        <v>4</v>
      </c>
      <c r="H372" s="304">
        <v>2</v>
      </c>
      <c r="I372" s="301" t="s">
        <v>198</v>
      </c>
      <c r="J372" s="305" t="s">
        <v>194</v>
      </c>
    </row>
    <row r="373" spans="1:10">
      <c r="A373">
        <v>372</v>
      </c>
      <c r="B373" s="7" t="s">
        <v>3673</v>
      </c>
      <c r="C373" s="235" t="s">
        <v>198</v>
      </c>
      <c r="D373" s="235" t="s">
        <v>194</v>
      </c>
      <c r="E373" s="303" t="s">
        <v>3655</v>
      </c>
      <c r="F373" s="298" t="s">
        <v>3673</v>
      </c>
      <c r="G373" s="299">
        <v>4</v>
      </c>
      <c r="H373" s="304">
        <v>2</v>
      </c>
      <c r="I373" s="301" t="s">
        <v>198</v>
      </c>
      <c r="J373" s="305" t="s">
        <v>194</v>
      </c>
    </row>
    <row r="374" spans="1:10">
      <c r="A374">
        <v>373</v>
      </c>
      <c r="B374" s="7" t="s">
        <v>3677</v>
      </c>
      <c r="C374" s="235" t="s">
        <v>197</v>
      </c>
      <c r="D374" s="235" t="s">
        <v>194</v>
      </c>
      <c r="E374" s="303" t="s">
        <v>3655</v>
      </c>
      <c r="F374" s="298" t="s">
        <v>3677</v>
      </c>
      <c r="G374" s="299">
        <v>3</v>
      </c>
      <c r="H374" s="300">
        <v>2</v>
      </c>
      <c r="I374" s="301" t="s">
        <v>197</v>
      </c>
      <c r="J374" s="302" t="s">
        <v>194</v>
      </c>
    </row>
    <row r="375" spans="1:10">
      <c r="A375">
        <v>374</v>
      </c>
      <c r="B375" s="7" t="s">
        <v>3688</v>
      </c>
      <c r="C375" s="235" t="s">
        <v>198</v>
      </c>
      <c r="D375" s="235" t="s">
        <v>194</v>
      </c>
      <c r="E375" s="297" t="s">
        <v>3688</v>
      </c>
      <c r="F375" s="298"/>
      <c r="G375" s="299">
        <v>4</v>
      </c>
      <c r="H375" s="300">
        <v>2</v>
      </c>
      <c r="I375" s="301" t="s">
        <v>198</v>
      </c>
      <c r="J375" s="302" t="s">
        <v>194</v>
      </c>
    </row>
    <row r="376" spans="1:10">
      <c r="A376">
        <v>375</v>
      </c>
      <c r="B376" s="7" t="s">
        <v>3689</v>
      </c>
      <c r="C376" s="235" t="s">
        <v>197</v>
      </c>
      <c r="D376" s="235" t="s">
        <v>194</v>
      </c>
      <c r="E376" s="303" t="s">
        <v>3688</v>
      </c>
      <c r="F376" s="298" t="s">
        <v>3689</v>
      </c>
      <c r="G376" s="299">
        <v>3</v>
      </c>
      <c r="H376" s="300">
        <v>2</v>
      </c>
      <c r="I376" s="301" t="s">
        <v>197</v>
      </c>
      <c r="J376" s="302" t="s">
        <v>194</v>
      </c>
    </row>
    <row r="377" spans="1:10">
      <c r="A377">
        <v>376</v>
      </c>
      <c r="B377" s="7" t="s">
        <v>3699</v>
      </c>
      <c r="C377" s="235" t="s">
        <v>197</v>
      </c>
      <c r="D377" s="235" t="s">
        <v>194</v>
      </c>
      <c r="E377" s="303" t="s">
        <v>3688</v>
      </c>
      <c r="F377" s="298" t="s">
        <v>3699</v>
      </c>
      <c r="G377" s="299">
        <v>3</v>
      </c>
      <c r="H377" s="300">
        <v>2</v>
      </c>
      <c r="I377" s="301" t="s">
        <v>197</v>
      </c>
      <c r="J377" s="302" t="s">
        <v>194</v>
      </c>
    </row>
    <row r="378" spans="1:10">
      <c r="A378">
        <v>377</v>
      </c>
      <c r="B378" s="7" t="s">
        <v>3707</v>
      </c>
      <c r="C378" s="235" t="s">
        <v>198</v>
      </c>
      <c r="D378" s="235" t="s">
        <v>194</v>
      </c>
      <c r="E378" s="303" t="s">
        <v>3688</v>
      </c>
      <c r="F378" s="298" t="s">
        <v>3707</v>
      </c>
      <c r="G378" s="299">
        <v>4</v>
      </c>
      <c r="H378" s="300">
        <v>2</v>
      </c>
      <c r="I378" s="301" t="s">
        <v>198</v>
      </c>
      <c r="J378" s="302" t="s">
        <v>194</v>
      </c>
    </row>
    <row r="379" spans="1:10">
      <c r="A379">
        <v>378</v>
      </c>
      <c r="B379" s="7" t="s">
        <v>3713</v>
      </c>
      <c r="C379" s="235" t="s">
        <v>198</v>
      </c>
      <c r="D379" s="235" t="s">
        <v>199</v>
      </c>
      <c r="E379" s="303" t="s">
        <v>3688</v>
      </c>
      <c r="F379" s="298" t="s">
        <v>3713</v>
      </c>
      <c r="G379" s="299">
        <v>4</v>
      </c>
      <c r="H379" s="304">
        <v>3</v>
      </c>
      <c r="I379" s="301" t="s">
        <v>198</v>
      </c>
      <c r="J379" s="305" t="s">
        <v>199</v>
      </c>
    </row>
    <row r="380" spans="1:10">
      <c r="A380">
        <v>379</v>
      </c>
      <c r="B380" s="7" t="s">
        <v>3722</v>
      </c>
      <c r="C380" s="235" t="s">
        <v>198</v>
      </c>
      <c r="D380" s="235" t="s">
        <v>199</v>
      </c>
      <c r="E380" s="303" t="s">
        <v>3688</v>
      </c>
      <c r="F380" s="298" t="s">
        <v>3722</v>
      </c>
      <c r="G380" s="299">
        <v>4</v>
      </c>
      <c r="H380" s="300">
        <v>3</v>
      </c>
      <c r="I380" s="301" t="s">
        <v>198</v>
      </c>
      <c r="J380" s="302" t="s">
        <v>199</v>
      </c>
    </row>
    <row r="381" spans="1:10">
      <c r="A381">
        <v>380</v>
      </c>
      <c r="B381" s="7" t="s">
        <v>3729</v>
      </c>
      <c r="C381" s="235" t="s">
        <v>198</v>
      </c>
      <c r="D381" s="235" t="s">
        <v>194</v>
      </c>
      <c r="E381" s="303" t="s">
        <v>3729</v>
      </c>
      <c r="F381" s="298"/>
      <c r="G381" s="299">
        <v>4</v>
      </c>
      <c r="H381" s="300">
        <v>2</v>
      </c>
      <c r="I381" s="301" t="s">
        <v>198</v>
      </c>
      <c r="J381" s="302" t="s">
        <v>194</v>
      </c>
    </row>
    <row r="382" spans="1:10">
      <c r="A382">
        <v>381</v>
      </c>
      <c r="B382" s="244" t="s">
        <v>4580</v>
      </c>
      <c r="C382" s="235" t="s">
        <v>198</v>
      </c>
      <c r="D382" s="235" t="s">
        <v>194</v>
      </c>
      <c r="E382" s="303"/>
      <c r="F382" s="298"/>
      <c r="G382" s="299">
        <v>4</v>
      </c>
      <c r="H382" s="300">
        <v>2</v>
      </c>
      <c r="I382" s="301" t="s">
        <v>198</v>
      </c>
      <c r="J382" s="302" t="s">
        <v>194</v>
      </c>
    </row>
    <row r="383" spans="1:10">
      <c r="A383">
        <v>382</v>
      </c>
      <c r="B383" s="7" t="s">
        <v>3735</v>
      </c>
      <c r="C383" s="235" t="s">
        <v>198</v>
      </c>
      <c r="D383" s="235" t="s">
        <v>194</v>
      </c>
      <c r="E383" s="303" t="s">
        <v>3735</v>
      </c>
      <c r="F383" s="298"/>
      <c r="G383" s="299">
        <v>4</v>
      </c>
      <c r="H383" s="300">
        <v>2</v>
      </c>
      <c r="I383" s="301" t="s">
        <v>198</v>
      </c>
      <c r="J383" s="302" t="s">
        <v>194</v>
      </c>
    </row>
    <row r="384" spans="1:10">
      <c r="A384">
        <v>383</v>
      </c>
      <c r="B384" s="244" t="s">
        <v>4581</v>
      </c>
      <c r="C384" s="235" t="s">
        <v>198</v>
      </c>
      <c r="D384" s="235" t="s">
        <v>194</v>
      </c>
      <c r="E384" s="303"/>
      <c r="F384" s="298"/>
      <c r="G384" s="299">
        <v>4</v>
      </c>
      <c r="H384" s="300">
        <v>2</v>
      </c>
      <c r="I384" s="301" t="s">
        <v>198</v>
      </c>
      <c r="J384" s="302" t="s">
        <v>194</v>
      </c>
    </row>
    <row r="385" spans="1:10">
      <c r="A385">
        <v>384</v>
      </c>
      <c r="B385" s="7" t="s">
        <v>3745</v>
      </c>
      <c r="C385" s="235" t="s">
        <v>197</v>
      </c>
      <c r="D385" s="235" t="s">
        <v>194</v>
      </c>
      <c r="E385" s="303" t="s">
        <v>3745</v>
      </c>
      <c r="F385" s="298"/>
      <c r="G385" s="299">
        <v>3</v>
      </c>
      <c r="H385" s="300">
        <v>2</v>
      </c>
      <c r="I385" s="301" t="s">
        <v>197</v>
      </c>
      <c r="J385" s="302" t="s">
        <v>194</v>
      </c>
    </row>
    <row r="386" spans="1:10">
      <c r="A386">
        <v>385</v>
      </c>
      <c r="B386" s="244" t="s">
        <v>4582</v>
      </c>
      <c r="C386" s="235" t="s">
        <v>197</v>
      </c>
      <c r="D386" s="235" t="s">
        <v>194</v>
      </c>
      <c r="E386" s="303"/>
      <c r="F386" s="298"/>
      <c r="G386" s="299">
        <v>3</v>
      </c>
      <c r="H386" s="300">
        <v>2</v>
      </c>
      <c r="I386" s="301" t="s">
        <v>197</v>
      </c>
      <c r="J386" s="302" t="s">
        <v>194</v>
      </c>
    </row>
    <row r="387" spans="1:10">
      <c r="A387">
        <v>386</v>
      </c>
      <c r="B387" s="7" t="s">
        <v>3758</v>
      </c>
      <c r="C387" s="235" t="s">
        <v>198</v>
      </c>
      <c r="D387" s="235" t="s">
        <v>194</v>
      </c>
      <c r="E387" s="303" t="s">
        <v>3758</v>
      </c>
      <c r="F387" s="298"/>
      <c r="G387" s="299">
        <v>4</v>
      </c>
      <c r="H387" s="300">
        <v>2</v>
      </c>
      <c r="I387" s="301" t="s">
        <v>198</v>
      </c>
      <c r="J387" s="302" t="s">
        <v>194</v>
      </c>
    </row>
    <row r="388" spans="1:10">
      <c r="A388">
        <v>387</v>
      </c>
      <c r="B388" s="244" t="s">
        <v>4583</v>
      </c>
      <c r="C388" s="235" t="s">
        <v>198</v>
      </c>
      <c r="D388" s="235" t="s">
        <v>194</v>
      </c>
      <c r="E388" s="303"/>
      <c r="F388" s="298"/>
      <c r="G388" s="299">
        <v>4</v>
      </c>
      <c r="H388" s="300">
        <v>2</v>
      </c>
      <c r="I388" s="301" t="s">
        <v>198</v>
      </c>
      <c r="J388" s="302" t="s">
        <v>194</v>
      </c>
    </row>
    <row r="389" spans="1:10">
      <c r="A389">
        <v>388</v>
      </c>
      <c r="B389" s="7" t="s">
        <v>3762</v>
      </c>
      <c r="C389" s="235" t="s">
        <v>198</v>
      </c>
      <c r="D389" s="235" t="s">
        <v>199</v>
      </c>
      <c r="E389" s="297" t="s">
        <v>3762</v>
      </c>
      <c r="F389" s="298"/>
      <c r="G389" s="299">
        <v>4</v>
      </c>
      <c r="H389" s="300">
        <v>3</v>
      </c>
      <c r="I389" s="301" t="s">
        <v>198</v>
      </c>
      <c r="J389" s="302" t="s">
        <v>199</v>
      </c>
    </row>
    <row r="390" spans="1:10">
      <c r="A390">
        <v>389</v>
      </c>
      <c r="B390" s="7" t="s">
        <v>4584</v>
      </c>
      <c r="C390" s="235" t="s">
        <v>198</v>
      </c>
      <c r="D390" s="235" t="s">
        <v>199</v>
      </c>
      <c r="E390" s="303" t="s">
        <v>3762</v>
      </c>
      <c r="F390" s="298" t="s">
        <v>4683</v>
      </c>
      <c r="G390" s="299">
        <v>4</v>
      </c>
      <c r="H390" s="300">
        <v>3</v>
      </c>
      <c r="I390" s="301" t="s">
        <v>198</v>
      </c>
      <c r="J390" s="302" t="s">
        <v>199</v>
      </c>
    </row>
    <row r="391" spans="1:10">
      <c r="A391">
        <v>390</v>
      </c>
      <c r="B391" s="7" t="s">
        <v>3774</v>
      </c>
      <c r="C391" s="235" t="s">
        <v>198</v>
      </c>
      <c r="D391" s="235" t="s">
        <v>194</v>
      </c>
      <c r="E391" s="303" t="s">
        <v>3762</v>
      </c>
      <c r="F391" s="298" t="s">
        <v>3774</v>
      </c>
      <c r="G391" s="299">
        <v>4</v>
      </c>
      <c r="H391" s="300">
        <v>2</v>
      </c>
      <c r="I391" s="301" t="s">
        <v>198</v>
      </c>
      <c r="J391" s="302" t="s">
        <v>194</v>
      </c>
    </row>
    <row r="392" spans="1:10">
      <c r="A392">
        <v>391</v>
      </c>
      <c r="B392" s="7" t="s">
        <v>3785</v>
      </c>
      <c r="C392" s="235" t="s">
        <v>198</v>
      </c>
      <c r="D392" s="235" t="s">
        <v>194</v>
      </c>
      <c r="E392" s="303" t="s">
        <v>3785</v>
      </c>
      <c r="F392" s="298"/>
      <c r="G392" s="299">
        <v>4</v>
      </c>
      <c r="H392" s="300">
        <v>2</v>
      </c>
      <c r="I392" s="301" t="s">
        <v>198</v>
      </c>
      <c r="J392" s="302" t="s">
        <v>194</v>
      </c>
    </row>
    <row r="393" spans="1:10">
      <c r="A393">
        <v>392</v>
      </c>
      <c r="B393" s="244" t="s">
        <v>4585</v>
      </c>
      <c r="C393" s="235" t="s">
        <v>198</v>
      </c>
      <c r="D393" s="235" t="s">
        <v>194</v>
      </c>
      <c r="E393" s="303"/>
      <c r="F393" s="298"/>
      <c r="G393" s="299">
        <v>4</v>
      </c>
      <c r="H393" s="300">
        <v>2</v>
      </c>
      <c r="I393" s="301" t="s">
        <v>198</v>
      </c>
      <c r="J393" s="302" t="s">
        <v>194</v>
      </c>
    </row>
    <row r="394" spans="1:10">
      <c r="A394">
        <v>393</v>
      </c>
      <c r="B394" s="7" t="s">
        <v>3804</v>
      </c>
      <c r="C394" s="235" t="s">
        <v>198</v>
      </c>
      <c r="D394" s="235" t="s">
        <v>194</v>
      </c>
      <c r="E394" s="303" t="s">
        <v>3804</v>
      </c>
      <c r="F394" s="298"/>
      <c r="G394" s="306">
        <v>4</v>
      </c>
      <c r="H394" s="300">
        <v>2</v>
      </c>
      <c r="I394" s="307" t="s">
        <v>198</v>
      </c>
      <c r="J394" s="302" t="s">
        <v>194</v>
      </c>
    </row>
    <row r="395" spans="1:10">
      <c r="A395">
        <v>394</v>
      </c>
      <c r="B395" s="244" t="s">
        <v>4586</v>
      </c>
      <c r="C395" s="235" t="s">
        <v>198</v>
      </c>
      <c r="D395" s="235" t="s">
        <v>194</v>
      </c>
      <c r="E395" s="303"/>
      <c r="F395" s="298"/>
      <c r="G395" s="306">
        <v>4</v>
      </c>
      <c r="H395" s="300">
        <v>2</v>
      </c>
      <c r="I395" s="307" t="s">
        <v>198</v>
      </c>
      <c r="J395" s="302" t="s">
        <v>194</v>
      </c>
    </row>
    <row r="396" spans="1:10">
      <c r="A396">
        <v>395</v>
      </c>
      <c r="B396" s="7" t="s">
        <v>2009</v>
      </c>
      <c r="C396" s="235" t="s">
        <v>198</v>
      </c>
      <c r="D396" s="235" t="s">
        <v>194</v>
      </c>
      <c r="E396" s="297" t="s">
        <v>2009</v>
      </c>
      <c r="F396" s="298"/>
      <c r="G396" s="306">
        <v>4</v>
      </c>
      <c r="H396" s="300">
        <v>2</v>
      </c>
      <c r="I396" s="307" t="s">
        <v>198</v>
      </c>
      <c r="J396" s="302" t="s">
        <v>194</v>
      </c>
    </row>
    <row r="397" spans="1:10">
      <c r="A397">
        <v>396</v>
      </c>
      <c r="B397" s="7" t="s">
        <v>3850</v>
      </c>
      <c r="C397" s="235" t="s">
        <v>198</v>
      </c>
      <c r="D397" s="235" t="s">
        <v>199</v>
      </c>
      <c r="E397" s="303" t="s">
        <v>2009</v>
      </c>
      <c r="F397" s="298" t="s">
        <v>3850</v>
      </c>
      <c r="G397" s="299">
        <v>4</v>
      </c>
      <c r="H397" s="300">
        <v>3</v>
      </c>
      <c r="I397" s="301" t="s">
        <v>198</v>
      </c>
      <c r="J397" s="302" t="s">
        <v>199</v>
      </c>
    </row>
    <row r="398" spans="1:10">
      <c r="A398">
        <v>397</v>
      </c>
      <c r="B398" s="7" t="s">
        <v>3869</v>
      </c>
      <c r="C398" s="235" t="s">
        <v>197</v>
      </c>
      <c r="D398" s="235" t="s">
        <v>194</v>
      </c>
      <c r="E398" s="303" t="s">
        <v>2009</v>
      </c>
      <c r="F398" s="298" t="s">
        <v>3869</v>
      </c>
      <c r="G398" s="299">
        <v>3</v>
      </c>
      <c r="H398" s="300">
        <v>2</v>
      </c>
      <c r="I398" s="301" t="s">
        <v>197</v>
      </c>
      <c r="J398" s="302" t="s">
        <v>194</v>
      </c>
    </row>
    <row r="399" spans="1:10">
      <c r="A399">
        <v>398</v>
      </c>
      <c r="B399" s="7" t="s">
        <v>3883</v>
      </c>
      <c r="C399" s="235" t="s">
        <v>198</v>
      </c>
      <c r="D399" s="235" t="s">
        <v>199</v>
      </c>
      <c r="E399" s="303" t="s">
        <v>3883</v>
      </c>
      <c r="F399" s="298"/>
      <c r="G399" s="299">
        <v>4</v>
      </c>
      <c r="H399" s="300">
        <v>3</v>
      </c>
      <c r="I399" s="301" t="s">
        <v>198</v>
      </c>
      <c r="J399" s="302" t="s">
        <v>199</v>
      </c>
    </row>
    <row r="400" spans="1:10">
      <c r="A400">
        <v>399</v>
      </c>
      <c r="B400" s="244" t="s">
        <v>4587</v>
      </c>
      <c r="C400" s="235" t="s">
        <v>198</v>
      </c>
      <c r="D400" s="235" t="s">
        <v>199</v>
      </c>
      <c r="E400" s="303" t="s">
        <v>3883</v>
      </c>
      <c r="F400" s="298"/>
      <c r="G400" s="299">
        <v>4</v>
      </c>
      <c r="H400" s="300">
        <v>3</v>
      </c>
      <c r="I400" s="301" t="s">
        <v>198</v>
      </c>
      <c r="J400" s="302" t="s">
        <v>199</v>
      </c>
    </row>
    <row r="401" spans="1:10">
      <c r="A401">
        <v>400</v>
      </c>
      <c r="B401" s="7" t="s">
        <v>3898</v>
      </c>
      <c r="C401" s="235" t="s">
        <v>198</v>
      </c>
      <c r="D401" s="235" t="s">
        <v>194</v>
      </c>
      <c r="E401" s="303" t="s">
        <v>3898</v>
      </c>
      <c r="F401" s="298"/>
      <c r="G401" s="299">
        <v>4</v>
      </c>
      <c r="H401" s="300">
        <v>2</v>
      </c>
      <c r="I401" s="301" t="s">
        <v>198</v>
      </c>
      <c r="J401" s="302" t="s">
        <v>194</v>
      </c>
    </row>
    <row r="402" spans="1:10">
      <c r="A402">
        <v>401</v>
      </c>
      <c r="B402" s="244" t="s">
        <v>4588</v>
      </c>
      <c r="C402" s="235" t="s">
        <v>198</v>
      </c>
      <c r="D402" s="235" t="s">
        <v>194</v>
      </c>
      <c r="E402" s="303" t="s">
        <v>3898</v>
      </c>
      <c r="F402" s="298"/>
      <c r="G402" s="299">
        <v>4</v>
      </c>
      <c r="H402" s="300">
        <v>2</v>
      </c>
      <c r="I402" s="301" t="s">
        <v>198</v>
      </c>
      <c r="J402" s="302" t="s">
        <v>194</v>
      </c>
    </row>
    <row r="403" spans="1:10">
      <c r="A403">
        <v>402</v>
      </c>
      <c r="B403" s="7" t="s">
        <v>3910</v>
      </c>
      <c r="C403" s="235" t="s">
        <v>198</v>
      </c>
      <c r="D403" s="235" t="s">
        <v>194</v>
      </c>
      <c r="E403" s="297" t="s">
        <v>3910</v>
      </c>
      <c r="F403" s="298"/>
      <c r="G403" s="299">
        <v>4</v>
      </c>
      <c r="H403" s="300">
        <v>2</v>
      </c>
      <c r="I403" s="301" t="s">
        <v>198</v>
      </c>
      <c r="J403" s="302" t="s">
        <v>194</v>
      </c>
    </row>
    <row r="404" spans="1:10">
      <c r="A404">
        <v>403</v>
      </c>
      <c r="B404" s="7" t="s">
        <v>3911</v>
      </c>
      <c r="C404" s="235" t="s">
        <v>198</v>
      </c>
      <c r="D404" s="235" t="s">
        <v>194</v>
      </c>
      <c r="E404" s="303" t="s">
        <v>3910</v>
      </c>
      <c r="F404" s="298" t="s">
        <v>3911</v>
      </c>
      <c r="G404" s="299">
        <v>4</v>
      </c>
      <c r="H404" s="300">
        <v>2</v>
      </c>
      <c r="I404" s="301" t="s">
        <v>198</v>
      </c>
      <c r="J404" s="302" t="s">
        <v>194</v>
      </c>
    </row>
    <row r="405" spans="1:10">
      <c r="A405">
        <v>404</v>
      </c>
      <c r="B405" s="7" t="s">
        <v>3919</v>
      </c>
      <c r="C405" s="235" t="s">
        <v>198</v>
      </c>
      <c r="D405" s="235" t="s">
        <v>194</v>
      </c>
      <c r="E405" s="303" t="s">
        <v>3910</v>
      </c>
      <c r="F405" s="298" t="s">
        <v>3919</v>
      </c>
      <c r="G405" s="299">
        <v>4</v>
      </c>
      <c r="H405" s="300">
        <v>2</v>
      </c>
      <c r="I405" s="301" t="s">
        <v>198</v>
      </c>
      <c r="J405" s="302" t="s">
        <v>194</v>
      </c>
    </row>
    <row r="406" spans="1:10">
      <c r="A406">
        <v>405</v>
      </c>
      <c r="B406" s="7" t="s">
        <v>3936</v>
      </c>
      <c r="C406" s="235" t="s">
        <v>198</v>
      </c>
      <c r="D406" s="235" t="s">
        <v>194</v>
      </c>
      <c r="E406" s="303" t="s">
        <v>3910</v>
      </c>
      <c r="F406" s="298" t="s">
        <v>3936</v>
      </c>
      <c r="G406" s="299">
        <v>4</v>
      </c>
      <c r="H406" s="300">
        <v>2</v>
      </c>
      <c r="I406" s="301" t="s">
        <v>198</v>
      </c>
      <c r="J406" s="302" t="s">
        <v>194</v>
      </c>
    </row>
    <row r="407" spans="1:10">
      <c r="A407">
        <v>406</v>
      </c>
      <c r="B407" s="7" t="s">
        <v>3943</v>
      </c>
      <c r="C407" s="235" t="s">
        <v>198</v>
      </c>
      <c r="D407" s="235" t="s">
        <v>194</v>
      </c>
      <c r="E407" s="303" t="s">
        <v>3943</v>
      </c>
      <c r="F407" s="298"/>
      <c r="G407" s="299">
        <v>4</v>
      </c>
      <c r="H407" s="300">
        <v>2</v>
      </c>
      <c r="I407" s="301" t="s">
        <v>198</v>
      </c>
      <c r="J407" s="302" t="s">
        <v>194</v>
      </c>
    </row>
    <row r="408" spans="1:10">
      <c r="A408">
        <v>407</v>
      </c>
      <c r="B408" s="244" t="s">
        <v>4589</v>
      </c>
      <c r="C408" s="235" t="s">
        <v>198</v>
      </c>
      <c r="D408" s="235" t="s">
        <v>194</v>
      </c>
      <c r="E408" s="303"/>
      <c r="F408" s="298"/>
      <c r="G408" s="299">
        <v>4</v>
      </c>
      <c r="H408" s="300">
        <v>2</v>
      </c>
      <c r="I408" s="301" t="s">
        <v>198</v>
      </c>
      <c r="J408" s="302" t="s">
        <v>194</v>
      </c>
    </row>
    <row r="409" spans="1:10">
      <c r="A409">
        <v>408</v>
      </c>
      <c r="B409" s="7" t="s">
        <v>3944</v>
      </c>
      <c r="C409" s="235" t="s">
        <v>198</v>
      </c>
      <c r="D409" s="235" t="s">
        <v>195</v>
      </c>
      <c r="E409" s="303" t="s">
        <v>3944</v>
      </c>
      <c r="F409" s="298"/>
      <c r="G409" s="299">
        <v>4</v>
      </c>
      <c r="H409" s="304">
        <v>1</v>
      </c>
      <c r="I409" s="301" t="s">
        <v>198</v>
      </c>
      <c r="J409" s="305" t="s">
        <v>195</v>
      </c>
    </row>
    <row r="410" spans="1:10">
      <c r="A410">
        <v>409</v>
      </c>
      <c r="B410" s="244" t="s">
        <v>4590</v>
      </c>
      <c r="C410" s="235" t="s">
        <v>198</v>
      </c>
      <c r="D410" s="235" t="s">
        <v>195</v>
      </c>
      <c r="E410" s="303"/>
      <c r="F410" s="298"/>
      <c r="G410" s="299">
        <v>4</v>
      </c>
      <c r="H410" s="304">
        <v>1</v>
      </c>
      <c r="I410" s="301" t="s">
        <v>198</v>
      </c>
      <c r="J410" s="305" t="s">
        <v>195</v>
      </c>
    </row>
    <row r="411" spans="1:10">
      <c r="A411">
        <v>410</v>
      </c>
      <c r="B411" s="7" t="s">
        <v>3950</v>
      </c>
      <c r="C411" s="235" t="s">
        <v>198</v>
      </c>
      <c r="D411" s="235" t="s">
        <v>194</v>
      </c>
      <c r="E411" s="303" t="s">
        <v>3950</v>
      </c>
      <c r="F411" s="298"/>
      <c r="G411" s="299">
        <v>4</v>
      </c>
      <c r="H411" s="300">
        <v>2</v>
      </c>
      <c r="I411" s="301" t="s">
        <v>198</v>
      </c>
      <c r="J411" s="302" t="s">
        <v>194</v>
      </c>
    </row>
    <row r="412" spans="1:10">
      <c r="A412">
        <v>411</v>
      </c>
      <c r="B412" s="244" t="s">
        <v>4591</v>
      </c>
      <c r="C412" s="235" t="s">
        <v>198</v>
      </c>
      <c r="D412" s="235" t="s">
        <v>194</v>
      </c>
      <c r="E412" s="303"/>
      <c r="F412" s="298"/>
      <c r="G412" s="299">
        <v>4</v>
      </c>
      <c r="H412" s="300">
        <v>2</v>
      </c>
      <c r="I412" s="301" t="s">
        <v>198</v>
      </c>
      <c r="J412" s="302" t="s">
        <v>194</v>
      </c>
    </row>
    <row r="413" spans="1:10">
      <c r="A413">
        <v>412</v>
      </c>
      <c r="B413" s="7" t="s">
        <v>3958</v>
      </c>
      <c r="C413" s="235" t="s">
        <v>198</v>
      </c>
      <c r="D413" s="235" t="s">
        <v>194</v>
      </c>
      <c r="E413" s="297" t="s">
        <v>3958</v>
      </c>
      <c r="F413" s="298"/>
      <c r="G413" s="299">
        <v>4</v>
      </c>
      <c r="H413" s="300">
        <v>2</v>
      </c>
      <c r="I413" s="301" t="s">
        <v>198</v>
      </c>
      <c r="J413" s="302" t="s">
        <v>194</v>
      </c>
    </row>
    <row r="414" spans="1:10">
      <c r="A414">
        <v>413</v>
      </c>
      <c r="B414" s="7" t="s">
        <v>1971</v>
      </c>
      <c r="C414" s="235" t="s">
        <v>197</v>
      </c>
      <c r="D414" s="235" t="s">
        <v>194</v>
      </c>
      <c r="E414" s="303" t="s">
        <v>3958</v>
      </c>
      <c r="F414" s="298" t="s">
        <v>1971</v>
      </c>
      <c r="G414" s="299">
        <v>3</v>
      </c>
      <c r="H414" s="304">
        <v>2</v>
      </c>
      <c r="I414" s="301" t="s">
        <v>197</v>
      </c>
      <c r="J414" s="305" t="s">
        <v>194</v>
      </c>
    </row>
    <row r="415" spans="1:10">
      <c r="A415">
        <v>414</v>
      </c>
      <c r="B415" s="7" t="s">
        <v>3970</v>
      </c>
      <c r="C415" s="235" t="s">
        <v>198</v>
      </c>
      <c r="D415" s="235" t="s">
        <v>194</v>
      </c>
      <c r="E415" s="303" t="s">
        <v>3958</v>
      </c>
      <c r="F415" s="298" t="s">
        <v>3970</v>
      </c>
      <c r="G415" s="299">
        <v>4</v>
      </c>
      <c r="H415" s="304">
        <v>2</v>
      </c>
      <c r="I415" s="301" t="s">
        <v>198</v>
      </c>
      <c r="J415" s="305" t="s">
        <v>194</v>
      </c>
    </row>
    <row r="416" spans="1:10">
      <c r="A416">
        <v>415</v>
      </c>
      <c r="B416" s="7" t="s">
        <v>3978</v>
      </c>
      <c r="C416" s="235" t="s">
        <v>198</v>
      </c>
      <c r="D416" s="235" t="s">
        <v>194</v>
      </c>
      <c r="E416" s="303" t="s">
        <v>3958</v>
      </c>
      <c r="F416" s="298" t="s">
        <v>3978</v>
      </c>
      <c r="G416" s="299">
        <v>4</v>
      </c>
      <c r="H416" s="300">
        <v>2</v>
      </c>
      <c r="I416" s="301" t="s">
        <v>198</v>
      </c>
      <c r="J416" s="302" t="s">
        <v>194</v>
      </c>
    </row>
    <row r="417" spans="1:10">
      <c r="A417">
        <v>416</v>
      </c>
      <c r="B417" s="7" t="s">
        <v>3993</v>
      </c>
      <c r="C417" s="235" t="s">
        <v>198</v>
      </c>
      <c r="D417" s="235" t="s">
        <v>194</v>
      </c>
      <c r="E417" s="303" t="s">
        <v>3958</v>
      </c>
      <c r="F417" s="298" t="s">
        <v>3993</v>
      </c>
      <c r="G417" s="299">
        <v>4</v>
      </c>
      <c r="H417" s="300">
        <v>2</v>
      </c>
      <c r="I417" s="301" t="s">
        <v>198</v>
      </c>
      <c r="J417" s="302" t="s">
        <v>194</v>
      </c>
    </row>
    <row r="418" spans="1:10">
      <c r="A418">
        <v>417</v>
      </c>
      <c r="B418" s="7" t="s">
        <v>4004</v>
      </c>
      <c r="C418" s="235" t="s">
        <v>198</v>
      </c>
      <c r="D418" s="235" t="s">
        <v>194</v>
      </c>
      <c r="E418" s="303" t="s">
        <v>3958</v>
      </c>
      <c r="F418" s="298" t="s">
        <v>4004</v>
      </c>
      <c r="G418" s="299">
        <v>4</v>
      </c>
      <c r="H418" s="304">
        <v>2</v>
      </c>
      <c r="I418" s="301" t="s">
        <v>198</v>
      </c>
      <c r="J418" s="305" t="s">
        <v>194</v>
      </c>
    </row>
    <row r="419" spans="1:10">
      <c r="A419">
        <v>418</v>
      </c>
      <c r="B419" s="7" t="s">
        <v>4020</v>
      </c>
      <c r="C419" s="235" t="s">
        <v>197</v>
      </c>
      <c r="D419" s="235" t="s">
        <v>194</v>
      </c>
      <c r="E419" s="297" t="s">
        <v>4020</v>
      </c>
      <c r="F419" s="298"/>
      <c r="G419" s="299">
        <v>3</v>
      </c>
      <c r="H419" s="300">
        <v>2</v>
      </c>
      <c r="I419" s="301" t="s">
        <v>197</v>
      </c>
      <c r="J419" s="302" t="s">
        <v>194</v>
      </c>
    </row>
    <row r="420" spans="1:10">
      <c r="A420">
        <v>419</v>
      </c>
      <c r="B420" s="244" t="s">
        <v>4593</v>
      </c>
      <c r="C420" s="235" t="s">
        <v>197</v>
      </c>
      <c r="D420" s="235" t="s">
        <v>194</v>
      </c>
      <c r="E420" s="303" t="s">
        <v>4020</v>
      </c>
      <c r="F420" s="298" t="s">
        <v>4020</v>
      </c>
      <c r="G420" s="299">
        <v>3</v>
      </c>
      <c r="H420" s="300">
        <v>2</v>
      </c>
      <c r="I420" s="301" t="s">
        <v>197</v>
      </c>
      <c r="J420" s="302" t="s">
        <v>194</v>
      </c>
    </row>
    <row r="421" spans="1:10">
      <c r="A421">
        <v>420</v>
      </c>
      <c r="B421" s="7" t="s">
        <v>4032</v>
      </c>
      <c r="C421" s="235" t="s">
        <v>197</v>
      </c>
      <c r="D421" s="235" t="s">
        <v>194</v>
      </c>
      <c r="E421" s="303" t="s">
        <v>4020</v>
      </c>
      <c r="F421" s="298" t="s">
        <v>4032</v>
      </c>
      <c r="G421" s="299">
        <v>3</v>
      </c>
      <c r="H421" s="300">
        <v>2</v>
      </c>
      <c r="I421" s="301" t="s">
        <v>197</v>
      </c>
      <c r="J421" s="302" t="s">
        <v>194</v>
      </c>
    </row>
    <row r="422" spans="1:10">
      <c r="A422">
        <v>421</v>
      </c>
      <c r="B422" s="7" t="s">
        <v>4044</v>
      </c>
      <c r="C422" s="235" t="s">
        <v>198</v>
      </c>
      <c r="D422" s="235" t="s">
        <v>194</v>
      </c>
      <c r="E422" s="297" t="s">
        <v>4044</v>
      </c>
      <c r="F422" s="298"/>
      <c r="G422" s="306">
        <v>4</v>
      </c>
      <c r="H422" s="300">
        <v>2</v>
      </c>
      <c r="I422" s="307" t="s">
        <v>198</v>
      </c>
      <c r="J422" s="302" t="s">
        <v>194</v>
      </c>
    </row>
    <row r="423" spans="1:10">
      <c r="A423">
        <v>422</v>
      </c>
      <c r="B423" s="244" t="s">
        <v>4595</v>
      </c>
      <c r="C423" s="235" t="s">
        <v>198</v>
      </c>
      <c r="D423" s="235" t="s">
        <v>194</v>
      </c>
      <c r="E423" s="303" t="s">
        <v>4044</v>
      </c>
      <c r="F423" s="298" t="s">
        <v>4044</v>
      </c>
      <c r="G423" s="306">
        <v>4</v>
      </c>
      <c r="H423" s="300">
        <v>2</v>
      </c>
      <c r="I423" s="307" t="s">
        <v>198</v>
      </c>
      <c r="J423" s="302" t="s">
        <v>194</v>
      </c>
    </row>
    <row r="424" spans="1:10">
      <c r="A424">
        <v>423</v>
      </c>
      <c r="B424" s="7" t="s">
        <v>4055</v>
      </c>
      <c r="C424" s="235" t="s">
        <v>197</v>
      </c>
      <c r="D424" s="235" t="s">
        <v>199</v>
      </c>
      <c r="E424" s="303" t="s">
        <v>4044</v>
      </c>
      <c r="F424" s="298" t="s">
        <v>4055</v>
      </c>
      <c r="G424" s="299">
        <v>3</v>
      </c>
      <c r="H424" s="300">
        <v>3</v>
      </c>
      <c r="I424" s="301" t="s">
        <v>197</v>
      </c>
      <c r="J424" s="302" t="s">
        <v>199</v>
      </c>
    </row>
    <row r="425" spans="1:10">
      <c r="A425">
        <v>424</v>
      </c>
      <c r="B425" s="7" t="s">
        <v>4063</v>
      </c>
      <c r="C425" s="235" t="s">
        <v>198</v>
      </c>
      <c r="D425" s="235" t="s">
        <v>194</v>
      </c>
      <c r="E425" s="303" t="s">
        <v>4044</v>
      </c>
      <c r="F425" s="298" t="s">
        <v>4063</v>
      </c>
      <c r="G425" s="306">
        <v>4</v>
      </c>
      <c r="H425" s="300">
        <v>2</v>
      </c>
      <c r="I425" s="307" t="s">
        <v>198</v>
      </c>
      <c r="J425" s="302" t="s">
        <v>194</v>
      </c>
    </row>
    <row r="426" spans="1:10">
      <c r="A426">
        <v>425</v>
      </c>
      <c r="B426" s="7" t="s">
        <v>4072</v>
      </c>
      <c r="C426" s="235" t="s">
        <v>196</v>
      </c>
      <c r="D426" s="235" t="s">
        <v>199</v>
      </c>
      <c r="E426" s="303" t="s">
        <v>4072</v>
      </c>
      <c r="F426" s="298"/>
      <c r="G426" s="299">
        <v>2</v>
      </c>
      <c r="H426" s="300">
        <v>3</v>
      </c>
      <c r="I426" s="301" t="s">
        <v>196</v>
      </c>
      <c r="J426" s="302" t="s">
        <v>199</v>
      </c>
    </row>
    <row r="427" spans="1:10">
      <c r="A427">
        <v>426</v>
      </c>
      <c r="B427" s="244" t="s">
        <v>4596</v>
      </c>
      <c r="C427" s="235" t="s">
        <v>196</v>
      </c>
      <c r="D427" s="235" t="s">
        <v>199</v>
      </c>
      <c r="E427" s="303"/>
      <c r="F427" s="298"/>
      <c r="G427" s="299">
        <v>2</v>
      </c>
      <c r="H427" s="300">
        <v>3</v>
      </c>
      <c r="I427" s="301" t="s">
        <v>196</v>
      </c>
      <c r="J427" s="302" t="s">
        <v>199</v>
      </c>
    </row>
    <row r="428" spans="1:10">
      <c r="A428">
        <v>427</v>
      </c>
      <c r="B428" s="7" t="s">
        <v>4079</v>
      </c>
      <c r="C428" s="235" t="s">
        <v>198</v>
      </c>
      <c r="D428" s="235" t="s">
        <v>199</v>
      </c>
      <c r="E428" s="303" t="s">
        <v>4079</v>
      </c>
      <c r="F428" s="298"/>
      <c r="G428" s="299">
        <v>4</v>
      </c>
      <c r="H428" s="300">
        <v>3</v>
      </c>
      <c r="I428" s="301" t="s">
        <v>198</v>
      </c>
      <c r="J428" s="302" t="s">
        <v>199</v>
      </c>
    </row>
    <row r="429" spans="1:10">
      <c r="A429">
        <v>428</v>
      </c>
      <c r="B429" s="244" t="s">
        <v>4597</v>
      </c>
      <c r="C429" s="235" t="s">
        <v>198</v>
      </c>
      <c r="D429" s="235" t="s">
        <v>199</v>
      </c>
      <c r="E429" s="303"/>
      <c r="F429" s="298"/>
      <c r="G429" s="299">
        <v>4</v>
      </c>
      <c r="H429" s="300">
        <v>3</v>
      </c>
      <c r="I429" s="301" t="s">
        <v>198</v>
      </c>
      <c r="J429" s="302" t="s">
        <v>199</v>
      </c>
    </row>
    <row r="430" spans="1:10">
      <c r="A430">
        <v>429</v>
      </c>
      <c r="B430" s="7" t="s">
        <v>4091</v>
      </c>
      <c r="C430" s="235" t="s">
        <v>198</v>
      </c>
      <c r="D430" s="235" t="s">
        <v>194</v>
      </c>
      <c r="E430" s="297" t="s">
        <v>4091</v>
      </c>
      <c r="F430" s="298"/>
      <c r="G430" s="299">
        <v>4</v>
      </c>
      <c r="H430" s="300">
        <v>2</v>
      </c>
      <c r="I430" s="301" t="s">
        <v>198</v>
      </c>
      <c r="J430" s="302" t="s">
        <v>194</v>
      </c>
    </row>
    <row r="431" spans="1:10">
      <c r="A431">
        <v>430</v>
      </c>
      <c r="B431" s="7" t="s">
        <v>4092</v>
      </c>
      <c r="C431" s="235" t="s">
        <v>198</v>
      </c>
      <c r="D431" s="235" t="s">
        <v>194</v>
      </c>
      <c r="E431" s="303" t="s">
        <v>4091</v>
      </c>
      <c r="F431" s="298" t="s">
        <v>4092</v>
      </c>
      <c r="G431" s="299">
        <v>4</v>
      </c>
      <c r="H431" s="300">
        <v>2</v>
      </c>
      <c r="I431" s="301" t="s">
        <v>198</v>
      </c>
      <c r="J431" s="302" t="s">
        <v>194</v>
      </c>
    </row>
    <row r="432" spans="1:10">
      <c r="A432">
        <v>431</v>
      </c>
      <c r="B432" s="7" t="s">
        <v>4109</v>
      </c>
      <c r="C432" s="235" t="s">
        <v>198</v>
      </c>
      <c r="D432" s="235" t="s">
        <v>194</v>
      </c>
      <c r="E432" s="303" t="s">
        <v>4091</v>
      </c>
      <c r="F432" s="298" t="s">
        <v>4109</v>
      </c>
      <c r="G432" s="299">
        <v>4</v>
      </c>
      <c r="H432" s="300">
        <v>2</v>
      </c>
      <c r="I432" s="301" t="s">
        <v>198</v>
      </c>
      <c r="J432" s="302" t="s">
        <v>194</v>
      </c>
    </row>
    <row r="433" spans="1:10">
      <c r="A433">
        <v>432</v>
      </c>
      <c r="B433" s="7" t="s">
        <v>4127</v>
      </c>
      <c r="C433" s="235" t="s">
        <v>198</v>
      </c>
      <c r="D433" s="235" t="s">
        <v>194</v>
      </c>
      <c r="E433" s="303" t="s">
        <v>4091</v>
      </c>
      <c r="F433" s="298" t="s">
        <v>4127</v>
      </c>
      <c r="G433" s="299">
        <v>4</v>
      </c>
      <c r="H433" s="300">
        <v>2</v>
      </c>
      <c r="I433" s="301" t="s">
        <v>198</v>
      </c>
      <c r="J433" s="302" t="s">
        <v>194</v>
      </c>
    </row>
    <row r="434" spans="1:10">
      <c r="A434">
        <v>433</v>
      </c>
      <c r="B434" s="7" t="s">
        <v>4143</v>
      </c>
      <c r="C434" s="235" t="s">
        <v>197</v>
      </c>
      <c r="D434" s="235" t="s">
        <v>195</v>
      </c>
      <c r="E434" s="297" t="s">
        <v>4143</v>
      </c>
      <c r="F434" s="298"/>
      <c r="G434" s="299">
        <v>3</v>
      </c>
      <c r="H434" s="300">
        <v>1</v>
      </c>
      <c r="I434" s="301" t="s">
        <v>197</v>
      </c>
      <c r="J434" s="302" t="s">
        <v>195</v>
      </c>
    </row>
    <row r="435" spans="1:10">
      <c r="A435">
        <v>434</v>
      </c>
      <c r="B435" s="244" t="s">
        <v>4599</v>
      </c>
      <c r="C435" s="235" t="s">
        <v>196</v>
      </c>
      <c r="D435" s="235" t="s">
        <v>195</v>
      </c>
      <c r="E435" s="303" t="s">
        <v>4143</v>
      </c>
      <c r="F435" s="298" t="s">
        <v>4143</v>
      </c>
      <c r="G435" s="299">
        <v>2</v>
      </c>
      <c r="H435" s="300">
        <v>1</v>
      </c>
      <c r="I435" s="301" t="s">
        <v>196</v>
      </c>
      <c r="J435" s="302" t="s">
        <v>195</v>
      </c>
    </row>
    <row r="436" spans="1:10">
      <c r="A436">
        <v>435</v>
      </c>
      <c r="B436" s="7" t="s">
        <v>4153</v>
      </c>
      <c r="C436" s="235" t="s">
        <v>196</v>
      </c>
      <c r="D436" s="235" t="s">
        <v>195</v>
      </c>
      <c r="E436" s="303" t="s">
        <v>4143</v>
      </c>
      <c r="F436" s="298" t="s">
        <v>4153</v>
      </c>
      <c r="G436" s="299">
        <v>2</v>
      </c>
      <c r="H436" s="300">
        <v>1</v>
      </c>
      <c r="I436" s="301" t="s">
        <v>196</v>
      </c>
      <c r="J436" s="302" t="s">
        <v>195</v>
      </c>
    </row>
    <row r="437" spans="1:10">
      <c r="A437">
        <v>436</v>
      </c>
      <c r="B437" s="7" t="s">
        <v>4170</v>
      </c>
      <c r="C437" s="235" t="s">
        <v>197</v>
      </c>
      <c r="D437" s="235" t="s">
        <v>194</v>
      </c>
      <c r="E437" s="303" t="s">
        <v>4143</v>
      </c>
      <c r="F437" s="298" t="s">
        <v>4170</v>
      </c>
      <c r="G437" s="306">
        <v>3</v>
      </c>
      <c r="H437" s="300">
        <v>2</v>
      </c>
      <c r="I437" s="307" t="s">
        <v>197</v>
      </c>
      <c r="J437" s="302" t="s">
        <v>194</v>
      </c>
    </row>
    <row r="438" spans="1:10">
      <c r="A438">
        <v>437</v>
      </c>
      <c r="B438" s="7" t="s">
        <v>4173</v>
      </c>
      <c r="C438" s="235" t="s">
        <v>197</v>
      </c>
      <c r="D438" s="235" t="s">
        <v>199</v>
      </c>
      <c r="E438" s="303" t="s">
        <v>4143</v>
      </c>
      <c r="F438" s="298" t="s">
        <v>4173</v>
      </c>
      <c r="G438" s="299">
        <v>3</v>
      </c>
      <c r="H438" s="300">
        <v>3</v>
      </c>
      <c r="I438" s="301" t="s">
        <v>197</v>
      </c>
      <c r="J438" s="302" t="s">
        <v>199</v>
      </c>
    </row>
    <row r="439" spans="1:10">
      <c r="A439">
        <v>438</v>
      </c>
      <c r="B439" s="7" t="s">
        <v>4178</v>
      </c>
      <c r="C439" s="235" t="s">
        <v>198</v>
      </c>
      <c r="D439" s="235" t="s">
        <v>199</v>
      </c>
      <c r="E439" s="303" t="s">
        <v>4143</v>
      </c>
      <c r="F439" s="298" t="s">
        <v>4178</v>
      </c>
      <c r="G439" s="299">
        <v>4</v>
      </c>
      <c r="H439" s="300">
        <v>3</v>
      </c>
      <c r="I439" s="301" t="s">
        <v>198</v>
      </c>
      <c r="J439" s="302" t="s">
        <v>199</v>
      </c>
    </row>
    <row r="440" spans="1:10">
      <c r="A440">
        <v>439</v>
      </c>
      <c r="B440" s="7" t="s">
        <v>4192</v>
      </c>
      <c r="C440" s="235" t="s">
        <v>196</v>
      </c>
      <c r="D440" s="235" t="s">
        <v>195</v>
      </c>
      <c r="E440" s="303" t="s">
        <v>4192</v>
      </c>
      <c r="F440" s="298"/>
      <c r="G440" s="299">
        <v>2</v>
      </c>
      <c r="H440" s="300">
        <v>1</v>
      </c>
      <c r="I440" s="301" t="s">
        <v>196</v>
      </c>
      <c r="J440" s="302" t="s">
        <v>195</v>
      </c>
    </row>
    <row r="441" spans="1:10">
      <c r="A441">
        <v>440</v>
      </c>
      <c r="B441" s="244" t="s">
        <v>4600</v>
      </c>
      <c r="C441" s="235" t="s">
        <v>196</v>
      </c>
      <c r="D441" s="235" t="s">
        <v>195</v>
      </c>
      <c r="E441" s="303" t="s">
        <v>4192</v>
      </c>
      <c r="F441" s="298"/>
      <c r="G441" s="299">
        <v>2</v>
      </c>
      <c r="H441" s="300">
        <v>1</v>
      </c>
      <c r="I441" s="301" t="s">
        <v>196</v>
      </c>
      <c r="J441" s="302" t="s">
        <v>195</v>
      </c>
    </row>
    <row r="442" spans="1:10">
      <c r="A442">
        <v>441</v>
      </c>
      <c r="B442" s="7" t="s">
        <v>4198</v>
      </c>
      <c r="C442" s="235" t="s">
        <v>197</v>
      </c>
      <c r="D442" s="235" t="s">
        <v>195</v>
      </c>
      <c r="E442" s="297" t="s">
        <v>4198</v>
      </c>
      <c r="F442" s="298"/>
      <c r="G442" s="299">
        <v>3</v>
      </c>
      <c r="H442" s="300">
        <v>1</v>
      </c>
      <c r="I442" s="301" t="s">
        <v>197</v>
      </c>
      <c r="J442" s="302" t="s">
        <v>195</v>
      </c>
    </row>
    <row r="443" spans="1:10">
      <c r="A443">
        <v>442</v>
      </c>
      <c r="B443" s="7" t="s">
        <v>4199</v>
      </c>
      <c r="C443" s="235" t="s">
        <v>197</v>
      </c>
      <c r="D443" s="235" t="s">
        <v>195</v>
      </c>
      <c r="E443" s="303" t="s">
        <v>4198</v>
      </c>
      <c r="F443" s="298" t="s">
        <v>4199</v>
      </c>
      <c r="G443" s="299">
        <v>3</v>
      </c>
      <c r="H443" s="300">
        <v>1</v>
      </c>
      <c r="I443" s="301" t="s">
        <v>197</v>
      </c>
      <c r="J443" s="302" t="s">
        <v>195</v>
      </c>
    </row>
    <row r="444" spans="1:10">
      <c r="A444">
        <v>443</v>
      </c>
      <c r="B444" s="7" t="s">
        <v>4204</v>
      </c>
      <c r="C444" s="235" t="s">
        <v>197</v>
      </c>
      <c r="D444" s="235" t="s">
        <v>195</v>
      </c>
      <c r="E444" s="303" t="s">
        <v>4198</v>
      </c>
      <c r="F444" s="298" t="s">
        <v>4204</v>
      </c>
      <c r="G444" s="299">
        <v>3</v>
      </c>
      <c r="H444" s="300">
        <v>1</v>
      </c>
      <c r="I444" s="301" t="s">
        <v>197</v>
      </c>
      <c r="J444" s="302" t="s">
        <v>195</v>
      </c>
    </row>
    <row r="445" spans="1:10">
      <c r="A445">
        <v>444</v>
      </c>
      <c r="B445" s="7" t="s">
        <v>4218</v>
      </c>
      <c r="C445" s="235" t="s">
        <v>198</v>
      </c>
      <c r="D445" s="235" t="s">
        <v>195</v>
      </c>
      <c r="E445" s="297" t="s">
        <v>4218</v>
      </c>
      <c r="F445" s="298"/>
      <c r="G445" s="299">
        <v>4</v>
      </c>
      <c r="H445" s="300">
        <v>1</v>
      </c>
      <c r="I445" s="301" t="s">
        <v>198</v>
      </c>
      <c r="J445" s="302" t="s">
        <v>195</v>
      </c>
    </row>
    <row r="446" spans="1:10">
      <c r="A446">
        <v>445</v>
      </c>
      <c r="B446" s="7" t="s">
        <v>4219</v>
      </c>
      <c r="C446" s="235" t="s">
        <v>197</v>
      </c>
      <c r="D446" s="235" t="s">
        <v>195</v>
      </c>
      <c r="E446" s="303" t="s">
        <v>4218</v>
      </c>
      <c r="F446" s="298" t="s">
        <v>4219</v>
      </c>
      <c r="G446" s="299">
        <v>3</v>
      </c>
      <c r="H446" s="300">
        <v>1</v>
      </c>
      <c r="I446" s="301" t="s">
        <v>197</v>
      </c>
      <c r="J446" s="302" t="s">
        <v>195</v>
      </c>
    </row>
    <row r="447" spans="1:10">
      <c r="A447">
        <v>446</v>
      </c>
      <c r="B447" s="7" t="s">
        <v>4235</v>
      </c>
      <c r="C447" s="235" t="s">
        <v>198</v>
      </c>
      <c r="D447" s="235" t="s">
        <v>195</v>
      </c>
      <c r="E447" s="303" t="s">
        <v>4218</v>
      </c>
      <c r="F447" s="298" t="s">
        <v>4235</v>
      </c>
      <c r="G447" s="299">
        <v>4</v>
      </c>
      <c r="H447" s="300">
        <v>1</v>
      </c>
      <c r="I447" s="301" t="s">
        <v>198</v>
      </c>
      <c r="J447" s="302" t="s">
        <v>195</v>
      </c>
    </row>
    <row r="448" spans="1:10">
      <c r="A448">
        <v>447</v>
      </c>
      <c r="B448" s="7" t="s">
        <v>4249</v>
      </c>
      <c r="C448" s="235" t="s">
        <v>198</v>
      </c>
      <c r="D448" s="235" t="s">
        <v>195</v>
      </c>
      <c r="E448" s="303" t="s">
        <v>4218</v>
      </c>
      <c r="F448" s="298" t="s">
        <v>4249</v>
      </c>
      <c r="G448" s="299">
        <v>4</v>
      </c>
      <c r="H448" s="304">
        <v>1</v>
      </c>
      <c r="I448" s="301" t="s">
        <v>198</v>
      </c>
      <c r="J448" s="305" t="s">
        <v>195</v>
      </c>
    </row>
    <row r="449" spans="1:10">
      <c r="A449">
        <v>448</v>
      </c>
      <c r="B449" s="7" t="s">
        <v>4258</v>
      </c>
      <c r="C449" s="235" t="s">
        <v>197</v>
      </c>
      <c r="D449" s="235" t="s">
        <v>194</v>
      </c>
      <c r="E449" s="297" t="s">
        <v>4258</v>
      </c>
      <c r="F449" s="298"/>
      <c r="G449" s="299">
        <v>3</v>
      </c>
      <c r="H449" s="300">
        <v>2</v>
      </c>
      <c r="I449" s="301" t="s">
        <v>197</v>
      </c>
      <c r="J449" s="302" t="s">
        <v>194</v>
      </c>
    </row>
    <row r="450" spans="1:10">
      <c r="A450">
        <v>449</v>
      </c>
      <c r="B450" s="244" t="s">
        <v>4602</v>
      </c>
      <c r="C450" s="235" t="s">
        <v>197</v>
      </c>
      <c r="D450" s="235" t="s">
        <v>199</v>
      </c>
      <c r="E450" s="303" t="s">
        <v>4258</v>
      </c>
      <c r="F450" s="298" t="s">
        <v>4258</v>
      </c>
      <c r="G450" s="299">
        <v>3</v>
      </c>
      <c r="H450" s="300">
        <v>3</v>
      </c>
      <c r="I450" s="301" t="s">
        <v>197</v>
      </c>
      <c r="J450" s="302" t="s">
        <v>199</v>
      </c>
    </row>
    <row r="451" spans="1:10">
      <c r="A451">
        <v>450</v>
      </c>
      <c r="B451" s="7" t="s">
        <v>4267</v>
      </c>
      <c r="C451" s="235" t="s">
        <v>197</v>
      </c>
      <c r="D451" s="235" t="s">
        <v>194</v>
      </c>
      <c r="E451" s="303" t="s">
        <v>4258</v>
      </c>
      <c r="F451" s="298" t="s">
        <v>4267</v>
      </c>
      <c r="G451" s="299">
        <v>3</v>
      </c>
      <c r="H451" s="300">
        <v>2</v>
      </c>
      <c r="I451" s="301" t="s">
        <v>197</v>
      </c>
      <c r="J451" s="302" t="s">
        <v>194</v>
      </c>
    </row>
    <row r="452" spans="1:10">
      <c r="A452">
        <v>451</v>
      </c>
      <c r="B452" s="7" t="s">
        <v>297</v>
      </c>
      <c r="C452" s="235" t="s">
        <v>197</v>
      </c>
      <c r="D452" s="235" t="s">
        <v>194</v>
      </c>
      <c r="E452" s="303" t="s">
        <v>4258</v>
      </c>
      <c r="F452" s="298" t="s">
        <v>297</v>
      </c>
      <c r="G452" s="299">
        <v>3</v>
      </c>
      <c r="H452" s="300">
        <v>2</v>
      </c>
      <c r="I452" s="301" t="s">
        <v>197</v>
      </c>
      <c r="J452" s="302" t="s">
        <v>194</v>
      </c>
    </row>
    <row r="453" spans="1:10">
      <c r="A453">
        <v>452</v>
      </c>
      <c r="B453" s="7" t="s">
        <v>4271</v>
      </c>
      <c r="C453" s="235" t="s">
        <v>197</v>
      </c>
      <c r="D453" s="235" t="s">
        <v>194</v>
      </c>
      <c r="E453" s="303" t="s">
        <v>4258</v>
      </c>
      <c r="F453" s="298" t="s">
        <v>4271</v>
      </c>
      <c r="G453" s="299">
        <v>3</v>
      </c>
      <c r="H453" s="300">
        <v>2</v>
      </c>
      <c r="I453" s="301" t="s">
        <v>197</v>
      </c>
      <c r="J453" s="302" t="s">
        <v>194</v>
      </c>
    </row>
    <row r="454" spans="1:10">
      <c r="A454">
        <v>453</v>
      </c>
      <c r="B454" s="7" t="s">
        <v>4274</v>
      </c>
      <c r="C454" s="235" t="s">
        <v>196</v>
      </c>
      <c r="D454" s="235" t="s">
        <v>199</v>
      </c>
      <c r="E454" s="297" t="s">
        <v>4274</v>
      </c>
      <c r="F454" s="298"/>
      <c r="G454" s="299">
        <v>2</v>
      </c>
      <c r="H454" s="300">
        <v>3</v>
      </c>
      <c r="I454" s="301" t="s">
        <v>196</v>
      </c>
      <c r="J454" s="302" t="s">
        <v>199</v>
      </c>
    </row>
    <row r="455" spans="1:10">
      <c r="A455">
        <v>454</v>
      </c>
      <c r="B455" s="7" t="s">
        <v>4275</v>
      </c>
      <c r="C455" s="235" t="s">
        <v>196</v>
      </c>
      <c r="D455" s="235" t="s">
        <v>199</v>
      </c>
      <c r="E455" s="303" t="s">
        <v>4274</v>
      </c>
      <c r="F455" s="298" t="s">
        <v>4275</v>
      </c>
      <c r="G455" s="299">
        <v>2</v>
      </c>
      <c r="H455" s="300">
        <v>3</v>
      </c>
      <c r="I455" s="301" t="s">
        <v>196</v>
      </c>
      <c r="J455" s="302" t="s">
        <v>199</v>
      </c>
    </row>
    <row r="456" spans="1:10">
      <c r="A456">
        <v>455</v>
      </c>
      <c r="B456" s="7" t="s">
        <v>4281</v>
      </c>
      <c r="C456" s="235" t="s">
        <v>196</v>
      </c>
      <c r="D456" s="235" t="s">
        <v>194</v>
      </c>
      <c r="E456" s="303" t="s">
        <v>4274</v>
      </c>
      <c r="F456" s="298" t="s">
        <v>4281</v>
      </c>
      <c r="G456" s="299">
        <v>2</v>
      </c>
      <c r="H456" s="300">
        <v>2</v>
      </c>
      <c r="I456" s="301" t="s">
        <v>196</v>
      </c>
      <c r="J456" s="302" t="s">
        <v>194</v>
      </c>
    </row>
    <row r="457" spans="1:10">
      <c r="A457">
        <v>456</v>
      </c>
      <c r="B457" s="7" t="s">
        <v>4286</v>
      </c>
      <c r="C457" s="235" t="s">
        <v>198</v>
      </c>
      <c r="D457" s="235" t="s">
        <v>199</v>
      </c>
      <c r="E457" s="297" t="s">
        <v>4286</v>
      </c>
      <c r="F457" s="298"/>
      <c r="G457" s="299">
        <v>4</v>
      </c>
      <c r="H457" s="300">
        <v>3</v>
      </c>
      <c r="I457" s="301" t="s">
        <v>198</v>
      </c>
      <c r="J457" s="302" t="s">
        <v>199</v>
      </c>
    </row>
    <row r="458" spans="1:10">
      <c r="A458">
        <v>457</v>
      </c>
      <c r="B458" s="7" t="s">
        <v>4287</v>
      </c>
      <c r="C458" s="235" t="s">
        <v>198</v>
      </c>
      <c r="D458" s="235" t="s">
        <v>199</v>
      </c>
      <c r="E458" s="303" t="s">
        <v>4286</v>
      </c>
      <c r="F458" s="298" t="s">
        <v>4287</v>
      </c>
      <c r="G458" s="299">
        <v>4</v>
      </c>
      <c r="H458" s="300">
        <v>3</v>
      </c>
      <c r="I458" s="301" t="s">
        <v>198</v>
      </c>
      <c r="J458" s="302" t="s">
        <v>199</v>
      </c>
    </row>
    <row r="459" spans="1:10">
      <c r="A459">
        <v>458</v>
      </c>
      <c r="B459" s="7" t="s">
        <v>4295</v>
      </c>
      <c r="C459" s="235" t="s">
        <v>198</v>
      </c>
      <c r="D459" s="235" t="s">
        <v>194</v>
      </c>
      <c r="E459" s="303" t="s">
        <v>4286</v>
      </c>
      <c r="F459" s="298" t="s">
        <v>4295</v>
      </c>
      <c r="G459" s="299">
        <v>4</v>
      </c>
      <c r="H459" s="304">
        <v>2</v>
      </c>
      <c r="I459" s="301" t="s">
        <v>198</v>
      </c>
      <c r="J459" s="305" t="s">
        <v>194</v>
      </c>
    </row>
    <row r="460" spans="1:10">
      <c r="A460">
        <v>459</v>
      </c>
      <c r="B460" s="7" t="s">
        <v>4303</v>
      </c>
      <c r="C460" s="235" t="s">
        <v>198</v>
      </c>
      <c r="D460" s="235" t="s">
        <v>199</v>
      </c>
      <c r="E460" s="297" t="s">
        <v>4303</v>
      </c>
      <c r="F460" s="298"/>
      <c r="G460" s="299">
        <v>4</v>
      </c>
      <c r="H460" s="300">
        <v>3</v>
      </c>
      <c r="I460" s="301" t="s">
        <v>198</v>
      </c>
      <c r="J460" s="302" t="s">
        <v>199</v>
      </c>
    </row>
    <row r="461" spans="1:10">
      <c r="A461">
        <v>460</v>
      </c>
      <c r="B461" s="7" t="s">
        <v>4304</v>
      </c>
      <c r="C461" s="235" t="s">
        <v>198</v>
      </c>
      <c r="D461" s="235" t="s">
        <v>199</v>
      </c>
      <c r="E461" s="303" t="s">
        <v>4303</v>
      </c>
      <c r="F461" s="298" t="s">
        <v>4304</v>
      </c>
      <c r="G461" s="299">
        <v>4</v>
      </c>
      <c r="H461" s="304">
        <v>3</v>
      </c>
      <c r="I461" s="301" t="s">
        <v>198</v>
      </c>
      <c r="J461" s="305" t="s">
        <v>199</v>
      </c>
    </row>
    <row r="462" spans="1:10">
      <c r="A462">
        <v>461</v>
      </c>
      <c r="B462" s="7" t="s">
        <v>4310</v>
      </c>
      <c r="C462" s="235" t="s">
        <v>197</v>
      </c>
      <c r="D462" s="235" t="s">
        <v>199</v>
      </c>
      <c r="E462" s="303" t="s">
        <v>4303</v>
      </c>
      <c r="F462" s="298" t="s">
        <v>4310</v>
      </c>
      <c r="G462" s="299">
        <v>3</v>
      </c>
      <c r="H462" s="300">
        <v>3</v>
      </c>
      <c r="I462" s="301" t="s">
        <v>197</v>
      </c>
      <c r="J462" s="302" t="s">
        <v>199</v>
      </c>
    </row>
    <row r="463" spans="1:10">
      <c r="A463">
        <v>462</v>
      </c>
      <c r="B463" s="7" t="s">
        <v>4314</v>
      </c>
      <c r="C463" s="235" t="s">
        <v>198</v>
      </c>
      <c r="D463" s="235" t="s">
        <v>199</v>
      </c>
      <c r="E463" s="303" t="s">
        <v>4303</v>
      </c>
      <c r="F463" s="298" t="s">
        <v>4314</v>
      </c>
      <c r="G463" s="299">
        <v>4</v>
      </c>
      <c r="H463" s="300">
        <v>3</v>
      </c>
      <c r="I463" s="301" t="s">
        <v>198</v>
      </c>
      <c r="J463" s="302" t="s">
        <v>199</v>
      </c>
    </row>
    <row r="464" spans="1:10">
      <c r="A464">
        <v>463</v>
      </c>
      <c r="B464" s="7" t="s">
        <v>4326</v>
      </c>
      <c r="C464" s="235" t="s">
        <v>198</v>
      </c>
      <c r="D464" s="235" t="s">
        <v>194</v>
      </c>
      <c r="E464" s="297" t="s">
        <v>4326</v>
      </c>
      <c r="F464" s="298"/>
      <c r="G464" s="299">
        <v>4</v>
      </c>
      <c r="H464" s="300">
        <v>2</v>
      </c>
      <c r="I464" s="301" t="s">
        <v>198</v>
      </c>
      <c r="J464" s="302" t="s">
        <v>194</v>
      </c>
    </row>
    <row r="465" spans="1:10">
      <c r="A465">
        <v>464</v>
      </c>
      <c r="B465" s="7" t="s">
        <v>4327</v>
      </c>
      <c r="C465" s="235" t="s">
        <v>198</v>
      </c>
      <c r="D465" s="235" t="s">
        <v>194</v>
      </c>
      <c r="E465" s="303" t="s">
        <v>4326</v>
      </c>
      <c r="F465" s="298" t="s">
        <v>4327</v>
      </c>
      <c r="G465" s="299">
        <v>4</v>
      </c>
      <c r="H465" s="304">
        <v>2</v>
      </c>
      <c r="I465" s="301" t="s">
        <v>198</v>
      </c>
      <c r="J465" s="305" t="s">
        <v>194</v>
      </c>
    </row>
    <row r="466" spans="1:10">
      <c r="A466">
        <v>465</v>
      </c>
      <c r="B466" s="7" t="s">
        <v>4337</v>
      </c>
      <c r="C466" s="235" t="s">
        <v>196</v>
      </c>
      <c r="D466" s="235" t="s">
        <v>194</v>
      </c>
      <c r="E466" s="303" t="s">
        <v>4326</v>
      </c>
      <c r="F466" s="298" t="s">
        <v>4337</v>
      </c>
      <c r="G466" s="299">
        <v>2</v>
      </c>
      <c r="H466" s="300">
        <v>2</v>
      </c>
      <c r="I466" s="301" t="s">
        <v>196</v>
      </c>
      <c r="J466" s="302" t="s">
        <v>194</v>
      </c>
    </row>
    <row r="467" spans="1:10">
      <c r="A467">
        <v>466</v>
      </c>
      <c r="B467" s="7" t="s">
        <v>4342</v>
      </c>
      <c r="C467" s="235" t="s">
        <v>198</v>
      </c>
      <c r="D467" s="235" t="s">
        <v>194</v>
      </c>
      <c r="E467" s="303" t="s">
        <v>4326</v>
      </c>
      <c r="F467" s="298" t="s">
        <v>4342</v>
      </c>
      <c r="G467" s="299">
        <v>4</v>
      </c>
      <c r="H467" s="300">
        <v>2</v>
      </c>
      <c r="I467" s="301" t="s">
        <v>198</v>
      </c>
      <c r="J467" s="302" t="s">
        <v>194</v>
      </c>
    </row>
    <row r="468" spans="1:10">
      <c r="A468">
        <v>467</v>
      </c>
      <c r="B468" s="7" t="s">
        <v>4344</v>
      </c>
      <c r="C468" s="235" t="s">
        <v>198</v>
      </c>
      <c r="D468" s="235" t="s">
        <v>195</v>
      </c>
      <c r="E468" s="297" t="s">
        <v>4344</v>
      </c>
      <c r="F468" s="298"/>
      <c r="G468" s="299">
        <v>4</v>
      </c>
      <c r="H468" s="300">
        <v>1</v>
      </c>
      <c r="I468" s="301" t="s">
        <v>198</v>
      </c>
      <c r="J468" s="302" t="s">
        <v>195</v>
      </c>
    </row>
    <row r="469" spans="1:10">
      <c r="A469">
        <v>468</v>
      </c>
      <c r="B469" s="7" t="s">
        <v>4345</v>
      </c>
      <c r="C469" s="235" t="s">
        <v>198</v>
      </c>
      <c r="D469" s="235" t="s">
        <v>195</v>
      </c>
      <c r="E469" s="303" t="s">
        <v>4344</v>
      </c>
      <c r="F469" s="298" t="s">
        <v>4345</v>
      </c>
      <c r="G469" s="299">
        <v>4</v>
      </c>
      <c r="H469" s="304">
        <v>1</v>
      </c>
      <c r="I469" s="301" t="s">
        <v>198</v>
      </c>
      <c r="J469" s="305" t="s">
        <v>195</v>
      </c>
    </row>
    <row r="470" spans="1:10">
      <c r="A470">
        <v>469</v>
      </c>
      <c r="B470" s="7" t="s">
        <v>4347</v>
      </c>
      <c r="C470" s="235" t="s">
        <v>198</v>
      </c>
      <c r="D470" s="235" t="s">
        <v>195</v>
      </c>
      <c r="E470" s="303" t="s">
        <v>4344</v>
      </c>
      <c r="F470" s="298" t="s">
        <v>4347</v>
      </c>
      <c r="G470" s="299">
        <v>4</v>
      </c>
      <c r="H470" s="300">
        <v>1</v>
      </c>
      <c r="I470" s="301" t="s">
        <v>198</v>
      </c>
      <c r="J470" s="302" t="s">
        <v>195</v>
      </c>
    </row>
    <row r="471" spans="1:10">
      <c r="A471">
        <v>470</v>
      </c>
      <c r="B471" s="7" t="s">
        <v>4352</v>
      </c>
      <c r="C471" s="235" t="s">
        <v>198</v>
      </c>
      <c r="D471" s="235" t="s">
        <v>194</v>
      </c>
      <c r="E471" s="303" t="s">
        <v>4344</v>
      </c>
      <c r="F471" s="298" t="s">
        <v>4352</v>
      </c>
      <c r="G471" s="299">
        <v>4</v>
      </c>
      <c r="H471" s="300">
        <v>2</v>
      </c>
      <c r="I471" s="301" t="s">
        <v>198</v>
      </c>
      <c r="J471" s="302" t="s">
        <v>194</v>
      </c>
    </row>
    <row r="472" spans="1:10">
      <c r="A472">
        <v>471</v>
      </c>
      <c r="B472" s="7" t="s">
        <v>4354</v>
      </c>
      <c r="C472" s="235" t="s">
        <v>197</v>
      </c>
      <c r="D472" s="235" t="s">
        <v>194</v>
      </c>
      <c r="E472" s="297" t="s">
        <v>4354</v>
      </c>
      <c r="F472" s="298"/>
      <c r="G472" s="299">
        <v>3</v>
      </c>
      <c r="H472" s="300">
        <v>2</v>
      </c>
      <c r="I472" s="301" t="s">
        <v>197</v>
      </c>
      <c r="J472" s="302" t="s">
        <v>194</v>
      </c>
    </row>
    <row r="473" spans="1:10">
      <c r="A473">
        <v>472</v>
      </c>
      <c r="B473" s="7" t="s">
        <v>4355</v>
      </c>
      <c r="C473" s="235" t="s">
        <v>197</v>
      </c>
      <c r="D473" s="235" t="s">
        <v>194</v>
      </c>
      <c r="E473" s="303" t="s">
        <v>4354</v>
      </c>
      <c r="F473" s="298" t="s">
        <v>4355</v>
      </c>
      <c r="G473" s="299">
        <v>3</v>
      </c>
      <c r="H473" s="300">
        <v>2</v>
      </c>
      <c r="I473" s="301" t="s">
        <v>197</v>
      </c>
      <c r="J473" s="302" t="s">
        <v>194</v>
      </c>
    </row>
    <row r="474" spans="1:10">
      <c r="A474">
        <v>473</v>
      </c>
      <c r="B474" s="7" t="s">
        <v>4367</v>
      </c>
      <c r="C474" s="235" t="s">
        <v>197</v>
      </c>
      <c r="D474" s="235" t="s">
        <v>194</v>
      </c>
      <c r="E474" s="303" t="s">
        <v>4354</v>
      </c>
      <c r="F474" s="298" t="s">
        <v>4367</v>
      </c>
      <c r="G474" s="299">
        <v>3</v>
      </c>
      <c r="H474" s="300">
        <v>2</v>
      </c>
      <c r="I474" s="301" t="s">
        <v>197</v>
      </c>
      <c r="J474" s="302" t="s">
        <v>194</v>
      </c>
    </row>
    <row r="475" spans="1:10">
      <c r="A475">
        <v>474</v>
      </c>
      <c r="B475" s="7" t="s">
        <v>4377</v>
      </c>
      <c r="C475" s="235" t="s">
        <v>197</v>
      </c>
      <c r="D475" s="235" t="s">
        <v>194</v>
      </c>
      <c r="E475" s="303" t="s">
        <v>4354</v>
      </c>
      <c r="F475" s="298" t="s">
        <v>4377</v>
      </c>
      <c r="G475" s="299">
        <v>3</v>
      </c>
      <c r="H475" s="304">
        <v>2</v>
      </c>
      <c r="I475" s="301" t="s">
        <v>197</v>
      </c>
      <c r="J475" s="305" t="s">
        <v>194</v>
      </c>
    </row>
    <row r="476" spans="1:10">
      <c r="A476">
        <v>475</v>
      </c>
      <c r="B476" s="7" t="s">
        <v>4390</v>
      </c>
      <c r="C476" s="235" t="s">
        <v>197</v>
      </c>
      <c r="D476" s="235" t="s">
        <v>194</v>
      </c>
      <c r="E476" s="303" t="s">
        <v>4354</v>
      </c>
      <c r="F476" s="298" t="s">
        <v>4390</v>
      </c>
      <c r="G476" s="299">
        <v>3</v>
      </c>
      <c r="H476" s="300">
        <v>2</v>
      </c>
      <c r="I476" s="301" t="s">
        <v>197</v>
      </c>
      <c r="J476" s="302" t="s">
        <v>194</v>
      </c>
    </row>
    <row r="477" spans="1:10">
      <c r="A477">
        <v>476</v>
      </c>
      <c r="B477" s="7" t="s">
        <v>4400</v>
      </c>
      <c r="C477" s="235" t="s">
        <v>197</v>
      </c>
      <c r="D477" s="235" t="s">
        <v>194</v>
      </c>
      <c r="E477" s="303" t="s">
        <v>4354</v>
      </c>
      <c r="F477" s="298" t="s">
        <v>4400</v>
      </c>
      <c r="G477" s="299">
        <v>3</v>
      </c>
      <c r="H477" s="304">
        <v>2</v>
      </c>
      <c r="I477" s="301" t="s">
        <v>197</v>
      </c>
      <c r="J477" s="305" t="s">
        <v>194</v>
      </c>
    </row>
    <row r="478" spans="1:10">
      <c r="A478">
        <v>477</v>
      </c>
      <c r="B478" s="7" t="s">
        <v>4402</v>
      </c>
      <c r="C478" s="235" t="s">
        <v>198</v>
      </c>
      <c r="D478" s="235" t="s">
        <v>199</v>
      </c>
      <c r="E478" s="297" t="s">
        <v>4402</v>
      </c>
      <c r="F478" s="298"/>
      <c r="G478" s="306">
        <v>4</v>
      </c>
      <c r="H478" s="300">
        <v>3</v>
      </c>
      <c r="I478" s="307" t="s">
        <v>198</v>
      </c>
      <c r="J478" s="302" t="s">
        <v>199</v>
      </c>
    </row>
    <row r="479" spans="1:10">
      <c r="A479">
        <v>478</v>
      </c>
      <c r="B479" s="7" t="s">
        <v>4403</v>
      </c>
      <c r="C479" s="235" t="s">
        <v>198</v>
      </c>
      <c r="D479" s="235" t="s">
        <v>199</v>
      </c>
      <c r="E479" s="303" t="s">
        <v>4402</v>
      </c>
      <c r="F479" s="298" t="s">
        <v>4403</v>
      </c>
      <c r="G479" s="306">
        <v>4</v>
      </c>
      <c r="H479" s="300">
        <v>3</v>
      </c>
      <c r="I479" s="307" t="s">
        <v>198</v>
      </c>
      <c r="J479" s="302" t="s">
        <v>199</v>
      </c>
    </row>
    <row r="480" spans="1:10">
      <c r="A480">
        <v>479</v>
      </c>
      <c r="B480" s="7" t="s">
        <v>4417</v>
      </c>
      <c r="C480" s="235" t="s">
        <v>197</v>
      </c>
      <c r="D480" s="235" t="s">
        <v>199</v>
      </c>
      <c r="E480" s="303" t="s">
        <v>4402</v>
      </c>
      <c r="F480" s="298" t="s">
        <v>4417</v>
      </c>
      <c r="G480" s="299">
        <v>3</v>
      </c>
      <c r="H480" s="300">
        <v>3</v>
      </c>
      <c r="I480" s="301" t="s">
        <v>197</v>
      </c>
      <c r="J480" s="302" t="s">
        <v>199</v>
      </c>
    </row>
    <row r="481" spans="1:10">
      <c r="A481">
        <v>480</v>
      </c>
      <c r="B481" s="7" t="s">
        <v>4442</v>
      </c>
      <c r="C481" s="235" t="s">
        <v>197</v>
      </c>
      <c r="D481" s="235" t="s">
        <v>194</v>
      </c>
      <c r="E481" s="297" t="s">
        <v>4442</v>
      </c>
      <c r="F481" s="298"/>
      <c r="G481" s="299">
        <v>3</v>
      </c>
      <c r="H481" s="300">
        <v>2</v>
      </c>
      <c r="I481" s="301" t="s">
        <v>197</v>
      </c>
      <c r="J481" s="302" t="s">
        <v>194</v>
      </c>
    </row>
    <row r="482" spans="1:10">
      <c r="A482">
        <v>481</v>
      </c>
      <c r="B482" s="7" t="s">
        <v>285</v>
      </c>
      <c r="C482" s="235" t="s">
        <v>197</v>
      </c>
      <c r="D482" s="235" t="s">
        <v>194</v>
      </c>
      <c r="E482" s="303" t="s">
        <v>4442</v>
      </c>
      <c r="F482" s="298" t="s">
        <v>285</v>
      </c>
      <c r="G482" s="299">
        <v>3</v>
      </c>
      <c r="H482" s="300">
        <v>2</v>
      </c>
      <c r="I482" s="301" t="s">
        <v>197</v>
      </c>
      <c r="J482" s="302" t="s">
        <v>194</v>
      </c>
    </row>
    <row r="483" spans="1:10">
      <c r="A483">
        <v>482</v>
      </c>
      <c r="B483" s="7" t="s">
        <v>282</v>
      </c>
      <c r="C483" s="235" t="s">
        <v>196</v>
      </c>
      <c r="D483" s="235" t="s">
        <v>194</v>
      </c>
      <c r="E483" s="303" t="s">
        <v>4442</v>
      </c>
      <c r="F483" s="298" t="s">
        <v>282</v>
      </c>
      <c r="G483" s="299">
        <v>2</v>
      </c>
      <c r="H483" s="300">
        <v>2</v>
      </c>
      <c r="I483" s="301" t="s">
        <v>196</v>
      </c>
      <c r="J483" s="302" t="s">
        <v>194</v>
      </c>
    </row>
    <row r="484" spans="1:10">
      <c r="A484">
        <v>483</v>
      </c>
      <c r="B484" s="7" t="s">
        <v>4452</v>
      </c>
      <c r="C484" s="235" t="s">
        <v>196</v>
      </c>
      <c r="D484" s="235" t="s">
        <v>194</v>
      </c>
      <c r="E484" s="303" t="s">
        <v>4442</v>
      </c>
      <c r="F484" s="298" t="s">
        <v>4452</v>
      </c>
      <c r="G484" s="299">
        <v>2</v>
      </c>
      <c r="H484" s="300">
        <v>2</v>
      </c>
      <c r="I484" s="301" t="s">
        <v>196</v>
      </c>
      <c r="J484" s="302" t="s">
        <v>194</v>
      </c>
    </row>
    <row r="485" spans="1:10">
      <c r="A485">
        <v>484</v>
      </c>
      <c r="B485" s="7" t="s">
        <v>295</v>
      </c>
      <c r="C485" s="235" t="s">
        <v>198</v>
      </c>
      <c r="D485" s="235" t="s">
        <v>194</v>
      </c>
      <c r="E485" s="297" t="s">
        <v>295</v>
      </c>
      <c r="F485" s="298"/>
      <c r="G485" s="299">
        <v>4</v>
      </c>
      <c r="H485" s="300">
        <v>2</v>
      </c>
      <c r="I485" s="301" t="s">
        <v>198</v>
      </c>
      <c r="J485" s="302" t="s">
        <v>194</v>
      </c>
    </row>
    <row r="486" spans="1:10">
      <c r="A486">
        <v>485</v>
      </c>
      <c r="B486" s="7" t="s">
        <v>4603</v>
      </c>
      <c r="C486" s="235" t="s">
        <v>198</v>
      </c>
      <c r="D486" s="235" t="s">
        <v>195</v>
      </c>
      <c r="E486" s="303" t="s">
        <v>295</v>
      </c>
      <c r="F486" s="298" t="s">
        <v>4677</v>
      </c>
      <c r="G486" s="299">
        <v>4</v>
      </c>
      <c r="H486" s="300">
        <v>1</v>
      </c>
      <c r="I486" s="301" t="s">
        <v>198</v>
      </c>
      <c r="J486" s="302" t="s">
        <v>195</v>
      </c>
    </row>
    <row r="487" spans="1:10">
      <c r="A487">
        <v>486</v>
      </c>
      <c r="B487" s="7" t="s">
        <v>4475</v>
      </c>
      <c r="C487" s="235" t="s">
        <v>198</v>
      </c>
      <c r="D487" s="235" t="s">
        <v>194</v>
      </c>
      <c r="E487" s="303" t="s">
        <v>295</v>
      </c>
      <c r="F487" s="298" t="s">
        <v>4475</v>
      </c>
      <c r="G487" s="299">
        <v>4</v>
      </c>
      <c r="H487" s="300">
        <v>2</v>
      </c>
      <c r="I487" s="301" t="s">
        <v>198</v>
      </c>
      <c r="J487" s="302" t="s">
        <v>194</v>
      </c>
    </row>
    <row r="488" spans="1:10">
      <c r="A488">
        <v>487</v>
      </c>
    </row>
    <row r="489" spans="1:10">
      <c r="A489">
        <v>488</v>
      </c>
    </row>
    <row r="490" spans="1:10">
      <c r="A490">
        <v>489</v>
      </c>
    </row>
    <row r="491" spans="1:10">
      <c r="A491">
        <v>490</v>
      </c>
    </row>
    <row r="492" spans="1:10">
      <c r="A492">
        <v>491</v>
      </c>
    </row>
    <row r="493" spans="1:10">
      <c r="A493">
        <v>492</v>
      </c>
    </row>
    <row r="494" spans="1:10">
      <c r="A494">
        <v>493</v>
      </c>
    </row>
    <row r="495" spans="1:10">
      <c r="A495">
        <v>494</v>
      </c>
    </row>
    <row r="496" spans="1:10">
      <c r="A496">
        <v>495</v>
      </c>
    </row>
    <row r="497" spans="1:1">
      <c r="A497">
        <v>496</v>
      </c>
    </row>
    <row r="498" spans="1:1">
      <c r="A498">
        <v>497</v>
      </c>
    </row>
    <row r="499" spans="1:1">
      <c r="A499">
        <v>498</v>
      </c>
    </row>
    <row r="500" spans="1:1">
      <c r="A500">
        <v>499</v>
      </c>
    </row>
    <row r="501" spans="1:1">
      <c r="A501">
        <v>500</v>
      </c>
    </row>
  </sheetData>
  <autoFilter ref="A1:K501"/>
  <phoneticPr fontId="1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5500"/>
  <sheetViews>
    <sheetView zoomScaleNormal="100" zoomScaleSheetLayoutView="100" workbookViewId="0">
      <selection activeCell="D3" sqref="D3"/>
    </sheetView>
  </sheetViews>
  <sheetFormatPr defaultColWidth="10.625" defaultRowHeight="13.5"/>
  <cols>
    <col min="1" max="5" width="10.625" style="4"/>
    <col min="6" max="6" width="10.625" style="7"/>
    <col min="7" max="7" width="26.375" style="7" customWidth="1"/>
    <col min="8" max="8" width="38" style="7" customWidth="1"/>
    <col min="9" max="9" width="10.625" style="7"/>
    <col min="10" max="10" width="10.625" style="61"/>
    <col min="11" max="24" width="10.625" style="62"/>
    <col min="26" max="26" width="10.625" style="23"/>
    <col min="27" max="27" width="10.625" style="12"/>
    <col min="28" max="30" width="10.625" style="1"/>
  </cols>
  <sheetData>
    <row r="1" spans="1:30" ht="22.5" customHeight="1" thickBot="1">
      <c r="A1" s="2" t="s">
        <v>36</v>
      </c>
      <c r="B1" s="3"/>
      <c r="C1" s="4" t="s">
        <v>37</v>
      </c>
      <c r="D1" s="5" t="s">
        <v>38</v>
      </c>
      <c r="F1" s="6"/>
      <c r="J1" s="8"/>
      <c r="K1" s="491"/>
      <c r="L1" s="491"/>
      <c r="M1" s="9"/>
      <c r="N1" s="9"/>
      <c r="O1"/>
      <c r="P1"/>
      <c r="Q1"/>
      <c r="R1"/>
      <c r="S1" s="492"/>
      <c r="T1" s="492"/>
      <c r="U1" s="10"/>
      <c r="V1" s="493"/>
      <c r="W1" s="493"/>
      <c r="X1" s="10"/>
      <c r="Z1" s="11" t="s">
        <v>16</v>
      </c>
      <c r="AB1" s="13" t="s">
        <v>17</v>
      </c>
      <c r="AC1" s="14" t="s">
        <v>18</v>
      </c>
      <c r="AD1" s="14" t="s">
        <v>19</v>
      </c>
    </row>
    <row r="2" spans="1:30" ht="21" customHeight="1" thickTop="1" thickBot="1">
      <c r="B2" s="15"/>
      <c r="C2" s="4" t="s">
        <v>39</v>
      </c>
      <c r="D2" s="5" t="s">
        <v>40</v>
      </c>
      <c r="F2" s="4"/>
      <c r="G2" s="4"/>
      <c r="H2" s="4"/>
      <c r="J2" s="16"/>
      <c r="K2" s="494" t="str">
        <f>IF(AB2=0,"",AB2)</f>
        <v/>
      </c>
      <c r="L2" s="495"/>
      <c r="M2" s="17"/>
      <c r="N2" s="18"/>
      <c r="O2" s="19"/>
      <c r="P2" s="19"/>
      <c r="Q2" s="19"/>
      <c r="R2" s="19"/>
      <c r="S2" s="494" t="str">
        <f>IF(AC2=0,"",AC2)</f>
        <v xml:space="preserve">    </v>
      </c>
      <c r="T2" s="495"/>
      <c r="U2" s="20"/>
      <c r="V2" s="494"/>
      <c r="W2" s="495"/>
      <c r="X2" s="21"/>
      <c r="Y2" s="22"/>
      <c r="AA2" s="11" t="s">
        <v>4494</v>
      </c>
      <c r="AB2" s="194">
        <f>kadft!F5</f>
        <v>0</v>
      </c>
      <c r="AC2" s="194" t="str">
        <f>kadft!J5</f>
        <v xml:space="preserve">    </v>
      </c>
      <c r="AD2" s="24" t="e">
        <f>#REF!</f>
        <v>#REF!</v>
      </c>
    </row>
    <row r="3" spans="1:30" ht="15" thickTop="1">
      <c r="B3" s="25"/>
      <c r="C3" s="25"/>
      <c r="D3" s="25"/>
      <c r="E3" s="25"/>
      <c r="F3" s="26"/>
      <c r="G3" s="26"/>
      <c r="J3" s="16"/>
      <c r="K3" s="496" t="s">
        <v>41</v>
      </c>
      <c r="L3" s="497"/>
      <c r="M3" s="497"/>
      <c r="N3" s="497"/>
      <c r="O3" s="498"/>
      <c r="P3" s="499"/>
      <c r="Q3" s="500" t="s">
        <v>42</v>
      </c>
      <c r="R3" s="498"/>
      <c r="S3" s="497"/>
      <c r="T3" s="497"/>
      <c r="U3" s="499"/>
      <c r="V3" s="496" t="s">
        <v>43</v>
      </c>
      <c r="W3" s="497"/>
      <c r="X3" s="499"/>
      <c r="AA3" s="1"/>
    </row>
    <row r="4" spans="1:30">
      <c r="A4" s="27" t="s">
        <v>43</v>
      </c>
      <c r="B4" s="28" t="s">
        <v>44</v>
      </c>
      <c r="C4" s="29" t="s">
        <v>45</v>
      </c>
      <c r="D4" s="29" t="s">
        <v>42</v>
      </c>
      <c r="E4" s="29" t="s">
        <v>43</v>
      </c>
      <c r="F4" s="30" t="s">
        <v>20</v>
      </c>
      <c r="G4" s="30" t="s">
        <v>21</v>
      </c>
      <c r="H4" s="31" t="s">
        <v>22</v>
      </c>
      <c r="I4" s="30" t="s">
        <v>23</v>
      </c>
      <c r="J4" s="32"/>
      <c r="K4" s="501" t="s">
        <v>24</v>
      </c>
      <c r="L4" s="502"/>
      <c r="M4" s="503"/>
      <c r="N4" s="504"/>
      <c r="O4" s="501" t="s">
        <v>25</v>
      </c>
      <c r="P4" s="505"/>
      <c r="Q4" s="501" t="s">
        <v>26</v>
      </c>
      <c r="R4" s="506"/>
      <c r="S4" s="507" t="s">
        <v>27</v>
      </c>
      <c r="T4" s="502"/>
      <c r="U4" s="508"/>
      <c r="V4" s="507" t="s">
        <v>28</v>
      </c>
      <c r="W4" s="502"/>
      <c r="X4" s="508"/>
      <c r="Z4" s="33" t="s">
        <v>46</v>
      </c>
      <c r="AA4" s="34" t="s">
        <v>29</v>
      </c>
      <c r="AB4" s="35" t="s">
        <v>47</v>
      </c>
      <c r="AC4" s="35" t="s">
        <v>48</v>
      </c>
      <c r="AD4" s="36" t="s">
        <v>23</v>
      </c>
    </row>
    <row r="5" spans="1:30" ht="13.5" customHeight="1">
      <c r="A5" s="37" t="s">
        <v>49</v>
      </c>
      <c r="B5" s="38" t="s">
        <v>50</v>
      </c>
      <c r="C5" s="39" t="s">
        <v>50</v>
      </c>
      <c r="D5" s="39" t="s">
        <v>50</v>
      </c>
      <c r="E5" s="39" t="s">
        <v>50</v>
      </c>
      <c r="F5" s="40"/>
      <c r="G5" s="40"/>
      <c r="H5" s="41"/>
      <c r="I5" s="42"/>
      <c r="J5" s="43"/>
      <c r="K5" s="44" t="s">
        <v>30</v>
      </c>
      <c r="L5" s="78" t="s">
        <v>0</v>
      </c>
      <c r="M5" s="77" t="s">
        <v>31</v>
      </c>
      <c r="N5" s="45" t="s">
        <v>32</v>
      </c>
      <c r="O5" s="44" t="s">
        <v>33</v>
      </c>
      <c r="P5" s="46" t="s">
        <v>34</v>
      </c>
      <c r="Q5" s="45" t="s">
        <v>30</v>
      </c>
      <c r="R5" s="44" t="s">
        <v>34</v>
      </c>
      <c r="S5" s="44" t="s">
        <v>33</v>
      </c>
      <c r="T5" s="78" t="s">
        <v>35</v>
      </c>
      <c r="U5" s="77" t="s">
        <v>31</v>
      </c>
      <c r="V5" s="44" t="s">
        <v>33</v>
      </c>
      <c r="W5" s="78" t="s">
        <v>23</v>
      </c>
      <c r="X5" s="77" t="s">
        <v>31</v>
      </c>
      <c r="Z5" s="47" t="s">
        <v>51</v>
      </c>
      <c r="AA5" s="48"/>
      <c r="AB5" s="49"/>
      <c r="AC5" s="49"/>
      <c r="AD5" s="50"/>
    </row>
    <row r="6" spans="1:30" ht="13.5" customHeight="1">
      <c r="A6" s="63"/>
      <c r="B6" s="64"/>
      <c r="C6" s="64"/>
      <c r="D6" s="64"/>
      <c r="E6" s="65"/>
      <c r="F6" s="66"/>
      <c r="G6" s="66"/>
      <c r="H6" s="67"/>
      <c r="I6" s="68"/>
      <c r="J6" s="43"/>
      <c r="K6" s="70"/>
      <c r="L6" s="80"/>
      <c r="M6" s="73"/>
      <c r="N6" s="71"/>
      <c r="O6" s="70"/>
      <c r="P6" s="72"/>
      <c r="Q6" s="71"/>
      <c r="R6" s="70"/>
      <c r="S6" s="70"/>
      <c r="T6" s="80"/>
      <c r="U6" s="73"/>
      <c r="V6" s="71"/>
      <c r="W6" s="79"/>
      <c r="X6" s="73"/>
      <c r="Z6" s="74">
        <v>0</v>
      </c>
      <c r="AA6" s="69"/>
      <c r="AB6" s="75"/>
      <c r="AC6" s="195" t="s">
        <v>191</v>
      </c>
      <c r="AD6" s="76"/>
    </row>
    <row r="7" spans="1:30">
      <c r="A7" s="237">
        <v>2000000000</v>
      </c>
      <c r="B7" s="237">
        <v>20</v>
      </c>
      <c r="C7" s="238">
        <v>0</v>
      </c>
      <c r="D7" s="239">
        <v>0</v>
      </c>
      <c r="E7" s="238">
        <v>0</v>
      </c>
      <c r="F7" s="237" t="s">
        <v>511</v>
      </c>
      <c r="G7" s="237"/>
      <c r="H7" s="237"/>
      <c r="I7" s="237"/>
      <c r="J7" s="51"/>
      <c r="K7" s="52" t="str">
        <f t="shared" ref="K7:K72" si="0">IF(AND($C7&gt;0,$H7=""),"ﾘｽﾄ１","")</f>
        <v/>
      </c>
      <c r="L7" s="81" t="str">
        <f t="shared" ref="L7:L72" si="1">IF(K7="ﾘｽﾄ１",G7,"")</f>
        <v/>
      </c>
      <c r="M7" s="53" t="str">
        <f>IF(K7="","",COUNTIF($K7:K$7,"ﾘｽﾄ１"))</f>
        <v/>
      </c>
      <c r="N7" s="53" t="str">
        <f t="shared" ref="N7:N72" si="2">IF(AND(D7=0,E7&gt;0),"同一区","")</f>
        <v/>
      </c>
      <c r="O7" s="54" t="str">
        <f>IF(AND(EXACT($K$2,G7),H7&gt;0),"該当１","")</f>
        <v/>
      </c>
      <c r="P7" s="53" t="str">
        <f t="shared" ref="P7:P71" si="3">IF(O7="該当１",G7,"")</f>
        <v/>
      </c>
      <c r="Q7" s="52" t="str">
        <f t="shared" ref="Q7:Q71" si="4">IF(O7="該当１","ﾘｽﾄ2","")</f>
        <v/>
      </c>
      <c r="R7" s="55" t="str">
        <f t="shared" ref="R7:R71" si="5">IF(Q7="ﾘｽﾄ2",H7,"")</f>
        <v/>
      </c>
      <c r="S7" s="52" t="str">
        <f t="shared" ref="S7:S72" si="6">IF(AND(Q7="ﾘｽﾄ2",OR(I7=0,AND(N7="同一区",E7=1))),"該当２","")</f>
        <v/>
      </c>
      <c r="T7" s="81" t="str">
        <f t="shared" ref="T7:T71" si="7">IF(S7="該当２",H7,"")</f>
        <v/>
      </c>
      <c r="U7" s="53" t="str">
        <f>IF(S7="","",COUNTIF($S$7:S7,"該当２"))</f>
        <v/>
      </c>
      <c r="V7" s="56" t="str">
        <f t="shared" ref="V7:V71" si="8">IF(AND($S$2=H7,E7&gt;0,E7&lt;998),"該当３","")</f>
        <v/>
      </c>
      <c r="W7" s="81" t="str">
        <f t="shared" ref="W7:W71" si="9">IF(V7="該当３",I7,"")</f>
        <v/>
      </c>
      <c r="X7" s="53" t="str">
        <f>IF(V7="","",COUNTIF($V7:V$7,"該当３"))</f>
        <v/>
      </c>
      <c r="Z7" s="82">
        <v>1</v>
      </c>
      <c r="AA7" s="277" t="str">
        <f>AA2</f>
        <v>長野県</v>
      </c>
      <c r="AB7" s="83" t="s">
        <v>512</v>
      </c>
      <c r="AC7" s="58" t="str">
        <f>IF($Z7&gt;MAX($U$7:$U$5356),"",INDEX($T$7:$T$5356,MATCH($Z7,$U$7:$U$5356,0),MATCH($AC$4,$T$5:$U$5,0)))</f>
        <v/>
      </c>
      <c r="AD7" s="58" t="str">
        <f>IF($Z7&gt;MAX($X$7:$X$3715),"",INDEX($W$7:$W$3715,MATCH($Z7,$X$7:$X$3715,0),MATCH($AD$4,$W$5:$X$5,0)))</f>
        <v/>
      </c>
    </row>
    <row r="8" spans="1:30">
      <c r="A8" s="237">
        <v>2020100000</v>
      </c>
      <c r="B8" s="237">
        <v>20</v>
      </c>
      <c r="C8" s="238">
        <v>201</v>
      </c>
      <c r="D8" s="239">
        <v>0</v>
      </c>
      <c r="E8" s="238">
        <v>0</v>
      </c>
      <c r="F8" s="237" t="s">
        <v>511</v>
      </c>
      <c r="G8" s="237" t="s">
        <v>512</v>
      </c>
      <c r="H8" s="278"/>
      <c r="I8" s="237"/>
      <c r="J8" s="51"/>
      <c r="K8" s="52" t="str">
        <f t="shared" si="0"/>
        <v>ﾘｽﾄ１</v>
      </c>
      <c r="L8" s="81" t="str">
        <f t="shared" si="1"/>
        <v>長野市</v>
      </c>
      <c r="M8" s="53">
        <f>IF(K8="","",COUNTIF($K$7:K8,"ﾘｽﾄ１"))</f>
        <v>1</v>
      </c>
      <c r="N8" s="53" t="str">
        <f t="shared" si="2"/>
        <v/>
      </c>
      <c r="O8" s="54" t="str">
        <f>IF(AND(EXACT($K$2,G8),H8&gt;0),"該当１","")</f>
        <v/>
      </c>
      <c r="P8" s="53" t="str">
        <f t="shared" si="3"/>
        <v/>
      </c>
      <c r="Q8" s="52" t="str">
        <f t="shared" si="4"/>
        <v/>
      </c>
      <c r="R8" s="55" t="str">
        <f t="shared" si="5"/>
        <v/>
      </c>
      <c r="S8" s="52" t="str">
        <f t="shared" si="6"/>
        <v/>
      </c>
      <c r="T8" s="81" t="str">
        <f t="shared" si="7"/>
        <v/>
      </c>
      <c r="U8" s="53" t="str">
        <f>IF(S8="","",COUNTIF($S$7:S8,"該当２"))</f>
        <v/>
      </c>
      <c r="V8" s="56" t="str">
        <f t="shared" si="8"/>
        <v/>
      </c>
      <c r="W8" s="81" t="str">
        <f t="shared" si="9"/>
        <v/>
      </c>
      <c r="X8" s="53" t="str">
        <f>IF(V8="","",COUNTIF($V$7:V8,"該当３"))</f>
        <v/>
      </c>
      <c r="Z8" s="82">
        <v>2</v>
      </c>
      <c r="AA8" s="277"/>
      <c r="AB8" s="83" t="s">
        <v>1154</v>
      </c>
      <c r="AC8" s="58" t="str">
        <f t="shared" ref="AC8:AC58" si="10">IF($Z8&gt;MAX($U$7:$U$5356),"",INDEX($T$7:$T$5356,MATCH($Z8,$U$7:$U$5356,0),MATCH($AC$4,$T$5:$U$5,0)))</f>
        <v/>
      </c>
      <c r="AD8" s="58" t="str">
        <f t="shared" ref="AD8:AD71" si="11">IF($Z8&gt;MAX($X$7:$X$3715),"",INDEX($W$7:$W$3715,MATCH($Z8,$X$7:$X$3715,0),MATCH($AD$4,$W$5:$X$5,0)))</f>
        <v/>
      </c>
    </row>
    <row r="9" spans="1:30">
      <c r="A9" s="237">
        <v>2020101000</v>
      </c>
      <c r="B9" s="237">
        <v>20</v>
      </c>
      <c r="C9" s="238">
        <v>201</v>
      </c>
      <c r="D9" s="239">
        <v>1</v>
      </c>
      <c r="E9" s="238">
        <v>0</v>
      </c>
      <c r="F9" s="237" t="s">
        <v>511</v>
      </c>
      <c r="G9" s="278" t="s">
        <v>512</v>
      </c>
      <c r="H9" s="240" t="s">
        <v>4495</v>
      </c>
      <c r="I9" s="237"/>
      <c r="J9" s="51"/>
      <c r="K9" s="52" t="str">
        <f t="shared" si="0"/>
        <v/>
      </c>
      <c r="L9" s="81" t="str">
        <f t="shared" si="1"/>
        <v/>
      </c>
      <c r="M9" s="53" t="str">
        <f>IF(K9="","",COUNTIF($K$7:K9,"ﾘｽﾄ１"))</f>
        <v/>
      </c>
      <c r="N9" s="53" t="str">
        <f t="shared" si="2"/>
        <v/>
      </c>
      <c r="O9" s="54" t="str">
        <f t="shared" ref="O9:O72" si="12">IF(AND(EXACT($K$2,G9),H9&gt;0),"該当１","")</f>
        <v/>
      </c>
      <c r="P9" s="53" t="str">
        <f t="shared" si="3"/>
        <v/>
      </c>
      <c r="Q9" s="52" t="str">
        <f t="shared" si="4"/>
        <v/>
      </c>
      <c r="R9" s="55" t="str">
        <f t="shared" si="5"/>
        <v/>
      </c>
      <c r="S9" s="52" t="str">
        <f t="shared" si="6"/>
        <v/>
      </c>
      <c r="T9" s="81" t="str">
        <f t="shared" si="7"/>
        <v/>
      </c>
      <c r="U9" s="53" t="str">
        <f>IF(S9="","",COUNTIF($S$7:S9,"該当２"))</f>
        <v/>
      </c>
      <c r="V9" s="56" t="str">
        <f t="shared" si="8"/>
        <v/>
      </c>
      <c r="W9" s="81" t="str">
        <f t="shared" si="9"/>
        <v/>
      </c>
      <c r="X9" s="53" t="str">
        <f>IF(V9="","",COUNTIF($V$7:V9,"該当３"))</f>
        <v/>
      </c>
      <c r="Z9" s="82">
        <v>3</v>
      </c>
      <c r="AA9" s="277"/>
      <c r="AB9" s="83" t="s">
        <v>1416</v>
      </c>
      <c r="AC9" s="58" t="str">
        <f t="shared" si="10"/>
        <v/>
      </c>
      <c r="AD9" s="58" t="str">
        <f t="shared" si="11"/>
        <v/>
      </c>
    </row>
    <row r="10" spans="1:30">
      <c r="A10" s="237">
        <v>2020101001</v>
      </c>
      <c r="B10" s="237">
        <v>20</v>
      </c>
      <c r="C10" s="238">
        <v>201</v>
      </c>
      <c r="D10" s="239">
        <v>1</v>
      </c>
      <c r="E10" s="238">
        <v>1</v>
      </c>
      <c r="F10" s="237" t="s">
        <v>511</v>
      </c>
      <c r="G10" s="237" t="s">
        <v>512</v>
      </c>
      <c r="H10" s="240" t="s">
        <v>4495</v>
      </c>
      <c r="I10" s="237" t="s">
        <v>513</v>
      </c>
      <c r="J10" s="51"/>
      <c r="K10" s="52" t="str">
        <f t="shared" si="0"/>
        <v/>
      </c>
      <c r="L10" s="81" t="str">
        <f t="shared" si="1"/>
        <v/>
      </c>
      <c r="M10" s="53" t="str">
        <f>IF(K10="","",COUNTIF($K$7:K10,"ﾘｽﾄ１"))</f>
        <v/>
      </c>
      <c r="N10" s="53" t="str">
        <f t="shared" si="2"/>
        <v/>
      </c>
      <c r="O10" s="54" t="str">
        <f t="shared" si="12"/>
        <v/>
      </c>
      <c r="P10" s="53" t="str">
        <f t="shared" si="3"/>
        <v/>
      </c>
      <c r="Q10" s="52" t="str">
        <f t="shared" si="4"/>
        <v/>
      </c>
      <c r="R10" s="55" t="str">
        <f t="shared" si="5"/>
        <v/>
      </c>
      <c r="S10" s="52" t="str">
        <f t="shared" si="6"/>
        <v/>
      </c>
      <c r="T10" s="81" t="str">
        <f t="shared" si="7"/>
        <v/>
      </c>
      <c r="U10" s="53" t="str">
        <f>IF(S10="","",COUNTIF($S$7:S10,"該当２"))</f>
        <v/>
      </c>
      <c r="V10" s="56" t="str">
        <f t="shared" si="8"/>
        <v/>
      </c>
      <c r="W10" s="81" t="str">
        <f t="shared" si="9"/>
        <v/>
      </c>
      <c r="X10" s="53" t="str">
        <f>IF(V10="","",COUNTIF($V$7:V10,"該当３"))</f>
        <v/>
      </c>
      <c r="Z10" s="82">
        <v>4</v>
      </c>
      <c r="AA10" s="59"/>
      <c r="AB10" s="83" t="s">
        <v>1611</v>
      </c>
      <c r="AC10" s="58" t="str">
        <f t="shared" si="10"/>
        <v/>
      </c>
      <c r="AD10" s="58" t="str">
        <f t="shared" si="11"/>
        <v/>
      </c>
    </row>
    <row r="11" spans="1:30">
      <c r="A11" s="237">
        <v>2020101002</v>
      </c>
      <c r="B11" s="237">
        <v>20</v>
      </c>
      <c r="C11" s="238">
        <v>201</v>
      </c>
      <c r="D11" s="239">
        <v>1</v>
      </c>
      <c r="E11" s="238">
        <v>2</v>
      </c>
      <c r="F11" s="237" t="s">
        <v>511</v>
      </c>
      <c r="G11" s="237" t="s">
        <v>512</v>
      </c>
      <c r="H11" s="240" t="s">
        <v>4495</v>
      </c>
      <c r="I11" s="237" t="s">
        <v>514</v>
      </c>
      <c r="J11" s="51"/>
      <c r="K11" s="52" t="str">
        <f t="shared" si="0"/>
        <v/>
      </c>
      <c r="L11" s="81" t="str">
        <f t="shared" si="1"/>
        <v/>
      </c>
      <c r="M11" s="53" t="str">
        <f>IF(K11="","",COUNTIF($K$7:K11,"ﾘｽﾄ１"))</f>
        <v/>
      </c>
      <c r="N11" s="53" t="str">
        <f t="shared" si="2"/>
        <v/>
      </c>
      <c r="O11" s="54" t="str">
        <f t="shared" si="12"/>
        <v/>
      </c>
      <c r="P11" s="53" t="str">
        <f t="shared" si="3"/>
        <v/>
      </c>
      <c r="Q11" s="52" t="str">
        <f t="shared" si="4"/>
        <v/>
      </c>
      <c r="R11" s="55" t="str">
        <f t="shared" si="5"/>
        <v/>
      </c>
      <c r="S11" s="52" t="str">
        <f t="shared" si="6"/>
        <v/>
      </c>
      <c r="T11" s="81" t="str">
        <f t="shared" si="7"/>
        <v/>
      </c>
      <c r="U11" s="53" t="str">
        <f>IF(S11="","",COUNTIF($S$7:S11,"該当２"))</f>
        <v/>
      </c>
      <c r="V11" s="56" t="str">
        <f t="shared" si="8"/>
        <v/>
      </c>
      <c r="W11" s="81" t="str">
        <f t="shared" si="9"/>
        <v/>
      </c>
      <c r="X11" s="53" t="str">
        <f>IF(V11="","",COUNTIF($V$7:V11,"該当３"))</f>
        <v/>
      </c>
      <c r="Z11" s="82">
        <v>5</v>
      </c>
      <c r="AA11" s="59"/>
      <c r="AB11" s="83" t="s">
        <v>1635</v>
      </c>
      <c r="AC11" s="58" t="str">
        <f t="shared" si="10"/>
        <v/>
      </c>
      <c r="AD11" s="58" t="str">
        <f t="shared" si="11"/>
        <v/>
      </c>
    </row>
    <row r="12" spans="1:30">
      <c r="A12" s="237">
        <v>2020101003</v>
      </c>
      <c r="B12" s="237">
        <v>20</v>
      </c>
      <c r="C12" s="238">
        <v>201</v>
      </c>
      <c r="D12" s="239">
        <v>1</v>
      </c>
      <c r="E12" s="238">
        <v>3</v>
      </c>
      <c r="F12" s="237" t="s">
        <v>511</v>
      </c>
      <c r="G12" s="237" t="s">
        <v>512</v>
      </c>
      <c r="H12" s="240" t="s">
        <v>4495</v>
      </c>
      <c r="I12" s="237" t="s">
        <v>515</v>
      </c>
      <c r="J12" s="51"/>
      <c r="K12" s="52" t="str">
        <f t="shared" si="0"/>
        <v/>
      </c>
      <c r="L12" s="81" t="str">
        <f t="shared" si="1"/>
        <v/>
      </c>
      <c r="M12" s="53" t="str">
        <f>IF(K12="","",COUNTIF($K$7:K12,"ﾘｽﾄ１"))</f>
        <v/>
      </c>
      <c r="N12" s="53" t="str">
        <f t="shared" si="2"/>
        <v/>
      </c>
      <c r="O12" s="54" t="str">
        <f t="shared" si="12"/>
        <v/>
      </c>
      <c r="P12" s="53" t="str">
        <f t="shared" si="3"/>
        <v/>
      </c>
      <c r="Q12" s="52" t="str">
        <f t="shared" si="4"/>
        <v/>
      </c>
      <c r="R12" s="55" t="str">
        <f t="shared" si="5"/>
        <v/>
      </c>
      <c r="S12" s="52" t="str">
        <f t="shared" si="6"/>
        <v/>
      </c>
      <c r="T12" s="81" t="str">
        <f t="shared" si="7"/>
        <v/>
      </c>
      <c r="U12" s="53" t="str">
        <f>IF(S12="","",COUNTIF($S$7:S12,"該当２"))</f>
        <v/>
      </c>
      <c r="V12" s="56" t="str">
        <f t="shared" si="8"/>
        <v/>
      </c>
      <c r="W12" s="81" t="str">
        <f t="shared" si="9"/>
        <v/>
      </c>
      <c r="X12" s="53" t="str">
        <f>IF(V12="","",COUNTIF($V$7:V12,"該当３"))</f>
        <v/>
      </c>
      <c r="Z12" s="82">
        <v>6</v>
      </c>
      <c r="AA12" s="59"/>
      <c r="AB12" s="83" t="s">
        <v>1910</v>
      </c>
      <c r="AC12" s="58" t="str">
        <f t="shared" si="10"/>
        <v/>
      </c>
      <c r="AD12" s="58" t="str">
        <f t="shared" si="11"/>
        <v/>
      </c>
    </row>
    <row r="13" spans="1:30">
      <c r="A13" s="237">
        <v>2020101004</v>
      </c>
      <c r="B13" s="237">
        <v>20</v>
      </c>
      <c r="C13" s="238">
        <v>201</v>
      </c>
      <c r="D13" s="239">
        <v>1</v>
      </c>
      <c r="E13" s="238">
        <v>4</v>
      </c>
      <c r="F13" s="237" t="s">
        <v>511</v>
      </c>
      <c r="G13" s="237" t="s">
        <v>512</v>
      </c>
      <c r="H13" s="240" t="s">
        <v>4495</v>
      </c>
      <c r="I13" s="237" t="s">
        <v>516</v>
      </c>
      <c r="J13" s="51"/>
      <c r="K13" s="52" t="str">
        <f t="shared" si="0"/>
        <v/>
      </c>
      <c r="L13" s="81" t="str">
        <f t="shared" si="1"/>
        <v/>
      </c>
      <c r="M13" s="53" t="str">
        <f>IF(K13="","",COUNTIF($K$7:K13,"ﾘｽﾄ１"))</f>
        <v/>
      </c>
      <c r="N13" s="53" t="str">
        <f t="shared" si="2"/>
        <v/>
      </c>
      <c r="O13" s="54" t="str">
        <f t="shared" si="12"/>
        <v/>
      </c>
      <c r="P13" s="53" t="str">
        <f t="shared" si="3"/>
        <v/>
      </c>
      <c r="Q13" s="52" t="str">
        <f t="shared" si="4"/>
        <v/>
      </c>
      <c r="R13" s="55" t="str">
        <f t="shared" si="5"/>
        <v/>
      </c>
      <c r="S13" s="52" t="str">
        <f t="shared" si="6"/>
        <v/>
      </c>
      <c r="T13" s="81" t="str">
        <f t="shared" si="7"/>
        <v/>
      </c>
      <c r="U13" s="53" t="str">
        <f>IF(S13="","",COUNTIF($S$7:S13,"該当２"))</f>
        <v/>
      </c>
      <c r="V13" s="56" t="str">
        <f t="shared" si="8"/>
        <v/>
      </c>
      <c r="W13" s="81" t="str">
        <f t="shared" si="9"/>
        <v/>
      </c>
      <c r="X13" s="53" t="str">
        <f>IF(V13="","",COUNTIF($V$7:V13,"該当３"))</f>
        <v/>
      </c>
      <c r="Z13" s="82">
        <v>7</v>
      </c>
      <c r="AA13" s="59"/>
      <c r="AB13" s="83" t="s">
        <v>1946</v>
      </c>
      <c r="AC13" s="58" t="str">
        <f t="shared" si="10"/>
        <v/>
      </c>
      <c r="AD13" s="58" t="str">
        <f t="shared" si="11"/>
        <v/>
      </c>
    </row>
    <row r="14" spans="1:30">
      <c r="A14" s="237">
        <v>2020101005</v>
      </c>
      <c r="B14" s="237">
        <v>20</v>
      </c>
      <c r="C14" s="238">
        <v>201</v>
      </c>
      <c r="D14" s="239">
        <v>1</v>
      </c>
      <c r="E14" s="238">
        <v>5</v>
      </c>
      <c r="F14" s="237" t="s">
        <v>511</v>
      </c>
      <c r="G14" s="237" t="s">
        <v>512</v>
      </c>
      <c r="H14" s="240" t="s">
        <v>4495</v>
      </c>
      <c r="I14" s="237" t="s">
        <v>517</v>
      </c>
      <c r="J14" s="51"/>
      <c r="K14" s="52" t="str">
        <f t="shared" si="0"/>
        <v/>
      </c>
      <c r="L14" s="81" t="str">
        <f t="shared" si="1"/>
        <v/>
      </c>
      <c r="M14" s="53" t="str">
        <f>IF(K14="","",COUNTIF($K$7:K14,"ﾘｽﾄ１"))</f>
        <v/>
      </c>
      <c r="N14" s="53" t="str">
        <f t="shared" si="2"/>
        <v/>
      </c>
      <c r="O14" s="54" t="str">
        <f t="shared" si="12"/>
        <v/>
      </c>
      <c r="P14" s="53" t="str">
        <f t="shared" si="3"/>
        <v/>
      </c>
      <c r="Q14" s="52" t="str">
        <f t="shared" si="4"/>
        <v/>
      </c>
      <c r="R14" s="55" t="str">
        <f t="shared" si="5"/>
        <v/>
      </c>
      <c r="S14" s="52" t="str">
        <f t="shared" si="6"/>
        <v/>
      </c>
      <c r="T14" s="81" t="str">
        <f t="shared" si="7"/>
        <v/>
      </c>
      <c r="U14" s="53" t="str">
        <f>IF(S14="","",COUNTIF($S$7:S14,"該当２"))</f>
        <v/>
      </c>
      <c r="V14" s="56" t="str">
        <f t="shared" si="8"/>
        <v/>
      </c>
      <c r="W14" s="81" t="str">
        <f t="shared" si="9"/>
        <v/>
      </c>
      <c r="X14" s="53" t="str">
        <f>IF(V14="","",COUNTIF($V$7:V14,"該当３"))</f>
        <v/>
      </c>
      <c r="Z14" s="82">
        <v>8</v>
      </c>
      <c r="AA14" s="59"/>
      <c r="AB14" s="83" t="s">
        <v>2014</v>
      </c>
      <c r="AC14" s="58" t="str">
        <f t="shared" si="10"/>
        <v/>
      </c>
      <c r="AD14" s="58" t="str">
        <f t="shared" si="11"/>
        <v/>
      </c>
    </row>
    <row r="15" spans="1:30">
      <c r="A15" s="237">
        <v>2020101006</v>
      </c>
      <c r="B15" s="237">
        <v>20</v>
      </c>
      <c r="C15" s="238">
        <v>201</v>
      </c>
      <c r="D15" s="239">
        <v>1</v>
      </c>
      <c r="E15" s="238">
        <v>6</v>
      </c>
      <c r="F15" s="237" t="s">
        <v>511</v>
      </c>
      <c r="G15" s="237" t="s">
        <v>512</v>
      </c>
      <c r="H15" s="240" t="s">
        <v>4495</v>
      </c>
      <c r="I15" s="237" t="s">
        <v>518</v>
      </c>
      <c r="J15" s="51"/>
      <c r="K15" s="52" t="str">
        <f t="shared" si="0"/>
        <v/>
      </c>
      <c r="L15" s="81" t="str">
        <f t="shared" si="1"/>
        <v/>
      </c>
      <c r="M15" s="53" t="str">
        <f>IF(K15="","",COUNTIF($K$7:K15,"ﾘｽﾄ１"))</f>
        <v/>
      </c>
      <c r="N15" s="53" t="str">
        <f t="shared" si="2"/>
        <v/>
      </c>
      <c r="O15" s="54" t="str">
        <f t="shared" si="12"/>
        <v/>
      </c>
      <c r="P15" s="53" t="str">
        <f t="shared" si="3"/>
        <v/>
      </c>
      <c r="Q15" s="52" t="str">
        <f t="shared" si="4"/>
        <v/>
      </c>
      <c r="R15" s="55" t="str">
        <f t="shared" si="5"/>
        <v/>
      </c>
      <c r="S15" s="52" t="str">
        <f t="shared" si="6"/>
        <v/>
      </c>
      <c r="T15" s="81" t="str">
        <f t="shared" si="7"/>
        <v/>
      </c>
      <c r="U15" s="53" t="str">
        <f>IF(S15="","",COUNTIF($S$7:S15,"該当２"))</f>
        <v/>
      </c>
      <c r="V15" s="56" t="str">
        <f t="shared" si="8"/>
        <v/>
      </c>
      <c r="W15" s="81" t="str">
        <f t="shared" si="9"/>
        <v/>
      </c>
      <c r="X15" s="53" t="str">
        <f>IF(V15="","",COUNTIF($V$7:V15,"該当３"))</f>
        <v/>
      </c>
      <c r="Z15" s="82">
        <v>9</v>
      </c>
      <c r="AA15" s="59"/>
      <c r="AB15" s="83" t="s">
        <v>2067</v>
      </c>
      <c r="AC15" s="58" t="str">
        <f t="shared" si="10"/>
        <v/>
      </c>
      <c r="AD15" s="58" t="str">
        <f t="shared" si="11"/>
        <v/>
      </c>
    </row>
    <row r="16" spans="1:30">
      <c r="A16" s="237">
        <v>2020101007</v>
      </c>
      <c r="B16" s="237">
        <v>20</v>
      </c>
      <c r="C16" s="238">
        <v>201</v>
      </c>
      <c r="D16" s="239">
        <v>1</v>
      </c>
      <c r="E16" s="238">
        <v>7</v>
      </c>
      <c r="F16" s="237" t="s">
        <v>511</v>
      </c>
      <c r="G16" s="237" t="s">
        <v>512</v>
      </c>
      <c r="H16" s="240" t="s">
        <v>4495</v>
      </c>
      <c r="I16" s="237" t="s">
        <v>519</v>
      </c>
      <c r="J16" s="51"/>
      <c r="K16" s="52" t="str">
        <f t="shared" si="0"/>
        <v/>
      </c>
      <c r="L16" s="81" t="str">
        <f t="shared" si="1"/>
        <v/>
      </c>
      <c r="M16" s="53" t="str">
        <f>IF(K16="","",COUNTIF($K$7:K16,"ﾘｽﾄ１"))</f>
        <v/>
      </c>
      <c r="N16" s="53" t="str">
        <f t="shared" si="2"/>
        <v/>
      </c>
      <c r="O16" s="54" t="str">
        <f t="shared" si="12"/>
        <v/>
      </c>
      <c r="P16" s="53" t="str">
        <f t="shared" si="3"/>
        <v/>
      </c>
      <c r="Q16" s="52" t="str">
        <f t="shared" si="4"/>
        <v/>
      </c>
      <c r="R16" s="55" t="str">
        <f t="shared" si="5"/>
        <v/>
      </c>
      <c r="S16" s="52" t="str">
        <f t="shared" si="6"/>
        <v/>
      </c>
      <c r="T16" s="81" t="str">
        <f t="shared" si="7"/>
        <v/>
      </c>
      <c r="U16" s="53" t="str">
        <f>IF(S16="","",COUNTIF($S$7:S16,"該当２"))</f>
        <v/>
      </c>
      <c r="V16" s="56" t="str">
        <f t="shared" si="8"/>
        <v/>
      </c>
      <c r="W16" s="81" t="str">
        <f t="shared" si="9"/>
        <v/>
      </c>
      <c r="X16" s="53" t="str">
        <f>IF(V16="","",COUNTIF($V$7:V16,"該当３"))</f>
        <v/>
      </c>
      <c r="Z16" s="82">
        <v>10</v>
      </c>
      <c r="AA16" s="59"/>
      <c r="AB16" s="83" t="s">
        <v>2228</v>
      </c>
      <c r="AC16" s="58" t="str">
        <f t="shared" si="10"/>
        <v/>
      </c>
      <c r="AD16" s="58" t="str">
        <f t="shared" si="11"/>
        <v/>
      </c>
    </row>
    <row r="17" spans="1:30">
      <c r="A17" s="237">
        <v>2020101008</v>
      </c>
      <c r="B17" s="237">
        <v>20</v>
      </c>
      <c r="C17" s="238">
        <v>201</v>
      </c>
      <c r="D17" s="239">
        <v>1</v>
      </c>
      <c r="E17" s="238">
        <v>8</v>
      </c>
      <c r="F17" s="237" t="s">
        <v>511</v>
      </c>
      <c r="G17" s="237" t="s">
        <v>512</v>
      </c>
      <c r="H17" s="240" t="s">
        <v>4495</v>
      </c>
      <c r="I17" s="237" t="s">
        <v>520</v>
      </c>
      <c r="J17" s="51"/>
      <c r="K17" s="52" t="str">
        <f t="shared" si="0"/>
        <v/>
      </c>
      <c r="L17" s="81" t="str">
        <f t="shared" si="1"/>
        <v/>
      </c>
      <c r="M17" s="53" t="str">
        <f>IF(K17="","",COUNTIF($K$7:K17,"ﾘｽﾄ１"))</f>
        <v/>
      </c>
      <c r="N17" s="53" t="str">
        <f t="shared" si="2"/>
        <v/>
      </c>
      <c r="O17" s="54" t="str">
        <f t="shared" si="12"/>
        <v/>
      </c>
      <c r="P17" s="53" t="str">
        <f t="shared" si="3"/>
        <v/>
      </c>
      <c r="Q17" s="52" t="str">
        <f t="shared" si="4"/>
        <v/>
      </c>
      <c r="R17" s="55" t="str">
        <f t="shared" si="5"/>
        <v/>
      </c>
      <c r="S17" s="52" t="str">
        <f t="shared" si="6"/>
        <v/>
      </c>
      <c r="T17" s="81" t="str">
        <f t="shared" si="7"/>
        <v/>
      </c>
      <c r="U17" s="53" t="str">
        <f>IF(S17="","",COUNTIF($S$7:S17,"該当２"))</f>
        <v/>
      </c>
      <c r="V17" s="56" t="str">
        <f t="shared" si="8"/>
        <v/>
      </c>
      <c r="W17" s="81" t="str">
        <f t="shared" si="9"/>
        <v/>
      </c>
      <c r="X17" s="53" t="str">
        <f>IF(V17="","",COUNTIF($V$7:V17,"該当３"))</f>
        <v/>
      </c>
      <c r="Z17" s="82">
        <v>11</v>
      </c>
      <c r="AA17" s="59"/>
      <c r="AB17" s="83" t="s">
        <v>2299</v>
      </c>
      <c r="AC17" s="58" t="str">
        <f t="shared" si="10"/>
        <v/>
      </c>
      <c r="AD17" s="58" t="str">
        <f t="shared" si="11"/>
        <v/>
      </c>
    </row>
    <row r="18" spans="1:30">
      <c r="A18" s="237">
        <v>2020101009</v>
      </c>
      <c r="B18" s="237">
        <v>20</v>
      </c>
      <c r="C18" s="238">
        <v>201</v>
      </c>
      <c r="D18" s="239">
        <v>1</v>
      </c>
      <c r="E18" s="238">
        <v>9</v>
      </c>
      <c r="F18" s="237" t="s">
        <v>511</v>
      </c>
      <c r="G18" s="237" t="s">
        <v>512</v>
      </c>
      <c r="H18" s="240" t="s">
        <v>4495</v>
      </c>
      <c r="I18" s="237" t="s">
        <v>521</v>
      </c>
      <c r="J18" s="51"/>
      <c r="K18" s="52" t="str">
        <f t="shared" si="0"/>
        <v/>
      </c>
      <c r="L18" s="81" t="str">
        <f t="shared" si="1"/>
        <v/>
      </c>
      <c r="M18" s="53" t="str">
        <f>IF(K18="","",COUNTIF($K$7:K18,"ﾘｽﾄ１"))</f>
        <v/>
      </c>
      <c r="N18" s="53" t="str">
        <f t="shared" si="2"/>
        <v/>
      </c>
      <c r="O18" s="54" t="str">
        <f t="shared" si="12"/>
        <v/>
      </c>
      <c r="P18" s="53" t="str">
        <f t="shared" si="3"/>
        <v/>
      </c>
      <c r="Q18" s="52" t="str">
        <f t="shared" si="4"/>
        <v/>
      </c>
      <c r="R18" s="55" t="str">
        <f t="shared" si="5"/>
        <v/>
      </c>
      <c r="S18" s="52" t="str">
        <f t="shared" si="6"/>
        <v/>
      </c>
      <c r="T18" s="81" t="str">
        <f t="shared" si="7"/>
        <v/>
      </c>
      <c r="U18" s="53" t="str">
        <f>IF(S18="","",COUNTIF($S$7:S18,"該当２"))</f>
        <v/>
      </c>
      <c r="V18" s="56" t="str">
        <f t="shared" si="8"/>
        <v/>
      </c>
      <c r="W18" s="81" t="str">
        <f t="shared" si="9"/>
        <v/>
      </c>
      <c r="X18" s="53" t="str">
        <f>IF(V18="","",COUNTIF($V$7:V18,"該当３"))</f>
        <v/>
      </c>
      <c r="Z18" s="82">
        <v>12</v>
      </c>
      <c r="AA18" s="59"/>
      <c r="AB18" s="83" t="s">
        <v>2367</v>
      </c>
      <c r="AC18" s="58" t="str">
        <f t="shared" si="10"/>
        <v/>
      </c>
      <c r="AD18" s="58" t="str">
        <f t="shared" si="11"/>
        <v/>
      </c>
    </row>
    <row r="19" spans="1:30">
      <c r="A19" s="237">
        <v>2020101010</v>
      </c>
      <c r="B19" s="237">
        <v>20</v>
      </c>
      <c r="C19" s="238">
        <v>201</v>
      </c>
      <c r="D19" s="239">
        <v>1</v>
      </c>
      <c r="E19" s="238">
        <v>10</v>
      </c>
      <c r="F19" s="237" t="s">
        <v>511</v>
      </c>
      <c r="G19" s="237" t="s">
        <v>512</v>
      </c>
      <c r="H19" s="240" t="s">
        <v>4495</v>
      </c>
      <c r="I19" s="237" t="s">
        <v>522</v>
      </c>
      <c r="J19" s="51"/>
      <c r="K19" s="52" t="str">
        <f t="shared" si="0"/>
        <v/>
      </c>
      <c r="L19" s="81" t="str">
        <f t="shared" si="1"/>
        <v/>
      </c>
      <c r="M19" s="53" t="str">
        <f>IF(K19="","",COUNTIF($K$7:K19,"ﾘｽﾄ１"))</f>
        <v/>
      </c>
      <c r="N19" s="53" t="str">
        <f t="shared" si="2"/>
        <v/>
      </c>
      <c r="O19" s="54" t="str">
        <f t="shared" si="12"/>
        <v/>
      </c>
      <c r="P19" s="53" t="str">
        <f t="shared" si="3"/>
        <v/>
      </c>
      <c r="Q19" s="52" t="str">
        <f t="shared" si="4"/>
        <v/>
      </c>
      <c r="R19" s="55" t="str">
        <f t="shared" si="5"/>
        <v/>
      </c>
      <c r="S19" s="52" t="str">
        <f t="shared" si="6"/>
        <v/>
      </c>
      <c r="T19" s="81" t="str">
        <f t="shared" si="7"/>
        <v/>
      </c>
      <c r="U19" s="53" t="str">
        <f>IF(S19="","",COUNTIF($S$7:S19,"該当２"))</f>
        <v/>
      </c>
      <c r="V19" s="56" t="str">
        <f t="shared" si="8"/>
        <v/>
      </c>
      <c r="W19" s="81" t="str">
        <f t="shared" si="9"/>
        <v/>
      </c>
      <c r="X19" s="53" t="str">
        <f>IF(V19="","",COUNTIF($V$7:V19,"該当３"))</f>
        <v/>
      </c>
      <c r="Z19" s="82">
        <v>13</v>
      </c>
      <c r="AA19" s="59"/>
      <c r="AB19" s="83" t="s">
        <v>2515</v>
      </c>
      <c r="AC19" s="58" t="str">
        <f t="shared" si="10"/>
        <v/>
      </c>
      <c r="AD19" s="58" t="str">
        <f t="shared" si="11"/>
        <v/>
      </c>
    </row>
    <row r="20" spans="1:30">
      <c r="A20" s="237">
        <v>2020101011</v>
      </c>
      <c r="B20" s="237">
        <v>20</v>
      </c>
      <c r="C20" s="238">
        <v>201</v>
      </c>
      <c r="D20" s="239">
        <v>1</v>
      </c>
      <c r="E20" s="238">
        <v>11</v>
      </c>
      <c r="F20" s="237" t="s">
        <v>511</v>
      </c>
      <c r="G20" s="237" t="s">
        <v>512</v>
      </c>
      <c r="H20" s="240" t="s">
        <v>4495</v>
      </c>
      <c r="I20" s="237" t="s">
        <v>523</v>
      </c>
      <c r="J20" s="51"/>
      <c r="K20" s="52" t="str">
        <f t="shared" si="0"/>
        <v/>
      </c>
      <c r="L20" s="81" t="str">
        <f t="shared" si="1"/>
        <v/>
      </c>
      <c r="M20" s="53" t="str">
        <f>IF(K20="","",COUNTIF($K$7:K20,"ﾘｽﾄ１"))</f>
        <v/>
      </c>
      <c r="N20" s="53" t="str">
        <f t="shared" si="2"/>
        <v/>
      </c>
      <c r="O20" s="54" t="str">
        <f t="shared" si="12"/>
        <v/>
      </c>
      <c r="P20" s="53" t="str">
        <f t="shared" si="3"/>
        <v/>
      </c>
      <c r="Q20" s="52" t="str">
        <f t="shared" si="4"/>
        <v/>
      </c>
      <c r="R20" s="55" t="str">
        <f t="shared" si="5"/>
        <v/>
      </c>
      <c r="S20" s="52" t="str">
        <f t="shared" si="6"/>
        <v/>
      </c>
      <c r="T20" s="81" t="str">
        <f t="shared" si="7"/>
        <v/>
      </c>
      <c r="U20" s="53" t="str">
        <f>IF(S20="","",COUNTIF($S$7:S20,"該当２"))</f>
        <v/>
      </c>
      <c r="V20" s="56" t="str">
        <f t="shared" si="8"/>
        <v/>
      </c>
      <c r="W20" s="81" t="str">
        <f t="shared" si="9"/>
        <v/>
      </c>
      <c r="X20" s="53" t="str">
        <f>IF(V20="","",COUNTIF($V$7:V20,"該当３"))</f>
        <v/>
      </c>
      <c r="Z20" s="82">
        <v>14</v>
      </c>
      <c r="AA20" s="59"/>
      <c r="AB20" s="83" t="s">
        <v>2591</v>
      </c>
      <c r="AC20" s="58" t="str">
        <f t="shared" si="10"/>
        <v/>
      </c>
      <c r="AD20" s="58" t="str">
        <f t="shared" si="11"/>
        <v/>
      </c>
    </row>
    <row r="21" spans="1:30">
      <c r="A21" s="237">
        <v>2020101012</v>
      </c>
      <c r="B21" s="237">
        <v>20</v>
      </c>
      <c r="C21" s="238">
        <v>201</v>
      </c>
      <c r="D21" s="239">
        <v>1</v>
      </c>
      <c r="E21" s="238">
        <v>12</v>
      </c>
      <c r="F21" s="237" t="s">
        <v>511</v>
      </c>
      <c r="G21" s="237" t="s">
        <v>512</v>
      </c>
      <c r="H21" s="240" t="s">
        <v>4495</v>
      </c>
      <c r="I21" s="237" t="s">
        <v>524</v>
      </c>
      <c r="J21" s="51"/>
      <c r="K21" s="52" t="str">
        <f t="shared" si="0"/>
        <v/>
      </c>
      <c r="L21" s="81" t="str">
        <f t="shared" si="1"/>
        <v/>
      </c>
      <c r="M21" s="53" t="str">
        <f>IF(K21="","",COUNTIF($K$7:K21,"ﾘｽﾄ１"))</f>
        <v/>
      </c>
      <c r="N21" s="53" t="str">
        <f t="shared" si="2"/>
        <v/>
      </c>
      <c r="O21" s="54" t="str">
        <f t="shared" si="12"/>
        <v/>
      </c>
      <c r="P21" s="53" t="str">
        <f t="shared" si="3"/>
        <v/>
      </c>
      <c r="Q21" s="52" t="str">
        <f t="shared" si="4"/>
        <v/>
      </c>
      <c r="R21" s="55" t="str">
        <f t="shared" si="5"/>
        <v/>
      </c>
      <c r="S21" s="52" t="str">
        <f t="shared" si="6"/>
        <v/>
      </c>
      <c r="T21" s="81" t="str">
        <f t="shared" si="7"/>
        <v/>
      </c>
      <c r="U21" s="53" t="str">
        <f>IF(S21="","",COUNTIF($S$7:S21,"該当２"))</f>
        <v/>
      </c>
      <c r="V21" s="56" t="str">
        <f t="shared" si="8"/>
        <v/>
      </c>
      <c r="W21" s="81" t="str">
        <f t="shared" si="9"/>
        <v/>
      </c>
      <c r="X21" s="53" t="str">
        <f>IF(V21="","",COUNTIF($V$7:V21,"該当３"))</f>
        <v/>
      </c>
      <c r="Z21" s="82">
        <v>15</v>
      </c>
      <c r="AA21" s="59"/>
      <c r="AB21" s="83" t="s">
        <v>2643</v>
      </c>
      <c r="AC21" s="58" t="str">
        <f t="shared" si="10"/>
        <v/>
      </c>
      <c r="AD21" s="58" t="str">
        <f t="shared" si="11"/>
        <v/>
      </c>
    </row>
    <row r="22" spans="1:30">
      <c r="A22" s="237">
        <v>2020101013</v>
      </c>
      <c r="B22" s="237">
        <v>20</v>
      </c>
      <c r="C22" s="238">
        <v>201</v>
      </c>
      <c r="D22" s="239">
        <v>1</v>
      </c>
      <c r="E22" s="238">
        <v>13</v>
      </c>
      <c r="F22" s="237" t="s">
        <v>511</v>
      </c>
      <c r="G22" s="237" t="s">
        <v>512</v>
      </c>
      <c r="H22" s="240" t="s">
        <v>4495</v>
      </c>
      <c r="I22" s="237" t="s">
        <v>525</v>
      </c>
      <c r="J22" s="51"/>
      <c r="K22" s="52" t="str">
        <f t="shared" si="0"/>
        <v/>
      </c>
      <c r="L22" s="81" t="str">
        <f t="shared" si="1"/>
        <v/>
      </c>
      <c r="M22" s="53" t="str">
        <f>IF(K22="","",COUNTIF($K$7:K22,"ﾘｽﾄ１"))</f>
        <v/>
      </c>
      <c r="N22" s="53" t="str">
        <f t="shared" si="2"/>
        <v/>
      </c>
      <c r="O22" s="54" t="str">
        <f t="shared" si="12"/>
        <v/>
      </c>
      <c r="P22" s="53" t="str">
        <f t="shared" si="3"/>
        <v/>
      </c>
      <c r="Q22" s="52" t="str">
        <f t="shared" si="4"/>
        <v/>
      </c>
      <c r="R22" s="55" t="str">
        <f t="shared" si="5"/>
        <v/>
      </c>
      <c r="S22" s="52" t="str">
        <f t="shared" si="6"/>
        <v/>
      </c>
      <c r="T22" s="81" t="str">
        <f t="shared" si="7"/>
        <v/>
      </c>
      <c r="U22" s="53" t="str">
        <f>IF(S22="","",COUNTIF($S$7:S22,"該当２"))</f>
        <v/>
      </c>
      <c r="V22" s="56" t="str">
        <f t="shared" si="8"/>
        <v/>
      </c>
      <c r="W22" s="81" t="str">
        <f t="shared" si="9"/>
        <v/>
      </c>
      <c r="X22" s="53" t="str">
        <f>IF(V22="","",COUNTIF($V$7:V22,"該当３"))</f>
        <v/>
      </c>
      <c r="Z22" s="82">
        <v>16</v>
      </c>
      <c r="AA22" s="59"/>
      <c r="AB22" s="83" t="s">
        <v>2686</v>
      </c>
      <c r="AC22" s="58" t="str">
        <f t="shared" si="10"/>
        <v/>
      </c>
      <c r="AD22" s="58" t="str">
        <f t="shared" si="11"/>
        <v/>
      </c>
    </row>
    <row r="23" spans="1:30">
      <c r="A23" s="237">
        <v>2020101014</v>
      </c>
      <c r="B23" s="237">
        <v>20</v>
      </c>
      <c r="C23" s="238">
        <v>201</v>
      </c>
      <c r="D23" s="239">
        <v>1</v>
      </c>
      <c r="E23" s="238">
        <v>14</v>
      </c>
      <c r="F23" s="237" t="s">
        <v>511</v>
      </c>
      <c r="G23" s="237" t="s">
        <v>512</v>
      </c>
      <c r="H23" s="240" t="s">
        <v>4495</v>
      </c>
      <c r="I23" s="237" t="s">
        <v>526</v>
      </c>
      <c r="J23" s="51"/>
      <c r="K23" s="52" t="str">
        <f t="shared" si="0"/>
        <v/>
      </c>
      <c r="L23" s="81" t="str">
        <f t="shared" si="1"/>
        <v/>
      </c>
      <c r="M23" s="53" t="str">
        <f>IF(K23="","",COUNTIF($K$7:K23,"ﾘｽﾄ１"))</f>
        <v/>
      </c>
      <c r="N23" s="53" t="str">
        <f t="shared" si="2"/>
        <v/>
      </c>
      <c r="O23" s="54" t="str">
        <f t="shared" si="12"/>
        <v/>
      </c>
      <c r="P23" s="53" t="str">
        <f t="shared" si="3"/>
        <v/>
      </c>
      <c r="Q23" s="52" t="str">
        <f t="shared" si="4"/>
        <v/>
      </c>
      <c r="R23" s="55" t="str">
        <f t="shared" si="5"/>
        <v/>
      </c>
      <c r="S23" s="52" t="str">
        <f t="shared" si="6"/>
        <v/>
      </c>
      <c r="T23" s="81" t="str">
        <f t="shared" si="7"/>
        <v/>
      </c>
      <c r="U23" s="53" t="str">
        <f>IF(S23="","",COUNTIF($S$7:S23,"該当２"))</f>
        <v/>
      </c>
      <c r="V23" s="56" t="str">
        <f t="shared" si="8"/>
        <v/>
      </c>
      <c r="W23" s="81" t="str">
        <f t="shared" si="9"/>
        <v/>
      </c>
      <c r="X23" s="53" t="str">
        <f>IF(V23="","",COUNTIF($V$7:V23,"該当３"))</f>
        <v/>
      </c>
      <c r="Z23" s="82">
        <v>17</v>
      </c>
      <c r="AA23" s="59"/>
      <c r="AB23" s="83" t="s">
        <v>2902</v>
      </c>
      <c r="AC23" s="58" t="str">
        <f t="shared" si="10"/>
        <v/>
      </c>
      <c r="AD23" s="58" t="str">
        <f t="shared" si="11"/>
        <v/>
      </c>
    </row>
    <row r="24" spans="1:30">
      <c r="A24" s="237">
        <v>2020101015</v>
      </c>
      <c r="B24" s="237">
        <v>20</v>
      </c>
      <c r="C24" s="238">
        <v>201</v>
      </c>
      <c r="D24" s="239">
        <v>1</v>
      </c>
      <c r="E24" s="238">
        <v>15</v>
      </c>
      <c r="F24" s="237" t="s">
        <v>511</v>
      </c>
      <c r="G24" s="237" t="s">
        <v>512</v>
      </c>
      <c r="H24" s="240" t="s">
        <v>4495</v>
      </c>
      <c r="I24" s="237" t="s">
        <v>527</v>
      </c>
      <c r="J24" s="51"/>
      <c r="K24" s="52" t="str">
        <f t="shared" si="0"/>
        <v/>
      </c>
      <c r="L24" s="81" t="str">
        <f t="shared" si="1"/>
        <v/>
      </c>
      <c r="M24" s="53" t="str">
        <f>IF(K24="","",COUNTIF($K$7:K24,"ﾘｽﾄ１"))</f>
        <v/>
      </c>
      <c r="N24" s="53" t="str">
        <f t="shared" si="2"/>
        <v/>
      </c>
      <c r="O24" s="54" t="str">
        <f t="shared" si="12"/>
        <v/>
      </c>
      <c r="P24" s="53" t="str">
        <f t="shared" si="3"/>
        <v/>
      </c>
      <c r="Q24" s="52" t="str">
        <f t="shared" si="4"/>
        <v/>
      </c>
      <c r="R24" s="55" t="str">
        <f t="shared" si="5"/>
        <v/>
      </c>
      <c r="S24" s="52" t="str">
        <f t="shared" si="6"/>
        <v/>
      </c>
      <c r="T24" s="81" t="str">
        <f t="shared" si="7"/>
        <v/>
      </c>
      <c r="U24" s="53" t="str">
        <f>IF(S24="","",COUNTIF($S$7:S24,"該当２"))</f>
        <v/>
      </c>
      <c r="V24" s="56" t="str">
        <f t="shared" si="8"/>
        <v/>
      </c>
      <c r="W24" s="81" t="str">
        <f t="shared" si="9"/>
        <v/>
      </c>
      <c r="X24" s="53" t="str">
        <f>IF(V24="","",COUNTIF($V$7:V24,"該当３"))</f>
        <v/>
      </c>
      <c r="Z24" s="82">
        <v>18</v>
      </c>
      <c r="AA24" s="59"/>
      <c r="AB24" s="83" t="s">
        <v>2979</v>
      </c>
      <c r="AC24" s="58" t="str">
        <f t="shared" si="10"/>
        <v/>
      </c>
      <c r="AD24" s="58" t="str">
        <f t="shared" si="11"/>
        <v/>
      </c>
    </row>
    <row r="25" spans="1:30">
      <c r="A25" s="237">
        <v>2020101016</v>
      </c>
      <c r="B25" s="237">
        <v>20</v>
      </c>
      <c r="C25" s="238">
        <v>201</v>
      </c>
      <c r="D25" s="239">
        <v>1</v>
      </c>
      <c r="E25" s="238">
        <v>16</v>
      </c>
      <c r="F25" s="237" t="s">
        <v>511</v>
      </c>
      <c r="G25" s="237" t="s">
        <v>512</v>
      </c>
      <c r="H25" s="240" t="s">
        <v>4495</v>
      </c>
      <c r="I25" s="237" t="s">
        <v>528</v>
      </c>
      <c r="J25" s="51"/>
      <c r="K25" s="52" t="str">
        <f t="shared" si="0"/>
        <v/>
      </c>
      <c r="L25" s="81" t="str">
        <f t="shared" si="1"/>
        <v/>
      </c>
      <c r="M25" s="53" t="str">
        <f>IF(K25="","",COUNTIF($K$7:K25,"ﾘｽﾄ１"))</f>
        <v/>
      </c>
      <c r="N25" s="53" t="str">
        <f t="shared" si="2"/>
        <v/>
      </c>
      <c r="O25" s="54" t="str">
        <f t="shared" si="12"/>
        <v/>
      </c>
      <c r="P25" s="53" t="str">
        <f t="shared" si="3"/>
        <v/>
      </c>
      <c r="Q25" s="52" t="str">
        <f t="shared" si="4"/>
        <v/>
      </c>
      <c r="R25" s="55" t="str">
        <f t="shared" si="5"/>
        <v/>
      </c>
      <c r="S25" s="52" t="str">
        <f t="shared" si="6"/>
        <v/>
      </c>
      <c r="T25" s="81" t="str">
        <f t="shared" si="7"/>
        <v/>
      </c>
      <c r="U25" s="53" t="str">
        <f>IF(S25="","",COUNTIF($S$7:S25,"該当２"))</f>
        <v/>
      </c>
      <c r="V25" s="56" t="str">
        <f t="shared" si="8"/>
        <v/>
      </c>
      <c r="W25" s="81" t="str">
        <f t="shared" si="9"/>
        <v/>
      </c>
      <c r="X25" s="53" t="str">
        <f>IF(V25="","",COUNTIF($V$7:V25,"該当３"))</f>
        <v/>
      </c>
      <c r="Z25" s="82">
        <v>19</v>
      </c>
      <c r="AA25" s="59"/>
      <c r="AB25" s="83" t="s">
        <v>3027</v>
      </c>
      <c r="AC25" s="58" t="str">
        <f t="shared" si="10"/>
        <v/>
      </c>
      <c r="AD25" s="58" t="str">
        <f t="shared" si="11"/>
        <v/>
      </c>
    </row>
    <row r="26" spans="1:30">
      <c r="A26" s="237">
        <v>2020101017</v>
      </c>
      <c r="B26" s="237">
        <v>20</v>
      </c>
      <c r="C26" s="238">
        <v>201</v>
      </c>
      <c r="D26" s="239">
        <v>1</v>
      </c>
      <c r="E26" s="238">
        <v>17</v>
      </c>
      <c r="F26" s="237" t="s">
        <v>511</v>
      </c>
      <c r="G26" s="237" t="s">
        <v>512</v>
      </c>
      <c r="H26" s="240" t="s">
        <v>4495</v>
      </c>
      <c r="I26" s="237" t="s">
        <v>529</v>
      </c>
      <c r="J26" s="51"/>
      <c r="K26" s="52" t="str">
        <f t="shared" si="0"/>
        <v/>
      </c>
      <c r="L26" s="81" t="str">
        <f t="shared" si="1"/>
        <v/>
      </c>
      <c r="M26" s="53" t="str">
        <f>IF(K26="","",COUNTIF($K$7:K26,"ﾘｽﾄ１"))</f>
        <v/>
      </c>
      <c r="N26" s="53" t="str">
        <f t="shared" si="2"/>
        <v/>
      </c>
      <c r="O26" s="54" t="str">
        <f t="shared" si="12"/>
        <v/>
      </c>
      <c r="P26" s="53" t="str">
        <f t="shared" si="3"/>
        <v/>
      </c>
      <c r="Q26" s="52" t="str">
        <f t="shared" si="4"/>
        <v/>
      </c>
      <c r="R26" s="55" t="str">
        <f t="shared" si="5"/>
        <v/>
      </c>
      <c r="S26" s="52" t="str">
        <f t="shared" si="6"/>
        <v/>
      </c>
      <c r="T26" s="81" t="str">
        <f t="shared" si="7"/>
        <v/>
      </c>
      <c r="U26" s="53" t="str">
        <f>IF(S26="","",COUNTIF($S$7:S26,"該当２"))</f>
        <v/>
      </c>
      <c r="V26" s="56" t="str">
        <f t="shared" si="8"/>
        <v/>
      </c>
      <c r="W26" s="81" t="str">
        <f t="shared" si="9"/>
        <v/>
      </c>
      <c r="X26" s="53" t="str">
        <f>IF(V26="","",COUNTIF($V$7:V26,"該当３"))</f>
        <v/>
      </c>
      <c r="Z26" s="82">
        <v>20</v>
      </c>
      <c r="AA26" s="59"/>
      <c r="AB26" s="83" t="s">
        <v>3185</v>
      </c>
      <c r="AC26" s="58" t="str">
        <f t="shared" si="10"/>
        <v/>
      </c>
      <c r="AD26" s="58" t="str">
        <f t="shared" si="11"/>
        <v/>
      </c>
    </row>
    <row r="27" spans="1:30">
      <c r="A27" s="237">
        <v>2020101018</v>
      </c>
      <c r="B27" s="237">
        <v>20</v>
      </c>
      <c r="C27" s="238">
        <v>201</v>
      </c>
      <c r="D27" s="239">
        <v>1</v>
      </c>
      <c r="E27" s="238">
        <v>18</v>
      </c>
      <c r="F27" s="237" t="s">
        <v>511</v>
      </c>
      <c r="G27" s="237" t="s">
        <v>512</v>
      </c>
      <c r="H27" s="240" t="s">
        <v>4495</v>
      </c>
      <c r="I27" s="237" t="s">
        <v>530</v>
      </c>
      <c r="J27" s="51"/>
      <c r="K27" s="52" t="str">
        <f t="shared" si="0"/>
        <v/>
      </c>
      <c r="L27" s="81" t="str">
        <f t="shared" si="1"/>
        <v/>
      </c>
      <c r="M27" s="53" t="str">
        <f>IF(K27="","",COUNTIF($K$7:K27,"ﾘｽﾄ１"))</f>
        <v/>
      </c>
      <c r="N27" s="53" t="str">
        <f t="shared" si="2"/>
        <v/>
      </c>
      <c r="O27" s="54" t="str">
        <f t="shared" si="12"/>
        <v/>
      </c>
      <c r="P27" s="53" t="str">
        <f t="shared" si="3"/>
        <v/>
      </c>
      <c r="Q27" s="52" t="str">
        <f t="shared" si="4"/>
        <v/>
      </c>
      <c r="R27" s="55" t="str">
        <f t="shared" si="5"/>
        <v/>
      </c>
      <c r="S27" s="52" t="str">
        <f t="shared" si="6"/>
        <v/>
      </c>
      <c r="T27" s="81" t="str">
        <f t="shared" si="7"/>
        <v/>
      </c>
      <c r="U27" s="53" t="str">
        <f>IF(S27="","",COUNTIF($S$7:S27,"該当２"))</f>
        <v/>
      </c>
      <c r="V27" s="56" t="str">
        <f t="shared" si="8"/>
        <v/>
      </c>
      <c r="W27" s="81" t="str">
        <f t="shared" si="9"/>
        <v/>
      </c>
      <c r="X27" s="53" t="str">
        <f>IF(V27="","",COUNTIF($V$7:V27,"該当３"))</f>
        <v/>
      </c>
      <c r="Z27" s="82">
        <v>21</v>
      </c>
      <c r="AA27" s="59"/>
      <c r="AB27" s="83" t="s">
        <v>292</v>
      </c>
      <c r="AC27" s="58" t="str">
        <f t="shared" si="10"/>
        <v/>
      </c>
      <c r="AD27" s="58" t="str">
        <f t="shared" si="11"/>
        <v/>
      </c>
    </row>
    <row r="28" spans="1:30">
      <c r="A28" s="237">
        <v>2020101019</v>
      </c>
      <c r="B28" s="237">
        <v>20</v>
      </c>
      <c r="C28" s="238">
        <v>201</v>
      </c>
      <c r="D28" s="239">
        <v>1</v>
      </c>
      <c r="E28" s="238">
        <v>19</v>
      </c>
      <c r="F28" s="237" t="s">
        <v>511</v>
      </c>
      <c r="G28" s="237" t="s">
        <v>512</v>
      </c>
      <c r="H28" s="240" t="s">
        <v>4495</v>
      </c>
      <c r="I28" s="237" t="s">
        <v>531</v>
      </c>
      <c r="J28" s="51"/>
      <c r="K28" s="52" t="str">
        <f t="shared" si="0"/>
        <v/>
      </c>
      <c r="L28" s="81" t="str">
        <f t="shared" si="1"/>
        <v/>
      </c>
      <c r="M28" s="53" t="str">
        <f>IF(K28="","",COUNTIF($K$7:K28,"ﾘｽﾄ１"))</f>
        <v/>
      </c>
      <c r="N28" s="53" t="str">
        <f t="shared" si="2"/>
        <v/>
      </c>
      <c r="O28" s="54" t="str">
        <f t="shared" si="12"/>
        <v/>
      </c>
      <c r="P28" s="53" t="str">
        <f t="shared" si="3"/>
        <v/>
      </c>
      <c r="Q28" s="52" t="str">
        <f t="shared" si="4"/>
        <v/>
      </c>
      <c r="R28" s="55" t="str">
        <f t="shared" si="5"/>
        <v/>
      </c>
      <c r="S28" s="52" t="str">
        <f t="shared" si="6"/>
        <v/>
      </c>
      <c r="T28" s="81" t="str">
        <f t="shared" si="7"/>
        <v/>
      </c>
      <c r="U28" s="53" t="str">
        <f>IF(S28="","",COUNTIF($S$7:S28,"該当２"))</f>
        <v/>
      </c>
      <c r="V28" s="56" t="str">
        <f t="shared" si="8"/>
        <v/>
      </c>
      <c r="W28" s="81" t="str">
        <f t="shared" si="9"/>
        <v/>
      </c>
      <c r="X28" s="53" t="str">
        <f>IF(V28="","",COUNTIF($V$7:V28,"該当３"))</f>
        <v/>
      </c>
      <c r="Z28" s="82">
        <v>22</v>
      </c>
      <c r="AA28" s="59"/>
      <c r="AB28" s="83" t="s">
        <v>3214</v>
      </c>
      <c r="AC28" s="58" t="str">
        <f t="shared" si="10"/>
        <v/>
      </c>
      <c r="AD28" s="58" t="str">
        <f t="shared" si="11"/>
        <v/>
      </c>
    </row>
    <row r="29" spans="1:30">
      <c r="A29" s="237">
        <v>2020101020</v>
      </c>
      <c r="B29" s="237">
        <v>20</v>
      </c>
      <c r="C29" s="238">
        <v>201</v>
      </c>
      <c r="D29" s="239">
        <v>1</v>
      </c>
      <c r="E29" s="238">
        <v>20</v>
      </c>
      <c r="F29" s="237" t="s">
        <v>511</v>
      </c>
      <c r="G29" s="237" t="s">
        <v>512</v>
      </c>
      <c r="H29" s="240" t="s">
        <v>4495</v>
      </c>
      <c r="I29" s="237" t="s">
        <v>532</v>
      </c>
      <c r="J29" s="51"/>
      <c r="K29" s="52" t="str">
        <f t="shared" si="0"/>
        <v/>
      </c>
      <c r="L29" s="81" t="str">
        <f t="shared" si="1"/>
        <v/>
      </c>
      <c r="M29" s="53" t="str">
        <f>IF(K29="","",COUNTIF($K$7:K29,"ﾘｽﾄ１"))</f>
        <v/>
      </c>
      <c r="N29" s="53" t="str">
        <f t="shared" si="2"/>
        <v/>
      </c>
      <c r="O29" s="54" t="str">
        <f t="shared" si="12"/>
        <v/>
      </c>
      <c r="P29" s="53" t="str">
        <f t="shared" si="3"/>
        <v/>
      </c>
      <c r="Q29" s="52" t="str">
        <f t="shared" si="4"/>
        <v/>
      </c>
      <c r="R29" s="55" t="str">
        <f t="shared" si="5"/>
        <v/>
      </c>
      <c r="S29" s="52" t="str">
        <f t="shared" si="6"/>
        <v/>
      </c>
      <c r="T29" s="81" t="str">
        <f t="shared" si="7"/>
        <v/>
      </c>
      <c r="U29" s="53" t="str">
        <f>IF(S29="","",COUNTIF($S$7:S29,"該当２"))</f>
        <v/>
      </c>
      <c r="V29" s="56" t="str">
        <f t="shared" si="8"/>
        <v/>
      </c>
      <c r="W29" s="81" t="str">
        <f t="shared" si="9"/>
        <v/>
      </c>
      <c r="X29" s="53" t="str">
        <f>IF(V29="","",COUNTIF($V$7:V29,"該当３"))</f>
        <v/>
      </c>
      <c r="Z29" s="82">
        <v>23</v>
      </c>
      <c r="AA29" s="59"/>
      <c r="AB29" s="83" t="s">
        <v>3218</v>
      </c>
      <c r="AC29" s="58" t="str">
        <f t="shared" si="10"/>
        <v/>
      </c>
      <c r="AD29" s="58" t="str">
        <f t="shared" si="11"/>
        <v/>
      </c>
    </row>
    <row r="30" spans="1:30">
      <c r="A30" s="237">
        <v>2020101021</v>
      </c>
      <c r="B30" s="237">
        <v>20</v>
      </c>
      <c r="C30" s="238">
        <v>201</v>
      </c>
      <c r="D30" s="239">
        <v>1</v>
      </c>
      <c r="E30" s="238">
        <v>21</v>
      </c>
      <c r="F30" s="237" t="s">
        <v>511</v>
      </c>
      <c r="G30" s="237" t="s">
        <v>512</v>
      </c>
      <c r="H30" s="240" t="s">
        <v>4495</v>
      </c>
      <c r="I30" s="237" t="s">
        <v>533</v>
      </c>
      <c r="J30" s="51"/>
      <c r="K30" s="52" t="str">
        <f t="shared" si="0"/>
        <v/>
      </c>
      <c r="L30" s="81" t="str">
        <f t="shared" si="1"/>
        <v/>
      </c>
      <c r="M30" s="53" t="str">
        <f>IF(K30="","",COUNTIF($K$7:K30,"ﾘｽﾄ１"))</f>
        <v/>
      </c>
      <c r="N30" s="53" t="str">
        <f t="shared" si="2"/>
        <v/>
      </c>
      <c r="O30" s="54" t="str">
        <f t="shared" si="12"/>
        <v/>
      </c>
      <c r="P30" s="53" t="str">
        <f t="shared" si="3"/>
        <v/>
      </c>
      <c r="Q30" s="52" t="str">
        <f t="shared" si="4"/>
        <v/>
      </c>
      <c r="R30" s="55" t="str">
        <f t="shared" si="5"/>
        <v/>
      </c>
      <c r="S30" s="52" t="str">
        <f t="shared" si="6"/>
        <v/>
      </c>
      <c r="T30" s="81" t="str">
        <f t="shared" si="7"/>
        <v/>
      </c>
      <c r="U30" s="53" t="str">
        <f>IF(S30="","",COUNTIF($S$7:S30,"該当２"))</f>
        <v/>
      </c>
      <c r="V30" s="56" t="str">
        <f t="shared" si="8"/>
        <v/>
      </c>
      <c r="W30" s="81" t="str">
        <f t="shared" si="9"/>
        <v/>
      </c>
      <c r="X30" s="53" t="str">
        <f>IF(V30="","",COUNTIF($V$7:V30,"該当３"))</f>
        <v/>
      </c>
      <c r="Z30" s="82">
        <v>24</v>
      </c>
      <c r="AA30" s="59"/>
      <c r="AB30" s="83" t="s">
        <v>3226</v>
      </c>
      <c r="AC30" s="58" t="str">
        <f t="shared" si="10"/>
        <v/>
      </c>
      <c r="AD30" s="58" t="str">
        <f t="shared" si="11"/>
        <v/>
      </c>
    </row>
    <row r="31" spans="1:30">
      <c r="A31" s="237">
        <v>2020101022</v>
      </c>
      <c r="B31" s="237">
        <v>20</v>
      </c>
      <c r="C31" s="238">
        <v>201</v>
      </c>
      <c r="D31" s="239">
        <v>1</v>
      </c>
      <c r="E31" s="238">
        <v>22</v>
      </c>
      <c r="F31" s="237" t="s">
        <v>511</v>
      </c>
      <c r="G31" s="237" t="s">
        <v>512</v>
      </c>
      <c r="H31" s="240" t="s">
        <v>4495</v>
      </c>
      <c r="I31" s="237" t="s">
        <v>534</v>
      </c>
      <c r="J31" s="51"/>
      <c r="K31" s="52" t="str">
        <f t="shared" si="0"/>
        <v/>
      </c>
      <c r="L31" s="81" t="str">
        <f t="shared" si="1"/>
        <v/>
      </c>
      <c r="M31" s="53" t="str">
        <f>IF(K31="","",COUNTIF($K$7:K31,"ﾘｽﾄ１"))</f>
        <v/>
      </c>
      <c r="N31" s="53" t="str">
        <f t="shared" si="2"/>
        <v/>
      </c>
      <c r="O31" s="54" t="str">
        <f t="shared" si="12"/>
        <v/>
      </c>
      <c r="P31" s="53" t="str">
        <f t="shared" si="3"/>
        <v/>
      </c>
      <c r="Q31" s="52" t="str">
        <f t="shared" si="4"/>
        <v/>
      </c>
      <c r="R31" s="55" t="str">
        <f t="shared" si="5"/>
        <v/>
      </c>
      <c r="S31" s="52" t="str">
        <f t="shared" si="6"/>
        <v/>
      </c>
      <c r="T31" s="81" t="str">
        <f t="shared" si="7"/>
        <v/>
      </c>
      <c r="U31" s="53" t="str">
        <f>IF(S31="","",COUNTIF($S$7:S31,"該当２"))</f>
        <v/>
      </c>
      <c r="V31" s="56" t="str">
        <f t="shared" si="8"/>
        <v/>
      </c>
      <c r="W31" s="81" t="str">
        <f t="shared" si="9"/>
        <v/>
      </c>
      <c r="X31" s="53" t="str">
        <f>IF(V31="","",COUNTIF($V$7:V31,"該当３"))</f>
        <v/>
      </c>
      <c r="Z31" s="82">
        <v>25</v>
      </c>
      <c r="AA31" s="59"/>
      <c r="AB31" s="83" t="s">
        <v>3231</v>
      </c>
      <c r="AC31" s="58" t="str">
        <f t="shared" si="10"/>
        <v/>
      </c>
      <c r="AD31" s="58" t="str">
        <f t="shared" si="11"/>
        <v/>
      </c>
    </row>
    <row r="32" spans="1:30">
      <c r="A32" s="237">
        <v>2020101023</v>
      </c>
      <c r="B32" s="237">
        <v>20</v>
      </c>
      <c r="C32" s="238">
        <v>201</v>
      </c>
      <c r="D32" s="239">
        <v>1</v>
      </c>
      <c r="E32" s="238">
        <v>23</v>
      </c>
      <c r="F32" s="237" t="s">
        <v>511</v>
      </c>
      <c r="G32" s="237" t="s">
        <v>512</v>
      </c>
      <c r="H32" s="240" t="s">
        <v>4495</v>
      </c>
      <c r="I32" s="237" t="s">
        <v>535</v>
      </c>
      <c r="J32" s="51"/>
      <c r="K32" s="52" t="str">
        <f t="shared" si="0"/>
        <v/>
      </c>
      <c r="L32" s="81" t="str">
        <f t="shared" si="1"/>
        <v/>
      </c>
      <c r="M32" s="53" t="str">
        <f>IF(K32="","",COUNTIF($K$7:K32,"ﾘｽﾄ１"))</f>
        <v/>
      </c>
      <c r="N32" s="53" t="str">
        <f t="shared" si="2"/>
        <v/>
      </c>
      <c r="O32" s="54" t="str">
        <f t="shared" si="12"/>
        <v/>
      </c>
      <c r="P32" s="53" t="str">
        <f t="shared" si="3"/>
        <v/>
      </c>
      <c r="Q32" s="52" t="str">
        <f t="shared" si="4"/>
        <v/>
      </c>
      <c r="R32" s="55" t="str">
        <f t="shared" si="5"/>
        <v/>
      </c>
      <c r="S32" s="52" t="str">
        <f t="shared" si="6"/>
        <v/>
      </c>
      <c r="T32" s="81" t="str">
        <f t="shared" si="7"/>
        <v/>
      </c>
      <c r="U32" s="53" t="str">
        <f>IF(S32="","",COUNTIF($S$7:S32,"該当２"))</f>
        <v/>
      </c>
      <c r="V32" s="56" t="str">
        <f t="shared" si="8"/>
        <v/>
      </c>
      <c r="W32" s="81" t="str">
        <f t="shared" si="9"/>
        <v/>
      </c>
      <c r="X32" s="53" t="str">
        <f>IF(V32="","",COUNTIF($V$7:V32,"該当３"))</f>
        <v/>
      </c>
      <c r="Z32" s="82">
        <v>26</v>
      </c>
      <c r="AA32" s="59"/>
      <c r="AB32" s="83" t="s">
        <v>3278</v>
      </c>
      <c r="AC32" s="58" t="str">
        <f t="shared" si="10"/>
        <v/>
      </c>
      <c r="AD32" s="58" t="str">
        <f t="shared" si="11"/>
        <v/>
      </c>
    </row>
    <row r="33" spans="1:30">
      <c r="A33" s="237">
        <v>2020101024</v>
      </c>
      <c r="B33" s="237">
        <v>20</v>
      </c>
      <c r="C33" s="238">
        <v>201</v>
      </c>
      <c r="D33" s="239">
        <v>1</v>
      </c>
      <c r="E33" s="238">
        <v>24</v>
      </c>
      <c r="F33" s="237" t="s">
        <v>511</v>
      </c>
      <c r="G33" s="237" t="s">
        <v>512</v>
      </c>
      <c r="H33" s="240" t="s">
        <v>4495</v>
      </c>
      <c r="I33" s="237" t="s">
        <v>536</v>
      </c>
      <c r="J33" s="51"/>
      <c r="K33" s="52" t="str">
        <f t="shared" si="0"/>
        <v/>
      </c>
      <c r="L33" s="81" t="str">
        <f t="shared" si="1"/>
        <v/>
      </c>
      <c r="M33" s="53" t="str">
        <f>IF(K33="","",COUNTIF($K$7:K33,"ﾘｽﾄ１"))</f>
        <v/>
      </c>
      <c r="N33" s="53" t="str">
        <f t="shared" si="2"/>
        <v/>
      </c>
      <c r="O33" s="54" t="str">
        <f t="shared" si="12"/>
        <v/>
      </c>
      <c r="P33" s="53" t="str">
        <f t="shared" si="3"/>
        <v/>
      </c>
      <c r="Q33" s="52" t="str">
        <f t="shared" si="4"/>
        <v/>
      </c>
      <c r="R33" s="55" t="str">
        <f t="shared" si="5"/>
        <v/>
      </c>
      <c r="S33" s="52" t="str">
        <f t="shared" si="6"/>
        <v/>
      </c>
      <c r="T33" s="81" t="str">
        <f t="shared" si="7"/>
        <v/>
      </c>
      <c r="U33" s="53" t="str">
        <f>IF(S33="","",COUNTIF($S$7:S33,"該当２"))</f>
        <v/>
      </c>
      <c r="V33" s="56" t="str">
        <f t="shared" si="8"/>
        <v/>
      </c>
      <c r="W33" s="81" t="str">
        <f t="shared" si="9"/>
        <v/>
      </c>
      <c r="X33" s="53" t="str">
        <f>IF(V33="","",COUNTIF($V$7:V33,"該当３"))</f>
        <v/>
      </c>
      <c r="Z33" s="57">
        <v>27</v>
      </c>
      <c r="AA33" s="59"/>
      <c r="AB33" s="83" t="s">
        <v>3294</v>
      </c>
      <c r="AC33" s="58" t="str">
        <f t="shared" si="10"/>
        <v/>
      </c>
      <c r="AD33" s="58" t="str">
        <f t="shared" si="11"/>
        <v/>
      </c>
    </row>
    <row r="34" spans="1:30">
      <c r="A34" s="237">
        <v>2020101025</v>
      </c>
      <c r="B34" s="237">
        <v>20</v>
      </c>
      <c r="C34" s="238">
        <v>201</v>
      </c>
      <c r="D34" s="239">
        <v>1</v>
      </c>
      <c r="E34" s="238">
        <v>25</v>
      </c>
      <c r="F34" s="237" t="s">
        <v>511</v>
      </c>
      <c r="G34" s="237" t="s">
        <v>512</v>
      </c>
      <c r="H34" s="240" t="s">
        <v>4495</v>
      </c>
      <c r="I34" s="237" t="s">
        <v>537</v>
      </c>
      <c r="J34" s="51"/>
      <c r="K34" s="52" t="str">
        <f t="shared" si="0"/>
        <v/>
      </c>
      <c r="L34" s="81" t="str">
        <f t="shared" si="1"/>
        <v/>
      </c>
      <c r="M34" s="53" t="str">
        <f>IF(K34="","",COUNTIF($K$7:K34,"ﾘｽﾄ１"))</f>
        <v/>
      </c>
      <c r="N34" s="53" t="str">
        <f t="shared" si="2"/>
        <v/>
      </c>
      <c r="O34" s="54" t="str">
        <f t="shared" si="12"/>
        <v/>
      </c>
      <c r="P34" s="53" t="str">
        <f t="shared" si="3"/>
        <v/>
      </c>
      <c r="Q34" s="52" t="str">
        <f t="shared" si="4"/>
        <v/>
      </c>
      <c r="R34" s="55" t="str">
        <f t="shared" si="5"/>
        <v/>
      </c>
      <c r="S34" s="52" t="str">
        <f t="shared" si="6"/>
        <v/>
      </c>
      <c r="T34" s="81" t="str">
        <f t="shared" si="7"/>
        <v/>
      </c>
      <c r="U34" s="53" t="str">
        <f>IF(S34="","",COUNTIF($S$7:S34,"該当２"))</f>
        <v/>
      </c>
      <c r="V34" s="56" t="str">
        <f t="shared" si="8"/>
        <v/>
      </c>
      <c r="W34" s="81" t="str">
        <f t="shared" si="9"/>
        <v/>
      </c>
      <c r="X34" s="53" t="str">
        <f>IF(V34="","",COUNTIF($V$7:V34,"該当３"))</f>
        <v/>
      </c>
      <c r="Z34" s="57">
        <v>28</v>
      </c>
      <c r="AA34" s="59"/>
      <c r="AB34" s="83" t="s">
        <v>3310</v>
      </c>
      <c r="AC34" s="58" t="str">
        <f t="shared" si="10"/>
        <v/>
      </c>
      <c r="AD34" s="58" t="str">
        <f t="shared" si="11"/>
        <v/>
      </c>
    </row>
    <row r="35" spans="1:30">
      <c r="A35" s="237">
        <v>2020101026</v>
      </c>
      <c r="B35" s="237">
        <v>20</v>
      </c>
      <c r="C35" s="238">
        <v>201</v>
      </c>
      <c r="D35" s="239">
        <v>1</v>
      </c>
      <c r="E35" s="238">
        <v>26</v>
      </c>
      <c r="F35" s="237" t="s">
        <v>511</v>
      </c>
      <c r="G35" s="237" t="s">
        <v>512</v>
      </c>
      <c r="H35" s="240" t="s">
        <v>4495</v>
      </c>
      <c r="I35" s="240" t="s">
        <v>538</v>
      </c>
      <c r="J35" s="60"/>
      <c r="K35" s="52" t="str">
        <f t="shared" si="0"/>
        <v/>
      </c>
      <c r="L35" s="81" t="str">
        <f t="shared" si="1"/>
        <v/>
      </c>
      <c r="M35" s="53" t="str">
        <f>IF(K35="","",COUNTIF($K$7:K35,"ﾘｽﾄ１"))</f>
        <v/>
      </c>
      <c r="N35" s="53" t="str">
        <f t="shared" si="2"/>
        <v/>
      </c>
      <c r="O35" s="54" t="str">
        <f t="shared" si="12"/>
        <v/>
      </c>
      <c r="P35" s="53" t="str">
        <f t="shared" si="3"/>
        <v/>
      </c>
      <c r="Q35" s="52" t="str">
        <f t="shared" si="4"/>
        <v/>
      </c>
      <c r="R35" s="55" t="str">
        <f t="shared" si="5"/>
        <v/>
      </c>
      <c r="S35" s="52" t="str">
        <f t="shared" si="6"/>
        <v/>
      </c>
      <c r="T35" s="81" t="str">
        <f t="shared" si="7"/>
        <v/>
      </c>
      <c r="U35" s="53" t="str">
        <f>IF(S35="","",COUNTIF($S$7:S35,"該当２"))</f>
        <v/>
      </c>
      <c r="V35" s="56" t="str">
        <f t="shared" si="8"/>
        <v/>
      </c>
      <c r="W35" s="81" t="str">
        <f t="shared" si="9"/>
        <v/>
      </c>
      <c r="X35" s="53" t="str">
        <f>IF(V35="","",COUNTIF($V$7:V35,"該当３"))</f>
        <v/>
      </c>
      <c r="Z35" s="57">
        <v>29</v>
      </c>
      <c r="AA35" s="59"/>
      <c r="AB35" s="83" t="s">
        <v>3330</v>
      </c>
      <c r="AC35" s="58" t="str">
        <f t="shared" si="10"/>
        <v/>
      </c>
      <c r="AD35" s="58" t="str">
        <f t="shared" si="11"/>
        <v/>
      </c>
    </row>
    <row r="36" spans="1:30">
      <c r="A36" s="237">
        <v>2020101027</v>
      </c>
      <c r="B36" s="237">
        <v>20</v>
      </c>
      <c r="C36" s="238">
        <v>201</v>
      </c>
      <c r="D36" s="239">
        <v>1</v>
      </c>
      <c r="E36" s="238">
        <v>27</v>
      </c>
      <c r="F36" s="237" t="s">
        <v>511</v>
      </c>
      <c r="G36" s="237" t="s">
        <v>512</v>
      </c>
      <c r="H36" s="240" t="s">
        <v>4495</v>
      </c>
      <c r="I36" s="241" t="s">
        <v>539</v>
      </c>
      <c r="J36" s="60"/>
      <c r="K36" s="52" t="str">
        <f t="shared" si="0"/>
        <v/>
      </c>
      <c r="L36" s="81" t="str">
        <f t="shared" si="1"/>
        <v/>
      </c>
      <c r="M36" s="53" t="str">
        <f>IF(K36="","",COUNTIF($K$7:K36,"ﾘｽﾄ１"))</f>
        <v/>
      </c>
      <c r="N36" s="53" t="str">
        <f t="shared" si="2"/>
        <v/>
      </c>
      <c r="O36" s="54" t="str">
        <f t="shared" si="12"/>
        <v/>
      </c>
      <c r="P36" s="53" t="str">
        <f t="shared" si="3"/>
        <v/>
      </c>
      <c r="Q36" s="52" t="str">
        <f t="shared" si="4"/>
        <v/>
      </c>
      <c r="R36" s="55" t="str">
        <f t="shared" si="5"/>
        <v/>
      </c>
      <c r="S36" s="52" t="str">
        <f t="shared" si="6"/>
        <v/>
      </c>
      <c r="T36" s="81" t="str">
        <f t="shared" si="7"/>
        <v/>
      </c>
      <c r="U36" s="53" t="str">
        <f>IF(S36="","",COUNTIF($S$7:S36,"該当２"))</f>
        <v/>
      </c>
      <c r="V36" s="56" t="str">
        <f t="shared" si="8"/>
        <v/>
      </c>
      <c r="W36" s="81" t="str">
        <f t="shared" si="9"/>
        <v/>
      </c>
      <c r="X36" s="53" t="str">
        <f>IF(V36="","",COUNTIF($V$7:V36,"該当３"))</f>
        <v/>
      </c>
      <c r="Z36" s="57">
        <v>30</v>
      </c>
      <c r="AA36" s="59"/>
      <c r="AB36" s="83" t="s">
        <v>3339</v>
      </c>
      <c r="AC36" s="58" t="str">
        <f t="shared" si="10"/>
        <v/>
      </c>
      <c r="AD36" s="58" t="str">
        <f t="shared" si="11"/>
        <v/>
      </c>
    </row>
    <row r="37" spans="1:30">
      <c r="A37" s="237">
        <v>2020101028</v>
      </c>
      <c r="B37" s="237">
        <v>20</v>
      </c>
      <c r="C37" s="238">
        <v>201</v>
      </c>
      <c r="D37" s="239">
        <v>1</v>
      </c>
      <c r="E37" s="238">
        <v>28</v>
      </c>
      <c r="F37" s="237" t="s">
        <v>511</v>
      </c>
      <c r="G37" s="237" t="s">
        <v>512</v>
      </c>
      <c r="H37" s="240" t="s">
        <v>4495</v>
      </c>
      <c r="I37" s="237" t="s">
        <v>540</v>
      </c>
      <c r="J37" s="51"/>
      <c r="K37" s="52" t="str">
        <f t="shared" si="0"/>
        <v/>
      </c>
      <c r="L37" s="81" t="str">
        <f t="shared" si="1"/>
        <v/>
      </c>
      <c r="M37" s="53" t="str">
        <f>IF(K37="","",COUNTIF($K$7:K37,"ﾘｽﾄ１"))</f>
        <v/>
      </c>
      <c r="N37" s="53" t="str">
        <f t="shared" si="2"/>
        <v/>
      </c>
      <c r="O37" s="54" t="str">
        <f t="shared" si="12"/>
        <v/>
      </c>
      <c r="P37" s="53" t="str">
        <f t="shared" si="3"/>
        <v/>
      </c>
      <c r="Q37" s="52" t="str">
        <f t="shared" si="4"/>
        <v/>
      </c>
      <c r="R37" s="55" t="str">
        <f t="shared" si="5"/>
        <v/>
      </c>
      <c r="S37" s="52" t="str">
        <f t="shared" si="6"/>
        <v/>
      </c>
      <c r="T37" s="81" t="str">
        <f t="shared" si="7"/>
        <v/>
      </c>
      <c r="U37" s="53" t="str">
        <f>IF(S37="","",COUNTIF($S$7:S37,"該当２"))</f>
        <v/>
      </c>
      <c r="V37" s="56" t="str">
        <f t="shared" si="8"/>
        <v/>
      </c>
      <c r="W37" s="81" t="str">
        <f t="shared" si="9"/>
        <v/>
      </c>
      <c r="X37" s="53" t="str">
        <f>IF(V37="","",COUNTIF($V$7:V37,"該当３"))</f>
        <v/>
      </c>
      <c r="Z37" s="57">
        <v>31</v>
      </c>
      <c r="AA37" s="59"/>
      <c r="AB37" s="83" t="s">
        <v>3374</v>
      </c>
      <c r="AC37" s="58" t="str">
        <f t="shared" si="10"/>
        <v/>
      </c>
      <c r="AD37" s="58" t="str">
        <f t="shared" si="11"/>
        <v/>
      </c>
    </row>
    <row r="38" spans="1:30">
      <c r="A38" s="237">
        <v>2020101029</v>
      </c>
      <c r="B38" s="237">
        <v>20</v>
      </c>
      <c r="C38" s="238">
        <v>201</v>
      </c>
      <c r="D38" s="239">
        <v>1</v>
      </c>
      <c r="E38" s="238">
        <v>29</v>
      </c>
      <c r="F38" s="237" t="s">
        <v>511</v>
      </c>
      <c r="G38" s="237" t="s">
        <v>512</v>
      </c>
      <c r="H38" s="240" t="s">
        <v>4495</v>
      </c>
      <c r="I38" s="237" t="s">
        <v>541</v>
      </c>
      <c r="J38" s="51"/>
      <c r="K38" s="52" t="str">
        <f t="shared" si="0"/>
        <v/>
      </c>
      <c r="L38" s="81" t="str">
        <f t="shared" si="1"/>
        <v/>
      </c>
      <c r="M38" s="53" t="str">
        <f>IF(K38="","",COUNTIF($K$7:K38,"ﾘｽﾄ１"))</f>
        <v/>
      </c>
      <c r="N38" s="53" t="str">
        <f t="shared" si="2"/>
        <v/>
      </c>
      <c r="O38" s="54" t="str">
        <f t="shared" si="12"/>
        <v/>
      </c>
      <c r="P38" s="53" t="str">
        <f t="shared" si="3"/>
        <v/>
      </c>
      <c r="Q38" s="52" t="str">
        <f t="shared" si="4"/>
        <v/>
      </c>
      <c r="R38" s="55" t="str">
        <f t="shared" si="5"/>
        <v/>
      </c>
      <c r="S38" s="52" t="str">
        <f t="shared" si="6"/>
        <v/>
      </c>
      <c r="T38" s="81" t="str">
        <f t="shared" si="7"/>
        <v/>
      </c>
      <c r="U38" s="53" t="str">
        <f>IF(S38="","",COUNTIF($S$7:S38,"該当２"))</f>
        <v/>
      </c>
      <c r="V38" s="56" t="str">
        <f t="shared" si="8"/>
        <v/>
      </c>
      <c r="W38" s="81" t="str">
        <f t="shared" si="9"/>
        <v/>
      </c>
      <c r="X38" s="53" t="str">
        <f>IF(V38="","",COUNTIF($V$7:V38,"該当３"))</f>
        <v/>
      </c>
      <c r="Z38" s="57">
        <v>32</v>
      </c>
      <c r="AA38" s="59"/>
      <c r="AB38" s="83" t="s">
        <v>3390</v>
      </c>
      <c r="AC38" s="58" t="str">
        <f t="shared" si="10"/>
        <v/>
      </c>
      <c r="AD38" s="58" t="str">
        <f t="shared" si="11"/>
        <v/>
      </c>
    </row>
    <row r="39" spans="1:30">
      <c r="A39" s="237">
        <v>2020101030</v>
      </c>
      <c r="B39" s="237">
        <v>20</v>
      </c>
      <c r="C39" s="238">
        <v>201</v>
      </c>
      <c r="D39" s="239">
        <v>1</v>
      </c>
      <c r="E39" s="238">
        <v>30</v>
      </c>
      <c r="F39" s="237" t="s">
        <v>511</v>
      </c>
      <c r="G39" s="237" t="s">
        <v>512</v>
      </c>
      <c r="H39" s="240" t="s">
        <v>4495</v>
      </c>
      <c r="I39" s="237" t="s">
        <v>542</v>
      </c>
      <c r="J39" s="51"/>
      <c r="K39" s="52" t="str">
        <f t="shared" si="0"/>
        <v/>
      </c>
      <c r="L39" s="81" t="str">
        <f t="shared" si="1"/>
        <v/>
      </c>
      <c r="M39" s="53" t="str">
        <f>IF(K39="","",COUNTIF($K$7:K39,"ﾘｽﾄ１"))</f>
        <v/>
      </c>
      <c r="N39" s="53" t="str">
        <f t="shared" si="2"/>
        <v/>
      </c>
      <c r="O39" s="54" t="str">
        <f t="shared" si="12"/>
        <v/>
      </c>
      <c r="P39" s="53" t="str">
        <f t="shared" si="3"/>
        <v/>
      </c>
      <c r="Q39" s="52" t="str">
        <f t="shared" si="4"/>
        <v/>
      </c>
      <c r="R39" s="55" t="str">
        <f t="shared" si="5"/>
        <v/>
      </c>
      <c r="S39" s="52" t="str">
        <f t="shared" si="6"/>
        <v/>
      </c>
      <c r="T39" s="81" t="str">
        <f t="shared" si="7"/>
        <v/>
      </c>
      <c r="U39" s="53" t="str">
        <f>IF(S39="","",COUNTIF($S$7:S39,"該当２"))</f>
        <v/>
      </c>
      <c r="V39" s="56" t="str">
        <f t="shared" si="8"/>
        <v/>
      </c>
      <c r="W39" s="81" t="str">
        <f t="shared" si="9"/>
        <v/>
      </c>
      <c r="X39" s="53" t="str">
        <f>IF(V39="","",COUNTIF($V$7:V39,"該当３"))</f>
        <v/>
      </c>
      <c r="Z39" s="57">
        <v>33</v>
      </c>
      <c r="AA39" s="59"/>
      <c r="AB39" s="83" t="s">
        <v>2034</v>
      </c>
      <c r="AC39" s="58" t="str">
        <f t="shared" si="10"/>
        <v/>
      </c>
      <c r="AD39" s="58" t="str">
        <f t="shared" si="11"/>
        <v/>
      </c>
    </row>
    <row r="40" spans="1:30">
      <c r="A40" s="237">
        <v>2020101031</v>
      </c>
      <c r="B40" s="237">
        <v>20</v>
      </c>
      <c r="C40" s="238">
        <v>201</v>
      </c>
      <c r="D40" s="239">
        <v>1</v>
      </c>
      <c r="E40" s="238">
        <v>31</v>
      </c>
      <c r="F40" s="237" t="s">
        <v>511</v>
      </c>
      <c r="G40" s="237" t="s">
        <v>512</v>
      </c>
      <c r="H40" s="240" t="s">
        <v>4495</v>
      </c>
      <c r="I40" s="237" t="s">
        <v>543</v>
      </c>
      <c r="J40" s="51"/>
      <c r="K40" s="52" t="str">
        <f t="shared" si="0"/>
        <v/>
      </c>
      <c r="L40" s="81" t="str">
        <f t="shared" si="1"/>
        <v/>
      </c>
      <c r="M40" s="53" t="str">
        <f>IF(K40="","",COUNTIF($K$7:K40,"ﾘｽﾄ１"))</f>
        <v/>
      </c>
      <c r="N40" s="53" t="str">
        <f t="shared" si="2"/>
        <v/>
      </c>
      <c r="O40" s="54" t="str">
        <f t="shared" si="12"/>
        <v/>
      </c>
      <c r="P40" s="53" t="str">
        <f t="shared" si="3"/>
        <v/>
      </c>
      <c r="Q40" s="52" t="str">
        <f t="shared" si="4"/>
        <v/>
      </c>
      <c r="R40" s="55" t="str">
        <f t="shared" si="5"/>
        <v/>
      </c>
      <c r="S40" s="52" t="str">
        <f t="shared" si="6"/>
        <v/>
      </c>
      <c r="T40" s="81" t="str">
        <f t="shared" si="7"/>
        <v/>
      </c>
      <c r="U40" s="53" t="str">
        <f>IF(S40="","",COUNTIF($S$7:S40,"該当２"))</f>
        <v/>
      </c>
      <c r="V40" s="56" t="str">
        <f t="shared" si="8"/>
        <v/>
      </c>
      <c r="W40" s="81" t="str">
        <f t="shared" si="9"/>
        <v/>
      </c>
      <c r="X40" s="53" t="str">
        <f>IF(V40="","",COUNTIF($V$7:V40,"該当３"))</f>
        <v/>
      </c>
      <c r="Z40" s="57">
        <v>34</v>
      </c>
      <c r="AA40" s="59"/>
      <c r="AB40" s="83" t="s">
        <v>3429</v>
      </c>
      <c r="AC40" s="58" t="str">
        <f t="shared" si="10"/>
        <v/>
      </c>
      <c r="AD40" s="58" t="str">
        <f t="shared" si="11"/>
        <v/>
      </c>
    </row>
    <row r="41" spans="1:30">
      <c r="A41" s="237">
        <v>2020101032</v>
      </c>
      <c r="B41" s="237">
        <v>20</v>
      </c>
      <c r="C41" s="238">
        <v>201</v>
      </c>
      <c r="D41" s="239">
        <v>1</v>
      </c>
      <c r="E41" s="238">
        <v>32</v>
      </c>
      <c r="F41" s="237" t="s">
        <v>511</v>
      </c>
      <c r="G41" s="237" t="s">
        <v>512</v>
      </c>
      <c r="H41" s="240" t="s">
        <v>4495</v>
      </c>
      <c r="I41" s="237" t="s">
        <v>544</v>
      </c>
      <c r="J41" s="51"/>
      <c r="K41" s="52" t="str">
        <f t="shared" si="0"/>
        <v/>
      </c>
      <c r="L41" s="81" t="str">
        <f t="shared" si="1"/>
        <v/>
      </c>
      <c r="M41" s="53" t="str">
        <f>IF(K41="","",COUNTIF($K$7:K41,"ﾘｽﾄ１"))</f>
        <v/>
      </c>
      <c r="N41" s="53" t="str">
        <f t="shared" si="2"/>
        <v/>
      </c>
      <c r="O41" s="54" t="str">
        <f t="shared" si="12"/>
        <v/>
      </c>
      <c r="P41" s="53" t="str">
        <f t="shared" si="3"/>
        <v/>
      </c>
      <c r="Q41" s="52" t="str">
        <f t="shared" si="4"/>
        <v/>
      </c>
      <c r="R41" s="55" t="str">
        <f t="shared" si="5"/>
        <v/>
      </c>
      <c r="S41" s="52" t="str">
        <f t="shared" si="6"/>
        <v/>
      </c>
      <c r="T41" s="81" t="str">
        <f t="shared" si="7"/>
        <v/>
      </c>
      <c r="U41" s="53" t="str">
        <f>IF(S41="","",COUNTIF($S$7:S41,"該当２"))</f>
        <v/>
      </c>
      <c r="V41" s="56" t="str">
        <f t="shared" si="8"/>
        <v/>
      </c>
      <c r="W41" s="81" t="str">
        <f t="shared" si="9"/>
        <v/>
      </c>
      <c r="X41" s="53" t="str">
        <f>IF(V41="","",COUNTIF($V$7:V41,"該当３"))</f>
        <v/>
      </c>
      <c r="Z41" s="57">
        <v>35</v>
      </c>
      <c r="AA41" s="59"/>
      <c r="AB41" s="83" t="s">
        <v>3465</v>
      </c>
      <c r="AC41" s="58" t="str">
        <f t="shared" si="10"/>
        <v/>
      </c>
      <c r="AD41" s="58" t="str">
        <f t="shared" si="11"/>
        <v/>
      </c>
    </row>
    <row r="42" spans="1:30">
      <c r="A42" s="237">
        <v>2020101033</v>
      </c>
      <c r="B42" s="237">
        <v>20</v>
      </c>
      <c r="C42" s="238">
        <v>201</v>
      </c>
      <c r="D42" s="239">
        <v>1</v>
      </c>
      <c r="E42" s="238">
        <v>33</v>
      </c>
      <c r="F42" s="237" t="s">
        <v>511</v>
      </c>
      <c r="G42" s="237" t="s">
        <v>512</v>
      </c>
      <c r="H42" s="240" t="s">
        <v>4495</v>
      </c>
      <c r="I42" s="240" t="s">
        <v>545</v>
      </c>
      <c r="J42" s="51"/>
      <c r="K42" s="52" t="str">
        <f t="shared" si="0"/>
        <v/>
      </c>
      <c r="L42" s="81" t="str">
        <f t="shared" si="1"/>
        <v/>
      </c>
      <c r="M42" s="53" t="str">
        <f>IF(K42="","",COUNTIF($K$7:K42,"ﾘｽﾄ１"))</f>
        <v/>
      </c>
      <c r="N42" s="53" t="str">
        <f t="shared" si="2"/>
        <v/>
      </c>
      <c r="O42" s="54" t="str">
        <f t="shared" si="12"/>
        <v/>
      </c>
      <c r="P42" s="53" t="str">
        <f t="shared" si="3"/>
        <v/>
      </c>
      <c r="Q42" s="52" t="str">
        <f t="shared" si="4"/>
        <v/>
      </c>
      <c r="R42" s="55" t="str">
        <f t="shared" si="5"/>
        <v/>
      </c>
      <c r="S42" s="52" t="str">
        <f t="shared" si="6"/>
        <v/>
      </c>
      <c r="T42" s="81" t="str">
        <f t="shared" si="7"/>
        <v/>
      </c>
      <c r="U42" s="53" t="str">
        <f>IF(S42="","",COUNTIF($S$7:S42,"該当２"))</f>
        <v/>
      </c>
      <c r="V42" s="56" t="str">
        <f t="shared" si="8"/>
        <v/>
      </c>
      <c r="W42" s="81" t="str">
        <f t="shared" si="9"/>
        <v/>
      </c>
      <c r="X42" s="53" t="str">
        <f>IF(V42="","",COUNTIF($V$7:V42,"該当３"))</f>
        <v/>
      </c>
      <c r="Z42" s="57">
        <v>36</v>
      </c>
      <c r="AA42" s="59"/>
      <c r="AB42" s="83" t="s">
        <v>3512</v>
      </c>
      <c r="AC42" s="58" t="str">
        <f t="shared" si="10"/>
        <v/>
      </c>
      <c r="AD42" s="58" t="str">
        <f t="shared" si="11"/>
        <v/>
      </c>
    </row>
    <row r="43" spans="1:30">
      <c r="A43" s="237">
        <v>2020101034</v>
      </c>
      <c r="B43" s="237">
        <v>20</v>
      </c>
      <c r="C43" s="238">
        <v>201</v>
      </c>
      <c r="D43" s="239">
        <v>1</v>
      </c>
      <c r="E43" s="238">
        <v>34</v>
      </c>
      <c r="F43" s="237" t="s">
        <v>511</v>
      </c>
      <c r="G43" s="237" t="s">
        <v>512</v>
      </c>
      <c r="H43" s="240" t="s">
        <v>4495</v>
      </c>
      <c r="I43" s="241" t="s">
        <v>546</v>
      </c>
      <c r="J43" s="51"/>
      <c r="K43" s="52" t="str">
        <f t="shared" si="0"/>
        <v/>
      </c>
      <c r="L43" s="81" t="str">
        <f t="shared" si="1"/>
        <v/>
      </c>
      <c r="M43" s="53" t="str">
        <f>IF(K43="","",COUNTIF($K$7:K43,"ﾘｽﾄ１"))</f>
        <v/>
      </c>
      <c r="N43" s="53" t="str">
        <f t="shared" si="2"/>
        <v/>
      </c>
      <c r="O43" s="54" t="str">
        <f t="shared" si="12"/>
        <v/>
      </c>
      <c r="P43" s="53" t="str">
        <f t="shared" si="3"/>
        <v/>
      </c>
      <c r="Q43" s="52" t="str">
        <f t="shared" si="4"/>
        <v/>
      </c>
      <c r="R43" s="55" t="str">
        <f t="shared" si="5"/>
        <v/>
      </c>
      <c r="S43" s="52" t="str">
        <f t="shared" si="6"/>
        <v/>
      </c>
      <c r="T43" s="81" t="str">
        <f t="shared" si="7"/>
        <v/>
      </c>
      <c r="U43" s="53" t="str">
        <f>IF(S43="","",COUNTIF($S$7:S43,"該当２"))</f>
        <v/>
      </c>
      <c r="V43" s="56" t="str">
        <f t="shared" si="8"/>
        <v/>
      </c>
      <c r="W43" s="81" t="str">
        <f t="shared" si="9"/>
        <v/>
      </c>
      <c r="X43" s="53" t="str">
        <f>IF(V43="","",COUNTIF($V$7:V43,"該当３"))</f>
        <v/>
      </c>
      <c r="Z43" s="57">
        <v>37</v>
      </c>
      <c r="AA43" s="59"/>
      <c r="AB43" s="83" t="s">
        <v>3535</v>
      </c>
      <c r="AC43" s="58" t="str">
        <f t="shared" si="10"/>
        <v/>
      </c>
      <c r="AD43" s="58" t="str">
        <f t="shared" si="11"/>
        <v/>
      </c>
    </row>
    <row r="44" spans="1:30">
      <c r="A44" s="237">
        <v>2020101035</v>
      </c>
      <c r="B44" s="237">
        <v>20</v>
      </c>
      <c r="C44" s="238">
        <v>201</v>
      </c>
      <c r="D44" s="239">
        <v>1</v>
      </c>
      <c r="E44" s="238">
        <v>35</v>
      </c>
      <c r="F44" s="237" t="s">
        <v>511</v>
      </c>
      <c r="G44" s="237" t="s">
        <v>512</v>
      </c>
      <c r="H44" s="240" t="s">
        <v>4495</v>
      </c>
      <c r="I44" s="237" t="s">
        <v>547</v>
      </c>
      <c r="J44" s="51"/>
      <c r="K44" s="52" t="str">
        <f t="shared" si="0"/>
        <v/>
      </c>
      <c r="L44" s="81" t="str">
        <f t="shared" si="1"/>
        <v/>
      </c>
      <c r="M44" s="53" t="str">
        <f>IF(K44="","",COUNTIF($K$7:K44,"ﾘｽﾄ１"))</f>
        <v/>
      </c>
      <c r="N44" s="53" t="str">
        <f t="shared" si="2"/>
        <v/>
      </c>
      <c r="O44" s="54" t="str">
        <f t="shared" si="12"/>
        <v/>
      </c>
      <c r="P44" s="53" t="str">
        <f t="shared" si="3"/>
        <v/>
      </c>
      <c r="Q44" s="52" t="str">
        <f t="shared" si="4"/>
        <v/>
      </c>
      <c r="R44" s="55" t="str">
        <f t="shared" si="5"/>
        <v/>
      </c>
      <c r="S44" s="52" t="str">
        <f t="shared" si="6"/>
        <v/>
      </c>
      <c r="T44" s="81" t="str">
        <f t="shared" si="7"/>
        <v/>
      </c>
      <c r="U44" s="53" t="str">
        <f>IF(S44="","",COUNTIF($S$7:S44,"該当２"))</f>
        <v/>
      </c>
      <c r="V44" s="56" t="str">
        <f t="shared" si="8"/>
        <v/>
      </c>
      <c r="W44" s="81" t="str">
        <f t="shared" si="9"/>
        <v/>
      </c>
      <c r="X44" s="53" t="str">
        <f>IF(V44="","",COUNTIF($V$7:V44,"該当３"))</f>
        <v/>
      </c>
      <c r="Z44" s="57">
        <v>38</v>
      </c>
      <c r="AA44" s="59"/>
      <c r="AB44" s="83" t="s">
        <v>291</v>
      </c>
      <c r="AC44" s="58" t="str">
        <f t="shared" si="10"/>
        <v/>
      </c>
      <c r="AD44" s="58" t="str">
        <f t="shared" si="11"/>
        <v/>
      </c>
    </row>
    <row r="45" spans="1:30">
      <c r="A45" s="237">
        <v>2020101036</v>
      </c>
      <c r="B45" s="237">
        <v>20</v>
      </c>
      <c r="C45" s="238">
        <v>201</v>
      </c>
      <c r="D45" s="239">
        <v>1</v>
      </c>
      <c r="E45" s="238">
        <v>36</v>
      </c>
      <c r="F45" s="237" t="s">
        <v>511</v>
      </c>
      <c r="G45" s="237" t="s">
        <v>512</v>
      </c>
      <c r="H45" s="240" t="s">
        <v>4495</v>
      </c>
      <c r="I45" s="237" t="s">
        <v>548</v>
      </c>
      <c r="J45" s="51"/>
      <c r="K45" s="52" t="str">
        <f t="shared" si="0"/>
        <v/>
      </c>
      <c r="L45" s="81" t="str">
        <f t="shared" si="1"/>
        <v/>
      </c>
      <c r="M45" s="53" t="str">
        <f>IF(K45="","",COUNTIF($K$7:K45,"ﾘｽﾄ１"))</f>
        <v/>
      </c>
      <c r="N45" s="53" t="str">
        <f t="shared" si="2"/>
        <v/>
      </c>
      <c r="O45" s="54" t="str">
        <f t="shared" si="12"/>
        <v/>
      </c>
      <c r="P45" s="53" t="str">
        <f t="shared" si="3"/>
        <v/>
      </c>
      <c r="Q45" s="52" t="str">
        <f t="shared" si="4"/>
        <v/>
      </c>
      <c r="R45" s="55" t="str">
        <f t="shared" si="5"/>
        <v/>
      </c>
      <c r="S45" s="52" t="str">
        <f t="shared" si="6"/>
        <v/>
      </c>
      <c r="T45" s="81" t="str">
        <f t="shared" si="7"/>
        <v/>
      </c>
      <c r="U45" s="53" t="str">
        <f>IF(S45="","",COUNTIF($S$7:S45,"該当２"))</f>
        <v/>
      </c>
      <c r="V45" s="56" t="str">
        <f t="shared" si="8"/>
        <v/>
      </c>
      <c r="W45" s="81" t="str">
        <f t="shared" si="9"/>
        <v/>
      </c>
      <c r="X45" s="53" t="str">
        <f>IF(V45="","",COUNTIF($V$7:V45,"該当３"))</f>
        <v/>
      </c>
      <c r="Z45" s="57">
        <v>39</v>
      </c>
      <c r="AA45" s="59"/>
      <c r="AB45" s="83" t="s">
        <v>3575</v>
      </c>
      <c r="AC45" s="58" t="str">
        <f t="shared" si="10"/>
        <v/>
      </c>
      <c r="AD45" s="58" t="str">
        <f t="shared" si="11"/>
        <v/>
      </c>
    </row>
    <row r="46" spans="1:30">
      <c r="A46" s="237">
        <v>2020101037</v>
      </c>
      <c r="B46" s="237">
        <v>20</v>
      </c>
      <c r="C46" s="238">
        <v>201</v>
      </c>
      <c r="D46" s="239">
        <v>1</v>
      </c>
      <c r="E46" s="238">
        <v>37</v>
      </c>
      <c r="F46" s="237" t="s">
        <v>511</v>
      </c>
      <c r="G46" s="237" t="s">
        <v>512</v>
      </c>
      <c r="H46" s="240" t="s">
        <v>4495</v>
      </c>
      <c r="I46" s="237" t="s">
        <v>549</v>
      </c>
      <c r="J46" s="51"/>
      <c r="K46" s="52" t="str">
        <f t="shared" si="0"/>
        <v/>
      </c>
      <c r="L46" s="81" t="str">
        <f t="shared" si="1"/>
        <v/>
      </c>
      <c r="M46" s="53" t="str">
        <f>IF(K46="","",COUNTIF($K$7:K46,"ﾘｽﾄ１"))</f>
        <v/>
      </c>
      <c r="N46" s="53" t="str">
        <f t="shared" si="2"/>
        <v/>
      </c>
      <c r="O46" s="54" t="str">
        <f t="shared" si="12"/>
        <v/>
      </c>
      <c r="P46" s="53" t="str">
        <f t="shared" si="3"/>
        <v/>
      </c>
      <c r="Q46" s="52" t="str">
        <f t="shared" si="4"/>
        <v/>
      </c>
      <c r="R46" s="55" t="str">
        <f t="shared" si="5"/>
        <v/>
      </c>
      <c r="S46" s="52" t="str">
        <f t="shared" si="6"/>
        <v/>
      </c>
      <c r="T46" s="81" t="str">
        <f t="shared" si="7"/>
        <v/>
      </c>
      <c r="U46" s="53" t="str">
        <f>IF(S46="","",COUNTIF($S$7:S46,"該当２"))</f>
        <v/>
      </c>
      <c r="V46" s="56" t="str">
        <f t="shared" si="8"/>
        <v/>
      </c>
      <c r="W46" s="81" t="str">
        <f t="shared" si="9"/>
        <v/>
      </c>
      <c r="X46" s="53" t="str">
        <f>IF(V46="","",COUNTIF($V$7:V46,"該当３"))</f>
        <v/>
      </c>
      <c r="Z46" s="57">
        <v>40</v>
      </c>
      <c r="AA46" s="59"/>
      <c r="AB46" s="83" t="s">
        <v>3581</v>
      </c>
      <c r="AC46" s="58" t="str">
        <f t="shared" si="10"/>
        <v/>
      </c>
      <c r="AD46" s="58" t="str">
        <f t="shared" si="11"/>
        <v/>
      </c>
    </row>
    <row r="47" spans="1:30">
      <c r="A47" s="237">
        <v>2020101038</v>
      </c>
      <c r="B47" s="237">
        <v>20</v>
      </c>
      <c r="C47" s="238">
        <v>201</v>
      </c>
      <c r="D47" s="239">
        <v>1</v>
      </c>
      <c r="E47" s="238">
        <v>38</v>
      </c>
      <c r="F47" s="237" t="s">
        <v>511</v>
      </c>
      <c r="G47" s="237" t="s">
        <v>512</v>
      </c>
      <c r="H47" s="240" t="s">
        <v>4495</v>
      </c>
      <c r="I47" s="237" t="s">
        <v>550</v>
      </c>
      <c r="J47" s="51"/>
      <c r="K47" s="52" t="str">
        <f t="shared" si="0"/>
        <v/>
      </c>
      <c r="L47" s="81" t="str">
        <f t="shared" si="1"/>
        <v/>
      </c>
      <c r="M47" s="53" t="str">
        <f>IF(K47="","",COUNTIF($K$7:K47,"ﾘｽﾄ１"))</f>
        <v/>
      </c>
      <c r="N47" s="53" t="str">
        <f t="shared" si="2"/>
        <v/>
      </c>
      <c r="O47" s="54" t="str">
        <f t="shared" si="12"/>
        <v/>
      </c>
      <c r="P47" s="53" t="str">
        <f t="shared" si="3"/>
        <v/>
      </c>
      <c r="Q47" s="52" t="str">
        <f t="shared" si="4"/>
        <v/>
      </c>
      <c r="R47" s="55" t="str">
        <f t="shared" si="5"/>
        <v/>
      </c>
      <c r="S47" s="52" t="str">
        <f t="shared" si="6"/>
        <v/>
      </c>
      <c r="T47" s="81" t="str">
        <f t="shared" si="7"/>
        <v/>
      </c>
      <c r="U47" s="53" t="str">
        <f>IF(S47="","",COUNTIF($S$7:S47,"該当２"))</f>
        <v/>
      </c>
      <c r="V47" s="56" t="str">
        <f t="shared" si="8"/>
        <v/>
      </c>
      <c r="W47" s="81" t="str">
        <f t="shared" si="9"/>
        <v/>
      </c>
      <c r="X47" s="53" t="str">
        <f>IF(V47="","",COUNTIF($V$7:V47,"該当３"))</f>
        <v/>
      </c>
      <c r="Z47" s="57">
        <v>41</v>
      </c>
      <c r="AA47" s="59"/>
      <c r="AB47" s="83" t="s">
        <v>3619</v>
      </c>
      <c r="AC47" s="58" t="str">
        <f t="shared" si="10"/>
        <v/>
      </c>
      <c r="AD47" s="58" t="str">
        <f t="shared" si="11"/>
        <v/>
      </c>
    </row>
    <row r="48" spans="1:30">
      <c r="A48" s="237">
        <v>2020101039</v>
      </c>
      <c r="B48" s="237">
        <v>20</v>
      </c>
      <c r="C48" s="238">
        <v>201</v>
      </c>
      <c r="D48" s="239">
        <v>1</v>
      </c>
      <c r="E48" s="238">
        <v>39</v>
      </c>
      <c r="F48" s="237" t="s">
        <v>511</v>
      </c>
      <c r="G48" s="237" t="s">
        <v>512</v>
      </c>
      <c r="H48" s="240" t="s">
        <v>4495</v>
      </c>
      <c r="I48" s="237" t="s">
        <v>551</v>
      </c>
      <c r="J48" s="51"/>
      <c r="K48" s="52" t="str">
        <f t="shared" si="0"/>
        <v/>
      </c>
      <c r="L48" s="81" t="str">
        <f t="shared" si="1"/>
        <v/>
      </c>
      <c r="M48" s="53" t="str">
        <f>IF(K48="","",COUNTIF($K$7:K48,"ﾘｽﾄ１"))</f>
        <v/>
      </c>
      <c r="N48" s="53" t="str">
        <f t="shared" si="2"/>
        <v/>
      </c>
      <c r="O48" s="54" t="str">
        <f t="shared" si="12"/>
        <v/>
      </c>
      <c r="P48" s="53" t="str">
        <f t="shared" si="3"/>
        <v/>
      </c>
      <c r="Q48" s="52" t="str">
        <f t="shared" si="4"/>
        <v/>
      </c>
      <c r="R48" s="55" t="str">
        <f t="shared" si="5"/>
        <v/>
      </c>
      <c r="S48" s="52" t="str">
        <f t="shared" si="6"/>
        <v/>
      </c>
      <c r="T48" s="81" t="str">
        <f t="shared" si="7"/>
        <v/>
      </c>
      <c r="U48" s="53" t="str">
        <f>IF(S48="","",COUNTIF($S$7:S48,"該当２"))</f>
        <v/>
      </c>
      <c r="V48" s="56" t="str">
        <f t="shared" si="8"/>
        <v/>
      </c>
      <c r="W48" s="81" t="str">
        <f t="shared" si="9"/>
        <v/>
      </c>
      <c r="X48" s="53" t="str">
        <f>IF(V48="","",COUNTIF($V$7:V48,"該当３"))</f>
        <v/>
      </c>
      <c r="Z48" s="57">
        <v>42</v>
      </c>
      <c r="AA48" s="59"/>
      <c r="AB48" s="83" t="s">
        <v>3655</v>
      </c>
      <c r="AC48" s="58" t="str">
        <f t="shared" si="10"/>
        <v/>
      </c>
      <c r="AD48" s="58" t="str">
        <f t="shared" si="11"/>
        <v/>
      </c>
    </row>
    <row r="49" spans="1:30">
      <c r="A49" s="237">
        <v>2020101040</v>
      </c>
      <c r="B49" s="237">
        <v>20</v>
      </c>
      <c r="C49" s="238">
        <v>201</v>
      </c>
      <c r="D49" s="239">
        <v>1</v>
      </c>
      <c r="E49" s="238">
        <v>40</v>
      </c>
      <c r="F49" s="237" t="s">
        <v>511</v>
      </c>
      <c r="G49" s="237" t="s">
        <v>512</v>
      </c>
      <c r="H49" s="240" t="s">
        <v>4495</v>
      </c>
      <c r="I49" s="237" t="s">
        <v>5</v>
      </c>
      <c r="J49" s="51"/>
      <c r="K49" s="52" t="str">
        <f t="shared" si="0"/>
        <v/>
      </c>
      <c r="L49" s="81" t="str">
        <f t="shared" si="1"/>
        <v/>
      </c>
      <c r="M49" s="53" t="str">
        <f>IF(K49="","",COUNTIF($K$7:K49,"ﾘｽﾄ１"))</f>
        <v/>
      </c>
      <c r="N49" s="53" t="str">
        <f t="shared" si="2"/>
        <v/>
      </c>
      <c r="O49" s="54" t="str">
        <f t="shared" si="12"/>
        <v/>
      </c>
      <c r="P49" s="53" t="str">
        <f t="shared" si="3"/>
        <v/>
      </c>
      <c r="Q49" s="52" t="str">
        <f t="shared" si="4"/>
        <v/>
      </c>
      <c r="R49" s="55" t="str">
        <f t="shared" si="5"/>
        <v/>
      </c>
      <c r="S49" s="52" t="str">
        <f t="shared" si="6"/>
        <v/>
      </c>
      <c r="T49" s="81" t="str">
        <f t="shared" si="7"/>
        <v/>
      </c>
      <c r="U49" s="53" t="str">
        <f>IF(S49="","",COUNTIF($S$7:S49,"該当２"))</f>
        <v/>
      </c>
      <c r="V49" s="56" t="str">
        <f t="shared" si="8"/>
        <v/>
      </c>
      <c r="W49" s="81" t="str">
        <f t="shared" si="9"/>
        <v/>
      </c>
      <c r="X49" s="53" t="str">
        <f>IF(V49="","",COUNTIF($V$7:V49,"該当３"))</f>
        <v/>
      </c>
      <c r="Z49" s="57">
        <v>43</v>
      </c>
      <c r="AA49" s="59"/>
      <c r="AB49" s="83" t="s">
        <v>3688</v>
      </c>
      <c r="AC49" s="58" t="str">
        <f t="shared" si="10"/>
        <v/>
      </c>
      <c r="AD49" s="58" t="str">
        <f t="shared" si="11"/>
        <v/>
      </c>
    </row>
    <row r="50" spans="1:30">
      <c r="A50" s="237">
        <v>2020101041</v>
      </c>
      <c r="B50" s="237">
        <v>20</v>
      </c>
      <c r="C50" s="238">
        <v>201</v>
      </c>
      <c r="D50" s="239">
        <v>1</v>
      </c>
      <c r="E50" s="238">
        <v>41</v>
      </c>
      <c r="F50" s="237" t="s">
        <v>511</v>
      </c>
      <c r="G50" s="237" t="s">
        <v>512</v>
      </c>
      <c r="H50" s="240" t="s">
        <v>4495</v>
      </c>
      <c r="I50" s="237" t="s">
        <v>490</v>
      </c>
      <c r="J50" s="51"/>
      <c r="K50" s="52" t="str">
        <f t="shared" si="0"/>
        <v/>
      </c>
      <c r="L50" s="81" t="str">
        <f t="shared" si="1"/>
        <v/>
      </c>
      <c r="M50" s="53" t="str">
        <f>IF(K50="","",COUNTIF($K$7:K50,"ﾘｽﾄ１"))</f>
        <v/>
      </c>
      <c r="N50" s="53" t="str">
        <f t="shared" si="2"/>
        <v/>
      </c>
      <c r="O50" s="54" t="str">
        <f t="shared" si="12"/>
        <v/>
      </c>
      <c r="P50" s="53" t="str">
        <f t="shared" si="3"/>
        <v/>
      </c>
      <c r="Q50" s="52" t="str">
        <f t="shared" si="4"/>
        <v/>
      </c>
      <c r="R50" s="55" t="str">
        <f t="shared" si="5"/>
        <v/>
      </c>
      <c r="S50" s="52" t="str">
        <f t="shared" si="6"/>
        <v/>
      </c>
      <c r="T50" s="81" t="str">
        <f t="shared" si="7"/>
        <v/>
      </c>
      <c r="U50" s="53" t="str">
        <f>IF(S50="","",COUNTIF($S$7:S50,"該当２"))</f>
        <v/>
      </c>
      <c r="V50" s="56" t="str">
        <f t="shared" si="8"/>
        <v/>
      </c>
      <c r="W50" s="81" t="str">
        <f t="shared" si="9"/>
        <v/>
      </c>
      <c r="X50" s="53" t="str">
        <f>IF(V50="","",COUNTIF($V$7:V50,"該当３"))</f>
        <v/>
      </c>
      <c r="Z50" s="57">
        <v>44</v>
      </c>
      <c r="AA50" s="59"/>
      <c r="AB50" s="83" t="s">
        <v>3729</v>
      </c>
      <c r="AC50" s="58" t="str">
        <f t="shared" si="10"/>
        <v/>
      </c>
      <c r="AD50" s="58" t="str">
        <f t="shared" si="11"/>
        <v/>
      </c>
    </row>
    <row r="51" spans="1:30">
      <c r="A51" s="237">
        <v>2020101042</v>
      </c>
      <c r="B51" s="237">
        <v>20</v>
      </c>
      <c r="C51" s="238">
        <v>201</v>
      </c>
      <c r="D51" s="239">
        <v>1</v>
      </c>
      <c r="E51" s="238">
        <v>42</v>
      </c>
      <c r="F51" s="237" t="s">
        <v>511</v>
      </c>
      <c r="G51" s="237" t="s">
        <v>512</v>
      </c>
      <c r="H51" s="240" t="s">
        <v>4495</v>
      </c>
      <c r="I51" s="237" t="s">
        <v>552</v>
      </c>
      <c r="J51" s="51"/>
      <c r="K51" s="52" t="str">
        <f t="shared" si="0"/>
        <v/>
      </c>
      <c r="L51" s="81" t="str">
        <f t="shared" si="1"/>
        <v/>
      </c>
      <c r="M51" s="53" t="str">
        <f>IF(K51="","",COUNTIF($K$7:K51,"ﾘｽﾄ１"))</f>
        <v/>
      </c>
      <c r="N51" s="53" t="str">
        <f t="shared" si="2"/>
        <v/>
      </c>
      <c r="O51" s="54" t="str">
        <f t="shared" si="12"/>
        <v/>
      </c>
      <c r="P51" s="53" t="str">
        <f t="shared" si="3"/>
        <v/>
      </c>
      <c r="Q51" s="52" t="str">
        <f t="shared" si="4"/>
        <v/>
      </c>
      <c r="R51" s="55" t="str">
        <f t="shared" si="5"/>
        <v/>
      </c>
      <c r="S51" s="52" t="str">
        <f t="shared" si="6"/>
        <v/>
      </c>
      <c r="T51" s="81" t="str">
        <f t="shared" si="7"/>
        <v/>
      </c>
      <c r="U51" s="53" t="str">
        <f>IF(S51="","",COUNTIF($S$7:S51,"該当２"))</f>
        <v/>
      </c>
      <c r="V51" s="56" t="str">
        <f t="shared" si="8"/>
        <v/>
      </c>
      <c r="W51" s="81" t="str">
        <f t="shared" si="9"/>
        <v/>
      </c>
      <c r="X51" s="53" t="str">
        <f>IF(V51="","",COUNTIF($V$7:V51,"該当３"))</f>
        <v/>
      </c>
      <c r="Z51" s="57">
        <v>45</v>
      </c>
      <c r="AA51" s="59"/>
      <c r="AB51" s="83" t="s">
        <v>3735</v>
      </c>
      <c r="AC51" s="58" t="str">
        <f t="shared" si="10"/>
        <v/>
      </c>
      <c r="AD51" s="58" t="str">
        <f t="shared" si="11"/>
        <v/>
      </c>
    </row>
    <row r="52" spans="1:30">
      <c r="A52" s="237">
        <v>2020101043</v>
      </c>
      <c r="B52" s="237">
        <v>20</v>
      </c>
      <c r="C52" s="238">
        <v>201</v>
      </c>
      <c r="D52" s="239">
        <v>1</v>
      </c>
      <c r="E52" s="238">
        <v>43</v>
      </c>
      <c r="F52" s="237" t="s">
        <v>511</v>
      </c>
      <c r="G52" s="237" t="s">
        <v>512</v>
      </c>
      <c r="H52" s="240" t="s">
        <v>4495</v>
      </c>
      <c r="I52" s="237" t="s">
        <v>553</v>
      </c>
      <c r="J52" s="51"/>
      <c r="K52" s="52" t="str">
        <f t="shared" si="0"/>
        <v/>
      </c>
      <c r="L52" s="81" t="str">
        <f t="shared" si="1"/>
        <v/>
      </c>
      <c r="M52" s="53" t="str">
        <f>IF(K52="","",COUNTIF($K$7:K52,"ﾘｽﾄ１"))</f>
        <v/>
      </c>
      <c r="N52" s="53" t="str">
        <f t="shared" si="2"/>
        <v/>
      </c>
      <c r="O52" s="54" t="str">
        <f t="shared" si="12"/>
        <v/>
      </c>
      <c r="P52" s="53" t="str">
        <f t="shared" si="3"/>
        <v/>
      </c>
      <c r="Q52" s="52" t="str">
        <f t="shared" si="4"/>
        <v/>
      </c>
      <c r="R52" s="55" t="str">
        <f t="shared" si="5"/>
        <v/>
      </c>
      <c r="S52" s="52" t="str">
        <f t="shared" si="6"/>
        <v/>
      </c>
      <c r="T52" s="81" t="str">
        <f t="shared" si="7"/>
        <v/>
      </c>
      <c r="U52" s="53" t="str">
        <f>IF(S52="","",COUNTIF($S$7:S52,"該当２"))</f>
        <v/>
      </c>
      <c r="V52" s="56" t="str">
        <f t="shared" si="8"/>
        <v/>
      </c>
      <c r="W52" s="81" t="str">
        <f t="shared" si="9"/>
        <v/>
      </c>
      <c r="X52" s="53" t="str">
        <f>IF(V52="","",COUNTIF($V$7:V52,"該当３"))</f>
        <v/>
      </c>
      <c r="Z52" s="57">
        <v>46</v>
      </c>
      <c r="AA52" s="59"/>
      <c r="AB52" s="83" t="s">
        <v>3745</v>
      </c>
      <c r="AC52" s="58" t="str">
        <f t="shared" si="10"/>
        <v/>
      </c>
      <c r="AD52" s="58" t="str">
        <f t="shared" si="11"/>
        <v/>
      </c>
    </row>
    <row r="53" spans="1:30">
      <c r="A53" s="237">
        <v>2020101044</v>
      </c>
      <c r="B53" s="237">
        <v>20</v>
      </c>
      <c r="C53" s="238">
        <v>201</v>
      </c>
      <c r="D53" s="239">
        <v>1</v>
      </c>
      <c r="E53" s="238">
        <v>44</v>
      </c>
      <c r="F53" s="237" t="s">
        <v>511</v>
      </c>
      <c r="G53" s="237" t="s">
        <v>512</v>
      </c>
      <c r="H53" s="240" t="s">
        <v>4495</v>
      </c>
      <c r="I53" s="237" t="s">
        <v>554</v>
      </c>
      <c r="J53" s="51"/>
      <c r="K53" s="52" t="str">
        <f t="shared" si="0"/>
        <v/>
      </c>
      <c r="L53" s="81" t="str">
        <f t="shared" si="1"/>
        <v/>
      </c>
      <c r="M53" s="53" t="str">
        <f>IF(K53="","",COUNTIF($K$7:K53,"ﾘｽﾄ１"))</f>
        <v/>
      </c>
      <c r="N53" s="53" t="str">
        <f t="shared" si="2"/>
        <v/>
      </c>
      <c r="O53" s="54" t="str">
        <f t="shared" si="12"/>
        <v/>
      </c>
      <c r="P53" s="53" t="str">
        <f t="shared" si="3"/>
        <v/>
      </c>
      <c r="Q53" s="52" t="str">
        <f t="shared" si="4"/>
        <v/>
      </c>
      <c r="R53" s="55" t="str">
        <f t="shared" si="5"/>
        <v/>
      </c>
      <c r="S53" s="52" t="str">
        <f t="shared" si="6"/>
        <v/>
      </c>
      <c r="T53" s="81" t="str">
        <f t="shared" si="7"/>
        <v/>
      </c>
      <c r="U53" s="53" t="str">
        <f>IF(S53="","",COUNTIF($S$7:S53,"該当２"))</f>
        <v/>
      </c>
      <c r="V53" s="56" t="str">
        <f t="shared" si="8"/>
        <v/>
      </c>
      <c r="W53" s="81" t="str">
        <f t="shared" si="9"/>
        <v/>
      </c>
      <c r="X53" s="53" t="str">
        <f>IF(V53="","",COUNTIF($V$7:V53,"該当３"))</f>
        <v/>
      </c>
      <c r="Z53" s="57">
        <v>47</v>
      </c>
      <c r="AA53" s="59"/>
      <c r="AB53" s="83" t="s">
        <v>3758</v>
      </c>
      <c r="AC53" s="58" t="str">
        <f t="shared" si="10"/>
        <v/>
      </c>
      <c r="AD53" s="58" t="str">
        <f t="shared" si="11"/>
        <v/>
      </c>
    </row>
    <row r="54" spans="1:30">
      <c r="A54" s="237">
        <v>2020101045</v>
      </c>
      <c r="B54" s="237">
        <v>20</v>
      </c>
      <c r="C54" s="238">
        <v>201</v>
      </c>
      <c r="D54" s="239">
        <v>1</v>
      </c>
      <c r="E54" s="238">
        <v>45</v>
      </c>
      <c r="F54" s="237" t="s">
        <v>511</v>
      </c>
      <c r="G54" s="237" t="s">
        <v>512</v>
      </c>
      <c r="H54" s="240" t="s">
        <v>4495</v>
      </c>
      <c r="I54" s="237" t="s">
        <v>555</v>
      </c>
      <c r="J54" s="51"/>
      <c r="K54" s="52" t="str">
        <f t="shared" si="0"/>
        <v/>
      </c>
      <c r="L54" s="81" t="str">
        <f t="shared" si="1"/>
        <v/>
      </c>
      <c r="M54" s="53" t="str">
        <f>IF(K54="","",COUNTIF($K$7:K54,"ﾘｽﾄ１"))</f>
        <v/>
      </c>
      <c r="N54" s="53" t="str">
        <f t="shared" si="2"/>
        <v/>
      </c>
      <c r="O54" s="54" t="str">
        <f t="shared" si="12"/>
        <v/>
      </c>
      <c r="P54" s="53" t="str">
        <f t="shared" si="3"/>
        <v/>
      </c>
      <c r="Q54" s="52" t="str">
        <f t="shared" si="4"/>
        <v/>
      </c>
      <c r="R54" s="55" t="str">
        <f t="shared" si="5"/>
        <v/>
      </c>
      <c r="S54" s="52" t="str">
        <f t="shared" si="6"/>
        <v/>
      </c>
      <c r="T54" s="81" t="str">
        <f t="shared" si="7"/>
        <v/>
      </c>
      <c r="U54" s="53" t="str">
        <f>IF(S54="","",COUNTIF($S$7:S54,"該当２"))</f>
        <v/>
      </c>
      <c r="V54" s="56" t="str">
        <f t="shared" si="8"/>
        <v/>
      </c>
      <c r="W54" s="81" t="str">
        <f t="shared" si="9"/>
        <v/>
      </c>
      <c r="X54" s="53" t="str">
        <f>IF(V54="","",COUNTIF($V$7:V54,"該当３"))</f>
        <v/>
      </c>
      <c r="Z54" s="57">
        <v>48</v>
      </c>
      <c r="AA54" s="59"/>
      <c r="AB54" s="83" t="s">
        <v>3762</v>
      </c>
      <c r="AC54" s="58" t="str">
        <f t="shared" si="10"/>
        <v/>
      </c>
      <c r="AD54" s="58" t="str">
        <f t="shared" si="11"/>
        <v/>
      </c>
    </row>
    <row r="55" spans="1:30">
      <c r="A55" s="237">
        <v>2020101046</v>
      </c>
      <c r="B55" s="237">
        <v>20</v>
      </c>
      <c r="C55" s="238">
        <v>201</v>
      </c>
      <c r="D55" s="239">
        <v>1</v>
      </c>
      <c r="E55" s="238">
        <v>46</v>
      </c>
      <c r="F55" s="237" t="s">
        <v>511</v>
      </c>
      <c r="G55" s="237" t="s">
        <v>512</v>
      </c>
      <c r="H55" s="240" t="s">
        <v>4495</v>
      </c>
      <c r="I55" s="237" t="s">
        <v>556</v>
      </c>
      <c r="J55" s="51"/>
      <c r="K55" s="52" t="str">
        <f t="shared" si="0"/>
        <v/>
      </c>
      <c r="L55" s="81" t="str">
        <f t="shared" si="1"/>
        <v/>
      </c>
      <c r="M55" s="53" t="str">
        <f>IF(K55="","",COUNTIF($K$7:K55,"ﾘｽﾄ１"))</f>
        <v/>
      </c>
      <c r="N55" s="53" t="str">
        <f t="shared" si="2"/>
        <v/>
      </c>
      <c r="O55" s="54" t="str">
        <f t="shared" si="12"/>
        <v/>
      </c>
      <c r="P55" s="53" t="str">
        <f t="shared" si="3"/>
        <v/>
      </c>
      <c r="Q55" s="52" t="str">
        <f t="shared" si="4"/>
        <v/>
      </c>
      <c r="R55" s="55" t="str">
        <f t="shared" si="5"/>
        <v/>
      </c>
      <c r="S55" s="52" t="str">
        <f t="shared" si="6"/>
        <v/>
      </c>
      <c r="T55" s="81" t="str">
        <f t="shared" si="7"/>
        <v/>
      </c>
      <c r="U55" s="53" t="str">
        <f>IF(S55="","",COUNTIF($S$7:S55,"該当２"))</f>
        <v/>
      </c>
      <c r="V55" s="56" t="str">
        <f t="shared" si="8"/>
        <v/>
      </c>
      <c r="W55" s="81" t="str">
        <f t="shared" si="9"/>
        <v/>
      </c>
      <c r="X55" s="53" t="str">
        <f>IF(V55="","",COUNTIF($V$7:V55,"該当３"))</f>
        <v/>
      </c>
      <c r="Z55" s="57">
        <v>49</v>
      </c>
      <c r="AA55" s="59"/>
      <c r="AB55" s="83" t="s">
        <v>3785</v>
      </c>
      <c r="AC55" s="58" t="str">
        <f t="shared" si="10"/>
        <v/>
      </c>
      <c r="AD55" s="58" t="str">
        <f t="shared" si="11"/>
        <v/>
      </c>
    </row>
    <row r="56" spans="1:30">
      <c r="A56" s="237">
        <v>2020101047</v>
      </c>
      <c r="B56" s="237">
        <v>20</v>
      </c>
      <c r="C56" s="238">
        <v>201</v>
      </c>
      <c r="D56" s="239">
        <v>1</v>
      </c>
      <c r="E56" s="238">
        <v>47</v>
      </c>
      <c r="F56" s="237" t="s">
        <v>511</v>
      </c>
      <c r="G56" s="237" t="s">
        <v>512</v>
      </c>
      <c r="H56" s="240" t="s">
        <v>4495</v>
      </c>
      <c r="I56" s="237" t="s">
        <v>557</v>
      </c>
      <c r="J56" s="51"/>
      <c r="K56" s="52" t="str">
        <f t="shared" si="0"/>
        <v/>
      </c>
      <c r="L56" s="81" t="str">
        <f t="shared" si="1"/>
        <v/>
      </c>
      <c r="M56" s="53" t="str">
        <f>IF(K56="","",COUNTIF($K$7:K56,"ﾘｽﾄ１"))</f>
        <v/>
      </c>
      <c r="N56" s="53" t="str">
        <f t="shared" si="2"/>
        <v/>
      </c>
      <c r="O56" s="54" t="str">
        <f t="shared" si="12"/>
        <v/>
      </c>
      <c r="P56" s="53" t="str">
        <f t="shared" si="3"/>
        <v/>
      </c>
      <c r="Q56" s="52" t="str">
        <f t="shared" si="4"/>
        <v/>
      </c>
      <c r="R56" s="55" t="str">
        <f t="shared" si="5"/>
        <v/>
      </c>
      <c r="S56" s="52" t="str">
        <f t="shared" si="6"/>
        <v/>
      </c>
      <c r="T56" s="81" t="str">
        <f t="shared" si="7"/>
        <v/>
      </c>
      <c r="U56" s="53" t="str">
        <f>IF(S56="","",COUNTIF($S$7:S56,"該当２"))</f>
        <v/>
      </c>
      <c r="V56" s="56" t="str">
        <f t="shared" si="8"/>
        <v/>
      </c>
      <c r="W56" s="81" t="str">
        <f t="shared" si="9"/>
        <v/>
      </c>
      <c r="X56" s="53" t="str">
        <f>IF(V56="","",COUNTIF($V$7:V56,"該当３"))</f>
        <v/>
      </c>
      <c r="Z56" s="57">
        <v>50</v>
      </c>
      <c r="AA56" s="59"/>
      <c r="AB56" s="83" t="s">
        <v>3804</v>
      </c>
      <c r="AC56" s="58" t="str">
        <f t="shared" si="10"/>
        <v/>
      </c>
      <c r="AD56" s="58" t="str">
        <f t="shared" si="11"/>
        <v/>
      </c>
    </row>
    <row r="57" spans="1:30">
      <c r="A57" s="237">
        <v>2020101048</v>
      </c>
      <c r="B57" s="237">
        <v>20</v>
      </c>
      <c r="C57" s="238">
        <v>201</v>
      </c>
      <c r="D57" s="239">
        <v>1</v>
      </c>
      <c r="E57" s="238">
        <v>48</v>
      </c>
      <c r="F57" s="237" t="s">
        <v>511</v>
      </c>
      <c r="G57" s="237" t="s">
        <v>512</v>
      </c>
      <c r="H57" s="240" t="s">
        <v>4495</v>
      </c>
      <c r="I57" s="237" t="s">
        <v>558</v>
      </c>
      <c r="J57" s="51"/>
      <c r="K57" s="52" t="str">
        <f t="shared" si="0"/>
        <v/>
      </c>
      <c r="L57" s="81" t="str">
        <f t="shared" si="1"/>
        <v/>
      </c>
      <c r="M57" s="53" t="str">
        <f>IF(K57="","",COUNTIF($K$7:K57,"ﾘｽﾄ１"))</f>
        <v/>
      </c>
      <c r="N57" s="53" t="str">
        <f t="shared" si="2"/>
        <v/>
      </c>
      <c r="O57" s="54" t="str">
        <f t="shared" si="12"/>
        <v/>
      </c>
      <c r="P57" s="53" t="str">
        <f t="shared" si="3"/>
        <v/>
      </c>
      <c r="Q57" s="52" t="str">
        <f t="shared" si="4"/>
        <v/>
      </c>
      <c r="R57" s="55" t="str">
        <f t="shared" si="5"/>
        <v/>
      </c>
      <c r="S57" s="52" t="str">
        <f t="shared" si="6"/>
        <v/>
      </c>
      <c r="T57" s="81" t="str">
        <f t="shared" si="7"/>
        <v/>
      </c>
      <c r="U57" s="53" t="str">
        <f>IF(S57="","",COUNTIF($S$7:S57,"該当２"))</f>
        <v/>
      </c>
      <c r="V57" s="56" t="str">
        <f t="shared" si="8"/>
        <v/>
      </c>
      <c r="W57" s="81" t="str">
        <f t="shared" si="9"/>
        <v/>
      </c>
      <c r="X57" s="53" t="str">
        <f>IF(V57="","",COUNTIF($V$7:V57,"該当３"))</f>
        <v/>
      </c>
      <c r="Z57" s="57">
        <v>51</v>
      </c>
      <c r="AA57" s="59"/>
      <c r="AB57" s="83" t="s">
        <v>2009</v>
      </c>
      <c r="AC57" s="58" t="str">
        <f t="shared" si="10"/>
        <v/>
      </c>
      <c r="AD57" s="58" t="str">
        <f t="shared" si="11"/>
        <v/>
      </c>
    </row>
    <row r="58" spans="1:30">
      <c r="A58" s="237">
        <v>2020101049</v>
      </c>
      <c r="B58" s="237">
        <v>20</v>
      </c>
      <c r="C58" s="238">
        <v>201</v>
      </c>
      <c r="D58" s="239">
        <v>1</v>
      </c>
      <c r="E58" s="238">
        <v>49</v>
      </c>
      <c r="F58" s="237" t="s">
        <v>511</v>
      </c>
      <c r="G58" s="237" t="s">
        <v>512</v>
      </c>
      <c r="H58" s="240" t="s">
        <v>4495</v>
      </c>
      <c r="I58" s="237" t="s">
        <v>559</v>
      </c>
      <c r="J58" s="51"/>
      <c r="K58" s="52" t="str">
        <f t="shared" si="0"/>
        <v/>
      </c>
      <c r="L58" s="81" t="str">
        <f t="shared" si="1"/>
        <v/>
      </c>
      <c r="M58" s="53" t="str">
        <f>IF(K58="","",COUNTIF($K$7:K58,"ﾘｽﾄ１"))</f>
        <v/>
      </c>
      <c r="N58" s="53" t="str">
        <f t="shared" si="2"/>
        <v/>
      </c>
      <c r="O58" s="54" t="str">
        <f t="shared" si="12"/>
        <v/>
      </c>
      <c r="P58" s="53" t="str">
        <f t="shared" si="3"/>
        <v/>
      </c>
      <c r="Q58" s="52" t="str">
        <f t="shared" si="4"/>
        <v/>
      </c>
      <c r="R58" s="55" t="str">
        <f t="shared" si="5"/>
        <v/>
      </c>
      <c r="S58" s="52" t="str">
        <f t="shared" si="6"/>
        <v/>
      </c>
      <c r="T58" s="81" t="str">
        <f t="shared" si="7"/>
        <v/>
      </c>
      <c r="U58" s="53" t="str">
        <f>IF(S58="","",COUNTIF($S$7:S58,"該当２"))</f>
        <v/>
      </c>
      <c r="V58" s="56" t="str">
        <f t="shared" si="8"/>
        <v/>
      </c>
      <c r="W58" s="81" t="str">
        <f t="shared" si="9"/>
        <v/>
      </c>
      <c r="X58" s="53" t="str">
        <f>IF(V58="","",COUNTIF($V$7:V58,"該当３"))</f>
        <v/>
      </c>
      <c r="Z58" s="57">
        <v>52</v>
      </c>
      <c r="AA58" s="59"/>
      <c r="AB58" s="83" t="s">
        <v>3883</v>
      </c>
      <c r="AC58" s="58" t="str">
        <f t="shared" si="10"/>
        <v/>
      </c>
      <c r="AD58" s="58" t="str">
        <f t="shared" si="11"/>
        <v/>
      </c>
    </row>
    <row r="59" spans="1:30">
      <c r="A59" s="237">
        <v>2020101050</v>
      </c>
      <c r="B59" s="237">
        <v>20</v>
      </c>
      <c r="C59" s="238">
        <v>201</v>
      </c>
      <c r="D59" s="239">
        <v>1</v>
      </c>
      <c r="E59" s="238">
        <v>50</v>
      </c>
      <c r="F59" s="237" t="s">
        <v>511</v>
      </c>
      <c r="G59" s="237" t="s">
        <v>512</v>
      </c>
      <c r="H59" s="240" t="s">
        <v>4495</v>
      </c>
      <c r="I59" s="237" t="s">
        <v>560</v>
      </c>
      <c r="J59" s="51"/>
      <c r="K59" s="52" t="str">
        <f t="shared" si="0"/>
        <v/>
      </c>
      <c r="L59" s="81" t="str">
        <f t="shared" si="1"/>
        <v/>
      </c>
      <c r="M59" s="53" t="str">
        <f>IF(K59="","",COUNTIF($K$7:K59,"ﾘｽﾄ１"))</f>
        <v/>
      </c>
      <c r="N59" s="53" t="str">
        <f t="shared" si="2"/>
        <v/>
      </c>
      <c r="O59" s="54" t="str">
        <f t="shared" si="12"/>
        <v/>
      </c>
      <c r="P59" s="53" t="str">
        <f t="shared" si="3"/>
        <v/>
      </c>
      <c r="Q59" s="52" t="str">
        <f t="shared" si="4"/>
        <v/>
      </c>
      <c r="R59" s="55" t="str">
        <f t="shared" si="5"/>
        <v/>
      </c>
      <c r="S59" s="52" t="str">
        <f t="shared" si="6"/>
        <v/>
      </c>
      <c r="T59" s="81" t="str">
        <f t="shared" si="7"/>
        <v/>
      </c>
      <c r="U59" s="53" t="str">
        <f>IF(S59="","",COUNTIF($S$7:S59,"該当２"))</f>
        <v/>
      </c>
      <c r="V59" s="56" t="str">
        <f t="shared" si="8"/>
        <v/>
      </c>
      <c r="W59" s="81" t="str">
        <f t="shared" si="9"/>
        <v/>
      </c>
      <c r="X59" s="53" t="str">
        <f>IF(V59="","",COUNTIF($V$7:V59,"該当３"))</f>
        <v/>
      </c>
      <c r="Z59" s="57">
        <v>53</v>
      </c>
      <c r="AA59" s="59"/>
      <c r="AB59" s="83" t="s">
        <v>3898</v>
      </c>
      <c r="AC59" s="58" t="str">
        <f>IF($Z59&gt;MAX($U$7:$U$5356),"",INDEX($T$7:$T$5356,MATCH($Z59,$U$7:$U$5356,0),MATCH($AC$4,$T$5:$U$5,0)))</f>
        <v/>
      </c>
      <c r="AD59" s="58" t="str">
        <f t="shared" si="11"/>
        <v/>
      </c>
    </row>
    <row r="60" spans="1:30">
      <c r="A60" s="237">
        <v>2020101051</v>
      </c>
      <c r="B60" s="237">
        <v>20</v>
      </c>
      <c r="C60" s="238">
        <v>201</v>
      </c>
      <c r="D60" s="239">
        <v>1</v>
      </c>
      <c r="E60" s="238">
        <v>51</v>
      </c>
      <c r="F60" s="237" t="s">
        <v>511</v>
      </c>
      <c r="G60" s="237" t="s">
        <v>512</v>
      </c>
      <c r="H60" s="240" t="s">
        <v>4495</v>
      </c>
      <c r="I60" s="237" t="s">
        <v>561</v>
      </c>
      <c r="J60" s="51"/>
      <c r="K60" s="52" t="str">
        <f t="shared" si="0"/>
        <v/>
      </c>
      <c r="L60" s="81" t="str">
        <f t="shared" si="1"/>
        <v/>
      </c>
      <c r="M60" s="53" t="str">
        <f>IF(K60="","",COUNTIF($K$7:K60,"ﾘｽﾄ１"))</f>
        <v/>
      </c>
      <c r="N60" s="53" t="str">
        <f t="shared" si="2"/>
        <v/>
      </c>
      <c r="O60" s="54" t="str">
        <f t="shared" si="12"/>
        <v/>
      </c>
      <c r="P60" s="53" t="str">
        <f t="shared" si="3"/>
        <v/>
      </c>
      <c r="Q60" s="52" t="str">
        <f t="shared" si="4"/>
        <v/>
      </c>
      <c r="R60" s="55" t="str">
        <f t="shared" si="5"/>
        <v/>
      </c>
      <c r="S60" s="52" t="str">
        <f t="shared" si="6"/>
        <v/>
      </c>
      <c r="T60" s="81" t="str">
        <f t="shared" si="7"/>
        <v/>
      </c>
      <c r="U60" s="53" t="str">
        <f>IF(S60="","",COUNTIF($S$7:S60,"該当２"))</f>
        <v/>
      </c>
      <c r="V60" s="56" t="str">
        <f t="shared" si="8"/>
        <v/>
      </c>
      <c r="W60" s="81" t="str">
        <f t="shared" si="9"/>
        <v/>
      </c>
      <c r="X60" s="53" t="str">
        <f>IF(V60="","",COUNTIF($V$7:V60,"該当３"))</f>
        <v/>
      </c>
      <c r="Z60" s="57">
        <v>54</v>
      </c>
      <c r="AA60" s="59"/>
      <c r="AB60" s="83" t="s">
        <v>3910</v>
      </c>
      <c r="AC60" s="58" t="str">
        <f t="shared" ref="AC60:AC75" si="13">IF($Z60&gt;MAX($U$7:$U$5356),"",INDEX($T$7:$T$5356,MATCH($Z60,$U$7:$U$5356,0),MATCH($AC$4,$T$5:$U$5,0)))</f>
        <v/>
      </c>
      <c r="AD60" s="58" t="str">
        <f t="shared" si="11"/>
        <v/>
      </c>
    </row>
    <row r="61" spans="1:30">
      <c r="A61" s="237">
        <v>2020101052</v>
      </c>
      <c r="B61" s="237">
        <v>20</v>
      </c>
      <c r="C61" s="238">
        <v>201</v>
      </c>
      <c r="D61" s="239">
        <v>1</v>
      </c>
      <c r="E61" s="238">
        <v>52</v>
      </c>
      <c r="F61" s="237" t="s">
        <v>511</v>
      </c>
      <c r="G61" s="237" t="s">
        <v>512</v>
      </c>
      <c r="H61" s="240" t="s">
        <v>4495</v>
      </c>
      <c r="I61" s="237" t="s">
        <v>562</v>
      </c>
      <c r="J61" s="51"/>
      <c r="K61" s="52" t="str">
        <f t="shared" si="0"/>
        <v/>
      </c>
      <c r="L61" s="81" t="str">
        <f t="shared" si="1"/>
        <v/>
      </c>
      <c r="M61" s="53" t="str">
        <f>IF(K61="","",COUNTIF($K$7:K61,"ﾘｽﾄ１"))</f>
        <v/>
      </c>
      <c r="N61" s="53" t="str">
        <f t="shared" si="2"/>
        <v/>
      </c>
      <c r="O61" s="54" t="str">
        <f t="shared" si="12"/>
        <v/>
      </c>
      <c r="P61" s="53" t="str">
        <f t="shared" si="3"/>
        <v/>
      </c>
      <c r="Q61" s="52" t="str">
        <f t="shared" si="4"/>
        <v/>
      </c>
      <c r="R61" s="55" t="str">
        <f t="shared" si="5"/>
        <v/>
      </c>
      <c r="S61" s="52" t="str">
        <f t="shared" si="6"/>
        <v/>
      </c>
      <c r="T61" s="81" t="str">
        <f t="shared" si="7"/>
        <v/>
      </c>
      <c r="U61" s="53" t="str">
        <f>IF(S61="","",COUNTIF($S$7:S61,"該当２"))</f>
        <v/>
      </c>
      <c r="V61" s="56" t="str">
        <f t="shared" si="8"/>
        <v/>
      </c>
      <c r="W61" s="81" t="str">
        <f t="shared" si="9"/>
        <v/>
      </c>
      <c r="X61" s="53" t="str">
        <f>IF(V61="","",COUNTIF($V$7:V61,"該当３"))</f>
        <v/>
      </c>
      <c r="Z61" s="57">
        <v>55</v>
      </c>
      <c r="AA61" s="59"/>
      <c r="AB61" s="83" t="s">
        <v>3943</v>
      </c>
      <c r="AC61" s="58" t="str">
        <f t="shared" si="13"/>
        <v/>
      </c>
      <c r="AD61" s="58" t="str">
        <f t="shared" si="11"/>
        <v/>
      </c>
    </row>
    <row r="62" spans="1:30">
      <c r="A62" s="237">
        <v>2020101053</v>
      </c>
      <c r="B62" s="237">
        <v>20</v>
      </c>
      <c r="C62" s="238">
        <v>201</v>
      </c>
      <c r="D62" s="239">
        <v>1</v>
      </c>
      <c r="E62" s="238">
        <v>53</v>
      </c>
      <c r="F62" s="237" t="s">
        <v>511</v>
      </c>
      <c r="G62" s="237" t="s">
        <v>512</v>
      </c>
      <c r="H62" s="240" t="s">
        <v>4495</v>
      </c>
      <c r="I62" s="237" t="s">
        <v>563</v>
      </c>
      <c r="J62" s="51"/>
      <c r="K62" s="52" t="str">
        <f t="shared" si="0"/>
        <v/>
      </c>
      <c r="L62" s="81" t="str">
        <f t="shared" si="1"/>
        <v/>
      </c>
      <c r="M62" s="53" t="str">
        <f>IF(K62="","",COUNTIF($K$7:K62,"ﾘｽﾄ１"))</f>
        <v/>
      </c>
      <c r="N62" s="53" t="str">
        <f t="shared" si="2"/>
        <v/>
      </c>
      <c r="O62" s="54" t="str">
        <f t="shared" si="12"/>
        <v/>
      </c>
      <c r="P62" s="53" t="str">
        <f t="shared" si="3"/>
        <v/>
      </c>
      <c r="Q62" s="52" t="str">
        <f t="shared" si="4"/>
        <v/>
      </c>
      <c r="R62" s="55" t="str">
        <f t="shared" si="5"/>
        <v/>
      </c>
      <c r="S62" s="52" t="str">
        <f t="shared" si="6"/>
        <v/>
      </c>
      <c r="T62" s="81" t="str">
        <f t="shared" si="7"/>
        <v/>
      </c>
      <c r="U62" s="53" t="str">
        <f>IF(S62="","",COUNTIF($S$7:S62,"該当２"))</f>
        <v/>
      </c>
      <c r="V62" s="56" t="str">
        <f t="shared" si="8"/>
        <v/>
      </c>
      <c r="W62" s="81" t="str">
        <f t="shared" si="9"/>
        <v/>
      </c>
      <c r="X62" s="53" t="str">
        <f>IF(V62="","",COUNTIF($V$7:V62,"該当３"))</f>
        <v/>
      </c>
      <c r="Z62" s="57">
        <v>56</v>
      </c>
      <c r="AA62" s="59"/>
      <c r="AB62" s="83" t="s">
        <v>3944</v>
      </c>
      <c r="AC62" s="58" t="str">
        <f t="shared" si="13"/>
        <v/>
      </c>
      <c r="AD62" s="58" t="str">
        <f t="shared" si="11"/>
        <v/>
      </c>
    </row>
    <row r="63" spans="1:30">
      <c r="A63" s="237">
        <v>2020101054</v>
      </c>
      <c r="B63" s="237">
        <v>20</v>
      </c>
      <c r="C63" s="238">
        <v>201</v>
      </c>
      <c r="D63" s="239">
        <v>1</v>
      </c>
      <c r="E63" s="238">
        <v>54</v>
      </c>
      <c r="F63" s="237" t="s">
        <v>511</v>
      </c>
      <c r="G63" s="237" t="s">
        <v>512</v>
      </c>
      <c r="H63" s="240" t="s">
        <v>4495</v>
      </c>
      <c r="I63" s="237" t="s">
        <v>564</v>
      </c>
      <c r="J63" s="51"/>
      <c r="K63" s="52" t="str">
        <f t="shared" si="0"/>
        <v/>
      </c>
      <c r="L63" s="81" t="str">
        <f t="shared" si="1"/>
        <v/>
      </c>
      <c r="M63" s="53" t="str">
        <f>IF(K63="","",COUNTIF($K$7:K63,"ﾘｽﾄ１"))</f>
        <v/>
      </c>
      <c r="N63" s="53" t="str">
        <f t="shared" si="2"/>
        <v/>
      </c>
      <c r="O63" s="54" t="str">
        <f t="shared" si="12"/>
        <v/>
      </c>
      <c r="P63" s="53" t="str">
        <f t="shared" si="3"/>
        <v/>
      </c>
      <c r="Q63" s="52" t="str">
        <f t="shared" si="4"/>
        <v/>
      </c>
      <c r="R63" s="55" t="str">
        <f t="shared" si="5"/>
        <v/>
      </c>
      <c r="S63" s="52" t="str">
        <f t="shared" si="6"/>
        <v/>
      </c>
      <c r="T63" s="81" t="str">
        <f t="shared" si="7"/>
        <v/>
      </c>
      <c r="U63" s="53" t="str">
        <f>IF(S63="","",COUNTIF($S$7:S63,"該当２"))</f>
        <v/>
      </c>
      <c r="V63" s="56" t="str">
        <f t="shared" si="8"/>
        <v/>
      </c>
      <c r="W63" s="81" t="str">
        <f t="shared" si="9"/>
        <v/>
      </c>
      <c r="X63" s="53" t="str">
        <f>IF(V63="","",COUNTIF($V$7:V63,"該当３"))</f>
        <v/>
      </c>
      <c r="Z63" s="57">
        <v>57</v>
      </c>
      <c r="AA63" s="59"/>
      <c r="AB63" s="83" t="s">
        <v>3950</v>
      </c>
      <c r="AC63" s="58" t="str">
        <f t="shared" si="13"/>
        <v/>
      </c>
      <c r="AD63" s="58" t="str">
        <f t="shared" si="11"/>
        <v/>
      </c>
    </row>
    <row r="64" spans="1:30">
      <c r="A64" s="237">
        <v>2020101055</v>
      </c>
      <c r="B64" s="237">
        <v>20</v>
      </c>
      <c r="C64" s="238">
        <v>201</v>
      </c>
      <c r="D64" s="239">
        <v>1</v>
      </c>
      <c r="E64" s="238">
        <v>55</v>
      </c>
      <c r="F64" s="237" t="s">
        <v>511</v>
      </c>
      <c r="G64" s="237" t="s">
        <v>512</v>
      </c>
      <c r="H64" s="240" t="s">
        <v>4495</v>
      </c>
      <c r="I64" s="237" t="s">
        <v>565</v>
      </c>
      <c r="J64" s="51"/>
      <c r="K64" s="52" t="str">
        <f t="shared" si="0"/>
        <v/>
      </c>
      <c r="L64" s="81" t="str">
        <f t="shared" si="1"/>
        <v/>
      </c>
      <c r="M64" s="53" t="str">
        <f>IF(K64="","",COUNTIF($K$7:K64,"ﾘｽﾄ１"))</f>
        <v/>
      </c>
      <c r="N64" s="53" t="str">
        <f t="shared" si="2"/>
        <v/>
      </c>
      <c r="O64" s="54" t="str">
        <f t="shared" si="12"/>
        <v/>
      </c>
      <c r="P64" s="53" t="str">
        <f t="shared" si="3"/>
        <v/>
      </c>
      <c r="Q64" s="52" t="str">
        <f t="shared" si="4"/>
        <v/>
      </c>
      <c r="R64" s="55" t="str">
        <f t="shared" si="5"/>
        <v/>
      </c>
      <c r="S64" s="52" t="str">
        <f t="shared" si="6"/>
        <v/>
      </c>
      <c r="T64" s="81" t="str">
        <f t="shared" si="7"/>
        <v/>
      </c>
      <c r="U64" s="53" t="str">
        <f>IF(S64="","",COUNTIF($S$7:S64,"該当２"))</f>
        <v/>
      </c>
      <c r="V64" s="56" t="str">
        <f t="shared" si="8"/>
        <v/>
      </c>
      <c r="W64" s="81" t="str">
        <f t="shared" si="9"/>
        <v/>
      </c>
      <c r="X64" s="53" t="str">
        <f>IF(V64="","",COUNTIF($V$7:V64,"該当３"))</f>
        <v/>
      </c>
      <c r="Z64" s="57">
        <v>58</v>
      </c>
      <c r="AA64" s="59"/>
      <c r="AB64" s="83" t="s">
        <v>3958</v>
      </c>
      <c r="AC64" s="58" t="str">
        <f t="shared" si="13"/>
        <v/>
      </c>
      <c r="AD64" s="58" t="str">
        <f t="shared" si="11"/>
        <v/>
      </c>
    </row>
    <row r="65" spans="1:30">
      <c r="A65" s="237">
        <v>2020101056</v>
      </c>
      <c r="B65" s="237">
        <v>20</v>
      </c>
      <c r="C65" s="238">
        <v>201</v>
      </c>
      <c r="D65" s="239">
        <v>1</v>
      </c>
      <c r="E65" s="238">
        <v>56</v>
      </c>
      <c r="F65" s="237" t="s">
        <v>511</v>
      </c>
      <c r="G65" s="237" t="s">
        <v>512</v>
      </c>
      <c r="H65" s="240" t="s">
        <v>4495</v>
      </c>
      <c r="I65" s="237" t="s">
        <v>349</v>
      </c>
      <c r="J65" s="51"/>
      <c r="K65" s="52" t="str">
        <f t="shared" si="0"/>
        <v/>
      </c>
      <c r="L65" s="81" t="str">
        <f t="shared" si="1"/>
        <v/>
      </c>
      <c r="M65" s="53" t="str">
        <f>IF(K65="","",COUNTIF($K$7:K65,"ﾘｽﾄ１"))</f>
        <v/>
      </c>
      <c r="N65" s="53" t="str">
        <f t="shared" si="2"/>
        <v/>
      </c>
      <c r="O65" s="54" t="str">
        <f t="shared" si="12"/>
        <v/>
      </c>
      <c r="P65" s="53" t="str">
        <f t="shared" si="3"/>
        <v/>
      </c>
      <c r="Q65" s="52" t="str">
        <f t="shared" si="4"/>
        <v/>
      </c>
      <c r="R65" s="55" t="str">
        <f t="shared" si="5"/>
        <v/>
      </c>
      <c r="S65" s="52" t="str">
        <f t="shared" si="6"/>
        <v/>
      </c>
      <c r="T65" s="81" t="str">
        <f t="shared" si="7"/>
        <v/>
      </c>
      <c r="U65" s="53" t="str">
        <f>IF(S65="","",COUNTIF($S$7:S65,"該当２"))</f>
        <v/>
      </c>
      <c r="V65" s="56" t="str">
        <f t="shared" si="8"/>
        <v/>
      </c>
      <c r="W65" s="81" t="str">
        <f t="shared" si="9"/>
        <v/>
      </c>
      <c r="X65" s="53" t="str">
        <f>IF(V65="","",COUNTIF($V$7:V65,"該当３"))</f>
        <v/>
      </c>
      <c r="Z65" s="57">
        <v>59</v>
      </c>
      <c r="AA65" s="59"/>
      <c r="AB65" s="83" t="s">
        <v>4020</v>
      </c>
      <c r="AC65" s="58" t="str">
        <f t="shared" si="13"/>
        <v/>
      </c>
      <c r="AD65" s="58" t="str">
        <f t="shared" si="11"/>
        <v/>
      </c>
    </row>
    <row r="66" spans="1:30">
      <c r="A66" s="237">
        <v>2020101057</v>
      </c>
      <c r="B66" s="237">
        <v>20</v>
      </c>
      <c r="C66" s="238">
        <v>201</v>
      </c>
      <c r="D66" s="239">
        <v>1</v>
      </c>
      <c r="E66" s="238">
        <v>57</v>
      </c>
      <c r="F66" s="237" t="s">
        <v>511</v>
      </c>
      <c r="G66" s="237" t="s">
        <v>512</v>
      </c>
      <c r="H66" s="240" t="s">
        <v>4495</v>
      </c>
      <c r="I66" s="237" t="s">
        <v>352</v>
      </c>
      <c r="J66" s="51"/>
      <c r="K66" s="52" t="str">
        <f t="shared" si="0"/>
        <v/>
      </c>
      <c r="L66" s="81" t="str">
        <f t="shared" si="1"/>
        <v/>
      </c>
      <c r="M66" s="53" t="str">
        <f>IF(K66="","",COUNTIF($K$7:K66,"ﾘｽﾄ１"))</f>
        <v/>
      </c>
      <c r="N66" s="53" t="str">
        <f t="shared" si="2"/>
        <v/>
      </c>
      <c r="O66" s="54" t="str">
        <f t="shared" si="12"/>
        <v/>
      </c>
      <c r="P66" s="53" t="str">
        <f t="shared" si="3"/>
        <v/>
      </c>
      <c r="Q66" s="52" t="str">
        <f t="shared" si="4"/>
        <v/>
      </c>
      <c r="R66" s="55" t="str">
        <f t="shared" si="5"/>
        <v/>
      </c>
      <c r="S66" s="52" t="str">
        <f t="shared" si="6"/>
        <v/>
      </c>
      <c r="T66" s="81" t="str">
        <f t="shared" si="7"/>
        <v/>
      </c>
      <c r="U66" s="53" t="str">
        <f>IF(S66="","",COUNTIF($S$7:S66,"該当２"))</f>
        <v/>
      </c>
      <c r="V66" s="56" t="str">
        <f t="shared" si="8"/>
        <v/>
      </c>
      <c r="W66" s="81" t="str">
        <f t="shared" si="9"/>
        <v/>
      </c>
      <c r="X66" s="53" t="str">
        <f>IF(V66="","",COUNTIF($V$7:V66,"該当３"))</f>
        <v/>
      </c>
      <c r="Z66" s="57">
        <v>60</v>
      </c>
      <c r="AA66" s="59"/>
      <c r="AB66" s="83" t="s">
        <v>4044</v>
      </c>
      <c r="AC66" s="58" t="str">
        <f t="shared" si="13"/>
        <v/>
      </c>
      <c r="AD66" s="58" t="str">
        <f t="shared" si="11"/>
        <v/>
      </c>
    </row>
    <row r="67" spans="1:30">
      <c r="A67" s="237">
        <v>2020101058</v>
      </c>
      <c r="B67" s="237">
        <v>20</v>
      </c>
      <c r="C67" s="238">
        <v>201</v>
      </c>
      <c r="D67" s="239">
        <v>1</v>
      </c>
      <c r="E67" s="238">
        <v>58</v>
      </c>
      <c r="F67" s="237" t="s">
        <v>511</v>
      </c>
      <c r="G67" s="237" t="s">
        <v>512</v>
      </c>
      <c r="H67" s="240" t="s">
        <v>4495</v>
      </c>
      <c r="I67" s="237" t="s">
        <v>566</v>
      </c>
      <c r="J67" s="51"/>
      <c r="K67" s="52" t="str">
        <f t="shared" si="0"/>
        <v/>
      </c>
      <c r="L67" s="81" t="str">
        <f t="shared" si="1"/>
        <v/>
      </c>
      <c r="M67" s="53" t="str">
        <f>IF(K67="","",COUNTIF($K$7:K67,"ﾘｽﾄ１"))</f>
        <v/>
      </c>
      <c r="N67" s="53" t="str">
        <f t="shared" si="2"/>
        <v/>
      </c>
      <c r="O67" s="54" t="str">
        <f t="shared" si="12"/>
        <v/>
      </c>
      <c r="P67" s="53" t="str">
        <f t="shared" si="3"/>
        <v/>
      </c>
      <c r="Q67" s="52" t="str">
        <f t="shared" si="4"/>
        <v/>
      </c>
      <c r="R67" s="55" t="str">
        <f t="shared" si="5"/>
        <v/>
      </c>
      <c r="S67" s="52" t="str">
        <f t="shared" si="6"/>
        <v/>
      </c>
      <c r="T67" s="81" t="str">
        <f t="shared" si="7"/>
        <v/>
      </c>
      <c r="U67" s="53" t="str">
        <f>IF(S67="","",COUNTIF($S$7:S67,"該当２"))</f>
        <v/>
      </c>
      <c r="V67" s="56" t="str">
        <f t="shared" si="8"/>
        <v/>
      </c>
      <c r="W67" s="81" t="str">
        <f t="shared" si="9"/>
        <v/>
      </c>
      <c r="X67" s="53" t="str">
        <f>IF(V67="","",COUNTIF($V$7:V67,"該当３"))</f>
        <v/>
      </c>
      <c r="Z67" s="57">
        <v>61</v>
      </c>
      <c r="AA67" s="59"/>
      <c r="AB67" s="83" t="s">
        <v>4072</v>
      </c>
      <c r="AC67" s="58" t="str">
        <f t="shared" si="13"/>
        <v/>
      </c>
      <c r="AD67" s="58" t="str">
        <f t="shared" si="11"/>
        <v/>
      </c>
    </row>
    <row r="68" spans="1:30">
      <c r="A68" s="237">
        <v>2020101059</v>
      </c>
      <c r="B68" s="237">
        <v>20</v>
      </c>
      <c r="C68" s="238">
        <v>201</v>
      </c>
      <c r="D68" s="239">
        <v>1</v>
      </c>
      <c r="E68" s="238">
        <v>59</v>
      </c>
      <c r="F68" s="237" t="s">
        <v>511</v>
      </c>
      <c r="G68" s="237" t="s">
        <v>512</v>
      </c>
      <c r="H68" s="240" t="s">
        <v>4495</v>
      </c>
      <c r="I68" s="237" t="s">
        <v>567</v>
      </c>
      <c r="J68" s="51"/>
      <c r="K68" s="52" t="str">
        <f t="shared" si="0"/>
        <v/>
      </c>
      <c r="L68" s="81" t="str">
        <f t="shared" si="1"/>
        <v/>
      </c>
      <c r="M68" s="53" t="str">
        <f>IF(K68="","",COUNTIF($K$7:K68,"ﾘｽﾄ１"))</f>
        <v/>
      </c>
      <c r="N68" s="53" t="str">
        <f t="shared" si="2"/>
        <v/>
      </c>
      <c r="O68" s="54" t="str">
        <f t="shared" si="12"/>
        <v/>
      </c>
      <c r="P68" s="53" t="str">
        <f t="shared" si="3"/>
        <v/>
      </c>
      <c r="Q68" s="52" t="str">
        <f t="shared" si="4"/>
        <v/>
      </c>
      <c r="R68" s="55" t="str">
        <f t="shared" si="5"/>
        <v/>
      </c>
      <c r="S68" s="52" t="str">
        <f t="shared" si="6"/>
        <v/>
      </c>
      <c r="T68" s="81" t="str">
        <f t="shared" si="7"/>
        <v/>
      </c>
      <c r="U68" s="53" t="str">
        <f>IF(S68="","",COUNTIF($S$7:S68,"該当２"))</f>
        <v/>
      </c>
      <c r="V68" s="56" t="str">
        <f t="shared" si="8"/>
        <v/>
      </c>
      <c r="W68" s="81" t="str">
        <f t="shared" si="9"/>
        <v/>
      </c>
      <c r="X68" s="53" t="str">
        <f>IF(V68="","",COUNTIF($V$7:V68,"該当３"))</f>
        <v/>
      </c>
      <c r="Z68" s="57">
        <v>62</v>
      </c>
      <c r="AA68" s="59"/>
      <c r="AB68" s="83" t="s">
        <v>4079</v>
      </c>
      <c r="AC68" s="58" t="str">
        <f t="shared" si="13"/>
        <v/>
      </c>
      <c r="AD68" s="58" t="str">
        <f t="shared" si="11"/>
        <v/>
      </c>
    </row>
    <row r="69" spans="1:30">
      <c r="A69" s="237">
        <v>2020101060</v>
      </c>
      <c r="B69" s="237">
        <v>20</v>
      </c>
      <c r="C69" s="238">
        <v>201</v>
      </c>
      <c r="D69" s="239">
        <v>1</v>
      </c>
      <c r="E69" s="238">
        <v>60</v>
      </c>
      <c r="F69" s="237" t="s">
        <v>511</v>
      </c>
      <c r="G69" s="237" t="s">
        <v>512</v>
      </c>
      <c r="H69" s="240" t="s">
        <v>4495</v>
      </c>
      <c r="I69" s="237" t="s">
        <v>568</v>
      </c>
      <c r="J69" s="51"/>
      <c r="K69" s="52" t="str">
        <f t="shared" si="0"/>
        <v/>
      </c>
      <c r="L69" s="81" t="str">
        <f t="shared" si="1"/>
        <v/>
      </c>
      <c r="M69" s="53" t="str">
        <f>IF(K69="","",COUNTIF($K$7:K69,"ﾘｽﾄ１"))</f>
        <v/>
      </c>
      <c r="N69" s="53" t="str">
        <f t="shared" si="2"/>
        <v/>
      </c>
      <c r="O69" s="54" t="str">
        <f t="shared" si="12"/>
        <v/>
      </c>
      <c r="P69" s="53" t="str">
        <f t="shared" si="3"/>
        <v/>
      </c>
      <c r="Q69" s="52" t="str">
        <f t="shared" si="4"/>
        <v/>
      </c>
      <c r="R69" s="55" t="str">
        <f t="shared" si="5"/>
        <v/>
      </c>
      <c r="S69" s="52" t="str">
        <f t="shared" si="6"/>
        <v/>
      </c>
      <c r="T69" s="81" t="str">
        <f t="shared" si="7"/>
        <v/>
      </c>
      <c r="U69" s="53" t="str">
        <f>IF(S69="","",COUNTIF($S$7:S69,"該当２"))</f>
        <v/>
      </c>
      <c r="V69" s="56" t="str">
        <f t="shared" si="8"/>
        <v/>
      </c>
      <c r="W69" s="81" t="str">
        <f t="shared" si="9"/>
        <v/>
      </c>
      <c r="X69" s="53" t="str">
        <f>IF(V69="","",COUNTIF($V$7:V69,"該当３"))</f>
        <v/>
      </c>
      <c r="Z69" s="57">
        <v>63</v>
      </c>
      <c r="AA69" s="59"/>
      <c r="AB69" s="83" t="s">
        <v>4091</v>
      </c>
      <c r="AC69" s="58" t="str">
        <f t="shared" si="13"/>
        <v/>
      </c>
      <c r="AD69" s="58" t="str">
        <f t="shared" si="11"/>
        <v/>
      </c>
    </row>
    <row r="70" spans="1:30">
      <c r="A70" s="237">
        <v>2020101061</v>
      </c>
      <c r="B70" s="237">
        <v>20</v>
      </c>
      <c r="C70" s="238">
        <v>201</v>
      </c>
      <c r="D70" s="239">
        <v>1</v>
      </c>
      <c r="E70" s="238">
        <v>61</v>
      </c>
      <c r="F70" s="237" t="s">
        <v>511</v>
      </c>
      <c r="G70" s="237" t="s">
        <v>512</v>
      </c>
      <c r="H70" s="240" t="s">
        <v>4495</v>
      </c>
      <c r="I70" s="237" t="s">
        <v>569</v>
      </c>
      <c r="J70" s="51"/>
      <c r="K70" s="52" t="str">
        <f t="shared" si="0"/>
        <v/>
      </c>
      <c r="L70" s="81" t="str">
        <f t="shared" si="1"/>
        <v/>
      </c>
      <c r="M70" s="53" t="str">
        <f>IF(K70="","",COUNTIF($K$7:K70,"ﾘｽﾄ１"))</f>
        <v/>
      </c>
      <c r="N70" s="53" t="str">
        <f t="shared" si="2"/>
        <v/>
      </c>
      <c r="O70" s="54" t="str">
        <f t="shared" si="12"/>
        <v/>
      </c>
      <c r="P70" s="53" t="str">
        <f t="shared" si="3"/>
        <v/>
      </c>
      <c r="Q70" s="52" t="str">
        <f t="shared" si="4"/>
        <v/>
      </c>
      <c r="R70" s="55" t="str">
        <f t="shared" si="5"/>
        <v/>
      </c>
      <c r="S70" s="52" t="str">
        <f t="shared" si="6"/>
        <v/>
      </c>
      <c r="T70" s="81" t="str">
        <f t="shared" si="7"/>
        <v/>
      </c>
      <c r="U70" s="53" t="str">
        <f>IF(S70="","",COUNTIF($S$7:S70,"該当２"))</f>
        <v/>
      </c>
      <c r="V70" s="56" t="str">
        <f t="shared" si="8"/>
        <v/>
      </c>
      <c r="W70" s="81" t="str">
        <f t="shared" si="9"/>
        <v/>
      </c>
      <c r="X70" s="53" t="str">
        <f>IF(V70="","",COUNTIF($V$7:V70,"該当３"))</f>
        <v/>
      </c>
      <c r="Z70" s="57">
        <v>64</v>
      </c>
      <c r="AA70" s="59"/>
      <c r="AB70" s="83" t="s">
        <v>4143</v>
      </c>
      <c r="AC70" s="58" t="str">
        <f t="shared" si="13"/>
        <v/>
      </c>
      <c r="AD70" s="58" t="str">
        <f t="shared" si="11"/>
        <v/>
      </c>
    </row>
    <row r="71" spans="1:30">
      <c r="A71" s="237">
        <v>2020101062</v>
      </c>
      <c r="B71" s="237">
        <v>20</v>
      </c>
      <c r="C71" s="238">
        <v>201</v>
      </c>
      <c r="D71" s="239">
        <v>1</v>
      </c>
      <c r="E71" s="238">
        <v>62</v>
      </c>
      <c r="F71" s="237" t="s">
        <v>511</v>
      </c>
      <c r="G71" s="237" t="s">
        <v>512</v>
      </c>
      <c r="H71" s="240" t="s">
        <v>4495</v>
      </c>
      <c r="I71" s="237" t="s">
        <v>570</v>
      </c>
      <c r="J71" s="51"/>
      <c r="K71" s="52" t="str">
        <f t="shared" si="0"/>
        <v/>
      </c>
      <c r="L71" s="81" t="str">
        <f t="shared" si="1"/>
        <v/>
      </c>
      <c r="M71" s="53" t="str">
        <f>IF(K71="","",COUNTIF($K$7:K71,"ﾘｽﾄ１"))</f>
        <v/>
      </c>
      <c r="N71" s="53" t="str">
        <f t="shared" si="2"/>
        <v/>
      </c>
      <c r="O71" s="54" t="str">
        <f t="shared" si="12"/>
        <v/>
      </c>
      <c r="P71" s="53" t="str">
        <f t="shared" si="3"/>
        <v/>
      </c>
      <c r="Q71" s="52" t="str">
        <f t="shared" si="4"/>
        <v/>
      </c>
      <c r="R71" s="55" t="str">
        <f t="shared" si="5"/>
        <v/>
      </c>
      <c r="S71" s="52" t="str">
        <f t="shared" si="6"/>
        <v/>
      </c>
      <c r="T71" s="81" t="str">
        <f t="shared" si="7"/>
        <v/>
      </c>
      <c r="U71" s="53" t="str">
        <f>IF(S71="","",COUNTIF($S$7:S71,"該当２"))</f>
        <v/>
      </c>
      <c r="V71" s="56" t="str">
        <f t="shared" si="8"/>
        <v/>
      </c>
      <c r="W71" s="81" t="str">
        <f t="shared" si="9"/>
        <v/>
      </c>
      <c r="X71" s="53" t="str">
        <f>IF(V71="","",COUNTIF($V$7:V71,"該当３"))</f>
        <v/>
      </c>
      <c r="Z71" s="57">
        <v>65</v>
      </c>
      <c r="AA71" s="59"/>
      <c r="AB71" s="83" t="s">
        <v>4192</v>
      </c>
      <c r="AC71" s="58" t="str">
        <f t="shared" si="13"/>
        <v/>
      </c>
      <c r="AD71" s="58" t="str">
        <f t="shared" si="11"/>
        <v/>
      </c>
    </row>
    <row r="72" spans="1:30">
      <c r="A72" s="237">
        <v>2020101063</v>
      </c>
      <c r="B72" s="237">
        <v>20</v>
      </c>
      <c r="C72" s="238">
        <v>201</v>
      </c>
      <c r="D72" s="239">
        <v>1</v>
      </c>
      <c r="E72" s="238">
        <v>63</v>
      </c>
      <c r="F72" s="237" t="s">
        <v>511</v>
      </c>
      <c r="G72" s="237" t="s">
        <v>512</v>
      </c>
      <c r="H72" s="240" t="s">
        <v>4495</v>
      </c>
      <c r="I72" s="237" t="s">
        <v>571</v>
      </c>
      <c r="J72" s="51"/>
      <c r="K72" s="52" t="str">
        <f t="shared" si="0"/>
        <v/>
      </c>
      <c r="L72" s="81" t="str">
        <f t="shared" si="1"/>
        <v/>
      </c>
      <c r="M72" s="53" t="str">
        <f>IF(K72="","",COUNTIF($K$7:K72,"ﾘｽﾄ１"))</f>
        <v/>
      </c>
      <c r="N72" s="53" t="str">
        <f t="shared" si="2"/>
        <v/>
      </c>
      <c r="O72" s="54" t="str">
        <f t="shared" si="12"/>
        <v/>
      </c>
      <c r="P72" s="53" t="str">
        <f t="shared" ref="P72:P135" si="14">IF(O72="該当１",G72,"")</f>
        <v/>
      </c>
      <c r="Q72" s="52" t="str">
        <f t="shared" ref="Q72:Q135" si="15">IF(O72="該当１","ﾘｽﾄ2","")</f>
        <v/>
      </c>
      <c r="R72" s="55" t="str">
        <f t="shared" ref="R72:R135" si="16">IF(Q72="ﾘｽﾄ2",H72,"")</f>
        <v/>
      </c>
      <c r="S72" s="52" t="str">
        <f t="shared" si="6"/>
        <v/>
      </c>
      <c r="T72" s="81" t="str">
        <f t="shared" ref="T72:T135" si="17">IF(S72="該当２",H72,"")</f>
        <v/>
      </c>
      <c r="U72" s="53" t="str">
        <f>IF(S72="","",COUNTIF($S$7:S72,"該当２"))</f>
        <v/>
      </c>
      <c r="V72" s="56" t="str">
        <f t="shared" ref="V72:V135" si="18">IF(AND($S$2=H72,E72&gt;0,E72&lt;998),"該当３","")</f>
        <v/>
      </c>
      <c r="W72" s="81" t="str">
        <f t="shared" ref="W72:W135" si="19">IF(V72="該当３",I72,"")</f>
        <v/>
      </c>
      <c r="X72" s="53" t="str">
        <f>IF(V72="","",COUNTIF($V$7:V72,"該当３"))</f>
        <v/>
      </c>
      <c r="Z72" s="57">
        <v>66</v>
      </c>
      <c r="AA72" s="59"/>
      <c r="AB72" s="83" t="s">
        <v>4198</v>
      </c>
      <c r="AC72" s="58" t="str">
        <f t="shared" si="13"/>
        <v/>
      </c>
      <c r="AD72" s="58" t="str">
        <f t="shared" ref="AD72:AD87" si="20">IF($Z72&gt;MAX($X$7:$X$3715),"",INDEX($W$7:$W$3715,MATCH($Z72,$X$7:$X$3715,0),MATCH($AD$4,$W$5:$X$5,0)))</f>
        <v/>
      </c>
    </row>
    <row r="73" spans="1:30">
      <c r="A73" s="237">
        <v>2020101064</v>
      </c>
      <c r="B73" s="237">
        <v>20</v>
      </c>
      <c r="C73" s="238">
        <v>201</v>
      </c>
      <c r="D73" s="239">
        <v>1</v>
      </c>
      <c r="E73" s="238">
        <v>64</v>
      </c>
      <c r="F73" s="237" t="s">
        <v>511</v>
      </c>
      <c r="G73" s="237" t="s">
        <v>512</v>
      </c>
      <c r="H73" s="240" t="s">
        <v>4495</v>
      </c>
      <c r="I73" s="237" t="s">
        <v>341</v>
      </c>
      <c r="J73" s="51"/>
      <c r="K73" s="52" t="str">
        <f t="shared" ref="K73:K136" si="21">IF(AND($C73&gt;0,$H73=""),"ﾘｽﾄ１","")</f>
        <v/>
      </c>
      <c r="L73" s="81" t="str">
        <f t="shared" ref="L73:L136" si="22">IF(K73="ﾘｽﾄ１",G73,"")</f>
        <v/>
      </c>
      <c r="M73" s="53" t="str">
        <f>IF(K73="","",COUNTIF($K$7:K73,"ﾘｽﾄ１"))</f>
        <v/>
      </c>
      <c r="N73" s="53" t="str">
        <f t="shared" ref="N73:N136" si="23">IF(AND(D73=0,E73&gt;0),"同一区","")</f>
        <v/>
      </c>
      <c r="O73" s="54" t="str">
        <f t="shared" ref="O73:O136" si="24">IF(AND(EXACT($K$2,G73),H73&gt;0),"該当１","")</f>
        <v/>
      </c>
      <c r="P73" s="53" t="str">
        <f t="shared" si="14"/>
        <v/>
      </c>
      <c r="Q73" s="52" t="str">
        <f t="shared" si="15"/>
        <v/>
      </c>
      <c r="R73" s="55" t="str">
        <f t="shared" si="16"/>
        <v/>
      </c>
      <c r="S73" s="52" t="str">
        <f t="shared" ref="S73:S136" si="25">IF(AND(Q73="ﾘｽﾄ2",OR(I73=0,AND(N73="同一区",E73=1))),"該当２","")</f>
        <v/>
      </c>
      <c r="T73" s="81" t="str">
        <f t="shared" si="17"/>
        <v/>
      </c>
      <c r="U73" s="53" t="str">
        <f>IF(S73="","",COUNTIF($S$7:S73,"該当２"))</f>
        <v/>
      </c>
      <c r="V73" s="56" t="str">
        <f t="shared" si="18"/>
        <v/>
      </c>
      <c r="W73" s="81" t="str">
        <f t="shared" si="19"/>
        <v/>
      </c>
      <c r="X73" s="53" t="str">
        <f>IF(V73="","",COUNTIF($V$7:V73,"該当３"))</f>
        <v/>
      </c>
      <c r="Z73" s="57">
        <v>67</v>
      </c>
      <c r="AA73" s="59"/>
      <c r="AB73" s="83" t="s">
        <v>4218</v>
      </c>
      <c r="AC73" s="58" t="str">
        <f t="shared" si="13"/>
        <v/>
      </c>
      <c r="AD73" s="58" t="str">
        <f t="shared" si="20"/>
        <v/>
      </c>
    </row>
    <row r="74" spans="1:30">
      <c r="A74" s="237">
        <v>2020101065</v>
      </c>
      <c r="B74" s="237">
        <v>20</v>
      </c>
      <c r="C74" s="238">
        <v>201</v>
      </c>
      <c r="D74" s="239">
        <v>1</v>
      </c>
      <c r="E74" s="238">
        <v>65</v>
      </c>
      <c r="F74" s="237" t="s">
        <v>511</v>
      </c>
      <c r="G74" s="237" t="s">
        <v>512</v>
      </c>
      <c r="H74" s="240" t="s">
        <v>4495</v>
      </c>
      <c r="I74" s="237" t="s">
        <v>572</v>
      </c>
      <c r="J74" s="51"/>
      <c r="K74" s="52" t="str">
        <f t="shared" si="21"/>
        <v/>
      </c>
      <c r="L74" s="81" t="str">
        <f t="shared" si="22"/>
        <v/>
      </c>
      <c r="M74" s="53" t="str">
        <f>IF(K74="","",COUNTIF($K$7:K74,"ﾘｽﾄ１"))</f>
        <v/>
      </c>
      <c r="N74" s="53" t="str">
        <f t="shared" si="23"/>
        <v/>
      </c>
      <c r="O74" s="54" t="str">
        <f t="shared" si="24"/>
        <v/>
      </c>
      <c r="P74" s="53" t="str">
        <f t="shared" si="14"/>
        <v/>
      </c>
      <c r="Q74" s="52" t="str">
        <f t="shared" si="15"/>
        <v/>
      </c>
      <c r="R74" s="55" t="str">
        <f t="shared" si="16"/>
        <v/>
      </c>
      <c r="S74" s="52" t="str">
        <f t="shared" si="25"/>
        <v/>
      </c>
      <c r="T74" s="81" t="str">
        <f t="shared" si="17"/>
        <v/>
      </c>
      <c r="U74" s="53" t="str">
        <f>IF(S74="","",COUNTIF($S$7:S74,"該当２"))</f>
        <v/>
      </c>
      <c r="V74" s="56" t="str">
        <f t="shared" si="18"/>
        <v/>
      </c>
      <c r="W74" s="81" t="str">
        <f t="shared" si="19"/>
        <v/>
      </c>
      <c r="X74" s="53" t="str">
        <f>IF(V74="","",COUNTIF($V$7:V74,"該当３"))</f>
        <v/>
      </c>
      <c r="Z74" s="57">
        <v>68</v>
      </c>
      <c r="AA74" s="59"/>
      <c r="AB74" s="83" t="s">
        <v>4258</v>
      </c>
      <c r="AC74" s="58" t="str">
        <f t="shared" si="13"/>
        <v/>
      </c>
      <c r="AD74" s="58" t="str">
        <f t="shared" si="20"/>
        <v/>
      </c>
    </row>
    <row r="75" spans="1:30">
      <c r="A75" s="237">
        <v>2020102000</v>
      </c>
      <c r="B75" s="237">
        <v>20</v>
      </c>
      <c r="C75" s="238">
        <v>201</v>
      </c>
      <c r="D75" s="239">
        <v>2</v>
      </c>
      <c r="E75" s="238">
        <v>0</v>
      </c>
      <c r="F75" s="237" t="s">
        <v>511</v>
      </c>
      <c r="G75" s="237" t="s">
        <v>512</v>
      </c>
      <c r="H75" s="237" t="s">
        <v>573</v>
      </c>
      <c r="I75" s="237"/>
      <c r="J75" s="51"/>
      <c r="K75" s="52" t="str">
        <f t="shared" si="21"/>
        <v/>
      </c>
      <c r="L75" s="81" t="str">
        <f t="shared" si="22"/>
        <v/>
      </c>
      <c r="M75" s="53" t="str">
        <f>IF(K75="","",COUNTIF($K$7:K75,"ﾘｽﾄ１"))</f>
        <v/>
      </c>
      <c r="N75" s="53" t="str">
        <f t="shared" si="23"/>
        <v/>
      </c>
      <c r="O75" s="54" t="str">
        <f t="shared" si="24"/>
        <v/>
      </c>
      <c r="P75" s="53" t="str">
        <f t="shared" si="14"/>
        <v/>
      </c>
      <c r="Q75" s="52" t="str">
        <f t="shared" si="15"/>
        <v/>
      </c>
      <c r="R75" s="55" t="str">
        <f t="shared" si="16"/>
        <v/>
      </c>
      <c r="S75" s="52" t="str">
        <f t="shared" si="25"/>
        <v/>
      </c>
      <c r="T75" s="81" t="str">
        <f t="shared" si="17"/>
        <v/>
      </c>
      <c r="U75" s="53" t="str">
        <f>IF(S75="","",COUNTIF($S$7:S75,"該当２"))</f>
        <v/>
      </c>
      <c r="V75" s="56" t="str">
        <f t="shared" si="18"/>
        <v/>
      </c>
      <c r="W75" s="81" t="str">
        <f t="shared" si="19"/>
        <v/>
      </c>
      <c r="X75" s="53" t="str">
        <f>IF(V75="","",COUNTIF($V$7:V75,"該当３"))</f>
        <v/>
      </c>
      <c r="Z75" s="57">
        <v>69</v>
      </c>
      <c r="AA75" s="59"/>
      <c r="AB75" s="83" t="s">
        <v>4274</v>
      </c>
      <c r="AC75" s="58" t="str">
        <f t="shared" si="13"/>
        <v/>
      </c>
      <c r="AD75" s="58" t="str">
        <f t="shared" si="20"/>
        <v/>
      </c>
    </row>
    <row r="76" spans="1:30">
      <c r="A76" s="237">
        <v>2020102001</v>
      </c>
      <c r="B76" s="237">
        <v>20</v>
      </c>
      <c r="C76" s="238">
        <v>201</v>
      </c>
      <c r="D76" s="239">
        <v>2</v>
      </c>
      <c r="E76" s="238">
        <v>1</v>
      </c>
      <c r="F76" s="237" t="s">
        <v>511</v>
      </c>
      <c r="G76" s="237" t="s">
        <v>512</v>
      </c>
      <c r="H76" s="237" t="s">
        <v>573</v>
      </c>
      <c r="I76" s="237" t="s">
        <v>574</v>
      </c>
      <c r="J76" s="51"/>
      <c r="K76" s="52" t="str">
        <f t="shared" si="21"/>
        <v/>
      </c>
      <c r="L76" s="81" t="str">
        <f t="shared" si="22"/>
        <v/>
      </c>
      <c r="M76" s="53" t="str">
        <f>IF(K76="","",COUNTIF($K$7:K76,"ﾘｽﾄ１"))</f>
        <v/>
      </c>
      <c r="N76" s="53" t="str">
        <f t="shared" si="23"/>
        <v/>
      </c>
      <c r="O76" s="54" t="str">
        <f t="shared" si="24"/>
        <v/>
      </c>
      <c r="P76" s="53" t="str">
        <f t="shared" si="14"/>
        <v/>
      </c>
      <c r="Q76" s="52" t="str">
        <f t="shared" si="15"/>
        <v/>
      </c>
      <c r="R76" s="55" t="str">
        <f t="shared" si="16"/>
        <v/>
      </c>
      <c r="S76" s="52" t="str">
        <f t="shared" si="25"/>
        <v/>
      </c>
      <c r="T76" s="81" t="str">
        <f t="shared" si="17"/>
        <v/>
      </c>
      <c r="U76" s="53" t="str">
        <f>IF(S76="","",COUNTIF($S$7:S76,"該当２"))</f>
        <v/>
      </c>
      <c r="V76" s="56" t="str">
        <f t="shared" si="18"/>
        <v/>
      </c>
      <c r="W76" s="81" t="str">
        <f t="shared" si="19"/>
        <v/>
      </c>
      <c r="X76" s="53" t="str">
        <f>IF(V76="","",COUNTIF($V$7:V76,"該当３"))</f>
        <v/>
      </c>
      <c r="Z76" s="57">
        <v>70</v>
      </c>
      <c r="AA76" s="59"/>
      <c r="AB76" s="83" t="s">
        <v>4286</v>
      </c>
      <c r="AD76" s="58" t="str">
        <f t="shared" si="20"/>
        <v/>
      </c>
    </row>
    <row r="77" spans="1:30">
      <c r="A77" s="237">
        <v>2020102002</v>
      </c>
      <c r="B77" s="237">
        <v>20</v>
      </c>
      <c r="C77" s="238">
        <v>201</v>
      </c>
      <c r="D77" s="239">
        <v>2</v>
      </c>
      <c r="E77" s="238">
        <v>2</v>
      </c>
      <c r="F77" s="237" t="s">
        <v>511</v>
      </c>
      <c r="G77" s="237" t="s">
        <v>512</v>
      </c>
      <c r="H77" s="237" t="s">
        <v>573</v>
      </c>
      <c r="I77" s="237" t="s">
        <v>575</v>
      </c>
      <c r="J77" s="51"/>
      <c r="K77" s="52" t="str">
        <f t="shared" si="21"/>
        <v/>
      </c>
      <c r="L77" s="81" t="str">
        <f t="shared" si="22"/>
        <v/>
      </c>
      <c r="M77" s="53" t="str">
        <f>IF(K77="","",COUNTIF($K$7:K77,"ﾘｽﾄ１"))</f>
        <v/>
      </c>
      <c r="N77" s="53" t="str">
        <f t="shared" si="23"/>
        <v/>
      </c>
      <c r="O77" s="54" t="str">
        <f t="shared" si="24"/>
        <v/>
      </c>
      <c r="P77" s="53" t="str">
        <f t="shared" si="14"/>
        <v/>
      </c>
      <c r="Q77" s="52" t="str">
        <f t="shared" si="15"/>
        <v/>
      </c>
      <c r="R77" s="55" t="str">
        <f t="shared" si="16"/>
        <v/>
      </c>
      <c r="S77" s="52" t="str">
        <f t="shared" si="25"/>
        <v/>
      </c>
      <c r="T77" s="81" t="str">
        <f t="shared" si="17"/>
        <v/>
      </c>
      <c r="U77" s="53" t="str">
        <f>IF(S77="","",COUNTIF($S$7:S77,"該当２"))</f>
        <v/>
      </c>
      <c r="V77" s="56" t="str">
        <f t="shared" si="18"/>
        <v/>
      </c>
      <c r="W77" s="81" t="str">
        <f t="shared" si="19"/>
        <v/>
      </c>
      <c r="X77" s="53" t="str">
        <f>IF(V77="","",COUNTIF($V$7:V77,"該当３"))</f>
        <v/>
      </c>
      <c r="Z77" s="57">
        <v>71</v>
      </c>
      <c r="AA77" s="59"/>
      <c r="AB77" s="83" t="s">
        <v>4303</v>
      </c>
      <c r="AD77" s="58" t="str">
        <f t="shared" si="20"/>
        <v/>
      </c>
    </row>
    <row r="78" spans="1:30">
      <c r="A78" s="237">
        <v>2020102003</v>
      </c>
      <c r="B78" s="237">
        <v>20</v>
      </c>
      <c r="C78" s="238">
        <v>201</v>
      </c>
      <c r="D78" s="239">
        <v>2</v>
      </c>
      <c r="E78" s="238">
        <v>3</v>
      </c>
      <c r="F78" s="237" t="s">
        <v>511</v>
      </c>
      <c r="G78" s="237" t="s">
        <v>512</v>
      </c>
      <c r="H78" s="237" t="s">
        <v>573</v>
      </c>
      <c r="I78" s="237" t="s">
        <v>576</v>
      </c>
      <c r="J78" s="51"/>
      <c r="K78" s="52" t="str">
        <f t="shared" si="21"/>
        <v/>
      </c>
      <c r="L78" s="81" t="str">
        <f t="shared" si="22"/>
        <v/>
      </c>
      <c r="M78" s="53" t="str">
        <f>IF(K78="","",COUNTIF($K$7:K78,"ﾘｽﾄ１"))</f>
        <v/>
      </c>
      <c r="N78" s="53" t="str">
        <f t="shared" si="23"/>
        <v/>
      </c>
      <c r="O78" s="54" t="str">
        <f t="shared" si="24"/>
        <v/>
      </c>
      <c r="P78" s="53" t="str">
        <f t="shared" si="14"/>
        <v/>
      </c>
      <c r="Q78" s="52" t="str">
        <f t="shared" si="15"/>
        <v/>
      </c>
      <c r="R78" s="55" t="str">
        <f t="shared" si="16"/>
        <v/>
      </c>
      <c r="S78" s="52" t="str">
        <f t="shared" si="25"/>
        <v/>
      </c>
      <c r="T78" s="81" t="str">
        <f t="shared" si="17"/>
        <v/>
      </c>
      <c r="U78" s="53" t="str">
        <f>IF(S78="","",COUNTIF($S$7:S78,"該当２"))</f>
        <v/>
      </c>
      <c r="V78" s="56" t="str">
        <f t="shared" si="18"/>
        <v/>
      </c>
      <c r="W78" s="81" t="str">
        <f t="shared" si="19"/>
        <v/>
      </c>
      <c r="X78" s="53" t="str">
        <f>IF(V78="","",COUNTIF($V$7:V78,"該当３"))</f>
        <v/>
      </c>
      <c r="Z78" s="57">
        <v>72</v>
      </c>
      <c r="AA78" s="59"/>
      <c r="AB78" s="83" t="s">
        <v>4326</v>
      </c>
      <c r="AD78" s="58" t="str">
        <f t="shared" si="20"/>
        <v/>
      </c>
    </row>
    <row r="79" spans="1:30">
      <c r="A79" s="237">
        <v>2020102004</v>
      </c>
      <c r="B79" s="237">
        <v>20</v>
      </c>
      <c r="C79" s="238">
        <v>201</v>
      </c>
      <c r="D79" s="239">
        <v>2</v>
      </c>
      <c r="E79" s="238">
        <v>4</v>
      </c>
      <c r="F79" s="237" t="s">
        <v>511</v>
      </c>
      <c r="G79" s="237" t="s">
        <v>512</v>
      </c>
      <c r="H79" s="237" t="s">
        <v>573</v>
      </c>
      <c r="I79" s="237" t="s">
        <v>577</v>
      </c>
      <c r="J79" s="51"/>
      <c r="K79" s="52" t="str">
        <f t="shared" si="21"/>
        <v/>
      </c>
      <c r="L79" s="81" t="str">
        <f t="shared" si="22"/>
        <v/>
      </c>
      <c r="M79" s="53" t="str">
        <f>IF(K79="","",COUNTIF($K$7:K79,"ﾘｽﾄ１"))</f>
        <v/>
      </c>
      <c r="N79" s="53" t="str">
        <f t="shared" si="23"/>
        <v/>
      </c>
      <c r="O79" s="54" t="str">
        <f t="shared" si="24"/>
        <v/>
      </c>
      <c r="P79" s="53" t="str">
        <f t="shared" si="14"/>
        <v/>
      </c>
      <c r="Q79" s="52" t="str">
        <f t="shared" si="15"/>
        <v/>
      </c>
      <c r="R79" s="55" t="str">
        <f t="shared" si="16"/>
        <v/>
      </c>
      <c r="S79" s="52" t="str">
        <f t="shared" si="25"/>
        <v/>
      </c>
      <c r="T79" s="81" t="str">
        <f t="shared" si="17"/>
        <v/>
      </c>
      <c r="U79" s="53" t="str">
        <f>IF(S79="","",COUNTIF($S$7:S79,"該当２"))</f>
        <v/>
      </c>
      <c r="V79" s="56" t="str">
        <f t="shared" si="18"/>
        <v/>
      </c>
      <c r="W79" s="81" t="str">
        <f t="shared" si="19"/>
        <v/>
      </c>
      <c r="X79" s="53" t="str">
        <f>IF(V79="","",COUNTIF($V$7:V79,"該当３"))</f>
        <v/>
      </c>
      <c r="Z79" s="57">
        <v>73</v>
      </c>
      <c r="AA79" s="59"/>
      <c r="AB79" s="83" t="s">
        <v>4344</v>
      </c>
      <c r="AD79" s="58" t="str">
        <f t="shared" si="20"/>
        <v/>
      </c>
    </row>
    <row r="80" spans="1:30">
      <c r="A80" s="237">
        <v>2020102005</v>
      </c>
      <c r="B80" s="237">
        <v>20</v>
      </c>
      <c r="C80" s="238">
        <v>201</v>
      </c>
      <c r="D80" s="239">
        <v>2</v>
      </c>
      <c r="E80" s="238">
        <v>5</v>
      </c>
      <c r="F80" s="237" t="s">
        <v>511</v>
      </c>
      <c r="G80" s="237" t="s">
        <v>512</v>
      </c>
      <c r="H80" s="237" t="s">
        <v>573</v>
      </c>
      <c r="I80" s="237" t="s">
        <v>578</v>
      </c>
      <c r="J80" s="51"/>
      <c r="K80" s="52" t="str">
        <f t="shared" si="21"/>
        <v/>
      </c>
      <c r="L80" s="81" t="str">
        <f t="shared" si="22"/>
        <v/>
      </c>
      <c r="M80" s="53" t="str">
        <f>IF(K80="","",COUNTIF($K$7:K80,"ﾘｽﾄ１"))</f>
        <v/>
      </c>
      <c r="N80" s="53" t="str">
        <f t="shared" si="23"/>
        <v/>
      </c>
      <c r="O80" s="54" t="str">
        <f t="shared" si="24"/>
        <v/>
      </c>
      <c r="P80" s="53" t="str">
        <f t="shared" si="14"/>
        <v/>
      </c>
      <c r="Q80" s="52" t="str">
        <f t="shared" si="15"/>
        <v/>
      </c>
      <c r="R80" s="55" t="str">
        <f t="shared" si="16"/>
        <v/>
      </c>
      <c r="S80" s="52" t="str">
        <f t="shared" si="25"/>
        <v/>
      </c>
      <c r="T80" s="81" t="str">
        <f t="shared" si="17"/>
        <v/>
      </c>
      <c r="U80" s="53" t="str">
        <f>IF(S80="","",COUNTIF($S$7:S80,"該当２"))</f>
        <v/>
      </c>
      <c r="V80" s="56" t="str">
        <f t="shared" si="18"/>
        <v/>
      </c>
      <c r="W80" s="81" t="str">
        <f t="shared" si="19"/>
        <v/>
      </c>
      <c r="X80" s="53" t="str">
        <f>IF(V80="","",COUNTIF($V$7:V80,"該当３"))</f>
        <v/>
      </c>
      <c r="Z80" s="57">
        <v>74</v>
      </c>
      <c r="AA80" s="59"/>
      <c r="AB80" s="83" t="s">
        <v>4354</v>
      </c>
      <c r="AD80" s="58" t="str">
        <f t="shared" si="20"/>
        <v/>
      </c>
    </row>
    <row r="81" spans="1:30">
      <c r="A81" s="237">
        <v>2020102006</v>
      </c>
      <c r="B81" s="237">
        <v>20</v>
      </c>
      <c r="C81" s="238">
        <v>201</v>
      </c>
      <c r="D81" s="239">
        <v>2</v>
      </c>
      <c r="E81" s="238">
        <v>6</v>
      </c>
      <c r="F81" s="237" t="s">
        <v>511</v>
      </c>
      <c r="G81" s="237" t="s">
        <v>512</v>
      </c>
      <c r="H81" s="237" t="s">
        <v>573</v>
      </c>
      <c r="I81" s="237" t="s">
        <v>5</v>
      </c>
      <c r="J81" s="51"/>
      <c r="K81" s="52" t="str">
        <f t="shared" si="21"/>
        <v/>
      </c>
      <c r="L81" s="81" t="str">
        <f t="shared" si="22"/>
        <v/>
      </c>
      <c r="M81" s="53" t="str">
        <f>IF(K81="","",COUNTIF($K$7:K81,"ﾘｽﾄ１"))</f>
        <v/>
      </c>
      <c r="N81" s="53" t="str">
        <f t="shared" si="23"/>
        <v/>
      </c>
      <c r="O81" s="54" t="str">
        <f t="shared" si="24"/>
        <v/>
      </c>
      <c r="P81" s="53" t="str">
        <f t="shared" si="14"/>
        <v/>
      </c>
      <c r="Q81" s="52" t="str">
        <f t="shared" si="15"/>
        <v/>
      </c>
      <c r="R81" s="55" t="str">
        <f t="shared" si="16"/>
        <v/>
      </c>
      <c r="S81" s="52" t="str">
        <f t="shared" si="25"/>
        <v/>
      </c>
      <c r="T81" s="81" t="str">
        <f t="shared" si="17"/>
        <v/>
      </c>
      <c r="U81" s="53" t="str">
        <f>IF(S81="","",COUNTIF($S$7:S81,"該当２"))</f>
        <v/>
      </c>
      <c r="V81" s="56" t="str">
        <f t="shared" si="18"/>
        <v/>
      </c>
      <c r="W81" s="81" t="str">
        <f t="shared" si="19"/>
        <v/>
      </c>
      <c r="X81" s="53" t="str">
        <f>IF(V81="","",COUNTIF($V$7:V81,"該当３"))</f>
        <v/>
      </c>
      <c r="Z81" s="57">
        <v>75</v>
      </c>
      <c r="AA81" s="59"/>
      <c r="AB81" s="83" t="s">
        <v>4402</v>
      </c>
      <c r="AD81" s="58" t="str">
        <f t="shared" si="20"/>
        <v/>
      </c>
    </row>
    <row r="82" spans="1:30">
      <c r="A82" s="237">
        <v>2020102007</v>
      </c>
      <c r="B82" s="237">
        <v>20</v>
      </c>
      <c r="C82" s="238">
        <v>201</v>
      </c>
      <c r="D82" s="239">
        <v>2</v>
      </c>
      <c r="E82" s="238">
        <v>7</v>
      </c>
      <c r="F82" s="237" t="s">
        <v>511</v>
      </c>
      <c r="G82" s="237" t="s">
        <v>512</v>
      </c>
      <c r="H82" s="237" t="s">
        <v>573</v>
      </c>
      <c r="I82" s="237" t="s">
        <v>579</v>
      </c>
      <c r="J82" s="51"/>
      <c r="K82" s="52" t="str">
        <f t="shared" si="21"/>
        <v/>
      </c>
      <c r="L82" s="81" t="str">
        <f t="shared" si="22"/>
        <v/>
      </c>
      <c r="M82" s="53" t="str">
        <f>IF(K82="","",COUNTIF($K$7:K82,"ﾘｽﾄ１"))</f>
        <v/>
      </c>
      <c r="N82" s="53" t="str">
        <f t="shared" si="23"/>
        <v/>
      </c>
      <c r="O82" s="54" t="str">
        <f t="shared" si="24"/>
        <v/>
      </c>
      <c r="P82" s="53" t="str">
        <f t="shared" si="14"/>
        <v/>
      </c>
      <c r="Q82" s="52" t="str">
        <f t="shared" si="15"/>
        <v/>
      </c>
      <c r="R82" s="55" t="str">
        <f t="shared" si="16"/>
        <v/>
      </c>
      <c r="S82" s="52" t="str">
        <f t="shared" si="25"/>
        <v/>
      </c>
      <c r="T82" s="81" t="str">
        <f t="shared" si="17"/>
        <v/>
      </c>
      <c r="U82" s="53" t="str">
        <f>IF(S82="","",COUNTIF($S$7:S82,"該当２"))</f>
        <v/>
      </c>
      <c r="V82" s="56" t="str">
        <f t="shared" si="18"/>
        <v/>
      </c>
      <c r="W82" s="81" t="str">
        <f t="shared" si="19"/>
        <v/>
      </c>
      <c r="X82" s="53" t="str">
        <f>IF(V82="","",COUNTIF($V$7:V82,"該当３"))</f>
        <v/>
      </c>
      <c r="Z82" s="57">
        <v>76</v>
      </c>
      <c r="AA82" s="59"/>
      <c r="AB82" s="83" t="s">
        <v>4442</v>
      </c>
      <c r="AD82" s="58" t="str">
        <f t="shared" si="20"/>
        <v/>
      </c>
    </row>
    <row r="83" spans="1:30">
      <c r="A83" s="237">
        <v>2020102008</v>
      </c>
      <c r="B83" s="237">
        <v>20</v>
      </c>
      <c r="C83" s="238">
        <v>201</v>
      </c>
      <c r="D83" s="239">
        <v>2</v>
      </c>
      <c r="E83" s="238">
        <v>8</v>
      </c>
      <c r="F83" s="237" t="s">
        <v>511</v>
      </c>
      <c r="G83" s="237" t="s">
        <v>512</v>
      </c>
      <c r="H83" s="237" t="s">
        <v>573</v>
      </c>
      <c r="I83" s="237" t="s">
        <v>580</v>
      </c>
      <c r="J83" s="51"/>
      <c r="K83" s="52" t="str">
        <f t="shared" si="21"/>
        <v/>
      </c>
      <c r="L83" s="81" t="str">
        <f t="shared" si="22"/>
        <v/>
      </c>
      <c r="M83" s="53" t="str">
        <f>IF(K83="","",COUNTIF($K$7:K83,"ﾘｽﾄ１"))</f>
        <v/>
      </c>
      <c r="N83" s="53" t="str">
        <f t="shared" si="23"/>
        <v/>
      </c>
      <c r="O83" s="54" t="str">
        <f t="shared" si="24"/>
        <v/>
      </c>
      <c r="P83" s="53" t="str">
        <f t="shared" si="14"/>
        <v/>
      </c>
      <c r="Q83" s="52" t="str">
        <f t="shared" si="15"/>
        <v/>
      </c>
      <c r="R83" s="55" t="str">
        <f t="shared" si="16"/>
        <v/>
      </c>
      <c r="S83" s="52" t="str">
        <f t="shared" si="25"/>
        <v/>
      </c>
      <c r="T83" s="81" t="str">
        <f t="shared" si="17"/>
        <v/>
      </c>
      <c r="U83" s="53" t="str">
        <f>IF(S83="","",COUNTIF($S$7:S83,"該当２"))</f>
        <v/>
      </c>
      <c r="V83" s="56" t="str">
        <f t="shared" si="18"/>
        <v/>
      </c>
      <c r="W83" s="81" t="str">
        <f t="shared" si="19"/>
        <v/>
      </c>
      <c r="X83" s="53" t="str">
        <f>IF(V83="","",COUNTIF($V$7:V83,"該当３"))</f>
        <v/>
      </c>
      <c r="Z83" s="57">
        <v>77</v>
      </c>
      <c r="AA83" s="59"/>
      <c r="AB83" s="83" t="s">
        <v>295</v>
      </c>
      <c r="AD83" s="58" t="str">
        <f t="shared" si="20"/>
        <v/>
      </c>
    </row>
    <row r="84" spans="1:30">
      <c r="A84" s="237">
        <v>2020102009</v>
      </c>
      <c r="B84" s="237">
        <v>20</v>
      </c>
      <c r="C84" s="238">
        <v>201</v>
      </c>
      <c r="D84" s="239">
        <v>2</v>
      </c>
      <c r="E84" s="238">
        <v>9</v>
      </c>
      <c r="F84" s="237" t="s">
        <v>511</v>
      </c>
      <c r="G84" s="237" t="s">
        <v>512</v>
      </c>
      <c r="H84" s="237" t="s">
        <v>573</v>
      </c>
      <c r="I84" s="237" t="s">
        <v>581</v>
      </c>
      <c r="J84" s="51"/>
      <c r="K84" s="52" t="str">
        <f t="shared" si="21"/>
        <v/>
      </c>
      <c r="L84" s="81" t="str">
        <f t="shared" si="22"/>
        <v/>
      </c>
      <c r="M84" s="53" t="str">
        <f>IF(K84="","",COUNTIF($K$7:K84,"ﾘｽﾄ１"))</f>
        <v/>
      </c>
      <c r="N84" s="53" t="str">
        <f t="shared" si="23"/>
        <v/>
      </c>
      <c r="O84" s="54" t="str">
        <f t="shared" si="24"/>
        <v/>
      </c>
      <c r="P84" s="53" t="str">
        <f t="shared" si="14"/>
        <v/>
      </c>
      <c r="Q84" s="52" t="str">
        <f t="shared" si="15"/>
        <v/>
      </c>
      <c r="R84" s="55" t="str">
        <f t="shared" si="16"/>
        <v/>
      </c>
      <c r="S84" s="52" t="str">
        <f t="shared" si="25"/>
        <v/>
      </c>
      <c r="T84" s="81" t="str">
        <f t="shared" si="17"/>
        <v/>
      </c>
      <c r="U84" s="53" t="str">
        <f>IF(S84="","",COUNTIF($S$7:S84,"該当２"))</f>
        <v/>
      </c>
      <c r="V84" s="56" t="str">
        <f t="shared" si="18"/>
        <v/>
      </c>
      <c r="W84" s="81" t="str">
        <f t="shared" si="19"/>
        <v/>
      </c>
      <c r="X84" s="53" t="str">
        <f>IF(V84="","",COUNTIF($V$7:V84,"該当３"))</f>
        <v/>
      </c>
      <c r="Z84" s="57">
        <v>78</v>
      </c>
      <c r="AA84" s="59"/>
      <c r="AD84" s="58" t="str">
        <f t="shared" si="20"/>
        <v/>
      </c>
    </row>
    <row r="85" spans="1:30">
      <c r="A85" s="237">
        <v>2020102010</v>
      </c>
      <c r="B85" s="237">
        <v>20</v>
      </c>
      <c r="C85" s="238">
        <v>201</v>
      </c>
      <c r="D85" s="239">
        <v>2</v>
      </c>
      <c r="E85" s="238">
        <v>10</v>
      </c>
      <c r="F85" s="237" t="s">
        <v>511</v>
      </c>
      <c r="G85" s="237" t="s">
        <v>512</v>
      </c>
      <c r="H85" s="237" t="s">
        <v>573</v>
      </c>
      <c r="I85" s="237" t="s">
        <v>582</v>
      </c>
      <c r="J85" s="51"/>
      <c r="K85" s="52" t="str">
        <f t="shared" si="21"/>
        <v/>
      </c>
      <c r="L85" s="81" t="str">
        <f t="shared" si="22"/>
        <v/>
      </c>
      <c r="M85" s="53" t="str">
        <f>IF(K85="","",COUNTIF($K$7:K85,"ﾘｽﾄ１"))</f>
        <v/>
      </c>
      <c r="N85" s="53" t="str">
        <f t="shared" si="23"/>
        <v/>
      </c>
      <c r="O85" s="54" t="str">
        <f t="shared" si="24"/>
        <v/>
      </c>
      <c r="P85" s="53" t="str">
        <f t="shared" si="14"/>
        <v/>
      </c>
      <c r="Q85" s="52" t="str">
        <f t="shared" si="15"/>
        <v/>
      </c>
      <c r="R85" s="55" t="str">
        <f t="shared" si="16"/>
        <v/>
      </c>
      <c r="S85" s="52" t="str">
        <f t="shared" si="25"/>
        <v/>
      </c>
      <c r="T85" s="81" t="str">
        <f t="shared" si="17"/>
        <v/>
      </c>
      <c r="U85" s="53" t="str">
        <f>IF(S85="","",COUNTIF($S$7:S85,"該当２"))</f>
        <v/>
      </c>
      <c r="V85" s="56" t="str">
        <f t="shared" si="18"/>
        <v/>
      </c>
      <c r="W85" s="81" t="str">
        <f t="shared" si="19"/>
        <v/>
      </c>
      <c r="X85" s="53" t="str">
        <f>IF(V85="","",COUNTIF($V$7:V85,"該当３"))</f>
        <v/>
      </c>
      <c r="Z85" s="57">
        <v>79</v>
      </c>
      <c r="AA85" s="59"/>
      <c r="AD85" s="58" t="str">
        <f t="shared" si="20"/>
        <v/>
      </c>
    </row>
    <row r="86" spans="1:30">
      <c r="A86" s="237">
        <v>2020102011</v>
      </c>
      <c r="B86" s="237">
        <v>20</v>
      </c>
      <c r="C86" s="238">
        <v>201</v>
      </c>
      <c r="D86" s="239">
        <v>2</v>
      </c>
      <c r="E86" s="238">
        <v>11</v>
      </c>
      <c r="F86" s="237" t="s">
        <v>511</v>
      </c>
      <c r="G86" s="237" t="s">
        <v>512</v>
      </c>
      <c r="H86" s="237" t="s">
        <v>573</v>
      </c>
      <c r="I86" s="237" t="s">
        <v>10</v>
      </c>
      <c r="J86" s="51"/>
      <c r="K86" s="52" t="str">
        <f t="shared" si="21"/>
        <v/>
      </c>
      <c r="L86" s="81" t="str">
        <f t="shared" si="22"/>
        <v/>
      </c>
      <c r="M86" s="53" t="str">
        <f>IF(K86="","",COUNTIF($K$7:K86,"ﾘｽﾄ１"))</f>
        <v/>
      </c>
      <c r="N86" s="53" t="str">
        <f t="shared" si="23"/>
        <v/>
      </c>
      <c r="O86" s="54" t="str">
        <f t="shared" si="24"/>
        <v/>
      </c>
      <c r="P86" s="53" t="str">
        <f t="shared" si="14"/>
        <v/>
      </c>
      <c r="Q86" s="52" t="str">
        <f t="shared" si="15"/>
        <v/>
      </c>
      <c r="R86" s="55" t="str">
        <f t="shared" si="16"/>
        <v/>
      </c>
      <c r="S86" s="52" t="str">
        <f t="shared" si="25"/>
        <v/>
      </c>
      <c r="T86" s="81" t="str">
        <f t="shared" si="17"/>
        <v/>
      </c>
      <c r="U86" s="53" t="str">
        <f>IF(S86="","",COUNTIF($S$7:S86,"該当２"))</f>
        <v/>
      </c>
      <c r="V86" s="56" t="str">
        <f t="shared" si="18"/>
        <v/>
      </c>
      <c r="W86" s="81" t="str">
        <f t="shared" si="19"/>
        <v/>
      </c>
      <c r="X86" s="53" t="str">
        <f>IF(V86="","",COUNTIF($V$7:V86,"該当３"))</f>
        <v/>
      </c>
      <c r="Z86" s="57">
        <v>80</v>
      </c>
      <c r="AA86" s="59"/>
      <c r="AD86" s="58" t="str">
        <f t="shared" si="20"/>
        <v/>
      </c>
    </row>
    <row r="87" spans="1:30">
      <c r="A87" s="237">
        <v>2020102012</v>
      </c>
      <c r="B87" s="237">
        <v>20</v>
      </c>
      <c r="C87" s="238">
        <v>201</v>
      </c>
      <c r="D87" s="239">
        <v>2</v>
      </c>
      <c r="E87" s="238">
        <v>12</v>
      </c>
      <c r="F87" s="237" t="s">
        <v>511</v>
      </c>
      <c r="G87" s="237" t="s">
        <v>512</v>
      </c>
      <c r="H87" s="237" t="s">
        <v>573</v>
      </c>
      <c r="I87" s="237" t="s">
        <v>416</v>
      </c>
      <c r="J87" s="51"/>
      <c r="K87" s="52" t="str">
        <f t="shared" si="21"/>
        <v/>
      </c>
      <c r="L87" s="81" t="str">
        <f t="shared" si="22"/>
        <v/>
      </c>
      <c r="M87" s="53" t="str">
        <f>IF(K87="","",COUNTIF($K$7:K87,"ﾘｽﾄ１"))</f>
        <v/>
      </c>
      <c r="N87" s="53" t="str">
        <f t="shared" si="23"/>
        <v/>
      </c>
      <c r="O87" s="54" t="str">
        <f t="shared" si="24"/>
        <v/>
      </c>
      <c r="P87" s="53" t="str">
        <f t="shared" si="14"/>
        <v/>
      </c>
      <c r="Q87" s="52" t="str">
        <f t="shared" si="15"/>
        <v/>
      </c>
      <c r="R87" s="55" t="str">
        <f t="shared" si="16"/>
        <v/>
      </c>
      <c r="S87" s="52" t="str">
        <f t="shared" si="25"/>
        <v/>
      </c>
      <c r="T87" s="81" t="str">
        <f t="shared" si="17"/>
        <v/>
      </c>
      <c r="U87" s="53" t="str">
        <f>IF(S87="","",COUNTIF($S$7:S87,"該当２"))</f>
        <v/>
      </c>
      <c r="V87" s="56" t="str">
        <f t="shared" si="18"/>
        <v/>
      </c>
      <c r="W87" s="81" t="str">
        <f t="shared" si="19"/>
        <v/>
      </c>
      <c r="X87" s="53" t="str">
        <f>IF(V87="","",COUNTIF($V$7:V87,"該当３"))</f>
        <v/>
      </c>
      <c r="Z87" s="57">
        <v>81</v>
      </c>
      <c r="AA87" s="59"/>
      <c r="AD87" s="58" t="str">
        <f t="shared" si="20"/>
        <v/>
      </c>
    </row>
    <row r="88" spans="1:30">
      <c r="A88" s="237">
        <v>2020102013</v>
      </c>
      <c r="B88" s="237">
        <v>20</v>
      </c>
      <c r="C88" s="238">
        <v>201</v>
      </c>
      <c r="D88" s="239">
        <v>2</v>
      </c>
      <c r="E88" s="238">
        <v>13</v>
      </c>
      <c r="F88" s="237" t="s">
        <v>511</v>
      </c>
      <c r="G88" s="237" t="s">
        <v>512</v>
      </c>
      <c r="H88" s="237" t="s">
        <v>573</v>
      </c>
      <c r="I88" s="240" t="s">
        <v>583</v>
      </c>
      <c r="J88" s="51"/>
      <c r="K88" s="52" t="str">
        <f t="shared" si="21"/>
        <v/>
      </c>
      <c r="L88" s="81" t="str">
        <f t="shared" si="22"/>
        <v/>
      </c>
      <c r="M88" s="53" t="str">
        <f>IF(K88="","",COUNTIF($K$7:K88,"ﾘｽﾄ１"))</f>
        <v/>
      </c>
      <c r="N88" s="53" t="str">
        <f t="shared" si="23"/>
        <v/>
      </c>
      <c r="O88" s="54" t="str">
        <f t="shared" si="24"/>
        <v/>
      </c>
      <c r="P88" s="53" t="str">
        <f t="shared" si="14"/>
        <v/>
      </c>
      <c r="Q88" s="52" t="str">
        <f t="shared" si="15"/>
        <v/>
      </c>
      <c r="R88" s="55" t="str">
        <f t="shared" si="16"/>
        <v/>
      </c>
      <c r="S88" s="52" t="str">
        <f t="shared" si="25"/>
        <v/>
      </c>
      <c r="T88" s="81" t="str">
        <f t="shared" si="17"/>
        <v/>
      </c>
      <c r="U88" s="53" t="str">
        <f>IF(S88="","",COUNTIF($S$7:S88,"該当２"))</f>
        <v/>
      </c>
      <c r="V88" s="56" t="str">
        <f t="shared" si="18"/>
        <v/>
      </c>
      <c r="W88" s="81" t="str">
        <f t="shared" si="19"/>
        <v/>
      </c>
      <c r="X88" s="53" t="str">
        <f>IF(V88="","",COUNTIF($V$7:V88,"該当３"))</f>
        <v/>
      </c>
    </row>
    <row r="89" spans="1:30">
      <c r="A89" s="237">
        <v>2020102014</v>
      </c>
      <c r="B89" s="237">
        <v>20</v>
      </c>
      <c r="C89" s="238">
        <v>201</v>
      </c>
      <c r="D89" s="239">
        <v>2</v>
      </c>
      <c r="E89" s="238">
        <v>14</v>
      </c>
      <c r="F89" s="237" t="s">
        <v>511</v>
      </c>
      <c r="G89" s="237" t="s">
        <v>512</v>
      </c>
      <c r="H89" s="237" t="s">
        <v>573</v>
      </c>
      <c r="I89" s="241" t="s">
        <v>584</v>
      </c>
      <c r="J89" s="51"/>
      <c r="K89" s="52" t="str">
        <f t="shared" si="21"/>
        <v/>
      </c>
      <c r="L89" s="81" t="str">
        <f t="shared" si="22"/>
        <v/>
      </c>
      <c r="M89" s="53" t="str">
        <f>IF(K89="","",COUNTIF($K$7:K89,"ﾘｽﾄ１"))</f>
        <v/>
      </c>
      <c r="N89" s="53" t="str">
        <f t="shared" si="23"/>
        <v/>
      </c>
      <c r="O89" s="54" t="str">
        <f t="shared" si="24"/>
        <v/>
      </c>
      <c r="P89" s="53" t="str">
        <f t="shared" si="14"/>
        <v/>
      </c>
      <c r="Q89" s="52" t="str">
        <f t="shared" si="15"/>
        <v/>
      </c>
      <c r="R89" s="55" t="str">
        <f t="shared" si="16"/>
        <v/>
      </c>
      <c r="S89" s="52" t="str">
        <f t="shared" si="25"/>
        <v/>
      </c>
      <c r="T89" s="81" t="str">
        <f t="shared" si="17"/>
        <v/>
      </c>
      <c r="U89" s="53" t="str">
        <f>IF(S89="","",COUNTIF($S$7:S89,"該当２"))</f>
        <v/>
      </c>
      <c r="V89" s="56" t="str">
        <f t="shared" si="18"/>
        <v/>
      </c>
      <c r="W89" s="81" t="str">
        <f t="shared" si="19"/>
        <v/>
      </c>
      <c r="X89" s="53" t="str">
        <f>IF(V89="","",COUNTIF($V$7:V89,"該当３"))</f>
        <v/>
      </c>
    </row>
    <row r="90" spans="1:30">
      <c r="A90" s="237">
        <v>2020102015</v>
      </c>
      <c r="B90" s="237">
        <v>20</v>
      </c>
      <c r="C90" s="238">
        <v>201</v>
      </c>
      <c r="D90" s="239">
        <v>2</v>
      </c>
      <c r="E90" s="238">
        <v>15</v>
      </c>
      <c r="F90" s="237" t="s">
        <v>511</v>
      </c>
      <c r="G90" s="237" t="s">
        <v>512</v>
      </c>
      <c r="H90" s="237" t="s">
        <v>573</v>
      </c>
      <c r="I90" s="237" t="s">
        <v>585</v>
      </c>
      <c r="J90" s="51"/>
      <c r="K90" s="52" t="str">
        <f t="shared" si="21"/>
        <v/>
      </c>
      <c r="L90" s="81" t="str">
        <f t="shared" si="22"/>
        <v/>
      </c>
      <c r="M90" s="53" t="str">
        <f>IF(K90="","",COUNTIF($K$7:K90,"ﾘｽﾄ１"))</f>
        <v/>
      </c>
      <c r="N90" s="53" t="str">
        <f t="shared" si="23"/>
        <v/>
      </c>
      <c r="O90" s="54" t="str">
        <f t="shared" si="24"/>
        <v/>
      </c>
      <c r="P90" s="53" t="str">
        <f t="shared" si="14"/>
        <v/>
      </c>
      <c r="Q90" s="52" t="str">
        <f t="shared" si="15"/>
        <v/>
      </c>
      <c r="R90" s="55" t="str">
        <f t="shared" si="16"/>
        <v/>
      </c>
      <c r="S90" s="52" t="str">
        <f t="shared" si="25"/>
        <v/>
      </c>
      <c r="T90" s="81" t="str">
        <f t="shared" si="17"/>
        <v/>
      </c>
      <c r="U90" s="53" t="str">
        <f>IF(S90="","",COUNTIF($S$7:S90,"該当２"))</f>
        <v/>
      </c>
      <c r="V90" s="56" t="str">
        <f t="shared" si="18"/>
        <v/>
      </c>
      <c r="W90" s="81" t="str">
        <f t="shared" si="19"/>
        <v/>
      </c>
      <c r="X90" s="53" t="str">
        <f>IF(V90="","",COUNTIF($V$7:V90,"該当３"))</f>
        <v/>
      </c>
    </row>
    <row r="91" spans="1:30">
      <c r="A91" s="237">
        <v>2020102016</v>
      </c>
      <c r="B91" s="237">
        <v>20</v>
      </c>
      <c r="C91" s="238">
        <v>201</v>
      </c>
      <c r="D91" s="239">
        <v>2</v>
      </c>
      <c r="E91" s="238">
        <v>16</v>
      </c>
      <c r="F91" s="237" t="s">
        <v>511</v>
      </c>
      <c r="G91" s="237" t="s">
        <v>512</v>
      </c>
      <c r="H91" s="237" t="s">
        <v>573</v>
      </c>
      <c r="I91" s="237" t="s">
        <v>586</v>
      </c>
      <c r="J91" s="51"/>
      <c r="K91" s="52" t="str">
        <f t="shared" si="21"/>
        <v/>
      </c>
      <c r="L91" s="81" t="str">
        <f t="shared" si="22"/>
        <v/>
      </c>
      <c r="M91" s="53" t="str">
        <f>IF(K91="","",COUNTIF($K$7:K91,"ﾘｽﾄ１"))</f>
        <v/>
      </c>
      <c r="N91" s="53" t="str">
        <f t="shared" si="23"/>
        <v/>
      </c>
      <c r="O91" s="54" t="str">
        <f t="shared" si="24"/>
        <v/>
      </c>
      <c r="P91" s="53" t="str">
        <f t="shared" si="14"/>
        <v/>
      </c>
      <c r="Q91" s="52" t="str">
        <f t="shared" si="15"/>
        <v/>
      </c>
      <c r="R91" s="55" t="str">
        <f t="shared" si="16"/>
        <v/>
      </c>
      <c r="S91" s="52" t="str">
        <f t="shared" si="25"/>
        <v/>
      </c>
      <c r="T91" s="81" t="str">
        <f t="shared" si="17"/>
        <v/>
      </c>
      <c r="U91" s="53" t="str">
        <f>IF(S91="","",COUNTIF($S$7:S91,"該当２"))</f>
        <v/>
      </c>
      <c r="V91" s="56" t="str">
        <f t="shared" si="18"/>
        <v/>
      </c>
      <c r="W91" s="81" t="str">
        <f t="shared" si="19"/>
        <v/>
      </c>
      <c r="X91" s="53" t="str">
        <f>IF(V91="","",COUNTIF($V$7:V91,"該当３"))</f>
        <v/>
      </c>
    </row>
    <row r="92" spans="1:30">
      <c r="A92" s="237">
        <v>2020102017</v>
      </c>
      <c r="B92" s="237">
        <v>20</v>
      </c>
      <c r="C92" s="238">
        <v>201</v>
      </c>
      <c r="D92" s="239">
        <v>2</v>
      </c>
      <c r="E92" s="238">
        <v>17</v>
      </c>
      <c r="F92" s="237" t="s">
        <v>511</v>
      </c>
      <c r="G92" s="237" t="s">
        <v>512</v>
      </c>
      <c r="H92" s="237" t="s">
        <v>573</v>
      </c>
      <c r="I92" s="237" t="s">
        <v>587</v>
      </c>
      <c r="J92" s="51"/>
      <c r="K92" s="52" t="str">
        <f t="shared" si="21"/>
        <v/>
      </c>
      <c r="L92" s="81" t="str">
        <f t="shared" si="22"/>
        <v/>
      </c>
      <c r="M92" s="53" t="str">
        <f>IF(K92="","",COUNTIF($K$7:K92,"ﾘｽﾄ１"))</f>
        <v/>
      </c>
      <c r="N92" s="53" t="str">
        <f t="shared" si="23"/>
        <v/>
      </c>
      <c r="O92" s="54" t="str">
        <f t="shared" si="24"/>
        <v/>
      </c>
      <c r="P92" s="53" t="str">
        <f t="shared" si="14"/>
        <v/>
      </c>
      <c r="Q92" s="52" t="str">
        <f t="shared" si="15"/>
        <v/>
      </c>
      <c r="R92" s="55" t="str">
        <f t="shared" si="16"/>
        <v/>
      </c>
      <c r="S92" s="52" t="str">
        <f t="shared" si="25"/>
        <v/>
      </c>
      <c r="T92" s="81" t="str">
        <f t="shared" si="17"/>
        <v/>
      </c>
      <c r="U92" s="53" t="str">
        <f>IF(S92="","",COUNTIF($S$7:S92,"該当２"))</f>
        <v/>
      </c>
      <c r="V92" s="56" t="str">
        <f t="shared" si="18"/>
        <v/>
      </c>
      <c r="W92" s="81" t="str">
        <f t="shared" si="19"/>
        <v/>
      </c>
      <c r="X92" s="53" t="str">
        <f>IF(V92="","",COUNTIF($V$7:V92,"該当３"))</f>
        <v/>
      </c>
    </row>
    <row r="93" spans="1:30">
      <c r="A93" s="237">
        <v>2020102018</v>
      </c>
      <c r="B93" s="237">
        <v>20</v>
      </c>
      <c r="C93" s="238">
        <v>201</v>
      </c>
      <c r="D93" s="239">
        <v>2</v>
      </c>
      <c r="E93" s="238">
        <v>18</v>
      </c>
      <c r="F93" s="237" t="s">
        <v>511</v>
      </c>
      <c r="G93" s="237" t="s">
        <v>512</v>
      </c>
      <c r="H93" s="237" t="s">
        <v>573</v>
      </c>
      <c r="I93" s="237" t="s">
        <v>588</v>
      </c>
      <c r="J93" s="51"/>
      <c r="K93" s="52" t="str">
        <f t="shared" si="21"/>
        <v/>
      </c>
      <c r="L93" s="81" t="str">
        <f t="shared" si="22"/>
        <v/>
      </c>
      <c r="M93" s="53" t="str">
        <f>IF(K93="","",COUNTIF($K$7:K93,"ﾘｽﾄ１"))</f>
        <v/>
      </c>
      <c r="N93" s="53" t="str">
        <f t="shared" si="23"/>
        <v/>
      </c>
      <c r="O93" s="54" t="str">
        <f t="shared" si="24"/>
        <v/>
      </c>
      <c r="P93" s="53" t="str">
        <f t="shared" si="14"/>
        <v/>
      </c>
      <c r="Q93" s="52" t="str">
        <f t="shared" si="15"/>
        <v/>
      </c>
      <c r="R93" s="55" t="str">
        <f t="shared" si="16"/>
        <v/>
      </c>
      <c r="S93" s="52" t="str">
        <f t="shared" si="25"/>
        <v/>
      </c>
      <c r="T93" s="81" t="str">
        <f t="shared" si="17"/>
        <v/>
      </c>
      <c r="U93" s="53" t="str">
        <f>IF(S93="","",COUNTIF($S$7:S93,"該当２"))</f>
        <v/>
      </c>
      <c r="V93" s="56" t="str">
        <f t="shared" si="18"/>
        <v/>
      </c>
      <c r="W93" s="81" t="str">
        <f t="shared" si="19"/>
        <v/>
      </c>
      <c r="X93" s="53" t="str">
        <f>IF(V93="","",COUNTIF($V$7:V93,"該当３"))</f>
        <v/>
      </c>
    </row>
    <row r="94" spans="1:30">
      <c r="A94" s="237">
        <v>2020102019</v>
      </c>
      <c r="B94" s="237">
        <v>20</v>
      </c>
      <c r="C94" s="238">
        <v>201</v>
      </c>
      <c r="D94" s="239">
        <v>2</v>
      </c>
      <c r="E94" s="238">
        <v>19</v>
      </c>
      <c r="F94" s="237" t="s">
        <v>511</v>
      </c>
      <c r="G94" s="237" t="s">
        <v>512</v>
      </c>
      <c r="H94" s="237" t="s">
        <v>573</v>
      </c>
      <c r="I94" s="237" t="s">
        <v>589</v>
      </c>
      <c r="J94" s="51"/>
      <c r="K94" s="52" t="str">
        <f t="shared" si="21"/>
        <v/>
      </c>
      <c r="L94" s="81" t="str">
        <f t="shared" si="22"/>
        <v/>
      </c>
      <c r="M94" s="53" t="str">
        <f>IF(K94="","",COUNTIF($K$7:K94,"ﾘｽﾄ１"))</f>
        <v/>
      </c>
      <c r="N94" s="53" t="str">
        <f t="shared" si="23"/>
        <v/>
      </c>
      <c r="O94" s="54" t="str">
        <f t="shared" si="24"/>
        <v/>
      </c>
      <c r="P94" s="53" t="str">
        <f t="shared" si="14"/>
        <v/>
      </c>
      <c r="Q94" s="52" t="str">
        <f t="shared" si="15"/>
        <v/>
      </c>
      <c r="R94" s="55" t="str">
        <f t="shared" si="16"/>
        <v/>
      </c>
      <c r="S94" s="52" t="str">
        <f t="shared" si="25"/>
        <v/>
      </c>
      <c r="T94" s="81" t="str">
        <f t="shared" si="17"/>
        <v/>
      </c>
      <c r="U94" s="53" t="str">
        <f>IF(S94="","",COUNTIF($S$7:S94,"該当２"))</f>
        <v/>
      </c>
      <c r="V94" s="56" t="str">
        <f t="shared" si="18"/>
        <v/>
      </c>
      <c r="W94" s="81" t="str">
        <f t="shared" si="19"/>
        <v/>
      </c>
      <c r="X94" s="53" t="str">
        <f>IF(V94="","",COUNTIF($V$7:V94,"該当３"))</f>
        <v/>
      </c>
    </row>
    <row r="95" spans="1:30">
      <c r="A95" s="237">
        <v>2020102020</v>
      </c>
      <c r="B95" s="237">
        <v>20</v>
      </c>
      <c r="C95" s="238">
        <v>201</v>
      </c>
      <c r="D95" s="239">
        <v>2</v>
      </c>
      <c r="E95" s="238">
        <v>20</v>
      </c>
      <c r="F95" s="237" t="s">
        <v>511</v>
      </c>
      <c r="G95" s="237" t="s">
        <v>512</v>
      </c>
      <c r="H95" s="237" t="s">
        <v>573</v>
      </c>
      <c r="I95" s="237" t="s">
        <v>590</v>
      </c>
      <c r="J95" s="51"/>
      <c r="K95" s="52" t="str">
        <f t="shared" si="21"/>
        <v/>
      </c>
      <c r="L95" s="81" t="str">
        <f t="shared" si="22"/>
        <v/>
      </c>
      <c r="M95" s="53" t="str">
        <f>IF(K95="","",COUNTIF($K$7:K95,"ﾘｽﾄ１"))</f>
        <v/>
      </c>
      <c r="N95" s="53" t="str">
        <f t="shared" si="23"/>
        <v/>
      </c>
      <c r="O95" s="54" t="str">
        <f t="shared" si="24"/>
        <v/>
      </c>
      <c r="P95" s="53" t="str">
        <f t="shared" si="14"/>
        <v/>
      </c>
      <c r="Q95" s="52" t="str">
        <f t="shared" si="15"/>
        <v/>
      </c>
      <c r="R95" s="55" t="str">
        <f t="shared" si="16"/>
        <v/>
      </c>
      <c r="S95" s="52" t="str">
        <f t="shared" si="25"/>
        <v/>
      </c>
      <c r="T95" s="81" t="str">
        <f t="shared" si="17"/>
        <v/>
      </c>
      <c r="U95" s="53" t="str">
        <f>IF(S95="","",COUNTIF($S$7:S95,"該当２"))</f>
        <v/>
      </c>
      <c r="V95" s="56" t="str">
        <f t="shared" si="18"/>
        <v/>
      </c>
      <c r="W95" s="81" t="str">
        <f t="shared" si="19"/>
        <v/>
      </c>
      <c r="X95" s="53" t="str">
        <f>IF(V95="","",COUNTIF($V$7:V95,"該当３"))</f>
        <v/>
      </c>
    </row>
    <row r="96" spans="1:30">
      <c r="A96" s="237">
        <v>2020102021</v>
      </c>
      <c r="B96" s="237">
        <v>20</v>
      </c>
      <c r="C96" s="238">
        <v>201</v>
      </c>
      <c r="D96" s="239">
        <v>2</v>
      </c>
      <c r="E96" s="238">
        <v>21</v>
      </c>
      <c r="F96" s="237" t="s">
        <v>511</v>
      </c>
      <c r="G96" s="237" t="s">
        <v>512</v>
      </c>
      <c r="H96" s="237" t="s">
        <v>573</v>
      </c>
      <c r="I96" s="237" t="s">
        <v>591</v>
      </c>
      <c r="J96" s="51"/>
      <c r="K96" s="52" t="str">
        <f t="shared" si="21"/>
        <v/>
      </c>
      <c r="L96" s="81" t="str">
        <f t="shared" si="22"/>
        <v/>
      </c>
      <c r="M96" s="53" t="str">
        <f>IF(K96="","",COUNTIF($K$7:K96,"ﾘｽﾄ１"))</f>
        <v/>
      </c>
      <c r="N96" s="53" t="str">
        <f t="shared" si="23"/>
        <v/>
      </c>
      <c r="O96" s="54" t="str">
        <f t="shared" si="24"/>
        <v/>
      </c>
      <c r="P96" s="53" t="str">
        <f t="shared" si="14"/>
        <v/>
      </c>
      <c r="Q96" s="52" t="str">
        <f t="shared" si="15"/>
        <v/>
      </c>
      <c r="R96" s="55" t="str">
        <f t="shared" si="16"/>
        <v/>
      </c>
      <c r="S96" s="52" t="str">
        <f t="shared" si="25"/>
        <v/>
      </c>
      <c r="T96" s="81" t="str">
        <f t="shared" si="17"/>
        <v/>
      </c>
      <c r="U96" s="53" t="str">
        <f>IF(S96="","",COUNTIF($S$7:S96,"該当２"))</f>
        <v/>
      </c>
      <c r="V96" s="56" t="str">
        <f t="shared" si="18"/>
        <v/>
      </c>
      <c r="W96" s="81" t="str">
        <f t="shared" si="19"/>
        <v/>
      </c>
      <c r="X96" s="53" t="str">
        <f>IF(V96="","",COUNTIF($V$7:V96,"該当３"))</f>
        <v/>
      </c>
    </row>
    <row r="97" spans="1:24">
      <c r="A97" s="237">
        <v>2020102022</v>
      </c>
      <c r="B97" s="237">
        <v>20</v>
      </c>
      <c r="C97" s="238">
        <v>201</v>
      </c>
      <c r="D97" s="239">
        <v>2</v>
      </c>
      <c r="E97" s="238">
        <v>22</v>
      </c>
      <c r="F97" s="237" t="s">
        <v>511</v>
      </c>
      <c r="G97" s="237" t="s">
        <v>512</v>
      </c>
      <c r="H97" s="237" t="s">
        <v>573</v>
      </c>
      <c r="I97" s="237" t="s">
        <v>592</v>
      </c>
      <c r="J97" s="51"/>
      <c r="K97" s="52" t="str">
        <f t="shared" si="21"/>
        <v/>
      </c>
      <c r="L97" s="81" t="str">
        <f t="shared" si="22"/>
        <v/>
      </c>
      <c r="M97" s="53" t="str">
        <f>IF(K97="","",COUNTIF($K$7:K97,"ﾘｽﾄ１"))</f>
        <v/>
      </c>
      <c r="N97" s="53" t="str">
        <f t="shared" si="23"/>
        <v/>
      </c>
      <c r="O97" s="54" t="str">
        <f t="shared" si="24"/>
        <v/>
      </c>
      <c r="P97" s="53" t="str">
        <f t="shared" si="14"/>
        <v/>
      </c>
      <c r="Q97" s="52" t="str">
        <f t="shared" si="15"/>
        <v/>
      </c>
      <c r="R97" s="55" t="str">
        <f t="shared" si="16"/>
        <v/>
      </c>
      <c r="S97" s="52" t="str">
        <f t="shared" si="25"/>
        <v/>
      </c>
      <c r="T97" s="81" t="str">
        <f t="shared" si="17"/>
        <v/>
      </c>
      <c r="U97" s="53" t="str">
        <f>IF(S97="","",COUNTIF($S$7:S97,"該当２"))</f>
        <v/>
      </c>
      <c r="V97" s="56" t="str">
        <f t="shared" si="18"/>
        <v/>
      </c>
      <c r="W97" s="81" t="str">
        <f t="shared" si="19"/>
        <v/>
      </c>
      <c r="X97" s="53" t="str">
        <f>IF(V97="","",COUNTIF($V$7:V97,"該当３"))</f>
        <v/>
      </c>
    </row>
    <row r="98" spans="1:24">
      <c r="A98" s="237">
        <v>2020102023</v>
      </c>
      <c r="B98" s="237">
        <v>20</v>
      </c>
      <c r="C98" s="238">
        <v>201</v>
      </c>
      <c r="D98" s="239">
        <v>2</v>
      </c>
      <c r="E98" s="238">
        <v>23</v>
      </c>
      <c r="F98" s="237" t="s">
        <v>511</v>
      </c>
      <c r="G98" s="237" t="s">
        <v>512</v>
      </c>
      <c r="H98" s="237" t="s">
        <v>573</v>
      </c>
      <c r="I98" s="237" t="s">
        <v>593</v>
      </c>
      <c r="J98" s="51"/>
      <c r="K98" s="52" t="str">
        <f t="shared" si="21"/>
        <v/>
      </c>
      <c r="L98" s="81" t="str">
        <f t="shared" si="22"/>
        <v/>
      </c>
      <c r="M98" s="53" t="str">
        <f>IF(K98="","",COUNTIF($K$7:K98,"ﾘｽﾄ１"))</f>
        <v/>
      </c>
      <c r="N98" s="53" t="str">
        <f t="shared" si="23"/>
        <v/>
      </c>
      <c r="O98" s="54" t="str">
        <f t="shared" si="24"/>
        <v/>
      </c>
      <c r="P98" s="53" t="str">
        <f t="shared" si="14"/>
        <v/>
      </c>
      <c r="Q98" s="52" t="str">
        <f t="shared" si="15"/>
        <v/>
      </c>
      <c r="R98" s="55" t="str">
        <f t="shared" si="16"/>
        <v/>
      </c>
      <c r="S98" s="52" t="str">
        <f t="shared" si="25"/>
        <v/>
      </c>
      <c r="T98" s="81" t="str">
        <f t="shared" si="17"/>
        <v/>
      </c>
      <c r="U98" s="53" t="str">
        <f>IF(S98="","",COUNTIF($S$7:S98,"該当２"))</f>
        <v/>
      </c>
      <c r="V98" s="56" t="str">
        <f t="shared" si="18"/>
        <v/>
      </c>
      <c r="W98" s="81" t="str">
        <f t="shared" si="19"/>
        <v/>
      </c>
      <c r="X98" s="53" t="str">
        <f>IF(V98="","",COUNTIF($V$7:V98,"該当３"))</f>
        <v/>
      </c>
    </row>
    <row r="99" spans="1:24">
      <c r="A99" s="237">
        <v>2020102024</v>
      </c>
      <c r="B99" s="237">
        <v>20</v>
      </c>
      <c r="C99" s="238">
        <v>201</v>
      </c>
      <c r="D99" s="239">
        <v>2</v>
      </c>
      <c r="E99" s="238">
        <v>24</v>
      </c>
      <c r="F99" s="237" t="s">
        <v>511</v>
      </c>
      <c r="G99" s="237" t="s">
        <v>512</v>
      </c>
      <c r="H99" s="237" t="s">
        <v>573</v>
      </c>
      <c r="I99" s="237" t="s">
        <v>454</v>
      </c>
      <c r="J99" s="51"/>
      <c r="K99" s="52" t="str">
        <f t="shared" si="21"/>
        <v/>
      </c>
      <c r="L99" s="81" t="str">
        <f t="shared" si="22"/>
        <v/>
      </c>
      <c r="M99" s="53" t="str">
        <f>IF(K99="","",COUNTIF($K$7:K99,"ﾘｽﾄ１"))</f>
        <v/>
      </c>
      <c r="N99" s="53" t="str">
        <f t="shared" si="23"/>
        <v/>
      </c>
      <c r="O99" s="54" t="str">
        <f t="shared" si="24"/>
        <v/>
      </c>
      <c r="P99" s="53" t="str">
        <f t="shared" si="14"/>
        <v/>
      </c>
      <c r="Q99" s="52" t="str">
        <f t="shared" si="15"/>
        <v/>
      </c>
      <c r="R99" s="55" t="str">
        <f t="shared" si="16"/>
        <v/>
      </c>
      <c r="S99" s="52" t="str">
        <f t="shared" si="25"/>
        <v/>
      </c>
      <c r="T99" s="81" t="str">
        <f t="shared" si="17"/>
        <v/>
      </c>
      <c r="U99" s="53" t="str">
        <f>IF(S99="","",COUNTIF($S$7:S99,"該当２"))</f>
        <v/>
      </c>
      <c r="V99" s="56" t="str">
        <f t="shared" si="18"/>
        <v/>
      </c>
      <c r="W99" s="81" t="str">
        <f t="shared" si="19"/>
        <v/>
      </c>
      <c r="X99" s="53" t="str">
        <f>IF(V99="","",COUNTIF($V$7:V99,"該当３"))</f>
        <v/>
      </c>
    </row>
    <row r="100" spans="1:24">
      <c r="A100" s="237">
        <v>2020102025</v>
      </c>
      <c r="B100" s="237">
        <v>20</v>
      </c>
      <c r="C100" s="238">
        <v>201</v>
      </c>
      <c r="D100" s="239">
        <v>2</v>
      </c>
      <c r="E100" s="238">
        <v>25</v>
      </c>
      <c r="F100" s="237" t="s">
        <v>511</v>
      </c>
      <c r="G100" s="237" t="s">
        <v>512</v>
      </c>
      <c r="H100" s="237" t="s">
        <v>573</v>
      </c>
      <c r="I100" s="237" t="s">
        <v>383</v>
      </c>
      <c r="J100" s="51"/>
      <c r="K100" s="52" t="str">
        <f t="shared" si="21"/>
        <v/>
      </c>
      <c r="L100" s="81" t="str">
        <f t="shared" si="22"/>
        <v/>
      </c>
      <c r="M100" s="53" t="str">
        <f>IF(K100="","",COUNTIF($K$7:K100,"ﾘｽﾄ１"))</f>
        <v/>
      </c>
      <c r="N100" s="53" t="str">
        <f t="shared" si="23"/>
        <v/>
      </c>
      <c r="O100" s="54" t="str">
        <f t="shared" si="24"/>
        <v/>
      </c>
      <c r="P100" s="53" t="str">
        <f t="shared" si="14"/>
        <v/>
      </c>
      <c r="Q100" s="52" t="str">
        <f t="shared" si="15"/>
        <v/>
      </c>
      <c r="R100" s="55" t="str">
        <f t="shared" si="16"/>
        <v/>
      </c>
      <c r="S100" s="52" t="str">
        <f t="shared" si="25"/>
        <v/>
      </c>
      <c r="T100" s="81" t="str">
        <f t="shared" si="17"/>
        <v/>
      </c>
      <c r="U100" s="53" t="str">
        <f>IF(S100="","",COUNTIF($S$7:S100,"該当２"))</f>
        <v/>
      </c>
      <c r="V100" s="56" t="str">
        <f t="shared" si="18"/>
        <v/>
      </c>
      <c r="W100" s="81" t="str">
        <f t="shared" si="19"/>
        <v/>
      </c>
      <c r="X100" s="53" t="str">
        <f>IF(V100="","",COUNTIF($V$7:V100,"該当３"))</f>
        <v/>
      </c>
    </row>
    <row r="101" spans="1:24">
      <c r="A101" s="237">
        <v>2020102026</v>
      </c>
      <c r="B101" s="237">
        <v>20</v>
      </c>
      <c r="C101" s="238">
        <v>201</v>
      </c>
      <c r="D101" s="239">
        <v>2</v>
      </c>
      <c r="E101" s="238">
        <v>26</v>
      </c>
      <c r="F101" s="237" t="s">
        <v>511</v>
      </c>
      <c r="G101" s="237" t="s">
        <v>512</v>
      </c>
      <c r="H101" s="237" t="s">
        <v>573</v>
      </c>
      <c r="I101" s="237" t="s">
        <v>594</v>
      </c>
      <c r="J101" s="51"/>
      <c r="K101" s="52" t="str">
        <f t="shared" si="21"/>
        <v/>
      </c>
      <c r="L101" s="81" t="str">
        <f t="shared" si="22"/>
        <v/>
      </c>
      <c r="M101" s="53" t="str">
        <f>IF(K101="","",COUNTIF($K$7:K101,"ﾘｽﾄ１"))</f>
        <v/>
      </c>
      <c r="N101" s="53" t="str">
        <f t="shared" si="23"/>
        <v/>
      </c>
      <c r="O101" s="54" t="str">
        <f t="shared" si="24"/>
        <v/>
      </c>
      <c r="P101" s="53" t="str">
        <f t="shared" si="14"/>
        <v/>
      </c>
      <c r="Q101" s="52" t="str">
        <f t="shared" si="15"/>
        <v/>
      </c>
      <c r="R101" s="55" t="str">
        <f t="shared" si="16"/>
        <v/>
      </c>
      <c r="S101" s="52" t="str">
        <f t="shared" si="25"/>
        <v/>
      </c>
      <c r="T101" s="81" t="str">
        <f t="shared" si="17"/>
        <v/>
      </c>
      <c r="U101" s="53" t="str">
        <f>IF(S101="","",COUNTIF($S$7:S101,"該当２"))</f>
        <v/>
      </c>
      <c r="V101" s="56" t="str">
        <f t="shared" si="18"/>
        <v/>
      </c>
      <c r="W101" s="81" t="str">
        <f t="shared" si="19"/>
        <v/>
      </c>
      <c r="X101" s="53" t="str">
        <f>IF(V101="","",COUNTIF($V$7:V101,"該当３"))</f>
        <v/>
      </c>
    </row>
    <row r="102" spans="1:24">
      <c r="A102" s="237">
        <v>2020102027</v>
      </c>
      <c r="B102" s="237">
        <v>20</v>
      </c>
      <c r="C102" s="238">
        <v>201</v>
      </c>
      <c r="D102" s="239">
        <v>2</v>
      </c>
      <c r="E102" s="238">
        <v>27</v>
      </c>
      <c r="F102" s="237" t="s">
        <v>511</v>
      </c>
      <c r="G102" s="237" t="s">
        <v>512</v>
      </c>
      <c r="H102" s="237" t="s">
        <v>573</v>
      </c>
      <c r="I102" s="237" t="s">
        <v>595</v>
      </c>
      <c r="J102" s="51"/>
      <c r="K102" s="52" t="str">
        <f t="shared" si="21"/>
        <v/>
      </c>
      <c r="L102" s="81" t="str">
        <f t="shared" si="22"/>
        <v/>
      </c>
      <c r="M102" s="53" t="str">
        <f>IF(K102="","",COUNTIF($K$7:K102,"ﾘｽﾄ１"))</f>
        <v/>
      </c>
      <c r="N102" s="53" t="str">
        <f t="shared" si="23"/>
        <v/>
      </c>
      <c r="O102" s="54" t="str">
        <f t="shared" si="24"/>
        <v/>
      </c>
      <c r="P102" s="53" t="str">
        <f t="shared" si="14"/>
        <v/>
      </c>
      <c r="Q102" s="52" t="str">
        <f t="shared" si="15"/>
        <v/>
      </c>
      <c r="R102" s="55" t="str">
        <f t="shared" si="16"/>
        <v/>
      </c>
      <c r="S102" s="52" t="str">
        <f t="shared" si="25"/>
        <v/>
      </c>
      <c r="T102" s="81" t="str">
        <f t="shared" si="17"/>
        <v/>
      </c>
      <c r="U102" s="53" t="str">
        <f>IF(S102="","",COUNTIF($S$7:S102,"該当２"))</f>
        <v/>
      </c>
      <c r="V102" s="56" t="str">
        <f t="shared" si="18"/>
        <v/>
      </c>
      <c r="W102" s="81" t="str">
        <f t="shared" si="19"/>
        <v/>
      </c>
      <c r="X102" s="53" t="str">
        <f>IF(V102="","",COUNTIF($V$7:V102,"該当３"))</f>
        <v/>
      </c>
    </row>
    <row r="103" spans="1:24">
      <c r="A103" s="237">
        <v>2020102028</v>
      </c>
      <c r="B103" s="237">
        <v>20</v>
      </c>
      <c r="C103" s="238">
        <v>201</v>
      </c>
      <c r="D103" s="239">
        <v>2</v>
      </c>
      <c r="E103" s="238">
        <v>28</v>
      </c>
      <c r="F103" s="237" t="s">
        <v>511</v>
      </c>
      <c r="G103" s="237" t="s">
        <v>512</v>
      </c>
      <c r="H103" s="237" t="s">
        <v>573</v>
      </c>
      <c r="I103" s="237" t="s">
        <v>596</v>
      </c>
      <c r="J103" s="51"/>
      <c r="K103" s="52" t="str">
        <f t="shared" si="21"/>
        <v/>
      </c>
      <c r="L103" s="81" t="str">
        <f t="shared" si="22"/>
        <v/>
      </c>
      <c r="M103" s="53" t="str">
        <f>IF(K103="","",COUNTIF($K$7:K103,"ﾘｽﾄ１"))</f>
        <v/>
      </c>
      <c r="N103" s="53" t="str">
        <f t="shared" si="23"/>
        <v/>
      </c>
      <c r="O103" s="54" t="str">
        <f t="shared" si="24"/>
        <v/>
      </c>
      <c r="P103" s="53" t="str">
        <f t="shared" si="14"/>
        <v/>
      </c>
      <c r="Q103" s="52" t="str">
        <f t="shared" si="15"/>
        <v/>
      </c>
      <c r="R103" s="55" t="str">
        <f t="shared" si="16"/>
        <v/>
      </c>
      <c r="S103" s="52" t="str">
        <f t="shared" si="25"/>
        <v/>
      </c>
      <c r="T103" s="81" t="str">
        <f t="shared" si="17"/>
        <v/>
      </c>
      <c r="U103" s="53" t="str">
        <f>IF(S103="","",COUNTIF($S$7:S103,"該当２"))</f>
        <v/>
      </c>
      <c r="V103" s="56" t="str">
        <f t="shared" si="18"/>
        <v/>
      </c>
      <c r="W103" s="81" t="str">
        <f t="shared" si="19"/>
        <v/>
      </c>
      <c r="X103" s="53" t="str">
        <f>IF(V103="","",COUNTIF($V$7:V103,"該当３"))</f>
        <v/>
      </c>
    </row>
    <row r="104" spans="1:24">
      <c r="A104" s="237">
        <v>2020102029</v>
      </c>
      <c r="B104" s="237">
        <v>20</v>
      </c>
      <c r="C104" s="238">
        <v>201</v>
      </c>
      <c r="D104" s="239">
        <v>2</v>
      </c>
      <c r="E104" s="238">
        <v>29</v>
      </c>
      <c r="F104" s="237" t="s">
        <v>511</v>
      </c>
      <c r="G104" s="237" t="s">
        <v>512</v>
      </c>
      <c r="H104" s="237" t="s">
        <v>573</v>
      </c>
      <c r="I104" s="237" t="s">
        <v>597</v>
      </c>
      <c r="J104" s="51"/>
      <c r="K104" s="52" t="str">
        <f t="shared" si="21"/>
        <v/>
      </c>
      <c r="L104" s="81" t="str">
        <f t="shared" si="22"/>
        <v/>
      </c>
      <c r="M104" s="53" t="str">
        <f>IF(K104="","",COUNTIF($K$7:K104,"ﾘｽﾄ１"))</f>
        <v/>
      </c>
      <c r="N104" s="53" t="str">
        <f t="shared" si="23"/>
        <v/>
      </c>
      <c r="O104" s="54" t="str">
        <f t="shared" si="24"/>
        <v/>
      </c>
      <c r="P104" s="53" t="str">
        <f t="shared" si="14"/>
        <v/>
      </c>
      <c r="Q104" s="52" t="str">
        <f t="shared" si="15"/>
        <v/>
      </c>
      <c r="R104" s="55" t="str">
        <f t="shared" si="16"/>
        <v/>
      </c>
      <c r="S104" s="52" t="str">
        <f t="shared" si="25"/>
        <v/>
      </c>
      <c r="T104" s="81" t="str">
        <f t="shared" si="17"/>
        <v/>
      </c>
      <c r="U104" s="53" t="str">
        <f>IF(S104="","",COUNTIF($S$7:S104,"該当２"))</f>
        <v/>
      </c>
      <c r="V104" s="56" t="str">
        <f t="shared" si="18"/>
        <v/>
      </c>
      <c r="W104" s="81" t="str">
        <f t="shared" si="19"/>
        <v/>
      </c>
      <c r="X104" s="53" t="str">
        <f>IF(V104="","",COUNTIF($V$7:V104,"該当３"))</f>
        <v/>
      </c>
    </row>
    <row r="105" spans="1:24">
      <c r="A105" s="237">
        <v>2020102030</v>
      </c>
      <c r="B105" s="237">
        <v>20</v>
      </c>
      <c r="C105" s="238">
        <v>201</v>
      </c>
      <c r="D105" s="239">
        <v>2</v>
      </c>
      <c r="E105" s="238">
        <v>30</v>
      </c>
      <c r="F105" s="237" t="s">
        <v>511</v>
      </c>
      <c r="G105" s="237" t="s">
        <v>512</v>
      </c>
      <c r="H105" s="237" t="s">
        <v>573</v>
      </c>
      <c r="I105" s="237" t="s">
        <v>598</v>
      </c>
      <c r="J105" s="51"/>
      <c r="K105" s="52" t="str">
        <f t="shared" si="21"/>
        <v/>
      </c>
      <c r="L105" s="81" t="str">
        <f t="shared" si="22"/>
        <v/>
      </c>
      <c r="M105" s="53" t="str">
        <f>IF(K105="","",COUNTIF($K$7:K105,"ﾘｽﾄ１"))</f>
        <v/>
      </c>
      <c r="N105" s="53" t="str">
        <f t="shared" si="23"/>
        <v/>
      </c>
      <c r="O105" s="54" t="str">
        <f t="shared" si="24"/>
        <v/>
      </c>
      <c r="P105" s="53" t="str">
        <f t="shared" si="14"/>
        <v/>
      </c>
      <c r="Q105" s="52" t="str">
        <f t="shared" si="15"/>
        <v/>
      </c>
      <c r="R105" s="55" t="str">
        <f t="shared" si="16"/>
        <v/>
      </c>
      <c r="S105" s="52" t="str">
        <f t="shared" si="25"/>
        <v/>
      </c>
      <c r="T105" s="81" t="str">
        <f t="shared" si="17"/>
        <v/>
      </c>
      <c r="U105" s="53" t="str">
        <f>IF(S105="","",COUNTIF($S$7:S105,"該当２"))</f>
        <v/>
      </c>
      <c r="V105" s="56" t="str">
        <f t="shared" si="18"/>
        <v/>
      </c>
      <c r="W105" s="81" t="str">
        <f t="shared" si="19"/>
        <v/>
      </c>
      <c r="X105" s="53" t="str">
        <f>IF(V105="","",COUNTIF($V$7:V105,"該当３"))</f>
        <v/>
      </c>
    </row>
    <row r="106" spans="1:24">
      <c r="A106" s="237">
        <v>2020103000</v>
      </c>
      <c r="B106" s="237">
        <v>20</v>
      </c>
      <c r="C106" s="238">
        <v>201</v>
      </c>
      <c r="D106" s="239">
        <v>3</v>
      </c>
      <c r="E106" s="238">
        <v>0</v>
      </c>
      <c r="F106" s="237" t="s">
        <v>511</v>
      </c>
      <c r="G106" s="237" t="s">
        <v>512</v>
      </c>
      <c r="H106" s="237" t="s">
        <v>599</v>
      </c>
      <c r="I106" s="237"/>
      <c r="J106" s="51"/>
      <c r="K106" s="52" t="str">
        <f t="shared" si="21"/>
        <v/>
      </c>
      <c r="L106" s="81" t="str">
        <f t="shared" si="22"/>
        <v/>
      </c>
      <c r="M106" s="53" t="str">
        <f>IF(K106="","",COUNTIF($K$7:K106,"ﾘｽﾄ１"))</f>
        <v/>
      </c>
      <c r="N106" s="53" t="str">
        <f t="shared" si="23"/>
        <v/>
      </c>
      <c r="O106" s="54" t="str">
        <f t="shared" si="24"/>
        <v/>
      </c>
      <c r="P106" s="53" t="str">
        <f t="shared" si="14"/>
        <v/>
      </c>
      <c r="Q106" s="52" t="str">
        <f t="shared" si="15"/>
        <v/>
      </c>
      <c r="R106" s="55" t="str">
        <f t="shared" si="16"/>
        <v/>
      </c>
      <c r="S106" s="52" t="str">
        <f t="shared" si="25"/>
        <v/>
      </c>
      <c r="T106" s="81" t="str">
        <f t="shared" si="17"/>
        <v/>
      </c>
      <c r="U106" s="53" t="str">
        <f>IF(S106="","",COUNTIF($S$7:S106,"該当２"))</f>
        <v/>
      </c>
      <c r="V106" s="56" t="str">
        <f t="shared" si="18"/>
        <v/>
      </c>
      <c r="W106" s="81" t="str">
        <f t="shared" si="19"/>
        <v/>
      </c>
      <c r="X106" s="53" t="str">
        <f>IF(V106="","",COUNTIF($V$7:V106,"該当３"))</f>
        <v/>
      </c>
    </row>
    <row r="107" spans="1:24">
      <c r="A107" s="237">
        <v>2020103001</v>
      </c>
      <c r="B107" s="237">
        <v>20</v>
      </c>
      <c r="C107" s="238">
        <v>201</v>
      </c>
      <c r="D107" s="239">
        <v>3</v>
      </c>
      <c r="E107" s="238">
        <v>1</v>
      </c>
      <c r="F107" s="237" t="s">
        <v>511</v>
      </c>
      <c r="G107" s="237" t="s">
        <v>512</v>
      </c>
      <c r="H107" s="237" t="s">
        <v>599</v>
      </c>
      <c r="I107" s="237" t="s">
        <v>600</v>
      </c>
      <c r="J107" s="51"/>
      <c r="K107" s="52" t="str">
        <f t="shared" si="21"/>
        <v/>
      </c>
      <c r="L107" s="81" t="str">
        <f t="shared" si="22"/>
        <v/>
      </c>
      <c r="M107" s="53" t="str">
        <f>IF(K107="","",COUNTIF($K$7:K107,"ﾘｽﾄ１"))</f>
        <v/>
      </c>
      <c r="N107" s="53" t="str">
        <f t="shared" si="23"/>
        <v/>
      </c>
      <c r="O107" s="54" t="str">
        <f t="shared" si="24"/>
        <v/>
      </c>
      <c r="P107" s="53" t="str">
        <f t="shared" si="14"/>
        <v/>
      </c>
      <c r="Q107" s="52" t="str">
        <f t="shared" si="15"/>
        <v/>
      </c>
      <c r="R107" s="55" t="str">
        <f t="shared" si="16"/>
        <v/>
      </c>
      <c r="S107" s="52" t="str">
        <f t="shared" si="25"/>
        <v/>
      </c>
      <c r="T107" s="81" t="str">
        <f t="shared" si="17"/>
        <v/>
      </c>
      <c r="U107" s="53" t="str">
        <f>IF(S107="","",COUNTIF($S$7:S107,"該当２"))</f>
        <v/>
      </c>
      <c r="V107" s="56" t="str">
        <f t="shared" si="18"/>
        <v/>
      </c>
      <c r="W107" s="81" t="str">
        <f t="shared" si="19"/>
        <v/>
      </c>
      <c r="X107" s="53" t="str">
        <f>IF(V107="","",COUNTIF($V$7:V107,"該当３"))</f>
        <v/>
      </c>
    </row>
    <row r="108" spans="1:24">
      <c r="A108" s="237">
        <v>2020103002</v>
      </c>
      <c r="B108" s="237">
        <v>20</v>
      </c>
      <c r="C108" s="238">
        <v>201</v>
      </c>
      <c r="D108" s="239">
        <v>3</v>
      </c>
      <c r="E108" s="238">
        <v>2</v>
      </c>
      <c r="F108" s="237" t="s">
        <v>511</v>
      </c>
      <c r="G108" s="237" t="s">
        <v>512</v>
      </c>
      <c r="H108" s="237" t="s">
        <v>599</v>
      </c>
      <c r="I108" s="237" t="s">
        <v>601</v>
      </c>
      <c r="J108" s="51"/>
      <c r="K108" s="52" t="str">
        <f t="shared" si="21"/>
        <v/>
      </c>
      <c r="L108" s="81" t="str">
        <f t="shared" si="22"/>
        <v/>
      </c>
      <c r="M108" s="53" t="str">
        <f>IF(K108="","",COUNTIF($K$7:K108,"ﾘｽﾄ１"))</f>
        <v/>
      </c>
      <c r="N108" s="53" t="str">
        <f t="shared" si="23"/>
        <v/>
      </c>
      <c r="O108" s="54" t="str">
        <f t="shared" si="24"/>
        <v/>
      </c>
      <c r="P108" s="53" t="str">
        <f t="shared" si="14"/>
        <v/>
      </c>
      <c r="Q108" s="52" t="str">
        <f t="shared" si="15"/>
        <v/>
      </c>
      <c r="R108" s="55" t="str">
        <f t="shared" si="16"/>
        <v/>
      </c>
      <c r="S108" s="52" t="str">
        <f t="shared" si="25"/>
        <v/>
      </c>
      <c r="T108" s="81" t="str">
        <f t="shared" si="17"/>
        <v/>
      </c>
      <c r="U108" s="53" t="str">
        <f>IF(S108="","",COUNTIF($S$7:S108,"該当２"))</f>
        <v/>
      </c>
      <c r="V108" s="56" t="str">
        <f t="shared" si="18"/>
        <v/>
      </c>
      <c r="W108" s="81" t="str">
        <f t="shared" si="19"/>
        <v/>
      </c>
      <c r="X108" s="53" t="str">
        <f>IF(V108="","",COUNTIF($V$7:V108,"該当３"))</f>
        <v/>
      </c>
    </row>
    <row r="109" spans="1:24">
      <c r="A109" s="237">
        <v>2020103003</v>
      </c>
      <c r="B109" s="237">
        <v>20</v>
      </c>
      <c r="C109" s="238">
        <v>201</v>
      </c>
      <c r="D109" s="239">
        <v>3</v>
      </c>
      <c r="E109" s="238">
        <v>3</v>
      </c>
      <c r="F109" s="237" t="s">
        <v>511</v>
      </c>
      <c r="G109" s="237" t="s">
        <v>512</v>
      </c>
      <c r="H109" s="237" t="s">
        <v>599</v>
      </c>
      <c r="I109" s="237" t="s">
        <v>602</v>
      </c>
      <c r="J109" s="51"/>
      <c r="K109" s="52" t="str">
        <f t="shared" si="21"/>
        <v/>
      </c>
      <c r="L109" s="81" t="str">
        <f t="shared" si="22"/>
        <v/>
      </c>
      <c r="M109" s="53" t="str">
        <f>IF(K109="","",COUNTIF($K$7:K109,"ﾘｽﾄ１"))</f>
        <v/>
      </c>
      <c r="N109" s="53" t="str">
        <f t="shared" si="23"/>
        <v/>
      </c>
      <c r="O109" s="54" t="str">
        <f t="shared" si="24"/>
        <v/>
      </c>
      <c r="P109" s="53" t="str">
        <f t="shared" si="14"/>
        <v/>
      </c>
      <c r="Q109" s="52" t="str">
        <f t="shared" si="15"/>
        <v/>
      </c>
      <c r="R109" s="55" t="str">
        <f t="shared" si="16"/>
        <v/>
      </c>
      <c r="S109" s="52" t="str">
        <f t="shared" si="25"/>
        <v/>
      </c>
      <c r="T109" s="81" t="str">
        <f t="shared" si="17"/>
        <v/>
      </c>
      <c r="U109" s="53" t="str">
        <f>IF(S109="","",COUNTIF($S$7:S109,"該当２"))</f>
        <v/>
      </c>
      <c r="V109" s="56" t="str">
        <f t="shared" si="18"/>
        <v/>
      </c>
      <c r="W109" s="81" t="str">
        <f t="shared" si="19"/>
        <v/>
      </c>
      <c r="X109" s="53" t="str">
        <f>IF(V109="","",COUNTIF($V$7:V109,"該当３"))</f>
        <v/>
      </c>
    </row>
    <row r="110" spans="1:24">
      <c r="A110" s="237">
        <v>2020103004</v>
      </c>
      <c r="B110" s="237">
        <v>20</v>
      </c>
      <c r="C110" s="238">
        <v>201</v>
      </c>
      <c r="D110" s="239">
        <v>3</v>
      </c>
      <c r="E110" s="238">
        <v>4</v>
      </c>
      <c r="F110" s="237" t="s">
        <v>511</v>
      </c>
      <c r="G110" s="237" t="s">
        <v>512</v>
      </c>
      <c r="H110" s="237" t="s">
        <v>599</v>
      </c>
      <c r="I110" s="237" t="s">
        <v>603</v>
      </c>
      <c r="J110" s="51"/>
      <c r="K110" s="52" t="str">
        <f t="shared" si="21"/>
        <v/>
      </c>
      <c r="L110" s="81" t="str">
        <f t="shared" si="22"/>
        <v/>
      </c>
      <c r="M110" s="53" t="str">
        <f>IF(K110="","",COUNTIF($K$7:K110,"ﾘｽﾄ１"))</f>
        <v/>
      </c>
      <c r="N110" s="53" t="str">
        <f t="shared" si="23"/>
        <v/>
      </c>
      <c r="O110" s="54" t="str">
        <f t="shared" si="24"/>
        <v/>
      </c>
      <c r="P110" s="53" t="str">
        <f t="shared" si="14"/>
        <v/>
      </c>
      <c r="Q110" s="52" t="str">
        <f t="shared" si="15"/>
        <v/>
      </c>
      <c r="R110" s="55" t="str">
        <f t="shared" si="16"/>
        <v/>
      </c>
      <c r="S110" s="52" t="str">
        <f t="shared" si="25"/>
        <v/>
      </c>
      <c r="T110" s="81" t="str">
        <f t="shared" si="17"/>
        <v/>
      </c>
      <c r="U110" s="53" t="str">
        <f>IF(S110="","",COUNTIF($S$7:S110,"該当２"))</f>
        <v/>
      </c>
      <c r="V110" s="56" t="str">
        <f t="shared" si="18"/>
        <v/>
      </c>
      <c r="W110" s="81" t="str">
        <f t="shared" si="19"/>
        <v/>
      </c>
      <c r="X110" s="53" t="str">
        <f>IF(V110="","",COUNTIF($V$7:V110,"該当３"))</f>
        <v/>
      </c>
    </row>
    <row r="111" spans="1:24">
      <c r="A111" s="237">
        <v>2020103005</v>
      </c>
      <c r="B111" s="237">
        <v>20</v>
      </c>
      <c r="C111" s="238">
        <v>201</v>
      </c>
      <c r="D111" s="239">
        <v>3</v>
      </c>
      <c r="E111" s="238">
        <v>5</v>
      </c>
      <c r="F111" s="237" t="s">
        <v>511</v>
      </c>
      <c r="G111" s="237" t="s">
        <v>512</v>
      </c>
      <c r="H111" s="237" t="s">
        <v>599</v>
      </c>
      <c r="I111" s="237" t="s">
        <v>10</v>
      </c>
      <c r="J111" s="51"/>
      <c r="K111" s="52" t="str">
        <f t="shared" si="21"/>
        <v/>
      </c>
      <c r="L111" s="81" t="str">
        <f t="shared" si="22"/>
        <v/>
      </c>
      <c r="M111" s="53" t="str">
        <f>IF(K111="","",COUNTIF($K$7:K111,"ﾘｽﾄ１"))</f>
        <v/>
      </c>
      <c r="N111" s="53" t="str">
        <f t="shared" si="23"/>
        <v/>
      </c>
      <c r="O111" s="54" t="str">
        <f t="shared" si="24"/>
        <v/>
      </c>
      <c r="P111" s="53" t="str">
        <f t="shared" si="14"/>
        <v/>
      </c>
      <c r="Q111" s="52" t="str">
        <f t="shared" si="15"/>
        <v/>
      </c>
      <c r="R111" s="55" t="str">
        <f t="shared" si="16"/>
        <v/>
      </c>
      <c r="S111" s="52" t="str">
        <f t="shared" si="25"/>
        <v/>
      </c>
      <c r="T111" s="81" t="str">
        <f t="shared" si="17"/>
        <v/>
      </c>
      <c r="U111" s="53" t="str">
        <f>IF(S111="","",COUNTIF($S$7:S111,"該当２"))</f>
        <v/>
      </c>
      <c r="V111" s="56" t="str">
        <f t="shared" si="18"/>
        <v/>
      </c>
      <c r="W111" s="81" t="str">
        <f t="shared" si="19"/>
        <v/>
      </c>
      <c r="X111" s="53" t="str">
        <f>IF(V111="","",COUNTIF($V$7:V111,"該当３"))</f>
        <v/>
      </c>
    </row>
    <row r="112" spans="1:24">
      <c r="A112" s="237">
        <v>2020103006</v>
      </c>
      <c r="B112" s="237">
        <v>20</v>
      </c>
      <c r="C112" s="238">
        <v>201</v>
      </c>
      <c r="D112" s="239">
        <v>3</v>
      </c>
      <c r="E112" s="238">
        <v>6</v>
      </c>
      <c r="F112" s="237" t="s">
        <v>511</v>
      </c>
      <c r="G112" s="237" t="s">
        <v>512</v>
      </c>
      <c r="H112" s="237" t="s">
        <v>599</v>
      </c>
      <c r="I112" s="237" t="s">
        <v>604</v>
      </c>
      <c r="J112" s="51"/>
      <c r="K112" s="52" t="str">
        <f t="shared" si="21"/>
        <v/>
      </c>
      <c r="L112" s="81" t="str">
        <f t="shared" si="22"/>
        <v/>
      </c>
      <c r="M112" s="53" t="str">
        <f>IF(K112="","",COUNTIF($K$7:K112,"ﾘｽﾄ１"))</f>
        <v/>
      </c>
      <c r="N112" s="53" t="str">
        <f t="shared" si="23"/>
        <v/>
      </c>
      <c r="O112" s="54" t="str">
        <f t="shared" si="24"/>
        <v/>
      </c>
      <c r="P112" s="53" t="str">
        <f t="shared" si="14"/>
        <v/>
      </c>
      <c r="Q112" s="52" t="str">
        <f t="shared" si="15"/>
        <v/>
      </c>
      <c r="R112" s="55" t="str">
        <f t="shared" si="16"/>
        <v/>
      </c>
      <c r="S112" s="52" t="str">
        <f t="shared" si="25"/>
        <v/>
      </c>
      <c r="T112" s="81" t="str">
        <f t="shared" si="17"/>
        <v/>
      </c>
      <c r="U112" s="53" t="str">
        <f>IF(S112="","",COUNTIF($S$7:S112,"該当２"))</f>
        <v/>
      </c>
      <c r="V112" s="56" t="str">
        <f t="shared" si="18"/>
        <v/>
      </c>
      <c r="W112" s="81" t="str">
        <f t="shared" si="19"/>
        <v/>
      </c>
      <c r="X112" s="53" t="str">
        <f>IF(V112="","",COUNTIF($V$7:V112,"該当３"))</f>
        <v/>
      </c>
    </row>
    <row r="113" spans="1:24">
      <c r="A113" s="237">
        <v>2020103007</v>
      </c>
      <c r="B113" s="237">
        <v>20</v>
      </c>
      <c r="C113" s="238">
        <v>201</v>
      </c>
      <c r="D113" s="239">
        <v>3</v>
      </c>
      <c r="E113" s="238">
        <v>7</v>
      </c>
      <c r="F113" s="237" t="s">
        <v>511</v>
      </c>
      <c r="G113" s="237" t="s">
        <v>512</v>
      </c>
      <c r="H113" s="237" t="s">
        <v>599</v>
      </c>
      <c r="I113" s="237" t="s">
        <v>605</v>
      </c>
      <c r="J113" s="51"/>
      <c r="K113" s="52" t="str">
        <f t="shared" si="21"/>
        <v/>
      </c>
      <c r="L113" s="81" t="str">
        <f t="shared" si="22"/>
        <v/>
      </c>
      <c r="M113" s="53" t="str">
        <f>IF(K113="","",COUNTIF($K$7:K113,"ﾘｽﾄ１"))</f>
        <v/>
      </c>
      <c r="N113" s="53" t="str">
        <f t="shared" si="23"/>
        <v/>
      </c>
      <c r="O113" s="54" t="str">
        <f t="shared" si="24"/>
        <v/>
      </c>
      <c r="P113" s="53" t="str">
        <f t="shared" si="14"/>
        <v/>
      </c>
      <c r="Q113" s="52" t="str">
        <f t="shared" si="15"/>
        <v/>
      </c>
      <c r="R113" s="55" t="str">
        <f t="shared" si="16"/>
        <v/>
      </c>
      <c r="S113" s="52" t="str">
        <f t="shared" si="25"/>
        <v/>
      </c>
      <c r="T113" s="81" t="str">
        <f t="shared" si="17"/>
        <v/>
      </c>
      <c r="U113" s="53" t="str">
        <f>IF(S113="","",COUNTIF($S$7:S113,"該当２"))</f>
        <v/>
      </c>
      <c r="V113" s="56" t="str">
        <f t="shared" si="18"/>
        <v/>
      </c>
      <c r="W113" s="81" t="str">
        <f t="shared" si="19"/>
        <v/>
      </c>
      <c r="X113" s="53" t="str">
        <f>IF(V113="","",COUNTIF($V$7:V113,"該当３"))</f>
        <v/>
      </c>
    </row>
    <row r="114" spans="1:24">
      <c r="A114" s="237">
        <v>2020103008</v>
      </c>
      <c r="B114" s="237">
        <v>20</v>
      </c>
      <c r="C114" s="238">
        <v>201</v>
      </c>
      <c r="D114" s="239">
        <v>3</v>
      </c>
      <c r="E114" s="238">
        <v>8</v>
      </c>
      <c r="F114" s="237" t="s">
        <v>511</v>
      </c>
      <c r="G114" s="237" t="s">
        <v>512</v>
      </c>
      <c r="H114" s="237" t="s">
        <v>599</v>
      </c>
      <c r="I114" s="237" t="s">
        <v>455</v>
      </c>
      <c r="J114" s="51"/>
      <c r="K114" s="52" t="str">
        <f t="shared" si="21"/>
        <v/>
      </c>
      <c r="L114" s="81" t="str">
        <f t="shared" si="22"/>
        <v/>
      </c>
      <c r="M114" s="53" t="str">
        <f>IF(K114="","",COUNTIF($K$7:K114,"ﾘｽﾄ１"))</f>
        <v/>
      </c>
      <c r="N114" s="53" t="str">
        <f t="shared" si="23"/>
        <v/>
      </c>
      <c r="O114" s="54" t="str">
        <f t="shared" si="24"/>
        <v/>
      </c>
      <c r="P114" s="53" t="str">
        <f t="shared" si="14"/>
        <v/>
      </c>
      <c r="Q114" s="52" t="str">
        <f t="shared" si="15"/>
        <v/>
      </c>
      <c r="R114" s="55" t="str">
        <f t="shared" si="16"/>
        <v/>
      </c>
      <c r="S114" s="52" t="str">
        <f t="shared" si="25"/>
        <v/>
      </c>
      <c r="T114" s="81" t="str">
        <f t="shared" si="17"/>
        <v/>
      </c>
      <c r="U114" s="53" t="str">
        <f>IF(S114="","",COUNTIF($S$7:S114,"該当２"))</f>
        <v/>
      </c>
      <c r="V114" s="56" t="str">
        <f t="shared" si="18"/>
        <v/>
      </c>
      <c r="W114" s="81" t="str">
        <f t="shared" si="19"/>
        <v/>
      </c>
      <c r="X114" s="53" t="str">
        <f>IF(V114="","",COUNTIF($V$7:V114,"該当３"))</f>
        <v/>
      </c>
    </row>
    <row r="115" spans="1:24">
      <c r="A115" s="237">
        <v>2020103009</v>
      </c>
      <c r="B115" s="237">
        <v>20</v>
      </c>
      <c r="C115" s="238">
        <v>201</v>
      </c>
      <c r="D115" s="239">
        <v>3</v>
      </c>
      <c r="E115" s="238">
        <v>9</v>
      </c>
      <c r="F115" s="237" t="s">
        <v>511</v>
      </c>
      <c r="G115" s="237" t="s">
        <v>512</v>
      </c>
      <c r="H115" s="237" t="s">
        <v>599</v>
      </c>
      <c r="I115" s="237" t="s">
        <v>341</v>
      </c>
      <c r="J115" s="51"/>
      <c r="K115" s="52" t="str">
        <f t="shared" si="21"/>
        <v/>
      </c>
      <c r="L115" s="81" t="str">
        <f t="shared" si="22"/>
        <v/>
      </c>
      <c r="M115" s="53" t="str">
        <f>IF(K115="","",COUNTIF($K$7:K115,"ﾘｽﾄ１"))</f>
        <v/>
      </c>
      <c r="N115" s="53" t="str">
        <f t="shared" si="23"/>
        <v/>
      </c>
      <c r="O115" s="54" t="str">
        <f t="shared" si="24"/>
        <v/>
      </c>
      <c r="P115" s="53" t="str">
        <f t="shared" si="14"/>
        <v/>
      </c>
      <c r="Q115" s="52" t="str">
        <f t="shared" si="15"/>
        <v/>
      </c>
      <c r="R115" s="55" t="str">
        <f t="shared" si="16"/>
        <v/>
      </c>
      <c r="S115" s="52" t="str">
        <f t="shared" si="25"/>
        <v/>
      </c>
      <c r="T115" s="81" t="str">
        <f t="shared" si="17"/>
        <v/>
      </c>
      <c r="U115" s="53" t="str">
        <f>IF(S115="","",COUNTIF($S$7:S115,"該当２"))</f>
        <v/>
      </c>
      <c r="V115" s="56" t="str">
        <f t="shared" si="18"/>
        <v/>
      </c>
      <c r="W115" s="81" t="str">
        <f t="shared" si="19"/>
        <v/>
      </c>
      <c r="X115" s="53" t="str">
        <f>IF(V115="","",COUNTIF($V$7:V115,"該当３"))</f>
        <v/>
      </c>
    </row>
    <row r="116" spans="1:24">
      <c r="A116" s="237">
        <v>2020103010</v>
      </c>
      <c r="B116" s="237">
        <v>20</v>
      </c>
      <c r="C116" s="238">
        <v>201</v>
      </c>
      <c r="D116" s="239">
        <v>3</v>
      </c>
      <c r="E116" s="238">
        <v>10</v>
      </c>
      <c r="F116" s="237" t="s">
        <v>511</v>
      </c>
      <c r="G116" s="237" t="s">
        <v>512</v>
      </c>
      <c r="H116" s="237" t="s">
        <v>599</v>
      </c>
      <c r="I116" s="237" t="s">
        <v>606</v>
      </c>
      <c r="J116" s="51"/>
      <c r="K116" s="52" t="str">
        <f t="shared" si="21"/>
        <v/>
      </c>
      <c r="L116" s="81" t="str">
        <f t="shared" si="22"/>
        <v/>
      </c>
      <c r="M116" s="53" t="str">
        <f>IF(K116="","",COUNTIF($K$7:K116,"ﾘｽﾄ１"))</f>
        <v/>
      </c>
      <c r="N116" s="53" t="str">
        <f t="shared" si="23"/>
        <v/>
      </c>
      <c r="O116" s="54" t="str">
        <f t="shared" si="24"/>
        <v/>
      </c>
      <c r="P116" s="53" t="str">
        <f t="shared" si="14"/>
        <v/>
      </c>
      <c r="Q116" s="52" t="str">
        <f t="shared" si="15"/>
        <v/>
      </c>
      <c r="R116" s="55" t="str">
        <f t="shared" si="16"/>
        <v/>
      </c>
      <c r="S116" s="52" t="str">
        <f t="shared" si="25"/>
        <v/>
      </c>
      <c r="T116" s="81" t="str">
        <f t="shared" si="17"/>
        <v/>
      </c>
      <c r="U116" s="53" t="str">
        <f>IF(S116="","",COUNTIF($S$7:S116,"該当２"))</f>
        <v/>
      </c>
      <c r="V116" s="56" t="str">
        <f t="shared" si="18"/>
        <v/>
      </c>
      <c r="W116" s="81" t="str">
        <f t="shared" si="19"/>
        <v/>
      </c>
      <c r="X116" s="53" t="str">
        <f>IF(V116="","",COUNTIF($V$7:V116,"該当３"))</f>
        <v/>
      </c>
    </row>
    <row r="117" spans="1:24">
      <c r="A117" s="237">
        <v>2020103011</v>
      </c>
      <c r="B117" s="237">
        <v>20</v>
      </c>
      <c r="C117" s="238">
        <v>201</v>
      </c>
      <c r="D117" s="239">
        <v>3</v>
      </c>
      <c r="E117" s="238">
        <v>11</v>
      </c>
      <c r="F117" s="237" t="s">
        <v>511</v>
      </c>
      <c r="G117" s="237" t="s">
        <v>512</v>
      </c>
      <c r="H117" s="237" t="s">
        <v>599</v>
      </c>
      <c r="I117" s="237" t="s">
        <v>607</v>
      </c>
      <c r="J117" s="51"/>
      <c r="K117" s="52" t="str">
        <f t="shared" si="21"/>
        <v/>
      </c>
      <c r="L117" s="81" t="str">
        <f t="shared" si="22"/>
        <v/>
      </c>
      <c r="M117" s="53" t="str">
        <f>IF(K117="","",COUNTIF($K$7:K117,"ﾘｽﾄ１"))</f>
        <v/>
      </c>
      <c r="N117" s="53" t="str">
        <f t="shared" si="23"/>
        <v/>
      </c>
      <c r="O117" s="54" t="str">
        <f t="shared" si="24"/>
        <v/>
      </c>
      <c r="P117" s="53" t="str">
        <f t="shared" si="14"/>
        <v/>
      </c>
      <c r="Q117" s="52" t="str">
        <f t="shared" si="15"/>
        <v/>
      </c>
      <c r="R117" s="55" t="str">
        <f t="shared" si="16"/>
        <v/>
      </c>
      <c r="S117" s="52" t="str">
        <f t="shared" si="25"/>
        <v/>
      </c>
      <c r="T117" s="81" t="str">
        <f t="shared" si="17"/>
        <v/>
      </c>
      <c r="U117" s="53" t="str">
        <f>IF(S117="","",COUNTIF($S$7:S117,"該当２"))</f>
        <v/>
      </c>
      <c r="V117" s="56" t="str">
        <f t="shared" si="18"/>
        <v/>
      </c>
      <c r="W117" s="81" t="str">
        <f t="shared" si="19"/>
        <v/>
      </c>
      <c r="X117" s="53" t="str">
        <f>IF(V117="","",COUNTIF($V$7:V117,"該当３"))</f>
        <v/>
      </c>
    </row>
    <row r="118" spans="1:24">
      <c r="A118" s="237">
        <v>2020103012</v>
      </c>
      <c r="B118" s="237">
        <v>20</v>
      </c>
      <c r="C118" s="238">
        <v>201</v>
      </c>
      <c r="D118" s="239">
        <v>3</v>
      </c>
      <c r="E118" s="238">
        <v>12</v>
      </c>
      <c r="F118" s="237" t="s">
        <v>511</v>
      </c>
      <c r="G118" s="237" t="s">
        <v>512</v>
      </c>
      <c r="H118" s="237" t="s">
        <v>599</v>
      </c>
      <c r="I118" s="237" t="s">
        <v>608</v>
      </c>
      <c r="J118" s="51"/>
      <c r="K118" s="52" t="str">
        <f t="shared" si="21"/>
        <v/>
      </c>
      <c r="L118" s="81" t="str">
        <f t="shared" si="22"/>
        <v/>
      </c>
      <c r="M118" s="53" t="str">
        <f>IF(K118="","",COUNTIF($K$7:K118,"ﾘｽﾄ１"))</f>
        <v/>
      </c>
      <c r="N118" s="53" t="str">
        <f t="shared" si="23"/>
        <v/>
      </c>
      <c r="O118" s="54" t="str">
        <f t="shared" si="24"/>
        <v/>
      </c>
      <c r="P118" s="53" t="str">
        <f t="shared" si="14"/>
        <v/>
      </c>
      <c r="Q118" s="52" t="str">
        <f t="shared" si="15"/>
        <v/>
      </c>
      <c r="R118" s="55" t="str">
        <f t="shared" si="16"/>
        <v/>
      </c>
      <c r="S118" s="52" t="str">
        <f t="shared" si="25"/>
        <v/>
      </c>
      <c r="T118" s="81" t="str">
        <f t="shared" si="17"/>
        <v/>
      </c>
      <c r="U118" s="53" t="str">
        <f>IF(S118="","",COUNTIF($S$7:S118,"該当２"))</f>
        <v/>
      </c>
      <c r="V118" s="56" t="str">
        <f t="shared" si="18"/>
        <v/>
      </c>
      <c r="W118" s="81" t="str">
        <f t="shared" si="19"/>
        <v/>
      </c>
      <c r="X118" s="53" t="str">
        <f>IF(V118="","",COUNTIF($V$7:V118,"該当３"))</f>
        <v/>
      </c>
    </row>
    <row r="119" spans="1:24">
      <c r="A119" s="237">
        <v>2020103013</v>
      </c>
      <c r="B119" s="237">
        <v>20</v>
      </c>
      <c r="C119" s="238">
        <v>201</v>
      </c>
      <c r="D119" s="239">
        <v>3</v>
      </c>
      <c r="E119" s="238">
        <v>13</v>
      </c>
      <c r="F119" s="237" t="s">
        <v>511</v>
      </c>
      <c r="G119" s="237" t="s">
        <v>512</v>
      </c>
      <c r="H119" s="237" t="s">
        <v>599</v>
      </c>
      <c r="I119" s="237" t="s">
        <v>609</v>
      </c>
      <c r="J119" s="51"/>
      <c r="K119" s="52" t="str">
        <f t="shared" si="21"/>
        <v/>
      </c>
      <c r="L119" s="81" t="str">
        <f t="shared" si="22"/>
        <v/>
      </c>
      <c r="M119" s="53" t="str">
        <f>IF(K119="","",COUNTIF($K$7:K119,"ﾘｽﾄ１"))</f>
        <v/>
      </c>
      <c r="N119" s="53" t="str">
        <f t="shared" si="23"/>
        <v/>
      </c>
      <c r="O119" s="54" t="str">
        <f t="shared" si="24"/>
        <v/>
      </c>
      <c r="P119" s="53" t="str">
        <f t="shared" si="14"/>
        <v/>
      </c>
      <c r="Q119" s="52" t="str">
        <f t="shared" si="15"/>
        <v/>
      </c>
      <c r="R119" s="55" t="str">
        <f t="shared" si="16"/>
        <v/>
      </c>
      <c r="S119" s="52" t="str">
        <f t="shared" si="25"/>
        <v/>
      </c>
      <c r="T119" s="81" t="str">
        <f t="shared" si="17"/>
        <v/>
      </c>
      <c r="U119" s="53" t="str">
        <f>IF(S119="","",COUNTIF($S$7:S119,"該当２"))</f>
        <v/>
      </c>
      <c r="V119" s="56" t="str">
        <f t="shared" si="18"/>
        <v/>
      </c>
      <c r="W119" s="81" t="str">
        <f t="shared" si="19"/>
        <v/>
      </c>
      <c r="X119" s="53" t="str">
        <f>IF(V119="","",COUNTIF($V$7:V119,"該当３"))</f>
        <v/>
      </c>
    </row>
    <row r="120" spans="1:24">
      <c r="A120" s="237">
        <v>2020103014</v>
      </c>
      <c r="B120" s="237">
        <v>20</v>
      </c>
      <c r="C120" s="238">
        <v>201</v>
      </c>
      <c r="D120" s="239">
        <v>3</v>
      </c>
      <c r="E120" s="238">
        <v>14</v>
      </c>
      <c r="F120" s="237" t="s">
        <v>511</v>
      </c>
      <c r="G120" s="237" t="s">
        <v>512</v>
      </c>
      <c r="H120" s="237" t="s">
        <v>599</v>
      </c>
      <c r="I120" s="237" t="s">
        <v>610</v>
      </c>
      <c r="J120" s="51"/>
      <c r="K120" s="52" t="str">
        <f t="shared" si="21"/>
        <v/>
      </c>
      <c r="L120" s="81" t="str">
        <f t="shared" si="22"/>
        <v/>
      </c>
      <c r="M120" s="53" t="str">
        <f>IF(K120="","",COUNTIF($K$7:K120,"ﾘｽﾄ１"))</f>
        <v/>
      </c>
      <c r="N120" s="53" t="str">
        <f t="shared" si="23"/>
        <v/>
      </c>
      <c r="O120" s="54" t="str">
        <f t="shared" si="24"/>
        <v/>
      </c>
      <c r="P120" s="53" t="str">
        <f t="shared" si="14"/>
        <v/>
      </c>
      <c r="Q120" s="52" t="str">
        <f t="shared" si="15"/>
        <v/>
      </c>
      <c r="R120" s="55" t="str">
        <f t="shared" si="16"/>
        <v/>
      </c>
      <c r="S120" s="52" t="str">
        <f t="shared" si="25"/>
        <v/>
      </c>
      <c r="T120" s="81" t="str">
        <f t="shared" si="17"/>
        <v/>
      </c>
      <c r="U120" s="53" t="str">
        <f>IF(S120="","",COUNTIF($S$7:S120,"該当２"))</f>
        <v/>
      </c>
      <c r="V120" s="56" t="str">
        <f t="shared" si="18"/>
        <v/>
      </c>
      <c r="W120" s="81" t="str">
        <f t="shared" si="19"/>
        <v/>
      </c>
      <c r="X120" s="53" t="str">
        <f>IF(V120="","",COUNTIF($V$7:V120,"該当３"))</f>
        <v/>
      </c>
    </row>
    <row r="121" spans="1:24">
      <c r="A121" s="237">
        <v>2020103015</v>
      </c>
      <c r="B121" s="237">
        <v>20</v>
      </c>
      <c r="C121" s="238">
        <v>201</v>
      </c>
      <c r="D121" s="239">
        <v>3</v>
      </c>
      <c r="E121" s="238">
        <v>15</v>
      </c>
      <c r="F121" s="237" t="s">
        <v>511</v>
      </c>
      <c r="G121" s="237" t="s">
        <v>512</v>
      </c>
      <c r="H121" s="237" t="s">
        <v>599</v>
      </c>
      <c r="I121" s="237" t="s">
        <v>611</v>
      </c>
      <c r="J121" s="51"/>
      <c r="K121" s="52" t="str">
        <f t="shared" si="21"/>
        <v/>
      </c>
      <c r="L121" s="81" t="str">
        <f t="shared" si="22"/>
        <v/>
      </c>
      <c r="M121" s="53" t="str">
        <f>IF(K121="","",COUNTIF($K$7:K121,"ﾘｽﾄ１"))</f>
        <v/>
      </c>
      <c r="N121" s="53" t="str">
        <f t="shared" si="23"/>
        <v/>
      </c>
      <c r="O121" s="54" t="str">
        <f t="shared" si="24"/>
        <v/>
      </c>
      <c r="P121" s="53" t="str">
        <f t="shared" si="14"/>
        <v/>
      </c>
      <c r="Q121" s="52" t="str">
        <f t="shared" si="15"/>
        <v/>
      </c>
      <c r="R121" s="55" t="str">
        <f t="shared" si="16"/>
        <v/>
      </c>
      <c r="S121" s="52" t="str">
        <f t="shared" si="25"/>
        <v/>
      </c>
      <c r="T121" s="81" t="str">
        <f t="shared" si="17"/>
        <v/>
      </c>
      <c r="U121" s="53" t="str">
        <f>IF(S121="","",COUNTIF($S$7:S121,"該当２"))</f>
        <v/>
      </c>
      <c r="V121" s="56" t="str">
        <f t="shared" si="18"/>
        <v/>
      </c>
      <c r="W121" s="81" t="str">
        <f t="shared" si="19"/>
        <v/>
      </c>
      <c r="X121" s="53" t="str">
        <f>IF(V121="","",COUNTIF($V$7:V121,"該当３"))</f>
        <v/>
      </c>
    </row>
    <row r="122" spans="1:24">
      <c r="A122" s="237">
        <v>2020103016</v>
      </c>
      <c r="B122" s="237">
        <v>20</v>
      </c>
      <c r="C122" s="238">
        <v>201</v>
      </c>
      <c r="D122" s="239">
        <v>3</v>
      </c>
      <c r="E122" s="238">
        <v>16</v>
      </c>
      <c r="F122" s="237" t="s">
        <v>511</v>
      </c>
      <c r="G122" s="237" t="s">
        <v>512</v>
      </c>
      <c r="H122" s="237" t="s">
        <v>599</v>
      </c>
      <c r="I122" s="237" t="s">
        <v>612</v>
      </c>
      <c r="J122" s="51"/>
      <c r="K122" s="52" t="str">
        <f t="shared" si="21"/>
        <v/>
      </c>
      <c r="L122" s="81" t="str">
        <f t="shared" si="22"/>
        <v/>
      </c>
      <c r="M122" s="53" t="str">
        <f>IF(K122="","",COUNTIF($K$7:K122,"ﾘｽﾄ１"))</f>
        <v/>
      </c>
      <c r="N122" s="53" t="str">
        <f t="shared" si="23"/>
        <v/>
      </c>
      <c r="O122" s="54" t="str">
        <f t="shared" si="24"/>
        <v/>
      </c>
      <c r="P122" s="53" t="str">
        <f t="shared" si="14"/>
        <v/>
      </c>
      <c r="Q122" s="52" t="str">
        <f t="shared" si="15"/>
        <v/>
      </c>
      <c r="R122" s="55" t="str">
        <f t="shared" si="16"/>
        <v/>
      </c>
      <c r="S122" s="52" t="str">
        <f t="shared" si="25"/>
        <v/>
      </c>
      <c r="T122" s="81" t="str">
        <f t="shared" si="17"/>
        <v/>
      </c>
      <c r="U122" s="53" t="str">
        <f>IF(S122="","",COUNTIF($S$7:S122,"該当２"))</f>
        <v/>
      </c>
      <c r="V122" s="56" t="str">
        <f t="shared" si="18"/>
        <v/>
      </c>
      <c r="W122" s="81" t="str">
        <f t="shared" si="19"/>
        <v/>
      </c>
      <c r="X122" s="53" t="str">
        <f>IF(V122="","",COUNTIF($V$7:V122,"該当３"))</f>
        <v/>
      </c>
    </row>
    <row r="123" spans="1:24">
      <c r="A123" s="237">
        <v>2020104000</v>
      </c>
      <c r="B123" s="237">
        <v>20</v>
      </c>
      <c r="C123" s="238">
        <v>201</v>
      </c>
      <c r="D123" s="239">
        <v>4</v>
      </c>
      <c r="E123" s="238">
        <v>0</v>
      </c>
      <c r="F123" s="237" t="s">
        <v>511</v>
      </c>
      <c r="G123" s="237" t="s">
        <v>512</v>
      </c>
      <c r="H123" s="237" t="s">
        <v>613</v>
      </c>
      <c r="I123" s="237"/>
      <c r="J123" s="51"/>
      <c r="K123" s="52" t="str">
        <f t="shared" si="21"/>
        <v/>
      </c>
      <c r="L123" s="81" t="str">
        <f t="shared" si="22"/>
        <v/>
      </c>
      <c r="M123" s="53" t="str">
        <f>IF(K123="","",COUNTIF($K$7:K123,"ﾘｽﾄ１"))</f>
        <v/>
      </c>
      <c r="N123" s="53" t="str">
        <f t="shared" si="23"/>
        <v/>
      </c>
      <c r="O123" s="54" t="str">
        <f t="shared" si="24"/>
        <v/>
      </c>
      <c r="P123" s="53" t="str">
        <f t="shared" si="14"/>
        <v/>
      </c>
      <c r="Q123" s="52" t="str">
        <f t="shared" si="15"/>
        <v/>
      </c>
      <c r="R123" s="55" t="str">
        <f t="shared" si="16"/>
        <v/>
      </c>
      <c r="S123" s="52" t="str">
        <f t="shared" si="25"/>
        <v/>
      </c>
      <c r="T123" s="81" t="str">
        <f t="shared" si="17"/>
        <v/>
      </c>
      <c r="U123" s="53" t="str">
        <f>IF(S123="","",COUNTIF($S$7:S123,"該当２"))</f>
        <v/>
      </c>
      <c r="V123" s="56" t="str">
        <f t="shared" si="18"/>
        <v/>
      </c>
      <c r="W123" s="81" t="str">
        <f t="shared" si="19"/>
        <v/>
      </c>
      <c r="X123" s="53" t="str">
        <f>IF(V123="","",COUNTIF($V$7:V123,"該当３"))</f>
        <v/>
      </c>
    </row>
    <row r="124" spans="1:24">
      <c r="A124" s="237">
        <v>2020104001</v>
      </c>
      <c r="B124" s="237">
        <v>20</v>
      </c>
      <c r="C124" s="238">
        <v>201</v>
      </c>
      <c r="D124" s="239">
        <v>4</v>
      </c>
      <c r="E124" s="238">
        <v>1</v>
      </c>
      <c r="F124" s="237" t="s">
        <v>511</v>
      </c>
      <c r="G124" s="237" t="s">
        <v>512</v>
      </c>
      <c r="H124" s="237" t="s">
        <v>613</v>
      </c>
      <c r="I124" s="237" t="s">
        <v>614</v>
      </c>
      <c r="J124" s="51"/>
      <c r="K124" s="52" t="str">
        <f t="shared" si="21"/>
        <v/>
      </c>
      <c r="L124" s="81" t="str">
        <f t="shared" si="22"/>
        <v/>
      </c>
      <c r="M124" s="53" t="str">
        <f>IF(K124="","",COUNTIF($K$7:K124,"ﾘｽﾄ１"))</f>
        <v/>
      </c>
      <c r="N124" s="53" t="str">
        <f t="shared" si="23"/>
        <v/>
      </c>
      <c r="O124" s="54" t="str">
        <f t="shared" si="24"/>
        <v/>
      </c>
      <c r="P124" s="53" t="str">
        <f t="shared" si="14"/>
        <v/>
      </c>
      <c r="Q124" s="52" t="str">
        <f t="shared" si="15"/>
        <v/>
      </c>
      <c r="R124" s="55" t="str">
        <f t="shared" si="16"/>
        <v/>
      </c>
      <c r="S124" s="52" t="str">
        <f t="shared" si="25"/>
        <v/>
      </c>
      <c r="T124" s="81" t="str">
        <f t="shared" si="17"/>
        <v/>
      </c>
      <c r="U124" s="53" t="str">
        <f>IF(S124="","",COUNTIF($S$7:S124,"該当２"))</f>
        <v/>
      </c>
      <c r="V124" s="56" t="str">
        <f t="shared" si="18"/>
        <v/>
      </c>
      <c r="W124" s="81" t="str">
        <f t="shared" si="19"/>
        <v/>
      </c>
      <c r="X124" s="53" t="str">
        <f>IF(V124="","",COUNTIF($V$7:V124,"該当３"))</f>
        <v/>
      </c>
    </row>
    <row r="125" spans="1:24">
      <c r="A125" s="237">
        <v>2020104002</v>
      </c>
      <c r="B125" s="237">
        <v>20</v>
      </c>
      <c r="C125" s="238">
        <v>201</v>
      </c>
      <c r="D125" s="239">
        <v>4</v>
      </c>
      <c r="E125" s="238">
        <v>2</v>
      </c>
      <c r="F125" s="237" t="s">
        <v>511</v>
      </c>
      <c r="G125" s="237" t="s">
        <v>512</v>
      </c>
      <c r="H125" s="237" t="s">
        <v>613</v>
      </c>
      <c r="I125" s="237" t="s">
        <v>615</v>
      </c>
      <c r="J125" s="51"/>
      <c r="K125" s="52" t="str">
        <f t="shared" si="21"/>
        <v/>
      </c>
      <c r="L125" s="81" t="str">
        <f t="shared" si="22"/>
        <v/>
      </c>
      <c r="M125" s="53" t="str">
        <f>IF(K125="","",COUNTIF($K$7:K125,"ﾘｽﾄ１"))</f>
        <v/>
      </c>
      <c r="N125" s="53" t="str">
        <f t="shared" si="23"/>
        <v/>
      </c>
      <c r="O125" s="54" t="str">
        <f t="shared" si="24"/>
        <v/>
      </c>
      <c r="P125" s="53" t="str">
        <f t="shared" si="14"/>
        <v/>
      </c>
      <c r="Q125" s="52" t="str">
        <f t="shared" si="15"/>
        <v/>
      </c>
      <c r="R125" s="55" t="str">
        <f t="shared" si="16"/>
        <v/>
      </c>
      <c r="S125" s="52" t="str">
        <f t="shared" si="25"/>
        <v/>
      </c>
      <c r="T125" s="81" t="str">
        <f t="shared" si="17"/>
        <v/>
      </c>
      <c r="U125" s="53" t="str">
        <f>IF(S125="","",COUNTIF($S$7:S125,"該当２"))</f>
        <v/>
      </c>
      <c r="V125" s="56" t="str">
        <f t="shared" si="18"/>
        <v/>
      </c>
      <c r="W125" s="81" t="str">
        <f t="shared" si="19"/>
        <v/>
      </c>
      <c r="X125" s="53" t="str">
        <f>IF(V125="","",COUNTIF($V$7:V125,"該当３"))</f>
        <v/>
      </c>
    </row>
    <row r="126" spans="1:24">
      <c r="A126" s="237">
        <v>2020104003</v>
      </c>
      <c r="B126" s="237">
        <v>20</v>
      </c>
      <c r="C126" s="238">
        <v>201</v>
      </c>
      <c r="D126" s="239">
        <v>4</v>
      </c>
      <c r="E126" s="238">
        <v>3</v>
      </c>
      <c r="F126" s="237" t="s">
        <v>511</v>
      </c>
      <c r="G126" s="237" t="s">
        <v>512</v>
      </c>
      <c r="H126" s="237" t="s">
        <v>613</v>
      </c>
      <c r="I126" s="237" t="s">
        <v>616</v>
      </c>
      <c r="J126" s="51"/>
      <c r="K126" s="52" t="str">
        <f t="shared" si="21"/>
        <v/>
      </c>
      <c r="L126" s="81" t="str">
        <f t="shared" si="22"/>
        <v/>
      </c>
      <c r="M126" s="53" t="str">
        <f>IF(K126="","",COUNTIF($K$7:K126,"ﾘｽﾄ１"))</f>
        <v/>
      </c>
      <c r="N126" s="53" t="str">
        <f t="shared" si="23"/>
        <v/>
      </c>
      <c r="O126" s="54" t="str">
        <f t="shared" si="24"/>
        <v/>
      </c>
      <c r="P126" s="53" t="str">
        <f t="shared" si="14"/>
        <v/>
      </c>
      <c r="Q126" s="52" t="str">
        <f t="shared" si="15"/>
        <v/>
      </c>
      <c r="R126" s="55" t="str">
        <f t="shared" si="16"/>
        <v/>
      </c>
      <c r="S126" s="52" t="str">
        <f t="shared" si="25"/>
        <v/>
      </c>
      <c r="T126" s="81" t="str">
        <f t="shared" si="17"/>
        <v/>
      </c>
      <c r="U126" s="53" t="str">
        <f>IF(S126="","",COUNTIF($S$7:S126,"該当２"))</f>
        <v/>
      </c>
      <c r="V126" s="56" t="str">
        <f t="shared" si="18"/>
        <v/>
      </c>
      <c r="W126" s="81" t="str">
        <f t="shared" si="19"/>
        <v/>
      </c>
      <c r="X126" s="53" t="str">
        <f>IF(V126="","",COUNTIF($V$7:V126,"該当３"))</f>
        <v/>
      </c>
    </row>
    <row r="127" spans="1:24">
      <c r="A127" s="237">
        <v>2020104004</v>
      </c>
      <c r="B127" s="237">
        <v>20</v>
      </c>
      <c r="C127" s="238">
        <v>201</v>
      </c>
      <c r="D127" s="239">
        <v>4</v>
      </c>
      <c r="E127" s="238">
        <v>4</v>
      </c>
      <c r="F127" s="237" t="s">
        <v>511</v>
      </c>
      <c r="G127" s="237" t="s">
        <v>512</v>
      </c>
      <c r="H127" s="237" t="s">
        <v>613</v>
      </c>
      <c r="I127" s="237" t="s">
        <v>617</v>
      </c>
      <c r="J127" s="51"/>
      <c r="K127" s="52" t="str">
        <f t="shared" si="21"/>
        <v/>
      </c>
      <c r="L127" s="81" t="str">
        <f t="shared" si="22"/>
        <v/>
      </c>
      <c r="M127" s="53" t="str">
        <f>IF(K127="","",COUNTIF($K$7:K127,"ﾘｽﾄ１"))</f>
        <v/>
      </c>
      <c r="N127" s="53" t="str">
        <f t="shared" si="23"/>
        <v/>
      </c>
      <c r="O127" s="54" t="str">
        <f t="shared" si="24"/>
        <v/>
      </c>
      <c r="P127" s="53" t="str">
        <f t="shared" si="14"/>
        <v/>
      </c>
      <c r="Q127" s="52" t="str">
        <f t="shared" si="15"/>
        <v/>
      </c>
      <c r="R127" s="55" t="str">
        <f t="shared" si="16"/>
        <v/>
      </c>
      <c r="S127" s="52" t="str">
        <f t="shared" si="25"/>
        <v/>
      </c>
      <c r="T127" s="81" t="str">
        <f t="shared" si="17"/>
        <v/>
      </c>
      <c r="U127" s="53" t="str">
        <f>IF(S127="","",COUNTIF($S$7:S127,"該当２"))</f>
        <v/>
      </c>
      <c r="V127" s="56" t="str">
        <f t="shared" si="18"/>
        <v/>
      </c>
      <c r="W127" s="81" t="str">
        <f t="shared" si="19"/>
        <v/>
      </c>
      <c r="X127" s="53" t="str">
        <f>IF(V127="","",COUNTIF($V$7:V127,"該当３"))</f>
        <v/>
      </c>
    </row>
    <row r="128" spans="1:24">
      <c r="A128" s="237">
        <v>2020104005</v>
      </c>
      <c r="B128" s="237">
        <v>20</v>
      </c>
      <c r="C128" s="238">
        <v>201</v>
      </c>
      <c r="D128" s="239">
        <v>4</v>
      </c>
      <c r="E128" s="238">
        <v>5</v>
      </c>
      <c r="F128" s="237" t="s">
        <v>511</v>
      </c>
      <c r="G128" s="237" t="s">
        <v>512</v>
      </c>
      <c r="H128" s="237" t="s">
        <v>613</v>
      </c>
      <c r="I128" s="237" t="s">
        <v>618</v>
      </c>
      <c r="J128" s="51"/>
      <c r="K128" s="52" t="str">
        <f t="shared" si="21"/>
        <v/>
      </c>
      <c r="L128" s="81" t="str">
        <f t="shared" si="22"/>
        <v/>
      </c>
      <c r="M128" s="53" t="str">
        <f>IF(K128="","",COUNTIF($K$7:K128,"ﾘｽﾄ１"))</f>
        <v/>
      </c>
      <c r="N128" s="53" t="str">
        <f t="shared" si="23"/>
        <v/>
      </c>
      <c r="O128" s="54" t="str">
        <f t="shared" si="24"/>
        <v/>
      </c>
      <c r="P128" s="53" t="str">
        <f t="shared" si="14"/>
        <v/>
      </c>
      <c r="Q128" s="52" t="str">
        <f t="shared" si="15"/>
        <v/>
      </c>
      <c r="R128" s="55" t="str">
        <f t="shared" si="16"/>
        <v/>
      </c>
      <c r="S128" s="52" t="str">
        <f t="shared" si="25"/>
        <v/>
      </c>
      <c r="T128" s="81" t="str">
        <f t="shared" si="17"/>
        <v/>
      </c>
      <c r="U128" s="53" t="str">
        <f>IF(S128="","",COUNTIF($S$7:S128,"該当２"))</f>
        <v/>
      </c>
      <c r="V128" s="56" t="str">
        <f t="shared" si="18"/>
        <v/>
      </c>
      <c r="W128" s="81" t="str">
        <f t="shared" si="19"/>
        <v/>
      </c>
      <c r="X128" s="53" t="str">
        <f>IF(V128="","",COUNTIF($V$7:V128,"該当３"))</f>
        <v/>
      </c>
    </row>
    <row r="129" spans="1:24">
      <c r="A129" s="237">
        <v>2020104006</v>
      </c>
      <c r="B129" s="237">
        <v>20</v>
      </c>
      <c r="C129" s="238">
        <v>201</v>
      </c>
      <c r="D129" s="239">
        <v>4</v>
      </c>
      <c r="E129" s="238">
        <v>6</v>
      </c>
      <c r="F129" s="237" t="s">
        <v>511</v>
      </c>
      <c r="G129" s="237" t="s">
        <v>512</v>
      </c>
      <c r="H129" s="237" t="s">
        <v>613</v>
      </c>
      <c r="I129" s="237" t="s">
        <v>4</v>
      </c>
      <c r="J129" s="51"/>
      <c r="K129" s="52" t="str">
        <f t="shared" si="21"/>
        <v/>
      </c>
      <c r="L129" s="81" t="str">
        <f t="shared" si="22"/>
        <v/>
      </c>
      <c r="M129" s="53" t="str">
        <f>IF(K129="","",COUNTIF($K$7:K129,"ﾘｽﾄ１"))</f>
        <v/>
      </c>
      <c r="N129" s="53" t="str">
        <f t="shared" si="23"/>
        <v/>
      </c>
      <c r="O129" s="54" t="str">
        <f t="shared" si="24"/>
        <v/>
      </c>
      <c r="P129" s="53" t="str">
        <f t="shared" si="14"/>
        <v/>
      </c>
      <c r="Q129" s="52" t="str">
        <f t="shared" si="15"/>
        <v/>
      </c>
      <c r="R129" s="55" t="str">
        <f t="shared" si="16"/>
        <v/>
      </c>
      <c r="S129" s="52" t="str">
        <f t="shared" si="25"/>
        <v/>
      </c>
      <c r="T129" s="81" t="str">
        <f t="shared" si="17"/>
        <v/>
      </c>
      <c r="U129" s="53" t="str">
        <f>IF(S129="","",COUNTIF($S$7:S129,"該当２"))</f>
        <v/>
      </c>
      <c r="V129" s="56" t="str">
        <f t="shared" si="18"/>
        <v/>
      </c>
      <c r="W129" s="81" t="str">
        <f t="shared" si="19"/>
        <v/>
      </c>
      <c r="X129" s="53" t="str">
        <f>IF(V129="","",COUNTIF($V$7:V129,"該当３"))</f>
        <v/>
      </c>
    </row>
    <row r="130" spans="1:24">
      <c r="A130" s="237">
        <v>2020104007</v>
      </c>
      <c r="B130" s="237">
        <v>20</v>
      </c>
      <c r="C130" s="238">
        <v>201</v>
      </c>
      <c r="D130" s="239">
        <v>4</v>
      </c>
      <c r="E130" s="238">
        <v>7</v>
      </c>
      <c r="F130" s="237" t="s">
        <v>511</v>
      </c>
      <c r="G130" s="237" t="s">
        <v>512</v>
      </c>
      <c r="H130" s="237" t="s">
        <v>613</v>
      </c>
      <c r="I130" s="237" t="s">
        <v>619</v>
      </c>
      <c r="J130" s="51"/>
      <c r="K130" s="52" t="str">
        <f t="shared" si="21"/>
        <v/>
      </c>
      <c r="L130" s="81" t="str">
        <f t="shared" si="22"/>
        <v/>
      </c>
      <c r="M130" s="53" t="str">
        <f>IF(K130="","",COUNTIF($K$7:K130,"ﾘｽﾄ１"))</f>
        <v/>
      </c>
      <c r="N130" s="53" t="str">
        <f t="shared" si="23"/>
        <v/>
      </c>
      <c r="O130" s="54" t="str">
        <f t="shared" si="24"/>
        <v/>
      </c>
      <c r="P130" s="53" t="str">
        <f t="shared" si="14"/>
        <v/>
      </c>
      <c r="Q130" s="52" t="str">
        <f t="shared" si="15"/>
        <v/>
      </c>
      <c r="R130" s="55" t="str">
        <f t="shared" si="16"/>
        <v/>
      </c>
      <c r="S130" s="52" t="str">
        <f t="shared" si="25"/>
        <v/>
      </c>
      <c r="T130" s="81" t="str">
        <f t="shared" si="17"/>
        <v/>
      </c>
      <c r="U130" s="53" t="str">
        <f>IF(S130="","",COUNTIF($S$7:S130,"該当２"))</f>
        <v/>
      </c>
      <c r="V130" s="56" t="str">
        <f t="shared" si="18"/>
        <v/>
      </c>
      <c r="W130" s="81" t="str">
        <f t="shared" si="19"/>
        <v/>
      </c>
      <c r="X130" s="53" t="str">
        <f>IF(V130="","",COUNTIF($V$7:V130,"該当３"))</f>
        <v/>
      </c>
    </row>
    <row r="131" spans="1:24">
      <c r="A131" s="237">
        <v>2020104008</v>
      </c>
      <c r="B131" s="237">
        <v>20</v>
      </c>
      <c r="C131" s="238">
        <v>201</v>
      </c>
      <c r="D131" s="239">
        <v>4</v>
      </c>
      <c r="E131" s="238">
        <v>8</v>
      </c>
      <c r="F131" s="237" t="s">
        <v>511</v>
      </c>
      <c r="G131" s="237" t="s">
        <v>512</v>
      </c>
      <c r="H131" s="237" t="s">
        <v>613</v>
      </c>
      <c r="I131" s="237" t="s">
        <v>620</v>
      </c>
      <c r="J131" s="51"/>
      <c r="K131" s="52" t="str">
        <f t="shared" si="21"/>
        <v/>
      </c>
      <c r="L131" s="81" t="str">
        <f t="shared" si="22"/>
        <v/>
      </c>
      <c r="M131" s="53" t="str">
        <f>IF(K131="","",COUNTIF($K$7:K131,"ﾘｽﾄ１"))</f>
        <v/>
      </c>
      <c r="N131" s="53" t="str">
        <f t="shared" si="23"/>
        <v/>
      </c>
      <c r="O131" s="54" t="str">
        <f t="shared" si="24"/>
        <v/>
      </c>
      <c r="P131" s="53" t="str">
        <f t="shared" si="14"/>
        <v/>
      </c>
      <c r="Q131" s="52" t="str">
        <f t="shared" si="15"/>
        <v/>
      </c>
      <c r="R131" s="55" t="str">
        <f t="shared" si="16"/>
        <v/>
      </c>
      <c r="S131" s="52" t="str">
        <f t="shared" si="25"/>
        <v/>
      </c>
      <c r="T131" s="81" t="str">
        <f t="shared" si="17"/>
        <v/>
      </c>
      <c r="U131" s="53" t="str">
        <f>IF(S131="","",COUNTIF($S$7:S131,"該当２"))</f>
        <v/>
      </c>
      <c r="V131" s="56" t="str">
        <f t="shared" si="18"/>
        <v/>
      </c>
      <c r="W131" s="81" t="str">
        <f t="shared" si="19"/>
        <v/>
      </c>
      <c r="X131" s="53" t="str">
        <f>IF(V131="","",COUNTIF($V$7:V131,"該当３"))</f>
        <v/>
      </c>
    </row>
    <row r="132" spans="1:24">
      <c r="A132" s="237">
        <v>2020104009</v>
      </c>
      <c r="B132" s="237">
        <v>20</v>
      </c>
      <c r="C132" s="238">
        <v>201</v>
      </c>
      <c r="D132" s="239">
        <v>4</v>
      </c>
      <c r="E132" s="238">
        <v>9</v>
      </c>
      <c r="F132" s="237" t="s">
        <v>511</v>
      </c>
      <c r="G132" s="237" t="s">
        <v>512</v>
      </c>
      <c r="H132" s="237" t="s">
        <v>613</v>
      </c>
      <c r="I132" s="237" t="s">
        <v>621</v>
      </c>
      <c r="J132" s="51"/>
      <c r="K132" s="52" t="str">
        <f t="shared" si="21"/>
        <v/>
      </c>
      <c r="L132" s="81" t="str">
        <f t="shared" si="22"/>
        <v/>
      </c>
      <c r="M132" s="53" t="str">
        <f>IF(K132="","",COUNTIF($K$7:K132,"ﾘｽﾄ１"))</f>
        <v/>
      </c>
      <c r="N132" s="53" t="str">
        <f t="shared" si="23"/>
        <v/>
      </c>
      <c r="O132" s="54" t="str">
        <f t="shared" si="24"/>
        <v/>
      </c>
      <c r="P132" s="53" t="str">
        <f t="shared" si="14"/>
        <v/>
      </c>
      <c r="Q132" s="52" t="str">
        <f t="shared" si="15"/>
        <v/>
      </c>
      <c r="R132" s="55" t="str">
        <f t="shared" si="16"/>
        <v/>
      </c>
      <c r="S132" s="52" t="str">
        <f t="shared" si="25"/>
        <v/>
      </c>
      <c r="T132" s="81" t="str">
        <f t="shared" si="17"/>
        <v/>
      </c>
      <c r="U132" s="53" t="str">
        <f>IF(S132="","",COUNTIF($S$7:S132,"該当２"))</f>
        <v/>
      </c>
      <c r="V132" s="56" t="str">
        <f t="shared" si="18"/>
        <v/>
      </c>
      <c r="W132" s="81" t="str">
        <f t="shared" si="19"/>
        <v/>
      </c>
      <c r="X132" s="53" t="str">
        <f>IF(V132="","",COUNTIF($V$7:V132,"該当３"))</f>
        <v/>
      </c>
    </row>
    <row r="133" spans="1:24">
      <c r="A133" s="237">
        <v>2020104010</v>
      </c>
      <c r="B133" s="237">
        <v>20</v>
      </c>
      <c r="C133" s="238">
        <v>201</v>
      </c>
      <c r="D133" s="239">
        <v>4</v>
      </c>
      <c r="E133" s="238">
        <v>10</v>
      </c>
      <c r="F133" s="237" t="s">
        <v>511</v>
      </c>
      <c r="G133" s="237" t="s">
        <v>512</v>
      </c>
      <c r="H133" s="237" t="s">
        <v>613</v>
      </c>
      <c r="I133" s="237" t="s">
        <v>622</v>
      </c>
      <c r="J133" s="51"/>
      <c r="K133" s="52" t="str">
        <f t="shared" si="21"/>
        <v/>
      </c>
      <c r="L133" s="81" t="str">
        <f t="shared" si="22"/>
        <v/>
      </c>
      <c r="M133" s="53" t="str">
        <f>IF(K133="","",COUNTIF($K$7:K133,"ﾘｽﾄ１"))</f>
        <v/>
      </c>
      <c r="N133" s="53" t="str">
        <f t="shared" si="23"/>
        <v/>
      </c>
      <c r="O133" s="54" t="str">
        <f t="shared" si="24"/>
        <v/>
      </c>
      <c r="P133" s="53" t="str">
        <f t="shared" si="14"/>
        <v/>
      </c>
      <c r="Q133" s="52" t="str">
        <f t="shared" si="15"/>
        <v/>
      </c>
      <c r="R133" s="55" t="str">
        <f t="shared" si="16"/>
        <v/>
      </c>
      <c r="S133" s="52" t="str">
        <f t="shared" si="25"/>
        <v/>
      </c>
      <c r="T133" s="81" t="str">
        <f t="shared" si="17"/>
        <v/>
      </c>
      <c r="U133" s="53" t="str">
        <f>IF(S133="","",COUNTIF($S$7:S133,"該当２"))</f>
        <v/>
      </c>
      <c r="V133" s="56" t="str">
        <f t="shared" si="18"/>
        <v/>
      </c>
      <c r="W133" s="81" t="str">
        <f t="shared" si="19"/>
        <v/>
      </c>
      <c r="X133" s="53" t="str">
        <f>IF(V133="","",COUNTIF($V$7:V133,"該当３"))</f>
        <v/>
      </c>
    </row>
    <row r="134" spans="1:24">
      <c r="A134" s="237">
        <v>2020105000</v>
      </c>
      <c r="B134" s="237">
        <v>20</v>
      </c>
      <c r="C134" s="238">
        <v>201</v>
      </c>
      <c r="D134" s="239">
        <v>5</v>
      </c>
      <c r="E134" s="238">
        <v>0</v>
      </c>
      <c r="F134" s="237" t="s">
        <v>511</v>
      </c>
      <c r="G134" s="237" t="s">
        <v>512</v>
      </c>
      <c r="H134" s="237" t="s">
        <v>623</v>
      </c>
      <c r="I134" s="237"/>
      <c r="J134" s="51"/>
      <c r="K134" s="52" t="str">
        <f t="shared" si="21"/>
        <v/>
      </c>
      <c r="L134" s="81" t="str">
        <f t="shared" si="22"/>
        <v/>
      </c>
      <c r="M134" s="53" t="str">
        <f>IF(K134="","",COUNTIF($K$7:K134,"ﾘｽﾄ１"))</f>
        <v/>
      </c>
      <c r="N134" s="53" t="str">
        <f t="shared" si="23"/>
        <v/>
      </c>
      <c r="O134" s="54" t="str">
        <f t="shared" si="24"/>
        <v/>
      </c>
      <c r="P134" s="53" t="str">
        <f t="shared" si="14"/>
        <v/>
      </c>
      <c r="Q134" s="52" t="str">
        <f t="shared" si="15"/>
        <v/>
      </c>
      <c r="R134" s="55" t="str">
        <f t="shared" si="16"/>
        <v/>
      </c>
      <c r="S134" s="52" t="str">
        <f t="shared" si="25"/>
        <v/>
      </c>
      <c r="T134" s="81" t="str">
        <f t="shared" si="17"/>
        <v/>
      </c>
      <c r="U134" s="53" t="str">
        <f>IF(S134="","",COUNTIF($S$7:S134,"該当２"))</f>
        <v/>
      </c>
      <c r="V134" s="56" t="str">
        <f t="shared" si="18"/>
        <v/>
      </c>
      <c r="W134" s="81" t="str">
        <f t="shared" si="19"/>
        <v/>
      </c>
      <c r="X134" s="53" t="str">
        <f>IF(V134="","",COUNTIF($V$7:V134,"該当３"))</f>
        <v/>
      </c>
    </row>
    <row r="135" spans="1:24">
      <c r="A135" s="237">
        <v>2020105001</v>
      </c>
      <c r="B135" s="237">
        <v>20</v>
      </c>
      <c r="C135" s="238">
        <v>201</v>
      </c>
      <c r="D135" s="239">
        <v>5</v>
      </c>
      <c r="E135" s="238">
        <v>1</v>
      </c>
      <c r="F135" s="237" t="s">
        <v>511</v>
      </c>
      <c r="G135" s="237" t="s">
        <v>512</v>
      </c>
      <c r="H135" s="237" t="s">
        <v>623</v>
      </c>
      <c r="I135" s="237" t="s">
        <v>624</v>
      </c>
      <c r="J135" s="51"/>
      <c r="K135" s="52" t="str">
        <f t="shared" si="21"/>
        <v/>
      </c>
      <c r="L135" s="81" t="str">
        <f t="shared" si="22"/>
        <v/>
      </c>
      <c r="M135" s="53" t="str">
        <f>IF(K135="","",COUNTIF($K$7:K135,"ﾘｽﾄ１"))</f>
        <v/>
      </c>
      <c r="N135" s="53" t="str">
        <f t="shared" si="23"/>
        <v/>
      </c>
      <c r="O135" s="54" t="str">
        <f t="shared" si="24"/>
        <v/>
      </c>
      <c r="P135" s="53" t="str">
        <f t="shared" si="14"/>
        <v/>
      </c>
      <c r="Q135" s="52" t="str">
        <f t="shared" si="15"/>
        <v/>
      </c>
      <c r="R135" s="55" t="str">
        <f t="shared" si="16"/>
        <v/>
      </c>
      <c r="S135" s="52" t="str">
        <f t="shared" si="25"/>
        <v/>
      </c>
      <c r="T135" s="81" t="str">
        <f t="shared" si="17"/>
        <v/>
      </c>
      <c r="U135" s="53" t="str">
        <f>IF(S135="","",COUNTIF($S$7:S135,"該当２"))</f>
        <v/>
      </c>
      <c r="V135" s="56" t="str">
        <f t="shared" si="18"/>
        <v/>
      </c>
      <c r="W135" s="81" t="str">
        <f t="shared" si="19"/>
        <v/>
      </c>
      <c r="X135" s="53" t="str">
        <f>IF(V135="","",COUNTIF($V$7:V135,"該当３"))</f>
        <v/>
      </c>
    </row>
    <row r="136" spans="1:24">
      <c r="A136" s="237">
        <v>2020105002</v>
      </c>
      <c r="B136" s="237">
        <v>20</v>
      </c>
      <c r="C136" s="238">
        <v>201</v>
      </c>
      <c r="D136" s="239">
        <v>5</v>
      </c>
      <c r="E136" s="238">
        <v>2</v>
      </c>
      <c r="F136" s="237" t="s">
        <v>511</v>
      </c>
      <c r="G136" s="237" t="s">
        <v>512</v>
      </c>
      <c r="H136" s="237" t="s">
        <v>623</v>
      </c>
      <c r="I136" s="237" t="s">
        <v>625</v>
      </c>
      <c r="J136" s="51"/>
      <c r="K136" s="52" t="str">
        <f t="shared" si="21"/>
        <v/>
      </c>
      <c r="L136" s="81" t="str">
        <f t="shared" si="22"/>
        <v/>
      </c>
      <c r="M136" s="53" t="str">
        <f>IF(K136="","",COUNTIF($K$7:K136,"ﾘｽﾄ１"))</f>
        <v/>
      </c>
      <c r="N136" s="53" t="str">
        <f t="shared" si="23"/>
        <v/>
      </c>
      <c r="O136" s="54" t="str">
        <f t="shared" si="24"/>
        <v/>
      </c>
      <c r="P136" s="53" t="str">
        <f t="shared" ref="P136:P199" si="26">IF(O136="該当１",G136,"")</f>
        <v/>
      </c>
      <c r="Q136" s="52" t="str">
        <f t="shared" ref="Q136:Q199" si="27">IF(O136="該当１","ﾘｽﾄ2","")</f>
        <v/>
      </c>
      <c r="R136" s="55" t="str">
        <f t="shared" ref="R136:R199" si="28">IF(Q136="ﾘｽﾄ2",H136,"")</f>
        <v/>
      </c>
      <c r="S136" s="52" t="str">
        <f t="shared" si="25"/>
        <v/>
      </c>
      <c r="T136" s="81" t="str">
        <f t="shared" ref="T136:T199" si="29">IF(S136="該当２",H136,"")</f>
        <v/>
      </c>
      <c r="U136" s="53" t="str">
        <f>IF(S136="","",COUNTIF($S$7:S136,"該当２"))</f>
        <v/>
      </c>
      <c r="V136" s="56" t="str">
        <f t="shared" ref="V136:V199" si="30">IF(AND($S$2=H136,E136&gt;0,E136&lt;998),"該当３","")</f>
        <v/>
      </c>
      <c r="W136" s="81" t="str">
        <f t="shared" ref="W136:W199" si="31">IF(V136="該当３",I136,"")</f>
        <v/>
      </c>
      <c r="X136" s="53" t="str">
        <f>IF(V136="","",COUNTIF($V$7:V136,"該当３"))</f>
        <v/>
      </c>
    </row>
    <row r="137" spans="1:24">
      <c r="A137" s="237">
        <v>2020105003</v>
      </c>
      <c r="B137" s="237">
        <v>20</v>
      </c>
      <c r="C137" s="238">
        <v>201</v>
      </c>
      <c r="D137" s="239">
        <v>5</v>
      </c>
      <c r="E137" s="238">
        <v>3</v>
      </c>
      <c r="F137" s="237" t="s">
        <v>511</v>
      </c>
      <c r="G137" s="237" t="s">
        <v>512</v>
      </c>
      <c r="H137" s="237" t="s">
        <v>623</v>
      </c>
      <c r="I137" s="237" t="s">
        <v>560</v>
      </c>
      <c r="J137" s="51"/>
      <c r="K137" s="52" t="str">
        <f t="shared" ref="K137:K200" si="32">IF(AND($C137&gt;0,$H137=""),"ﾘｽﾄ１","")</f>
        <v/>
      </c>
      <c r="L137" s="81" t="str">
        <f t="shared" ref="L137:L200" si="33">IF(K137="ﾘｽﾄ１",G137,"")</f>
        <v/>
      </c>
      <c r="M137" s="53" t="str">
        <f>IF(K137="","",COUNTIF($K$7:K137,"ﾘｽﾄ１"))</f>
        <v/>
      </c>
      <c r="N137" s="53" t="str">
        <f t="shared" ref="N137:N200" si="34">IF(AND(D137=0,E137&gt;0),"同一区","")</f>
        <v/>
      </c>
      <c r="O137" s="54" t="str">
        <f t="shared" ref="O137:O200" si="35">IF(AND(EXACT($K$2,G137),H137&gt;0),"該当１","")</f>
        <v/>
      </c>
      <c r="P137" s="53" t="str">
        <f t="shared" si="26"/>
        <v/>
      </c>
      <c r="Q137" s="52" t="str">
        <f t="shared" si="27"/>
        <v/>
      </c>
      <c r="R137" s="55" t="str">
        <f t="shared" si="28"/>
        <v/>
      </c>
      <c r="S137" s="52" t="str">
        <f t="shared" ref="S137:S200" si="36">IF(AND(Q137="ﾘｽﾄ2",OR(I137=0,AND(N137="同一区",E137=1))),"該当２","")</f>
        <v/>
      </c>
      <c r="T137" s="81" t="str">
        <f t="shared" si="29"/>
        <v/>
      </c>
      <c r="U137" s="53" t="str">
        <f>IF(S137="","",COUNTIF($S$7:S137,"該当２"))</f>
        <v/>
      </c>
      <c r="V137" s="56" t="str">
        <f t="shared" si="30"/>
        <v/>
      </c>
      <c r="W137" s="81" t="str">
        <f t="shared" si="31"/>
        <v/>
      </c>
      <c r="X137" s="53" t="str">
        <f>IF(V137="","",COUNTIF($V$7:V137,"該当３"))</f>
        <v/>
      </c>
    </row>
    <row r="138" spans="1:24">
      <c r="A138" s="237">
        <v>2020105004</v>
      </c>
      <c r="B138" s="237">
        <v>20</v>
      </c>
      <c r="C138" s="238">
        <v>201</v>
      </c>
      <c r="D138" s="239">
        <v>5</v>
      </c>
      <c r="E138" s="238">
        <v>4</v>
      </c>
      <c r="F138" s="237" t="s">
        <v>511</v>
      </c>
      <c r="G138" s="237" t="s">
        <v>512</v>
      </c>
      <c r="H138" s="237" t="s">
        <v>623</v>
      </c>
      <c r="I138" s="237" t="s">
        <v>626</v>
      </c>
      <c r="J138" s="51"/>
      <c r="K138" s="52" t="str">
        <f t="shared" si="32"/>
        <v/>
      </c>
      <c r="L138" s="81" t="str">
        <f t="shared" si="33"/>
        <v/>
      </c>
      <c r="M138" s="53" t="str">
        <f>IF(K138="","",COUNTIF($K$7:K138,"ﾘｽﾄ１"))</f>
        <v/>
      </c>
      <c r="N138" s="53" t="str">
        <f t="shared" si="34"/>
        <v/>
      </c>
      <c r="O138" s="54" t="str">
        <f t="shared" si="35"/>
        <v/>
      </c>
      <c r="P138" s="53" t="str">
        <f t="shared" si="26"/>
        <v/>
      </c>
      <c r="Q138" s="52" t="str">
        <f t="shared" si="27"/>
        <v/>
      </c>
      <c r="R138" s="55" t="str">
        <f t="shared" si="28"/>
        <v/>
      </c>
      <c r="S138" s="52" t="str">
        <f t="shared" si="36"/>
        <v/>
      </c>
      <c r="T138" s="81" t="str">
        <f t="shared" si="29"/>
        <v/>
      </c>
      <c r="U138" s="53" t="str">
        <f>IF(S138="","",COUNTIF($S$7:S138,"該当２"))</f>
        <v/>
      </c>
      <c r="V138" s="56" t="str">
        <f t="shared" si="30"/>
        <v/>
      </c>
      <c r="W138" s="81" t="str">
        <f t="shared" si="31"/>
        <v/>
      </c>
      <c r="X138" s="53" t="str">
        <f>IF(V138="","",COUNTIF($V$7:V138,"該当３"))</f>
        <v/>
      </c>
    </row>
    <row r="139" spans="1:24">
      <c r="A139" s="237">
        <v>2020105005</v>
      </c>
      <c r="B139" s="237">
        <v>20</v>
      </c>
      <c r="C139" s="238">
        <v>201</v>
      </c>
      <c r="D139" s="239">
        <v>5</v>
      </c>
      <c r="E139" s="238">
        <v>5</v>
      </c>
      <c r="F139" s="237" t="s">
        <v>511</v>
      </c>
      <c r="G139" s="237" t="s">
        <v>512</v>
      </c>
      <c r="H139" s="237" t="s">
        <v>623</v>
      </c>
      <c r="I139" s="237" t="s">
        <v>627</v>
      </c>
      <c r="J139" s="51"/>
      <c r="K139" s="52" t="str">
        <f t="shared" si="32"/>
        <v/>
      </c>
      <c r="L139" s="81" t="str">
        <f t="shared" si="33"/>
        <v/>
      </c>
      <c r="M139" s="53" t="str">
        <f>IF(K139="","",COUNTIF($K$7:K139,"ﾘｽﾄ１"))</f>
        <v/>
      </c>
      <c r="N139" s="53" t="str">
        <f t="shared" si="34"/>
        <v/>
      </c>
      <c r="O139" s="54" t="str">
        <f t="shared" si="35"/>
        <v/>
      </c>
      <c r="P139" s="53" t="str">
        <f t="shared" si="26"/>
        <v/>
      </c>
      <c r="Q139" s="52" t="str">
        <f t="shared" si="27"/>
        <v/>
      </c>
      <c r="R139" s="55" t="str">
        <f t="shared" si="28"/>
        <v/>
      </c>
      <c r="S139" s="52" t="str">
        <f t="shared" si="36"/>
        <v/>
      </c>
      <c r="T139" s="81" t="str">
        <f t="shared" si="29"/>
        <v/>
      </c>
      <c r="U139" s="53" t="str">
        <f>IF(S139="","",COUNTIF($S$7:S139,"該当２"))</f>
        <v/>
      </c>
      <c r="V139" s="56" t="str">
        <f t="shared" si="30"/>
        <v/>
      </c>
      <c r="W139" s="81" t="str">
        <f t="shared" si="31"/>
        <v/>
      </c>
      <c r="X139" s="53" t="str">
        <f>IF(V139="","",COUNTIF($V$7:V139,"該当３"))</f>
        <v/>
      </c>
    </row>
    <row r="140" spans="1:24">
      <c r="A140" s="237">
        <v>2020105006</v>
      </c>
      <c r="B140" s="237">
        <v>20</v>
      </c>
      <c r="C140" s="238">
        <v>201</v>
      </c>
      <c r="D140" s="239">
        <v>5</v>
      </c>
      <c r="E140" s="238">
        <v>6</v>
      </c>
      <c r="F140" s="237" t="s">
        <v>511</v>
      </c>
      <c r="G140" s="237" t="s">
        <v>512</v>
      </c>
      <c r="H140" s="237" t="s">
        <v>623</v>
      </c>
      <c r="I140" s="237" t="s">
        <v>628</v>
      </c>
      <c r="J140" s="51"/>
      <c r="K140" s="52" t="str">
        <f t="shared" si="32"/>
        <v/>
      </c>
      <c r="L140" s="81" t="str">
        <f t="shared" si="33"/>
        <v/>
      </c>
      <c r="M140" s="53" t="str">
        <f>IF(K140="","",COUNTIF($K$7:K140,"ﾘｽﾄ１"))</f>
        <v/>
      </c>
      <c r="N140" s="53" t="str">
        <f t="shared" si="34"/>
        <v/>
      </c>
      <c r="O140" s="54" t="str">
        <f t="shared" si="35"/>
        <v/>
      </c>
      <c r="P140" s="53" t="str">
        <f t="shared" si="26"/>
        <v/>
      </c>
      <c r="Q140" s="52" t="str">
        <f t="shared" si="27"/>
        <v/>
      </c>
      <c r="R140" s="55" t="str">
        <f t="shared" si="28"/>
        <v/>
      </c>
      <c r="S140" s="52" t="str">
        <f t="shared" si="36"/>
        <v/>
      </c>
      <c r="T140" s="81" t="str">
        <f t="shared" si="29"/>
        <v/>
      </c>
      <c r="U140" s="53" t="str">
        <f>IF(S140="","",COUNTIF($S$7:S140,"該当２"))</f>
        <v/>
      </c>
      <c r="V140" s="56" t="str">
        <f t="shared" si="30"/>
        <v/>
      </c>
      <c r="W140" s="81" t="str">
        <f t="shared" si="31"/>
        <v/>
      </c>
      <c r="X140" s="53" t="str">
        <f>IF(V140="","",COUNTIF($V$7:V140,"該当３"))</f>
        <v/>
      </c>
    </row>
    <row r="141" spans="1:24">
      <c r="A141" s="237">
        <v>2020105007</v>
      </c>
      <c r="B141" s="237">
        <v>20</v>
      </c>
      <c r="C141" s="238">
        <v>201</v>
      </c>
      <c r="D141" s="239">
        <v>5</v>
      </c>
      <c r="E141" s="238">
        <v>7</v>
      </c>
      <c r="F141" s="237" t="s">
        <v>511</v>
      </c>
      <c r="G141" s="237" t="s">
        <v>512</v>
      </c>
      <c r="H141" s="237" t="s">
        <v>623</v>
      </c>
      <c r="I141" s="237" t="s">
        <v>629</v>
      </c>
      <c r="J141" s="51"/>
      <c r="K141" s="52" t="str">
        <f t="shared" si="32"/>
        <v/>
      </c>
      <c r="L141" s="81" t="str">
        <f t="shared" si="33"/>
        <v/>
      </c>
      <c r="M141" s="53" t="str">
        <f>IF(K141="","",COUNTIF($K$7:K141,"ﾘｽﾄ１"))</f>
        <v/>
      </c>
      <c r="N141" s="53" t="str">
        <f t="shared" si="34"/>
        <v/>
      </c>
      <c r="O141" s="54" t="str">
        <f t="shared" si="35"/>
        <v/>
      </c>
      <c r="P141" s="53" t="str">
        <f t="shared" si="26"/>
        <v/>
      </c>
      <c r="Q141" s="52" t="str">
        <f t="shared" si="27"/>
        <v/>
      </c>
      <c r="R141" s="55" t="str">
        <f t="shared" si="28"/>
        <v/>
      </c>
      <c r="S141" s="52" t="str">
        <f t="shared" si="36"/>
        <v/>
      </c>
      <c r="T141" s="81" t="str">
        <f t="shared" si="29"/>
        <v/>
      </c>
      <c r="U141" s="53" t="str">
        <f>IF(S141="","",COUNTIF($S$7:S141,"該当２"))</f>
        <v/>
      </c>
      <c r="V141" s="56" t="str">
        <f t="shared" si="30"/>
        <v/>
      </c>
      <c r="W141" s="81" t="str">
        <f t="shared" si="31"/>
        <v/>
      </c>
      <c r="X141" s="53" t="str">
        <f>IF(V141="","",COUNTIF($V$7:V141,"該当３"))</f>
        <v/>
      </c>
    </row>
    <row r="142" spans="1:24">
      <c r="A142" s="237">
        <v>2020106000</v>
      </c>
      <c r="B142" s="237">
        <v>20</v>
      </c>
      <c r="C142" s="238">
        <v>201</v>
      </c>
      <c r="D142" s="239">
        <v>6</v>
      </c>
      <c r="E142" s="238">
        <v>0</v>
      </c>
      <c r="F142" s="237" t="s">
        <v>511</v>
      </c>
      <c r="G142" s="237" t="s">
        <v>512</v>
      </c>
      <c r="H142" s="237" t="s">
        <v>630</v>
      </c>
      <c r="I142" s="237"/>
      <c r="J142" s="51"/>
      <c r="K142" s="52" t="str">
        <f t="shared" si="32"/>
        <v/>
      </c>
      <c r="L142" s="81" t="str">
        <f t="shared" si="33"/>
        <v/>
      </c>
      <c r="M142" s="53" t="str">
        <f>IF(K142="","",COUNTIF($K$7:K142,"ﾘｽﾄ１"))</f>
        <v/>
      </c>
      <c r="N142" s="53" t="str">
        <f t="shared" si="34"/>
        <v/>
      </c>
      <c r="O142" s="54" t="str">
        <f t="shared" si="35"/>
        <v/>
      </c>
      <c r="P142" s="53" t="str">
        <f t="shared" si="26"/>
        <v/>
      </c>
      <c r="Q142" s="52" t="str">
        <f t="shared" si="27"/>
        <v/>
      </c>
      <c r="R142" s="55" t="str">
        <f t="shared" si="28"/>
        <v/>
      </c>
      <c r="S142" s="52" t="str">
        <f t="shared" si="36"/>
        <v/>
      </c>
      <c r="T142" s="81" t="str">
        <f t="shared" si="29"/>
        <v/>
      </c>
      <c r="U142" s="53" t="str">
        <f>IF(S142="","",COUNTIF($S$7:S142,"該当２"))</f>
        <v/>
      </c>
      <c r="V142" s="56" t="str">
        <f t="shared" si="30"/>
        <v/>
      </c>
      <c r="W142" s="81" t="str">
        <f t="shared" si="31"/>
        <v/>
      </c>
      <c r="X142" s="53" t="str">
        <f>IF(V142="","",COUNTIF($V$7:V142,"該当３"))</f>
        <v/>
      </c>
    </row>
    <row r="143" spans="1:24">
      <c r="A143" s="237">
        <v>2020106001</v>
      </c>
      <c r="B143" s="237">
        <v>20</v>
      </c>
      <c r="C143" s="238">
        <v>201</v>
      </c>
      <c r="D143" s="239">
        <v>6</v>
      </c>
      <c r="E143" s="238">
        <v>1</v>
      </c>
      <c r="F143" s="237" t="s">
        <v>511</v>
      </c>
      <c r="G143" s="237" t="s">
        <v>512</v>
      </c>
      <c r="H143" s="237" t="s">
        <v>630</v>
      </c>
      <c r="I143" s="237" t="s">
        <v>275</v>
      </c>
      <c r="J143" s="51"/>
      <c r="K143" s="52" t="str">
        <f t="shared" si="32"/>
        <v/>
      </c>
      <c r="L143" s="81" t="str">
        <f t="shared" si="33"/>
        <v/>
      </c>
      <c r="M143" s="53" t="str">
        <f>IF(K143="","",COUNTIF($K$7:K143,"ﾘｽﾄ１"))</f>
        <v/>
      </c>
      <c r="N143" s="53" t="str">
        <f t="shared" si="34"/>
        <v/>
      </c>
      <c r="O143" s="54" t="str">
        <f t="shared" si="35"/>
        <v/>
      </c>
      <c r="P143" s="53" t="str">
        <f t="shared" si="26"/>
        <v/>
      </c>
      <c r="Q143" s="52" t="str">
        <f t="shared" si="27"/>
        <v/>
      </c>
      <c r="R143" s="55" t="str">
        <f t="shared" si="28"/>
        <v/>
      </c>
      <c r="S143" s="52" t="str">
        <f t="shared" si="36"/>
        <v/>
      </c>
      <c r="T143" s="81" t="str">
        <f t="shared" si="29"/>
        <v/>
      </c>
      <c r="U143" s="53" t="str">
        <f>IF(S143="","",COUNTIF($S$7:S143,"該当２"))</f>
        <v/>
      </c>
      <c r="V143" s="56" t="str">
        <f t="shared" si="30"/>
        <v/>
      </c>
      <c r="W143" s="81" t="str">
        <f t="shared" si="31"/>
        <v/>
      </c>
      <c r="X143" s="53" t="str">
        <f>IF(V143="","",COUNTIF($V$7:V143,"該当３"))</f>
        <v/>
      </c>
    </row>
    <row r="144" spans="1:24">
      <c r="A144" s="237">
        <v>2020106002</v>
      </c>
      <c r="B144" s="237">
        <v>20</v>
      </c>
      <c r="C144" s="238">
        <v>201</v>
      </c>
      <c r="D144" s="239">
        <v>6</v>
      </c>
      <c r="E144" s="238">
        <v>2</v>
      </c>
      <c r="F144" s="237" t="s">
        <v>511</v>
      </c>
      <c r="G144" s="237" t="s">
        <v>512</v>
      </c>
      <c r="H144" s="237" t="s">
        <v>630</v>
      </c>
      <c r="I144" s="237" t="s">
        <v>631</v>
      </c>
      <c r="J144" s="51"/>
      <c r="K144" s="52" t="str">
        <f t="shared" si="32"/>
        <v/>
      </c>
      <c r="L144" s="81" t="str">
        <f t="shared" si="33"/>
        <v/>
      </c>
      <c r="M144" s="53" t="str">
        <f>IF(K144="","",COUNTIF($K$7:K144,"ﾘｽﾄ１"))</f>
        <v/>
      </c>
      <c r="N144" s="53" t="str">
        <f t="shared" si="34"/>
        <v/>
      </c>
      <c r="O144" s="54" t="str">
        <f t="shared" si="35"/>
        <v/>
      </c>
      <c r="P144" s="53" t="str">
        <f t="shared" si="26"/>
        <v/>
      </c>
      <c r="Q144" s="52" t="str">
        <f t="shared" si="27"/>
        <v/>
      </c>
      <c r="R144" s="55" t="str">
        <f t="shared" si="28"/>
        <v/>
      </c>
      <c r="S144" s="52" t="str">
        <f t="shared" si="36"/>
        <v/>
      </c>
      <c r="T144" s="81" t="str">
        <f t="shared" si="29"/>
        <v/>
      </c>
      <c r="U144" s="53" t="str">
        <f>IF(S144="","",COUNTIF($S$7:S144,"該当２"))</f>
        <v/>
      </c>
      <c r="V144" s="56" t="str">
        <f t="shared" si="30"/>
        <v/>
      </c>
      <c r="W144" s="81" t="str">
        <f t="shared" si="31"/>
        <v/>
      </c>
      <c r="X144" s="53" t="str">
        <f>IF(V144="","",COUNTIF($V$7:V144,"該当３"))</f>
        <v/>
      </c>
    </row>
    <row r="145" spans="1:24">
      <c r="A145" s="237">
        <v>2020106003</v>
      </c>
      <c r="B145" s="237">
        <v>20</v>
      </c>
      <c r="C145" s="238">
        <v>201</v>
      </c>
      <c r="D145" s="239">
        <v>6</v>
      </c>
      <c r="E145" s="238">
        <v>3</v>
      </c>
      <c r="F145" s="237" t="s">
        <v>511</v>
      </c>
      <c r="G145" s="237" t="s">
        <v>512</v>
      </c>
      <c r="H145" s="237" t="s">
        <v>630</v>
      </c>
      <c r="I145" s="237" t="s">
        <v>632</v>
      </c>
      <c r="J145" s="51"/>
      <c r="K145" s="52" t="str">
        <f t="shared" si="32"/>
        <v/>
      </c>
      <c r="L145" s="81" t="str">
        <f t="shared" si="33"/>
        <v/>
      </c>
      <c r="M145" s="53" t="str">
        <f>IF(K145="","",COUNTIF($K$7:K145,"ﾘｽﾄ１"))</f>
        <v/>
      </c>
      <c r="N145" s="53" t="str">
        <f t="shared" si="34"/>
        <v/>
      </c>
      <c r="O145" s="54" t="str">
        <f t="shared" si="35"/>
        <v/>
      </c>
      <c r="P145" s="53" t="str">
        <f t="shared" si="26"/>
        <v/>
      </c>
      <c r="Q145" s="52" t="str">
        <f t="shared" si="27"/>
        <v/>
      </c>
      <c r="R145" s="55" t="str">
        <f t="shared" si="28"/>
        <v/>
      </c>
      <c r="S145" s="52" t="str">
        <f t="shared" si="36"/>
        <v/>
      </c>
      <c r="T145" s="81" t="str">
        <f t="shared" si="29"/>
        <v/>
      </c>
      <c r="U145" s="53" t="str">
        <f>IF(S145="","",COUNTIF($S$7:S145,"該当２"))</f>
        <v/>
      </c>
      <c r="V145" s="56" t="str">
        <f t="shared" si="30"/>
        <v/>
      </c>
      <c r="W145" s="81" t="str">
        <f t="shared" si="31"/>
        <v/>
      </c>
      <c r="X145" s="53" t="str">
        <f>IF(V145="","",COUNTIF($V$7:V145,"該当３"))</f>
        <v/>
      </c>
    </row>
    <row r="146" spans="1:24">
      <c r="A146" s="237">
        <v>2020106004</v>
      </c>
      <c r="B146" s="237">
        <v>20</v>
      </c>
      <c r="C146" s="238">
        <v>201</v>
      </c>
      <c r="D146" s="239">
        <v>6</v>
      </c>
      <c r="E146" s="238">
        <v>4</v>
      </c>
      <c r="F146" s="237" t="s">
        <v>511</v>
      </c>
      <c r="G146" s="237" t="s">
        <v>512</v>
      </c>
      <c r="H146" s="237" t="s">
        <v>630</v>
      </c>
      <c r="I146" s="237" t="s">
        <v>633</v>
      </c>
      <c r="J146" s="51"/>
      <c r="K146" s="52" t="str">
        <f t="shared" si="32"/>
        <v/>
      </c>
      <c r="L146" s="81" t="str">
        <f t="shared" si="33"/>
        <v/>
      </c>
      <c r="M146" s="53" t="str">
        <f>IF(K146="","",COUNTIF($K$7:K146,"ﾘｽﾄ１"))</f>
        <v/>
      </c>
      <c r="N146" s="53" t="str">
        <f t="shared" si="34"/>
        <v/>
      </c>
      <c r="O146" s="54" t="str">
        <f t="shared" si="35"/>
        <v/>
      </c>
      <c r="P146" s="53" t="str">
        <f t="shared" si="26"/>
        <v/>
      </c>
      <c r="Q146" s="52" t="str">
        <f t="shared" si="27"/>
        <v/>
      </c>
      <c r="R146" s="55" t="str">
        <f t="shared" si="28"/>
        <v/>
      </c>
      <c r="S146" s="52" t="str">
        <f t="shared" si="36"/>
        <v/>
      </c>
      <c r="T146" s="81" t="str">
        <f t="shared" si="29"/>
        <v/>
      </c>
      <c r="U146" s="53" t="str">
        <f>IF(S146="","",COUNTIF($S$7:S146,"該当２"))</f>
        <v/>
      </c>
      <c r="V146" s="56" t="str">
        <f t="shared" si="30"/>
        <v/>
      </c>
      <c r="W146" s="81" t="str">
        <f t="shared" si="31"/>
        <v/>
      </c>
      <c r="X146" s="53" t="str">
        <f>IF(V146="","",COUNTIF($V$7:V146,"該当３"))</f>
        <v/>
      </c>
    </row>
    <row r="147" spans="1:24">
      <c r="A147" s="237">
        <v>2020107000</v>
      </c>
      <c r="B147" s="237">
        <v>20</v>
      </c>
      <c r="C147" s="238">
        <v>201</v>
      </c>
      <c r="D147" s="239">
        <v>7</v>
      </c>
      <c r="E147" s="238">
        <v>0</v>
      </c>
      <c r="F147" s="237" t="s">
        <v>511</v>
      </c>
      <c r="G147" s="237" t="s">
        <v>512</v>
      </c>
      <c r="H147" s="278" t="s">
        <v>634</v>
      </c>
      <c r="I147" s="237"/>
      <c r="J147" s="51"/>
      <c r="K147" s="52" t="str">
        <f t="shared" si="32"/>
        <v/>
      </c>
      <c r="L147" s="81" t="str">
        <f t="shared" si="33"/>
        <v/>
      </c>
      <c r="M147" s="53" t="str">
        <f>IF(K147="","",COUNTIF($K$7:K147,"ﾘｽﾄ１"))</f>
        <v/>
      </c>
      <c r="N147" s="53" t="str">
        <f t="shared" si="34"/>
        <v/>
      </c>
      <c r="O147" s="54" t="str">
        <f t="shared" si="35"/>
        <v/>
      </c>
      <c r="P147" s="53" t="str">
        <f t="shared" si="26"/>
        <v/>
      </c>
      <c r="Q147" s="52" t="str">
        <f t="shared" si="27"/>
        <v/>
      </c>
      <c r="R147" s="55" t="str">
        <f t="shared" si="28"/>
        <v/>
      </c>
      <c r="S147" s="52" t="str">
        <f t="shared" si="36"/>
        <v/>
      </c>
      <c r="T147" s="81" t="str">
        <f t="shared" si="29"/>
        <v/>
      </c>
      <c r="U147" s="53" t="str">
        <f>IF(S147="","",COUNTIF($S$7:S147,"該当２"))</f>
        <v/>
      </c>
      <c r="V147" s="56" t="str">
        <f t="shared" si="30"/>
        <v/>
      </c>
      <c r="W147" s="81" t="str">
        <f t="shared" si="31"/>
        <v/>
      </c>
      <c r="X147" s="53" t="str">
        <f>IF(V147="","",COUNTIF($V$7:V147,"該当３"))</f>
        <v/>
      </c>
    </row>
    <row r="148" spans="1:24">
      <c r="A148" s="237">
        <v>2020107001</v>
      </c>
      <c r="B148" s="237">
        <v>20</v>
      </c>
      <c r="C148" s="238">
        <v>201</v>
      </c>
      <c r="D148" s="239">
        <v>7</v>
      </c>
      <c r="E148" s="238">
        <v>1</v>
      </c>
      <c r="F148" s="237" t="s">
        <v>511</v>
      </c>
      <c r="G148" s="237" t="s">
        <v>512</v>
      </c>
      <c r="H148" s="278" t="s">
        <v>634</v>
      </c>
      <c r="I148" s="237" t="s">
        <v>635</v>
      </c>
      <c r="J148" s="51"/>
      <c r="K148" s="52" t="str">
        <f t="shared" si="32"/>
        <v/>
      </c>
      <c r="L148" s="81" t="str">
        <f t="shared" si="33"/>
        <v/>
      </c>
      <c r="M148" s="53" t="str">
        <f>IF(K148="","",COUNTIF($K$7:K148,"ﾘｽﾄ１"))</f>
        <v/>
      </c>
      <c r="N148" s="53" t="str">
        <f t="shared" si="34"/>
        <v/>
      </c>
      <c r="O148" s="54" t="str">
        <f t="shared" si="35"/>
        <v/>
      </c>
      <c r="P148" s="53" t="str">
        <f t="shared" si="26"/>
        <v/>
      </c>
      <c r="Q148" s="52" t="str">
        <f t="shared" si="27"/>
        <v/>
      </c>
      <c r="R148" s="55" t="str">
        <f t="shared" si="28"/>
        <v/>
      </c>
      <c r="S148" s="52" t="str">
        <f t="shared" si="36"/>
        <v/>
      </c>
      <c r="T148" s="81" t="str">
        <f t="shared" si="29"/>
        <v/>
      </c>
      <c r="U148" s="53" t="str">
        <f>IF(S148="","",COUNTIF($S$7:S148,"該当２"))</f>
        <v/>
      </c>
      <c r="V148" s="56" t="str">
        <f t="shared" si="30"/>
        <v/>
      </c>
      <c r="W148" s="81" t="str">
        <f t="shared" si="31"/>
        <v/>
      </c>
      <c r="X148" s="53" t="str">
        <f>IF(V148="","",COUNTIF($V$7:V148,"該当３"))</f>
        <v/>
      </c>
    </row>
    <row r="149" spans="1:24">
      <c r="A149" s="237">
        <v>2020107002</v>
      </c>
      <c r="B149" s="237">
        <v>20</v>
      </c>
      <c r="C149" s="238">
        <v>201</v>
      </c>
      <c r="D149" s="239">
        <v>7</v>
      </c>
      <c r="E149" s="238">
        <v>2</v>
      </c>
      <c r="F149" s="237" t="s">
        <v>511</v>
      </c>
      <c r="G149" s="237" t="s">
        <v>512</v>
      </c>
      <c r="H149" s="278" t="s">
        <v>634</v>
      </c>
      <c r="I149" s="237" t="s">
        <v>636</v>
      </c>
      <c r="J149" s="51"/>
      <c r="K149" s="52" t="str">
        <f t="shared" si="32"/>
        <v/>
      </c>
      <c r="L149" s="81" t="str">
        <f t="shared" si="33"/>
        <v/>
      </c>
      <c r="M149" s="53" t="str">
        <f>IF(K149="","",COUNTIF($K$7:K149,"ﾘｽﾄ１"))</f>
        <v/>
      </c>
      <c r="N149" s="53" t="str">
        <f t="shared" si="34"/>
        <v/>
      </c>
      <c r="O149" s="54" t="str">
        <f t="shared" si="35"/>
        <v/>
      </c>
      <c r="P149" s="53" t="str">
        <f t="shared" si="26"/>
        <v/>
      </c>
      <c r="Q149" s="52" t="str">
        <f t="shared" si="27"/>
        <v/>
      </c>
      <c r="R149" s="55" t="str">
        <f t="shared" si="28"/>
        <v/>
      </c>
      <c r="S149" s="52" t="str">
        <f t="shared" si="36"/>
        <v/>
      </c>
      <c r="T149" s="81" t="str">
        <f t="shared" si="29"/>
        <v/>
      </c>
      <c r="U149" s="53" t="str">
        <f>IF(S149="","",COUNTIF($S$7:S149,"該当２"))</f>
        <v/>
      </c>
      <c r="V149" s="56" t="str">
        <f t="shared" si="30"/>
        <v/>
      </c>
      <c r="W149" s="81" t="str">
        <f t="shared" si="31"/>
        <v/>
      </c>
      <c r="X149" s="53" t="str">
        <f>IF(V149="","",COUNTIF($V$7:V149,"該当３"))</f>
        <v/>
      </c>
    </row>
    <row r="150" spans="1:24">
      <c r="A150" s="237">
        <v>2020107003</v>
      </c>
      <c r="B150" s="237">
        <v>20</v>
      </c>
      <c r="C150" s="238">
        <v>201</v>
      </c>
      <c r="D150" s="239">
        <v>7</v>
      </c>
      <c r="E150" s="238">
        <v>3</v>
      </c>
      <c r="F150" s="237" t="s">
        <v>511</v>
      </c>
      <c r="G150" s="237" t="s">
        <v>512</v>
      </c>
      <c r="H150" s="278" t="s">
        <v>634</v>
      </c>
      <c r="I150" s="237" t="s">
        <v>637</v>
      </c>
      <c r="J150" s="51"/>
      <c r="K150" s="52" t="str">
        <f t="shared" si="32"/>
        <v/>
      </c>
      <c r="L150" s="81" t="str">
        <f t="shared" si="33"/>
        <v/>
      </c>
      <c r="M150" s="53" t="str">
        <f>IF(K150="","",COUNTIF($K$7:K150,"ﾘｽﾄ１"))</f>
        <v/>
      </c>
      <c r="N150" s="53" t="str">
        <f t="shared" si="34"/>
        <v/>
      </c>
      <c r="O150" s="54" t="str">
        <f t="shared" si="35"/>
        <v/>
      </c>
      <c r="P150" s="53" t="str">
        <f t="shared" si="26"/>
        <v/>
      </c>
      <c r="Q150" s="52" t="str">
        <f t="shared" si="27"/>
        <v/>
      </c>
      <c r="R150" s="55" t="str">
        <f t="shared" si="28"/>
        <v/>
      </c>
      <c r="S150" s="52" t="str">
        <f t="shared" si="36"/>
        <v/>
      </c>
      <c r="T150" s="81" t="str">
        <f t="shared" si="29"/>
        <v/>
      </c>
      <c r="U150" s="53" t="str">
        <f>IF(S150="","",COUNTIF($S$7:S150,"該当２"))</f>
        <v/>
      </c>
      <c r="V150" s="56" t="str">
        <f t="shared" si="30"/>
        <v/>
      </c>
      <c r="W150" s="81" t="str">
        <f t="shared" si="31"/>
        <v/>
      </c>
      <c r="X150" s="53" t="str">
        <f>IF(V150="","",COUNTIF($V$7:V150,"該当３"))</f>
        <v/>
      </c>
    </row>
    <row r="151" spans="1:24">
      <c r="A151" s="237">
        <v>2020107004</v>
      </c>
      <c r="B151" s="237">
        <v>20</v>
      </c>
      <c r="C151" s="238">
        <v>201</v>
      </c>
      <c r="D151" s="239">
        <v>7</v>
      </c>
      <c r="E151" s="238">
        <v>4</v>
      </c>
      <c r="F151" s="237" t="s">
        <v>511</v>
      </c>
      <c r="G151" s="237" t="s">
        <v>512</v>
      </c>
      <c r="H151" s="278" t="s">
        <v>634</v>
      </c>
      <c r="I151" s="237" t="s">
        <v>638</v>
      </c>
      <c r="J151" s="51"/>
      <c r="K151" s="52" t="str">
        <f t="shared" si="32"/>
        <v/>
      </c>
      <c r="L151" s="81" t="str">
        <f t="shared" si="33"/>
        <v/>
      </c>
      <c r="M151" s="53" t="str">
        <f>IF(K151="","",COUNTIF($K$7:K151,"ﾘｽﾄ１"))</f>
        <v/>
      </c>
      <c r="N151" s="53" t="str">
        <f t="shared" si="34"/>
        <v/>
      </c>
      <c r="O151" s="54" t="str">
        <f t="shared" si="35"/>
        <v/>
      </c>
      <c r="P151" s="53" t="str">
        <f t="shared" si="26"/>
        <v/>
      </c>
      <c r="Q151" s="52" t="str">
        <f t="shared" si="27"/>
        <v/>
      </c>
      <c r="R151" s="55" t="str">
        <f t="shared" si="28"/>
        <v/>
      </c>
      <c r="S151" s="52" t="str">
        <f t="shared" si="36"/>
        <v/>
      </c>
      <c r="T151" s="81" t="str">
        <f t="shared" si="29"/>
        <v/>
      </c>
      <c r="U151" s="53" t="str">
        <f>IF(S151="","",COUNTIF($S$7:S151,"該当２"))</f>
        <v/>
      </c>
      <c r="V151" s="56" t="str">
        <f t="shared" si="30"/>
        <v/>
      </c>
      <c r="W151" s="81" t="str">
        <f t="shared" si="31"/>
        <v/>
      </c>
      <c r="X151" s="53" t="str">
        <f>IF(V151="","",COUNTIF($V$7:V151,"該当３"))</f>
        <v/>
      </c>
    </row>
    <row r="152" spans="1:24">
      <c r="A152" s="237">
        <v>2020108000</v>
      </c>
      <c r="B152" s="237">
        <v>20</v>
      </c>
      <c r="C152" s="238">
        <v>201</v>
      </c>
      <c r="D152" s="239">
        <v>8</v>
      </c>
      <c r="E152" s="238">
        <v>0</v>
      </c>
      <c r="F152" s="237" t="s">
        <v>511</v>
      </c>
      <c r="G152" s="237" t="s">
        <v>512</v>
      </c>
      <c r="H152" s="237" t="s">
        <v>639</v>
      </c>
      <c r="I152" s="237"/>
      <c r="J152" s="51"/>
      <c r="K152" s="52" t="str">
        <f t="shared" si="32"/>
        <v/>
      </c>
      <c r="L152" s="81" t="str">
        <f t="shared" si="33"/>
        <v/>
      </c>
      <c r="M152" s="53" t="str">
        <f>IF(K152="","",COUNTIF($K$7:K152,"ﾘｽﾄ１"))</f>
        <v/>
      </c>
      <c r="N152" s="53" t="str">
        <f t="shared" si="34"/>
        <v/>
      </c>
      <c r="O152" s="54" t="str">
        <f t="shared" si="35"/>
        <v/>
      </c>
      <c r="P152" s="53" t="str">
        <f t="shared" si="26"/>
        <v/>
      </c>
      <c r="Q152" s="52" t="str">
        <f t="shared" si="27"/>
        <v/>
      </c>
      <c r="R152" s="55" t="str">
        <f t="shared" si="28"/>
        <v/>
      </c>
      <c r="S152" s="52" t="str">
        <f t="shared" si="36"/>
        <v/>
      </c>
      <c r="T152" s="81" t="str">
        <f t="shared" si="29"/>
        <v/>
      </c>
      <c r="U152" s="53" t="str">
        <f>IF(S152="","",COUNTIF($S$7:S152,"該当２"))</f>
        <v/>
      </c>
      <c r="V152" s="56" t="str">
        <f t="shared" si="30"/>
        <v/>
      </c>
      <c r="W152" s="81" t="str">
        <f t="shared" si="31"/>
        <v/>
      </c>
      <c r="X152" s="53" t="str">
        <f>IF(V152="","",COUNTIF($V$7:V152,"該当３"))</f>
        <v/>
      </c>
    </row>
    <row r="153" spans="1:24">
      <c r="A153" s="237">
        <v>2020108001</v>
      </c>
      <c r="B153" s="237">
        <v>20</v>
      </c>
      <c r="C153" s="238">
        <v>201</v>
      </c>
      <c r="D153" s="239">
        <v>8</v>
      </c>
      <c r="E153" s="238">
        <v>1</v>
      </c>
      <c r="F153" s="237" t="s">
        <v>511</v>
      </c>
      <c r="G153" s="237" t="s">
        <v>512</v>
      </c>
      <c r="H153" s="237" t="s">
        <v>639</v>
      </c>
      <c r="I153" s="237" t="s">
        <v>640</v>
      </c>
      <c r="J153" s="51"/>
      <c r="K153" s="52" t="str">
        <f t="shared" si="32"/>
        <v/>
      </c>
      <c r="L153" s="81" t="str">
        <f t="shared" si="33"/>
        <v/>
      </c>
      <c r="M153" s="53" t="str">
        <f>IF(K153="","",COUNTIF($K$7:K153,"ﾘｽﾄ１"))</f>
        <v/>
      </c>
      <c r="N153" s="53" t="str">
        <f t="shared" si="34"/>
        <v/>
      </c>
      <c r="O153" s="54" t="str">
        <f t="shared" si="35"/>
        <v/>
      </c>
      <c r="P153" s="53" t="str">
        <f t="shared" si="26"/>
        <v/>
      </c>
      <c r="Q153" s="52" t="str">
        <f t="shared" si="27"/>
        <v/>
      </c>
      <c r="R153" s="55" t="str">
        <f t="shared" si="28"/>
        <v/>
      </c>
      <c r="S153" s="52" t="str">
        <f t="shared" si="36"/>
        <v/>
      </c>
      <c r="T153" s="81" t="str">
        <f t="shared" si="29"/>
        <v/>
      </c>
      <c r="U153" s="53" t="str">
        <f>IF(S153="","",COUNTIF($S$7:S153,"該当２"))</f>
        <v/>
      </c>
      <c r="V153" s="56" t="str">
        <f t="shared" si="30"/>
        <v/>
      </c>
      <c r="W153" s="81" t="str">
        <f t="shared" si="31"/>
        <v/>
      </c>
      <c r="X153" s="53" t="str">
        <f>IF(V153="","",COUNTIF($V$7:V153,"該当３"))</f>
        <v/>
      </c>
    </row>
    <row r="154" spans="1:24">
      <c r="A154" s="237">
        <v>2020108002</v>
      </c>
      <c r="B154" s="237">
        <v>20</v>
      </c>
      <c r="C154" s="238">
        <v>201</v>
      </c>
      <c r="D154" s="239">
        <v>8</v>
      </c>
      <c r="E154" s="238">
        <v>2</v>
      </c>
      <c r="F154" s="237" t="s">
        <v>511</v>
      </c>
      <c r="G154" s="237" t="s">
        <v>512</v>
      </c>
      <c r="H154" s="237" t="s">
        <v>639</v>
      </c>
      <c r="I154" s="237" t="s">
        <v>641</v>
      </c>
      <c r="J154" s="51"/>
      <c r="K154" s="52" t="str">
        <f t="shared" si="32"/>
        <v/>
      </c>
      <c r="L154" s="81" t="str">
        <f t="shared" si="33"/>
        <v/>
      </c>
      <c r="M154" s="53" t="str">
        <f>IF(K154="","",COUNTIF($K$7:K154,"ﾘｽﾄ１"))</f>
        <v/>
      </c>
      <c r="N154" s="53" t="str">
        <f t="shared" si="34"/>
        <v/>
      </c>
      <c r="O154" s="54" t="str">
        <f t="shared" si="35"/>
        <v/>
      </c>
      <c r="P154" s="53" t="str">
        <f t="shared" si="26"/>
        <v/>
      </c>
      <c r="Q154" s="52" t="str">
        <f t="shared" si="27"/>
        <v/>
      </c>
      <c r="R154" s="55" t="str">
        <f t="shared" si="28"/>
        <v/>
      </c>
      <c r="S154" s="52" t="str">
        <f t="shared" si="36"/>
        <v/>
      </c>
      <c r="T154" s="81" t="str">
        <f t="shared" si="29"/>
        <v/>
      </c>
      <c r="U154" s="53" t="str">
        <f>IF(S154="","",COUNTIF($S$7:S154,"該当２"))</f>
        <v/>
      </c>
      <c r="V154" s="56" t="str">
        <f t="shared" si="30"/>
        <v/>
      </c>
      <c r="W154" s="81" t="str">
        <f t="shared" si="31"/>
        <v/>
      </c>
      <c r="X154" s="53" t="str">
        <f>IF(V154="","",COUNTIF($V$7:V154,"該当３"))</f>
        <v/>
      </c>
    </row>
    <row r="155" spans="1:24">
      <c r="A155" s="237">
        <v>2020108003</v>
      </c>
      <c r="B155" s="237">
        <v>20</v>
      </c>
      <c r="C155" s="238">
        <v>201</v>
      </c>
      <c r="D155" s="239">
        <v>8</v>
      </c>
      <c r="E155" s="238">
        <v>3</v>
      </c>
      <c r="F155" s="237" t="s">
        <v>511</v>
      </c>
      <c r="G155" s="237" t="s">
        <v>512</v>
      </c>
      <c r="H155" s="237" t="s">
        <v>639</v>
      </c>
      <c r="I155" s="237" t="s">
        <v>642</v>
      </c>
      <c r="J155" s="51"/>
      <c r="K155" s="52" t="str">
        <f t="shared" si="32"/>
        <v/>
      </c>
      <c r="L155" s="81" t="str">
        <f t="shared" si="33"/>
        <v/>
      </c>
      <c r="M155" s="53" t="str">
        <f>IF(K155="","",COUNTIF($K$7:K155,"ﾘｽﾄ１"))</f>
        <v/>
      </c>
      <c r="N155" s="53" t="str">
        <f t="shared" si="34"/>
        <v/>
      </c>
      <c r="O155" s="54" t="str">
        <f t="shared" si="35"/>
        <v/>
      </c>
      <c r="P155" s="53" t="str">
        <f t="shared" si="26"/>
        <v/>
      </c>
      <c r="Q155" s="52" t="str">
        <f t="shared" si="27"/>
        <v/>
      </c>
      <c r="R155" s="55" t="str">
        <f t="shared" si="28"/>
        <v/>
      </c>
      <c r="S155" s="52" t="str">
        <f t="shared" si="36"/>
        <v/>
      </c>
      <c r="T155" s="81" t="str">
        <f t="shared" si="29"/>
        <v/>
      </c>
      <c r="U155" s="53" t="str">
        <f>IF(S155="","",COUNTIF($S$7:S155,"該当２"))</f>
        <v/>
      </c>
      <c r="V155" s="56" t="str">
        <f t="shared" si="30"/>
        <v/>
      </c>
      <c r="W155" s="81" t="str">
        <f t="shared" si="31"/>
        <v/>
      </c>
      <c r="X155" s="53" t="str">
        <f>IF(V155="","",COUNTIF($V$7:V155,"該当３"))</f>
        <v/>
      </c>
    </row>
    <row r="156" spans="1:24">
      <c r="A156" s="237">
        <v>2020108004</v>
      </c>
      <c r="B156" s="237">
        <v>20</v>
      </c>
      <c r="C156" s="238">
        <v>201</v>
      </c>
      <c r="D156" s="239">
        <v>8</v>
      </c>
      <c r="E156" s="238">
        <v>4</v>
      </c>
      <c r="F156" s="237" t="s">
        <v>511</v>
      </c>
      <c r="G156" s="237" t="s">
        <v>512</v>
      </c>
      <c r="H156" s="237" t="s">
        <v>639</v>
      </c>
      <c r="I156" s="237" t="s">
        <v>643</v>
      </c>
      <c r="J156" s="51"/>
      <c r="K156" s="52" t="str">
        <f t="shared" si="32"/>
        <v/>
      </c>
      <c r="L156" s="81" t="str">
        <f t="shared" si="33"/>
        <v/>
      </c>
      <c r="M156" s="53" t="str">
        <f>IF(K156="","",COUNTIF($K$7:K156,"ﾘｽﾄ１"))</f>
        <v/>
      </c>
      <c r="N156" s="53" t="str">
        <f t="shared" si="34"/>
        <v/>
      </c>
      <c r="O156" s="54" t="str">
        <f t="shared" si="35"/>
        <v/>
      </c>
      <c r="P156" s="53" t="str">
        <f t="shared" si="26"/>
        <v/>
      </c>
      <c r="Q156" s="52" t="str">
        <f t="shared" si="27"/>
        <v/>
      </c>
      <c r="R156" s="55" t="str">
        <f t="shared" si="28"/>
        <v/>
      </c>
      <c r="S156" s="52" t="str">
        <f t="shared" si="36"/>
        <v/>
      </c>
      <c r="T156" s="81" t="str">
        <f t="shared" si="29"/>
        <v/>
      </c>
      <c r="U156" s="53" t="str">
        <f>IF(S156="","",COUNTIF($S$7:S156,"該当２"))</f>
        <v/>
      </c>
      <c r="V156" s="56" t="str">
        <f t="shared" si="30"/>
        <v/>
      </c>
      <c r="W156" s="81" t="str">
        <f t="shared" si="31"/>
        <v/>
      </c>
      <c r="X156" s="53" t="str">
        <f>IF(V156="","",COUNTIF($V$7:V156,"該当３"))</f>
        <v/>
      </c>
    </row>
    <row r="157" spans="1:24">
      <c r="A157" s="237">
        <v>2020108005</v>
      </c>
      <c r="B157" s="237">
        <v>20</v>
      </c>
      <c r="C157" s="238">
        <v>201</v>
      </c>
      <c r="D157" s="239">
        <v>8</v>
      </c>
      <c r="E157" s="238">
        <v>5</v>
      </c>
      <c r="F157" s="237" t="s">
        <v>511</v>
      </c>
      <c r="G157" s="237" t="s">
        <v>512</v>
      </c>
      <c r="H157" s="237" t="s">
        <v>639</v>
      </c>
      <c r="I157" s="237" t="s">
        <v>644</v>
      </c>
      <c r="J157" s="51"/>
      <c r="K157" s="52" t="str">
        <f t="shared" si="32"/>
        <v/>
      </c>
      <c r="L157" s="81" t="str">
        <f t="shared" si="33"/>
        <v/>
      </c>
      <c r="M157" s="53" t="str">
        <f>IF(K157="","",COUNTIF($K$7:K157,"ﾘｽﾄ１"))</f>
        <v/>
      </c>
      <c r="N157" s="53" t="str">
        <f t="shared" si="34"/>
        <v/>
      </c>
      <c r="O157" s="54" t="str">
        <f t="shared" si="35"/>
        <v/>
      </c>
      <c r="P157" s="53" t="str">
        <f t="shared" si="26"/>
        <v/>
      </c>
      <c r="Q157" s="52" t="str">
        <f t="shared" si="27"/>
        <v/>
      </c>
      <c r="R157" s="55" t="str">
        <f t="shared" si="28"/>
        <v/>
      </c>
      <c r="S157" s="52" t="str">
        <f t="shared" si="36"/>
        <v/>
      </c>
      <c r="T157" s="81" t="str">
        <f t="shared" si="29"/>
        <v/>
      </c>
      <c r="U157" s="53" t="str">
        <f>IF(S157="","",COUNTIF($S$7:S157,"該当２"))</f>
        <v/>
      </c>
      <c r="V157" s="56" t="str">
        <f t="shared" si="30"/>
        <v/>
      </c>
      <c r="W157" s="81" t="str">
        <f t="shared" si="31"/>
        <v/>
      </c>
      <c r="X157" s="53" t="str">
        <f>IF(V157="","",COUNTIF($V$7:V157,"該当３"))</f>
        <v/>
      </c>
    </row>
    <row r="158" spans="1:24">
      <c r="A158" s="237">
        <v>2020108006</v>
      </c>
      <c r="B158" s="237">
        <v>20</v>
      </c>
      <c r="C158" s="238">
        <v>201</v>
      </c>
      <c r="D158" s="239">
        <v>8</v>
      </c>
      <c r="E158" s="238">
        <v>6</v>
      </c>
      <c r="F158" s="237" t="s">
        <v>511</v>
      </c>
      <c r="G158" s="237" t="s">
        <v>512</v>
      </c>
      <c r="H158" s="237" t="s">
        <v>639</v>
      </c>
      <c r="I158" s="237" t="s">
        <v>645</v>
      </c>
      <c r="J158" s="51"/>
      <c r="K158" s="52" t="str">
        <f t="shared" si="32"/>
        <v/>
      </c>
      <c r="L158" s="81" t="str">
        <f t="shared" si="33"/>
        <v/>
      </c>
      <c r="M158" s="53" t="str">
        <f>IF(K158="","",COUNTIF($K$7:K158,"ﾘｽﾄ１"))</f>
        <v/>
      </c>
      <c r="N158" s="53" t="str">
        <f t="shared" si="34"/>
        <v/>
      </c>
      <c r="O158" s="54" t="str">
        <f t="shared" si="35"/>
        <v/>
      </c>
      <c r="P158" s="53" t="str">
        <f t="shared" si="26"/>
        <v/>
      </c>
      <c r="Q158" s="52" t="str">
        <f t="shared" si="27"/>
        <v/>
      </c>
      <c r="R158" s="55" t="str">
        <f t="shared" si="28"/>
        <v/>
      </c>
      <c r="S158" s="52" t="str">
        <f t="shared" si="36"/>
        <v/>
      </c>
      <c r="T158" s="81" t="str">
        <f t="shared" si="29"/>
        <v/>
      </c>
      <c r="U158" s="53" t="str">
        <f>IF(S158="","",COUNTIF($S$7:S158,"該当２"))</f>
        <v/>
      </c>
      <c r="V158" s="56" t="str">
        <f t="shared" si="30"/>
        <v/>
      </c>
      <c r="W158" s="81" t="str">
        <f t="shared" si="31"/>
        <v/>
      </c>
      <c r="X158" s="53" t="str">
        <f>IF(V158="","",COUNTIF($V$7:V158,"該当３"))</f>
        <v/>
      </c>
    </row>
    <row r="159" spans="1:24">
      <c r="A159" s="237">
        <v>2020108007</v>
      </c>
      <c r="B159" s="237">
        <v>20</v>
      </c>
      <c r="C159" s="238">
        <v>201</v>
      </c>
      <c r="D159" s="239">
        <v>8</v>
      </c>
      <c r="E159" s="238">
        <v>7</v>
      </c>
      <c r="F159" s="237" t="s">
        <v>511</v>
      </c>
      <c r="G159" s="237" t="s">
        <v>512</v>
      </c>
      <c r="H159" s="237" t="s">
        <v>639</v>
      </c>
      <c r="I159" s="237" t="s">
        <v>646</v>
      </c>
      <c r="J159" s="51"/>
      <c r="K159" s="52" t="str">
        <f t="shared" si="32"/>
        <v/>
      </c>
      <c r="L159" s="81" t="str">
        <f t="shared" si="33"/>
        <v/>
      </c>
      <c r="M159" s="53" t="str">
        <f>IF(K159="","",COUNTIF($K$7:K159,"ﾘｽﾄ１"))</f>
        <v/>
      </c>
      <c r="N159" s="53" t="str">
        <f t="shared" si="34"/>
        <v/>
      </c>
      <c r="O159" s="54" t="str">
        <f t="shared" si="35"/>
        <v/>
      </c>
      <c r="P159" s="53" t="str">
        <f t="shared" si="26"/>
        <v/>
      </c>
      <c r="Q159" s="52" t="str">
        <f t="shared" si="27"/>
        <v/>
      </c>
      <c r="R159" s="55" t="str">
        <f t="shared" si="28"/>
        <v/>
      </c>
      <c r="S159" s="52" t="str">
        <f t="shared" si="36"/>
        <v/>
      </c>
      <c r="T159" s="81" t="str">
        <f t="shared" si="29"/>
        <v/>
      </c>
      <c r="U159" s="53" t="str">
        <f>IF(S159="","",COUNTIF($S$7:S159,"該当２"))</f>
        <v/>
      </c>
      <c r="V159" s="56" t="str">
        <f t="shared" si="30"/>
        <v/>
      </c>
      <c r="W159" s="81" t="str">
        <f t="shared" si="31"/>
        <v/>
      </c>
      <c r="X159" s="53" t="str">
        <f>IF(V159="","",COUNTIF($V$7:V159,"該当３"))</f>
        <v/>
      </c>
    </row>
    <row r="160" spans="1:24">
      <c r="A160" s="237">
        <v>2020109000</v>
      </c>
      <c r="B160" s="237">
        <v>20</v>
      </c>
      <c r="C160" s="238">
        <v>201</v>
      </c>
      <c r="D160" s="239">
        <v>9</v>
      </c>
      <c r="E160" s="238">
        <v>0</v>
      </c>
      <c r="F160" s="237" t="s">
        <v>511</v>
      </c>
      <c r="G160" s="237" t="s">
        <v>512</v>
      </c>
      <c r="H160" s="237" t="s">
        <v>647</v>
      </c>
      <c r="I160" s="237"/>
      <c r="J160" s="51"/>
      <c r="K160" s="52" t="str">
        <f t="shared" si="32"/>
        <v/>
      </c>
      <c r="L160" s="81" t="str">
        <f t="shared" si="33"/>
        <v/>
      </c>
      <c r="M160" s="53" t="str">
        <f>IF(K160="","",COUNTIF($K$7:K160,"ﾘｽﾄ１"))</f>
        <v/>
      </c>
      <c r="N160" s="53" t="str">
        <f t="shared" si="34"/>
        <v/>
      </c>
      <c r="O160" s="54" t="str">
        <f t="shared" si="35"/>
        <v/>
      </c>
      <c r="P160" s="53" t="str">
        <f t="shared" si="26"/>
        <v/>
      </c>
      <c r="Q160" s="52" t="str">
        <f t="shared" si="27"/>
        <v/>
      </c>
      <c r="R160" s="55" t="str">
        <f t="shared" si="28"/>
        <v/>
      </c>
      <c r="S160" s="52" t="str">
        <f t="shared" si="36"/>
        <v/>
      </c>
      <c r="T160" s="81" t="str">
        <f t="shared" si="29"/>
        <v/>
      </c>
      <c r="U160" s="53" t="str">
        <f>IF(S160="","",COUNTIF($S$7:S160,"該当２"))</f>
        <v/>
      </c>
      <c r="V160" s="56" t="str">
        <f t="shared" si="30"/>
        <v/>
      </c>
      <c r="W160" s="81" t="str">
        <f t="shared" si="31"/>
        <v/>
      </c>
      <c r="X160" s="53" t="str">
        <f>IF(V160="","",COUNTIF($V$7:V160,"該当３"))</f>
        <v/>
      </c>
    </row>
    <row r="161" spans="1:24">
      <c r="A161" s="237">
        <v>2020109001</v>
      </c>
      <c r="B161" s="237">
        <v>20</v>
      </c>
      <c r="C161" s="238">
        <v>201</v>
      </c>
      <c r="D161" s="239">
        <v>9</v>
      </c>
      <c r="E161" s="238">
        <v>1</v>
      </c>
      <c r="F161" s="237" t="s">
        <v>511</v>
      </c>
      <c r="G161" s="237" t="s">
        <v>512</v>
      </c>
      <c r="H161" s="237" t="s">
        <v>647</v>
      </c>
      <c r="I161" s="237" t="s">
        <v>648</v>
      </c>
      <c r="J161" s="51"/>
      <c r="K161" s="52" t="str">
        <f t="shared" si="32"/>
        <v/>
      </c>
      <c r="L161" s="81" t="str">
        <f t="shared" si="33"/>
        <v/>
      </c>
      <c r="M161" s="53" t="str">
        <f>IF(K161="","",COUNTIF($K$7:K161,"ﾘｽﾄ１"))</f>
        <v/>
      </c>
      <c r="N161" s="53" t="str">
        <f t="shared" si="34"/>
        <v/>
      </c>
      <c r="O161" s="54" t="str">
        <f t="shared" si="35"/>
        <v/>
      </c>
      <c r="P161" s="53" t="str">
        <f t="shared" si="26"/>
        <v/>
      </c>
      <c r="Q161" s="52" t="str">
        <f t="shared" si="27"/>
        <v/>
      </c>
      <c r="R161" s="55" t="str">
        <f t="shared" si="28"/>
        <v/>
      </c>
      <c r="S161" s="52" t="str">
        <f t="shared" si="36"/>
        <v/>
      </c>
      <c r="T161" s="81" t="str">
        <f t="shared" si="29"/>
        <v/>
      </c>
      <c r="U161" s="53" t="str">
        <f>IF(S161="","",COUNTIF($S$7:S161,"該当２"))</f>
        <v/>
      </c>
      <c r="V161" s="56" t="str">
        <f t="shared" si="30"/>
        <v/>
      </c>
      <c r="W161" s="81" t="str">
        <f t="shared" si="31"/>
        <v/>
      </c>
      <c r="X161" s="53" t="str">
        <f>IF(V161="","",COUNTIF($V$7:V161,"該当３"))</f>
        <v/>
      </c>
    </row>
    <row r="162" spans="1:24">
      <c r="A162" s="237">
        <v>2020109002</v>
      </c>
      <c r="B162" s="237">
        <v>20</v>
      </c>
      <c r="C162" s="238">
        <v>201</v>
      </c>
      <c r="D162" s="239">
        <v>9</v>
      </c>
      <c r="E162" s="238">
        <v>2</v>
      </c>
      <c r="F162" s="237" t="s">
        <v>511</v>
      </c>
      <c r="G162" s="237" t="s">
        <v>512</v>
      </c>
      <c r="H162" s="237" t="s">
        <v>647</v>
      </c>
      <c r="I162" s="237" t="s">
        <v>649</v>
      </c>
      <c r="J162" s="51"/>
      <c r="K162" s="52" t="str">
        <f t="shared" si="32"/>
        <v/>
      </c>
      <c r="L162" s="81" t="str">
        <f t="shared" si="33"/>
        <v/>
      </c>
      <c r="M162" s="53" t="str">
        <f>IF(K162="","",COUNTIF($K$7:K162,"ﾘｽﾄ１"))</f>
        <v/>
      </c>
      <c r="N162" s="53" t="str">
        <f t="shared" si="34"/>
        <v/>
      </c>
      <c r="O162" s="54" t="str">
        <f t="shared" si="35"/>
        <v/>
      </c>
      <c r="P162" s="53" t="str">
        <f t="shared" si="26"/>
        <v/>
      </c>
      <c r="Q162" s="52" t="str">
        <f t="shared" si="27"/>
        <v/>
      </c>
      <c r="R162" s="55" t="str">
        <f t="shared" si="28"/>
        <v/>
      </c>
      <c r="S162" s="52" t="str">
        <f t="shared" si="36"/>
        <v/>
      </c>
      <c r="T162" s="81" t="str">
        <f t="shared" si="29"/>
        <v/>
      </c>
      <c r="U162" s="53" t="str">
        <f>IF(S162="","",COUNTIF($S$7:S162,"該当２"))</f>
        <v/>
      </c>
      <c r="V162" s="56" t="str">
        <f t="shared" si="30"/>
        <v/>
      </c>
      <c r="W162" s="81" t="str">
        <f t="shared" si="31"/>
        <v/>
      </c>
      <c r="X162" s="53" t="str">
        <f>IF(V162="","",COUNTIF($V$7:V162,"該当３"))</f>
        <v/>
      </c>
    </row>
    <row r="163" spans="1:24">
      <c r="A163" s="237">
        <v>2020109003</v>
      </c>
      <c r="B163" s="237">
        <v>20</v>
      </c>
      <c r="C163" s="238">
        <v>201</v>
      </c>
      <c r="D163" s="239">
        <v>9</v>
      </c>
      <c r="E163" s="238">
        <v>3</v>
      </c>
      <c r="F163" s="237" t="s">
        <v>511</v>
      </c>
      <c r="G163" s="237" t="s">
        <v>512</v>
      </c>
      <c r="H163" s="237" t="s">
        <v>647</v>
      </c>
      <c r="I163" s="237" t="s">
        <v>650</v>
      </c>
      <c r="J163" s="51"/>
      <c r="K163" s="52" t="str">
        <f t="shared" si="32"/>
        <v/>
      </c>
      <c r="L163" s="81" t="str">
        <f t="shared" si="33"/>
        <v/>
      </c>
      <c r="M163" s="53" t="str">
        <f>IF(K163="","",COUNTIF($K$7:K163,"ﾘｽﾄ１"))</f>
        <v/>
      </c>
      <c r="N163" s="53" t="str">
        <f t="shared" si="34"/>
        <v/>
      </c>
      <c r="O163" s="54" t="str">
        <f t="shared" si="35"/>
        <v/>
      </c>
      <c r="P163" s="53" t="str">
        <f t="shared" si="26"/>
        <v/>
      </c>
      <c r="Q163" s="52" t="str">
        <f t="shared" si="27"/>
        <v/>
      </c>
      <c r="R163" s="55" t="str">
        <f t="shared" si="28"/>
        <v/>
      </c>
      <c r="S163" s="52" t="str">
        <f t="shared" si="36"/>
        <v/>
      </c>
      <c r="T163" s="81" t="str">
        <f t="shared" si="29"/>
        <v/>
      </c>
      <c r="U163" s="53" t="str">
        <f>IF(S163="","",COUNTIF($S$7:S163,"該当２"))</f>
        <v/>
      </c>
      <c r="V163" s="56" t="str">
        <f t="shared" si="30"/>
        <v/>
      </c>
      <c r="W163" s="81" t="str">
        <f t="shared" si="31"/>
        <v/>
      </c>
      <c r="X163" s="53" t="str">
        <f>IF(V163="","",COUNTIF($V$7:V163,"該当３"))</f>
        <v/>
      </c>
    </row>
    <row r="164" spans="1:24">
      <c r="A164" s="237">
        <v>2020109004</v>
      </c>
      <c r="B164" s="237">
        <v>20</v>
      </c>
      <c r="C164" s="238">
        <v>201</v>
      </c>
      <c r="D164" s="239">
        <v>9</v>
      </c>
      <c r="E164" s="238">
        <v>4</v>
      </c>
      <c r="F164" s="237" t="s">
        <v>511</v>
      </c>
      <c r="G164" s="237" t="s">
        <v>512</v>
      </c>
      <c r="H164" s="237" t="s">
        <v>647</v>
      </c>
      <c r="I164" s="237" t="s">
        <v>651</v>
      </c>
      <c r="J164" s="51"/>
      <c r="K164" s="52" t="str">
        <f t="shared" si="32"/>
        <v/>
      </c>
      <c r="L164" s="81" t="str">
        <f t="shared" si="33"/>
        <v/>
      </c>
      <c r="M164" s="53" t="str">
        <f>IF(K164="","",COUNTIF($K$7:K164,"ﾘｽﾄ１"))</f>
        <v/>
      </c>
      <c r="N164" s="53" t="str">
        <f t="shared" si="34"/>
        <v/>
      </c>
      <c r="O164" s="54" t="str">
        <f t="shared" si="35"/>
        <v/>
      </c>
      <c r="P164" s="53" t="str">
        <f t="shared" si="26"/>
        <v/>
      </c>
      <c r="Q164" s="52" t="str">
        <f t="shared" si="27"/>
        <v/>
      </c>
      <c r="R164" s="55" t="str">
        <f t="shared" si="28"/>
        <v/>
      </c>
      <c r="S164" s="52" t="str">
        <f t="shared" si="36"/>
        <v/>
      </c>
      <c r="T164" s="81" t="str">
        <f t="shared" si="29"/>
        <v/>
      </c>
      <c r="U164" s="53" t="str">
        <f>IF(S164="","",COUNTIF($S$7:S164,"該当２"))</f>
        <v/>
      </c>
      <c r="V164" s="56" t="str">
        <f t="shared" si="30"/>
        <v/>
      </c>
      <c r="W164" s="81" t="str">
        <f t="shared" si="31"/>
        <v/>
      </c>
      <c r="X164" s="53" t="str">
        <f>IF(V164="","",COUNTIF($V$7:V164,"該当３"))</f>
        <v/>
      </c>
    </row>
    <row r="165" spans="1:24">
      <c r="A165" s="237">
        <v>2020109006</v>
      </c>
      <c r="B165" s="237">
        <v>20</v>
      </c>
      <c r="C165" s="238">
        <v>201</v>
      </c>
      <c r="D165" s="239">
        <v>9</v>
      </c>
      <c r="E165" s="238">
        <v>6</v>
      </c>
      <c r="F165" s="237" t="s">
        <v>511</v>
      </c>
      <c r="G165" s="237" t="s">
        <v>512</v>
      </c>
      <c r="H165" s="237" t="s">
        <v>647</v>
      </c>
      <c r="I165" s="237" t="s">
        <v>652</v>
      </c>
      <c r="J165" s="51"/>
      <c r="K165" s="52" t="str">
        <f t="shared" si="32"/>
        <v/>
      </c>
      <c r="L165" s="81" t="str">
        <f t="shared" si="33"/>
        <v/>
      </c>
      <c r="M165" s="53" t="str">
        <f>IF(K165="","",COUNTIF($K$7:K165,"ﾘｽﾄ１"))</f>
        <v/>
      </c>
      <c r="N165" s="53" t="str">
        <f t="shared" si="34"/>
        <v/>
      </c>
      <c r="O165" s="54" t="str">
        <f t="shared" si="35"/>
        <v/>
      </c>
      <c r="P165" s="53" t="str">
        <f t="shared" si="26"/>
        <v/>
      </c>
      <c r="Q165" s="52" t="str">
        <f t="shared" si="27"/>
        <v/>
      </c>
      <c r="R165" s="55" t="str">
        <f t="shared" si="28"/>
        <v/>
      </c>
      <c r="S165" s="52" t="str">
        <f t="shared" si="36"/>
        <v/>
      </c>
      <c r="T165" s="81" t="str">
        <f t="shared" si="29"/>
        <v/>
      </c>
      <c r="U165" s="53" t="str">
        <f>IF(S165="","",COUNTIF($S$7:S165,"該当２"))</f>
        <v/>
      </c>
      <c r="V165" s="56" t="str">
        <f t="shared" si="30"/>
        <v/>
      </c>
      <c r="W165" s="81" t="str">
        <f t="shared" si="31"/>
        <v/>
      </c>
      <c r="X165" s="53" t="str">
        <f>IF(V165="","",COUNTIF($V$7:V165,"該当３"))</f>
        <v/>
      </c>
    </row>
    <row r="166" spans="1:24">
      <c r="A166" s="237">
        <v>2020109007</v>
      </c>
      <c r="B166" s="237">
        <v>20</v>
      </c>
      <c r="C166" s="238">
        <v>201</v>
      </c>
      <c r="D166" s="239">
        <v>9</v>
      </c>
      <c r="E166" s="238">
        <v>7</v>
      </c>
      <c r="F166" s="237" t="s">
        <v>511</v>
      </c>
      <c r="G166" s="237" t="s">
        <v>512</v>
      </c>
      <c r="H166" s="237" t="s">
        <v>647</v>
      </c>
      <c r="I166" s="237" t="s">
        <v>653</v>
      </c>
      <c r="J166" s="51"/>
      <c r="K166" s="52" t="str">
        <f t="shared" si="32"/>
        <v/>
      </c>
      <c r="L166" s="81" t="str">
        <f t="shared" si="33"/>
        <v/>
      </c>
      <c r="M166" s="53" t="str">
        <f>IF(K166="","",COUNTIF($K$7:K166,"ﾘｽﾄ１"))</f>
        <v/>
      </c>
      <c r="N166" s="53" t="str">
        <f t="shared" si="34"/>
        <v/>
      </c>
      <c r="O166" s="54" t="str">
        <f t="shared" si="35"/>
        <v/>
      </c>
      <c r="P166" s="53" t="str">
        <f t="shared" si="26"/>
        <v/>
      </c>
      <c r="Q166" s="52" t="str">
        <f t="shared" si="27"/>
        <v/>
      </c>
      <c r="R166" s="55" t="str">
        <f t="shared" si="28"/>
        <v/>
      </c>
      <c r="S166" s="52" t="str">
        <f t="shared" si="36"/>
        <v/>
      </c>
      <c r="T166" s="81" t="str">
        <f t="shared" si="29"/>
        <v/>
      </c>
      <c r="U166" s="53" t="str">
        <f>IF(S166="","",COUNTIF($S$7:S166,"該当２"))</f>
        <v/>
      </c>
      <c r="V166" s="56" t="str">
        <f t="shared" si="30"/>
        <v/>
      </c>
      <c r="W166" s="81" t="str">
        <f t="shared" si="31"/>
        <v/>
      </c>
      <c r="X166" s="53" t="str">
        <f>IF(V166="","",COUNTIF($V$7:V166,"該当３"))</f>
        <v/>
      </c>
    </row>
    <row r="167" spans="1:24">
      <c r="A167" s="237">
        <v>2020110000</v>
      </c>
      <c r="B167" s="237">
        <v>20</v>
      </c>
      <c r="C167" s="238">
        <v>201</v>
      </c>
      <c r="D167" s="239">
        <v>10</v>
      </c>
      <c r="E167" s="238">
        <v>0</v>
      </c>
      <c r="F167" s="237" t="s">
        <v>511</v>
      </c>
      <c r="G167" s="237" t="s">
        <v>512</v>
      </c>
      <c r="H167" s="237" t="s">
        <v>654</v>
      </c>
      <c r="I167" s="237"/>
      <c r="J167" s="51"/>
      <c r="K167" s="52" t="str">
        <f t="shared" si="32"/>
        <v/>
      </c>
      <c r="L167" s="81" t="str">
        <f t="shared" si="33"/>
        <v/>
      </c>
      <c r="M167" s="53" t="str">
        <f>IF(K167="","",COUNTIF($K$7:K167,"ﾘｽﾄ１"))</f>
        <v/>
      </c>
      <c r="N167" s="53" t="str">
        <f t="shared" si="34"/>
        <v/>
      </c>
      <c r="O167" s="54" t="str">
        <f t="shared" si="35"/>
        <v/>
      </c>
      <c r="P167" s="53" t="str">
        <f t="shared" si="26"/>
        <v/>
      </c>
      <c r="Q167" s="52" t="str">
        <f t="shared" si="27"/>
        <v/>
      </c>
      <c r="R167" s="55" t="str">
        <f t="shared" si="28"/>
        <v/>
      </c>
      <c r="S167" s="52" t="str">
        <f t="shared" si="36"/>
        <v/>
      </c>
      <c r="T167" s="81" t="str">
        <f t="shared" si="29"/>
        <v/>
      </c>
      <c r="U167" s="53" t="str">
        <f>IF(S167="","",COUNTIF($S$7:S167,"該当２"))</f>
        <v/>
      </c>
      <c r="V167" s="56" t="str">
        <f t="shared" si="30"/>
        <v/>
      </c>
      <c r="W167" s="81" t="str">
        <f t="shared" si="31"/>
        <v/>
      </c>
      <c r="X167" s="53" t="str">
        <f>IF(V167="","",COUNTIF($V$7:V167,"該当３"))</f>
        <v/>
      </c>
    </row>
    <row r="168" spans="1:24">
      <c r="A168" s="237">
        <v>2020110001</v>
      </c>
      <c r="B168" s="237">
        <v>20</v>
      </c>
      <c r="C168" s="238">
        <v>201</v>
      </c>
      <c r="D168" s="239">
        <v>10</v>
      </c>
      <c r="E168" s="238">
        <v>1</v>
      </c>
      <c r="F168" s="237" t="s">
        <v>511</v>
      </c>
      <c r="G168" s="237" t="s">
        <v>512</v>
      </c>
      <c r="H168" s="237" t="s">
        <v>654</v>
      </c>
      <c r="I168" s="237" t="s">
        <v>655</v>
      </c>
      <c r="J168" s="51"/>
      <c r="K168" s="52" t="str">
        <f t="shared" si="32"/>
        <v/>
      </c>
      <c r="L168" s="81" t="str">
        <f t="shared" si="33"/>
        <v/>
      </c>
      <c r="M168" s="53" t="str">
        <f>IF(K168="","",COUNTIF($K$7:K168,"ﾘｽﾄ１"))</f>
        <v/>
      </c>
      <c r="N168" s="53" t="str">
        <f t="shared" si="34"/>
        <v/>
      </c>
      <c r="O168" s="54" t="str">
        <f t="shared" si="35"/>
        <v/>
      </c>
      <c r="P168" s="53" t="str">
        <f t="shared" si="26"/>
        <v/>
      </c>
      <c r="Q168" s="52" t="str">
        <f t="shared" si="27"/>
        <v/>
      </c>
      <c r="R168" s="55" t="str">
        <f t="shared" si="28"/>
        <v/>
      </c>
      <c r="S168" s="52" t="str">
        <f t="shared" si="36"/>
        <v/>
      </c>
      <c r="T168" s="81" t="str">
        <f t="shared" si="29"/>
        <v/>
      </c>
      <c r="U168" s="53" t="str">
        <f>IF(S168="","",COUNTIF($S$7:S168,"該当２"))</f>
        <v/>
      </c>
      <c r="V168" s="56" t="str">
        <f t="shared" si="30"/>
        <v/>
      </c>
      <c r="W168" s="81" t="str">
        <f t="shared" si="31"/>
        <v/>
      </c>
      <c r="X168" s="53" t="str">
        <f>IF(V168="","",COUNTIF($V$7:V168,"該当３"))</f>
        <v/>
      </c>
    </row>
    <row r="169" spans="1:24">
      <c r="A169" s="237">
        <v>2020110002</v>
      </c>
      <c r="B169" s="237">
        <v>20</v>
      </c>
      <c r="C169" s="238">
        <v>201</v>
      </c>
      <c r="D169" s="239">
        <v>10</v>
      </c>
      <c r="E169" s="238">
        <v>2</v>
      </c>
      <c r="F169" s="237" t="s">
        <v>511</v>
      </c>
      <c r="G169" s="237" t="s">
        <v>512</v>
      </c>
      <c r="H169" s="237" t="s">
        <v>654</v>
      </c>
      <c r="I169" s="237" t="s">
        <v>656</v>
      </c>
      <c r="J169" s="51"/>
      <c r="K169" s="52" t="str">
        <f t="shared" si="32"/>
        <v/>
      </c>
      <c r="L169" s="81" t="str">
        <f t="shared" si="33"/>
        <v/>
      </c>
      <c r="M169" s="53" t="str">
        <f>IF(K169="","",COUNTIF($K$7:K169,"ﾘｽﾄ１"))</f>
        <v/>
      </c>
      <c r="N169" s="53" t="str">
        <f t="shared" si="34"/>
        <v/>
      </c>
      <c r="O169" s="54" t="str">
        <f t="shared" si="35"/>
        <v/>
      </c>
      <c r="P169" s="53" t="str">
        <f t="shared" si="26"/>
        <v/>
      </c>
      <c r="Q169" s="52" t="str">
        <f t="shared" si="27"/>
        <v/>
      </c>
      <c r="R169" s="55" t="str">
        <f t="shared" si="28"/>
        <v/>
      </c>
      <c r="S169" s="52" t="str">
        <f t="shared" si="36"/>
        <v/>
      </c>
      <c r="T169" s="81" t="str">
        <f t="shared" si="29"/>
        <v/>
      </c>
      <c r="U169" s="53" t="str">
        <f>IF(S169="","",COUNTIF($S$7:S169,"該当２"))</f>
        <v/>
      </c>
      <c r="V169" s="56" t="str">
        <f t="shared" si="30"/>
        <v/>
      </c>
      <c r="W169" s="81" t="str">
        <f t="shared" si="31"/>
        <v/>
      </c>
      <c r="X169" s="53" t="str">
        <f>IF(V169="","",COUNTIF($V$7:V169,"該当３"))</f>
        <v/>
      </c>
    </row>
    <row r="170" spans="1:24">
      <c r="A170" s="237">
        <v>2020110003</v>
      </c>
      <c r="B170" s="237">
        <v>20</v>
      </c>
      <c r="C170" s="238">
        <v>201</v>
      </c>
      <c r="D170" s="239">
        <v>10</v>
      </c>
      <c r="E170" s="238">
        <v>3</v>
      </c>
      <c r="F170" s="237" t="s">
        <v>511</v>
      </c>
      <c r="G170" s="237" t="s">
        <v>512</v>
      </c>
      <c r="H170" s="237" t="s">
        <v>654</v>
      </c>
      <c r="I170" s="237" t="s">
        <v>657</v>
      </c>
      <c r="J170" s="51"/>
      <c r="K170" s="52" t="str">
        <f t="shared" si="32"/>
        <v/>
      </c>
      <c r="L170" s="81" t="str">
        <f t="shared" si="33"/>
        <v/>
      </c>
      <c r="M170" s="53" t="str">
        <f>IF(K170="","",COUNTIF($K$7:K170,"ﾘｽﾄ１"))</f>
        <v/>
      </c>
      <c r="N170" s="53" t="str">
        <f t="shared" si="34"/>
        <v/>
      </c>
      <c r="O170" s="54" t="str">
        <f t="shared" si="35"/>
        <v/>
      </c>
      <c r="P170" s="53" t="str">
        <f t="shared" si="26"/>
        <v/>
      </c>
      <c r="Q170" s="52" t="str">
        <f t="shared" si="27"/>
        <v/>
      </c>
      <c r="R170" s="55" t="str">
        <f t="shared" si="28"/>
        <v/>
      </c>
      <c r="S170" s="52" t="str">
        <f t="shared" si="36"/>
        <v/>
      </c>
      <c r="T170" s="81" t="str">
        <f t="shared" si="29"/>
        <v/>
      </c>
      <c r="U170" s="53" t="str">
        <f>IF(S170="","",COUNTIF($S$7:S170,"該当２"))</f>
        <v/>
      </c>
      <c r="V170" s="56" t="str">
        <f t="shared" si="30"/>
        <v/>
      </c>
      <c r="W170" s="81" t="str">
        <f t="shared" si="31"/>
        <v/>
      </c>
      <c r="X170" s="53" t="str">
        <f>IF(V170="","",COUNTIF($V$7:V170,"該当３"))</f>
        <v/>
      </c>
    </row>
    <row r="171" spans="1:24">
      <c r="A171" s="237">
        <v>2020110004</v>
      </c>
      <c r="B171" s="237">
        <v>20</v>
      </c>
      <c r="C171" s="238">
        <v>201</v>
      </c>
      <c r="D171" s="239">
        <v>10</v>
      </c>
      <c r="E171" s="238">
        <v>4</v>
      </c>
      <c r="F171" s="237" t="s">
        <v>511</v>
      </c>
      <c r="G171" s="237" t="s">
        <v>512</v>
      </c>
      <c r="H171" s="237" t="s">
        <v>654</v>
      </c>
      <c r="I171" s="237" t="s">
        <v>494</v>
      </c>
      <c r="J171" s="51"/>
      <c r="K171" s="52" t="str">
        <f t="shared" si="32"/>
        <v/>
      </c>
      <c r="L171" s="81" t="str">
        <f t="shared" si="33"/>
        <v/>
      </c>
      <c r="M171" s="53" t="str">
        <f>IF(K171="","",COUNTIF($K$7:K171,"ﾘｽﾄ１"))</f>
        <v/>
      </c>
      <c r="N171" s="53" t="str">
        <f t="shared" si="34"/>
        <v/>
      </c>
      <c r="O171" s="54" t="str">
        <f t="shared" si="35"/>
        <v/>
      </c>
      <c r="P171" s="53" t="str">
        <f t="shared" si="26"/>
        <v/>
      </c>
      <c r="Q171" s="52" t="str">
        <f t="shared" si="27"/>
        <v/>
      </c>
      <c r="R171" s="55" t="str">
        <f t="shared" si="28"/>
        <v/>
      </c>
      <c r="S171" s="52" t="str">
        <f t="shared" si="36"/>
        <v/>
      </c>
      <c r="T171" s="81" t="str">
        <f t="shared" si="29"/>
        <v/>
      </c>
      <c r="U171" s="53" t="str">
        <f>IF(S171="","",COUNTIF($S$7:S171,"該当２"))</f>
        <v/>
      </c>
      <c r="V171" s="56" t="str">
        <f t="shared" si="30"/>
        <v/>
      </c>
      <c r="W171" s="81" t="str">
        <f t="shared" si="31"/>
        <v/>
      </c>
      <c r="X171" s="53" t="str">
        <f>IF(V171="","",COUNTIF($V$7:V171,"該当３"))</f>
        <v/>
      </c>
    </row>
    <row r="172" spans="1:24">
      <c r="A172" s="237">
        <v>2020110005</v>
      </c>
      <c r="B172" s="237">
        <v>20</v>
      </c>
      <c r="C172" s="238">
        <v>201</v>
      </c>
      <c r="D172" s="239">
        <v>10</v>
      </c>
      <c r="E172" s="238">
        <v>5</v>
      </c>
      <c r="F172" s="237" t="s">
        <v>511</v>
      </c>
      <c r="G172" s="237" t="s">
        <v>512</v>
      </c>
      <c r="H172" s="237" t="s">
        <v>654</v>
      </c>
      <c r="I172" s="237" t="s">
        <v>658</v>
      </c>
      <c r="J172" s="51"/>
      <c r="K172" s="52" t="str">
        <f t="shared" si="32"/>
        <v/>
      </c>
      <c r="L172" s="81" t="str">
        <f t="shared" si="33"/>
        <v/>
      </c>
      <c r="M172" s="53" t="str">
        <f>IF(K172="","",COUNTIF($K$7:K172,"ﾘｽﾄ１"))</f>
        <v/>
      </c>
      <c r="N172" s="53" t="str">
        <f t="shared" si="34"/>
        <v/>
      </c>
      <c r="O172" s="54" t="str">
        <f t="shared" si="35"/>
        <v/>
      </c>
      <c r="P172" s="53" t="str">
        <f t="shared" si="26"/>
        <v/>
      </c>
      <c r="Q172" s="52" t="str">
        <f t="shared" si="27"/>
        <v/>
      </c>
      <c r="R172" s="55" t="str">
        <f t="shared" si="28"/>
        <v/>
      </c>
      <c r="S172" s="52" t="str">
        <f t="shared" si="36"/>
        <v/>
      </c>
      <c r="T172" s="81" t="str">
        <f t="shared" si="29"/>
        <v/>
      </c>
      <c r="U172" s="53" t="str">
        <f>IF(S172="","",COUNTIF($S$7:S172,"該当２"))</f>
        <v/>
      </c>
      <c r="V172" s="56" t="str">
        <f t="shared" si="30"/>
        <v/>
      </c>
      <c r="W172" s="81" t="str">
        <f t="shared" si="31"/>
        <v/>
      </c>
      <c r="X172" s="53" t="str">
        <f>IF(V172="","",COUNTIF($V$7:V172,"該当３"))</f>
        <v/>
      </c>
    </row>
    <row r="173" spans="1:24">
      <c r="A173" s="237">
        <v>2020110006</v>
      </c>
      <c r="B173" s="237">
        <v>20</v>
      </c>
      <c r="C173" s="238">
        <v>201</v>
      </c>
      <c r="D173" s="239">
        <v>10</v>
      </c>
      <c r="E173" s="238">
        <v>6</v>
      </c>
      <c r="F173" s="237" t="s">
        <v>511</v>
      </c>
      <c r="G173" s="237" t="s">
        <v>512</v>
      </c>
      <c r="H173" s="237" t="s">
        <v>654</v>
      </c>
      <c r="I173" s="237" t="s">
        <v>659</v>
      </c>
      <c r="J173" s="51"/>
      <c r="K173" s="52" t="str">
        <f t="shared" si="32"/>
        <v/>
      </c>
      <c r="L173" s="81" t="str">
        <f t="shared" si="33"/>
        <v/>
      </c>
      <c r="M173" s="53" t="str">
        <f>IF(K173="","",COUNTIF($K$7:K173,"ﾘｽﾄ１"))</f>
        <v/>
      </c>
      <c r="N173" s="53" t="str">
        <f t="shared" si="34"/>
        <v/>
      </c>
      <c r="O173" s="54" t="str">
        <f t="shared" si="35"/>
        <v/>
      </c>
      <c r="P173" s="53" t="str">
        <f t="shared" si="26"/>
        <v/>
      </c>
      <c r="Q173" s="52" t="str">
        <f t="shared" si="27"/>
        <v/>
      </c>
      <c r="R173" s="55" t="str">
        <f t="shared" si="28"/>
        <v/>
      </c>
      <c r="S173" s="52" t="str">
        <f t="shared" si="36"/>
        <v/>
      </c>
      <c r="T173" s="81" t="str">
        <f t="shared" si="29"/>
        <v/>
      </c>
      <c r="U173" s="53" t="str">
        <f>IF(S173="","",COUNTIF($S$7:S173,"該当２"))</f>
        <v/>
      </c>
      <c r="V173" s="56" t="str">
        <f t="shared" si="30"/>
        <v/>
      </c>
      <c r="W173" s="81" t="str">
        <f t="shared" si="31"/>
        <v/>
      </c>
      <c r="X173" s="53" t="str">
        <f>IF(V173="","",COUNTIF($V$7:V173,"該当３"))</f>
        <v/>
      </c>
    </row>
    <row r="174" spans="1:24">
      <c r="A174" s="237">
        <v>2020110007</v>
      </c>
      <c r="B174" s="237">
        <v>20</v>
      </c>
      <c r="C174" s="238">
        <v>201</v>
      </c>
      <c r="D174" s="239">
        <v>10</v>
      </c>
      <c r="E174" s="238">
        <v>7</v>
      </c>
      <c r="F174" s="237" t="s">
        <v>511</v>
      </c>
      <c r="G174" s="237" t="s">
        <v>512</v>
      </c>
      <c r="H174" s="237" t="s">
        <v>654</v>
      </c>
      <c r="I174" s="237" t="s">
        <v>660</v>
      </c>
      <c r="J174" s="51"/>
      <c r="K174" s="52" t="str">
        <f t="shared" si="32"/>
        <v/>
      </c>
      <c r="L174" s="81" t="str">
        <f t="shared" si="33"/>
        <v/>
      </c>
      <c r="M174" s="53" t="str">
        <f>IF(K174="","",COUNTIF($K$7:K174,"ﾘｽﾄ１"))</f>
        <v/>
      </c>
      <c r="N174" s="53" t="str">
        <f t="shared" si="34"/>
        <v/>
      </c>
      <c r="O174" s="54" t="str">
        <f t="shared" si="35"/>
        <v/>
      </c>
      <c r="P174" s="53" t="str">
        <f t="shared" si="26"/>
        <v/>
      </c>
      <c r="Q174" s="52" t="str">
        <f t="shared" si="27"/>
        <v/>
      </c>
      <c r="R174" s="55" t="str">
        <f t="shared" si="28"/>
        <v/>
      </c>
      <c r="S174" s="52" t="str">
        <f t="shared" si="36"/>
        <v/>
      </c>
      <c r="T174" s="81" t="str">
        <f t="shared" si="29"/>
        <v/>
      </c>
      <c r="U174" s="53" t="str">
        <f>IF(S174="","",COUNTIF($S$7:S174,"該当２"))</f>
        <v/>
      </c>
      <c r="V174" s="56" t="str">
        <f t="shared" si="30"/>
        <v/>
      </c>
      <c r="W174" s="81" t="str">
        <f t="shared" si="31"/>
        <v/>
      </c>
      <c r="X174" s="53" t="str">
        <f>IF(V174="","",COUNTIF($V$7:V174,"該当３"))</f>
        <v/>
      </c>
    </row>
    <row r="175" spans="1:24">
      <c r="A175" s="237">
        <v>2020111000</v>
      </c>
      <c r="B175" s="237">
        <v>20</v>
      </c>
      <c r="C175" s="238">
        <v>201</v>
      </c>
      <c r="D175" s="239">
        <v>11</v>
      </c>
      <c r="E175" s="238">
        <v>0</v>
      </c>
      <c r="F175" s="237" t="s">
        <v>511</v>
      </c>
      <c r="G175" s="237" t="s">
        <v>512</v>
      </c>
      <c r="H175" s="237" t="s">
        <v>661</v>
      </c>
      <c r="I175" s="237"/>
      <c r="J175" s="51"/>
      <c r="K175" s="52" t="str">
        <f t="shared" si="32"/>
        <v/>
      </c>
      <c r="L175" s="81" t="str">
        <f t="shared" si="33"/>
        <v/>
      </c>
      <c r="M175" s="53" t="str">
        <f>IF(K175="","",COUNTIF($K$7:K175,"ﾘｽﾄ１"))</f>
        <v/>
      </c>
      <c r="N175" s="53" t="str">
        <f t="shared" si="34"/>
        <v/>
      </c>
      <c r="O175" s="54" t="str">
        <f t="shared" si="35"/>
        <v/>
      </c>
      <c r="P175" s="53" t="str">
        <f t="shared" si="26"/>
        <v/>
      </c>
      <c r="Q175" s="52" t="str">
        <f t="shared" si="27"/>
        <v/>
      </c>
      <c r="R175" s="55" t="str">
        <f t="shared" si="28"/>
        <v/>
      </c>
      <c r="S175" s="52" t="str">
        <f t="shared" si="36"/>
        <v/>
      </c>
      <c r="T175" s="81" t="str">
        <f t="shared" si="29"/>
        <v/>
      </c>
      <c r="U175" s="53" t="str">
        <f>IF(S175="","",COUNTIF($S$7:S175,"該当２"))</f>
        <v/>
      </c>
      <c r="V175" s="56" t="str">
        <f t="shared" si="30"/>
        <v/>
      </c>
      <c r="W175" s="81" t="str">
        <f t="shared" si="31"/>
        <v/>
      </c>
      <c r="X175" s="53" t="str">
        <f>IF(V175="","",COUNTIF($V$7:V175,"該当３"))</f>
        <v/>
      </c>
    </row>
    <row r="176" spans="1:24">
      <c r="A176" s="237">
        <v>2020111001</v>
      </c>
      <c r="B176" s="237">
        <v>20</v>
      </c>
      <c r="C176" s="238">
        <v>201</v>
      </c>
      <c r="D176" s="239">
        <v>11</v>
      </c>
      <c r="E176" s="238">
        <v>1</v>
      </c>
      <c r="F176" s="237" t="s">
        <v>511</v>
      </c>
      <c r="G176" s="237" t="s">
        <v>512</v>
      </c>
      <c r="H176" s="237" t="s">
        <v>661</v>
      </c>
      <c r="I176" s="237" t="s">
        <v>558</v>
      </c>
      <c r="J176" s="51"/>
      <c r="K176" s="52" t="str">
        <f t="shared" si="32"/>
        <v/>
      </c>
      <c r="L176" s="81" t="str">
        <f t="shared" si="33"/>
        <v/>
      </c>
      <c r="M176" s="53" t="str">
        <f>IF(K176="","",COUNTIF($K$7:K176,"ﾘｽﾄ１"))</f>
        <v/>
      </c>
      <c r="N176" s="53" t="str">
        <f t="shared" si="34"/>
        <v/>
      </c>
      <c r="O176" s="54" t="str">
        <f t="shared" si="35"/>
        <v/>
      </c>
      <c r="P176" s="53" t="str">
        <f t="shared" si="26"/>
        <v/>
      </c>
      <c r="Q176" s="52" t="str">
        <f t="shared" si="27"/>
        <v/>
      </c>
      <c r="R176" s="55" t="str">
        <f t="shared" si="28"/>
        <v/>
      </c>
      <c r="S176" s="52" t="str">
        <f t="shared" si="36"/>
        <v/>
      </c>
      <c r="T176" s="81" t="str">
        <f t="shared" si="29"/>
        <v/>
      </c>
      <c r="U176" s="53" t="str">
        <f>IF(S176="","",COUNTIF($S$7:S176,"該当２"))</f>
        <v/>
      </c>
      <c r="V176" s="56" t="str">
        <f t="shared" si="30"/>
        <v/>
      </c>
      <c r="W176" s="81" t="str">
        <f t="shared" si="31"/>
        <v/>
      </c>
      <c r="X176" s="53" t="str">
        <f>IF(V176="","",COUNTIF($V$7:V176,"該当３"))</f>
        <v/>
      </c>
    </row>
    <row r="177" spans="1:24">
      <c r="A177" s="237">
        <v>2020111002</v>
      </c>
      <c r="B177" s="237">
        <v>20</v>
      </c>
      <c r="C177" s="238">
        <v>201</v>
      </c>
      <c r="D177" s="239">
        <v>11</v>
      </c>
      <c r="E177" s="238">
        <v>2</v>
      </c>
      <c r="F177" s="237" t="s">
        <v>511</v>
      </c>
      <c r="G177" s="237" t="s">
        <v>512</v>
      </c>
      <c r="H177" s="237" t="s">
        <v>661</v>
      </c>
      <c r="I177" s="237" t="s">
        <v>662</v>
      </c>
      <c r="J177" s="51"/>
      <c r="K177" s="52" t="str">
        <f t="shared" si="32"/>
        <v/>
      </c>
      <c r="L177" s="81" t="str">
        <f t="shared" si="33"/>
        <v/>
      </c>
      <c r="M177" s="53" t="str">
        <f>IF(K177="","",COUNTIF($K$7:K177,"ﾘｽﾄ１"))</f>
        <v/>
      </c>
      <c r="N177" s="53" t="str">
        <f t="shared" si="34"/>
        <v/>
      </c>
      <c r="O177" s="54" t="str">
        <f t="shared" si="35"/>
        <v/>
      </c>
      <c r="P177" s="53" t="str">
        <f t="shared" si="26"/>
        <v/>
      </c>
      <c r="Q177" s="52" t="str">
        <f t="shared" si="27"/>
        <v/>
      </c>
      <c r="R177" s="55" t="str">
        <f t="shared" si="28"/>
        <v/>
      </c>
      <c r="S177" s="52" t="str">
        <f t="shared" si="36"/>
        <v/>
      </c>
      <c r="T177" s="81" t="str">
        <f t="shared" si="29"/>
        <v/>
      </c>
      <c r="U177" s="53" t="str">
        <f>IF(S177="","",COUNTIF($S$7:S177,"該当２"))</f>
        <v/>
      </c>
      <c r="V177" s="56" t="str">
        <f t="shared" si="30"/>
        <v/>
      </c>
      <c r="W177" s="81" t="str">
        <f t="shared" si="31"/>
        <v/>
      </c>
      <c r="X177" s="53" t="str">
        <f>IF(V177="","",COUNTIF($V$7:V177,"該当３"))</f>
        <v/>
      </c>
    </row>
    <row r="178" spans="1:24">
      <c r="A178" s="237">
        <v>2020111003</v>
      </c>
      <c r="B178" s="237">
        <v>20</v>
      </c>
      <c r="C178" s="238">
        <v>201</v>
      </c>
      <c r="D178" s="239">
        <v>11</v>
      </c>
      <c r="E178" s="238">
        <v>3</v>
      </c>
      <c r="F178" s="237" t="s">
        <v>511</v>
      </c>
      <c r="G178" s="237" t="s">
        <v>512</v>
      </c>
      <c r="H178" s="237" t="s">
        <v>661</v>
      </c>
      <c r="I178" s="237" t="s">
        <v>663</v>
      </c>
      <c r="J178" s="51"/>
      <c r="K178" s="52" t="str">
        <f t="shared" si="32"/>
        <v/>
      </c>
      <c r="L178" s="81" t="str">
        <f t="shared" si="33"/>
        <v/>
      </c>
      <c r="M178" s="53" t="str">
        <f>IF(K178="","",COUNTIF($K$7:K178,"ﾘｽﾄ１"))</f>
        <v/>
      </c>
      <c r="N178" s="53" t="str">
        <f t="shared" si="34"/>
        <v/>
      </c>
      <c r="O178" s="54" t="str">
        <f t="shared" si="35"/>
        <v/>
      </c>
      <c r="P178" s="53" t="str">
        <f t="shared" si="26"/>
        <v/>
      </c>
      <c r="Q178" s="52" t="str">
        <f t="shared" si="27"/>
        <v/>
      </c>
      <c r="R178" s="55" t="str">
        <f t="shared" si="28"/>
        <v/>
      </c>
      <c r="S178" s="52" t="str">
        <f t="shared" si="36"/>
        <v/>
      </c>
      <c r="T178" s="81" t="str">
        <f t="shared" si="29"/>
        <v/>
      </c>
      <c r="U178" s="53" t="str">
        <f>IF(S178="","",COUNTIF($S$7:S178,"該当２"))</f>
        <v/>
      </c>
      <c r="V178" s="56" t="str">
        <f t="shared" si="30"/>
        <v/>
      </c>
      <c r="W178" s="81" t="str">
        <f t="shared" si="31"/>
        <v/>
      </c>
      <c r="X178" s="53" t="str">
        <f>IF(V178="","",COUNTIF($V$7:V178,"該当３"))</f>
        <v/>
      </c>
    </row>
    <row r="179" spans="1:24">
      <c r="A179" s="237">
        <v>2020111004</v>
      </c>
      <c r="B179" s="237">
        <v>20</v>
      </c>
      <c r="C179" s="238">
        <v>201</v>
      </c>
      <c r="D179" s="239">
        <v>11</v>
      </c>
      <c r="E179" s="238">
        <v>4</v>
      </c>
      <c r="F179" s="237" t="s">
        <v>511</v>
      </c>
      <c r="G179" s="237" t="s">
        <v>512</v>
      </c>
      <c r="H179" s="237" t="s">
        <v>661</v>
      </c>
      <c r="I179" s="237" t="s">
        <v>664</v>
      </c>
      <c r="J179" s="51"/>
      <c r="K179" s="52" t="str">
        <f t="shared" si="32"/>
        <v/>
      </c>
      <c r="L179" s="81" t="str">
        <f t="shared" si="33"/>
        <v/>
      </c>
      <c r="M179" s="53" t="str">
        <f>IF(K179="","",COUNTIF($K$7:K179,"ﾘｽﾄ１"))</f>
        <v/>
      </c>
      <c r="N179" s="53" t="str">
        <f t="shared" si="34"/>
        <v/>
      </c>
      <c r="O179" s="54" t="str">
        <f t="shared" si="35"/>
        <v/>
      </c>
      <c r="P179" s="53" t="str">
        <f t="shared" si="26"/>
        <v/>
      </c>
      <c r="Q179" s="52" t="str">
        <f t="shared" si="27"/>
        <v/>
      </c>
      <c r="R179" s="55" t="str">
        <f t="shared" si="28"/>
        <v/>
      </c>
      <c r="S179" s="52" t="str">
        <f t="shared" si="36"/>
        <v/>
      </c>
      <c r="T179" s="81" t="str">
        <f t="shared" si="29"/>
        <v/>
      </c>
      <c r="U179" s="53" t="str">
        <f>IF(S179="","",COUNTIF($S$7:S179,"該当２"))</f>
        <v/>
      </c>
      <c r="V179" s="56" t="str">
        <f t="shared" si="30"/>
        <v/>
      </c>
      <c r="W179" s="81" t="str">
        <f t="shared" si="31"/>
        <v/>
      </c>
      <c r="X179" s="53" t="str">
        <f>IF(V179="","",COUNTIF($V$7:V179,"該当３"))</f>
        <v/>
      </c>
    </row>
    <row r="180" spans="1:24">
      <c r="A180" s="237">
        <v>2020111005</v>
      </c>
      <c r="B180" s="237">
        <v>20</v>
      </c>
      <c r="C180" s="238">
        <v>201</v>
      </c>
      <c r="D180" s="239">
        <v>11</v>
      </c>
      <c r="E180" s="238">
        <v>5</v>
      </c>
      <c r="F180" s="237" t="s">
        <v>511</v>
      </c>
      <c r="G180" s="237" t="s">
        <v>512</v>
      </c>
      <c r="H180" s="237" t="s">
        <v>661</v>
      </c>
      <c r="I180" s="237" t="s">
        <v>341</v>
      </c>
      <c r="J180" s="51"/>
      <c r="K180" s="52" t="str">
        <f t="shared" si="32"/>
        <v/>
      </c>
      <c r="L180" s="81" t="str">
        <f t="shared" si="33"/>
        <v/>
      </c>
      <c r="M180" s="53" t="str">
        <f>IF(K180="","",COUNTIF($K$7:K180,"ﾘｽﾄ１"))</f>
        <v/>
      </c>
      <c r="N180" s="53" t="str">
        <f t="shared" si="34"/>
        <v/>
      </c>
      <c r="O180" s="54" t="str">
        <f t="shared" si="35"/>
        <v/>
      </c>
      <c r="P180" s="53" t="str">
        <f t="shared" si="26"/>
        <v/>
      </c>
      <c r="Q180" s="52" t="str">
        <f t="shared" si="27"/>
        <v/>
      </c>
      <c r="R180" s="55" t="str">
        <f t="shared" si="28"/>
        <v/>
      </c>
      <c r="S180" s="52" t="str">
        <f t="shared" si="36"/>
        <v/>
      </c>
      <c r="T180" s="81" t="str">
        <f t="shared" si="29"/>
        <v/>
      </c>
      <c r="U180" s="53" t="str">
        <f>IF(S180="","",COUNTIF($S$7:S180,"該当２"))</f>
        <v/>
      </c>
      <c r="V180" s="56" t="str">
        <f t="shared" si="30"/>
        <v/>
      </c>
      <c r="W180" s="81" t="str">
        <f t="shared" si="31"/>
        <v/>
      </c>
      <c r="X180" s="53" t="str">
        <f>IF(V180="","",COUNTIF($V$7:V180,"該当３"))</f>
        <v/>
      </c>
    </row>
    <row r="181" spans="1:24">
      <c r="A181" s="237">
        <v>2020111006</v>
      </c>
      <c r="B181" s="237">
        <v>20</v>
      </c>
      <c r="C181" s="238">
        <v>201</v>
      </c>
      <c r="D181" s="239">
        <v>11</v>
      </c>
      <c r="E181" s="238">
        <v>6</v>
      </c>
      <c r="F181" s="237" t="s">
        <v>511</v>
      </c>
      <c r="G181" s="237" t="s">
        <v>512</v>
      </c>
      <c r="H181" s="237" t="s">
        <v>661</v>
      </c>
      <c r="I181" s="237" t="s">
        <v>665</v>
      </c>
      <c r="J181" s="51"/>
      <c r="K181" s="52" t="str">
        <f t="shared" si="32"/>
        <v/>
      </c>
      <c r="L181" s="81" t="str">
        <f t="shared" si="33"/>
        <v/>
      </c>
      <c r="M181" s="53" t="str">
        <f>IF(K181="","",COUNTIF($K$7:K181,"ﾘｽﾄ１"))</f>
        <v/>
      </c>
      <c r="N181" s="53" t="str">
        <f t="shared" si="34"/>
        <v/>
      </c>
      <c r="O181" s="54" t="str">
        <f t="shared" si="35"/>
        <v/>
      </c>
      <c r="P181" s="53" t="str">
        <f t="shared" si="26"/>
        <v/>
      </c>
      <c r="Q181" s="52" t="str">
        <f t="shared" si="27"/>
        <v/>
      </c>
      <c r="R181" s="55" t="str">
        <f t="shared" si="28"/>
        <v/>
      </c>
      <c r="S181" s="52" t="str">
        <f t="shared" si="36"/>
        <v/>
      </c>
      <c r="T181" s="81" t="str">
        <f t="shared" si="29"/>
        <v/>
      </c>
      <c r="U181" s="53" t="str">
        <f>IF(S181="","",COUNTIF($S$7:S181,"該当２"))</f>
        <v/>
      </c>
      <c r="V181" s="56" t="str">
        <f t="shared" si="30"/>
        <v/>
      </c>
      <c r="W181" s="81" t="str">
        <f t="shared" si="31"/>
        <v/>
      </c>
      <c r="X181" s="53" t="str">
        <f>IF(V181="","",COUNTIF($V$7:V181,"該当３"))</f>
        <v/>
      </c>
    </row>
    <row r="182" spans="1:24">
      <c r="A182" s="237">
        <v>2020111007</v>
      </c>
      <c r="B182" s="237">
        <v>20</v>
      </c>
      <c r="C182" s="238">
        <v>201</v>
      </c>
      <c r="D182" s="239">
        <v>11</v>
      </c>
      <c r="E182" s="238">
        <v>7</v>
      </c>
      <c r="F182" s="237" t="s">
        <v>511</v>
      </c>
      <c r="G182" s="237" t="s">
        <v>512</v>
      </c>
      <c r="H182" s="237" t="s">
        <v>661</v>
      </c>
      <c r="I182" s="237" t="s">
        <v>666</v>
      </c>
      <c r="J182" s="51"/>
      <c r="K182" s="52" t="str">
        <f t="shared" si="32"/>
        <v/>
      </c>
      <c r="L182" s="81" t="str">
        <f t="shared" si="33"/>
        <v/>
      </c>
      <c r="M182" s="53" t="str">
        <f>IF(K182="","",COUNTIF($K$7:K182,"ﾘｽﾄ１"))</f>
        <v/>
      </c>
      <c r="N182" s="53" t="str">
        <f t="shared" si="34"/>
        <v/>
      </c>
      <c r="O182" s="54" t="str">
        <f t="shared" si="35"/>
        <v/>
      </c>
      <c r="P182" s="53" t="str">
        <f t="shared" si="26"/>
        <v/>
      </c>
      <c r="Q182" s="52" t="str">
        <f t="shared" si="27"/>
        <v/>
      </c>
      <c r="R182" s="55" t="str">
        <f t="shared" si="28"/>
        <v/>
      </c>
      <c r="S182" s="52" t="str">
        <f t="shared" si="36"/>
        <v/>
      </c>
      <c r="T182" s="81" t="str">
        <f t="shared" si="29"/>
        <v/>
      </c>
      <c r="U182" s="53" t="str">
        <f>IF(S182="","",COUNTIF($S$7:S182,"該当２"))</f>
        <v/>
      </c>
      <c r="V182" s="56" t="str">
        <f t="shared" si="30"/>
        <v/>
      </c>
      <c r="W182" s="81" t="str">
        <f t="shared" si="31"/>
        <v/>
      </c>
      <c r="X182" s="53" t="str">
        <f>IF(V182="","",COUNTIF($V$7:V182,"該当３"))</f>
        <v/>
      </c>
    </row>
    <row r="183" spans="1:24">
      <c r="A183" s="237">
        <v>2020111008</v>
      </c>
      <c r="B183" s="237">
        <v>20</v>
      </c>
      <c r="C183" s="238">
        <v>201</v>
      </c>
      <c r="D183" s="239">
        <v>11</v>
      </c>
      <c r="E183" s="238">
        <v>8</v>
      </c>
      <c r="F183" s="237" t="s">
        <v>511</v>
      </c>
      <c r="G183" s="237" t="s">
        <v>512</v>
      </c>
      <c r="H183" s="237" t="s">
        <v>661</v>
      </c>
      <c r="I183" s="237" t="s">
        <v>667</v>
      </c>
      <c r="J183" s="51"/>
      <c r="K183" s="52" t="str">
        <f t="shared" si="32"/>
        <v/>
      </c>
      <c r="L183" s="81" t="str">
        <f t="shared" si="33"/>
        <v/>
      </c>
      <c r="M183" s="53" t="str">
        <f>IF(K183="","",COUNTIF($K$7:K183,"ﾘｽﾄ１"))</f>
        <v/>
      </c>
      <c r="N183" s="53" t="str">
        <f t="shared" si="34"/>
        <v/>
      </c>
      <c r="O183" s="54" t="str">
        <f t="shared" si="35"/>
        <v/>
      </c>
      <c r="P183" s="53" t="str">
        <f t="shared" si="26"/>
        <v/>
      </c>
      <c r="Q183" s="52" t="str">
        <f t="shared" si="27"/>
        <v/>
      </c>
      <c r="R183" s="55" t="str">
        <f t="shared" si="28"/>
        <v/>
      </c>
      <c r="S183" s="52" t="str">
        <f t="shared" si="36"/>
        <v/>
      </c>
      <c r="T183" s="81" t="str">
        <f t="shared" si="29"/>
        <v/>
      </c>
      <c r="U183" s="53" t="str">
        <f>IF(S183="","",COUNTIF($S$7:S183,"該当２"))</f>
        <v/>
      </c>
      <c r="V183" s="56" t="str">
        <f t="shared" si="30"/>
        <v/>
      </c>
      <c r="W183" s="81" t="str">
        <f t="shared" si="31"/>
        <v/>
      </c>
      <c r="X183" s="53" t="str">
        <f>IF(V183="","",COUNTIF($V$7:V183,"該当３"))</f>
        <v/>
      </c>
    </row>
    <row r="184" spans="1:24">
      <c r="A184" s="237">
        <v>2020111009</v>
      </c>
      <c r="B184" s="237">
        <v>20</v>
      </c>
      <c r="C184" s="238">
        <v>201</v>
      </c>
      <c r="D184" s="239">
        <v>11</v>
      </c>
      <c r="E184" s="238">
        <v>9</v>
      </c>
      <c r="F184" s="237" t="s">
        <v>511</v>
      </c>
      <c r="G184" s="237" t="s">
        <v>512</v>
      </c>
      <c r="H184" s="237" t="s">
        <v>661</v>
      </c>
      <c r="I184" s="237" t="s">
        <v>668</v>
      </c>
      <c r="J184" s="51"/>
      <c r="K184" s="52" t="str">
        <f t="shared" si="32"/>
        <v/>
      </c>
      <c r="L184" s="81" t="str">
        <f t="shared" si="33"/>
        <v/>
      </c>
      <c r="M184" s="53" t="str">
        <f>IF(K184="","",COUNTIF($K$7:K184,"ﾘｽﾄ１"))</f>
        <v/>
      </c>
      <c r="N184" s="53" t="str">
        <f t="shared" si="34"/>
        <v/>
      </c>
      <c r="O184" s="54" t="str">
        <f t="shared" si="35"/>
        <v/>
      </c>
      <c r="P184" s="53" t="str">
        <f t="shared" si="26"/>
        <v/>
      </c>
      <c r="Q184" s="52" t="str">
        <f t="shared" si="27"/>
        <v/>
      </c>
      <c r="R184" s="55" t="str">
        <f t="shared" si="28"/>
        <v/>
      </c>
      <c r="S184" s="52" t="str">
        <f t="shared" si="36"/>
        <v/>
      </c>
      <c r="T184" s="81" t="str">
        <f t="shared" si="29"/>
        <v/>
      </c>
      <c r="U184" s="53" t="str">
        <f>IF(S184="","",COUNTIF($S$7:S184,"該当２"))</f>
        <v/>
      </c>
      <c r="V184" s="56" t="str">
        <f t="shared" si="30"/>
        <v/>
      </c>
      <c r="W184" s="81" t="str">
        <f t="shared" si="31"/>
        <v/>
      </c>
      <c r="X184" s="53" t="str">
        <f>IF(V184="","",COUNTIF($V$7:V184,"該当３"))</f>
        <v/>
      </c>
    </row>
    <row r="185" spans="1:24">
      <c r="A185" s="237">
        <v>2020111010</v>
      </c>
      <c r="B185" s="237">
        <v>20</v>
      </c>
      <c r="C185" s="238">
        <v>201</v>
      </c>
      <c r="D185" s="239">
        <v>11</v>
      </c>
      <c r="E185" s="238">
        <v>10</v>
      </c>
      <c r="F185" s="237" t="s">
        <v>511</v>
      </c>
      <c r="G185" s="237" t="s">
        <v>512</v>
      </c>
      <c r="H185" s="237" t="s">
        <v>661</v>
      </c>
      <c r="I185" s="237" t="s">
        <v>669</v>
      </c>
      <c r="J185" s="51"/>
      <c r="K185" s="52" t="str">
        <f t="shared" si="32"/>
        <v/>
      </c>
      <c r="L185" s="81" t="str">
        <f t="shared" si="33"/>
        <v/>
      </c>
      <c r="M185" s="53" t="str">
        <f>IF(K185="","",COUNTIF($K$7:K185,"ﾘｽﾄ１"))</f>
        <v/>
      </c>
      <c r="N185" s="53" t="str">
        <f t="shared" si="34"/>
        <v/>
      </c>
      <c r="O185" s="54" t="str">
        <f t="shared" si="35"/>
        <v/>
      </c>
      <c r="P185" s="53" t="str">
        <f t="shared" si="26"/>
        <v/>
      </c>
      <c r="Q185" s="52" t="str">
        <f t="shared" si="27"/>
        <v/>
      </c>
      <c r="R185" s="55" t="str">
        <f t="shared" si="28"/>
        <v/>
      </c>
      <c r="S185" s="52" t="str">
        <f t="shared" si="36"/>
        <v/>
      </c>
      <c r="T185" s="81" t="str">
        <f t="shared" si="29"/>
        <v/>
      </c>
      <c r="U185" s="53" t="str">
        <f>IF(S185="","",COUNTIF($S$7:S185,"該当２"))</f>
        <v/>
      </c>
      <c r="V185" s="56" t="str">
        <f t="shared" si="30"/>
        <v/>
      </c>
      <c r="W185" s="81" t="str">
        <f t="shared" si="31"/>
        <v/>
      </c>
      <c r="X185" s="53" t="str">
        <f>IF(V185="","",COUNTIF($V$7:V185,"該当３"))</f>
        <v/>
      </c>
    </row>
    <row r="186" spans="1:24">
      <c r="A186" s="237">
        <v>2020111011</v>
      </c>
      <c r="B186" s="237">
        <v>20</v>
      </c>
      <c r="C186" s="238">
        <v>201</v>
      </c>
      <c r="D186" s="239">
        <v>11</v>
      </c>
      <c r="E186" s="238">
        <v>11</v>
      </c>
      <c r="F186" s="237" t="s">
        <v>511</v>
      </c>
      <c r="G186" s="237" t="s">
        <v>512</v>
      </c>
      <c r="H186" s="237" t="s">
        <v>661</v>
      </c>
      <c r="I186" s="237" t="s">
        <v>670</v>
      </c>
      <c r="J186" s="51"/>
      <c r="K186" s="52" t="str">
        <f t="shared" si="32"/>
        <v/>
      </c>
      <c r="L186" s="81" t="str">
        <f t="shared" si="33"/>
        <v/>
      </c>
      <c r="M186" s="53" t="str">
        <f>IF(K186="","",COUNTIF($K$7:K186,"ﾘｽﾄ１"))</f>
        <v/>
      </c>
      <c r="N186" s="53" t="str">
        <f t="shared" si="34"/>
        <v/>
      </c>
      <c r="O186" s="54" t="str">
        <f t="shared" si="35"/>
        <v/>
      </c>
      <c r="P186" s="53" t="str">
        <f t="shared" si="26"/>
        <v/>
      </c>
      <c r="Q186" s="52" t="str">
        <f t="shared" si="27"/>
        <v/>
      </c>
      <c r="R186" s="55" t="str">
        <f t="shared" si="28"/>
        <v/>
      </c>
      <c r="S186" s="52" t="str">
        <f t="shared" si="36"/>
        <v/>
      </c>
      <c r="T186" s="81" t="str">
        <f t="shared" si="29"/>
        <v/>
      </c>
      <c r="U186" s="53" t="str">
        <f>IF(S186="","",COUNTIF($S$7:S186,"該当２"))</f>
        <v/>
      </c>
      <c r="V186" s="56" t="str">
        <f t="shared" si="30"/>
        <v/>
      </c>
      <c r="W186" s="81" t="str">
        <f t="shared" si="31"/>
        <v/>
      </c>
      <c r="X186" s="53" t="str">
        <f>IF(V186="","",COUNTIF($V$7:V186,"該当３"))</f>
        <v/>
      </c>
    </row>
    <row r="187" spans="1:24">
      <c r="A187" s="237">
        <v>2020111012</v>
      </c>
      <c r="B187" s="237">
        <v>20</v>
      </c>
      <c r="C187" s="238">
        <v>201</v>
      </c>
      <c r="D187" s="239">
        <v>11</v>
      </c>
      <c r="E187" s="238">
        <v>12</v>
      </c>
      <c r="F187" s="237" t="s">
        <v>511</v>
      </c>
      <c r="G187" s="237" t="s">
        <v>512</v>
      </c>
      <c r="H187" s="237" t="s">
        <v>661</v>
      </c>
      <c r="I187" s="237" t="s">
        <v>671</v>
      </c>
      <c r="J187" s="51"/>
      <c r="K187" s="52" t="str">
        <f t="shared" si="32"/>
        <v/>
      </c>
      <c r="L187" s="81" t="str">
        <f t="shared" si="33"/>
        <v/>
      </c>
      <c r="M187" s="53" t="str">
        <f>IF(K187="","",COUNTIF($K$7:K187,"ﾘｽﾄ１"))</f>
        <v/>
      </c>
      <c r="N187" s="53" t="str">
        <f t="shared" si="34"/>
        <v/>
      </c>
      <c r="O187" s="54" t="str">
        <f t="shared" si="35"/>
        <v/>
      </c>
      <c r="P187" s="53" t="str">
        <f t="shared" si="26"/>
        <v/>
      </c>
      <c r="Q187" s="52" t="str">
        <f t="shared" si="27"/>
        <v/>
      </c>
      <c r="R187" s="55" t="str">
        <f t="shared" si="28"/>
        <v/>
      </c>
      <c r="S187" s="52" t="str">
        <f t="shared" si="36"/>
        <v/>
      </c>
      <c r="T187" s="81" t="str">
        <f t="shared" si="29"/>
        <v/>
      </c>
      <c r="U187" s="53" t="str">
        <f>IF(S187="","",COUNTIF($S$7:S187,"該当２"))</f>
        <v/>
      </c>
      <c r="V187" s="56" t="str">
        <f t="shared" si="30"/>
        <v/>
      </c>
      <c r="W187" s="81" t="str">
        <f t="shared" si="31"/>
        <v/>
      </c>
      <c r="X187" s="53" t="str">
        <f>IF(V187="","",COUNTIF($V$7:V187,"該当３"))</f>
        <v/>
      </c>
    </row>
    <row r="188" spans="1:24">
      <c r="A188" s="237">
        <v>2020111013</v>
      </c>
      <c r="B188" s="237">
        <v>20</v>
      </c>
      <c r="C188" s="238">
        <v>201</v>
      </c>
      <c r="D188" s="239">
        <v>11</v>
      </c>
      <c r="E188" s="238">
        <v>13</v>
      </c>
      <c r="F188" s="237" t="s">
        <v>511</v>
      </c>
      <c r="G188" s="237" t="s">
        <v>512</v>
      </c>
      <c r="H188" s="237" t="s">
        <v>661</v>
      </c>
      <c r="I188" s="237" t="s">
        <v>672</v>
      </c>
      <c r="J188" s="51"/>
      <c r="K188" s="52" t="str">
        <f t="shared" si="32"/>
        <v/>
      </c>
      <c r="L188" s="81" t="str">
        <f t="shared" si="33"/>
        <v/>
      </c>
      <c r="M188" s="53" t="str">
        <f>IF(K188="","",COUNTIF($K$7:K188,"ﾘｽﾄ１"))</f>
        <v/>
      </c>
      <c r="N188" s="53" t="str">
        <f t="shared" si="34"/>
        <v/>
      </c>
      <c r="O188" s="54" t="str">
        <f t="shared" si="35"/>
        <v/>
      </c>
      <c r="P188" s="53" t="str">
        <f t="shared" si="26"/>
        <v/>
      </c>
      <c r="Q188" s="52" t="str">
        <f t="shared" si="27"/>
        <v/>
      </c>
      <c r="R188" s="55" t="str">
        <f t="shared" si="28"/>
        <v/>
      </c>
      <c r="S188" s="52" t="str">
        <f t="shared" si="36"/>
        <v/>
      </c>
      <c r="T188" s="81" t="str">
        <f t="shared" si="29"/>
        <v/>
      </c>
      <c r="U188" s="53" t="str">
        <f>IF(S188="","",COUNTIF($S$7:S188,"該当２"))</f>
        <v/>
      </c>
      <c r="V188" s="56" t="str">
        <f t="shared" si="30"/>
        <v/>
      </c>
      <c r="W188" s="81" t="str">
        <f t="shared" si="31"/>
        <v/>
      </c>
      <c r="X188" s="53" t="str">
        <f>IF(V188="","",COUNTIF($V$7:V188,"該当３"))</f>
        <v/>
      </c>
    </row>
    <row r="189" spans="1:24">
      <c r="A189" s="237">
        <v>2020111014</v>
      </c>
      <c r="B189" s="237">
        <v>20</v>
      </c>
      <c r="C189" s="238">
        <v>201</v>
      </c>
      <c r="D189" s="239">
        <v>11</v>
      </c>
      <c r="E189" s="238">
        <v>14</v>
      </c>
      <c r="F189" s="237" t="s">
        <v>511</v>
      </c>
      <c r="G189" s="237" t="s">
        <v>512</v>
      </c>
      <c r="H189" s="237" t="s">
        <v>661</v>
      </c>
      <c r="I189" s="237" t="s">
        <v>673</v>
      </c>
      <c r="J189" s="51"/>
      <c r="K189" s="52" t="str">
        <f t="shared" si="32"/>
        <v/>
      </c>
      <c r="L189" s="81" t="str">
        <f t="shared" si="33"/>
        <v/>
      </c>
      <c r="M189" s="53" t="str">
        <f>IF(K189="","",COUNTIF($K$7:K189,"ﾘｽﾄ１"))</f>
        <v/>
      </c>
      <c r="N189" s="53" t="str">
        <f t="shared" si="34"/>
        <v/>
      </c>
      <c r="O189" s="54" t="str">
        <f t="shared" si="35"/>
        <v/>
      </c>
      <c r="P189" s="53" t="str">
        <f t="shared" si="26"/>
        <v/>
      </c>
      <c r="Q189" s="52" t="str">
        <f t="shared" si="27"/>
        <v/>
      </c>
      <c r="R189" s="55" t="str">
        <f t="shared" si="28"/>
        <v/>
      </c>
      <c r="S189" s="52" t="str">
        <f t="shared" si="36"/>
        <v/>
      </c>
      <c r="T189" s="81" t="str">
        <f t="shared" si="29"/>
        <v/>
      </c>
      <c r="U189" s="53" t="str">
        <f>IF(S189="","",COUNTIF($S$7:S189,"該当２"))</f>
        <v/>
      </c>
      <c r="V189" s="56" t="str">
        <f t="shared" si="30"/>
        <v/>
      </c>
      <c r="W189" s="81" t="str">
        <f t="shared" si="31"/>
        <v/>
      </c>
      <c r="X189" s="53" t="str">
        <f>IF(V189="","",COUNTIF($V$7:V189,"該当３"))</f>
        <v/>
      </c>
    </row>
    <row r="190" spans="1:24">
      <c r="A190" s="237">
        <v>2020111015</v>
      </c>
      <c r="B190" s="237">
        <v>20</v>
      </c>
      <c r="C190" s="238">
        <v>201</v>
      </c>
      <c r="D190" s="239">
        <v>11</v>
      </c>
      <c r="E190" s="238">
        <v>15</v>
      </c>
      <c r="F190" s="237" t="s">
        <v>511</v>
      </c>
      <c r="G190" s="237" t="s">
        <v>512</v>
      </c>
      <c r="H190" s="237" t="s">
        <v>661</v>
      </c>
      <c r="I190" s="237" t="s">
        <v>674</v>
      </c>
      <c r="J190" s="51"/>
      <c r="K190" s="52" t="str">
        <f t="shared" si="32"/>
        <v/>
      </c>
      <c r="L190" s="81" t="str">
        <f t="shared" si="33"/>
        <v/>
      </c>
      <c r="M190" s="53" t="str">
        <f>IF(K190="","",COUNTIF($K$7:K190,"ﾘｽﾄ１"))</f>
        <v/>
      </c>
      <c r="N190" s="53" t="str">
        <f t="shared" si="34"/>
        <v/>
      </c>
      <c r="O190" s="54" t="str">
        <f t="shared" si="35"/>
        <v/>
      </c>
      <c r="P190" s="53" t="str">
        <f t="shared" si="26"/>
        <v/>
      </c>
      <c r="Q190" s="52" t="str">
        <f t="shared" si="27"/>
        <v/>
      </c>
      <c r="R190" s="55" t="str">
        <f t="shared" si="28"/>
        <v/>
      </c>
      <c r="S190" s="52" t="str">
        <f t="shared" si="36"/>
        <v/>
      </c>
      <c r="T190" s="81" t="str">
        <f t="shared" si="29"/>
        <v/>
      </c>
      <c r="U190" s="53" t="str">
        <f>IF(S190="","",COUNTIF($S$7:S190,"該当２"))</f>
        <v/>
      </c>
      <c r="V190" s="56" t="str">
        <f t="shared" si="30"/>
        <v/>
      </c>
      <c r="W190" s="81" t="str">
        <f t="shared" si="31"/>
        <v/>
      </c>
      <c r="X190" s="53" t="str">
        <f>IF(V190="","",COUNTIF($V$7:V190,"該当３"))</f>
        <v/>
      </c>
    </row>
    <row r="191" spans="1:24">
      <c r="A191" s="237">
        <v>2020111016</v>
      </c>
      <c r="B191" s="237">
        <v>20</v>
      </c>
      <c r="C191" s="238">
        <v>201</v>
      </c>
      <c r="D191" s="239">
        <v>11</v>
      </c>
      <c r="E191" s="238">
        <v>16</v>
      </c>
      <c r="F191" s="237" t="s">
        <v>511</v>
      </c>
      <c r="G191" s="237" t="s">
        <v>512</v>
      </c>
      <c r="H191" s="237" t="s">
        <v>661</v>
      </c>
      <c r="I191" s="237" t="s">
        <v>675</v>
      </c>
      <c r="J191" s="51"/>
      <c r="K191" s="52" t="str">
        <f t="shared" si="32"/>
        <v/>
      </c>
      <c r="L191" s="81" t="str">
        <f t="shared" si="33"/>
        <v/>
      </c>
      <c r="M191" s="53" t="str">
        <f>IF(K191="","",COUNTIF($K$7:K191,"ﾘｽﾄ１"))</f>
        <v/>
      </c>
      <c r="N191" s="53" t="str">
        <f t="shared" si="34"/>
        <v/>
      </c>
      <c r="O191" s="54" t="str">
        <f t="shared" si="35"/>
        <v/>
      </c>
      <c r="P191" s="53" t="str">
        <f t="shared" si="26"/>
        <v/>
      </c>
      <c r="Q191" s="52" t="str">
        <f t="shared" si="27"/>
        <v/>
      </c>
      <c r="R191" s="55" t="str">
        <f t="shared" si="28"/>
        <v/>
      </c>
      <c r="S191" s="52" t="str">
        <f t="shared" si="36"/>
        <v/>
      </c>
      <c r="T191" s="81" t="str">
        <f t="shared" si="29"/>
        <v/>
      </c>
      <c r="U191" s="53" t="str">
        <f>IF(S191="","",COUNTIF($S$7:S191,"該当２"))</f>
        <v/>
      </c>
      <c r="V191" s="56" t="str">
        <f t="shared" si="30"/>
        <v/>
      </c>
      <c r="W191" s="81" t="str">
        <f t="shared" si="31"/>
        <v/>
      </c>
      <c r="X191" s="53" t="str">
        <f>IF(V191="","",COUNTIF($V$7:V191,"該当３"))</f>
        <v/>
      </c>
    </row>
    <row r="192" spans="1:24">
      <c r="A192" s="237">
        <v>2020111017</v>
      </c>
      <c r="B192" s="237">
        <v>20</v>
      </c>
      <c r="C192" s="238">
        <v>201</v>
      </c>
      <c r="D192" s="239">
        <v>11</v>
      </c>
      <c r="E192" s="238">
        <v>17</v>
      </c>
      <c r="F192" s="237" t="s">
        <v>511</v>
      </c>
      <c r="G192" s="237" t="s">
        <v>512</v>
      </c>
      <c r="H192" s="237" t="s">
        <v>661</v>
      </c>
      <c r="I192" s="237" t="s">
        <v>676</v>
      </c>
      <c r="J192" s="51"/>
      <c r="K192" s="52" t="str">
        <f t="shared" si="32"/>
        <v/>
      </c>
      <c r="L192" s="81" t="str">
        <f t="shared" si="33"/>
        <v/>
      </c>
      <c r="M192" s="53" t="str">
        <f>IF(K192="","",COUNTIF($K$7:K192,"ﾘｽﾄ１"))</f>
        <v/>
      </c>
      <c r="N192" s="53" t="str">
        <f t="shared" si="34"/>
        <v/>
      </c>
      <c r="O192" s="54" t="str">
        <f t="shared" si="35"/>
        <v/>
      </c>
      <c r="P192" s="53" t="str">
        <f t="shared" si="26"/>
        <v/>
      </c>
      <c r="Q192" s="52" t="str">
        <f t="shared" si="27"/>
        <v/>
      </c>
      <c r="R192" s="55" t="str">
        <f t="shared" si="28"/>
        <v/>
      </c>
      <c r="S192" s="52" t="str">
        <f t="shared" si="36"/>
        <v/>
      </c>
      <c r="T192" s="81" t="str">
        <f t="shared" si="29"/>
        <v/>
      </c>
      <c r="U192" s="53" t="str">
        <f>IF(S192="","",COUNTIF($S$7:S192,"該当２"))</f>
        <v/>
      </c>
      <c r="V192" s="56" t="str">
        <f t="shared" si="30"/>
        <v/>
      </c>
      <c r="W192" s="81" t="str">
        <f t="shared" si="31"/>
        <v/>
      </c>
      <c r="X192" s="53" t="str">
        <f>IF(V192="","",COUNTIF($V$7:V192,"該当３"))</f>
        <v/>
      </c>
    </row>
    <row r="193" spans="1:24">
      <c r="A193" s="237">
        <v>2020111018</v>
      </c>
      <c r="B193" s="237">
        <v>20</v>
      </c>
      <c r="C193" s="238">
        <v>201</v>
      </c>
      <c r="D193" s="239">
        <v>11</v>
      </c>
      <c r="E193" s="238">
        <v>18</v>
      </c>
      <c r="F193" s="237" t="s">
        <v>511</v>
      </c>
      <c r="G193" s="237" t="s">
        <v>512</v>
      </c>
      <c r="H193" s="237" t="s">
        <v>661</v>
      </c>
      <c r="I193" s="237" t="s">
        <v>677</v>
      </c>
      <c r="J193" s="51"/>
      <c r="K193" s="52" t="str">
        <f t="shared" si="32"/>
        <v/>
      </c>
      <c r="L193" s="81" t="str">
        <f t="shared" si="33"/>
        <v/>
      </c>
      <c r="M193" s="53" t="str">
        <f>IF(K193="","",COUNTIF($K$7:K193,"ﾘｽﾄ１"))</f>
        <v/>
      </c>
      <c r="N193" s="53" t="str">
        <f t="shared" si="34"/>
        <v/>
      </c>
      <c r="O193" s="54" t="str">
        <f t="shared" si="35"/>
        <v/>
      </c>
      <c r="P193" s="53" t="str">
        <f t="shared" si="26"/>
        <v/>
      </c>
      <c r="Q193" s="52" t="str">
        <f t="shared" si="27"/>
        <v/>
      </c>
      <c r="R193" s="55" t="str">
        <f t="shared" si="28"/>
        <v/>
      </c>
      <c r="S193" s="52" t="str">
        <f t="shared" si="36"/>
        <v/>
      </c>
      <c r="T193" s="81" t="str">
        <f t="shared" si="29"/>
        <v/>
      </c>
      <c r="U193" s="53" t="str">
        <f>IF(S193="","",COUNTIF($S$7:S193,"該当２"))</f>
        <v/>
      </c>
      <c r="V193" s="56" t="str">
        <f t="shared" si="30"/>
        <v/>
      </c>
      <c r="W193" s="81" t="str">
        <f t="shared" si="31"/>
        <v/>
      </c>
      <c r="X193" s="53" t="str">
        <f>IF(V193="","",COUNTIF($V$7:V193,"該当３"))</f>
        <v/>
      </c>
    </row>
    <row r="194" spans="1:24">
      <c r="A194" s="237">
        <v>2020111019</v>
      </c>
      <c r="B194" s="237">
        <v>20</v>
      </c>
      <c r="C194" s="238">
        <v>201</v>
      </c>
      <c r="D194" s="239">
        <v>11</v>
      </c>
      <c r="E194" s="238">
        <v>19</v>
      </c>
      <c r="F194" s="237" t="s">
        <v>511</v>
      </c>
      <c r="G194" s="237" t="s">
        <v>512</v>
      </c>
      <c r="H194" s="237" t="s">
        <v>661</v>
      </c>
      <c r="I194" s="237" t="s">
        <v>678</v>
      </c>
      <c r="J194" s="51"/>
      <c r="K194" s="52" t="str">
        <f t="shared" si="32"/>
        <v/>
      </c>
      <c r="L194" s="81" t="str">
        <f t="shared" si="33"/>
        <v/>
      </c>
      <c r="M194" s="53" t="str">
        <f>IF(K194="","",COUNTIF($K$7:K194,"ﾘｽﾄ１"))</f>
        <v/>
      </c>
      <c r="N194" s="53" t="str">
        <f t="shared" si="34"/>
        <v/>
      </c>
      <c r="O194" s="54" t="str">
        <f t="shared" si="35"/>
        <v/>
      </c>
      <c r="P194" s="53" t="str">
        <f t="shared" si="26"/>
        <v/>
      </c>
      <c r="Q194" s="52" t="str">
        <f t="shared" si="27"/>
        <v/>
      </c>
      <c r="R194" s="55" t="str">
        <f t="shared" si="28"/>
        <v/>
      </c>
      <c r="S194" s="52" t="str">
        <f t="shared" si="36"/>
        <v/>
      </c>
      <c r="T194" s="81" t="str">
        <f t="shared" si="29"/>
        <v/>
      </c>
      <c r="U194" s="53" t="str">
        <f>IF(S194="","",COUNTIF($S$7:S194,"該当２"))</f>
        <v/>
      </c>
      <c r="V194" s="56" t="str">
        <f t="shared" si="30"/>
        <v/>
      </c>
      <c r="W194" s="81" t="str">
        <f t="shared" si="31"/>
        <v/>
      </c>
      <c r="X194" s="53" t="str">
        <f>IF(V194="","",COUNTIF($V$7:V194,"該当３"))</f>
        <v/>
      </c>
    </row>
    <row r="195" spans="1:24">
      <c r="A195" s="237">
        <v>2020111020</v>
      </c>
      <c r="B195" s="237">
        <v>20</v>
      </c>
      <c r="C195" s="238">
        <v>201</v>
      </c>
      <c r="D195" s="239">
        <v>11</v>
      </c>
      <c r="E195" s="238">
        <v>20</v>
      </c>
      <c r="F195" s="237" t="s">
        <v>511</v>
      </c>
      <c r="G195" s="237" t="s">
        <v>512</v>
      </c>
      <c r="H195" s="237" t="s">
        <v>661</v>
      </c>
      <c r="I195" s="237" t="s">
        <v>679</v>
      </c>
      <c r="J195" s="51"/>
      <c r="K195" s="52" t="str">
        <f t="shared" si="32"/>
        <v/>
      </c>
      <c r="L195" s="81" t="str">
        <f t="shared" si="33"/>
        <v/>
      </c>
      <c r="M195" s="53" t="str">
        <f>IF(K195="","",COUNTIF($K$7:K195,"ﾘｽﾄ１"))</f>
        <v/>
      </c>
      <c r="N195" s="53" t="str">
        <f t="shared" si="34"/>
        <v/>
      </c>
      <c r="O195" s="54" t="str">
        <f t="shared" si="35"/>
        <v/>
      </c>
      <c r="P195" s="53" t="str">
        <f t="shared" si="26"/>
        <v/>
      </c>
      <c r="Q195" s="52" t="str">
        <f t="shared" si="27"/>
        <v/>
      </c>
      <c r="R195" s="55" t="str">
        <f t="shared" si="28"/>
        <v/>
      </c>
      <c r="S195" s="52" t="str">
        <f t="shared" si="36"/>
        <v/>
      </c>
      <c r="T195" s="81" t="str">
        <f t="shared" si="29"/>
        <v/>
      </c>
      <c r="U195" s="53" t="str">
        <f>IF(S195="","",COUNTIF($S$7:S195,"該当２"))</f>
        <v/>
      </c>
      <c r="V195" s="56" t="str">
        <f t="shared" si="30"/>
        <v/>
      </c>
      <c r="W195" s="81" t="str">
        <f t="shared" si="31"/>
        <v/>
      </c>
      <c r="X195" s="53" t="str">
        <f>IF(V195="","",COUNTIF($V$7:V195,"該当３"))</f>
        <v/>
      </c>
    </row>
    <row r="196" spans="1:24">
      <c r="A196" s="237">
        <v>2020111021</v>
      </c>
      <c r="B196" s="237">
        <v>20</v>
      </c>
      <c r="C196" s="238">
        <v>201</v>
      </c>
      <c r="D196" s="239">
        <v>11</v>
      </c>
      <c r="E196" s="238">
        <v>21</v>
      </c>
      <c r="F196" s="237" t="s">
        <v>511</v>
      </c>
      <c r="G196" s="237" t="s">
        <v>512</v>
      </c>
      <c r="H196" s="237" t="s">
        <v>661</v>
      </c>
      <c r="I196" s="237" t="s">
        <v>680</v>
      </c>
      <c r="J196" s="51"/>
      <c r="K196" s="52" t="str">
        <f t="shared" si="32"/>
        <v/>
      </c>
      <c r="L196" s="81" t="str">
        <f t="shared" si="33"/>
        <v/>
      </c>
      <c r="M196" s="53" t="str">
        <f>IF(K196="","",COUNTIF($K$7:K196,"ﾘｽﾄ１"))</f>
        <v/>
      </c>
      <c r="N196" s="53" t="str">
        <f t="shared" si="34"/>
        <v/>
      </c>
      <c r="O196" s="54" t="str">
        <f t="shared" si="35"/>
        <v/>
      </c>
      <c r="P196" s="53" t="str">
        <f t="shared" si="26"/>
        <v/>
      </c>
      <c r="Q196" s="52" t="str">
        <f t="shared" si="27"/>
        <v/>
      </c>
      <c r="R196" s="55" t="str">
        <f t="shared" si="28"/>
        <v/>
      </c>
      <c r="S196" s="52" t="str">
        <f t="shared" si="36"/>
        <v/>
      </c>
      <c r="T196" s="81" t="str">
        <f t="shared" si="29"/>
        <v/>
      </c>
      <c r="U196" s="53" t="str">
        <f>IF(S196="","",COUNTIF($S$7:S196,"該当２"))</f>
        <v/>
      </c>
      <c r="V196" s="56" t="str">
        <f t="shared" si="30"/>
        <v/>
      </c>
      <c r="W196" s="81" t="str">
        <f t="shared" si="31"/>
        <v/>
      </c>
      <c r="X196" s="53" t="str">
        <f>IF(V196="","",COUNTIF($V$7:V196,"該当３"))</f>
        <v/>
      </c>
    </row>
    <row r="197" spans="1:24">
      <c r="A197" s="237">
        <v>2020111022</v>
      </c>
      <c r="B197" s="237">
        <v>20</v>
      </c>
      <c r="C197" s="238">
        <v>201</v>
      </c>
      <c r="D197" s="239">
        <v>11</v>
      </c>
      <c r="E197" s="238">
        <v>22</v>
      </c>
      <c r="F197" s="237" t="s">
        <v>511</v>
      </c>
      <c r="G197" s="237" t="s">
        <v>512</v>
      </c>
      <c r="H197" s="237" t="s">
        <v>661</v>
      </c>
      <c r="I197" s="237" t="s">
        <v>681</v>
      </c>
      <c r="J197" s="51"/>
      <c r="K197" s="52" t="str">
        <f t="shared" si="32"/>
        <v/>
      </c>
      <c r="L197" s="81" t="str">
        <f t="shared" si="33"/>
        <v/>
      </c>
      <c r="M197" s="53" t="str">
        <f>IF(K197="","",COUNTIF($K$7:K197,"ﾘｽﾄ１"))</f>
        <v/>
      </c>
      <c r="N197" s="53" t="str">
        <f t="shared" si="34"/>
        <v/>
      </c>
      <c r="O197" s="54" t="str">
        <f t="shared" si="35"/>
        <v/>
      </c>
      <c r="P197" s="53" t="str">
        <f t="shared" si="26"/>
        <v/>
      </c>
      <c r="Q197" s="52" t="str">
        <f t="shared" si="27"/>
        <v/>
      </c>
      <c r="R197" s="55" t="str">
        <f t="shared" si="28"/>
        <v/>
      </c>
      <c r="S197" s="52" t="str">
        <f t="shared" si="36"/>
        <v/>
      </c>
      <c r="T197" s="81" t="str">
        <f t="shared" si="29"/>
        <v/>
      </c>
      <c r="U197" s="53" t="str">
        <f>IF(S197="","",COUNTIF($S$7:S197,"該当２"))</f>
        <v/>
      </c>
      <c r="V197" s="56" t="str">
        <f t="shared" si="30"/>
        <v/>
      </c>
      <c r="W197" s="81" t="str">
        <f t="shared" si="31"/>
        <v/>
      </c>
      <c r="X197" s="53" t="str">
        <f>IF(V197="","",COUNTIF($V$7:V197,"該当３"))</f>
        <v/>
      </c>
    </row>
    <row r="198" spans="1:24">
      <c r="A198" s="237">
        <v>2020111023</v>
      </c>
      <c r="B198" s="237">
        <v>20</v>
      </c>
      <c r="C198" s="238">
        <v>201</v>
      </c>
      <c r="D198" s="239">
        <v>11</v>
      </c>
      <c r="E198" s="238">
        <v>23</v>
      </c>
      <c r="F198" s="237" t="s">
        <v>511</v>
      </c>
      <c r="G198" s="237" t="s">
        <v>512</v>
      </c>
      <c r="H198" s="237" t="s">
        <v>661</v>
      </c>
      <c r="I198" s="237" t="s">
        <v>682</v>
      </c>
      <c r="J198" s="51"/>
      <c r="K198" s="52" t="str">
        <f t="shared" si="32"/>
        <v/>
      </c>
      <c r="L198" s="81" t="str">
        <f t="shared" si="33"/>
        <v/>
      </c>
      <c r="M198" s="53" t="str">
        <f>IF(K198="","",COUNTIF($K$7:K198,"ﾘｽﾄ１"))</f>
        <v/>
      </c>
      <c r="N198" s="53" t="str">
        <f t="shared" si="34"/>
        <v/>
      </c>
      <c r="O198" s="54" t="str">
        <f t="shared" si="35"/>
        <v/>
      </c>
      <c r="P198" s="53" t="str">
        <f t="shared" si="26"/>
        <v/>
      </c>
      <c r="Q198" s="52" t="str">
        <f t="shared" si="27"/>
        <v/>
      </c>
      <c r="R198" s="55" t="str">
        <f t="shared" si="28"/>
        <v/>
      </c>
      <c r="S198" s="52" t="str">
        <f t="shared" si="36"/>
        <v/>
      </c>
      <c r="T198" s="81" t="str">
        <f t="shared" si="29"/>
        <v/>
      </c>
      <c r="U198" s="53" t="str">
        <f>IF(S198="","",COUNTIF($S$7:S198,"該当２"))</f>
        <v/>
      </c>
      <c r="V198" s="56" t="str">
        <f t="shared" si="30"/>
        <v/>
      </c>
      <c r="W198" s="81" t="str">
        <f t="shared" si="31"/>
        <v/>
      </c>
      <c r="X198" s="53" t="str">
        <f>IF(V198="","",COUNTIF($V$7:V198,"該当３"))</f>
        <v/>
      </c>
    </row>
    <row r="199" spans="1:24">
      <c r="A199" s="237">
        <v>2020111024</v>
      </c>
      <c r="B199" s="237">
        <v>20</v>
      </c>
      <c r="C199" s="238">
        <v>201</v>
      </c>
      <c r="D199" s="239">
        <v>11</v>
      </c>
      <c r="E199" s="238">
        <v>24</v>
      </c>
      <c r="F199" s="237" t="s">
        <v>511</v>
      </c>
      <c r="G199" s="237" t="s">
        <v>512</v>
      </c>
      <c r="H199" s="237" t="s">
        <v>661</v>
      </c>
      <c r="I199" s="237" t="s">
        <v>683</v>
      </c>
      <c r="J199" s="51"/>
      <c r="K199" s="52" t="str">
        <f t="shared" si="32"/>
        <v/>
      </c>
      <c r="L199" s="81" t="str">
        <f t="shared" si="33"/>
        <v/>
      </c>
      <c r="M199" s="53" t="str">
        <f>IF(K199="","",COUNTIF($K$7:K199,"ﾘｽﾄ１"))</f>
        <v/>
      </c>
      <c r="N199" s="53" t="str">
        <f t="shared" si="34"/>
        <v/>
      </c>
      <c r="O199" s="54" t="str">
        <f t="shared" si="35"/>
        <v/>
      </c>
      <c r="P199" s="53" t="str">
        <f t="shared" si="26"/>
        <v/>
      </c>
      <c r="Q199" s="52" t="str">
        <f t="shared" si="27"/>
        <v/>
      </c>
      <c r="R199" s="55" t="str">
        <f t="shared" si="28"/>
        <v/>
      </c>
      <c r="S199" s="52" t="str">
        <f t="shared" si="36"/>
        <v/>
      </c>
      <c r="T199" s="81" t="str">
        <f t="shared" si="29"/>
        <v/>
      </c>
      <c r="U199" s="53" t="str">
        <f>IF(S199="","",COUNTIF($S$7:S199,"該当２"))</f>
        <v/>
      </c>
      <c r="V199" s="56" t="str">
        <f t="shared" si="30"/>
        <v/>
      </c>
      <c r="W199" s="81" t="str">
        <f t="shared" si="31"/>
        <v/>
      </c>
      <c r="X199" s="53" t="str">
        <f>IF(V199="","",COUNTIF($V$7:V199,"該当３"))</f>
        <v/>
      </c>
    </row>
    <row r="200" spans="1:24">
      <c r="A200" s="237">
        <v>2020111025</v>
      </c>
      <c r="B200" s="237">
        <v>20</v>
      </c>
      <c r="C200" s="238">
        <v>201</v>
      </c>
      <c r="D200" s="239">
        <v>11</v>
      </c>
      <c r="E200" s="238">
        <v>25</v>
      </c>
      <c r="F200" s="237" t="s">
        <v>511</v>
      </c>
      <c r="G200" s="237" t="s">
        <v>512</v>
      </c>
      <c r="H200" s="237" t="s">
        <v>661</v>
      </c>
      <c r="I200" s="237" t="s">
        <v>684</v>
      </c>
      <c r="J200" s="51"/>
      <c r="K200" s="52" t="str">
        <f t="shared" si="32"/>
        <v/>
      </c>
      <c r="L200" s="81" t="str">
        <f t="shared" si="33"/>
        <v/>
      </c>
      <c r="M200" s="53" t="str">
        <f>IF(K200="","",COUNTIF($K$7:K200,"ﾘｽﾄ１"))</f>
        <v/>
      </c>
      <c r="N200" s="53" t="str">
        <f t="shared" si="34"/>
        <v/>
      </c>
      <c r="O200" s="54" t="str">
        <f t="shared" si="35"/>
        <v/>
      </c>
      <c r="P200" s="53" t="str">
        <f t="shared" ref="P200:P263" si="37">IF(O200="該当１",G200,"")</f>
        <v/>
      </c>
      <c r="Q200" s="52" t="str">
        <f t="shared" ref="Q200:Q263" si="38">IF(O200="該当１","ﾘｽﾄ2","")</f>
        <v/>
      </c>
      <c r="R200" s="55" t="str">
        <f t="shared" ref="R200:R263" si="39">IF(Q200="ﾘｽﾄ2",H200,"")</f>
        <v/>
      </c>
      <c r="S200" s="52" t="str">
        <f t="shared" si="36"/>
        <v/>
      </c>
      <c r="T200" s="81" t="str">
        <f t="shared" ref="T200:T263" si="40">IF(S200="該当２",H200,"")</f>
        <v/>
      </c>
      <c r="U200" s="53" t="str">
        <f>IF(S200="","",COUNTIF($S$7:S200,"該当２"))</f>
        <v/>
      </c>
      <c r="V200" s="56" t="str">
        <f t="shared" ref="V200:V263" si="41">IF(AND($S$2=H200,E200&gt;0,E200&lt;998),"該当３","")</f>
        <v/>
      </c>
      <c r="W200" s="81" t="str">
        <f t="shared" ref="W200:W263" si="42">IF(V200="該当３",I200,"")</f>
        <v/>
      </c>
      <c r="X200" s="53" t="str">
        <f>IF(V200="","",COUNTIF($V$7:V200,"該当３"))</f>
        <v/>
      </c>
    </row>
    <row r="201" spans="1:24">
      <c r="A201" s="237">
        <v>2020111026</v>
      </c>
      <c r="B201" s="237">
        <v>20</v>
      </c>
      <c r="C201" s="238">
        <v>201</v>
      </c>
      <c r="D201" s="239">
        <v>11</v>
      </c>
      <c r="E201" s="238">
        <v>26</v>
      </c>
      <c r="F201" s="237" t="s">
        <v>511</v>
      </c>
      <c r="G201" s="237" t="s">
        <v>512</v>
      </c>
      <c r="H201" s="237" t="s">
        <v>661</v>
      </c>
      <c r="I201" s="237" t="s">
        <v>685</v>
      </c>
      <c r="J201" s="51"/>
      <c r="K201" s="52" t="str">
        <f t="shared" ref="K201:K264" si="43">IF(AND($C201&gt;0,$H201=""),"ﾘｽﾄ１","")</f>
        <v/>
      </c>
      <c r="L201" s="81" t="str">
        <f t="shared" ref="L201:L264" si="44">IF(K201="ﾘｽﾄ１",G201,"")</f>
        <v/>
      </c>
      <c r="M201" s="53" t="str">
        <f>IF(K201="","",COUNTIF($K$7:K201,"ﾘｽﾄ１"))</f>
        <v/>
      </c>
      <c r="N201" s="53" t="str">
        <f t="shared" ref="N201:N264" si="45">IF(AND(D201=0,E201&gt;0),"同一区","")</f>
        <v/>
      </c>
      <c r="O201" s="54" t="str">
        <f t="shared" ref="O201:O264" si="46">IF(AND(EXACT($K$2,G201),H201&gt;0),"該当１","")</f>
        <v/>
      </c>
      <c r="P201" s="53" t="str">
        <f t="shared" si="37"/>
        <v/>
      </c>
      <c r="Q201" s="52" t="str">
        <f t="shared" si="38"/>
        <v/>
      </c>
      <c r="R201" s="55" t="str">
        <f t="shared" si="39"/>
        <v/>
      </c>
      <c r="S201" s="52" t="str">
        <f t="shared" ref="S201:S264" si="47">IF(AND(Q201="ﾘｽﾄ2",OR(I201=0,AND(N201="同一区",E201=1))),"該当２","")</f>
        <v/>
      </c>
      <c r="T201" s="81" t="str">
        <f t="shared" si="40"/>
        <v/>
      </c>
      <c r="U201" s="53" t="str">
        <f>IF(S201="","",COUNTIF($S$7:S201,"該当２"))</f>
        <v/>
      </c>
      <c r="V201" s="56" t="str">
        <f t="shared" si="41"/>
        <v/>
      </c>
      <c r="W201" s="81" t="str">
        <f t="shared" si="42"/>
        <v/>
      </c>
      <c r="X201" s="53" t="str">
        <f>IF(V201="","",COUNTIF($V$7:V201,"該当３"))</f>
        <v/>
      </c>
    </row>
    <row r="202" spans="1:24">
      <c r="A202" s="237">
        <v>2020111027</v>
      </c>
      <c r="B202" s="237">
        <v>20</v>
      </c>
      <c r="C202" s="238">
        <v>201</v>
      </c>
      <c r="D202" s="239">
        <v>11</v>
      </c>
      <c r="E202" s="238">
        <v>27</v>
      </c>
      <c r="F202" s="237" t="s">
        <v>511</v>
      </c>
      <c r="G202" s="237" t="s">
        <v>512</v>
      </c>
      <c r="H202" s="237" t="s">
        <v>661</v>
      </c>
      <c r="I202" s="237" t="s">
        <v>4</v>
      </c>
      <c r="J202" s="51"/>
      <c r="K202" s="52" t="str">
        <f t="shared" si="43"/>
        <v/>
      </c>
      <c r="L202" s="81" t="str">
        <f t="shared" si="44"/>
        <v/>
      </c>
      <c r="M202" s="53" t="str">
        <f>IF(K202="","",COUNTIF($K$7:K202,"ﾘｽﾄ１"))</f>
        <v/>
      </c>
      <c r="N202" s="53" t="str">
        <f t="shared" si="45"/>
        <v/>
      </c>
      <c r="O202" s="54" t="str">
        <f t="shared" si="46"/>
        <v/>
      </c>
      <c r="P202" s="53" t="str">
        <f t="shared" si="37"/>
        <v/>
      </c>
      <c r="Q202" s="52" t="str">
        <f t="shared" si="38"/>
        <v/>
      </c>
      <c r="R202" s="55" t="str">
        <f t="shared" si="39"/>
        <v/>
      </c>
      <c r="S202" s="52" t="str">
        <f t="shared" si="47"/>
        <v/>
      </c>
      <c r="T202" s="81" t="str">
        <f t="shared" si="40"/>
        <v/>
      </c>
      <c r="U202" s="53" t="str">
        <f>IF(S202="","",COUNTIF($S$7:S202,"該当２"))</f>
        <v/>
      </c>
      <c r="V202" s="56" t="str">
        <f t="shared" si="41"/>
        <v/>
      </c>
      <c r="W202" s="81" t="str">
        <f t="shared" si="42"/>
        <v/>
      </c>
      <c r="X202" s="53" t="str">
        <f>IF(V202="","",COUNTIF($V$7:V202,"該当３"))</f>
        <v/>
      </c>
    </row>
    <row r="203" spans="1:24">
      <c r="A203" s="237">
        <v>2020111028</v>
      </c>
      <c r="B203" s="237">
        <v>20</v>
      </c>
      <c r="C203" s="238">
        <v>201</v>
      </c>
      <c r="D203" s="239">
        <v>11</v>
      </c>
      <c r="E203" s="238">
        <v>28</v>
      </c>
      <c r="F203" s="237" t="s">
        <v>511</v>
      </c>
      <c r="G203" s="237" t="s">
        <v>512</v>
      </c>
      <c r="H203" s="237" t="s">
        <v>661</v>
      </c>
      <c r="I203" s="237" t="s">
        <v>686</v>
      </c>
      <c r="J203" s="51"/>
      <c r="K203" s="52" t="str">
        <f t="shared" si="43"/>
        <v/>
      </c>
      <c r="L203" s="81" t="str">
        <f t="shared" si="44"/>
        <v/>
      </c>
      <c r="M203" s="53" t="str">
        <f>IF(K203="","",COUNTIF($K$7:K203,"ﾘｽﾄ１"))</f>
        <v/>
      </c>
      <c r="N203" s="53" t="str">
        <f t="shared" si="45"/>
        <v/>
      </c>
      <c r="O203" s="54" t="str">
        <f t="shared" si="46"/>
        <v/>
      </c>
      <c r="P203" s="53" t="str">
        <f t="shared" si="37"/>
        <v/>
      </c>
      <c r="Q203" s="52" t="str">
        <f t="shared" si="38"/>
        <v/>
      </c>
      <c r="R203" s="55" t="str">
        <f t="shared" si="39"/>
        <v/>
      </c>
      <c r="S203" s="52" t="str">
        <f t="shared" si="47"/>
        <v/>
      </c>
      <c r="T203" s="81" t="str">
        <f t="shared" si="40"/>
        <v/>
      </c>
      <c r="U203" s="53" t="str">
        <f>IF(S203="","",COUNTIF($S$7:S203,"該当２"))</f>
        <v/>
      </c>
      <c r="V203" s="56" t="str">
        <f t="shared" si="41"/>
        <v/>
      </c>
      <c r="W203" s="81" t="str">
        <f t="shared" si="42"/>
        <v/>
      </c>
      <c r="X203" s="53" t="str">
        <f>IF(V203="","",COUNTIF($V$7:V203,"該当３"))</f>
        <v/>
      </c>
    </row>
    <row r="204" spans="1:24">
      <c r="A204" s="237">
        <v>2020111029</v>
      </c>
      <c r="B204" s="237">
        <v>20</v>
      </c>
      <c r="C204" s="238">
        <v>201</v>
      </c>
      <c r="D204" s="239">
        <v>11</v>
      </c>
      <c r="E204" s="238">
        <v>29</v>
      </c>
      <c r="F204" s="237" t="s">
        <v>511</v>
      </c>
      <c r="G204" s="237" t="s">
        <v>512</v>
      </c>
      <c r="H204" s="237" t="s">
        <v>661</v>
      </c>
      <c r="I204" s="237" t="s">
        <v>687</v>
      </c>
      <c r="J204" s="51"/>
      <c r="K204" s="52" t="str">
        <f t="shared" si="43"/>
        <v/>
      </c>
      <c r="L204" s="81" t="str">
        <f t="shared" si="44"/>
        <v/>
      </c>
      <c r="M204" s="53" t="str">
        <f>IF(K204="","",COUNTIF($K$7:K204,"ﾘｽﾄ１"))</f>
        <v/>
      </c>
      <c r="N204" s="53" t="str">
        <f t="shared" si="45"/>
        <v/>
      </c>
      <c r="O204" s="54" t="str">
        <f t="shared" si="46"/>
        <v/>
      </c>
      <c r="P204" s="53" t="str">
        <f t="shared" si="37"/>
        <v/>
      </c>
      <c r="Q204" s="52" t="str">
        <f t="shared" si="38"/>
        <v/>
      </c>
      <c r="R204" s="55" t="str">
        <f t="shared" si="39"/>
        <v/>
      </c>
      <c r="S204" s="52" t="str">
        <f t="shared" si="47"/>
        <v/>
      </c>
      <c r="T204" s="81" t="str">
        <f t="shared" si="40"/>
        <v/>
      </c>
      <c r="U204" s="53" t="str">
        <f>IF(S204="","",COUNTIF($S$7:S204,"該当２"))</f>
        <v/>
      </c>
      <c r="V204" s="56" t="str">
        <f t="shared" si="41"/>
        <v/>
      </c>
      <c r="W204" s="81" t="str">
        <f t="shared" si="42"/>
        <v/>
      </c>
      <c r="X204" s="53" t="str">
        <f>IF(V204="","",COUNTIF($V$7:V204,"該当３"))</f>
        <v/>
      </c>
    </row>
    <row r="205" spans="1:24">
      <c r="A205" s="237">
        <v>2020111030</v>
      </c>
      <c r="B205" s="237">
        <v>20</v>
      </c>
      <c r="C205" s="238">
        <v>201</v>
      </c>
      <c r="D205" s="239">
        <v>11</v>
      </c>
      <c r="E205" s="238">
        <v>30</v>
      </c>
      <c r="F205" s="237" t="s">
        <v>511</v>
      </c>
      <c r="G205" s="237" t="s">
        <v>512</v>
      </c>
      <c r="H205" s="237" t="s">
        <v>661</v>
      </c>
      <c r="I205" s="237" t="s">
        <v>688</v>
      </c>
      <c r="J205" s="51"/>
      <c r="K205" s="52" t="str">
        <f t="shared" si="43"/>
        <v/>
      </c>
      <c r="L205" s="81" t="str">
        <f t="shared" si="44"/>
        <v/>
      </c>
      <c r="M205" s="53" t="str">
        <f>IF(K205="","",COUNTIF($K$7:K205,"ﾘｽﾄ１"))</f>
        <v/>
      </c>
      <c r="N205" s="53" t="str">
        <f t="shared" si="45"/>
        <v/>
      </c>
      <c r="O205" s="54" t="str">
        <f t="shared" si="46"/>
        <v/>
      </c>
      <c r="P205" s="53" t="str">
        <f t="shared" si="37"/>
        <v/>
      </c>
      <c r="Q205" s="52" t="str">
        <f t="shared" si="38"/>
        <v/>
      </c>
      <c r="R205" s="55" t="str">
        <f t="shared" si="39"/>
        <v/>
      </c>
      <c r="S205" s="52" t="str">
        <f t="shared" si="47"/>
        <v/>
      </c>
      <c r="T205" s="81" t="str">
        <f t="shared" si="40"/>
        <v/>
      </c>
      <c r="U205" s="53" t="str">
        <f>IF(S205="","",COUNTIF($S$7:S205,"該当２"))</f>
        <v/>
      </c>
      <c r="V205" s="56" t="str">
        <f t="shared" si="41"/>
        <v/>
      </c>
      <c r="W205" s="81" t="str">
        <f t="shared" si="42"/>
        <v/>
      </c>
      <c r="X205" s="53" t="str">
        <f>IF(V205="","",COUNTIF($V$7:V205,"該当３"))</f>
        <v/>
      </c>
    </row>
    <row r="206" spans="1:24">
      <c r="A206" s="237">
        <v>2020112000</v>
      </c>
      <c r="B206" s="237">
        <v>20</v>
      </c>
      <c r="C206" s="238">
        <v>201</v>
      </c>
      <c r="D206" s="239">
        <v>12</v>
      </c>
      <c r="E206" s="238">
        <v>0</v>
      </c>
      <c r="F206" s="237" t="s">
        <v>511</v>
      </c>
      <c r="G206" s="237" t="s">
        <v>512</v>
      </c>
      <c r="H206" s="237" t="s">
        <v>689</v>
      </c>
      <c r="I206" s="237"/>
      <c r="J206" s="51"/>
      <c r="K206" s="52" t="str">
        <f t="shared" si="43"/>
        <v/>
      </c>
      <c r="L206" s="81" t="str">
        <f t="shared" si="44"/>
        <v/>
      </c>
      <c r="M206" s="53" t="str">
        <f>IF(K206="","",COUNTIF($K$7:K206,"ﾘｽﾄ１"))</f>
        <v/>
      </c>
      <c r="N206" s="53" t="str">
        <f t="shared" si="45"/>
        <v/>
      </c>
      <c r="O206" s="54" t="str">
        <f t="shared" si="46"/>
        <v/>
      </c>
      <c r="P206" s="53" t="str">
        <f t="shared" si="37"/>
        <v/>
      </c>
      <c r="Q206" s="52" t="str">
        <f t="shared" si="38"/>
        <v/>
      </c>
      <c r="R206" s="55" t="str">
        <f t="shared" si="39"/>
        <v/>
      </c>
      <c r="S206" s="52" t="str">
        <f t="shared" si="47"/>
        <v/>
      </c>
      <c r="T206" s="81" t="str">
        <f t="shared" si="40"/>
        <v/>
      </c>
      <c r="U206" s="53" t="str">
        <f>IF(S206="","",COUNTIF($S$7:S206,"該当２"))</f>
        <v/>
      </c>
      <c r="V206" s="56" t="str">
        <f t="shared" si="41"/>
        <v/>
      </c>
      <c r="W206" s="81" t="str">
        <f t="shared" si="42"/>
        <v/>
      </c>
      <c r="X206" s="53" t="str">
        <f>IF(V206="","",COUNTIF($V$7:V206,"該当３"))</f>
        <v/>
      </c>
    </row>
    <row r="207" spans="1:24">
      <c r="A207" s="237">
        <v>2020112001</v>
      </c>
      <c r="B207" s="237">
        <v>20</v>
      </c>
      <c r="C207" s="238">
        <v>201</v>
      </c>
      <c r="D207" s="239">
        <v>12</v>
      </c>
      <c r="E207" s="238">
        <v>1</v>
      </c>
      <c r="F207" s="237" t="s">
        <v>511</v>
      </c>
      <c r="G207" s="237" t="s">
        <v>512</v>
      </c>
      <c r="H207" s="237" t="s">
        <v>689</v>
      </c>
      <c r="I207" s="237" t="s">
        <v>690</v>
      </c>
      <c r="J207" s="51"/>
      <c r="K207" s="52" t="str">
        <f t="shared" si="43"/>
        <v/>
      </c>
      <c r="L207" s="81" t="str">
        <f t="shared" si="44"/>
        <v/>
      </c>
      <c r="M207" s="53" t="str">
        <f>IF(K207="","",COUNTIF($K$7:K207,"ﾘｽﾄ１"))</f>
        <v/>
      </c>
      <c r="N207" s="53" t="str">
        <f t="shared" si="45"/>
        <v/>
      </c>
      <c r="O207" s="54" t="str">
        <f t="shared" si="46"/>
        <v/>
      </c>
      <c r="P207" s="53" t="str">
        <f t="shared" si="37"/>
        <v/>
      </c>
      <c r="Q207" s="52" t="str">
        <f t="shared" si="38"/>
        <v/>
      </c>
      <c r="R207" s="55" t="str">
        <f t="shared" si="39"/>
        <v/>
      </c>
      <c r="S207" s="52" t="str">
        <f t="shared" si="47"/>
        <v/>
      </c>
      <c r="T207" s="81" t="str">
        <f t="shared" si="40"/>
        <v/>
      </c>
      <c r="U207" s="53" t="str">
        <f>IF(S207="","",COUNTIF($S$7:S207,"該当２"))</f>
        <v/>
      </c>
      <c r="V207" s="56" t="str">
        <f t="shared" si="41"/>
        <v/>
      </c>
      <c r="W207" s="81" t="str">
        <f t="shared" si="42"/>
        <v/>
      </c>
      <c r="X207" s="53" t="str">
        <f>IF(V207="","",COUNTIF($V$7:V207,"該当３"))</f>
        <v/>
      </c>
    </row>
    <row r="208" spans="1:24">
      <c r="A208" s="237">
        <v>2020112002</v>
      </c>
      <c r="B208" s="237">
        <v>20</v>
      </c>
      <c r="C208" s="238">
        <v>201</v>
      </c>
      <c r="D208" s="239">
        <v>12</v>
      </c>
      <c r="E208" s="238">
        <v>2</v>
      </c>
      <c r="F208" s="237" t="s">
        <v>511</v>
      </c>
      <c r="G208" s="237" t="s">
        <v>512</v>
      </c>
      <c r="H208" s="237" t="s">
        <v>689</v>
      </c>
      <c r="I208" s="237" t="s">
        <v>691</v>
      </c>
      <c r="J208" s="51"/>
      <c r="K208" s="52" t="str">
        <f t="shared" si="43"/>
        <v/>
      </c>
      <c r="L208" s="81" t="str">
        <f t="shared" si="44"/>
        <v/>
      </c>
      <c r="M208" s="53" t="str">
        <f>IF(K208="","",COUNTIF($K$7:K208,"ﾘｽﾄ１"))</f>
        <v/>
      </c>
      <c r="N208" s="53" t="str">
        <f t="shared" si="45"/>
        <v/>
      </c>
      <c r="O208" s="54" t="str">
        <f t="shared" si="46"/>
        <v/>
      </c>
      <c r="P208" s="53" t="str">
        <f t="shared" si="37"/>
        <v/>
      </c>
      <c r="Q208" s="52" t="str">
        <f t="shared" si="38"/>
        <v/>
      </c>
      <c r="R208" s="55" t="str">
        <f t="shared" si="39"/>
        <v/>
      </c>
      <c r="S208" s="52" t="str">
        <f t="shared" si="47"/>
        <v/>
      </c>
      <c r="T208" s="81" t="str">
        <f t="shared" si="40"/>
        <v/>
      </c>
      <c r="U208" s="53" t="str">
        <f>IF(S208="","",COUNTIF($S$7:S208,"該当２"))</f>
        <v/>
      </c>
      <c r="V208" s="56" t="str">
        <f t="shared" si="41"/>
        <v/>
      </c>
      <c r="W208" s="81" t="str">
        <f t="shared" si="42"/>
        <v/>
      </c>
      <c r="X208" s="53" t="str">
        <f>IF(V208="","",COUNTIF($V$7:V208,"該当３"))</f>
        <v/>
      </c>
    </row>
    <row r="209" spans="1:24">
      <c r="A209" s="237">
        <v>2020112003</v>
      </c>
      <c r="B209" s="237">
        <v>20</v>
      </c>
      <c r="C209" s="238">
        <v>201</v>
      </c>
      <c r="D209" s="239">
        <v>12</v>
      </c>
      <c r="E209" s="238">
        <v>3</v>
      </c>
      <c r="F209" s="237" t="s">
        <v>511</v>
      </c>
      <c r="G209" s="237" t="s">
        <v>512</v>
      </c>
      <c r="H209" s="237" t="s">
        <v>689</v>
      </c>
      <c r="I209" s="237" t="s">
        <v>692</v>
      </c>
      <c r="J209" s="51"/>
      <c r="K209" s="52" t="str">
        <f t="shared" si="43"/>
        <v/>
      </c>
      <c r="L209" s="81" t="str">
        <f t="shared" si="44"/>
        <v/>
      </c>
      <c r="M209" s="53" t="str">
        <f>IF(K209="","",COUNTIF($K$7:K209,"ﾘｽﾄ１"))</f>
        <v/>
      </c>
      <c r="N209" s="53" t="str">
        <f t="shared" si="45"/>
        <v/>
      </c>
      <c r="O209" s="54" t="str">
        <f t="shared" si="46"/>
        <v/>
      </c>
      <c r="P209" s="53" t="str">
        <f t="shared" si="37"/>
        <v/>
      </c>
      <c r="Q209" s="52" t="str">
        <f t="shared" si="38"/>
        <v/>
      </c>
      <c r="R209" s="55" t="str">
        <f t="shared" si="39"/>
        <v/>
      </c>
      <c r="S209" s="52" t="str">
        <f t="shared" si="47"/>
        <v/>
      </c>
      <c r="T209" s="81" t="str">
        <f t="shared" si="40"/>
        <v/>
      </c>
      <c r="U209" s="53" t="str">
        <f>IF(S209="","",COUNTIF($S$7:S209,"該当２"))</f>
        <v/>
      </c>
      <c r="V209" s="56" t="str">
        <f t="shared" si="41"/>
        <v/>
      </c>
      <c r="W209" s="81" t="str">
        <f t="shared" si="42"/>
        <v/>
      </c>
      <c r="X209" s="53" t="str">
        <f>IF(V209="","",COUNTIF($V$7:V209,"該当３"))</f>
        <v/>
      </c>
    </row>
    <row r="210" spans="1:24">
      <c r="A210" s="237">
        <v>2020112004</v>
      </c>
      <c r="B210" s="237">
        <v>20</v>
      </c>
      <c r="C210" s="238">
        <v>201</v>
      </c>
      <c r="D210" s="239">
        <v>12</v>
      </c>
      <c r="E210" s="238">
        <v>4</v>
      </c>
      <c r="F210" s="237" t="s">
        <v>511</v>
      </c>
      <c r="G210" s="237" t="s">
        <v>512</v>
      </c>
      <c r="H210" s="237" t="s">
        <v>689</v>
      </c>
      <c r="I210" s="237" t="s">
        <v>693</v>
      </c>
      <c r="J210" s="51"/>
      <c r="K210" s="52" t="str">
        <f t="shared" si="43"/>
        <v/>
      </c>
      <c r="L210" s="81" t="str">
        <f t="shared" si="44"/>
        <v/>
      </c>
      <c r="M210" s="53" t="str">
        <f>IF(K210="","",COUNTIF($K$7:K210,"ﾘｽﾄ１"))</f>
        <v/>
      </c>
      <c r="N210" s="53" t="str">
        <f t="shared" si="45"/>
        <v/>
      </c>
      <c r="O210" s="54" t="str">
        <f t="shared" si="46"/>
        <v/>
      </c>
      <c r="P210" s="53" t="str">
        <f t="shared" si="37"/>
        <v/>
      </c>
      <c r="Q210" s="52" t="str">
        <f t="shared" si="38"/>
        <v/>
      </c>
      <c r="R210" s="55" t="str">
        <f t="shared" si="39"/>
        <v/>
      </c>
      <c r="S210" s="52" t="str">
        <f t="shared" si="47"/>
        <v/>
      </c>
      <c r="T210" s="81" t="str">
        <f t="shared" si="40"/>
        <v/>
      </c>
      <c r="U210" s="53" t="str">
        <f>IF(S210="","",COUNTIF($S$7:S210,"該当２"))</f>
        <v/>
      </c>
      <c r="V210" s="56" t="str">
        <f t="shared" si="41"/>
        <v/>
      </c>
      <c r="W210" s="81" t="str">
        <f t="shared" si="42"/>
        <v/>
      </c>
      <c r="X210" s="53" t="str">
        <f>IF(V210="","",COUNTIF($V$7:V210,"該当３"))</f>
        <v/>
      </c>
    </row>
    <row r="211" spans="1:24">
      <c r="A211" s="237">
        <v>2020112005</v>
      </c>
      <c r="B211" s="237">
        <v>20</v>
      </c>
      <c r="C211" s="238">
        <v>201</v>
      </c>
      <c r="D211" s="239">
        <v>12</v>
      </c>
      <c r="E211" s="238">
        <v>5</v>
      </c>
      <c r="F211" s="237" t="s">
        <v>511</v>
      </c>
      <c r="G211" s="237" t="s">
        <v>512</v>
      </c>
      <c r="H211" s="237" t="s">
        <v>689</v>
      </c>
      <c r="I211" s="237" t="s">
        <v>694</v>
      </c>
      <c r="J211" s="51"/>
      <c r="K211" s="52" t="str">
        <f t="shared" si="43"/>
        <v/>
      </c>
      <c r="L211" s="81" t="str">
        <f t="shared" si="44"/>
        <v/>
      </c>
      <c r="M211" s="53" t="str">
        <f>IF(K211="","",COUNTIF($K$7:K211,"ﾘｽﾄ１"))</f>
        <v/>
      </c>
      <c r="N211" s="53" t="str">
        <f t="shared" si="45"/>
        <v/>
      </c>
      <c r="O211" s="54" t="str">
        <f t="shared" si="46"/>
        <v/>
      </c>
      <c r="P211" s="53" t="str">
        <f t="shared" si="37"/>
        <v/>
      </c>
      <c r="Q211" s="52" t="str">
        <f t="shared" si="38"/>
        <v/>
      </c>
      <c r="R211" s="55" t="str">
        <f t="shared" si="39"/>
        <v/>
      </c>
      <c r="S211" s="52" t="str">
        <f t="shared" si="47"/>
        <v/>
      </c>
      <c r="T211" s="81" t="str">
        <f t="shared" si="40"/>
        <v/>
      </c>
      <c r="U211" s="53" t="str">
        <f>IF(S211="","",COUNTIF($S$7:S211,"該当２"))</f>
        <v/>
      </c>
      <c r="V211" s="56" t="str">
        <f t="shared" si="41"/>
        <v/>
      </c>
      <c r="W211" s="81" t="str">
        <f t="shared" si="42"/>
        <v/>
      </c>
      <c r="X211" s="53" t="str">
        <f>IF(V211="","",COUNTIF($V$7:V211,"該当３"))</f>
        <v/>
      </c>
    </row>
    <row r="212" spans="1:24">
      <c r="A212" s="237">
        <v>2020112006</v>
      </c>
      <c r="B212" s="237">
        <v>20</v>
      </c>
      <c r="C212" s="238">
        <v>201</v>
      </c>
      <c r="D212" s="239">
        <v>12</v>
      </c>
      <c r="E212" s="238">
        <v>6</v>
      </c>
      <c r="F212" s="237" t="s">
        <v>511</v>
      </c>
      <c r="G212" s="237" t="s">
        <v>512</v>
      </c>
      <c r="H212" s="237" t="s">
        <v>689</v>
      </c>
      <c r="I212" s="237" t="s">
        <v>456</v>
      </c>
      <c r="J212" s="51"/>
      <c r="K212" s="52" t="str">
        <f t="shared" si="43"/>
        <v/>
      </c>
      <c r="L212" s="81" t="str">
        <f t="shared" si="44"/>
        <v/>
      </c>
      <c r="M212" s="53" t="str">
        <f>IF(K212="","",COUNTIF($K$7:K212,"ﾘｽﾄ１"))</f>
        <v/>
      </c>
      <c r="N212" s="53" t="str">
        <f t="shared" si="45"/>
        <v/>
      </c>
      <c r="O212" s="54" t="str">
        <f t="shared" si="46"/>
        <v/>
      </c>
      <c r="P212" s="53" t="str">
        <f t="shared" si="37"/>
        <v/>
      </c>
      <c r="Q212" s="52" t="str">
        <f t="shared" si="38"/>
        <v/>
      </c>
      <c r="R212" s="55" t="str">
        <f t="shared" si="39"/>
        <v/>
      </c>
      <c r="S212" s="52" t="str">
        <f t="shared" si="47"/>
        <v/>
      </c>
      <c r="T212" s="81" t="str">
        <f t="shared" si="40"/>
        <v/>
      </c>
      <c r="U212" s="53" t="str">
        <f>IF(S212="","",COUNTIF($S$7:S212,"該当２"))</f>
        <v/>
      </c>
      <c r="V212" s="56" t="str">
        <f t="shared" si="41"/>
        <v/>
      </c>
      <c r="W212" s="81" t="str">
        <f t="shared" si="42"/>
        <v/>
      </c>
      <c r="X212" s="53" t="str">
        <f>IF(V212="","",COUNTIF($V$7:V212,"該当３"))</f>
        <v/>
      </c>
    </row>
    <row r="213" spans="1:24">
      <c r="A213" s="237">
        <v>2020112007</v>
      </c>
      <c r="B213" s="237">
        <v>20</v>
      </c>
      <c r="C213" s="238">
        <v>201</v>
      </c>
      <c r="D213" s="239">
        <v>12</v>
      </c>
      <c r="E213" s="238">
        <v>7</v>
      </c>
      <c r="F213" s="237" t="s">
        <v>511</v>
      </c>
      <c r="G213" s="237" t="s">
        <v>512</v>
      </c>
      <c r="H213" s="237" t="s">
        <v>689</v>
      </c>
      <c r="I213" s="237" t="s">
        <v>695</v>
      </c>
      <c r="J213" s="51"/>
      <c r="K213" s="52" t="str">
        <f t="shared" si="43"/>
        <v/>
      </c>
      <c r="L213" s="81" t="str">
        <f t="shared" si="44"/>
        <v/>
      </c>
      <c r="M213" s="53" t="str">
        <f>IF(K213="","",COUNTIF($K$7:K213,"ﾘｽﾄ１"))</f>
        <v/>
      </c>
      <c r="N213" s="53" t="str">
        <f t="shared" si="45"/>
        <v/>
      </c>
      <c r="O213" s="54" t="str">
        <f t="shared" si="46"/>
        <v/>
      </c>
      <c r="P213" s="53" t="str">
        <f t="shared" si="37"/>
        <v/>
      </c>
      <c r="Q213" s="52" t="str">
        <f t="shared" si="38"/>
        <v/>
      </c>
      <c r="R213" s="55" t="str">
        <f t="shared" si="39"/>
        <v/>
      </c>
      <c r="S213" s="52" t="str">
        <f t="shared" si="47"/>
        <v/>
      </c>
      <c r="T213" s="81" t="str">
        <f t="shared" si="40"/>
        <v/>
      </c>
      <c r="U213" s="53" t="str">
        <f>IF(S213="","",COUNTIF($S$7:S213,"該当２"))</f>
        <v/>
      </c>
      <c r="V213" s="56" t="str">
        <f t="shared" si="41"/>
        <v/>
      </c>
      <c r="W213" s="81" t="str">
        <f t="shared" si="42"/>
        <v/>
      </c>
      <c r="X213" s="53" t="str">
        <f>IF(V213="","",COUNTIF($V$7:V213,"該当３"))</f>
        <v/>
      </c>
    </row>
    <row r="214" spans="1:24">
      <c r="A214" s="237">
        <v>2020112008</v>
      </c>
      <c r="B214" s="237">
        <v>20</v>
      </c>
      <c r="C214" s="238">
        <v>201</v>
      </c>
      <c r="D214" s="239">
        <v>12</v>
      </c>
      <c r="E214" s="238">
        <v>8</v>
      </c>
      <c r="F214" s="237" t="s">
        <v>511</v>
      </c>
      <c r="G214" s="237" t="s">
        <v>512</v>
      </c>
      <c r="H214" s="237" t="s">
        <v>689</v>
      </c>
      <c r="I214" s="237" t="s">
        <v>696</v>
      </c>
      <c r="J214" s="51"/>
      <c r="K214" s="52" t="str">
        <f t="shared" si="43"/>
        <v/>
      </c>
      <c r="L214" s="81" t="str">
        <f t="shared" si="44"/>
        <v/>
      </c>
      <c r="M214" s="53" t="str">
        <f>IF(K214="","",COUNTIF($K$7:K214,"ﾘｽﾄ１"))</f>
        <v/>
      </c>
      <c r="N214" s="53" t="str">
        <f t="shared" si="45"/>
        <v/>
      </c>
      <c r="O214" s="54" t="str">
        <f t="shared" si="46"/>
        <v/>
      </c>
      <c r="P214" s="53" t="str">
        <f t="shared" si="37"/>
        <v/>
      </c>
      <c r="Q214" s="52" t="str">
        <f t="shared" si="38"/>
        <v/>
      </c>
      <c r="R214" s="55" t="str">
        <f t="shared" si="39"/>
        <v/>
      </c>
      <c r="S214" s="52" t="str">
        <f t="shared" si="47"/>
        <v/>
      </c>
      <c r="T214" s="81" t="str">
        <f t="shared" si="40"/>
        <v/>
      </c>
      <c r="U214" s="53" t="str">
        <f>IF(S214="","",COUNTIF($S$7:S214,"該当２"))</f>
        <v/>
      </c>
      <c r="V214" s="56" t="str">
        <f t="shared" si="41"/>
        <v/>
      </c>
      <c r="W214" s="81" t="str">
        <f t="shared" si="42"/>
        <v/>
      </c>
      <c r="X214" s="53" t="str">
        <f>IF(V214="","",COUNTIF($V$7:V214,"該当３"))</f>
        <v/>
      </c>
    </row>
    <row r="215" spans="1:24">
      <c r="A215" s="237">
        <v>2020112009</v>
      </c>
      <c r="B215" s="237">
        <v>20</v>
      </c>
      <c r="C215" s="238">
        <v>201</v>
      </c>
      <c r="D215" s="239">
        <v>12</v>
      </c>
      <c r="E215" s="238">
        <v>9</v>
      </c>
      <c r="F215" s="237" t="s">
        <v>511</v>
      </c>
      <c r="G215" s="237" t="s">
        <v>512</v>
      </c>
      <c r="H215" s="237" t="s">
        <v>689</v>
      </c>
      <c r="I215" s="237" t="s">
        <v>697</v>
      </c>
      <c r="J215" s="51"/>
      <c r="K215" s="52" t="str">
        <f t="shared" si="43"/>
        <v/>
      </c>
      <c r="L215" s="81" t="str">
        <f t="shared" si="44"/>
        <v/>
      </c>
      <c r="M215" s="53" t="str">
        <f>IF(K215="","",COUNTIF($K$7:K215,"ﾘｽﾄ１"))</f>
        <v/>
      </c>
      <c r="N215" s="53" t="str">
        <f t="shared" si="45"/>
        <v/>
      </c>
      <c r="O215" s="54" t="str">
        <f t="shared" si="46"/>
        <v/>
      </c>
      <c r="P215" s="53" t="str">
        <f t="shared" si="37"/>
        <v/>
      </c>
      <c r="Q215" s="52" t="str">
        <f t="shared" si="38"/>
        <v/>
      </c>
      <c r="R215" s="55" t="str">
        <f t="shared" si="39"/>
        <v/>
      </c>
      <c r="S215" s="52" t="str">
        <f t="shared" si="47"/>
        <v/>
      </c>
      <c r="T215" s="81" t="str">
        <f t="shared" si="40"/>
        <v/>
      </c>
      <c r="U215" s="53" t="str">
        <f>IF(S215="","",COUNTIF($S$7:S215,"該当２"))</f>
        <v/>
      </c>
      <c r="V215" s="56" t="str">
        <f t="shared" si="41"/>
        <v/>
      </c>
      <c r="W215" s="81" t="str">
        <f t="shared" si="42"/>
        <v/>
      </c>
      <c r="X215" s="53" t="str">
        <f>IF(V215="","",COUNTIF($V$7:V215,"該当３"))</f>
        <v/>
      </c>
    </row>
    <row r="216" spans="1:24">
      <c r="A216" s="237">
        <v>2020112010</v>
      </c>
      <c r="B216" s="237">
        <v>20</v>
      </c>
      <c r="C216" s="238">
        <v>201</v>
      </c>
      <c r="D216" s="239">
        <v>12</v>
      </c>
      <c r="E216" s="238">
        <v>10</v>
      </c>
      <c r="F216" s="237" t="s">
        <v>511</v>
      </c>
      <c r="G216" s="237" t="s">
        <v>512</v>
      </c>
      <c r="H216" s="237" t="s">
        <v>689</v>
      </c>
      <c r="I216" s="237" t="s">
        <v>698</v>
      </c>
      <c r="J216" s="51"/>
      <c r="K216" s="52" t="str">
        <f t="shared" si="43"/>
        <v/>
      </c>
      <c r="L216" s="81" t="str">
        <f t="shared" si="44"/>
        <v/>
      </c>
      <c r="M216" s="53" t="str">
        <f>IF(K216="","",COUNTIF($K$7:K216,"ﾘｽﾄ１"))</f>
        <v/>
      </c>
      <c r="N216" s="53" t="str">
        <f t="shared" si="45"/>
        <v/>
      </c>
      <c r="O216" s="54" t="str">
        <f t="shared" si="46"/>
        <v/>
      </c>
      <c r="P216" s="53" t="str">
        <f t="shared" si="37"/>
        <v/>
      </c>
      <c r="Q216" s="52" t="str">
        <f t="shared" si="38"/>
        <v/>
      </c>
      <c r="R216" s="55" t="str">
        <f t="shared" si="39"/>
        <v/>
      </c>
      <c r="S216" s="52" t="str">
        <f t="shared" si="47"/>
        <v/>
      </c>
      <c r="T216" s="81" t="str">
        <f t="shared" si="40"/>
        <v/>
      </c>
      <c r="U216" s="53" t="str">
        <f>IF(S216="","",COUNTIF($S$7:S216,"該当２"))</f>
        <v/>
      </c>
      <c r="V216" s="56" t="str">
        <f t="shared" si="41"/>
        <v/>
      </c>
      <c r="W216" s="81" t="str">
        <f t="shared" si="42"/>
        <v/>
      </c>
      <c r="X216" s="53" t="str">
        <f>IF(V216="","",COUNTIF($V$7:V216,"該当３"))</f>
        <v/>
      </c>
    </row>
    <row r="217" spans="1:24">
      <c r="A217" s="237">
        <v>2020112011</v>
      </c>
      <c r="B217" s="237">
        <v>20</v>
      </c>
      <c r="C217" s="238">
        <v>201</v>
      </c>
      <c r="D217" s="239">
        <v>12</v>
      </c>
      <c r="E217" s="238">
        <v>11</v>
      </c>
      <c r="F217" s="237" t="s">
        <v>511</v>
      </c>
      <c r="G217" s="237" t="s">
        <v>512</v>
      </c>
      <c r="H217" s="237" t="s">
        <v>689</v>
      </c>
      <c r="I217" s="237" t="s">
        <v>699</v>
      </c>
      <c r="J217" s="51"/>
      <c r="K217" s="52" t="str">
        <f t="shared" si="43"/>
        <v/>
      </c>
      <c r="L217" s="81" t="str">
        <f t="shared" si="44"/>
        <v/>
      </c>
      <c r="M217" s="53" t="str">
        <f>IF(K217="","",COUNTIF($K$7:K217,"ﾘｽﾄ１"))</f>
        <v/>
      </c>
      <c r="N217" s="53" t="str">
        <f t="shared" si="45"/>
        <v/>
      </c>
      <c r="O217" s="54" t="str">
        <f t="shared" si="46"/>
        <v/>
      </c>
      <c r="P217" s="53" t="str">
        <f t="shared" si="37"/>
        <v/>
      </c>
      <c r="Q217" s="52" t="str">
        <f t="shared" si="38"/>
        <v/>
      </c>
      <c r="R217" s="55" t="str">
        <f t="shared" si="39"/>
        <v/>
      </c>
      <c r="S217" s="52" t="str">
        <f t="shared" si="47"/>
        <v/>
      </c>
      <c r="T217" s="81" t="str">
        <f t="shared" si="40"/>
        <v/>
      </c>
      <c r="U217" s="53" t="str">
        <f>IF(S217="","",COUNTIF($S$7:S217,"該当２"))</f>
        <v/>
      </c>
      <c r="V217" s="56" t="str">
        <f t="shared" si="41"/>
        <v/>
      </c>
      <c r="W217" s="81" t="str">
        <f t="shared" si="42"/>
        <v/>
      </c>
      <c r="X217" s="53" t="str">
        <f>IF(V217="","",COUNTIF($V$7:V217,"該当３"))</f>
        <v/>
      </c>
    </row>
    <row r="218" spans="1:24">
      <c r="A218" s="237">
        <v>2020112012</v>
      </c>
      <c r="B218" s="237">
        <v>20</v>
      </c>
      <c r="C218" s="238">
        <v>201</v>
      </c>
      <c r="D218" s="239">
        <v>12</v>
      </c>
      <c r="E218" s="238">
        <v>12</v>
      </c>
      <c r="F218" s="237" t="s">
        <v>511</v>
      </c>
      <c r="G218" s="237" t="s">
        <v>512</v>
      </c>
      <c r="H218" s="237" t="s">
        <v>689</v>
      </c>
      <c r="I218" s="237" t="s">
        <v>700</v>
      </c>
      <c r="J218" s="51"/>
      <c r="K218" s="52" t="str">
        <f t="shared" si="43"/>
        <v/>
      </c>
      <c r="L218" s="81" t="str">
        <f t="shared" si="44"/>
        <v/>
      </c>
      <c r="M218" s="53" t="str">
        <f>IF(K218="","",COUNTIF($K$7:K218,"ﾘｽﾄ１"))</f>
        <v/>
      </c>
      <c r="N218" s="53" t="str">
        <f t="shared" si="45"/>
        <v/>
      </c>
      <c r="O218" s="54" t="str">
        <f t="shared" si="46"/>
        <v/>
      </c>
      <c r="P218" s="53" t="str">
        <f t="shared" si="37"/>
        <v/>
      </c>
      <c r="Q218" s="52" t="str">
        <f t="shared" si="38"/>
        <v/>
      </c>
      <c r="R218" s="55" t="str">
        <f t="shared" si="39"/>
        <v/>
      </c>
      <c r="S218" s="52" t="str">
        <f t="shared" si="47"/>
        <v/>
      </c>
      <c r="T218" s="81" t="str">
        <f t="shared" si="40"/>
        <v/>
      </c>
      <c r="U218" s="53" t="str">
        <f>IF(S218="","",COUNTIF($S$7:S218,"該当２"))</f>
        <v/>
      </c>
      <c r="V218" s="56" t="str">
        <f t="shared" si="41"/>
        <v/>
      </c>
      <c r="W218" s="81" t="str">
        <f t="shared" si="42"/>
        <v/>
      </c>
      <c r="X218" s="53" t="str">
        <f>IF(V218="","",COUNTIF($V$7:V218,"該当３"))</f>
        <v/>
      </c>
    </row>
    <row r="219" spans="1:24">
      <c r="A219" s="237">
        <v>2020112013</v>
      </c>
      <c r="B219" s="237">
        <v>20</v>
      </c>
      <c r="C219" s="238">
        <v>201</v>
      </c>
      <c r="D219" s="239">
        <v>12</v>
      </c>
      <c r="E219" s="238">
        <v>13</v>
      </c>
      <c r="F219" s="237" t="s">
        <v>511</v>
      </c>
      <c r="G219" s="237" t="s">
        <v>512</v>
      </c>
      <c r="H219" s="237" t="s">
        <v>689</v>
      </c>
      <c r="I219" s="237" t="s">
        <v>701</v>
      </c>
      <c r="J219" s="51"/>
      <c r="K219" s="52" t="str">
        <f t="shared" si="43"/>
        <v/>
      </c>
      <c r="L219" s="81" t="str">
        <f t="shared" si="44"/>
        <v/>
      </c>
      <c r="M219" s="53" t="str">
        <f>IF(K219="","",COUNTIF($K$7:K219,"ﾘｽﾄ１"))</f>
        <v/>
      </c>
      <c r="N219" s="53" t="str">
        <f t="shared" si="45"/>
        <v/>
      </c>
      <c r="O219" s="54" t="str">
        <f t="shared" si="46"/>
        <v/>
      </c>
      <c r="P219" s="53" t="str">
        <f t="shared" si="37"/>
        <v/>
      </c>
      <c r="Q219" s="52" t="str">
        <f t="shared" si="38"/>
        <v/>
      </c>
      <c r="R219" s="55" t="str">
        <f t="shared" si="39"/>
        <v/>
      </c>
      <c r="S219" s="52" t="str">
        <f t="shared" si="47"/>
        <v/>
      </c>
      <c r="T219" s="81" t="str">
        <f t="shared" si="40"/>
        <v/>
      </c>
      <c r="U219" s="53" t="str">
        <f>IF(S219="","",COUNTIF($S$7:S219,"該当２"))</f>
        <v/>
      </c>
      <c r="V219" s="56" t="str">
        <f t="shared" si="41"/>
        <v/>
      </c>
      <c r="W219" s="81" t="str">
        <f t="shared" si="42"/>
        <v/>
      </c>
      <c r="X219" s="53" t="str">
        <f>IF(V219="","",COUNTIF($V$7:V219,"該当３"))</f>
        <v/>
      </c>
    </row>
    <row r="220" spans="1:24">
      <c r="A220" s="237">
        <v>2020113000</v>
      </c>
      <c r="B220" s="237">
        <v>20</v>
      </c>
      <c r="C220" s="238">
        <v>201</v>
      </c>
      <c r="D220" s="239">
        <v>13</v>
      </c>
      <c r="E220" s="238">
        <v>0</v>
      </c>
      <c r="F220" s="237" t="s">
        <v>511</v>
      </c>
      <c r="G220" s="237" t="s">
        <v>512</v>
      </c>
      <c r="H220" s="237" t="s">
        <v>702</v>
      </c>
      <c r="I220" s="237"/>
      <c r="J220" s="51"/>
      <c r="K220" s="52" t="str">
        <f t="shared" si="43"/>
        <v/>
      </c>
      <c r="L220" s="81" t="str">
        <f t="shared" si="44"/>
        <v/>
      </c>
      <c r="M220" s="53" t="str">
        <f>IF(K220="","",COUNTIF($K$7:K220,"ﾘｽﾄ１"))</f>
        <v/>
      </c>
      <c r="N220" s="53" t="str">
        <f t="shared" si="45"/>
        <v/>
      </c>
      <c r="O220" s="54" t="str">
        <f t="shared" si="46"/>
        <v/>
      </c>
      <c r="P220" s="53" t="str">
        <f t="shared" si="37"/>
        <v/>
      </c>
      <c r="Q220" s="52" t="str">
        <f t="shared" si="38"/>
        <v/>
      </c>
      <c r="R220" s="55" t="str">
        <f t="shared" si="39"/>
        <v/>
      </c>
      <c r="S220" s="52" t="str">
        <f t="shared" si="47"/>
        <v/>
      </c>
      <c r="T220" s="81" t="str">
        <f t="shared" si="40"/>
        <v/>
      </c>
      <c r="U220" s="53" t="str">
        <f>IF(S220="","",COUNTIF($S$7:S220,"該当２"))</f>
        <v/>
      </c>
      <c r="V220" s="56" t="str">
        <f t="shared" si="41"/>
        <v/>
      </c>
      <c r="W220" s="81" t="str">
        <f t="shared" si="42"/>
        <v/>
      </c>
      <c r="X220" s="53" t="str">
        <f>IF(V220="","",COUNTIF($V$7:V220,"該当３"))</f>
        <v/>
      </c>
    </row>
    <row r="221" spans="1:24">
      <c r="A221" s="237">
        <v>2020113001</v>
      </c>
      <c r="B221" s="237">
        <v>20</v>
      </c>
      <c r="C221" s="238">
        <v>201</v>
      </c>
      <c r="D221" s="239">
        <v>13</v>
      </c>
      <c r="E221" s="238">
        <v>1</v>
      </c>
      <c r="F221" s="237" t="s">
        <v>511</v>
      </c>
      <c r="G221" s="237" t="s">
        <v>512</v>
      </c>
      <c r="H221" s="237" t="s">
        <v>702</v>
      </c>
      <c r="I221" s="237" t="s">
        <v>703</v>
      </c>
      <c r="J221" s="51"/>
      <c r="K221" s="52" t="str">
        <f t="shared" si="43"/>
        <v/>
      </c>
      <c r="L221" s="81" t="str">
        <f t="shared" si="44"/>
        <v/>
      </c>
      <c r="M221" s="53" t="str">
        <f>IF(K221="","",COUNTIF($K$7:K221,"ﾘｽﾄ１"))</f>
        <v/>
      </c>
      <c r="N221" s="53" t="str">
        <f t="shared" si="45"/>
        <v/>
      </c>
      <c r="O221" s="54" t="str">
        <f t="shared" si="46"/>
        <v/>
      </c>
      <c r="P221" s="53" t="str">
        <f t="shared" si="37"/>
        <v/>
      </c>
      <c r="Q221" s="52" t="str">
        <f t="shared" si="38"/>
        <v/>
      </c>
      <c r="R221" s="55" t="str">
        <f t="shared" si="39"/>
        <v/>
      </c>
      <c r="S221" s="52" t="str">
        <f t="shared" si="47"/>
        <v/>
      </c>
      <c r="T221" s="81" t="str">
        <f t="shared" si="40"/>
        <v/>
      </c>
      <c r="U221" s="53" t="str">
        <f>IF(S221="","",COUNTIF($S$7:S221,"該当２"))</f>
        <v/>
      </c>
      <c r="V221" s="56" t="str">
        <f t="shared" si="41"/>
        <v/>
      </c>
      <c r="W221" s="81" t="str">
        <f t="shared" si="42"/>
        <v/>
      </c>
      <c r="X221" s="53" t="str">
        <f>IF(V221="","",COUNTIF($V$7:V221,"該当３"))</f>
        <v/>
      </c>
    </row>
    <row r="222" spans="1:24">
      <c r="A222" s="237">
        <v>2020113002</v>
      </c>
      <c r="B222" s="237">
        <v>20</v>
      </c>
      <c r="C222" s="238">
        <v>201</v>
      </c>
      <c r="D222" s="239">
        <v>13</v>
      </c>
      <c r="E222" s="238">
        <v>2</v>
      </c>
      <c r="F222" s="237" t="s">
        <v>511</v>
      </c>
      <c r="G222" s="237" t="s">
        <v>512</v>
      </c>
      <c r="H222" s="237" t="s">
        <v>702</v>
      </c>
      <c r="I222" s="237" t="s">
        <v>704</v>
      </c>
      <c r="J222" s="51"/>
      <c r="K222" s="52" t="str">
        <f t="shared" si="43"/>
        <v/>
      </c>
      <c r="L222" s="81" t="str">
        <f t="shared" si="44"/>
        <v/>
      </c>
      <c r="M222" s="53" t="str">
        <f>IF(K222="","",COUNTIF($K$7:K222,"ﾘｽﾄ１"))</f>
        <v/>
      </c>
      <c r="N222" s="53" t="str">
        <f t="shared" si="45"/>
        <v/>
      </c>
      <c r="O222" s="54" t="str">
        <f t="shared" si="46"/>
        <v/>
      </c>
      <c r="P222" s="53" t="str">
        <f t="shared" si="37"/>
        <v/>
      </c>
      <c r="Q222" s="52" t="str">
        <f t="shared" si="38"/>
        <v/>
      </c>
      <c r="R222" s="55" t="str">
        <f t="shared" si="39"/>
        <v/>
      </c>
      <c r="S222" s="52" t="str">
        <f t="shared" si="47"/>
        <v/>
      </c>
      <c r="T222" s="81" t="str">
        <f t="shared" si="40"/>
        <v/>
      </c>
      <c r="U222" s="53" t="str">
        <f>IF(S222="","",COUNTIF($S$7:S222,"該当２"))</f>
        <v/>
      </c>
      <c r="V222" s="56" t="str">
        <f t="shared" si="41"/>
        <v/>
      </c>
      <c r="W222" s="81" t="str">
        <f t="shared" si="42"/>
        <v/>
      </c>
      <c r="X222" s="53" t="str">
        <f>IF(V222="","",COUNTIF($V$7:V222,"該当３"))</f>
        <v/>
      </c>
    </row>
    <row r="223" spans="1:24">
      <c r="A223" s="237">
        <v>2020113003</v>
      </c>
      <c r="B223" s="237">
        <v>20</v>
      </c>
      <c r="C223" s="238">
        <v>201</v>
      </c>
      <c r="D223" s="239">
        <v>13</v>
      </c>
      <c r="E223" s="238">
        <v>3</v>
      </c>
      <c r="F223" s="237" t="s">
        <v>511</v>
      </c>
      <c r="G223" s="237" t="s">
        <v>512</v>
      </c>
      <c r="H223" s="237" t="s">
        <v>702</v>
      </c>
      <c r="I223" s="237" t="s">
        <v>705</v>
      </c>
      <c r="J223" s="51"/>
      <c r="K223" s="52" t="str">
        <f t="shared" si="43"/>
        <v/>
      </c>
      <c r="L223" s="81" t="str">
        <f t="shared" si="44"/>
        <v/>
      </c>
      <c r="M223" s="53" t="str">
        <f>IF(K223="","",COUNTIF($K$7:K223,"ﾘｽﾄ１"))</f>
        <v/>
      </c>
      <c r="N223" s="53" t="str">
        <f t="shared" si="45"/>
        <v/>
      </c>
      <c r="O223" s="54" t="str">
        <f t="shared" si="46"/>
        <v/>
      </c>
      <c r="P223" s="53" t="str">
        <f t="shared" si="37"/>
        <v/>
      </c>
      <c r="Q223" s="52" t="str">
        <f t="shared" si="38"/>
        <v/>
      </c>
      <c r="R223" s="55" t="str">
        <f t="shared" si="39"/>
        <v/>
      </c>
      <c r="S223" s="52" t="str">
        <f t="shared" si="47"/>
        <v/>
      </c>
      <c r="T223" s="81" t="str">
        <f t="shared" si="40"/>
        <v/>
      </c>
      <c r="U223" s="53" t="str">
        <f>IF(S223="","",COUNTIF($S$7:S223,"該当２"))</f>
        <v/>
      </c>
      <c r="V223" s="56" t="str">
        <f t="shared" si="41"/>
        <v/>
      </c>
      <c r="W223" s="81" t="str">
        <f t="shared" si="42"/>
        <v/>
      </c>
      <c r="X223" s="53" t="str">
        <f>IF(V223="","",COUNTIF($V$7:V223,"該当３"))</f>
        <v/>
      </c>
    </row>
    <row r="224" spans="1:24">
      <c r="A224" s="237">
        <v>2020113004</v>
      </c>
      <c r="B224" s="237">
        <v>20</v>
      </c>
      <c r="C224" s="238">
        <v>201</v>
      </c>
      <c r="D224" s="239">
        <v>13</v>
      </c>
      <c r="E224" s="238">
        <v>4</v>
      </c>
      <c r="F224" s="237" t="s">
        <v>511</v>
      </c>
      <c r="G224" s="237" t="s">
        <v>512</v>
      </c>
      <c r="H224" s="237" t="s">
        <v>702</v>
      </c>
      <c r="I224" s="237" t="s">
        <v>706</v>
      </c>
      <c r="J224" s="51"/>
      <c r="K224" s="52" t="str">
        <f t="shared" si="43"/>
        <v/>
      </c>
      <c r="L224" s="81" t="str">
        <f t="shared" si="44"/>
        <v/>
      </c>
      <c r="M224" s="53" t="str">
        <f>IF(K224="","",COUNTIF($K$7:K224,"ﾘｽﾄ１"))</f>
        <v/>
      </c>
      <c r="N224" s="53" t="str">
        <f t="shared" si="45"/>
        <v/>
      </c>
      <c r="O224" s="54" t="str">
        <f t="shared" si="46"/>
        <v/>
      </c>
      <c r="P224" s="53" t="str">
        <f t="shared" si="37"/>
        <v/>
      </c>
      <c r="Q224" s="52" t="str">
        <f t="shared" si="38"/>
        <v/>
      </c>
      <c r="R224" s="55" t="str">
        <f t="shared" si="39"/>
        <v/>
      </c>
      <c r="S224" s="52" t="str">
        <f t="shared" si="47"/>
        <v/>
      </c>
      <c r="T224" s="81" t="str">
        <f t="shared" si="40"/>
        <v/>
      </c>
      <c r="U224" s="53" t="str">
        <f>IF(S224="","",COUNTIF($S$7:S224,"該当２"))</f>
        <v/>
      </c>
      <c r="V224" s="56" t="str">
        <f t="shared" si="41"/>
        <v/>
      </c>
      <c r="W224" s="81" t="str">
        <f t="shared" si="42"/>
        <v/>
      </c>
      <c r="X224" s="53" t="str">
        <f>IF(V224="","",COUNTIF($V$7:V224,"該当３"))</f>
        <v/>
      </c>
    </row>
    <row r="225" spans="1:24">
      <c r="A225" s="237">
        <v>2020113005</v>
      </c>
      <c r="B225" s="237">
        <v>20</v>
      </c>
      <c r="C225" s="238">
        <v>201</v>
      </c>
      <c r="D225" s="239">
        <v>13</v>
      </c>
      <c r="E225" s="238">
        <v>5</v>
      </c>
      <c r="F225" s="237" t="s">
        <v>511</v>
      </c>
      <c r="G225" s="237" t="s">
        <v>512</v>
      </c>
      <c r="H225" s="237" t="s">
        <v>702</v>
      </c>
      <c r="I225" s="237" t="s">
        <v>707</v>
      </c>
      <c r="J225" s="51"/>
      <c r="K225" s="52" t="str">
        <f t="shared" si="43"/>
        <v/>
      </c>
      <c r="L225" s="81" t="str">
        <f t="shared" si="44"/>
        <v/>
      </c>
      <c r="M225" s="53" t="str">
        <f>IF(K225="","",COUNTIF($K$7:K225,"ﾘｽﾄ１"))</f>
        <v/>
      </c>
      <c r="N225" s="53" t="str">
        <f t="shared" si="45"/>
        <v/>
      </c>
      <c r="O225" s="54" t="str">
        <f t="shared" si="46"/>
        <v/>
      </c>
      <c r="P225" s="53" t="str">
        <f t="shared" si="37"/>
        <v/>
      </c>
      <c r="Q225" s="52" t="str">
        <f t="shared" si="38"/>
        <v/>
      </c>
      <c r="R225" s="55" t="str">
        <f t="shared" si="39"/>
        <v/>
      </c>
      <c r="S225" s="52" t="str">
        <f t="shared" si="47"/>
        <v/>
      </c>
      <c r="T225" s="81" t="str">
        <f t="shared" si="40"/>
        <v/>
      </c>
      <c r="U225" s="53" t="str">
        <f>IF(S225="","",COUNTIF($S$7:S225,"該当２"))</f>
        <v/>
      </c>
      <c r="V225" s="56" t="str">
        <f t="shared" si="41"/>
        <v/>
      </c>
      <c r="W225" s="81" t="str">
        <f t="shared" si="42"/>
        <v/>
      </c>
      <c r="X225" s="53" t="str">
        <f>IF(V225="","",COUNTIF($V$7:V225,"該当３"))</f>
        <v/>
      </c>
    </row>
    <row r="226" spans="1:24">
      <c r="A226" s="237">
        <v>2020113006</v>
      </c>
      <c r="B226" s="237">
        <v>20</v>
      </c>
      <c r="C226" s="238">
        <v>201</v>
      </c>
      <c r="D226" s="239">
        <v>13</v>
      </c>
      <c r="E226" s="238">
        <v>6</v>
      </c>
      <c r="F226" s="237" t="s">
        <v>511</v>
      </c>
      <c r="G226" s="237" t="s">
        <v>512</v>
      </c>
      <c r="H226" s="237" t="s">
        <v>702</v>
      </c>
      <c r="I226" s="237" t="s">
        <v>708</v>
      </c>
      <c r="J226" s="51"/>
      <c r="K226" s="52" t="str">
        <f t="shared" si="43"/>
        <v/>
      </c>
      <c r="L226" s="81" t="str">
        <f t="shared" si="44"/>
        <v/>
      </c>
      <c r="M226" s="53" t="str">
        <f>IF(K226="","",COUNTIF($K$7:K226,"ﾘｽﾄ１"))</f>
        <v/>
      </c>
      <c r="N226" s="53" t="str">
        <f t="shared" si="45"/>
        <v/>
      </c>
      <c r="O226" s="54" t="str">
        <f t="shared" si="46"/>
        <v/>
      </c>
      <c r="P226" s="53" t="str">
        <f t="shared" si="37"/>
        <v/>
      </c>
      <c r="Q226" s="52" t="str">
        <f t="shared" si="38"/>
        <v/>
      </c>
      <c r="R226" s="55" t="str">
        <f t="shared" si="39"/>
        <v/>
      </c>
      <c r="S226" s="52" t="str">
        <f t="shared" si="47"/>
        <v/>
      </c>
      <c r="T226" s="81" t="str">
        <f t="shared" si="40"/>
        <v/>
      </c>
      <c r="U226" s="53" t="str">
        <f>IF(S226="","",COUNTIF($S$7:S226,"該当２"))</f>
        <v/>
      </c>
      <c r="V226" s="56" t="str">
        <f t="shared" si="41"/>
        <v/>
      </c>
      <c r="W226" s="81" t="str">
        <f t="shared" si="42"/>
        <v/>
      </c>
      <c r="X226" s="53" t="str">
        <f>IF(V226="","",COUNTIF($V$7:V226,"該当３"))</f>
        <v/>
      </c>
    </row>
    <row r="227" spans="1:24">
      <c r="A227" s="237">
        <v>2020113007</v>
      </c>
      <c r="B227" s="237">
        <v>20</v>
      </c>
      <c r="C227" s="238">
        <v>201</v>
      </c>
      <c r="D227" s="239">
        <v>13</v>
      </c>
      <c r="E227" s="238">
        <v>7</v>
      </c>
      <c r="F227" s="237" t="s">
        <v>511</v>
      </c>
      <c r="G227" s="237" t="s">
        <v>512</v>
      </c>
      <c r="H227" s="237" t="s">
        <v>702</v>
      </c>
      <c r="I227" s="237" t="s">
        <v>709</v>
      </c>
      <c r="J227" s="51"/>
      <c r="K227" s="52" t="str">
        <f t="shared" si="43"/>
        <v/>
      </c>
      <c r="L227" s="81" t="str">
        <f t="shared" si="44"/>
        <v/>
      </c>
      <c r="M227" s="53" t="str">
        <f>IF(K227="","",COUNTIF($K$7:K227,"ﾘｽﾄ１"))</f>
        <v/>
      </c>
      <c r="N227" s="53" t="str">
        <f t="shared" si="45"/>
        <v/>
      </c>
      <c r="O227" s="54" t="str">
        <f t="shared" si="46"/>
        <v/>
      </c>
      <c r="P227" s="53" t="str">
        <f t="shared" si="37"/>
        <v/>
      </c>
      <c r="Q227" s="52" t="str">
        <f t="shared" si="38"/>
        <v/>
      </c>
      <c r="R227" s="55" t="str">
        <f t="shared" si="39"/>
        <v/>
      </c>
      <c r="S227" s="52" t="str">
        <f t="shared" si="47"/>
        <v/>
      </c>
      <c r="T227" s="81" t="str">
        <f t="shared" si="40"/>
        <v/>
      </c>
      <c r="U227" s="53" t="str">
        <f>IF(S227="","",COUNTIF($S$7:S227,"該当２"))</f>
        <v/>
      </c>
      <c r="V227" s="56" t="str">
        <f t="shared" si="41"/>
        <v/>
      </c>
      <c r="W227" s="81" t="str">
        <f t="shared" si="42"/>
        <v/>
      </c>
      <c r="X227" s="53" t="str">
        <f>IF(V227="","",COUNTIF($V$7:V227,"該当３"))</f>
        <v/>
      </c>
    </row>
    <row r="228" spans="1:24">
      <c r="A228" s="237">
        <v>2020114000</v>
      </c>
      <c r="B228" s="237">
        <v>20</v>
      </c>
      <c r="C228" s="238">
        <v>201</v>
      </c>
      <c r="D228" s="239">
        <v>14</v>
      </c>
      <c r="E228" s="238">
        <v>0</v>
      </c>
      <c r="F228" s="237" t="s">
        <v>511</v>
      </c>
      <c r="G228" s="237" t="s">
        <v>512</v>
      </c>
      <c r="H228" s="237" t="s">
        <v>710</v>
      </c>
      <c r="I228" s="237"/>
      <c r="J228" s="51"/>
      <c r="K228" s="52" t="str">
        <f t="shared" si="43"/>
        <v/>
      </c>
      <c r="L228" s="81" t="str">
        <f t="shared" si="44"/>
        <v/>
      </c>
      <c r="M228" s="53" t="str">
        <f>IF(K228="","",COUNTIF($K$7:K228,"ﾘｽﾄ１"))</f>
        <v/>
      </c>
      <c r="N228" s="53" t="str">
        <f t="shared" si="45"/>
        <v/>
      </c>
      <c r="O228" s="54" t="str">
        <f t="shared" si="46"/>
        <v/>
      </c>
      <c r="P228" s="53" t="str">
        <f t="shared" si="37"/>
        <v/>
      </c>
      <c r="Q228" s="52" t="str">
        <f t="shared" si="38"/>
        <v/>
      </c>
      <c r="R228" s="55" t="str">
        <f t="shared" si="39"/>
        <v/>
      </c>
      <c r="S228" s="52" t="str">
        <f t="shared" si="47"/>
        <v/>
      </c>
      <c r="T228" s="81" t="str">
        <f t="shared" si="40"/>
        <v/>
      </c>
      <c r="U228" s="53" t="str">
        <f>IF(S228="","",COUNTIF($S$7:S228,"該当２"))</f>
        <v/>
      </c>
      <c r="V228" s="56" t="str">
        <f t="shared" si="41"/>
        <v/>
      </c>
      <c r="W228" s="81" t="str">
        <f t="shared" si="42"/>
        <v/>
      </c>
      <c r="X228" s="53" t="str">
        <f>IF(V228="","",COUNTIF($V$7:V228,"該当３"))</f>
        <v/>
      </c>
    </row>
    <row r="229" spans="1:24">
      <c r="A229" s="237">
        <v>2020114001</v>
      </c>
      <c r="B229" s="237">
        <v>20</v>
      </c>
      <c r="C229" s="238">
        <v>201</v>
      </c>
      <c r="D229" s="239">
        <v>14</v>
      </c>
      <c r="E229" s="238">
        <v>1</v>
      </c>
      <c r="F229" s="237" t="s">
        <v>511</v>
      </c>
      <c r="G229" s="237" t="s">
        <v>512</v>
      </c>
      <c r="H229" s="237" t="s">
        <v>710</v>
      </c>
      <c r="I229" s="237" t="s">
        <v>711</v>
      </c>
      <c r="J229" s="51"/>
      <c r="K229" s="52" t="str">
        <f t="shared" si="43"/>
        <v/>
      </c>
      <c r="L229" s="81" t="str">
        <f t="shared" si="44"/>
        <v/>
      </c>
      <c r="M229" s="53" t="str">
        <f>IF(K229="","",COUNTIF($K$7:K229,"ﾘｽﾄ１"))</f>
        <v/>
      </c>
      <c r="N229" s="53" t="str">
        <f t="shared" si="45"/>
        <v/>
      </c>
      <c r="O229" s="54" t="str">
        <f t="shared" si="46"/>
        <v/>
      </c>
      <c r="P229" s="53" t="str">
        <f t="shared" si="37"/>
        <v/>
      </c>
      <c r="Q229" s="52" t="str">
        <f t="shared" si="38"/>
        <v/>
      </c>
      <c r="R229" s="55" t="str">
        <f t="shared" si="39"/>
        <v/>
      </c>
      <c r="S229" s="52" t="str">
        <f t="shared" si="47"/>
        <v/>
      </c>
      <c r="T229" s="81" t="str">
        <f t="shared" si="40"/>
        <v/>
      </c>
      <c r="U229" s="53" t="str">
        <f>IF(S229="","",COUNTIF($S$7:S229,"該当２"))</f>
        <v/>
      </c>
      <c r="V229" s="56" t="str">
        <f t="shared" si="41"/>
        <v/>
      </c>
      <c r="W229" s="81" t="str">
        <f t="shared" si="42"/>
        <v/>
      </c>
      <c r="X229" s="53" t="str">
        <f>IF(V229="","",COUNTIF($V$7:V229,"該当３"))</f>
        <v/>
      </c>
    </row>
    <row r="230" spans="1:24">
      <c r="A230" s="237">
        <v>2020114002</v>
      </c>
      <c r="B230" s="237">
        <v>20</v>
      </c>
      <c r="C230" s="238">
        <v>201</v>
      </c>
      <c r="D230" s="239">
        <v>14</v>
      </c>
      <c r="E230" s="238">
        <v>2</v>
      </c>
      <c r="F230" s="237" t="s">
        <v>511</v>
      </c>
      <c r="G230" s="237" t="s">
        <v>512</v>
      </c>
      <c r="H230" s="237" t="s">
        <v>710</v>
      </c>
      <c r="I230" s="237" t="s">
        <v>712</v>
      </c>
      <c r="J230" s="51"/>
      <c r="K230" s="52" t="str">
        <f t="shared" si="43"/>
        <v/>
      </c>
      <c r="L230" s="81" t="str">
        <f t="shared" si="44"/>
        <v/>
      </c>
      <c r="M230" s="53" t="str">
        <f>IF(K230="","",COUNTIF($K$7:K230,"ﾘｽﾄ１"))</f>
        <v/>
      </c>
      <c r="N230" s="53" t="str">
        <f t="shared" si="45"/>
        <v/>
      </c>
      <c r="O230" s="54" t="str">
        <f t="shared" si="46"/>
        <v/>
      </c>
      <c r="P230" s="53" t="str">
        <f t="shared" si="37"/>
        <v/>
      </c>
      <c r="Q230" s="52" t="str">
        <f t="shared" si="38"/>
        <v/>
      </c>
      <c r="R230" s="55" t="str">
        <f t="shared" si="39"/>
        <v/>
      </c>
      <c r="S230" s="52" t="str">
        <f t="shared" si="47"/>
        <v/>
      </c>
      <c r="T230" s="81" t="str">
        <f t="shared" si="40"/>
        <v/>
      </c>
      <c r="U230" s="53" t="str">
        <f>IF(S230="","",COUNTIF($S$7:S230,"該当２"))</f>
        <v/>
      </c>
      <c r="V230" s="56" t="str">
        <f t="shared" si="41"/>
        <v/>
      </c>
      <c r="W230" s="81" t="str">
        <f t="shared" si="42"/>
        <v/>
      </c>
      <c r="X230" s="53" t="str">
        <f>IF(V230="","",COUNTIF($V$7:V230,"該当３"))</f>
        <v/>
      </c>
    </row>
    <row r="231" spans="1:24">
      <c r="A231" s="237">
        <v>2020114003</v>
      </c>
      <c r="B231" s="237">
        <v>20</v>
      </c>
      <c r="C231" s="238">
        <v>201</v>
      </c>
      <c r="D231" s="239">
        <v>14</v>
      </c>
      <c r="E231" s="238">
        <v>3</v>
      </c>
      <c r="F231" s="237" t="s">
        <v>511</v>
      </c>
      <c r="G231" s="237" t="s">
        <v>512</v>
      </c>
      <c r="H231" s="237" t="s">
        <v>710</v>
      </c>
      <c r="I231" s="237" t="s">
        <v>713</v>
      </c>
      <c r="J231" s="51"/>
      <c r="K231" s="52" t="str">
        <f t="shared" si="43"/>
        <v/>
      </c>
      <c r="L231" s="81" t="str">
        <f t="shared" si="44"/>
        <v/>
      </c>
      <c r="M231" s="53" t="str">
        <f>IF(K231="","",COUNTIF($K$7:K231,"ﾘｽﾄ１"))</f>
        <v/>
      </c>
      <c r="N231" s="53" t="str">
        <f t="shared" si="45"/>
        <v/>
      </c>
      <c r="O231" s="54" t="str">
        <f t="shared" si="46"/>
        <v/>
      </c>
      <c r="P231" s="53" t="str">
        <f t="shared" si="37"/>
        <v/>
      </c>
      <c r="Q231" s="52" t="str">
        <f t="shared" si="38"/>
        <v/>
      </c>
      <c r="R231" s="55" t="str">
        <f t="shared" si="39"/>
        <v/>
      </c>
      <c r="S231" s="52" t="str">
        <f t="shared" si="47"/>
        <v/>
      </c>
      <c r="T231" s="81" t="str">
        <f t="shared" si="40"/>
        <v/>
      </c>
      <c r="U231" s="53" t="str">
        <f>IF(S231="","",COUNTIF($S$7:S231,"該当２"))</f>
        <v/>
      </c>
      <c r="V231" s="56" t="str">
        <f t="shared" si="41"/>
        <v/>
      </c>
      <c r="W231" s="81" t="str">
        <f t="shared" si="42"/>
        <v/>
      </c>
      <c r="X231" s="53" t="str">
        <f>IF(V231="","",COUNTIF($V$7:V231,"該当３"))</f>
        <v/>
      </c>
    </row>
    <row r="232" spans="1:24">
      <c r="A232" s="237">
        <v>2020114004</v>
      </c>
      <c r="B232" s="237">
        <v>20</v>
      </c>
      <c r="C232" s="238">
        <v>201</v>
      </c>
      <c r="D232" s="239">
        <v>14</v>
      </c>
      <c r="E232" s="238">
        <v>4</v>
      </c>
      <c r="F232" s="237" t="s">
        <v>511</v>
      </c>
      <c r="G232" s="237" t="s">
        <v>512</v>
      </c>
      <c r="H232" s="237" t="s">
        <v>710</v>
      </c>
      <c r="I232" s="237" t="s">
        <v>433</v>
      </c>
      <c r="J232" s="51"/>
      <c r="K232" s="52" t="str">
        <f t="shared" si="43"/>
        <v/>
      </c>
      <c r="L232" s="81" t="str">
        <f t="shared" si="44"/>
        <v/>
      </c>
      <c r="M232" s="53" t="str">
        <f>IF(K232="","",COUNTIF($K$7:K232,"ﾘｽﾄ１"))</f>
        <v/>
      </c>
      <c r="N232" s="53" t="str">
        <f t="shared" si="45"/>
        <v/>
      </c>
      <c r="O232" s="54" t="str">
        <f t="shared" si="46"/>
        <v/>
      </c>
      <c r="P232" s="53" t="str">
        <f t="shared" si="37"/>
        <v/>
      </c>
      <c r="Q232" s="52" t="str">
        <f t="shared" si="38"/>
        <v/>
      </c>
      <c r="R232" s="55" t="str">
        <f t="shared" si="39"/>
        <v/>
      </c>
      <c r="S232" s="52" t="str">
        <f t="shared" si="47"/>
        <v/>
      </c>
      <c r="T232" s="81" t="str">
        <f t="shared" si="40"/>
        <v/>
      </c>
      <c r="U232" s="53" t="str">
        <f>IF(S232="","",COUNTIF($S$7:S232,"該当２"))</f>
        <v/>
      </c>
      <c r="V232" s="56" t="str">
        <f t="shared" si="41"/>
        <v/>
      </c>
      <c r="W232" s="81" t="str">
        <f t="shared" si="42"/>
        <v/>
      </c>
      <c r="X232" s="53" t="str">
        <f>IF(V232="","",COUNTIF($V$7:V232,"該当３"))</f>
        <v/>
      </c>
    </row>
    <row r="233" spans="1:24">
      <c r="A233" s="237">
        <v>2020114005</v>
      </c>
      <c r="B233" s="237">
        <v>20</v>
      </c>
      <c r="C233" s="238">
        <v>201</v>
      </c>
      <c r="D233" s="239">
        <v>14</v>
      </c>
      <c r="E233" s="238">
        <v>5</v>
      </c>
      <c r="F233" s="237" t="s">
        <v>511</v>
      </c>
      <c r="G233" s="237" t="s">
        <v>512</v>
      </c>
      <c r="H233" s="237" t="s">
        <v>710</v>
      </c>
      <c r="I233" s="237" t="s">
        <v>714</v>
      </c>
      <c r="J233" s="51"/>
      <c r="K233" s="52" t="str">
        <f t="shared" si="43"/>
        <v/>
      </c>
      <c r="L233" s="81" t="str">
        <f t="shared" si="44"/>
        <v/>
      </c>
      <c r="M233" s="53" t="str">
        <f>IF(K233="","",COUNTIF($K$7:K233,"ﾘｽﾄ１"))</f>
        <v/>
      </c>
      <c r="N233" s="53" t="str">
        <f t="shared" si="45"/>
        <v/>
      </c>
      <c r="O233" s="54" t="str">
        <f t="shared" si="46"/>
        <v/>
      </c>
      <c r="P233" s="53" t="str">
        <f t="shared" si="37"/>
        <v/>
      </c>
      <c r="Q233" s="52" t="str">
        <f t="shared" si="38"/>
        <v/>
      </c>
      <c r="R233" s="55" t="str">
        <f t="shared" si="39"/>
        <v/>
      </c>
      <c r="S233" s="52" t="str">
        <f t="shared" si="47"/>
        <v/>
      </c>
      <c r="T233" s="81" t="str">
        <f t="shared" si="40"/>
        <v/>
      </c>
      <c r="U233" s="53" t="str">
        <f>IF(S233="","",COUNTIF($S$7:S233,"該当２"))</f>
        <v/>
      </c>
      <c r="V233" s="56" t="str">
        <f t="shared" si="41"/>
        <v/>
      </c>
      <c r="W233" s="81" t="str">
        <f t="shared" si="42"/>
        <v/>
      </c>
      <c r="X233" s="53" t="str">
        <f>IF(V233="","",COUNTIF($V$7:V233,"該当３"))</f>
        <v/>
      </c>
    </row>
    <row r="234" spans="1:24">
      <c r="A234" s="237">
        <v>2020114006</v>
      </c>
      <c r="B234" s="237">
        <v>20</v>
      </c>
      <c r="C234" s="238">
        <v>201</v>
      </c>
      <c r="D234" s="239">
        <v>14</v>
      </c>
      <c r="E234" s="238">
        <v>6</v>
      </c>
      <c r="F234" s="237" t="s">
        <v>511</v>
      </c>
      <c r="G234" s="237" t="s">
        <v>512</v>
      </c>
      <c r="H234" s="237" t="s">
        <v>710</v>
      </c>
      <c r="I234" s="237" t="s">
        <v>318</v>
      </c>
      <c r="J234" s="51"/>
      <c r="K234" s="52" t="str">
        <f t="shared" si="43"/>
        <v/>
      </c>
      <c r="L234" s="81" t="str">
        <f t="shared" si="44"/>
        <v/>
      </c>
      <c r="M234" s="53" t="str">
        <f>IF(K234="","",COUNTIF($K$7:K234,"ﾘｽﾄ１"))</f>
        <v/>
      </c>
      <c r="N234" s="53" t="str">
        <f t="shared" si="45"/>
        <v/>
      </c>
      <c r="O234" s="54" t="str">
        <f t="shared" si="46"/>
        <v/>
      </c>
      <c r="P234" s="53" t="str">
        <f t="shared" si="37"/>
        <v/>
      </c>
      <c r="Q234" s="52" t="str">
        <f t="shared" si="38"/>
        <v/>
      </c>
      <c r="R234" s="55" t="str">
        <f t="shared" si="39"/>
        <v/>
      </c>
      <c r="S234" s="52" t="str">
        <f t="shared" si="47"/>
        <v/>
      </c>
      <c r="T234" s="81" t="str">
        <f t="shared" si="40"/>
        <v/>
      </c>
      <c r="U234" s="53" t="str">
        <f>IF(S234="","",COUNTIF($S$7:S234,"該当２"))</f>
        <v/>
      </c>
      <c r="V234" s="56" t="str">
        <f t="shared" si="41"/>
        <v/>
      </c>
      <c r="W234" s="81" t="str">
        <f t="shared" si="42"/>
        <v/>
      </c>
      <c r="X234" s="53" t="str">
        <f>IF(V234="","",COUNTIF($V$7:V234,"該当３"))</f>
        <v/>
      </c>
    </row>
    <row r="235" spans="1:24">
      <c r="A235" s="237">
        <v>2020114007</v>
      </c>
      <c r="B235" s="237">
        <v>20</v>
      </c>
      <c r="C235" s="238">
        <v>201</v>
      </c>
      <c r="D235" s="239">
        <v>14</v>
      </c>
      <c r="E235" s="238">
        <v>7</v>
      </c>
      <c r="F235" s="237" t="s">
        <v>511</v>
      </c>
      <c r="G235" s="237" t="s">
        <v>512</v>
      </c>
      <c r="H235" s="237" t="s">
        <v>710</v>
      </c>
      <c r="I235" s="237" t="s">
        <v>715</v>
      </c>
      <c r="J235" s="51"/>
      <c r="K235" s="52" t="str">
        <f t="shared" si="43"/>
        <v/>
      </c>
      <c r="L235" s="81" t="str">
        <f t="shared" si="44"/>
        <v/>
      </c>
      <c r="M235" s="53" t="str">
        <f>IF(K235="","",COUNTIF($K$7:K235,"ﾘｽﾄ１"))</f>
        <v/>
      </c>
      <c r="N235" s="53" t="str">
        <f t="shared" si="45"/>
        <v/>
      </c>
      <c r="O235" s="54" t="str">
        <f t="shared" si="46"/>
        <v/>
      </c>
      <c r="P235" s="53" t="str">
        <f t="shared" si="37"/>
        <v/>
      </c>
      <c r="Q235" s="52" t="str">
        <f t="shared" si="38"/>
        <v/>
      </c>
      <c r="R235" s="55" t="str">
        <f t="shared" si="39"/>
        <v/>
      </c>
      <c r="S235" s="52" t="str">
        <f t="shared" si="47"/>
        <v/>
      </c>
      <c r="T235" s="81" t="str">
        <f t="shared" si="40"/>
        <v/>
      </c>
      <c r="U235" s="53" t="str">
        <f>IF(S235="","",COUNTIF($S$7:S235,"該当２"))</f>
        <v/>
      </c>
      <c r="V235" s="56" t="str">
        <f t="shared" si="41"/>
        <v/>
      </c>
      <c r="W235" s="81" t="str">
        <f t="shared" si="42"/>
        <v/>
      </c>
      <c r="X235" s="53" t="str">
        <f>IF(V235="","",COUNTIF($V$7:V235,"該当３"))</f>
        <v/>
      </c>
    </row>
    <row r="236" spans="1:24">
      <c r="A236" s="237">
        <v>2020114008</v>
      </c>
      <c r="B236" s="237">
        <v>20</v>
      </c>
      <c r="C236" s="238">
        <v>201</v>
      </c>
      <c r="D236" s="239">
        <v>14</v>
      </c>
      <c r="E236" s="238">
        <v>8</v>
      </c>
      <c r="F236" s="237" t="s">
        <v>511</v>
      </c>
      <c r="G236" s="278" t="s">
        <v>512</v>
      </c>
      <c r="H236" s="237" t="s">
        <v>710</v>
      </c>
      <c r="I236" s="237" t="s">
        <v>716</v>
      </c>
      <c r="J236" s="51"/>
      <c r="K236" s="52" t="str">
        <f t="shared" si="43"/>
        <v/>
      </c>
      <c r="L236" s="81" t="str">
        <f t="shared" si="44"/>
        <v/>
      </c>
      <c r="M236" s="53" t="str">
        <f>IF(K236="","",COUNTIF($K$7:K236,"ﾘｽﾄ１"))</f>
        <v/>
      </c>
      <c r="N236" s="53" t="str">
        <f t="shared" si="45"/>
        <v/>
      </c>
      <c r="O236" s="54" t="str">
        <f t="shared" si="46"/>
        <v/>
      </c>
      <c r="P236" s="53" t="str">
        <f t="shared" si="37"/>
        <v/>
      </c>
      <c r="Q236" s="52" t="str">
        <f t="shared" si="38"/>
        <v/>
      </c>
      <c r="R236" s="55" t="str">
        <f t="shared" si="39"/>
        <v/>
      </c>
      <c r="S236" s="52" t="str">
        <f t="shared" si="47"/>
        <v/>
      </c>
      <c r="T236" s="81" t="str">
        <f t="shared" si="40"/>
        <v/>
      </c>
      <c r="U236" s="53" t="str">
        <f>IF(S236="","",COUNTIF($S$7:S236,"該当２"))</f>
        <v/>
      </c>
      <c r="V236" s="56" t="str">
        <f t="shared" si="41"/>
        <v/>
      </c>
      <c r="W236" s="81" t="str">
        <f t="shared" si="42"/>
        <v/>
      </c>
      <c r="X236" s="53" t="str">
        <f>IF(V236="","",COUNTIF($V$7:V236,"該当３"))</f>
        <v/>
      </c>
    </row>
    <row r="237" spans="1:24">
      <c r="A237" s="237">
        <v>2020114009</v>
      </c>
      <c r="B237" s="237">
        <v>20</v>
      </c>
      <c r="C237" s="238">
        <v>201</v>
      </c>
      <c r="D237" s="239">
        <v>14</v>
      </c>
      <c r="E237" s="238">
        <v>9</v>
      </c>
      <c r="F237" s="237" t="s">
        <v>511</v>
      </c>
      <c r="G237" s="278" t="s">
        <v>512</v>
      </c>
      <c r="H237" s="237" t="s">
        <v>710</v>
      </c>
      <c r="I237" s="237" t="s">
        <v>431</v>
      </c>
      <c r="J237" s="51"/>
      <c r="K237" s="52" t="str">
        <f t="shared" si="43"/>
        <v/>
      </c>
      <c r="L237" s="81" t="str">
        <f t="shared" si="44"/>
        <v/>
      </c>
      <c r="M237" s="53" t="str">
        <f>IF(K237="","",COUNTIF($K$7:K237,"ﾘｽﾄ１"))</f>
        <v/>
      </c>
      <c r="N237" s="53" t="str">
        <f t="shared" si="45"/>
        <v/>
      </c>
      <c r="O237" s="54" t="str">
        <f t="shared" si="46"/>
        <v/>
      </c>
      <c r="P237" s="53" t="str">
        <f t="shared" si="37"/>
        <v/>
      </c>
      <c r="Q237" s="52" t="str">
        <f t="shared" si="38"/>
        <v/>
      </c>
      <c r="R237" s="55" t="str">
        <f t="shared" si="39"/>
        <v/>
      </c>
      <c r="S237" s="52" t="str">
        <f t="shared" si="47"/>
        <v/>
      </c>
      <c r="T237" s="81" t="str">
        <f t="shared" si="40"/>
        <v/>
      </c>
      <c r="U237" s="53" t="str">
        <f>IF(S237="","",COUNTIF($S$7:S237,"該当２"))</f>
        <v/>
      </c>
      <c r="V237" s="56" t="str">
        <f t="shared" si="41"/>
        <v/>
      </c>
      <c r="W237" s="81" t="str">
        <f t="shared" si="42"/>
        <v/>
      </c>
      <c r="X237" s="53" t="str">
        <f>IF(V237="","",COUNTIF($V$7:V237,"該当３"))</f>
        <v/>
      </c>
    </row>
    <row r="238" spans="1:24">
      <c r="A238" s="237">
        <v>2020114010</v>
      </c>
      <c r="B238" s="237">
        <v>20</v>
      </c>
      <c r="C238" s="238">
        <v>201</v>
      </c>
      <c r="D238" s="239">
        <v>14</v>
      </c>
      <c r="E238" s="238">
        <v>10</v>
      </c>
      <c r="F238" s="237" t="s">
        <v>511</v>
      </c>
      <c r="G238" s="278" t="s">
        <v>512</v>
      </c>
      <c r="H238" s="237" t="s">
        <v>710</v>
      </c>
      <c r="I238" s="237" t="s">
        <v>717</v>
      </c>
      <c r="J238" s="51"/>
      <c r="K238" s="52" t="str">
        <f t="shared" si="43"/>
        <v/>
      </c>
      <c r="L238" s="81" t="str">
        <f t="shared" si="44"/>
        <v/>
      </c>
      <c r="M238" s="53" t="str">
        <f>IF(K238="","",COUNTIF($K$7:K238,"ﾘｽﾄ１"))</f>
        <v/>
      </c>
      <c r="N238" s="53" t="str">
        <f t="shared" si="45"/>
        <v/>
      </c>
      <c r="O238" s="54" t="str">
        <f t="shared" si="46"/>
        <v/>
      </c>
      <c r="P238" s="53" t="str">
        <f t="shared" si="37"/>
        <v/>
      </c>
      <c r="Q238" s="52" t="str">
        <f t="shared" si="38"/>
        <v/>
      </c>
      <c r="R238" s="55" t="str">
        <f t="shared" si="39"/>
        <v/>
      </c>
      <c r="S238" s="52" t="str">
        <f t="shared" si="47"/>
        <v/>
      </c>
      <c r="T238" s="81" t="str">
        <f t="shared" si="40"/>
        <v/>
      </c>
      <c r="U238" s="53" t="str">
        <f>IF(S238="","",COUNTIF($S$7:S238,"該当２"))</f>
        <v/>
      </c>
      <c r="V238" s="56" t="str">
        <f t="shared" si="41"/>
        <v/>
      </c>
      <c r="W238" s="81" t="str">
        <f t="shared" si="42"/>
        <v/>
      </c>
      <c r="X238" s="53" t="str">
        <f>IF(V238="","",COUNTIF($V$7:V238,"該当３"))</f>
        <v/>
      </c>
    </row>
    <row r="239" spans="1:24">
      <c r="A239" s="237">
        <v>2020115000</v>
      </c>
      <c r="B239" s="237">
        <v>20</v>
      </c>
      <c r="C239" s="238">
        <v>201</v>
      </c>
      <c r="D239" s="239">
        <v>15</v>
      </c>
      <c r="E239" s="238">
        <v>0</v>
      </c>
      <c r="F239" s="237" t="s">
        <v>511</v>
      </c>
      <c r="G239" s="278" t="s">
        <v>512</v>
      </c>
      <c r="H239" s="237" t="s">
        <v>718</v>
      </c>
      <c r="I239" s="237"/>
      <c r="J239" s="51"/>
      <c r="K239" s="52" t="str">
        <f t="shared" si="43"/>
        <v/>
      </c>
      <c r="L239" s="81" t="str">
        <f t="shared" si="44"/>
        <v/>
      </c>
      <c r="M239" s="53" t="str">
        <f>IF(K239="","",COUNTIF($K$7:K239,"ﾘｽﾄ１"))</f>
        <v/>
      </c>
      <c r="N239" s="53" t="str">
        <f t="shared" si="45"/>
        <v/>
      </c>
      <c r="O239" s="54" t="str">
        <f t="shared" si="46"/>
        <v/>
      </c>
      <c r="P239" s="53" t="str">
        <f t="shared" si="37"/>
        <v/>
      </c>
      <c r="Q239" s="52" t="str">
        <f t="shared" si="38"/>
        <v/>
      </c>
      <c r="R239" s="55" t="str">
        <f t="shared" si="39"/>
        <v/>
      </c>
      <c r="S239" s="52" t="str">
        <f t="shared" si="47"/>
        <v/>
      </c>
      <c r="T239" s="81" t="str">
        <f t="shared" si="40"/>
        <v/>
      </c>
      <c r="U239" s="53" t="str">
        <f>IF(S239="","",COUNTIF($S$7:S239,"該当２"))</f>
        <v/>
      </c>
      <c r="V239" s="56" t="str">
        <f t="shared" si="41"/>
        <v/>
      </c>
      <c r="W239" s="81" t="str">
        <f t="shared" si="42"/>
        <v/>
      </c>
      <c r="X239" s="53" t="str">
        <f>IF(V239="","",COUNTIF($V$7:V239,"該当３"))</f>
        <v/>
      </c>
    </row>
    <row r="240" spans="1:24">
      <c r="A240" s="237">
        <v>2020115001</v>
      </c>
      <c r="B240" s="237">
        <v>20</v>
      </c>
      <c r="C240" s="238">
        <v>201</v>
      </c>
      <c r="D240" s="239">
        <v>15</v>
      </c>
      <c r="E240" s="238">
        <v>1</v>
      </c>
      <c r="F240" s="237" t="s">
        <v>511</v>
      </c>
      <c r="G240" s="278" t="s">
        <v>512</v>
      </c>
      <c r="H240" s="237" t="s">
        <v>718</v>
      </c>
      <c r="I240" s="237" t="s">
        <v>719</v>
      </c>
      <c r="J240" s="51"/>
      <c r="K240" s="52" t="str">
        <f t="shared" si="43"/>
        <v/>
      </c>
      <c r="L240" s="81" t="str">
        <f t="shared" si="44"/>
        <v/>
      </c>
      <c r="M240" s="53" t="str">
        <f>IF(K240="","",COUNTIF($K$7:K240,"ﾘｽﾄ１"))</f>
        <v/>
      </c>
      <c r="N240" s="53" t="str">
        <f t="shared" si="45"/>
        <v/>
      </c>
      <c r="O240" s="54" t="str">
        <f t="shared" si="46"/>
        <v/>
      </c>
      <c r="P240" s="53" t="str">
        <f t="shared" si="37"/>
        <v/>
      </c>
      <c r="Q240" s="52" t="str">
        <f t="shared" si="38"/>
        <v/>
      </c>
      <c r="R240" s="55" t="str">
        <f t="shared" si="39"/>
        <v/>
      </c>
      <c r="S240" s="52" t="str">
        <f t="shared" si="47"/>
        <v/>
      </c>
      <c r="T240" s="81" t="str">
        <f t="shared" si="40"/>
        <v/>
      </c>
      <c r="U240" s="53" t="str">
        <f>IF(S240="","",COUNTIF($S$7:S240,"該当２"))</f>
        <v/>
      </c>
      <c r="V240" s="56" t="str">
        <f t="shared" si="41"/>
        <v/>
      </c>
      <c r="W240" s="81" t="str">
        <f t="shared" si="42"/>
        <v/>
      </c>
      <c r="X240" s="53" t="str">
        <f>IF(V240="","",COUNTIF($V$7:V240,"該当３"))</f>
        <v/>
      </c>
    </row>
    <row r="241" spans="1:24">
      <c r="A241" s="237">
        <v>2020115002</v>
      </c>
      <c r="B241" s="237">
        <v>20</v>
      </c>
      <c r="C241" s="238">
        <v>201</v>
      </c>
      <c r="D241" s="239">
        <v>15</v>
      </c>
      <c r="E241" s="238">
        <v>2</v>
      </c>
      <c r="F241" s="237" t="s">
        <v>511</v>
      </c>
      <c r="G241" s="278" t="s">
        <v>512</v>
      </c>
      <c r="H241" s="237" t="s">
        <v>718</v>
      </c>
      <c r="I241" s="237" t="s">
        <v>720</v>
      </c>
      <c r="J241" s="51"/>
      <c r="K241" s="52" t="str">
        <f t="shared" si="43"/>
        <v/>
      </c>
      <c r="L241" s="81" t="str">
        <f t="shared" si="44"/>
        <v/>
      </c>
      <c r="M241" s="53" t="str">
        <f>IF(K241="","",COUNTIF($K$7:K241,"ﾘｽﾄ１"))</f>
        <v/>
      </c>
      <c r="N241" s="53" t="str">
        <f t="shared" si="45"/>
        <v/>
      </c>
      <c r="O241" s="54" t="str">
        <f t="shared" si="46"/>
        <v/>
      </c>
      <c r="P241" s="53" t="str">
        <f t="shared" si="37"/>
        <v/>
      </c>
      <c r="Q241" s="52" t="str">
        <f t="shared" si="38"/>
        <v/>
      </c>
      <c r="R241" s="55" t="str">
        <f t="shared" si="39"/>
        <v/>
      </c>
      <c r="S241" s="52" t="str">
        <f t="shared" si="47"/>
        <v/>
      </c>
      <c r="T241" s="81" t="str">
        <f t="shared" si="40"/>
        <v/>
      </c>
      <c r="U241" s="53" t="str">
        <f>IF(S241="","",COUNTIF($S$7:S241,"該当２"))</f>
        <v/>
      </c>
      <c r="V241" s="56" t="str">
        <f t="shared" si="41"/>
        <v/>
      </c>
      <c r="W241" s="81" t="str">
        <f t="shared" si="42"/>
        <v/>
      </c>
      <c r="X241" s="53" t="str">
        <f>IF(V241="","",COUNTIF($V$7:V241,"該当３"))</f>
        <v/>
      </c>
    </row>
    <row r="242" spans="1:24">
      <c r="A242" s="237">
        <v>2020115003</v>
      </c>
      <c r="B242" s="237">
        <v>20</v>
      </c>
      <c r="C242" s="238">
        <v>201</v>
      </c>
      <c r="D242" s="239">
        <v>15</v>
      </c>
      <c r="E242" s="238">
        <v>3</v>
      </c>
      <c r="F242" s="237" t="s">
        <v>511</v>
      </c>
      <c r="G242" s="278" t="s">
        <v>512</v>
      </c>
      <c r="H242" s="237" t="s">
        <v>718</v>
      </c>
      <c r="I242" s="237" t="s">
        <v>721</v>
      </c>
      <c r="J242" s="51"/>
      <c r="K242" s="52" t="str">
        <f t="shared" si="43"/>
        <v/>
      </c>
      <c r="L242" s="81" t="str">
        <f t="shared" si="44"/>
        <v/>
      </c>
      <c r="M242" s="53" t="str">
        <f>IF(K242="","",COUNTIF($K$7:K242,"ﾘｽﾄ１"))</f>
        <v/>
      </c>
      <c r="N242" s="53" t="str">
        <f t="shared" si="45"/>
        <v/>
      </c>
      <c r="O242" s="54" t="str">
        <f t="shared" si="46"/>
        <v/>
      </c>
      <c r="P242" s="53" t="str">
        <f t="shared" si="37"/>
        <v/>
      </c>
      <c r="Q242" s="52" t="str">
        <f t="shared" si="38"/>
        <v/>
      </c>
      <c r="R242" s="55" t="str">
        <f t="shared" si="39"/>
        <v/>
      </c>
      <c r="S242" s="52" t="str">
        <f t="shared" si="47"/>
        <v/>
      </c>
      <c r="T242" s="81" t="str">
        <f t="shared" si="40"/>
        <v/>
      </c>
      <c r="U242" s="53" t="str">
        <f>IF(S242="","",COUNTIF($S$7:S242,"該当２"))</f>
        <v/>
      </c>
      <c r="V242" s="56" t="str">
        <f t="shared" si="41"/>
        <v/>
      </c>
      <c r="W242" s="81" t="str">
        <f t="shared" si="42"/>
        <v/>
      </c>
      <c r="X242" s="53" t="str">
        <f>IF(V242="","",COUNTIF($V$7:V242,"該当３"))</f>
        <v/>
      </c>
    </row>
    <row r="243" spans="1:24">
      <c r="A243" s="237">
        <v>2020115004</v>
      </c>
      <c r="B243" s="237">
        <v>20</v>
      </c>
      <c r="C243" s="238">
        <v>201</v>
      </c>
      <c r="D243" s="239">
        <v>15</v>
      </c>
      <c r="E243" s="238">
        <v>4</v>
      </c>
      <c r="F243" s="237" t="s">
        <v>511</v>
      </c>
      <c r="G243" s="278" t="s">
        <v>512</v>
      </c>
      <c r="H243" s="237" t="s">
        <v>718</v>
      </c>
      <c r="I243" s="237" t="s">
        <v>665</v>
      </c>
      <c r="J243" s="51"/>
      <c r="K243" s="52" t="str">
        <f t="shared" si="43"/>
        <v/>
      </c>
      <c r="L243" s="81" t="str">
        <f t="shared" si="44"/>
        <v/>
      </c>
      <c r="M243" s="53" t="str">
        <f>IF(K243="","",COUNTIF($K$7:K243,"ﾘｽﾄ１"))</f>
        <v/>
      </c>
      <c r="N243" s="53" t="str">
        <f t="shared" si="45"/>
        <v/>
      </c>
      <c r="O243" s="54" t="str">
        <f t="shared" si="46"/>
        <v/>
      </c>
      <c r="P243" s="53" t="str">
        <f t="shared" si="37"/>
        <v/>
      </c>
      <c r="Q243" s="52" t="str">
        <f t="shared" si="38"/>
        <v/>
      </c>
      <c r="R243" s="55" t="str">
        <f t="shared" si="39"/>
        <v/>
      </c>
      <c r="S243" s="52" t="str">
        <f t="shared" si="47"/>
        <v/>
      </c>
      <c r="T243" s="81" t="str">
        <f t="shared" si="40"/>
        <v/>
      </c>
      <c r="U243" s="53" t="str">
        <f>IF(S243="","",COUNTIF($S$7:S243,"該当２"))</f>
        <v/>
      </c>
      <c r="V243" s="56" t="str">
        <f t="shared" si="41"/>
        <v/>
      </c>
      <c r="W243" s="81" t="str">
        <f t="shared" si="42"/>
        <v/>
      </c>
      <c r="X243" s="53" t="str">
        <f>IF(V243="","",COUNTIF($V$7:V243,"該当３"))</f>
        <v/>
      </c>
    </row>
    <row r="244" spans="1:24">
      <c r="A244" s="237">
        <v>2020115005</v>
      </c>
      <c r="B244" s="237">
        <v>20</v>
      </c>
      <c r="C244" s="238">
        <v>201</v>
      </c>
      <c r="D244" s="239">
        <v>15</v>
      </c>
      <c r="E244" s="238">
        <v>5</v>
      </c>
      <c r="F244" s="237" t="s">
        <v>511</v>
      </c>
      <c r="G244" s="278" t="s">
        <v>512</v>
      </c>
      <c r="H244" s="237" t="s">
        <v>718</v>
      </c>
      <c r="I244" s="237" t="s">
        <v>722</v>
      </c>
      <c r="J244" s="51"/>
      <c r="K244" s="52" t="str">
        <f t="shared" si="43"/>
        <v/>
      </c>
      <c r="L244" s="81" t="str">
        <f t="shared" si="44"/>
        <v/>
      </c>
      <c r="M244" s="53" t="str">
        <f>IF(K244="","",COUNTIF($K$7:K244,"ﾘｽﾄ１"))</f>
        <v/>
      </c>
      <c r="N244" s="53" t="str">
        <f t="shared" si="45"/>
        <v/>
      </c>
      <c r="O244" s="54" t="str">
        <f t="shared" si="46"/>
        <v/>
      </c>
      <c r="P244" s="53" t="str">
        <f t="shared" si="37"/>
        <v/>
      </c>
      <c r="Q244" s="52" t="str">
        <f t="shared" si="38"/>
        <v/>
      </c>
      <c r="R244" s="55" t="str">
        <f t="shared" si="39"/>
        <v/>
      </c>
      <c r="S244" s="52" t="str">
        <f t="shared" si="47"/>
        <v/>
      </c>
      <c r="T244" s="81" t="str">
        <f t="shared" si="40"/>
        <v/>
      </c>
      <c r="U244" s="53" t="str">
        <f>IF(S244="","",COUNTIF($S$7:S244,"該当２"))</f>
        <v/>
      </c>
      <c r="V244" s="56" t="str">
        <f t="shared" si="41"/>
        <v/>
      </c>
      <c r="W244" s="81" t="str">
        <f t="shared" si="42"/>
        <v/>
      </c>
      <c r="X244" s="53" t="str">
        <f>IF(V244="","",COUNTIF($V$7:V244,"該当３"))</f>
        <v/>
      </c>
    </row>
    <row r="245" spans="1:24">
      <c r="A245" s="237">
        <v>2020115006</v>
      </c>
      <c r="B245" s="237">
        <v>20</v>
      </c>
      <c r="C245" s="238">
        <v>201</v>
      </c>
      <c r="D245" s="239">
        <v>15</v>
      </c>
      <c r="E245" s="238">
        <v>6</v>
      </c>
      <c r="F245" s="237" t="s">
        <v>511</v>
      </c>
      <c r="G245" s="278" t="s">
        <v>512</v>
      </c>
      <c r="H245" s="237" t="s">
        <v>718</v>
      </c>
      <c r="I245" s="237" t="s">
        <v>411</v>
      </c>
      <c r="J245" s="51"/>
      <c r="K245" s="52" t="str">
        <f t="shared" si="43"/>
        <v/>
      </c>
      <c r="L245" s="81" t="str">
        <f t="shared" si="44"/>
        <v/>
      </c>
      <c r="M245" s="53" t="str">
        <f>IF(K245="","",COUNTIF($K$7:K245,"ﾘｽﾄ１"))</f>
        <v/>
      </c>
      <c r="N245" s="53" t="str">
        <f t="shared" si="45"/>
        <v/>
      </c>
      <c r="O245" s="54" t="str">
        <f t="shared" si="46"/>
        <v/>
      </c>
      <c r="P245" s="53" t="str">
        <f t="shared" si="37"/>
        <v/>
      </c>
      <c r="Q245" s="52" t="str">
        <f t="shared" si="38"/>
        <v/>
      </c>
      <c r="R245" s="55" t="str">
        <f t="shared" si="39"/>
        <v/>
      </c>
      <c r="S245" s="52" t="str">
        <f t="shared" si="47"/>
        <v/>
      </c>
      <c r="T245" s="81" t="str">
        <f t="shared" si="40"/>
        <v/>
      </c>
      <c r="U245" s="53" t="str">
        <f>IF(S245="","",COUNTIF($S$7:S245,"該当２"))</f>
        <v/>
      </c>
      <c r="V245" s="56" t="str">
        <f t="shared" si="41"/>
        <v/>
      </c>
      <c r="W245" s="81" t="str">
        <f t="shared" si="42"/>
        <v/>
      </c>
      <c r="X245" s="53" t="str">
        <f>IF(V245="","",COUNTIF($V$7:V245,"該当３"))</f>
        <v/>
      </c>
    </row>
    <row r="246" spans="1:24">
      <c r="A246" s="237">
        <v>2020115007</v>
      </c>
      <c r="B246" s="237">
        <v>20</v>
      </c>
      <c r="C246" s="238">
        <v>201</v>
      </c>
      <c r="D246" s="239">
        <v>15</v>
      </c>
      <c r="E246" s="238">
        <v>7</v>
      </c>
      <c r="F246" s="237" t="s">
        <v>511</v>
      </c>
      <c r="G246" s="278" t="s">
        <v>512</v>
      </c>
      <c r="H246" s="237" t="s">
        <v>718</v>
      </c>
      <c r="I246" s="237" t="s">
        <v>474</v>
      </c>
      <c r="J246" s="51"/>
      <c r="K246" s="52" t="str">
        <f t="shared" si="43"/>
        <v/>
      </c>
      <c r="L246" s="81" t="str">
        <f t="shared" si="44"/>
        <v/>
      </c>
      <c r="M246" s="53" t="str">
        <f>IF(K246="","",COUNTIF($K$7:K246,"ﾘｽﾄ１"))</f>
        <v/>
      </c>
      <c r="N246" s="53" t="str">
        <f t="shared" si="45"/>
        <v/>
      </c>
      <c r="O246" s="54" t="str">
        <f t="shared" si="46"/>
        <v/>
      </c>
      <c r="P246" s="53" t="str">
        <f t="shared" si="37"/>
        <v/>
      </c>
      <c r="Q246" s="52" t="str">
        <f t="shared" si="38"/>
        <v/>
      </c>
      <c r="R246" s="55" t="str">
        <f t="shared" si="39"/>
        <v/>
      </c>
      <c r="S246" s="52" t="str">
        <f t="shared" si="47"/>
        <v/>
      </c>
      <c r="T246" s="81" t="str">
        <f t="shared" si="40"/>
        <v/>
      </c>
      <c r="U246" s="53" t="str">
        <f>IF(S246="","",COUNTIF($S$7:S246,"該当２"))</f>
        <v/>
      </c>
      <c r="V246" s="56" t="str">
        <f t="shared" si="41"/>
        <v/>
      </c>
      <c r="W246" s="81" t="str">
        <f t="shared" si="42"/>
        <v/>
      </c>
      <c r="X246" s="53" t="str">
        <f>IF(V246="","",COUNTIF($V$7:V246,"該当３"))</f>
        <v/>
      </c>
    </row>
    <row r="247" spans="1:24">
      <c r="A247" s="237">
        <v>2020116000</v>
      </c>
      <c r="B247" s="237">
        <v>20</v>
      </c>
      <c r="C247" s="238">
        <v>201</v>
      </c>
      <c r="D247" s="239">
        <v>16</v>
      </c>
      <c r="E247" s="238">
        <v>0</v>
      </c>
      <c r="F247" s="237" t="s">
        <v>511</v>
      </c>
      <c r="G247" s="278" t="s">
        <v>512</v>
      </c>
      <c r="H247" s="237" t="s">
        <v>723</v>
      </c>
      <c r="I247" s="237"/>
      <c r="J247" s="51"/>
      <c r="K247" s="52" t="str">
        <f t="shared" si="43"/>
        <v/>
      </c>
      <c r="L247" s="81" t="str">
        <f t="shared" si="44"/>
        <v/>
      </c>
      <c r="M247" s="53" t="str">
        <f>IF(K247="","",COUNTIF($K$7:K247,"ﾘｽﾄ１"))</f>
        <v/>
      </c>
      <c r="N247" s="53" t="str">
        <f t="shared" si="45"/>
        <v/>
      </c>
      <c r="O247" s="54" t="str">
        <f t="shared" si="46"/>
        <v/>
      </c>
      <c r="P247" s="53" t="str">
        <f t="shared" si="37"/>
        <v/>
      </c>
      <c r="Q247" s="52" t="str">
        <f t="shared" si="38"/>
        <v/>
      </c>
      <c r="R247" s="55" t="str">
        <f t="shared" si="39"/>
        <v/>
      </c>
      <c r="S247" s="52" t="str">
        <f t="shared" si="47"/>
        <v/>
      </c>
      <c r="T247" s="81" t="str">
        <f t="shared" si="40"/>
        <v/>
      </c>
      <c r="U247" s="53" t="str">
        <f>IF(S247="","",COUNTIF($S$7:S247,"該当２"))</f>
        <v/>
      </c>
      <c r="V247" s="56" t="str">
        <f t="shared" si="41"/>
        <v/>
      </c>
      <c r="W247" s="81" t="str">
        <f t="shared" si="42"/>
        <v/>
      </c>
      <c r="X247" s="53" t="str">
        <f>IF(V247="","",COUNTIF($V$7:V247,"該当３"))</f>
        <v/>
      </c>
    </row>
    <row r="248" spans="1:24">
      <c r="A248" s="237">
        <v>2020116001</v>
      </c>
      <c r="B248" s="237">
        <v>20</v>
      </c>
      <c r="C248" s="238">
        <v>201</v>
      </c>
      <c r="D248" s="239">
        <v>16</v>
      </c>
      <c r="E248" s="238">
        <v>1</v>
      </c>
      <c r="F248" s="237" t="s">
        <v>511</v>
      </c>
      <c r="G248" s="278" t="s">
        <v>512</v>
      </c>
      <c r="H248" s="237" t="s">
        <v>723</v>
      </c>
      <c r="I248" s="237" t="s">
        <v>724</v>
      </c>
      <c r="J248" s="51"/>
      <c r="K248" s="52" t="str">
        <f t="shared" si="43"/>
        <v/>
      </c>
      <c r="L248" s="81" t="str">
        <f t="shared" si="44"/>
        <v/>
      </c>
      <c r="M248" s="53" t="str">
        <f>IF(K248="","",COUNTIF($K$7:K248,"ﾘｽﾄ１"))</f>
        <v/>
      </c>
      <c r="N248" s="53" t="str">
        <f t="shared" si="45"/>
        <v/>
      </c>
      <c r="O248" s="54" t="str">
        <f t="shared" si="46"/>
        <v/>
      </c>
      <c r="P248" s="53" t="str">
        <f t="shared" si="37"/>
        <v/>
      </c>
      <c r="Q248" s="52" t="str">
        <f t="shared" si="38"/>
        <v/>
      </c>
      <c r="R248" s="55" t="str">
        <f t="shared" si="39"/>
        <v/>
      </c>
      <c r="S248" s="52" t="str">
        <f t="shared" si="47"/>
        <v/>
      </c>
      <c r="T248" s="81" t="str">
        <f t="shared" si="40"/>
        <v/>
      </c>
      <c r="U248" s="53" t="str">
        <f>IF(S248="","",COUNTIF($S$7:S248,"該当２"))</f>
        <v/>
      </c>
      <c r="V248" s="56" t="str">
        <f t="shared" si="41"/>
        <v/>
      </c>
      <c r="W248" s="81" t="str">
        <f t="shared" si="42"/>
        <v/>
      </c>
      <c r="X248" s="53" t="str">
        <f>IF(V248="","",COUNTIF($V$7:V248,"該当３"))</f>
        <v/>
      </c>
    </row>
    <row r="249" spans="1:24">
      <c r="A249" s="237">
        <v>2020116002</v>
      </c>
      <c r="B249" s="237">
        <v>20</v>
      </c>
      <c r="C249" s="238">
        <v>201</v>
      </c>
      <c r="D249" s="239">
        <v>16</v>
      </c>
      <c r="E249" s="238">
        <v>2</v>
      </c>
      <c r="F249" s="237" t="s">
        <v>511</v>
      </c>
      <c r="G249" s="278" t="s">
        <v>512</v>
      </c>
      <c r="H249" s="237" t="s">
        <v>723</v>
      </c>
      <c r="I249" s="237" t="s">
        <v>638</v>
      </c>
      <c r="J249" s="51"/>
      <c r="K249" s="52" t="str">
        <f t="shared" si="43"/>
        <v/>
      </c>
      <c r="L249" s="81" t="str">
        <f t="shared" si="44"/>
        <v/>
      </c>
      <c r="M249" s="53" t="str">
        <f>IF(K249="","",COUNTIF($K$7:K249,"ﾘｽﾄ１"))</f>
        <v/>
      </c>
      <c r="N249" s="53" t="str">
        <f t="shared" si="45"/>
        <v/>
      </c>
      <c r="O249" s="54" t="str">
        <f t="shared" si="46"/>
        <v/>
      </c>
      <c r="P249" s="53" t="str">
        <f t="shared" si="37"/>
        <v/>
      </c>
      <c r="Q249" s="52" t="str">
        <f t="shared" si="38"/>
        <v/>
      </c>
      <c r="R249" s="55" t="str">
        <f t="shared" si="39"/>
        <v/>
      </c>
      <c r="S249" s="52" t="str">
        <f t="shared" si="47"/>
        <v/>
      </c>
      <c r="T249" s="81" t="str">
        <f t="shared" si="40"/>
        <v/>
      </c>
      <c r="U249" s="53" t="str">
        <f>IF(S249="","",COUNTIF($S$7:S249,"該当２"))</f>
        <v/>
      </c>
      <c r="V249" s="56" t="str">
        <f t="shared" si="41"/>
        <v/>
      </c>
      <c r="W249" s="81" t="str">
        <f t="shared" si="42"/>
        <v/>
      </c>
      <c r="X249" s="53" t="str">
        <f>IF(V249="","",COUNTIF($V$7:V249,"該当３"))</f>
        <v/>
      </c>
    </row>
    <row r="250" spans="1:24">
      <c r="A250" s="237">
        <v>2020116003</v>
      </c>
      <c r="B250" s="237">
        <v>20</v>
      </c>
      <c r="C250" s="238">
        <v>201</v>
      </c>
      <c r="D250" s="239">
        <v>16</v>
      </c>
      <c r="E250" s="238">
        <v>3</v>
      </c>
      <c r="F250" s="237" t="s">
        <v>511</v>
      </c>
      <c r="G250" s="278" t="s">
        <v>512</v>
      </c>
      <c r="H250" s="237" t="s">
        <v>723</v>
      </c>
      <c r="I250" s="237" t="s">
        <v>725</v>
      </c>
      <c r="J250" s="51"/>
      <c r="K250" s="52" t="str">
        <f t="shared" si="43"/>
        <v/>
      </c>
      <c r="L250" s="81" t="str">
        <f t="shared" si="44"/>
        <v/>
      </c>
      <c r="M250" s="53" t="str">
        <f>IF(K250="","",COUNTIF($K$7:K250,"ﾘｽﾄ１"))</f>
        <v/>
      </c>
      <c r="N250" s="53" t="str">
        <f t="shared" si="45"/>
        <v/>
      </c>
      <c r="O250" s="54" t="str">
        <f t="shared" si="46"/>
        <v/>
      </c>
      <c r="P250" s="53" t="str">
        <f t="shared" si="37"/>
        <v/>
      </c>
      <c r="Q250" s="52" t="str">
        <f t="shared" si="38"/>
        <v/>
      </c>
      <c r="R250" s="55" t="str">
        <f t="shared" si="39"/>
        <v/>
      </c>
      <c r="S250" s="52" t="str">
        <f t="shared" si="47"/>
        <v/>
      </c>
      <c r="T250" s="81" t="str">
        <f t="shared" si="40"/>
        <v/>
      </c>
      <c r="U250" s="53" t="str">
        <f>IF(S250="","",COUNTIF($S$7:S250,"該当２"))</f>
        <v/>
      </c>
      <c r="V250" s="56" t="str">
        <f t="shared" si="41"/>
        <v/>
      </c>
      <c r="W250" s="81" t="str">
        <f t="shared" si="42"/>
        <v/>
      </c>
      <c r="X250" s="53" t="str">
        <f>IF(V250="","",COUNTIF($V$7:V250,"該当３"))</f>
        <v/>
      </c>
    </row>
    <row r="251" spans="1:24">
      <c r="A251" s="237">
        <v>2020116004</v>
      </c>
      <c r="B251" s="237">
        <v>20</v>
      </c>
      <c r="C251" s="238">
        <v>201</v>
      </c>
      <c r="D251" s="239">
        <v>16</v>
      </c>
      <c r="E251" s="238">
        <v>4</v>
      </c>
      <c r="F251" s="237" t="s">
        <v>511</v>
      </c>
      <c r="G251" s="278" t="s">
        <v>512</v>
      </c>
      <c r="H251" s="278" t="s">
        <v>723</v>
      </c>
      <c r="I251" s="237" t="s">
        <v>726</v>
      </c>
      <c r="J251" s="51"/>
      <c r="K251" s="52" t="str">
        <f t="shared" si="43"/>
        <v/>
      </c>
      <c r="L251" s="81" t="str">
        <f t="shared" si="44"/>
        <v/>
      </c>
      <c r="M251" s="53" t="str">
        <f>IF(K251="","",COUNTIF($K$7:K251,"ﾘｽﾄ１"))</f>
        <v/>
      </c>
      <c r="N251" s="53" t="str">
        <f t="shared" si="45"/>
        <v/>
      </c>
      <c r="O251" s="54" t="str">
        <f t="shared" si="46"/>
        <v/>
      </c>
      <c r="P251" s="53" t="str">
        <f t="shared" si="37"/>
        <v/>
      </c>
      <c r="Q251" s="52" t="str">
        <f t="shared" si="38"/>
        <v/>
      </c>
      <c r="R251" s="55" t="str">
        <f t="shared" si="39"/>
        <v/>
      </c>
      <c r="S251" s="52" t="str">
        <f t="shared" si="47"/>
        <v/>
      </c>
      <c r="T251" s="81" t="str">
        <f t="shared" si="40"/>
        <v/>
      </c>
      <c r="U251" s="53" t="str">
        <f>IF(S251="","",COUNTIF($S$7:S251,"該当２"))</f>
        <v/>
      </c>
      <c r="V251" s="56" t="str">
        <f t="shared" si="41"/>
        <v/>
      </c>
      <c r="W251" s="81" t="str">
        <f t="shared" si="42"/>
        <v/>
      </c>
      <c r="X251" s="53" t="str">
        <f>IF(V251="","",COUNTIF($V$7:V251,"該当３"))</f>
        <v/>
      </c>
    </row>
    <row r="252" spans="1:24">
      <c r="A252" s="237">
        <v>2020116005</v>
      </c>
      <c r="B252" s="237">
        <v>20</v>
      </c>
      <c r="C252" s="238">
        <v>201</v>
      </c>
      <c r="D252" s="239">
        <v>16</v>
      </c>
      <c r="E252" s="238">
        <v>5</v>
      </c>
      <c r="F252" s="237" t="s">
        <v>511</v>
      </c>
      <c r="G252" s="278" t="s">
        <v>512</v>
      </c>
      <c r="H252" s="237" t="s">
        <v>723</v>
      </c>
      <c r="I252" s="237" t="s">
        <v>727</v>
      </c>
      <c r="J252" s="51"/>
      <c r="K252" s="52" t="str">
        <f t="shared" si="43"/>
        <v/>
      </c>
      <c r="L252" s="81" t="str">
        <f t="shared" si="44"/>
        <v/>
      </c>
      <c r="M252" s="53" t="str">
        <f>IF(K252="","",COUNTIF($K$7:K252,"ﾘｽﾄ１"))</f>
        <v/>
      </c>
      <c r="N252" s="53" t="str">
        <f t="shared" si="45"/>
        <v/>
      </c>
      <c r="O252" s="54" t="str">
        <f t="shared" si="46"/>
        <v/>
      </c>
      <c r="P252" s="53" t="str">
        <f t="shared" si="37"/>
        <v/>
      </c>
      <c r="Q252" s="52" t="str">
        <f t="shared" si="38"/>
        <v/>
      </c>
      <c r="R252" s="55" t="str">
        <f t="shared" si="39"/>
        <v/>
      </c>
      <c r="S252" s="52" t="str">
        <f t="shared" si="47"/>
        <v/>
      </c>
      <c r="T252" s="81" t="str">
        <f t="shared" si="40"/>
        <v/>
      </c>
      <c r="U252" s="53" t="str">
        <f>IF(S252="","",COUNTIF($S$7:S252,"該当２"))</f>
        <v/>
      </c>
      <c r="V252" s="56" t="str">
        <f t="shared" si="41"/>
        <v/>
      </c>
      <c r="W252" s="81" t="str">
        <f t="shared" si="42"/>
        <v/>
      </c>
      <c r="X252" s="53" t="str">
        <f>IF(V252="","",COUNTIF($V$7:V252,"該当３"))</f>
        <v/>
      </c>
    </row>
    <row r="253" spans="1:24">
      <c r="A253" s="237">
        <v>2020116006</v>
      </c>
      <c r="B253" s="237">
        <v>20</v>
      </c>
      <c r="C253" s="238">
        <v>201</v>
      </c>
      <c r="D253" s="239">
        <v>16</v>
      </c>
      <c r="E253" s="238">
        <v>6</v>
      </c>
      <c r="F253" s="237" t="s">
        <v>511</v>
      </c>
      <c r="G253" s="278" t="s">
        <v>512</v>
      </c>
      <c r="H253" s="237" t="s">
        <v>723</v>
      </c>
      <c r="I253" s="237" t="s">
        <v>728</v>
      </c>
      <c r="J253" s="51"/>
      <c r="K253" s="52" t="str">
        <f t="shared" si="43"/>
        <v/>
      </c>
      <c r="L253" s="81" t="str">
        <f t="shared" si="44"/>
        <v/>
      </c>
      <c r="M253" s="53" t="str">
        <f>IF(K253="","",COUNTIF($K$7:K253,"ﾘｽﾄ１"))</f>
        <v/>
      </c>
      <c r="N253" s="53" t="str">
        <f t="shared" si="45"/>
        <v/>
      </c>
      <c r="O253" s="54" t="str">
        <f t="shared" si="46"/>
        <v/>
      </c>
      <c r="P253" s="53" t="str">
        <f t="shared" si="37"/>
        <v/>
      </c>
      <c r="Q253" s="52" t="str">
        <f t="shared" si="38"/>
        <v/>
      </c>
      <c r="R253" s="55" t="str">
        <f t="shared" si="39"/>
        <v/>
      </c>
      <c r="S253" s="52" t="str">
        <f t="shared" si="47"/>
        <v/>
      </c>
      <c r="T253" s="81" t="str">
        <f t="shared" si="40"/>
        <v/>
      </c>
      <c r="U253" s="53" t="str">
        <f>IF(S253="","",COUNTIF($S$7:S253,"該当２"))</f>
        <v/>
      </c>
      <c r="V253" s="56" t="str">
        <f t="shared" si="41"/>
        <v/>
      </c>
      <c r="W253" s="81" t="str">
        <f t="shared" si="42"/>
        <v/>
      </c>
      <c r="X253" s="53" t="str">
        <f>IF(V253="","",COUNTIF($V$7:V253,"該当３"))</f>
        <v/>
      </c>
    </row>
    <row r="254" spans="1:24">
      <c r="A254" s="237">
        <v>2020116007</v>
      </c>
      <c r="B254" s="237">
        <v>20</v>
      </c>
      <c r="C254" s="238">
        <v>201</v>
      </c>
      <c r="D254" s="239">
        <v>16</v>
      </c>
      <c r="E254" s="238">
        <v>7</v>
      </c>
      <c r="F254" s="237" t="s">
        <v>511</v>
      </c>
      <c r="G254" s="278" t="s">
        <v>512</v>
      </c>
      <c r="H254" s="237" t="s">
        <v>723</v>
      </c>
      <c r="I254" s="237" t="s">
        <v>729</v>
      </c>
      <c r="J254" s="51"/>
      <c r="K254" s="52" t="str">
        <f t="shared" si="43"/>
        <v/>
      </c>
      <c r="L254" s="81" t="str">
        <f t="shared" si="44"/>
        <v/>
      </c>
      <c r="M254" s="53" t="str">
        <f>IF(K254="","",COUNTIF($K$7:K254,"ﾘｽﾄ１"))</f>
        <v/>
      </c>
      <c r="N254" s="53" t="str">
        <f t="shared" si="45"/>
        <v/>
      </c>
      <c r="O254" s="54" t="str">
        <f t="shared" si="46"/>
        <v/>
      </c>
      <c r="P254" s="53" t="str">
        <f t="shared" si="37"/>
        <v/>
      </c>
      <c r="Q254" s="52" t="str">
        <f t="shared" si="38"/>
        <v/>
      </c>
      <c r="R254" s="55" t="str">
        <f t="shared" si="39"/>
        <v/>
      </c>
      <c r="S254" s="52" t="str">
        <f t="shared" si="47"/>
        <v/>
      </c>
      <c r="T254" s="81" t="str">
        <f t="shared" si="40"/>
        <v/>
      </c>
      <c r="U254" s="53" t="str">
        <f>IF(S254="","",COUNTIF($S$7:S254,"該当２"))</f>
        <v/>
      </c>
      <c r="V254" s="56" t="str">
        <f t="shared" si="41"/>
        <v/>
      </c>
      <c r="W254" s="81" t="str">
        <f t="shared" si="42"/>
        <v/>
      </c>
      <c r="X254" s="53" t="str">
        <f>IF(V254="","",COUNTIF($V$7:V254,"該当３"))</f>
        <v/>
      </c>
    </row>
    <row r="255" spans="1:24">
      <c r="A255" s="237">
        <v>2020116008</v>
      </c>
      <c r="B255" s="237">
        <v>20</v>
      </c>
      <c r="C255" s="238">
        <v>201</v>
      </c>
      <c r="D255" s="239">
        <v>16</v>
      </c>
      <c r="E255" s="238">
        <v>8</v>
      </c>
      <c r="F255" s="237" t="s">
        <v>511</v>
      </c>
      <c r="G255" s="278" t="s">
        <v>512</v>
      </c>
      <c r="H255" s="237" t="s">
        <v>723</v>
      </c>
      <c r="I255" s="237" t="s">
        <v>730</v>
      </c>
      <c r="J255" s="51"/>
      <c r="K255" s="52" t="str">
        <f t="shared" si="43"/>
        <v/>
      </c>
      <c r="L255" s="81" t="str">
        <f t="shared" si="44"/>
        <v/>
      </c>
      <c r="M255" s="53" t="str">
        <f>IF(K255="","",COUNTIF($K$7:K255,"ﾘｽﾄ１"))</f>
        <v/>
      </c>
      <c r="N255" s="53" t="str">
        <f t="shared" si="45"/>
        <v/>
      </c>
      <c r="O255" s="54" t="str">
        <f t="shared" si="46"/>
        <v/>
      </c>
      <c r="P255" s="53" t="str">
        <f t="shared" si="37"/>
        <v/>
      </c>
      <c r="Q255" s="52" t="str">
        <f t="shared" si="38"/>
        <v/>
      </c>
      <c r="R255" s="55" t="str">
        <f t="shared" si="39"/>
        <v/>
      </c>
      <c r="S255" s="52" t="str">
        <f t="shared" si="47"/>
        <v/>
      </c>
      <c r="T255" s="81" t="str">
        <f t="shared" si="40"/>
        <v/>
      </c>
      <c r="U255" s="53" t="str">
        <f>IF(S255="","",COUNTIF($S$7:S255,"該当２"))</f>
        <v/>
      </c>
      <c r="V255" s="56" t="str">
        <f t="shared" si="41"/>
        <v/>
      </c>
      <c r="W255" s="81" t="str">
        <f t="shared" si="42"/>
        <v/>
      </c>
      <c r="X255" s="53" t="str">
        <f>IF(V255="","",COUNTIF($V$7:V255,"該当３"))</f>
        <v/>
      </c>
    </row>
    <row r="256" spans="1:24">
      <c r="A256" s="237">
        <v>2020116009</v>
      </c>
      <c r="B256" s="237">
        <v>20</v>
      </c>
      <c r="C256" s="238">
        <v>201</v>
      </c>
      <c r="D256" s="239">
        <v>16</v>
      </c>
      <c r="E256" s="238">
        <v>9</v>
      </c>
      <c r="F256" s="237" t="s">
        <v>511</v>
      </c>
      <c r="G256" s="278" t="s">
        <v>512</v>
      </c>
      <c r="H256" s="237" t="s">
        <v>723</v>
      </c>
      <c r="I256" s="237" t="s">
        <v>731</v>
      </c>
      <c r="J256" s="51"/>
      <c r="K256" s="52" t="str">
        <f t="shared" si="43"/>
        <v/>
      </c>
      <c r="L256" s="81" t="str">
        <f t="shared" si="44"/>
        <v/>
      </c>
      <c r="M256" s="53" t="str">
        <f>IF(K256="","",COUNTIF($K$7:K256,"ﾘｽﾄ１"))</f>
        <v/>
      </c>
      <c r="N256" s="53" t="str">
        <f t="shared" si="45"/>
        <v/>
      </c>
      <c r="O256" s="54" t="str">
        <f t="shared" si="46"/>
        <v/>
      </c>
      <c r="P256" s="53" t="str">
        <f t="shared" si="37"/>
        <v/>
      </c>
      <c r="Q256" s="52" t="str">
        <f t="shared" si="38"/>
        <v/>
      </c>
      <c r="R256" s="55" t="str">
        <f t="shared" si="39"/>
        <v/>
      </c>
      <c r="S256" s="52" t="str">
        <f t="shared" si="47"/>
        <v/>
      </c>
      <c r="T256" s="81" t="str">
        <f t="shared" si="40"/>
        <v/>
      </c>
      <c r="U256" s="53" t="str">
        <f>IF(S256="","",COUNTIF($S$7:S256,"該当２"))</f>
        <v/>
      </c>
      <c r="V256" s="56" t="str">
        <f t="shared" si="41"/>
        <v/>
      </c>
      <c r="W256" s="81" t="str">
        <f t="shared" si="42"/>
        <v/>
      </c>
      <c r="X256" s="53" t="str">
        <f>IF(V256="","",COUNTIF($V$7:V256,"該当３"))</f>
        <v/>
      </c>
    </row>
    <row r="257" spans="1:24">
      <c r="A257" s="237">
        <v>2020116010</v>
      </c>
      <c r="B257" s="237">
        <v>20</v>
      </c>
      <c r="C257" s="238">
        <v>201</v>
      </c>
      <c r="D257" s="239">
        <v>16</v>
      </c>
      <c r="E257" s="238">
        <v>10</v>
      </c>
      <c r="F257" s="237" t="s">
        <v>511</v>
      </c>
      <c r="G257" s="278" t="s">
        <v>512</v>
      </c>
      <c r="H257" s="237" t="s">
        <v>723</v>
      </c>
      <c r="I257" s="237" t="s">
        <v>732</v>
      </c>
      <c r="J257" s="51"/>
      <c r="K257" s="52" t="str">
        <f t="shared" si="43"/>
        <v/>
      </c>
      <c r="L257" s="81" t="str">
        <f t="shared" si="44"/>
        <v/>
      </c>
      <c r="M257" s="53" t="str">
        <f>IF(K257="","",COUNTIF($K$7:K257,"ﾘｽﾄ１"))</f>
        <v/>
      </c>
      <c r="N257" s="53" t="str">
        <f t="shared" si="45"/>
        <v/>
      </c>
      <c r="O257" s="54" t="str">
        <f t="shared" si="46"/>
        <v/>
      </c>
      <c r="P257" s="53" t="str">
        <f t="shared" si="37"/>
        <v/>
      </c>
      <c r="Q257" s="52" t="str">
        <f t="shared" si="38"/>
        <v/>
      </c>
      <c r="R257" s="55" t="str">
        <f t="shared" si="39"/>
        <v/>
      </c>
      <c r="S257" s="52" t="str">
        <f t="shared" si="47"/>
        <v/>
      </c>
      <c r="T257" s="81" t="str">
        <f t="shared" si="40"/>
        <v/>
      </c>
      <c r="U257" s="53" t="str">
        <f>IF(S257="","",COUNTIF($S$7:S257,"該当２"))</f>
        <v/>
      </c>
      <c r="V257" s="56" t="str">
        <f t="shared" si="41"/>
        <v/>
      </c>
      <c r="W257" s="81" t="str">
        <f t="shared" si="42"/>
        <v/>
      </c>
      <c r="X257" s="53" t="str">
        <f>IF(V257="","",COUNTIF($V$7:V257,"該当３"))</f>
        <v/>
      </c>
    </row>
    <row r="258" spans="1:24">
      <c r="A258" s="237">
        <v>2020116011</v>
      </c>
      <c r="B258" s="237">
        <v>20</v>
      </c>
      <c r="C258" s="238">
        <v>201</v>
      </c>
      <c r="D258" s="239">
        <v>16</v>
      </c>
      <c r="E258" s="238">
        <v>11</v>
      </c>
      <c r="F258" s="237" t="s">
        <v>511</v>
      </c>
      <c r="G258" s="278" t="s">
        <v>512</v>
      </c>
      <c r="H258" s="237" t="s">
        <v>723</v>
      </c>
      <c r="I258" s="237" t="s">
        <v>733</v>
      </c>
      <c r="J258" s="51"/>
      <c r="K258" s="52" t="str">
        <f t="shared" si="43"/>
        <v/>
      </c>
      <c r="L258" s="81" t="str">
        <f t="shared" si="44"/>
        <v/>
      </c>
      <c r="M258" s="53" t="str">
        <f>IF(K258="","",COUNTIF($K$7:K258,"ﾘｽﾄ１"))</f>
        <v/>
      </c>
      <c r="N258" s="53" t="str">
        <f t="shared" si="45"/>
        <v/>
      </c>
      <c r="O258" s="54" t="str">
        <f t="shared" si="46"/>
        <v/>
      </c>
      <c r="P258" s="53" t="str">
        <f t="shared" si="37"/>
        <v/>
      </c>
      <c r="Q258" s="52" t="str">
        <f t="shared" si="38"/>
        <v/>
      </c>
      <c r="R258" s="55" t="str">
        <f t="shared" si="39"/>
        <v/>
      </c>
      <c r="S258" s="52" t="str">
        <f t="shared" si="47"/>
        <v/>
      </c>
      <c r="T258" s="81" t="str">
        <f t="shared" si="40"/>
        <v/>
      </c>
      <c r="U258" s="53" t="str">
        <f>IF(S258="","",COUNTIF($S$7:S258,"該当２"))</f>
        <v/>
      </c>
      <c r="V258" s="56" t="str">
        <f t="shared" si="41"/>
        <v/>
      </c>
      <c r="W258" s="81" t="str">
        <f t="shared" si="42"/>
        <v/>
      </c>
      <c r="X258" s="53" t="str">
        <f>IF(V258="","",COUNTIF($V$7:V258,"該当３"))</f>
        <v/>
      </c>
    </row>
    <row r="259" spans="1:24">
      <c r="A259" s="237">
        <v>2020116012</v>
      </c>
      <c r="B259" s="237">
        <v>20</v>
      </c>
      <c r="C259" s="238">
        <v>201</v>
      </c>
      <c r="D259" s="239">
        <v>16</v>
      </c>
      <c r="E259" s="238">
        <v>12</v>
      </c>
      <c r="F259" s="237" t="s">
        <v>511</v>
      </c>
      <c r="G259" s="278" t="s">
        <v>512</v>
      </c>
      <c r="H259" s="237" t="s">
        <v>723</v>
      </c>
      <c r="I259" s="237" t="s">
        <v>734</v>
      </c>
      <c r="J259" s="51"/>
      <c r="K259" s="52" t="str">
        <f t="shared" si="43"/>
        <v/>
      </c>
      <c r="L259" s="81" t="str">
        <f t="shared" si="44"/>
        <v/>
      </c>
      <c r="M259" s="53" t="str">
        <f>IF(K259="","",COUNTIF($K$7:K259,"ﾘｽﾄ１"))</f>
        <v/>
      </c>
      <c r="N259" s="53" t="str">
        <f t="shared" si="45"/>
        <v/>
      </c>
      <c r="O259" s="54" t="str">
        <f t="shared" si="46"/>
        <v/>
      </c>
      <c r="P259" s="53" t="str">
        <f t="shared" si="37"/>
        <v/>
      </c>
      <c r="Q259" s="52" t="str">
        <f t="shared" si="38"/>
        <v/>
      </c>
      <c r="R259" s="55" t="str">
        <f t="shared" si="39"/>
        <v/>
      </c>
      <c r="S259" s="52" t="str">
        <f t="shared" si="47"/>
        <v/>
      </c>
      <c r="T259" s="81" t="str">
        <f t="shared" si="40"/>
        <v/>
      </c>
      <c r="U259" s="53" t="str">
        <f>IF(S259="","",COUNTIF($S$7:S259,"該当２"))</f>
        <v/>
      </c>
      <c r="V259" s="56" t="str">
        <f t="shared" si="41"/>
        <v/>
      </c>
      <c r="W259" s="81" t="str">
        <f t="shared" si="42"/>
        <v/>
      </c>
      <c r="X259" s="53" t="str">
        <f>IF(V259="","",COUNTIF($V$7:V259,"該当３"))</f>
        <v/>
      </c>
    </row>
    <row r="260" spans="1:24">
      <c r="A260" s="237">
        <v>2020116013</v>
      </c>
      <c r="B260" s="237">
        <v>20</v>
      </c>
      <c r="C260" s="238">
        <v>201</v>
      </c>
      <c r="D260" s="239">
        <v>16</v>
      </c>
      <c r="E260" s="238">
        <v>13</v>
      </c>
      <c r="F260" s="237" t="s">
        <v>511</v>
      </c>
      <c r="G260" s="278" t="s">
        <v>512</v>
      </c>
      <c r="H260" s="237" t="s">
        <v>723</v>
      </c>
      <c r="I260" s="237" t="s">
        <v>735</v>
      </c>
      <c r="J260" s="51"/>
      <c r="K260" s="52" t="str">
        <f t="shared" si="43"/>
        <v/>
      </c>
      <c r="L260" s="81" t="str">
        <f t="shared" si="44"/>
        <v/>
      </c>
      <c r="M260" s="53" t="str">
        <f>IF(K260="","",COUNTIF($K$7:K260,"ﾘｽﾄ１"))</f>
        <v/>
      </c>
      <c r="N260" s="53" t="str">
        <f t="shared" si="45"/>
        <v/>
      </c>
      <c r="O260" s="54" t="str">
        <f t="shared" si="46"/>
        <v/>
      </c>
      <c r="P260" s="53" t="str">
        <f t="shared" si="37"/>
        <v/>
      </c>
      <c r="Q260" s="52" t="str">
        <f t="shared" si="38"/>
        <v/>
      </c>
      <c r="R260" s="55" t="str">
        <f t="shared" si="39"/>
        <v/>
      </c>
      <c r="S260" s="52" t="str">
        <f t="shared" si="47"/>
        <v/>
      </c>
      <c r="T260" s="81" t="str">
        <f t="shared" si="40"/>
        <v/>
      </c>
      <c r="U260" s="53" t="str">
        <f>IF(S260="","",COUNTIF($S$7:S260,"該当２"))</f>
        <v/>
      </c>
      <c r="V260" s="56" t="str">
        <f t="shared" si="41"/>
        <v/>
      </c>
      <c r="W260" s="81" t="str">
        <f t="shared" si="42"/>
        <v/>
      </c>
      <c r="X260" s="53" t="str">
        <f>IF(V260="","",COUNTIF($V$7:V260,"該当３"))</f>
        <v/>
      </c>
    </row>
    <row r="261" spans="1:24">
      <c r="A261" s="237">
        <v>2020116014</v>
      </c>
      <c r="B261" s="237">
        <v>20</v>
      </c>
      <c r="C261" s="238">
        <v>201</v>
      </c>
      <c r="D261" s="239">
        <v>16</v>
      </c>
      <c r="E261" s="238">
        <v>14</v>
      </c>
      <c r="F261" s="237" t="s">
        <v>511</v>
      </c>
      <c r="G261" s="278" t="s">
        <v>512</v>
      </c>
      <c r="H261" s="237" t="s">
        <v>723</v>
      </c>
      <c r="I261" s="237" t="s">
        <v>736</v>
      </c>
      <c r="J261" s="51"/>
      <c r="K261" s="52" t="str">
        <f t="shared" si="43"/>
        <v/>
      </c>
      <c r="L261" s="81" t="str">
        <f t="shared" si="44"/>
        <v/>
      </c>
      <c r="M261" s="53" t="str">
        <f>IF(K261="","",COUNTIF($K$7:K261,"ﾘｽﾄ１"))</f>
        <v/>
      </c>
      <c r="N261" s="53" t="str">
        <f t="shared" si="45"/>
        <v/>
      </c>
      <c r="O261" s="54" t="str">
        <f t="shared" si="46"/>
        <v/>
      </c>
      <c r="P261" s="53" t="str">
        <f t="shared" si="37"/>
        <v/>
      </c>
      <c r="Q261" s="52" t="str">
        <f t="shared" si="38"/>
        <v/>
      </c>
      <c r="R261" s="55" t="str">
        <f t="shared" si="39"/>
        <v/>
      </c>
      <c r="S261" s="52" t="str">
        <f t="shared" si="47"/>
        <v/>
      </c>
      <c r="T261" s="81" t="str">
        <f t="shared" si="40"/>
        <v/>
      </c>
      <c r="U261" s="53" t="str">
        <f>IF(S261="","",COUNTIF($S$7:S261,"該当２"))</f>
        <v/>
      </c>
      <c r="V261" s="56" t="str">
        <f t="shared" si="41"/>
        <v/>
      </c>
      <c r="W261" s="81" t="str">
        <f t="shared" si="42"/>
        <v/>
      </c>
      <c r="X261" s="53" t="str">
        <f>IF(V261="","",COUNTIF($V$7:V261,"該当３"))</f>
        <v/>
      </c>
    </row>
    <row r="262" spans="1:24">
      <c r="A262" s="237">
        <v>2020117000</v>
      </c>
      <c r="B262" s="237">
        <v>20</v>
      </c>
      <c r="C262" s="238">
        <v>201</v>
      </c>
      <c r="D262" s="239">
        <v>17</v>
      </c>
      <c r="E262" s="238">
        <v>0</v>
      </c>
      <c r="F262" s="237" t="s">
        <v>511</v>
      </c>
      <c r="G262" s="237" t="s">
        <v>512</v>
      </c>
      <c r="H262" s="237" t="s">
        <v>737</v>
      </c>
      <c r="I262" s="237"/>
      <c r="J262" s="51"/>
      <c r="K262" s="52" t="str">
        <f t="shared" si="43"/>
        <v/>
      </c>
      <c r="L262" s="81" t="str">
        <f t="shared" si="44"/>
        <v/>
      </c>
      <c r="M262" s="53" t="str">
        <f>IF(K262="","",COUNTIF($K$7:K262,"ﾘｽﾄ１"))</f>
        <v/>
      </c>
      <c r="N262" s="53" t="str">
        <f t="shared" si="45"/>
        <v/>
      </c>
      <c r="O262" s="54" t="str">
        <f t="shared" si="46"/>
        <v/>
      </c>
      <c r="P262" s="53" t="str">
        <f t="shared" si="37"/>
        <v/>
      </c>
      <c r="Q262" s="52" t="str">
        <f t="shared" si="38"/>
        <v/>
      </c>
      <c r="R262" s="55" t="str">
        <f t="shared" si="39"/>
        <v/>
      </c>
      <c r="S262" s="52" t="str">
        <f t="shared" si="47"/>
        <v/>
      </c>
      <c r="T262" s="81" t="str">
        <f t="shared" si="40"/>
        <v/>
      </c>
      <c r="U262" s="53" t="str">
        <f>IF(S262="","",COUNTIF($S$7:S262,"該当２"))</f>
        <v/>
      </c>
      <c r="V262" s="56" t="str">
        <f t="shared" si="41"/>
        <v/>
      </c>
      <c r="W262" s="81" t="str">
        <f t="shared" si="42"/>
        <v/>
      </c>
      <c r="X262" s="53" t="str">
        <f>IF(V262="","",COUNTIF($V$7:V262,"該当３"))</f>
        <v/>
      </c>
    </row>
    <row r="263" spans="1:24">
      <c r="A263" s="237">
        <v>2020117001</v>
      </c>
      <c r="B263" s="237">
        <v>20</v>
      </c>
      <c r="C263" s="238">
        <v>201</v>
      </c>
      <c r="D263" s="239">
        <v>17</v>
      </c>
      <c r="E263" s="238">
        <v>1</v>
      </c>
      <c r="F263" s="237" t="s">
        <v>511</v>
      </c>
      <c r="G263" s="237" t="s">
        <v>512</v>
      </c>
      <c r="H263" s="237" t="s">
        <v>737</v>
      </c>
      <c r="I263" s="237" t="s">
        <v>738</v>
      </c>
      <c r="J263" s="51"/>
      <c r="K263" s="52" t="str">
        <f t="shared" si="43"/>
        <v/>
      </c>
      <c r="L263" s="81" t="str">
        <f t="shared" si="44"/>
        <v/>
      </c>
      <c r="M263" s="53" t="str">
        <f>IF(K263="","",COUNTIF($K$7:K263,"ﾘｽﾄ１"))</f>
        <v/>
      </c>
      <c r="N263" s="53" t="str">
        <f t="shared" si="45"/>
        <v/>
      </c>
      <c r="O263" s="54" t="str">
        <f t="shared" si="46"/>
        <v/>
      </c>
      <c r="P263" s="53" t="str">
        <f t="shared" si="37"/>
        <v/>
      </c>
      <c r="Q263" s="52" t="str">
        <f t="shared" si="38"/>
        <v/>
      </c>
      <c r="R263" s="55" t="str">
        <f t="shared" si="39"/>
        <v/>
      </c>
      <c r="S263" s="52" t="str">
        <f t="shared" si="47"/>
        <v/>
      </c>
      <c r="T263" s="81" t="str">
        <f t="shared" si="40"/>
        <v/>
      </c>
      <c r="U263" s="53" t="str">
        <f>IF(S263="","",COUNTIF($S$7:S263,"該当２"))</f>
        <v/>
      </c>
      <c r="V263" s="56" t="str">
        <f t="shared" si="41"/>
        <v/>
      </c>
      <c r="W263" s="81" t="str">
        <f t="shared" si="42"/>
        <v/>
      </c>
      <c r="X263" s="53" t="str">
        <f>IF(V263="","",COUNTIF($V$7:V263,"該当３"))</f>
        <v/>
      </c>
    </row>
    <row r="264" spans="1:24">
      <c r="A264" s="237">
        <v>2020117002</v>
      </c>
      <c r="B264" s="237">
        <v>20</v>
      </c>
      <c r="C264" s="238">
        <v>201</v>
      </c>
      <c r="D264" s="239">
        <v>17</v>
      </c>
      <c r="E264" s="238">
        <v>2</v>
      </c>
      <c r="F264" s="237" t="s">
        <v>511</v>
      </c>
      <c r="G264" s="237" t="s">
        <v>512</v>
      </c>
      <c r="H264" s="237" t="s">
        <v>737</v>
      </c>
      <c r="I264" s="237" t="s">
        <v>739</v>
      </c>
      <c r="J264" s="51"/>
      <c r="K264" s="52" t="str">
        <f t="shared" si="43"/>
        <v/>
      </c>
      <c r="L264" s="81" t="str">
        <f t="shared" si="44"/>
        <v/>
      </c>
      <c r="M264" s="53" t="str">
        <f>IF(K264="","",COUNTIF($K$7:K264,"ﾘｽﾄ１"))</f>
        <v/>
      </c>
      <c r="N264" s="53" t="str">
        <f t="shared" si="45"/>
        <v/>
      </c>
      <c r="O264" s="54" t="str">
        <f t="shared" si="46"/>
        <v/>
      </c>
      <c r="P264" s="53" t="str">
        <f t="shared" ref="P264:P327" si="48">IF(O264="該当１",G264,"")</f>
        <v/>
      </c>
      <c r="Q264" s="52" t="str">
        <f t="shared" ref="Q264:Q327" si="49">IF(O264="該当１","ﾘｽﾄ2","")</f>
        <v/>
      </c>
      <c r="R264" s="55" t="str">
        <f t="shared" ref="R264:R327" si="50">IF(Q264="ﾘｽﾄ2",H264,"")</f>
        <v/>
      </c>
      <c r="S264" s="52" t="str">
        <f t="shared" si="47"/>
        <v/>
      </c>
      <c r="T264" s="81" t="str">
        <f t="shared" ref="T264:T327" si="51">IF(S264="該当２",H264,"")</f>
        <v/>
      </c>
      <c r="U264" s="53" t="str">
        <f>IF(S264="","",COUNTIF($S$7:S264,"該当２"))</f>
        <v/>
      </c>
      <c r="V264" s="56" t="str">
        <f t="shared" ref="V264:V327" si="52">IF(AND($S$2=H264,E264&gt;0,E264&lt;998),"該当３","")</f>
        <v/>
      </c>
      <c r="W264" s="81" t="str">
        <f t="shared" ref="W264:W327" si="53">IF(V264="該当３",I264,"")</f>
        <v/>
      </c>
      <c r="X264" s="53" t="str">
        <f>IF(V264="","",COUNTIF($V$7:V264,"該当３"))</f>
        <v/>
      </c>
    </row>
    <row r="265" spans="1:24">
      <c r="A265" s="237">
        <v>2020117003</v>
      </c>
      <c r="B265" s="237">
        <v>20</v>
      </c>
      <c r="C265" s="238">
        <v>201</v>
      </c>
      <c r="D265" s="239">
        <v>17</v>
      </c>
      <c r="E265" s="238">
        <v>3</v>
      </c>
      <c r="F265" s="237" t="s">
        <v>511</v>
      </c>
      <c r="G265" s="237" t="s">
        <v>512</v>
      </c>
      <c r="H265" s="237" t="s">
        <v>737</v>
      </c>
      <c r="I265" s="237" t="s">
        <v>5</v>
      </c>
      <c r="J265" s="51"/>
      <c r="K265" s="52" t="str">
        <f t="shared" ref="K265:K328" si="54">IF(AND($C265&gt;0,$H265=""),"ﾘｽﾄ１","")</f>
        <v/>
      </c>
      <c r="L265" s="81" t="str">
        <f t="shared" ref="L265:L328" si="55">IF(K265="ﾘｽﾄ１",G265,"")</f>
        <v/>
      </c>
      <c r="M265" s="53" t="str">
        <f>IF(K265="","",COUNTIF($K$7:K265,"ﾘｽﾄ１"))</f>
        <v/>
      </c>
      <c r="N265" s="53" t="str">
        <f t="shared" ref="N265:N328" si="56">IF(AND(D265=0,E265&gt;0),"同一区","")</f>
        <v/>
      </c>
      <c r="O265" s="54" t="str">
        <f t="shared" ref="O265:O328" si="57">IF(AND(EXACT($K$2,G265),H265&gt;0),"該当１","")</f>
        <v/>
      </c>
      <c r="P265" s="53" t="str">
        <f t="shared" si="48"/>
        <v/>
      </c>
      <c r="Q265" s="52" t="str">
        <f t="shared" si="49"/>
        <v/>
      </c>
      <c r="R265" s="55" t="str">
        <f t="shared" si="50"/>
        <v/>
      </c>
      <c r="S265" s="52" t="str">
        <f t="shared" ref="S265:S328" si="58">IF(AND(Q265="ﾘｽﾄ2",OR(I265=0,AND(N265="同一区",E265=1))),"該当２","")</f>
        <v/>
      </c>
      <c r="T265" s="81" t="str">
        <f t="shared" si="51"/>
        <v/>
      </c>
      <c r="U265" s="53" t="str">
        <f>IF(S265="","",COUNTIF($S$7:S265,"該当２"))</f>
        <v/>
      </c>
      <c r="V265" s="56" t="str">
        <f t="shared" si="52"/>
        <v/>
      </c>
      <c r="W265" s="81" t="str">
        <f t="shared" si="53"/>
        <v/>
      </c>
      <c r="X265" s="53" t="str">
        <f>IF(V265="","",COUNTIF($V$7:V265,"該当３"))</f>
        <v/>
      </c>
    </row>
    <row r="266" spans="1:24">
      <c r="A266" s="237">
        <v>2020117004</v>
      </c>
      <c r="B266" s="237">
        <v>20</v>
      </c>
      <c r="C266" s="238">
        <v>201</v>
      </c>
      <c r="D266" s="239">
        <v>17</v>
      </c>
      <c r="E266" s="238">
        <v>4</v>
      </c>
      <c r="F266" s="237" t="s">
        <v>511</v>
      </c>
      <c r="G266" s="237" t="s">
        <v>512</v>
      </c>
      <c r="H266" s="237" t="s">
        <v>737</v>
      </c>
      <c r="I266" s="237" t="s">
        <v>459</v>
      </c>
      <c r="J266" s="51"/>
      <c r="K266" s="52" t="str">
        <f t="shared" si="54"/>
        <v/>
      </c>
      <c r="L266" s="81" t="str">
        <f t="shared" si="55"/>
        <v/>
      </c>
      <c r="M266" s="53" t="str">
        <f>IF(K266="","",COUNTIF($K$7:K266,"ﾘｽﾄ１"))</f>
        <v/>
      </c>
      <c r="N266" s="53" t="str">
        <f t="shared" si="56"/>
        <v/>
      </c>
      <c r="O266" s="54" t="str">
        <f t="shared" si="57"/>
        <v/>
      </c>
      <c r="P266" s="53" t="str">
        <f t="shared" si="48"/>
        <v/>
      </c>
      <c r="Q266" s="52" t="str">
        <f t="shared" si="49"/>
        <v/>
      </c>
      <c r="R266" s="55" t="str">
        <f t="shared" si="50"/>
        <v/>
      </c>
      <c r="S266" s="52" t="str">
        <f t="shared" si="58"/>
        <v/>
      </c>
      <c r="T266" s="81" t="str">
        <f t="shared" si="51"/>
        <v/>
      </c>
      <c r="U266" s="53" t="str">
        <f>IF(S266="","",COUNTIF($S$7:S266,"該当２"))</f>
        <v/>
      </c>
      <c r="V266" s="56" t="str">
        <f t="shared" si="52"/>
        <v/>
      </c>
      <c r="W266" s="81" t="str">
        <f t="shared" si="53"/>
        <v/>
      </c>
      <c r="X266" s="53" t="str">
        <f>IF(V266="","",COUNTIF($V$7:V266,"該当３"))</f>
        <v/>
      </c>
    </row>
    <row r="267" spans="1:24">
      <c r="A267" s="237">
        <v>2020117005</v>
      </c>
      <c r="B267" s="237">
        <v>20</v>
      </c>
      <c r="C267" s="238">
        <v>201</v>
      </c>
      <c r="D267" s="239">
        <v>17</v>
      </c>
      <c r="E267" s="238">
        <v>5</v>
      </c>
      <c r="F267" s="237" t="s">
        <v>511</v>
      </c>
      <c r="G267" s="237" t="s">
        <v>512</v>
      </c>
      <c r="H267" s="237" t="s">
        <v>737</v>
      </c>
      <c r="I267" s="237" t="s">
        <v>740</v>
      </c>
      <c r="J267" s="51"/>
      <c r="K267" s="52" t="str">
        <f t="shared" si="54"/>
        <v/>
      </c>
      <c r="L267" s="81" t="str">
        <f t="shared" si="55"/>
        <v/>
      </c>
      <c r="M267" s="53" t="str">
        <f>IF(K267="","",COUNTIF($K$7:K267,"ﾘｽﾄ１"))</f>
        <v/>
      </c>
      <c r="N267" s="53" t="str">
        <f t="shared" si="56"/>
        <v/>
      </c>
      <c r="O267" s="54" t="str">
        <f t="shared" si="57"/>
        <v/>
      </c>
      <c r="P267" s="53" t="str">
        <f t="shared" si="48"/>
        <v/>
      </c>
      <c r="Q267" s="52" t="str">
        <f t="shared" si="49"/>
        <v/>
      </c>
      <c r="R267" s="55" t="str">
        <f t="shared" si="50"/>
        <v/>
      </c>
      <c r="S267" s="52" t="str">
        <f t="shared" si="58"/>
        <v/>
      </c>
      <c r="T267" s="81" t="str">
        <f t="shared" si="51"/>
        <v/>
      </c>
      <c r="U267" s="53" t="str">
        <f>IF(S267="","",COUNTIF($S$7:S267,"該当２"))</f>
        <v/>
      </c>
      <c r="V267" s="56" t="str">
        <f t="shared" si="52"/>
        <v/>
      </c>
      <c r="W267" s="81" t="str">
        <f t="shared" si="53"/>
        <v/>
      </c>
      <c r="X267" s="53" t="str">
        <f>IF(V267="","",COUNTIF($V$7:V267,"該当３"))</f>
        <v/>
      </c>
    </row>
    <row r="268" spans="1:24">
      <c r="A268" s="237">
        <v>2020117006</v>
      </c>
      <c r="B268" s="237">
        <v>20</v>
      </c>
      <c r="C268" s="238">
        <v>201</v>
      </c>
      <c r="D268" s="239">
        <v>17</v>
      </c>
      <c r="E268" s="238">
        <v>6</v>
      </c>
      <c r="F268" s="237" t="s">
        <v>511</v>
      </c>
      <c r="G268" s="237" t="s">
        <v>512</v>
      </c>
      <c r="H268" s="237" t="s">
        <v>737</v>
      </c>
      <c r="I268" s="237" t="s">
        <v>741</v>
      </c>
      <c r="J268" s="51"/>
      <c r="K268" s="52" t="str">
        <f t="shared" si="54"/>
        <v/>
      </c>
      <c r="L268" s="81" t="str">
        <f t="shared" si="55"/>
        <v/>
      </c>
      <c r="M268" s="53" t="str">
        <f>IF(K268="","",COUNTIF($K$7:K268,"ﾘｽﾄ１"))</f>
        <v/>
      </c>
      <c r="N268" s="53" t="str">
        <f t="shared" si="56"/>
        <v/>
      </c>
      <c r="O268" s="54" t="str">
        <f t="shared" si="57"/>
        <v/>
      </c>
      <c r="P268" s="53" t="str">
        <f t="shared" si="48"/>
        <v/>
      </c>
      <c r="Q268" s="52" t="str">
        <f t="shared" si="49"/>
        <v/>
      </c>
      <c r="R268" s="55" t="str">
        <f t="shared" si="50"/>
        <v/>
      </c>
      <c r="S268" s="52" t="str">
        <f t="shared" si="58"/>
        <v/>
      </c>
      <c r="T268" s="81" t="str">
        <f t="shared" si="51"/>
        <v/>
      </c>
      <c r="U268" s="53" t="str">
        <f>IF(S268="","",COUNTIF($S$7:S268,"該当２"))</f>
        <v/>
      </c>
      <c r="V268" s="56" t="str">
        <f t="shared" si="52"/>
        <v/>
      </c>
      <c r="W268" s="81" t="str">
        <f t="shared" si="53"/>
        <v/>
      </c>
      <c r="X268" s="53" t="str">
        <f>IF(V268="","",COUNTIF($V$7:V268,"該当３"))</f>
        <v/>
      </c>
    </row>
    <row r="269" spans="1:24">
      <c r="A269" s="237">
        <v>2020117007</v>
      </c>
      <c r="B269" s="237">
        <v>20</v>
      </c>
      <c r="C269" s="238">
        <v>201</v>
      </c>
      <c r="D269" s="239">
        <v>17</v>
      </c>
      <c r="E269" s="238">
        <v>7</v>
      </c>
      <c r="F269" s="237" t="s">
        <v>511</v>
      </c>
      <c r="G269" s="237" t="s">
        <v>512</v>
      </c>
      <c r="H269" s="237" t="s">
        <v>737</v>
      </c>
      <c r="I269" s="237" t="s">
        <v>305</v>
      </c>
      <c r="J269" s="51"/>
      <c r="K269" s="52" t="str">
        <f t="shared" si="54"/>
        <v/>
      </c>
      <c r="L269" s="81" t="str">
        <f t="shared" si="55"/>
        <v/>
      </c>
      <c r="M269" s="53" t="str">
        <f>IF(K269="","",COUNTIF($K$7:K269,"ﾘｽﾄ１"))</f>
        <v/>
      </c>
      <c r="N269" s="53" t="str">
        <f t="shared" si="56"/>
        <v/>
      </c>
      <c r="O269" s="54" t="str">
        <f t="shared" si="57"/>
        <v/>
      </c>
      <c r="P269" s="53" t="str">
        <f t="shared" si="48"/>
        <v/>
      </c>
      <c r="Q269" s="52" t="str">
        <f t="shared" si="49"/>
        <v/>
      </c>
      <c r="R269" s="55" t="str">
        <f t="shared" si="50"/>
        <v/>
      </c>
      <c r="S269" s="52" t="str">
        <f t="shared" si="58"/>
        <v/>
      </c>
      <c r="T269" s="81" t="str">
        <f t="shared" si="51"/>
        <v/>
      </c>
      <c r="U269" s="53" t="str">
        <f>IF(S269="","",COUNTIF($S$7:S269,"該当２"))</f>
        <v/>
      </c>
      <c r="V269" s="56" t="str">
        <f t="shared" si="52"/>
        <v/>
      </c>
      <c r="W269" s="81" t="str">
        <f t="shared" si="53"/>
        <v/>
      </c>
      <c r="X269" s="53" t="str">
        <f>IF(V269="","",COUNTIF($V$7:V269,"該当３"))</f>
        <v/>
      </c>
    </row>
    <row r="270" spans="1:24">
      <c r="A270" s="237">
        <v>2020118000</v>
      </c>
      <c r="B270" s="237">
        <v>20</v>
      </c>
      <c r="C270" s="238">
        <v>201</v>
      </c>
      <c r="D270" s="239">
        <v>18</v>
      </c>
      <c r="E270" s="238">
        <v>0</v>
      </c>
      <c r="F270" s="237" t="s">
        <v>511</v>
      </c>
      <c r="G270" s="237" t="s">
        <v>512</v>
      </c>
      <c r="H270" s="237" t="s">
        <v>279</v>
      </c>
      <c r="I270" s="237"/>
      <c r="J270" s="51"/>
      <c r="K270" s="52" t="str">
        <f t="shared" si="54"/>
        <v/>
      </c>
      <c r="L270" s="81" t="str">
        <f t="shared" si="55"/>
        <v/>
      </c>
      <c r="M270" s="53" t="str">
        <f>IF(K270="","",COUNTIF($K$7:K270,"ﾘｽﾄ１"))</f>
        <v/>
      </c>
      <c r="N270" s="53" t="str">
        <f t="shared" si="56"/>
        <v/>
      </c>
      <c r="O270" s="54" t="str">
        <f t="shared" si="57"/>
        <v/>
      </c>
      <c r="P270" s="53" t="str">
        <f t="shared" si="48"/>
        <v/>
      </c>
      <c r="Q270" s="52" t="str">
        <f t="shared" si="49"/>
        <v/>
      </c>
      <c r="R270" s="55" t="str">
        <f t="shared" si="50"/>
        <v/>
      </c>
      <c r="S270" s="52" t="str">
        <f t="shared" si="58"/>
        <v/>
      </c>
      <c r="T270" s="81" t="str">
        <f t="shared" si="51"/>
        <v/>
      </c>
      <c r="U270" s="53" t="str">
        <f>IF(S270="","",COUNTIF($S$7:S270,"該当２"))</f>
        <v/>
      </c>
      <c r="V270" s="56" t="str">
        <f t="shared" si="52"/>
        <v/>
      </c>
      <c r="W270" s="81" t="str">
        <f t="shared" si="53"/>
        <v/>
      </c>
      <c r="X270" s="53" t="str">
        <f>IF(V270="","",COUNTIF($V$7:V270,"該当３"))</f>
        <v/>
      </c>
    </row>
    <row r="271" spans="1:24">
      <c r="A271" s="237">
        <v>2020118001</v>
      </c>
      <c r="B271" s="237">
        <v>20</v>
      </c>
      <c r="C271" s="238">
        <v>201</v>
      </c>
      <c r="D271" s="239">
        <v>18</v>
      </c>
      <c r="E271" s="238">
        <v>1</v>
      </c>
      <c r="F271" s="237" t="s">
        <v>511</v>
      </c>
      <c r="G271" s="237" t="s">
        <v>512</v>
      </c>
      <c r="H271" s="237" t="s">
        <v>279</v>
      </c>
      <c r="I271" s="237" t="s">
        <v>742</v>
      </c>
      <c r="J271" s="51"/>
      <c r="K271" s="52" t="str">
        <f t="shared" si="54"/>
        <v/>
      </c>
      <c r="L271" s="81" t="str">
        <f t="shared" si="55"/>
        <v/>
      </c>
      <c r="M271" s="53" t="str">
        <f>IF(K271="","",COUNTIF($K$7:K271,"ﾘｽﾄ１"))</f>
        <v/>
      </c>
      <c r="N271" s="53" t="str">
        <f t="shared" si="56"/>
        <v/>
      </c>
      <c r="O271" s="54" t="str">
        <f t="shared" si="57"/>
        <v/>
      </c>
      <c r="P271" s="53" t="str">
        <f t="shared" si="48"/>
        <v/>
      </c>
      <c r="Q271" s="52" t="str">
        <f t="shared" si="49"/>
        <v/>
      </c>
      <c r="R271" s="55" t="str">
        <f t="shared" si="50"/>
        <v/>
      </c>
      <c r="S271" s="52" t="str">
        <f t="shared" si="58"/>
        <v/>
      </c>
      <c r="T271" s="81" t="str">
        <f t="shared" si="51"/>
        <v/>
      </c>
      <c r="U271" s="53" t="str">
        <f>IF(S271="","",COUNTIF($S$7:S271,"該当２"))</f>
        <v/>
      </c>
      <c r="V271" s="56" t="str">
        <f t="shared" si="52"/>
        <v/>
      </c>
      <c r="W271" s="81" t="str">
        <f t="shared" si="53"/>
        <v/>
      </c>
      <c r="X271" s="53" t="str">
        <f>IF(V271="","",COUNTIF($V$7:V271,"該当３"))</f>
        <v/>
      </c>
    </row>
    <row r="272" spans="1:24">
      <c r="A272" s="237">
        <v>2020118002</v>
      </c>
      <c r="B272" s="237">
        <v>20</v>
      </c>
      <c r="C272" s="238">
        <v>201</v>
      </c>
      <c r="D272" s="239">
        <v>18</v>
      </c>
      <c r="E272" s="238">
        <v>2</v>
      </c>
      <c r="F272" s="237" t="s">
        <v>511</v>
      </c>
      <c r="G272" s="237" t="s">
        <v>512</v>
      </c>
      <c r="H272" s="237" t="s">
        <v>279</v>
      </c>
      <c r="I272" s="237" t="s">
        <v>743</v>
      </c>
      <c r="J272" s="51"/>
      <c r="K272" s="52" t="str">
        <f t="shared" si="54"/>
        <v/>
      </c>
      <c r="L272" s="81" t="str">
        <f t="shared" si="55"/>
        <v/>
      </c>
      <c r="M272" s="53" t="str">
        <f>IF(K272="","",COUNTIF($K$7:K272,"ﾘｽﾄ１"))</f>
        <v/>
      </c>
      <c r="N272" s="53" t="str">
        <f t="shared" si="56"/>
        <v/>
      </c>
      <c r="O272" s="54" t="str">
        <f t="shared" si="57"/>
        <v/>
      </c>
      <c r="P272" s="53" t="str">
        <f t="shared" si="48"/>
        <v/>
      </c>
      <c r="Q272" s="52" t="str">
        <f t="shared" si="49"/>
        <v/>
      </c>
      <c r="R272" s="55" t="str">
        <f t="shared" si="50"/>
        <v/>
      </c>
      <c r="S272" s="52" t="str">
        <f t="shared" si="58"/>
        <v/>
      </c>
      <c r="T272" s="81" t="str">
        <f t="shared" si="51"/>
        <v/>
      </c>
      <c r="U272" s="53" t="str">
        <f>IF(S272="","",COUNTIF($S$7:S272,"該当２"))</f>
        <v/>
      </c>
      <c r="V272" s="56" t="str">
        <f t="shared" si="52"/>
        <v/>
      </c>
      <c r="W272" s="81" t="str">
        <f t="shared" si="53"/>
        <v/>
      </c>
      <c r="X272" s="53" t="str">
        <f>IF(V272="","",COUNTIF($V$7:V272,"該当３"))</f>
        <v/>
      </c>
    </row>
    <row r="273" spans="1:24">
      <c r="A273" s="237">
        <v>2020118003</v>
      </c>
      <c r="B273" s="237">
        <v>20</v>
      </c>
      <c r="C273" s="238">
        <v>201</v>
      </c>
      <c r="D273" s="239">
        <v>18</v>
      </c>
      <c r="E273" s="238">
        <v>3</v>
      </c>
      <c r="F273" s="237" t="s">
        <v>511</v>
      </c>
      <c r="G273" s="237" t="s">
        <v>512</v>
      </c>
      <c r="H273" s="237" t="s">
        <v>279</v>
      </c>
      <c r="I273" s="237" t="s">
        <v>665</v>
      </c>
      <c r="J273" s="51"/>
      <c r="K273" s="52" t="str">
        <f t="shared" si="54"/>
        <v/>
      </c>
      <c r="L273" s="81" t="str">
        <f t="shared" si="55"/>
        <v/>
      </c>
      <c r="M273" s="53" t="str">
        <f>IF(K273="","",COUNTIF($K$7:K273,"ﾘｽﾄ１"))</f>
        <v/>
      </c>
      <c r="N273" s="53" t="str">
        <f t="shared" si="56"/>
        <v/>
      </c>
      <c r="O273" s="54" t="str">
        <f t="shared" si="57"/>
        <v/>
      </c>
      <c r="P273" s="53" t="str">
        <f t="shared" si="48"/>
        <v/>
      </c>
      <c r="Q273" s="52" t="str">
        <f t="shared" si="49"/>
        <v/>
      </c>
      <c r="R273" s="55" t="str">
        <f t="shared" si="50"/>
        <v/>
      </c>
      <c r="S273" s="52" t="str">
        <f t="shared" si="58"/>
        <v/>
      </c>
      <c r="T273" s="81" t="str">
        <f t="shared" si="51"/>
        <v/>
      </c>
      <c r="U273" s="53" t="str">
        <f>IF(S273="","",COUNTIF($S$7:S273,"該当２"))</f>
        <v/>
      </c>
      <c r="V273" s="56" t="str">
        <f t="shared" si="52"/>
        <v/>
      </c>
      <c r="W273" s="81" t="str">
        <f t="shared" si="53"/>
        <v/>
      </c>
      <c r="X273" s="53" t="str">
        <f>IF(V273="","",COUNTIF($V$7:V273,"該当３"))</f>
        <v/>
      </c>
    </row>
    <row r="274" spans="1:24">
      <c r="A274" s="237">
        <v>2020118004</v>
      </c>
      <c r="B274" s="237">
        <v>20</v>
      </c>
      <c r="C274" s="238">
        <v>201</v>
      </c>
      <c r="D274" s="239">
        <v>18</v>
      </c>
      <c r="E274" s="238">
        <v>4</v>
      </c>
      <c r="F274" s="237" t="s">
        <v>511</v>
      </c>
      <c r="G274" s="237" t="s">
        <v>512</v>
      </c>
      <c r="H274" s="237" t="s">
        <v>279</v>
      </c>
      <c r="I274" s="237" t="s">
        <v>744</v>
      </c>
      <c r="J274" s="51"/>
      <c r="K274" s="52" t="str">
        <f t="shared" si="54"/>
        <v/>
      </c>
      <c r="L274" s="81" t="str">
        <f t="shared" si="55"/>
        <v/>
      </c>
      <c r="M274" s="53" t="str">
        <f>IF(K274="","",COUNTIF($K$7:K274,"ﾘｽﾄ１"))</f>
        <v/>
      </c>
      <c r="N274" s="53" t="str">
        <f t="shared" si="56"/>
        <v/>
      </c>
      <c r="O274" s="54" t="str">
        <f t="shared" si="57"/>
        <v/>
      </c>
      <c r="P274" s="53" t="str">
        <f t="shared" si="48"/>
        <v/>
      </c>
      <c r="Q274" s="52" t="str">
        <f t="shared" si="49"/>
        <v/>
      </c>
      <c r="R274" s="55" t="str">
        <f t="shared" si="50"/>
        <v/>
      </c>
      <c r="S274" s="52" t="str">
        <f t="shared" si="58"/>
        <v/>
      </c>
      <c r="T274" s="81" t="str">
        <f t="shared" si="51"/>
        <v/>
      </c>
      <c r="U274" s="53" t="str">
        <f>IF(S274="","",COUNTIF($S$7:S274,"該当２"))</f>
        <v/>
      </c>
      <c r="V274" s="56" t="str">
        <f t="shared" si="52"/>
        <v/>
      </c>
      <c r="W274" s="81" t="str">
        <f t="shared" si="53"/>
        <v/>
      </c>
      <c r="X274" s="53" t="str">
        <f>IF(V274="","",COUNTIF($V$7:V274,"該当３"))</f>
        <v/>
      </c>
    </row>
    <row r="275" spans="1:24">
      <c r="A275" s="237">
        <v>2020118005</v>
      </c>
      <c r="B275" s="237">
        <v>20</v>
      </c>
      <c r="C275" s="238">
        <v>201</v>
      </c>
      <c r="D275" s="239">
        <v>18</v>
      </c>
      <c r="E275" s="238">
        <v>5</v>
      </c>
      <c r="F275" s="237" t="s">
        <v>511</v>
      </c>
      <c r="G275" s="237" t="s">
        <v>512</v>
      </c>
      <c r="H275" s="237" t="s">
        <v>279</v>
      </c>
      <c r="I275" s="237" t="s">
        <v>745</v>
      </c>
      <c r="J275" s="51"/>
      <c r="K275" s="52" t="str">
        <f t="shared" si="54"/>
        <v/>
      </c>
      <c r="L275" s="81" t="str">
        <f t="shared" si="55"/>
        <v/>
      </c>
      <c r="M275" s="53" t="str">
        <f>IF(K275="","",COUNTIF($K$7:K275,"ﾘｽﾄ１"))</f>
        <v/>
      </c>
      <c r="N275" s="53" t="str">
        <f t="shared" si="56"/>
        <v/>
      </c>
      <c r="O275" s="54" t="str">
        <f t="shared" si="57"/>
        <v/>
      </c>
      <c r="P275" s="53" t="str">
        <f t="shared" si="48"/>
        <v/>
      </c>
      <c r="Q275" s="52" t="str">
        <f t="shared" si="49"/>
        <v/>
      </c>
      <c r="R275" s="55" t="str">
        <f t="shared" si="50"/>
        <v/>
      </c>
      <c r="S275" s="52" t="str">
        <f t="shared" si="58"/>
        <v/>
      </c>
      <c r="T275" s="81" t="str">
        <f t="shared" si="51"/>
        <v/>
      </c>
      <c r="U275" s="53" t="str">
        <f>IF(S275="","",COUNTIF($S$7:S275,"該当２"))</f>
        <v/>
      </c>
      <c r="V275" s="56" t="str">
        <f t="shared" si="52"/>
        <v/>
      </c>
      <c r="W275" s="81" t="str">
        <f t="shared" si="53"/>
        <v/>
      </c>
      <c r="X275" s="53" t="str">
        <f>IF(V275="","",COUNTIF($V$7:V275,"該当３"))</f>
        <v/>
      </c>
    </row>
    <row r="276" spans="1:24">
      <c r="A276" s="237">
        <v>2020118006</v>
      </c>
      <c r="B276" s="237">
        <v>20</v>
      </c>
      <c r="C276" s="238">
        <v>201</v>
      </c>
      <c r="D276" s="239">
        <v>18</v>
      </c>
      <c r="E276" s="238">
        <v>6</v>
      </c>
      <c r="F276" s="237" t="s">
        <v>511</v>
      </c>
      <c r="G276" s="237" t="s">
        <v>512</v>
      </c>
      <c r="H276" s="237" t="s">
        <v>279</v>
      </c>
      <c r="I276" s="237" t="s">
        <v>746</v>
      </c>
      <c r="J276" s="51"/>
      <c r="K276" s="52" t="str">
        <f t="shared" si="54"/>
        <v/>
      </c>
      <c r="L276" s="81" t="str">
        <f t="shared" si="55"/>
        <v/>
      </c>
      <c r="M276" s="53" t="str">
        <f>IF(K276="","",COUNTIF($K$7:K276,"ﾘｽﾄ１"))</f>
        <v/>
      </c>
      <c r="N276" s="53" t="str">
        <f t="shared" si="56"/>
        <v/>
      </c>
      <c r="O276" s="54" t="str">
        <f t="shared" si="57"/>
        <v/>
      </c>
      <c r="P276" s="53" t="str">
        <f t="shared" si="48"/>
        <v/>
      </c>
      <c r="Q276" s="52" t="str">
        <f t="shared" si="49"/>
        <v/>
      </c>
      <c r="R276" s="55" t="str">
        <f t="shared" si="50"/>
        <v/>
      </c>
      <c r="S276" s="52" t="str">
        <f t="shared" si="58"/>
        <v/>
      </c>
      <c r="T276" s="81" t="str">
        <f t="shared" si="51"/>
        <v/>
      </c>
      <c r="U276" s="53" t="str">
        <f>IF(S276="","",COUNTIF($S$7:S276,"該当２"))</f>
        <v/>
      </c>
      <c r="V276" s="56" t="str">
        <f t="shared" si="52"/>
        <v/>
      </c>
      <c r="W276" s="81" t="str">
        <f t="shared" si="53"/>
        <v/>
      </c>
      <c r="X276" s="53" t="str">
        <f>IF(V276="","",COUNTIF($V$7:V276,"該当３"))</f>
        <v/>
      </c>
    </row>
    <row r="277" spans="1:24">
      <c r="A277" s="237">
        <v>2020118007</v>
      </c>
      <c r="B277" s="237">
        <v>20</v>
      </c>
      <c r="C277" s="238">
        <v>201</v>
      </c>
      <c r="D277" s="239">
        <v>18</v>
      </c>
      <c r="E277" s="238">
        <v>7</v>
      </c>
      <c r="F277" s="237" t="s">
        <v>511</v>
      </c>
      <c r="G277" s="237" t="s">
        <v>512</v>
      </c>
      <c r="H277" s="237" t="s">
        <v>279</v>
      </c>
      <c r="I277" s="237" t="s">
        <v>494</v>
      </c>
      <c r="J277" s="51"/>
      <c r="K277" s="52" t="str">
        <f t="shared" si="54"/>
        <v/>
      </c>
      <c r="L277" s="81" t="str">
        <f t="shared" si="55"/>
        <v/>
      </c>
      <c r="M277" s="53" t="str">
        <f>IF(K277="","",COUNTIF($K$7:K277,"ﾘｽﾄ１"))</f>
        <v/>
      </c>
      <c r="N277" s="53" t="str">
        <f t="shared" si="56"/>
        <v/>
      </c>
      <c r="O277" s="54" t="str">
        <f t="shared" si="57"/>
        <v/>
      </c>
      <c r="P277" s="53" t="str">
        <f t="shared" si="48"/>
        <v/>
      </c>
      <c r="Q277" s="52" t="str">
        <f t="shared" si="49"/>
        <v/>
      </c>
      <c r="R277" s="55" t="str">
        <f t="shared" si="50"/>
        <v/>
      </c>
      <c r="S277" s="52" t="str">
        <f t="shared" si="58"/>
        <v/>
      </c>
      <c r="T277" s="81" t="str">
        <f t="shared" si="51"/>
        <v/>
      </c>
      <c r="U277" s="53" t="str">
        <f>IF(S277="","",COUNTIF($S$7:S277,"該当２"))</f>
        <v/>
      </c>
      <c r="V277" s="56" t="str">
        <f t="shared" si="52"/>
        <v/>
      </c>
      <c r="W277" s="81" t="str">
        <f t="shared" si="53"/>
        <v/>
      </c>
      <c r="X277" s="53" t="str">
        <f>IF(V277="","",COUNTIF($V$7:V277,"該当３"))</f>
        <v/>
      </c>
    </row>
    <row r="278" spans="1:24">
      <c r="A278" s="237">
        <v>2020118008</v>
      </c>
      <c r="B278" s="237">
        <v>20</v>
      </c>
      <c r="C278" s="238">
        <v>201</v>
      </c>
      <c r="D278" s="239">
        <v>18</v>
      </c>
      <c r="E278" s="238">
        <v>8</v>
      </c>
      <c r="F278" s="237" t="s">
        <v>511</v>
      </c>
      <c r="G278" s="237" t="s">
        <v>512</v>
      </c>
      <c r="H278" s="237" t="s">
        <v>279</v>
      </c>
      <c r="I278" s="237" t="s">
        <v>747</v>
      </c>
      <c r="J278" s="51"/>
      <c r="K278" s="52" t="str">
        <f t="shared" si="54"/>
        <v/>
      </c>
      <c r="L278" s="81" t="str">
        <f t="shared" si="55"/>
        <v/>
      </c>
      <c r="M278" s="53" t="str">
        <f>IF(K278="","",COUNTIF($K$7:K278,"ﾘｽﾄ１"))</f>
        <v/>
      </c>
      <c r="N278" s="53" t="str">
        <f t="shared" si="56"/>
        <v/>
      </c>
      <c r="O278" s="54" t="str">
        <f t="shared" si="57"/>
        <v/>
      </c>
      <c r="P278" s="53" t="str">
        <f t="shared" si="48"/>
        <v/>
      </c>
      <c r="Q278" s="52" t="str">
        <f t="shared" si="49"/>
        <v/>
      </c>
      <c r="R278" s="55" t="str">
        <f t="shared" si="50"/>
        <v/>
      </c>
      <c r="S278" s="52" t="str">
        <f t="shared" si="58"/>
        <v/>
      </c>
      <c r="T278" s="81" t="str">
        <f t="shared" si="51"/>
        <v/>
      </c>
      <c r="U278" s="53" t="str">
        <f>IF(S278="","",COUNTIF($S$7:S278,"該当２"))</f>
        <v/>
      </c>
      <c r="V278" s="56" t="str">
        <f t="shared" si="52"/>
        <v/>
      </c>
      <c r="W278" s="81" t="str">
        <f t="shared" si="53"/>
        <v/>
      </c>
      <c r="X278" s="53" t="str">
        <f>IF(V278="","",COUNTIF($V$7:V278,"該当３"))</f>
        <v/>
      </c>
    </row>
    <row r="279" spans="1:24">
      <c r="A279" s="237">
        <v>2020118009</v>
      </c>
      <c r="B279" s="237">
        <v>20</v>
      </c>
      <c r="C279" s="238">
        <v>201</v>
      </c>
      <c r="D279" s="239">
        <v>18</v>
      </c>
      <c r="E279" s="238">
        <v>9</v>
      </c>
      <c r="F279" s="237" t="s">
        <v>511</v>
      </c>
      <c r="G279" s="237" t="s">
        <v>512</v>
      </c>
      <c r="H279" s="237" t="s">
        <v>279</v>
      </c>
      <c r="I279" s="237" t="s">
        <v>372</v>
      </c>
      <c r="J279" s="51"/>
      <c r="K279" s="52" t="str">
        <f t="shared" si="54"/>
        <v/>
      </c>
      <c r="L279" s="81" t="str">
        <f t="shared" si="55"/>
        <v/>
      </c>
      <c r="M279" s="53" t="str">
        <f>IF(K279="","",COUNTIF($K$7:K279,"ﾘｽﾄ１"))</f>
        <v/>
      </c>
      <c r="N279" s="53" t="str">
        <f t="shared" si="56"/>
        <v/>
      </c>
      <c r="O279" s="54" t="str">
        <f t="shared" si="57"/>
        <v/>
      </c>
      <c r="P279" s="53" t="str">
        <f t="shared" si="48"/>
        <v/>
      </c>
      <c r="Q279" s="52" t="str">
        <f t="shared" si="49"/>
        <v/>
      </c>
      <c r="R279" s="55" t="str">
        <f t="shared" si="50"/>
        <v/>
      </c>
      <c r="S279" s="52" t="str">
        <f t="shared" si="58"/>
        <v/>
      </c>
      <c r="T279" s="81" t="str">
        <f t="shared" si="51"/>
        <v/>
      </c>
      <c r="U279" s="53" t="str">
        <f>IF(S279="","",COUNTIF($S$7:S279,"該当２"))</f>
        <v/>
      </c>
      <c r="V279" s="56" t="str">
        <f t="shared" si="52"/>
        <v/>
      </c>
      <c r="W279" s="81" t="str">
        <f t="shared" si="53"/>
        <v/>
      </c>
      <c r="X279" s="53" t="str">
        <f>IF(V279="","",COUNTIF($V$7:V279,"該当３"))</f>
        <v/>
      </c>
    </row>
    <row r="280" spans="1:24">
      <c r="A280" s="237">
        <v>2020118010</v>
      </c>
      <c r="B280" s="237">
        <v>20</v>
      </c>
      <c r="C280" s="238">
        <v>201</v>
      </c>
      <c r="D280" s="239">
        <v>18</v>
      </c>
      <c r="E280" s="238">
        <v>10</v>
      </c>
      <c r="F280" s="237" t="s">
        <v>511</v>
      </c>
      <c r="G280" s="237" t="s">
        <v>512</v>
      </c>
      <c r="H280" s="237" t="s">
        <v>279</v>
      </c>
      <c r="I280" s="237" t="s">
        <v>301</v>
      </c>
      <c r="J280" s="51"/>
      <c r="K280" s="52" t="str">
        <f t="shared" si="54"/>
        <v/>
      </c>
      <c r="L280" s="81" t="str">
        <f t="shared" si="55"/>
        <v/>
      </c>
      <c r="M280" s="53" t="str">
        <f>IF(K280="","",COUNTIF($K$7:K280,"ﾘｽﾄ１"))</f>
        <v/>
      </c>
      <c r="N280" s="53" t="str">
        <f t="shared" si="56"/>
        <v/>
      </c>
      <c r="O280" s="54" t="str">
        <f t="shared" si="57"/>
        <v/>
      </c>
      <c r="P280" s="53" t="str">
        <f t="shared" si="48"/>
        <v/>
      </c>
      <c r="Q280" s="52" t="str">
        <f t="shared" si="49"/>
        <v/>
      </c>
      <c r="R280" s="55" t="str">
        <f t="shared" si="50"/>
        <v/>
      </c>
      <c r="S280" s="52" t="str">
        <f t="shared" si="58"/>
        <v/>
      </c>
      <c r="T280" s="81" t="str">
        <f t="shared" si="51"/>
        <v/>
      </c>
      <c r="U280" s="53" t="str">
        <f>IF(S280="","",COUNTIF($S$7:S280,"該当２"))</f>
        <v/>
      </c>
      <c r="V280" s="56" t="str">
        <f t="shared" si="52"/>
        <v/>
      </c>
      <c r="W280" s="81" t="str">
        <f t="shared" si="53"/>
        <v/>
      </c>
      <c r="X280" s="53" t="str">
        <f>IF(V280="","",COUNTIF($V$7:V280,"該当３"))</f>
        <v/>
      </c>
    </row>
    <row r="281" spans="1:24">
      <c r="A281" s="237">
        <v>2020118011</v>
      </c>
      <c r="B281" s="237">
        <v>20</v>
      </c>
      <c r="C281" s="238">
        <v>201</v>
      </c>
      <c r="D281" s="239">
        <v>18</v>
      </c>
      <c r="E281" s="238">
        <v>11</v>
      </c>
      <c r="F281" s="237" t="s">
        <v>511</v>
      </c>
      <c r="G281" s="237" t="s">
        <v>512</v>
      </c>
      <c r="H281" s="237" t="s">
        <v>279</v>
      </c>
      <c r="I281" s="237" t="s">
        <v>748</v>
      </c>
      <c r="J281" s="51"/>
      <c r="K281" s="52" t="str">
        <f t="shared" si="54"/>
        <v/>
      </c>
      <c r="L281" s="81" t="str">
        <f t="shared" si="55"/>
        <v/>
      </c>
      <c r="M281" s="53" t="str">
        <f>IF(K281="","",COUNTIF($K$7:K281,"ﾘｽﾄ１"))</f>
        <v/>
      </c>
      <c r="N281" s="53" t="str">
        <f t="shared" si="56"/>
        <v/>
      </c>
      <c r="O281" s="54" t="str">
        <f t="shared" si="57"/>
        <v/>
      </c>
      <c r="P281" s="53" t="str">
        <f t="shared" si="48"/>
        <v/>
      </c>
      <c r="Q281" s="52" t="str">
        <f t="shared" si="49"/>
        <v/>
      </c>
      <c r="R281" s="55" t="str">
        <f t="shared" si="50"/>
        <v/>
      </c>
      <c r="S281" s="52" t="str">
        <f t="shared" si="58"/>
        <v/>
      </c>
      <c r="T281" s="81" t="str">
        <f t="shared" si="51"/>
        <v/>
      </c>
      <c r="U281" s="53" t="str">
        <f>IF(S281="","",COUNTIF($S$7:S281,"該当２"))</f>
        <v/>
      </c>
      <c r="V281" s="56" t="str">
        <f t="shared" si="52"/>
        <v/>
      </c>
      <c r="W281" s="81" t="str">
        <f t="shared" si="53"/>
        <v/>
      </c>
      <c r="X281" s="53" t="str">
        <f>IF(V281="","",COUNTIF($V$7:V281,"該当３"))</f>
        <v/>
      </c>
    </row>
    <row r="282" spans="1:24">
      <c r="A282" s="237">
        <v>2020118012</v>
      </c>
      <c r="B282" s="237">
        <v>20</v>
      </c>
      <c r="C282" s="238">
        <v>201</v>
      </c>
      <c r="D282" s="239">
        <v>18</v>
      </c>
      <c r="E282" s="238">
        <v>12</v>
      </c>
      <c r="F282" s="237" t="s">
        <v>511</v>
      </c>
      <c r="G282" s="237" t="s">
        <v>512</v>
      </c>
      <c r="H282" s="237" t="s">
        <v>279</v>
      </c>
      <c r="I282" s="237" t="s">
        <v>749</v>
      </c>
      <c r="J282" s="51"/>
      <c r="K282" s="52" t="str">
        <f t="shared" si="54"/>
        <v/>
      </c>
      <c r="L282" s="81" t="str">
        <f t="shared" si="55"/>
        <v/>
      </c>
      <c r="M282" s="53" t="str">
        <f>IF(K282="","",COUNTIF($K$7:K282,"ﾘｽﾄ１"))</f>
        <v/>
      </c>
      <c r="N282" s="53" t="str">
        <f t="shared" si="56"/>
        <v/>
      </c>
      <c r="O282" s="54" t="str">
        <f t="shared" si="57"/>
        <v/>
      </c>
      <c r="P282" s="53" t="str">
        <f t="shared" si="48"/>
        <v/>
      </c>
      <c r="Q282" s="52" t="str">
        <f t="shared" si="49"/>
        <v/>
      </c>
      <c r="R282" s="55" t="str">
        <f t="shared" si="50"/>
        <v/>
      </c>
      <c r="S282" s="52" t="str">
        <f t="shared" si="58"/>
        <v/>
      </c>
      <c r="T282" s="81" t="str">
        <f t="shared" si="51"/>
        <v/>
      </c>
      <c r="U282" s="53" t="str">
        <f>IF(S282="","",COUNTIF($S$7:S282,"該当２"))</f>
        <v/>
      </c>
      <c r="V282" s="56" t="str">
        <f t="shared" si="52"/>
        <v/>
      </c>
      <c r="W282" s="81" t="str">
        <f t="shared" si="53"/>
        <v/>
      </c>
      <c r="X282" s="53" t="str">
        <f>IF(V282="","",COUNTIF($V$7:V282,"該当３"))</f>
        <v/>
      </c>
    </row>
    <row r="283" spans="1:24">
      <c r="A283" s="237">
        <v>2020118013</v>
      </c>
      <c r="B283" s="237">
        <v>20</v>
      </c>
      <c r="C283" s="238">
        <v>201</v>
      </c>
      <c r="D283" s="239">
        <v>18</v>
      </c>
      <c r="E283" s="238">
        <v>13</v>
      </c>
      <c r="F283" s="237" t="s">
        <v>511</v>
      </c>
      <c r="G283" s="237" t="s">
        <v>512</v>
      </c>
      <c r="H283" s="237" t="s">
        <v>279</v>
      </c>
      <c r="I283" s="237" t="s">
        <v>459</v>
      </c>
      <c r="J283" s="51"/>
      <c r="K283" s="52" t="str">
        <f t="shared" si="54"/>
        <v/>
      </c>
      <c r="L283" s="81" t="str">
        <f t="shared" si="55"/>
        <v/>
      </c>
      <c r="M283" s="53" t="str">
        <f>IF(K283="","",COUNTIF($K$7:K283,"ﾘｽﾄ１"))</f>
        <v/>
      </c>
      <c r="N283" s="53" t="str">
        <f t="shared" si="56"/>
        <v/>
      </c>
      <c r="O283" s="54" t="str">
        <f t="shared" si="57"/>
        <v/>
      </c>
      <c r="P283" s="53" t="str">
        <f t="shared" si="48"/>
        <v/>
      </c>
      <c r="Q283" s="52" t="str">
        <f t="shared" si="49"/>
        <v/>
      </c>
      <c r="R283" s="55" t="str">
        <f t="shared" si="50"/>
        <v/>
      </c>
      <c r="S283" s="52" t="str">
        <f t="shared" si="58"/>
        <v/>
      </c>
      <c r="T283" s="81" t="str">
        <f t="shared" si="51"/>
        <v/>
      </c>
      <c r="U283" s="53" t="str">
        <f>IF(S283="","",COUNTIF($S$7:S283,"該当２"))</f>
        <v/>
      </c>
      <c r="V283" s="56" t="str">
        <f t="shared" si="52"/>
        <v/>
      </c>
      <c r="W283" s="81" t="str">
        <f t="shared" si="53"/>
        <v/>
      </c>
      <c r="X283" s="53" t="str">
        <f>IF(V283="","",COUNTIF($V$7:V283,"該当３"))</f>
        <v/>
      </c>
    </row>
    <row r="284" spans="1:24">
      <c r="A284" s="237">
        <v>2020119000</v>
      </c>
      <c r="B284" s="237">
        <v>20</v>
      </c>
      <c r="C284" s="238">
        <v>201</v>
      </c>
      <c r="D284" s="239">
        <v>19</v>
      </c>
      <c r="E284" s="238">
        <v>0</v>
      </c>
      <c r="F284" s="237" t="s">
        <v>511</v>
      </c>
      <c r="G284" s="237" t="s">
        <v>512</v>
      </c>
      <c r="H284" s="237" t="s">
        <v>750</v>
      </c>
      <c r="I284" s="237"/>
      <c r="J284" s="51"/>
      <c r="K284" s="52" t="str">
        <f t="shared" si="54"/>
        <v/>
      </c>
      <c r="L284" s="81" t="str">
        <f t="shared" si="55"/>
        <v/>
      </c>
      <c r="M284" s="53" t="str">
        <f>IF(K284="","",COUNTIF($K$7:K284,"ﾘｽﾄ１"))</f>
        <v/>
      </c>
      <c r="N284" s="53" t="str">
        <f t="shared" si="56"/>
        <v/>
      </c>
      <c r="O284" s="54" t="str">
        <f t="shared" si="57"/>
        <v/>
      </c>
      <c r="P284" s="53" t="str">
        <f t="shared" si="48"/>
        <v/>
      </c>
      <c r="Q284" s="52" t="str">
        <f t="shared" si="49"/>
        <v/>
      </c>
      <c r="R284" s="55" t="str">
        <f t="shared" si="50"/>
        <v/>
      </c>
      <c r="S284" s="52" t="str">
        <f t="shared" si="58"/>
        <v/>
      </c>
      <c r="T284" s="81" t="str">
        <f t="shared" si="51"/>
        <v/>
      </c>
      <c r="U284" s="53" t="str">
        <f>IF(S284="","",COUNTIF($S$7:S284,"該当２"))</f>
        <v/>
      </c>
      <c r="V284" s="56" t="str">
        <f t="shared" si="52"/>
        <v/>
      </c>
      <c r="W284" s="81" t="str">
        <f t="shared" si="53"/>
        <v/>
      </c>
      <c r="X284" s="53" t="str">
        <f>IF(V284="","",COUNTIF($V$7:V284,"該当３"))</f>
        <v/>
      </c>
    </row>
    <row r="285" spans="1:24">
      <c r="A285" s="237">
        <v>2020119001</v>
      </c>
      <c r="B285" s="237">
        <v>20</v>
      </c>
      <c r="C285" s="238">
        <v>201</v>
      </c>
      <c r="D285" s="239">
        <v>19</v>
      </c>
      <c r="E285" s="238">
        <v>1</v>
      </c>
      <c r="F285" s="237" t="s">
        <v>511</v>
      </c>
      <c r="G285" s="237" t="s">
        <v>512</v>
      </c>
      <c r="H285" s="237" t="s">
        <v>750</v>
      </c>
      <c r="I285" s="237" t="s">
        <v>751</v>
      </c>
      <c r="J285" s="51"/>
      <c r="K285" s="52" t="str">
        <f t="shared" si="54"/>
        <v/>
      </c>
      <c r="L285" s="81" t="str">
        <f t="shared" si="55"/>
        <v/>
      </c>
      <c r="M285" s="53" t="str">
        <f>IF(K285="","",COUNTIF($K$7:K285,"ﾘｽﾄ１"))</f>
        <v/>
      </c>
      <c r="N285" s="53" t="str">
        <f t="shared" si="56"/>
        <v/>
      </c>
      <c r="O285" s="54" t="str">
        <f t="shared" si="57"/>
        <v/>
      </c>
      <c r="P285" s="53" t="str">
        <f t="shared" si="48"/>
        <v/>
      </c>
      <c r="Q285" s="52" t="str">
        <f t="shared" si="49"/>
        <v/>
      </c>
      <c r="R285" s="55" t="str">
        <f t="shared" si="50"/>
        <v/>
      </c>
      <c r="S285" s="52" t="str">
        <f t="shared" si="58"/>
        <v/>
      </c>
      <c r="T285" s="81" t="str">
        <f t="shared" si="51"/>
        <v/>
      </c>
      <c r="U285" s="53" t="str">
        <f>IF(S285="","",COUNTIF($S$7:S285,"該当２"))</f>
        <v/>
      </c>
      <c r="V285" s="56" t="str">
        <f t="shared" si="52"/>
        <v/>
      </c>
      <c r="W285" s="81" t="str">
        <f t="shared" si="53"/>
        <v/>
      </c>
      <c r="X285" s="53" t="str">
        <f>IF(V285="","",COUNTIF($V$7:V285,"該当３"))</f>
        <v/>
      </c>
    </row>
    <row r="286" spans="1:24">
      <c r="A286" s="237">
        <v>2020119002</v>
      </c>
      <c r="B286" s="237">
        <v>20</v>
      </c>
      <c r="C286" s="238">
        <v>201</v>
      </c>
      <c r="D286" s="239">
        <v>19</v>
      </c>
      <c r="E286" s="238">
        <v>2</v>
      </c>
      <c r="F286" s="237" t="s">
        <v>511</v>
      </c>
      <c r="G286" s="237" t="s">
        <v>512</v>
      </c>
      <c r="H286" s="237" t="s">
        <v>750</v>
      </c>
      <c r="I286" s="237" t="s">
        <v>752</v>
      </c>
      <c r="J286" s="51"/>
      <c r="K286" s="52" t="str">
        <f t="shared" si="54"/>
        <v/>
      </c>
      <c r="L286" s="81" t="str">
        <f t="shared" si="55"/>
        <v/>
      </c>
      <c r="M286" s="53" t="str">
        <f>IF(K286="","",COUNTIF($K$7:K286,"ﾘｽﾄ１"))</f>
        <v/>
      </c>
      <c r="N286" s="53" t="str">
        <f t="shared" si="56"/>
        <v/>
      </c>
      <c r="O286" s="54" t="str">
        <f t="shared" si="57"/>
        <v/>
      </c>
      <c r="P286" s="53" t="str">
        <f t="shared" si="48"/>
        <v/>
      </c>
      <c r="Q286" s="52" t="str">
        <f t="shared" si="49"/>
        <v/>
      </c>
      <c r="R286" s="55" t="str">
        <f t="shared" si="50"/>
        <v/>
      </c>
      <c r="S286" s="52" t="str">
        <f t="shared" si="58"/>
        <v/>
      </c>
      <c r="T286" s="81" t="str">
        <f t="shared" si="51"/>
        <v/>
      </c>
      <c r="U286" s="53" t="str">
        <f>IF(S286="","",COUNTIF($S$7:S286,"該当２"))</f>
        <v/>
      </c>
      <c r="V286" s="56" t="str">
        <f t="shared" si="52"/>
        <v/>
      </c>
      <c r="W286" s="81" t="str">
        <f t="shared" si="53"/>
        <v/>
      </c>
      <c r="X286" s="53" t="str">
        <f>IF(V286="","",COUNTIF($V$7:V286,"該当３"))</f>
        <v/>
      </c>
    </row>
    <row r="287" spans="1:24">
      <c r="A287" s="237">
        <v>2020119003</v>
      </c>
      <c r="B287" s="237">
        <v>20</v>
      </c>
      <c r="C287" s="238">
        <v>201</v>
      </c>
      <c r="D287" s="239">
        <v>19</v>
      </c>
      <c r="E287" s="238">
        <v>3</v>
      </c>
      <c r="F287" s="237" t="s">
        <v>511</v>
      </c>
      <c r="G287" s="237" t="s">
        <v>512</v>
      </c>
      <c r="H287" s="237" t="s">
        <v>750</v>
      </c>
      <c r="I287" s="237" t="s">
        <v>753</v>
      </c>
      <c r="J287" s="51"/>
      <c r="K287" s="52" t="str">
        <f t="shared" si="54"/>
        <v/>
      </c>
      <c r="L287" s="81" t="str">
        <f t="shared" si="55"/>
        <v/>
      </c>
      <c r="M287" s="53" t="str">
        <f>IF(K287="","",COUNTIF($K$7:K287,"ﾘｽﾄ１"))</f>
        <v/>
      </c>
      <c r="N287" s="53" t="str">
        <f t="shared" si="56"/>
        <v/>
      </c>
      <c r="O287" s="54" t="str">
        <f t="shared" si="57"/>
        <v/>
      </c>
      <c r="P287" s="53" t="str">
        <f t="shared" si="48"/>
        <v/>
      </c>
      <c r="Q287" s="52" t="str">
        <f t="shared" si="49"/>
        <v/>
      </c>
      <c r="R287" s="55" t="str">
        <f t="shared" si="50"/>
        <v/>
      </c>
      <c r="S287" s="52" t="str">
        <f t="shared" si="58"/>
        <v/>
      </c>
      <c r="T287" s="81" t="str">
        <f t="shared" si="51"/>
        <v/>
      </c>
      <c r="U287" s="53" t="str">
        <f>IF(S287="","",COUNTIF($S$7:S287,"該当２"))</f>
        <v/>
      </c>
      <c r="V287" s="56" t="str">
        <f t="shared" si="52"/>
        <v/>
      </c>
      <c r="W287" s="81" t="str">
        <f t="shared" si="53"/>
        <v/>
      </c>
      <c r="X287" s="53" t="str">
        <f>IF(V287="","",COUNTIF($V$7:V287,"該当３"))</f>
        <v/>
      </c>
    </row>
    <row r="288" spans="1:24">
      <c r="A288" s="237">
        <v>2020119004</v>
      </c>
      <c r="B288" s="237">
        <v>20</v>
      </c>
      <c r="C288" s="238">
        <v>201</v>
      </c>
      <c r="D288" s="239">
        <v>19</v>
      </c>
      <c r="E288" s="238">
        <v>4</v>
      </c>
      <c r="F288" s="237" t="s">
        <v>511</v>
      </c>
      <c r="G288" s="237" t="s">
        <v>512</v>
      </c>
      <c r="H288" s="237" t="s">
        <v>750</v>
      </c>
      <c r="I288" s="237" t="s">
        <v>454</v>
      </c>
      <c r="J288" s="51"/>
      <c r="K288" s="52" t="str">
        <f t="shared" si="54"/>
        <v/>
      </c>
      <c r="L288" s="81" t="str">
        <f t="shared" si="55"/>
        <v/>
      </c>
      <c r="M288" s="53" t="str">
        <f>IF(K288="","",COUNTIF($K$7:K288,"ﾘｽﾄ１"))</f>
        <v/>
      </c>
      <c r="N288" s="53" t="str">
        <f t="shared" si="56"/>
        <v/>
      </c>
      <c r="O288" s="54" t="str">
        <f t="shared" si="57"/>
        <v/>
      </c>
      <c r="P288" s="53" t="str">
        <f t="shared" si="48"/>
        <v/>
      </c>
      <c r="Q288" s="52" t="str">
        <f t="shared" si="49"/>
        <v/>
      </c>
      <c r="R288" s="55" t="str">
        <f t="shared" si="50"/>
        <v/>
      </c>
      <c r="S288" s="52" t="str">
        <f t="shared" si="58"/>
        <v/>
      </c>
      <c r="T288" s="81" t="str">
        <f t="shared" si="51"/>
        <v/>
      </c>
      <c r="U288" s="53" t="str">
        <f>IF(S288="","",COUNTIF($S$7:S288,"該当２"))</f>
        <v/>
      </c>
      <c r="V288" s="56" t="str">
        <f t="shared" si="52"/>
        <v/>
      </c>
      <c r="W288" s="81" t="str">
        <f t="shared" si="53"/>
        <v/>
      </c>
      <c r="X288" s="53" t="str">
        <f>IF(V288="","",COUNTIF($V$7:V288,"該当３"))</f>
        <v/>
      </c>
    </row>
    <row r="289" spans="1:24">
      <c r="A289" s="237">
        <v>2020119005</v>
      </c>
      <c r="B289" s="237">
        <v>20</v>
      </c>
      <c r="C289" s="238">
        <v>201</v>
      </c>
      <c r="D289" s="239">
        <v>19</v>
      </c>
      <c r="E289" s="238">
        <v>5</v>
      </c>
      <c r="F289" s="237" t="s">
        <v>511</v>
      </c>
      <c r="G289" s="237" t="s">
        <v>512</v>
      </c>
      <c r="H289" s="237" t="s">
        <v>750</v>
      </c>
      <c r="I289" s="237" t="s">
        <v>386</v>
      </c>
      <c r="J289" s="51"/>
      <c r="K289" s="52" t="str">
        <f t="shared" si="54"/>
        <v/>
      </c>
      <c r="L289" s="81" t="str">
        <f t="shared" si="55"/>
        <v/>
      </c>
      <c r="M289" s="53" t="str">
        <f>IF(K289="","",COUNTIF($K$7:K289,"ﾘｽﾄ１"))</f>
        <v/>
      </c>
      <c r="N289" s="53" t="str">
        <f t="shared" si="56"/>
        <v/>
      </c>
      <c r="O289" s="54" t="str">
        <f t="shared" si="57"/>
        <v/>
      </c>
      <c r="P289" s="53" t="str">
        <f t="shared" si="48"/>
        <v/>
      </c>
      <c r="Q289" s="52" t="str">
        <f t="shared" si="49"/>
        <v/>
      </c>
      <c r="R289" s="55" t="str">
        <f t="shared" si="50"/>
        <v/>
      </c>
      <c r="S289" s="52" t="str">
        <f t="shared" si="58"/>
        <v/>
      </c>
      <c r="T289" s="81" t="str">
        <f t="shared" si="51"/>
        <v/>
      </c>
      <c r="U289" s="53" t="str">
        <f>IF(S289="","",COUNTIF($S$7:S289,"該当２"))</f>
        <v/>
      </c>
      <c r="V289" s="56" t="str">
        <f t="shared" si="52"/>
        <v/>
      </c>
      <c r="W289" s="81" t="str">
        <f t="shared" si="53"/>
        <v/>
      </c>
      <c r="X289" s="53" t="str">
        <f>IF(V289="","",COUNTIF($V$7:V289,"該当３"))</f>
        <v/>
      </c>
    </row>
    <row r="290" spans="1:24">
      <c r="A290" s="237">
        <v>2020119006</v>
      </c>
      <c r="B290" s="237">
        <v>20</v>
      </c>
      <c r="C290" s="238">
        <v>201</v>
      </c>
      <c r="D290" s="239">
        <v>19</v>
      </c>
      <c r="E290" s="238">
        <v>6</v>
      </c>
      <c r="F290" s="237" t="s">
        <v>511</v>
      </c>
      <c r="G290" s="237" t="s">
        <v>512</v>
      </c>
      <c r="H290" s="237" t="s">
        <v>750</v>
      </c>
      <c r="I290" s="237" t="s">
        <v>560</v>
      </c>
      <c r="J290" s="51"/>
      <c r="K290" s="52" t="str">
        <f t="shared" si="54"/>
        <v/>
      </c>
      <c r="L290" s="81" t="str">
        <f t="shared" si="55"/>
        <v/>
      </c>
      <c r="M290" s="53" t="str">
        <f>IF(K290="","",COUNTIF($K$7:K290,"ﾘｽﾄ１"))</f>
        <v/>
      </c>
      <c r="N290" s="53" t="str">
        <f t="shared" si="56"/>
        <v/>
      </c>
      <c r="O290" s="54" t="str">
        <f t="shared" si="57"/>
        <v/>
      </c>
      <c r="P290" s="53" t="str">
        <f t="shared" si="48"/>
        <v/>
      </c>
      <c r="Q290" s="52" t="str">
        <f t="shared" si="49"/>
        <v/>
      </c>
      <c r="R290" s="55" t="str">
        <f t="shared" si="50"/>
        <v/>
      </c>
      <c r="S290" s="52" t="str">
        <f t="shared" si="58"/>
        <v/>
      </c>
      <c r="T290" s="81" t="str">
        <f t="shared" si="51"/>
        <v/>
      </c>
      <c r="U290" s="53" t="str">
        <f>IF(S290="","",COUNTIF($S$7:S290,"該当２"))</f>
        <v/>
      </c>
      <c r="V290" s="56" t="str">
        <f t="shared" si="52"/>
        <v/>
      </c>
      <c r="W290" s="81" t="str">
        <f t="shared" si="53"/>
        <v/>
      </c>
      <c r="X290" s="53" t="str">
        <f>IF(V290="","",COUNTIF($V$7:V290,"該当３"))</f>
        <v/>
      </c>
    </row>
    <row r="291" spans="1:24">
      <c r="A291" s="237">
        <v>2020119007</v>
      </c>
      <c r="B291" s="237">
        <v>20</v>
      </c>
      <c r="C291" s="238">
        <v>201</v>
      </c>
      <c r="D291" s="239">
        <v>19</v>
      </c>
      <c r="E291" s="238">
        <v>7</v>
      </c>
      <c r="F291" s="237" t="s">
        <v>511</v>
      </c>
      <c r="G291" s="237" t="s">
        <v>512</v>
      </c>
      <c r="H291" s="237" t="s">
        <v>750</v>
      </c>
      <c r="I291" s="237" t="s">
        <v>671</v>
      </c>
      <c r="J291" s="51"/>
      <c r="K291" s="52" t="str">
        <f t="shared" si="54"/>
        <v/>
      </c>
      <c r="L291" s="81" t="str">
        <f t="shared" si="55"/>
        <v/>
      </c>
      <c r="M291" s="53" t="str">
        <f>IF(K291="","",COUNTIF($K$7:K291,"ﾘｽﾄ１"))</f>
        <v/>
      </c>
      <c r="N291" s="53" t="str">
        <f t="shared" si="56"/>
        <v/>
      </c>
      <c r="O291" s="54" t="str">
        <f t="shared" si="57"/>
        <v/>
      </c>
      <c r="P291" s="53" t="str">
        <f t="shared" si="48"/>
        <v/>
      </c>
      <c r="Q291" s="52" t="str">
        <f t="shared" si="49"/>
        <v/>
      </c>
      <c r="R291" s="55" t="str">
        <f t="shared" si="50"/>
        <v/>
      </c>
      <c r="S291" s="52" t="str">
        <f t="shared" si="58"/>
        <v/>
      </c>
      <c r="T291" s="81" t="str">
        <f t="shared" si="51"/>
        <v/>
      </c>
      <c r="U291" s="53" t="str">
        <f>IF(S291="","",COUNTIF($S$7:S291,"該当２"))</f>
        <v/>
      </c>
      <c r="V291" s="56" t="str">
        <f t="shared" si="52"/>
        <v/>
      </c>
      <c r="W291" s="81" t="str">
        <f t="shared" si="53"/>
        <v/>
      </c>
      <c r="X291" s="53" t="str">
        <f>IF(V291="","",COUNTIF($V$7:V291,"該当３"))</f>
        <v/>
      </c>
    </row>
    <row r="292" spans="1:24">
      <c r="A292" s="237">
        <v>2020119008</v>
      </c>
      <c r="B292" s="237">
        <v>20</v>
      </c>
      <c r="C292" s="238">
        <v>201</v>
      </c>
      <c r="D292" s="239">
        <v>19</v>
      </c>
      <c r="E292" s="238">
        <v>8</v>
      </c>
      <c r="F292" s="237" t="s">
        <v>511</v>
      </c>
      <c r="G292" s="237" t="s">
        <v>512</v>
      </c>
      <c r="H292" s="237" t="s">
        <v>750</v>
      </c>
      <c r="I292" s="237" t="s">
        <v>754</v>
      </c>
      <c r="J292" s="51"/>
      <c r="K292" s="52" t="str">
        <f t="shared" si="54"/>
        <v/>
      </c>
      <c r="L292" s="81" t="str">
        <f t="shared" si="55"/>
        <v/>
      </c>
      <c r="M292" s="53" t="str">
        <f>IF(K292="","",COUNTIF($K$7:K292,"ﾘｽﾄ１"))</f>
        <v/>
      </c>
      <c r="N292" s="53" t="str">
        <f t="shared" si="56"/>
        <v/>
      </c>
      <c r="O292" s="54" t="str">
        <f t="shared" si="57"/>
        <v/>
      </c>
      <c r="P292" s="53" t="str">
        <f t="shared" si="48"/>
        <v/>
      </c>
      <c r="Q292" s="52" t="str">
        <f t="shared" si="49"/>
        <v/>
      </c>
      <c r="R292" s="55" t="str">
        <f t="shared" si="50"/>
        <v/>
      </c>
      <c r="S292" s="52" t="str">
        <f t="shared" si="58"/>
        <v/>
      </c>
      <c r="T292" s="81" t="str">
        <f t="shared" si="51"/>
        <v/>
      </c>
      <c r="U292" s="53" t="str">
        <f>IF(S292="","",COUNTIF($S$7:S292,"該当２"))</f>
        <v/>
      </c>
      <c r="V292" s="56" t="str">
        <f t="shared" si="52"/>
        <v/>
      </c>
      <c r="W292" s="81" t="str">
        <f t="shared" si="53"/>
        <v/>
      </c>
      <c r="X292" s="53" t="str">
        <f>IF(V292="","",COUNTIF($V$7:V292,"該当３"))</f>
        <v/>
      </c>
    </row>
    <row r="293" spans="1:24">
      <c r="A293" s="237">
        <v>2020119009</v>
      </c>
      <c r="B293" s="237">
        <v>20</v>
      </c>
      <c r="C293" s="238">
        <v>201</v>
      </c>
      <c r="D293" s="239">
        <v>19</v>
      </c>
      <c r="E293" s="238">
        <v>9</v>
      </c>
      <c r="F293" s="237" t="s">
        <v>511</v>
      </c>
      <c r="G293" s="237" t="s">
        <v>512</v>
      </c>
      <c r="H293" s="237" t="s">
        <v>750</v>
      </c>
      <c r="I293" s="237" t="s">
        <v>459</v>
      </c>
      <c r="J293" s="51"/>
      <c r="K293" s="52" t="str">
        <f t="shared" si="54"/>
        <v/>
      </c>
      <c r="L293" s="81" t="str">
        <f t="shared" si="55"/>
        <v/>
      </c>
      <c r="M293" s="53" t="str">
        <f>IF(K293="","",COUNTIF($K$7:K293,"ﾘｽﾄ１"))</f>
        <v/>
      </c>
      <c r="N293" s="53" t="str">
        <f t="shared" si="56"/>
        <v/>
      </c>
      <c r="O293" s="54" t="str">
        <f t="shared" si="57"/>
        <v/>
      </c>
      <c r="P293" s="53" t="str">
        <f t="shared" si="48"/>
        <v/>
      </c>
      <c r="Q293" s="52" t="str">
        <f t="shared" si="49"/>
        <v/>
      </c>
      <c r="R293" s="55" t="str">
        <f t="shared" si="50"/>
        <v/>
      </c>
      <c r="S293" s="52" t="str">
        <f t="shared" si="58"/>
        <v/>
      </c>
      <c r="T293" s="81" t="str">
        <f t="shared" si="51"/>
        <v/>
      </c>
      <c r="U293" s="53" t="str">
        <f>IF(S293="","",COUNTIF($S$7:S293,"該当２"))</f>
        <v/>
      </c>
      <c r="V293" s="56" t="str">
        <f t="shared" si="52"/>
        <v/>
      </c>
      <c r="W293" s="81" t="str">
        <f t="shared" si="53"/>
        <v/>
      </c>
      <c r="X293" s="53" t="str">
        <f>IF(V293="","",COUNTIF($V$7:V293,"該当３"))</f>
        <v/>
      </c>
    </row>
    <row r="294" spans="1:24">
      <c r="A294" s="237">
        <v>2020119010</v>
      </c>
      <c r="B294" s="237">
        <v>20</v>
      </c>
      <c r="C294" s="238">
        <v>201</v>
      </c>
      <c r="D294" s="239">
        <v>19</v>
      </c>
      <c r="E294" s="238">
        <v>10</v>
      </c>
      <c r="F294" s="237" t="s">
        <v>511</v>
      </c>
      <c r="G294" s="237" t="s">
        <v>512</v>
      </c>
      <c r="H294" s="237" t="s">
        <v>750</v>
      </c>
      <c r="I294" s="237" t="s">
        <v>755</v>
      </c>
      <c r="J294" s="51"/>
      <c r="K294" s="52" t="str">
        <f t="shared" si="54"/>
        <v/>
      </c>
      <c r="L294" s="81" t="str">
        <f t="shared" si="55"/>
        <v/>
      </c>
      <c r="M294" s="53" t="str">
        <f>IF(K294="","",COUNTIF($K$7:K294,"ﾘｽﾄ１"))</f>
        <v/>
      </c>
      <c r="N294" s="53" t="str">
        <f t="shared" si="56"/>
        <v/>
      </c>
      <c r="O294" s="54" t="str">
        <f t="shared" si="57"/>
        <v/>
      </c>
      <c r="P294" s="53" t="str">
        <f t="shared" si="48"/>
        <v/>
      </c>
      <c r="Q294" s="52" t="str">
        <f t="shared" si="49"/>
        <v/>
      </c>
      <c r="R294" s="55" t="str">
        <f t="shared" si="50"/>
        <v/>
      </c>
      <c r="S294" s="52" t="str">
        <f t="shared" si="58"/>
        <v/>
      </c>
      <c r="T294" s="81" t="str">
        <f t="shared" si="51"/>
        <v/>
      </c>
      <c r="U294" s="53" t="str">
        <f>IF(S294="","",COUNTIF($S$7:S294,"該当２"))</f>
        <v/>
      </c>
      <c r="V294" s="56" t="str">
        <f t="shared" si="52"/>
        <v/>
      </c>
      <c r="W294" s="81" t="str">
        <f t="shared" si="53"/>
        <v/>
      </c>
      <c r="X294" s="53" t="str">
        <f>IF(V294="","",COUNTIF($V$7:V294,"該当３"))</f>
        <v/>
      </c>
    </row>
    <row r="295" spans="1:24">
      <c r="A295" s="237">
        <v>2020119011</v>
      </c>
      <c r="B295" s="237">
        <v>20</v>
      </c>
      <c r="C295" s="238">
        <v>201</v>
      </c>
      <c r="D295" s="239">
        <v>19</v>
      </c>
      <c r="E295" s="238">
        <v>11</v>
      </c>
      <c r="F295" s="237" t="s">
        <v>511</v>
      </c>
      <c r="G295" s="237" t="s">
        <v>512</v>
      </c>
      <c r="H295" s="237" t="s">
        <v>750</v>
      </c>
      <c r="I295" s="237" t="s">
        <v>11</v>
      </c>
      <c r="J295" s="51"/>
      <c r="K295" s="52" t="str">
        <f t="shared" si="54"/>
        <v/>
      </c>
      <c r="L295" s="81" t="str">
        <f t="shared" si="55"/>
        <v/>
      </c>
      <c r="M295" s="53" t="str">
        <f>IF(K295="","",COUNTIF($K$7:K295,"ﾘｽﾄ１"))</f>
        <v/>
      </c>
      <c r="N295" s="53" t="str">
        <f t="shared" si="56"/>
        <v/>
      </c>
      <c r="O295" s="54" t="str">
        <f t="shared" si="57"/>
        <v/>
      </c>
      <c r="P295" s="53" t="str">
        <f t="shared" si="48"/>
        <v/>
      </c>
      <c r="Q295" s="52" t="str">
        <f t="shared" si="49"/>
        <v/>
      </c>
      <c r="R295" s="55" t="str">
        <f t="shared" si="50"/>
        <v/>
      </c>
      <c r="S295" s="52" t="str">
        <f t="shared" si="58"/>
        <v/>
      </c>
      <c r="T295" s="81" t="str">
        <f t="shared" si="51"/>
        <v/>
      </c>
      <c r="U295" s="53" t="str">
        <f>IF(S295="","",COUNTIF($S$7:S295,"該当２"))</f>
        <v/>
      </c>
      <c r="V295" s="56" t="str">
        <f t="shared" si="52"/>
        <v/>
      </c>
      <c r="W295" s="81" t="str">
        <f t="shared" si="53"/>
        <v/>
      </c>
      <c r="X295" s="53" t="str">
        <f>IF(V295="","",COUNTIF($V$7:V295,"該当３"))</f>
        <v/>
      </c>
    </row>
    <row r="296" spans="1:24">
      <c r="A296" s="237">
        <v>2020119012</v>
      </c>
      <c r="B296" s="237">
        <v>20</v>
      </c>
      <c r="C296" s="238">
        <v>201</v>
      </c>
      <c r="D296" s="239">
        <v>19</v>
      </c>
      <c r="E296" s="238">
        <v>12</v>
      </c>
      <c r="F296" s="237" t="s">
        <v>511</v>
      </c>
      <c r="G296" s="237" t="s">
        <v>512</v>
      </c>
      <c r="H296" s="237" t="s">
        <v>750</v>
      </c>
      <c r="I296" s="237" t="s">
        <v>756</v>
      </c>
      <c r="J296" s="51"/>
      <c r="K296" s="52" t="str">
        <f t="shared" si="54"/>
        <v/>
      </c>
      <c r="L296" s="81" t="str">
        <f t="shared" si="55"/>
        <v/>
      </c>
      <c r="M296" s="53" t="str">
        <f>IF(K296="","",COUNTIF($K$7:K296,"ﾘｽﾄ１"))</f>
        <v/>
      </c>
      <c r="N296" s="53" t="str">
        <f t="shared" si="56"/>
        <v/>
      </c>
      <c r="O296" s="54" t="str">
        <f t="shared" si="57"/>
        <v/>
      </c>
      <c r="P296" s="53" t="str">
        <f t="shared" si="48"/>
        <v/>
      </c>
      <c r="Q296" s="52" t="str">
        <f t="shared" si="49"/>
        <v/>
      </c>
      <c r="R296" s="55" t="str">
        <f t="shared" si="50"/>
        <v/>
      </c>
      <c r="S296" s="52" t="str">
        <f t="shared" si="58"/>
        <v/>
      </c>
      <c r="T296" s="81" t="str">
        <f t="shared" si="51"/>
        <v/>
      </c>
      <c r="U296" s="53" t="str">
        <f>IF(S296="","",COUNTIF($S$7:S296,"該当２"))</f>
        <v/>
      </c>
      <c r="V296" s="56" t="str">
        <f t="shared" si="52"/>
        <v/>
      </c>
      <c r="W296" s="81" t="str">
        <f t="shared" si="53"/>
        <v/>
      </c>
      <c r="X296" s="53" t="str">
        <f>IF(V296="","",COUNTIF($V$7:V296,"該当３"))</f>
        <v/>
      </c>
    </row>
    <row r="297" spans="1:24">
      <c r="A297" s="237">
        <v>2020119013</v>
      </c>
      <c r="B297" s="237">
        <v>20</v>
      </c>
      <c r="C297" s="238">
        <v>201</v>
      </c>
      <c r="D297" s="239">
        <v>19</v>
      </c>
      <c r="E297" s="238">
        <v>13</v>
      </c>
      <c r="F297" s="237" t="s">
        <v>511</v>
      </c>
      <c r="G297" s="237" t="s">
        <v>512</v>
      </c>
      <c r="H297" s="237" t="s">
        <v>750</v>
      </c>
      <c r="I297" s="237" t="s">
        <v>757</v>
      </c>
      <c r="J297" s="51"/>
      <c r="K297" s="52" t="str">
        <f t="shared" si="54"/>
        <v/>
      </c>
      <c r="L297" s="81" t="str">
        <f t="shared" si="55"/>
        <v/>
      </c>
      <c r="M297" s="53" t="str">
        <f>IF(K297="","",COUNTIF($K$7:K297,"ﾘｽﾄ１"))</f>
        <v/>
      </c>
      <c r="N297" s="53" t="str">
        <f t="shared" si="56"/>
        <v/>
      </c>
      <c r="O297" s="54" t="str">
        <f t="shared" si="57"/>
        <v/>
      </c>
      <c r="P297" s="53" t="str">
        <f t="shared" si="48"/>
        <v/>
      </c>
      <c r="Q297" s="52" t="str">
        <f t="shared" si="49"/>
        <v/>
      </c>
      <c r="R297" s="55" t="str">
        <f t="shared" si="50"/>
        <v/>
      </c>
      <c r="S297" s="52" t="str">
        <f t="shared" si="58"/>
        <v/>
      </c>
      <c r="T297" s="81" t="str">
        <f t="shared" si="51"/>
        <v/>
      </c>
      <c r="U297" s="53" t="str">
        <f>IF(S297="","",COUNTIF($S$7:S297,"該当２"))</f>
        <v/>
      </c>
      <c r="V297" s="56" t="str">
        <f t="shared" si="52"/>
        <v/>
      </c>
      <c r="W297" s="81" t="str">
        <f t="shared" si="53"/>
        <v/>
      </c>
      <c r="X297" s="53" t="str">
        <f>IF(V297="","",COUNTIF($V$7:V297,"該当３"))</f>
        <v/>
      </c>
    </row>
    <row r="298" spans="1:24">
      <c r="A298" s="237">
        <v>2020119014</v>
      </c>
      <c r="B298" s="237">
        <v>20</v>
      </c>
      <c r="C298" s="238">
        <v>201</v>
      </c>
      <c r="D298" s="239">
        <v>19</v>
      </c>
      <c r="E298" s="238">
        <v>14</v>
      </c>
      <c r="F298" s="237" t="s">
        <v>511</v>
      </c>
      <c r="G298" s="237" t="s">
        <v>512</v>
      </c>
      <c r="H298" s="237" t="s">
        <v>750</v>
      </c>
      <c r="I298" s="237" t="s">
        <v>758</v>
      </c>
      <c r="J298" s="51"/>
      <c r="K298" s="52" t="str">
        <f t="shared" si="54"/>
        <v/>
      </c>
      <c r="L298" s="81" t="str">
        <f t="shared" si="55"/>
        <v/>
      </c>
      <c r="M298" s="53" t="str">
        <f>IF(K298="","",COUNTIF($K$7:K298,"ﾘｽﾄ１"))</f>
        <v/>
      </c>
      <c r="N298" s="53" t="str">
        <f t="shared" si="56"/>
        <v/>
      </c>
      <c r="O298" s="54" t="str">
        <f t="shared" si="57"/>
        <v/>
      </c>
      <c r="P298" s="53" t="str">
        <f t="shared" si="48"/>
        <v/>
      </c>
      <c r="Q298" s="52" t="str">
        <f t="shared" si="49"/>
        <v/>
      </c>
      <c r="R298" s="55" t="str">
        <f t="shared" si="50"/>
        <v/>
      </c>
      <c r="S298" s="52" t="str">
        <f t="shared" si="58"/>
        <v/>
      </c>
      <c r="T298" s="81" t="str">
        <f t="shared" si="51"/>
        <v/>
      </c>
      <c r="U298" s="53" t="str">
        <f>IF(S298="","",COUNTIF($S$7:S298,"該当２"))</f>
        <v/>
      </c>
      <c r="V298" s="56" t="str">
        <f t="shared" si="52"/>
        <v/>
      </c>
      <c r="W298" s="81" t="str">
        <f t="shared" si="53"/>
        <v/>
      </c>
      <c r="X298" s="53" t="str">
        <f>IF(V298="","",COUNTIF($V$7:V298,"該当３"))</f>
        <v/>
      </c>
    </row>
    <row r="299" spans="1:24">
      <c r="A299" s="237">
        <v>2020120000</v>
      </c>
      <c r="B299" s="237">
        <v>20</v>
      </c>
      <c r="C299" s="238">
        <v>201</v>
      </c>
      <c r="D299" s="239">
        <v>20</v>
      </c>
      <c r="E299" s="238">
        <v>0</v>
      </c>
      <c r="F299" s="237" t="s">
        <v>511</v>
      </c>
      <c r="G299" s="237" t="s">
        <v>512</v>
      </c>
      <c r="H299" s="278" t="s">
        <v>759</v>
      </c>
      <c r="I299" s="237"/>
      <c r="J299" s="51"/>
      <c r="K299" s="52" t="str">
        <f t="shared" si="54"/>
        <v/>
      </c>
      <c r="L299" s="81" t="str">
        <f t="shared" si="55"/>
        <v/>
      </c>
      <c r="M299" s="53" t="str">
        <f>IF(K299="","",COUNTIF($K$7:K299,"ﾘｽﾄ１"))</f>
        <v/>
      </c>
      <c r="N299" s="53" t="str">
        <f t="shared" si="56"/>
        <v/>
      </c>
      <c r="O299" s="54" t="str">
        <f t="shared" si="57"/>
        <v/>
      </c>
      <c r="P299" s="53" t="str">
        <f t="shared" si="48"/>
        <v/>
      </c>
      <c r="Q299" s="52" t="str">
        <f t="shared" si="49"/>
        <v/>
      </c>
      <c r="R299" s="55" t="str">
        <f t="shared" si="50"/>
        <v/>
      </c>
      <c r="S299" s="52" t="str">
        <f t="shared" si="58"/>
        <v/>
      </c>
      <c r="T299" s="81" t="str">
        <f t="shared" si="51"/>
        <v/>
      </c>
      <c r="U299" s="53" t="str">
        <f>IF(S299="","",COUNTIF($S$7:S299,"該当２"))</f>
        <v/>
      </c>
      <c r="V299" s="56" t="str">
        <f t="shared" si="52"/>
        <v/>
      </c>
      <c r="W299" s="81" t="str">
        <f t="shared" si="53"/>
        <v/>
      </c>
      <c r="X299" s="53" t="str">
        <f>IF(V299="","",COUNTIF($V$7:V299,"該当３"))</f>
        <v/>
      </c>
    </row>
    <row r="300" spans="1:24">
      <c r="A300" s="237">
        <v>2020120001</v>
      </c>
      <c r="B300" s="237">
        <v>20</v>
      </c>
      <c r="C300" s="238">
        <v>201</v>
      </c>
      <c r="D300" s="239">
        <v>20</v>
      </c>
      <c r="E300" s="238">
        <v>1</v>
      </c>
      <c r="F300" s="237" t="s">
        <v>511</v>
      </c>
      <c r="G300" s="237" t="s">
        <v>512</v>
      </c>
      <c r="H300" s="278" t="s">
        <v>759</v>
      </c>
      <c r="I300" s="237" t="s">
        <v>495</v>
      </c>
      <c r="J300" s="51"/>
      <c r="K300" s="52" t="str">
        <f t="shared" si="54"/>
        <v/>
      </c>
      <c r="L300" s="81" t="str">
        <f t="shared" si="55"/>
        <v/>
      </c>
      <c r="M300" s="53" t="str">
        <f>IF(K300="","",COUNTIF($K$7:K300,"ﾘｽﾄ１"))</f>
        <v/>
      </c>
      <c r="N300" s="53" t="str">
        <f t="shared" si="56"/>
        <v/>
      </c>
      <c r="O300" s="54" t="str">
        <f t="shared" si="57"/>
        <v/>
      </c>
      <c r="P300" s="53" t="str">
        <f t="shared" si="48"/>
        <v/>
      </c>
      <c r="Q300" s="52" t="str">
        <f t="shared" si="49"/>
        <v/>
      </c>
      <c r="R300" s="55" t="str">
        <f t="shared" si="50"/>
        <v/>
      </c>
      <c r="S300" s="52" t="str">
        <f t="shared" si="58"/>
        <v/>
      </c>
      <c r="T300" s="81" t="str">
        <f t="shared" si="51"/>
        <v/>
      </c>
      <c r="U300" s="53" t="str">
        <f>IF(S300="","",COUNTIF($S$7:S300,"該当２"))</f>
        <v/>
      </c>
      <c r="V300" s="56" t="str">
        <f t="shared" si="52"/>
        <v/>
      </c>
      <c r="W300" s="81" t="str">
        <f t="shared" si="53"/>
        <v/>
      </c>
      <c r="X300" s="53" t="str">
        <f>IF(V300="","",COUNTIF($V$7:V300,"該当３"))</f>
        <v/>
      </c>
    </row>
    <row r="301" spans="1:24">
      <c r="A301" s="237">
        <v>2020120002</v>
      </c>
      <c r="B301" s="237">
        <v>20</v>
      </c>
      <c r="C301" s="238">
        <v>201</v>
      </c>
      <c r="D301" s="239">
        <v>20</v>
      </c>
      <c r="E301" s="238">
        <v>2</v>
      </c>
      <c r="F301" s="237" t="s">
        <v>511</v>
      </c>
      <c r="G301" s="237" t="s">
        <v>512</v>
      </c>
      <c r="H301" s="278" t="s">
        <v>759</v>
      </c>
      <c r="I301" s="237" t="s">
        <v>760</v>
      </c>
      <c r="J301" s="51"/>
      <c r="K301" s="52" t="str">
        <f t="shared" si="54"/>
        <v/>
      </c>
      <c r="L301" s="81" t="str">
        <f t="shared" si="55"/>
        <v/>
      </c>
      <c r="M301" s="53" t="str">
        <f>IF(K301="","",COUNTIF($K$7:K301,"ﾘｽﾄ１"))</f>
        <v/>
      </c>
      <c r="N301" s="53" t="str">
        <f t="shared" si="56"/>
        <v/>
      </c>
      <c r="O301" s="54" t="str">
        <f t="shared" si="57"/>
        <v/>
      </c>
      <c r="P301" s="53" t="str">
        <f t="shared" si="48"/>
        <v/>
      </c>
      <c r="Q301" s="52" t="str">
        <f t="shared" si="49"/>
        <v/>
      </c>
      <c r="R301" s="55" t="str">
        <f t="shared" si="50"/>
        <v/>
      </c>
      <c r="S301" s="52" t="str">
        <f t="shared" si="58"/>
        <v/>
      </c>
      <c r="T301" s="81" t="str">
        <f t="shared" si="51"/>
        <v/>
      </c>
      <c r="U301" s="53" t="str">
        <f>IF(S301="","",COUNTIF($S$7:S301,"該当２"))</f>
        <v/>
      </c>
      <c r="V301" s="56" t="str">
        <f t="shared" si="52"/>
        <v/>
      </c>
      <c r="W301" s="81" t="str">
        <f t="shared" si="53"/>
        <v/>
      </c>
      <c r="X301" s="53" t="str">
        <f>IF(V301="","",COUNTIF($V$7:V301,"該当３"))</f>
        <v/>
      </c>
    </row>
    <row r="302" spans="1:24">
      <c r="A302" s="237">
        <v>2020120003</v>
      </c>
      <c r="B302" s="237">
        <v>20</v>
      </c>
      <c r="C302" s="238">
        <v>201</v>
      </c>
      <c r="D302" s="239">
        <v>20</v>
      </c>
      <c r="E302" s="238">
        <v>3</v>
      </c>
      <c r="F302" s="237" t="s">
        <v>511</v>
      </c>
      <c r="G302" s="237" t="s">
        <v>512</v>
      </c>
      <c r="H302" s="278" t="s">
        <v>759</v>
      </c>
      <c r="I302" s="237" t="s">
        <v>560</v>
      </c>
      <c r="J302" s="51"/>
      <c r="K302" s="52" t="str">
        <f t="shared" si="54"/>
        <v/>
      </c>
      <c r="L302" s="81" t="str">
        <f t="shared" si="55"/>
        <v/>
      </c>
      <c r="M302" s="53" t="str">
        <f>IF(K302="","",COUNTIF($K$7:K302,"ﾘｽﾄ１"))</f>
        <v/>
      </c>
      <c r="N302" s="53" t="str">
        <f t="shared" si="56"/>
        <v/>
      </c>
      <c r="O302" s="54" t="str">
        <f t="shared" si="57"/>
        <v/>
      </c>
      <c r="P302" s="53" t="str">
        <f t="shared" si="48"/>
        <v/>
      </c>
      <c r="Q302" s="52" t="str">
        <f t="shared" si="49"/>
        <v/>
      </c>
      <c r="R302" s="55" t="str">
        <f t="shared" si="50"/>
        <v/>
      </c>
      <c r="S302" s="52" t="str">
        <f t="shared" si="58"/>
        <v/>
      </c>
      <c r="T302" s="81" t="str">
        <f t="shared" si="51"/>
        <v/>
      </c>
      <c r="U302" s="53" t="str">
        <f>IF(S302="","",COUNTIF($S$7:S302,"該当２"))</f>
        <v/>
      </c>
      <c r="V302" s="56" t="str">
        <f t="shared" si="52"/>
        <v/>
      </c>
      <c r="W302" s="81" t="str">
        <f t="shared" si="53"/>
        <v/>
      </c>
      <c r="X302" s="53" t="str">
        <f>IF(V302="","",COUNTIF($V$7:V302,"該当３"))</f>
        <v/>
      </c>
    </row>
    <row r="303" spans="1:24">
      <c r="A303" s="237">
        <v>2020120004</v>
      </c>
      <c r="B303" s="237">
        <v>20</v>
      </c>
      <c r="C303" s="238">
        <v>201</v>
      </c>
      <c r="D303" s="239">
        <v>20</v>
      </c>
      <c r="E303" s="238">
        <v>4</v>
      </c>
      <c r="F303" s="237" t="s">
        <v>511</v>
      </c>
      <c r="G303" s="237" t="s">
        <v>512</v>
      </c>
      <c r="H303" s="278" t="s">
        <v>759</v>
      </c>
      <c r="I303" s="237" t="s">
        <v>311</v>
      </c>
      <c r="J303" s="51"/>
      <c r="K303" s="52" t="str">
        <f t="shared" si="54"/>
        <v/>
      </c>
      <c r="L303" s="81" t="str">
        <f t="shared" si="55"/>
        <v/>
      </c>
      <c r="M303" s="53" t="str">
        <f>IF(K303="","",COUNTIF($K$7:K303,"ﾘｽﾄ１"))</f>
        <v/>
      </c>
      <c r="N303" s="53" t="str">
        <f t="shared" si="56"/>
        <v/>
      </c>
      <c r="O303" s="54" t="str">
        <f t="shared" si="57"/>
        <v/>
      </c>
      <c r="P303" s="53" t="str">
        <f t="shared" si="48"/>
        <v/>
      </c>
      <c r="Q303" s="52" t="str">
        <f t="shared" si="49"/>
        <v/>
      </c>
      <c r="R303" s="55" t="str">
        <f t="shared" si="50"/>
        <v/>
      </c>
      <c r="S303" s="52" t="str">
        <f t="shared" si="58"/>
        <v/>
      </c>
      <c r="T303" s="81" t="str">
        <f t="shared" si="51"/>
        <v/>
      </c>
      <c r="U303" s="53" t="str">
        <f>IF(S303="","",COUNTIF($S$7:S303,"該当２"))</f>
        <v/>
      </c>
      <c r="V303" s="56" t="str">
        <f t="shared" si="52"/>
        <v/>
      </c>
      <c r="W303" s="81" t="str">
        <f t="shared" si="53"/>
        <v/>
      </c>
      <c r="X303" s="53" t="str">
        <f>IF(V303="","",COUNTIF($V$7:V303,"該当３"))</f>
        <v/>
      </c>
    </row>
    <row r="304" spans="1:24">
      <c r="A304" s="237">
        <v>2020120005</v>
      </c>
      <c r="B304" s="237">
        <v>20</v>
      </c>
      <c r="C304" s="238">
        <v>201</v>
      </c>
      <c r="D304" s="239">
        <v>20</v>
      </c>
      <c r="E304" s="238">
        <v>5</v>
      </c>
      <c r="F304" s="237" t="s">
        <v>511</v>
      </c>
      <c r="G304" s="237" t="s">
        <v>512</v>
      </c>
      <c r="H304" s="278" t="s">
        <v>759</v>
      </c>
      <c r="I304" s="237" t="s">
        <v>761</v>
      </c>
      <c r="J304" s="51"/>
      <c r="K304" s="52" t="str">
        <f t="shared" si="54"/>
        <v/>
      </c>
      <c r="L304" s="81" t="str">
        <f t="shared" si="55"/>
        <v/>
      </c>
      <c r="M304" s="53" t="str">
        <f>IF(K304="","",COUNTIF($K$7:K304,"ﾘｽﾄ１"))</f>
        <v/>
      </c>
      <c r="N304" s="53" t="str">
        <f t="shared" si="56"/>
        <v/>
      </c>
      <c r="O304" s="54" t="str">
        <f t="shared" si="57"/>
        <v/>
      </c>
      <c r="P304" s="53" t="str">
        <f t="shared" si="48"/>
        <v/>
      </c>
      <c r="Q304" s="52" t="str">
        <f t="shared" si="49"/>
        <v/>
      </c>
      <c r="R304" s="55" t="str">
        <f t="shared" si="50"/>
        <v/>
      </c>
      <c r="S304" s="52" t="str">
        <f t="shared" si="58"/>
        <v/>
      </c>
      <c r="T304" s="81" t="str">
        <f t="shared" si="51"/>
        <v/>
      </c>
      <c r="U304" s="53" t="str">
        <f>IF(S304="","",COUNTIF($S$7:S304,"該当２"))</f>
        <v/>
      </c>
      <c r="V304" s="56" t="str">
        <f t="shared" si="52"/>
        <v/>
      </c>
      <c r="W304" s="81" t="str">
        <f t="shared" si="53"/>
        <v/>
      </c>
      <c r="X304" s="53" t="str">
        <f>IF(V304="","",COUNTIF($V$7:V304,"該当３"))</f>
        <v/>
      </c>
    </row>
    <row r="305" spans="1:24">
      <c r="A305" s="237">
        <v>2020120006</v>
      </c>
      <c r="B305" s="237">
        <v>20</v>
      </c>
      <c r="C305" s="238">
        <v>201</v>
      </c>
      <c r="D305" s="239">
        <v>20</v>
      </c>
      <c r="E305" s="238">
        <v>6</v>
      </c>
      <c r="F305" s="237" t="s">
        <v>511</v>
      </c>
      <c r="G305" s="237" t="s">
        <v>512</v>
      </c>
      <c r="H305" s="278" t="s">
        <v>759</v>
      </c>
      <c r="I305" s="237" t="s">
        <v>312</v>
      </c>
      <c r="J305" s="51"/>
      <c r="K305" s="52" t="str">
        <f t="shared" si="54"/>
        <v/>
      </c>
      <c r="L305" s="81" t="str">
        <f t="shared" si="55"/>
        <v/>
      </c>
      <c r="M305" s="53" t="str">
        <f>IF(K305="","",COUNTIF($K$7:K305,"ﾘｽﾄ１"))</f>
        <v/>
      </c>
      <c r="N305" s="53" t="str">
        <f t="shared" si="56"/>
        <v/>
      </c>
      <c r="O305" s="54" t="str">
        <f t="shared" si="57"/>
        <v/>
      </c>
      <c r="P305" s="53" t="str">
        <f t="shared" si="48"/>
        <v/>
      </c>
      <c r="Q305" s="52" t="str">
        <f t="shared" si="49"/>
        <v/>
      </c>
      <c r="R305" s="55" t="str">
        <f t="shared" si="50"/>
        <v/>
      </c>
      <c r="S305" s="52" t="str">
        <f t="shared" si="58"/>
        <v/>
      </c>
      <c r="T305" s="81" t="str">
        <f t="shared" si="51"/>
        <v/>
      </c>
      <c r="U305" s="53" t="str">
        <f>IF(S305="","",COUNTIF($S$7:S305,"該当２"))</f>
        <v/>
      </c>
      <c r="V305" s="56" t="str">
        <f t="shared" si="52"/>
        <v/>
      </c>
      <c r="W305" s="81" t="str">
        <f t="shared" si="53"/>
        <v/>
      </c>
      <c r="X305" s="53" t="str">
        <f>IF(V305="","",COUNTIF($V$7:V305,"該当３"))</f>
        <v/>
      </c>
    </row>
    <row r="306" spans="1:24">
      <c r="A306" s="237">
        <v>2020121000</v>
      </c>
      <c r="B306" s="237">
        <v>20</v>
      </c>
      <c r="C306" s="238">
        <v>201</v>
      </c>
      <c r="D306" s="239">
        <v>21</v>
      </c>
      <c r="E306" s="238">
        <v>0</v>
      </c>
      <c r="F306" s="237" t="s">
        <v>511</v>
      </c>
      <c r="G306" s="237" t="s">
        <v>512</v>
      </c>
      <c r="H306" s="237" t="s">
        <v>762</v>
      </c>
      <c r="I306" s="237"/>
      <c r="J306" s="51"/>
      <c r="K306" s="52" t="str">
        <f t="shared" si="54"/>
        <v/>
      </c>
      <c r="L306" s="81" t="str">
        <f t="shared" si="55"/>
        <v/>
      </c>
      <c r="M306" s="53" t="str">
        <f>IF(K306="","",COUNTIF($K$7:K306,"ﾘｽﾄ１"))</f>
        <v/>
      </c>
      <c r="N306" s="53" t="str">
        <f t="shared" si="56"/>
        <v/>
      </c>
      <c r="O306" s="54" t="str">
        <f t="shared" si="57"/>
        <v/>
      </c>
      <c r="P306" s="53" t="str">
        <f t="shared" si="48"/>
        <v/>
      </c>
      <c r="Q306" s="52" t="str">
        <f t="shared" si="49"/>
        <v/>
      </c>
      <c r="R306" s="55" t="str">
        <f t="shared" si="50"/>
        <v/>
      </c>
      <c r="S306" s="52" t="str">
        <f t="shared" si="58"/>
        <v/>
      </c>
      <c r="T306" s="81" t="str">
        <f t="shared" si="51"/>
        <v/>
      </c>
      <c r="U306" s="53" t="str">
        <f>IF(S306="","",COUNTIF($S$7:S306,"該当２"))</f>
        <v/>
      </c>
      <c r="V306" s="56" t="str">
        <f t="shared" si="52"/>
        <v/>
      </c>
      <c r="W306" s="81" t="str">
        <f t="shared" si="53"/>
        <v/>
      </c>
      <c r="X306" s="53" t="str">
        <f>IF(V306="","",COUNTIF($V$7:V306,"該当３"))</f>
        <v/>
      </c>
    </row>
    <row r="307" spans="1:24">
      <c r="A307" s="237">
        <v>2020121001</v>
      </c>
      <c r="B307" s="237">
        <v>20</v>
      </c>
      <c r="C307" s="238">
        <v>201</v>
      </c>
      <c r="D307" s="239">
        <v>21</v>
      </c>
      <c r="E307" s="238">
        <v>1</v>
      </c>
      <c r="F307" s="237" t="s">
        <v>511</v>
      </c>
      <c r="G307" s="237" t="s">
        <v>512</v>
      </c>
      <c r="H307" s="237" t="s">
        <v>762</v>
      </c>
      <c r="I307" s="237" t="s">
        <v>763</v>
      </c>
      <c r="J307" s="51"/>
      <c r="K307" s="52" t="str">
        <f t="shared" si="54"/>
        <v/>
      </c>
      <c r="L307" s="81" t="str">
        <f t="shared" si="55"/>
        <v/>
      </c>
      <c r="M307" s="53" t="str">
        <f>IF(K307="","",COUNTIF($K$7:K307,"ﾘｽﾄ１"))</f>
        <v/>
      </c>
      <c r="N307" s="53" t="str">
        <f t="shared" si="56"/>
        <v/>
      </c>
      <c r="O307" s="54" t="str">
        <f t="shared" si="57"/>
        <v/>
      </c>
      <c r="P307" s="53" t="str">
        <f t="shared" si="48"/>
        <v/>
      </c>
      <c r="Q307" s="52" t="str">
        <f t="shared" si="49"/>
        <v/>
      </c>
      <c r="R307" s="55" t="str">
        <f t="shared" si="50"/>
        <v/>
      </c>
      <c r="S307" s="52" t="str">
        <f t="shared" si="58"/>
        <v/>
      </c>
      <c r="T307" s="81" t="str">
        <f t="shared" si="51"/>
        <v/>
      </c>
      <c r="U307" s="53" t="str">
        <f>IF(S307="","",COUNTIF($S$7:S307,"該当２"))</f>
        <v/>
      </c>
      <c r="V307" s="56" t="str">
        <f t="shared" si="52"/>
        <v/>
      </c>
      <c r="W307" s="81" t="str">
        <f t="shared" si="53"/>
        <v/>
      </c>
      <c r="X307" s="53" t="str">
        <f>IF(V307="","",COUNTIF($V$7:V307,"該当３"))</f>
        <v/>
      </c>
    </row>
    <row r="308" spans="1:24">
      <c r="A308" s="237">
        <v>2020121002</v>
      </c>
      <c r="B308" s="237">
        <v>20</v>
      </c>
      <c r="C308" s="238">
        <v>201</v>
      </c>
      <c r="D308" s="239">
        <v>21</v>
      </c>
      <c r="E308" s="238">
        <v>2</v>
      </c>
      <c r="F308" s="237" t="s">
        <v>511</v>
      </c>
      <c r="G308" s="237" t="s">
        <v>512</v>
      </c>
      <c r="H308" s="237" t="s">
        <v>762</v>
      </c>
      <c r="I308" s="237" t="s">
        <v>764</v>
      </c>
      <c r="J308" s="51"/>
      <c r="K308" s="52" t="str">
        <f t="shared" si="54"/>
        <v/>
      </c>
      <c r="L308" s="81" t="str">
        <f t="shared" si="55"/>
        <v/>
      </c>
      <c r="M308" s="53" t="str">
        <f>IF(K308="","",COUNTIF($K$7:K308,"ﾘｽﾄ１"))</f>
        <v/>
      </c>
      <c r="N308" s="53" t="str">
        <f t="shared" si="56"/>
        <v/>
      </c>
      <c r="O308" s="54" t="str">
        <f t="shared" si="57"/>
        <v/>
      </c>
      <c r="P308" s="53" t="str">
        <f t="shared" si="48"/>
        <v/>
      </c>
      <c r="Q308" s="52" t="str">
        <f t="shared" si="49"/>
        <v/>
      </c>
      <c r="R308" s="55" t="str">
        <f t="shared" si="50"/>
        <v/>
      </c>
      <c r="S308" s="52" t="str">
        <f t="shared" si="58"/>
        <v/>
      </c>
      <c r="T308" s="81" t="str">
        <f t="shared" si="51"/>
        <v/>
      </c>
      <c r="U308" s="53" t="str">
        <f>IF(S308="","",COUNTIF($S$7:S308,"該当２"))</f>
        <v/>
      </c>
      <c r="V308" s="56" t="str">
        <f t="shared" si="52"/>
        <v/>
      </c>
      <c r="W308" s="81" t="str">
        <f t="shared" si="53"/>
        <v/>
      </c>
      <c r="X308" s="53" t="str">
        <f>IF(V308="","",COUNTIF($V$7:V308,"該当３"))</f>
        <v/>
      </c>
    </row>
    <row r="309" spans="1:24">
      <c r="A309" s="237">
        <v>2020121003</v>
      </c>
      <c r="B309" s="237">
        <v>20</v>
      </c>
      <c r="C309" s="238">
        <v>201</v>
      </c>
      <c r="D309" s="239">
        <v>21</v>
      </c>
      <c r="E309" s="238">
        <v>3</v>
      </c>
      <c r="F309" s="237" t="s">
        <v>511</v>
      </c>
      <c r="G309" s="237" t="s">
        <v>512</v>
      </c>
      <c r="H309" s="237" t="s">
        <v>762</v>
      </c>
      <c r="I309" s="237" t="s">
        <v>765</v>
      </c>
      <c r="J309" s="51"/>
      <c r="K309" s="52" t="str">
        <f t="shared" si="54"/>
        <v/>
      </c>
      <c r="L309" s="81" t="str">
        <f t="shared" si="55"/>
        <v/>
      </c>
      <c r="M309" s="53" t="str">
        <f>IF(K309="","",COUNTIF($K$7:K309,"ﾘｽﾄ１"))</f>
        <v/>
      </c>
      <c r="N309" s="53" t="str">
        <f t="shared" si="56"/>
        <v/>
      </c>
      <c r="O309" s="54" t="str">
        <f t="shared" si="57"/>
        <v/>
      </c>
      <c r="P309" s="53" t="str">
        <f t="shared" si="48"/>
        <v/>
      </c>
      <c r="Q309" s="52" t="str">
        <f t="shared" si="49"/>
        <v/>
      </c>
      <c r="R309" s="55" t="str">
        <f t="shared" si="50"/>
        <v/>
      </c>
      <c r="S309" s="52" t="str">
        <f t="shared" si="58"/>
        <v/>
      </c>
      <c r="T309" s="81" t="str">
        <f t="shared" si="51"/>
        <v/>
      </c>
      <c r="U309" s="53" t="str">
        <f>IF(S309="","",COUNTIF($S$7:S309,"該当２"))</f>
        <v/>
      </c>
      <c r="V309" s="56" t="str">
        <f t="shared" si="52"/>
        <v/>
      </c>
      <c r="W309" s="81" t="str">
        <f t="shared" si="53"/>
        <v/>
      </c>
      <c r="X309" s="53" t="str">
        <f>IF(V309="","",COUNTIF($V$7:V309,"該当３"))</f>
        <v/>
      </c>
    </row>
    <row r="310" spans="1:24">
      <c r="A310" s="237">
        <v>2020121004</v>
      </c>
      <c r="B310" s="237">
        <v>20</v>
      </c>
      <c r="C310" s="238">
        <v>201</v>
      </c>
      <c r="D310" s="239">
        <v>21</v>
      </c>
      <c r="E310" s="238">
        <v>4</v>
      </c>
      <c r="F310" s="237" t="s">
        <v>511</v>
      </c>
      <c r="G310" s="237" t="s">
        <v>512</v>
      </c>
      <c r="H310" s="237" t="s">
        <v>762</v>
      </c>
      <c r="I310" s="237" t="s">
        <v>766</v>
      </c>
      <c r="J310" s="51"/>
      <c r="K310" s="52" t="str">
        <f t="shared" si="54"/>
        <v/>
      </c>
      <c r="L310" s="81" t="str">
        <f t="shared" si="55"/>
        <v/>
      </c>
      <c r="M310" s="53" t="str">
        <f>IF(K310="","",COUNTIF($K$7:K310,"ﾘｽﾄ１"))</f>
        <v/>
      </c>
      <c r="N310" s="53" t="str">
        <f t="shared" si="56"/>
        <v/>
      </c>
      <c r="O310" s="54" t="str">
        <f t="shared" si="57"/>
        <v/>
      </c>
      <c r="P310" s="53" t="str">
        <f t="shared" si="48"/>
        <v/>
      </c>
      <c r="Q310" s="52" t="str">
        <f t="shared" si="49"/>
        <v/>
      </c>
      <c r="R310" s="55" t="str">
        <f t="shared" si="50"/>
        <v/>
      </c>
      <c r="S310" s="52" t="str">
        <f t="shared" si="58"/>
        <v/>
      </c>
      <c r="T310" s="81" t="str">
        <f t="shared" si="51"/>
        <v/>
      </c>
      <c r="U310" s="53" t="str">
        <f>IF(S310="","",COUNTIF($S$7:S310,"該当２"))</f>
        <v/>
      </c>
      <c r="V310" s="56" t="str">
        <f t="shared" si="52"/>
        <v/>
      </c>
      <c r="W310" s="81" t="str">
        <f t="shared" si="53"/>
        <v/>
      </c>
      <c r="X310" s="53" t="str">
        <f>IF(V310="","",COUNTIF($V$7:V310,"該当３"))</f>
        <v/>
      </c>
    </row>
    <row r="311" spans="1:24">
      <c r="A311" s="237">
        <v>2020121005</v>
      </c>
      <c r="B311" s="237">
        <v>20</v>
      </c>
      <c r="C311" s="238">
        <v>201</v>
      </c>
      <c r="D311" s="239">
        <v>21</v>
      </c>
      <c r="E311" s="238">
        <v>5</v>
      </c>
      <c r="F311" s="237" t="s">
        <v>511</v>
      </c>
      <c r="G311" s="237" t="s">
        <v>512</v>
      </c>
      <c r="H311" s="237" t="s">
        <v>762</v>
      </c>
      <c r="I311" s="237" t="s">
        <v>284</v>
      </c>
      <c r="J311" s="51"/>
      <c r="K311" s="52" t="str">
        <f t="shared" si="54"/>
        <v/>
      </c>
      <c r="L311" s="81" t="str">
        <f t="shared" si="55"/>
        <v/>
      </c>
      <c r="M311" s="53" t="str">
        <f>IF(K311="","",COUNTIF($K$7:K311,"ﾘｽﾄ１"))</f>
        <v/>
      </c>
      <c r="N311" s="53" t="str">
        <f t="shared" si="56"/>
        <v/>
      </c>
      <c r="O311" s="54" t="str">
        <f t="shared" si="57"/>
        <v/>
      </c>
      <c r="P311" s="53" t="str">
        <f t="shared" si="48"/>
        <v/>
      </c>
      <c r="Q311" s="52" t="str">
        <f t="shared" si="49"/>
        <v/>
      </c>
      <c r="R311" s="55" t="str">
        <f t="shared" si="50"/>
        <v/>
      </c>
      <c r="S311" s="52" t="str">
        <f t="shared" si="58"/>
        <v/>
      </c>
      <c r="T311" s="81" t="str">
        <f t="shared" si="51"/>
        <v/>
      </c>
      <c r="U311" s="53" t="str">
        <f>IF(S311="","",COUNTIF($S$7:S311,"該当２"))</f>
        <v/>
      </c>
      <c r="V311" s="56" t="str">
        <f t="shared" si="52"/>
        <v/>
      </c>
      <c r="W311" s="81" t="str">
        <f t="shared" si="53"/>
        <v/>
      </c>
      <c r="X311" s="53" t="str">
        <f>IF(V311="","",COUNTIF($V$7:V311,"該当３"))</f>
        <v/>
      </c>
    </row>
    <row r="312" spans="1:24">
      <c r="A312" s="237">
        <v>2020121006</v>
      </c>
      <c r="B312" s="237">
        <v>20</v>
      </c>
      <c r="C312" s="238">
        <v>201</v>
      </c>
      <c r="D312" s="239">
        <v>21</v>
      </c>
      <c r="E312" s="238">
        <v>6</v>
      </c>
      <c r="F312" s="237" t="s">
        <v>511</v>
      </c>
      <c r="G312" s="237" t="s">
        <v>512</v>
      </c>
      <c r="H312" s="237" t="s">
        <v>762</v>
      </c>
      <c r="I312" s="237" t="s">
        <v>767</v>
      </c>
      <c r="J312" s="51"/>
      <c r="K312" s="52" t="str">
        <f t="shared" si="54"/>
        <v/>
      </c>
      <c r="L312" s="81" t="str">
        <f t="shared" si="55"/>
        <v/>
      </c>
      <c r="M312" s="53" t="str">
        <f>IF(K312="","",COUNTIF($K$7:K312,"ﾘｽﾄ１"))</f>
        <v/>
      </c>
      <c r="N312" s="53" t="str">
        <f t="shared" si="56"/>
        <v/>
      </c>
      <c r="O312" s="54" t="str">
        <f t="shared" si="57"/>
        <v/>
      </c>
      <c r="P312" s="53" t="str">
        <f t="shared" si="48"/>
        <v/>
      </c>
      <c r="Q312" s="52" t="str">
        <f t="shared" si="49"/>
        <v/>
      </c>
      <c r="R312" s="55" t="str">
        <f t="shared" si="50"/>
        <v/>
      </c>
      <c r="S312" s="52" t="str">
        <f t="shared" si="58"/>
        <v/>
      </c>
      <c r="T312" s="81" t="str">
        <f t="shared" si="51"/>
        <v/>
      </c>
      <c r="U312" s="53" t="str">
        <f>IF(S312="","",COUNTIF($S$7:S312,"該当２"))</f>
        <v/>
      </c>
      <c r="V312" s="56" t="str">
        <f t="shared" si="52"/>
        <v/>
      </c>
      <c r="W312" s="81" t="str">
        <f t="shared" si="53"/>
        <v/>
      </c>
      <c r="X312" s="53" t="str">
        <f>IF(V312="","",COUNTIF($V$7:V312,"該当３"))</f>
        <v/>
      </c>
    </row>
    <row r="313" spans="1:24">
      <c r="A313" s="237">
        <v>2020121007</v>
      </c>
      <c r="B313" s="237">
        <v>20</v>
      </c>
      <c r="C313" s="238">
        <v>201</v>
      </c>
      <c r="D313" s="239">
        <v>21</v>
      </c>
      <c r="E313" s="238">
        <v>7</v>
      </c>
      <c r="F313" s="237" t="s">
        <v>511</v>
      </c>
      <c r="G313" s="237" t="s">
        <v>512</v>
      </c>
      <c r="H313" s="237" t="s">
        <v>762</v>
      </c>
      <c r="I313" s="237" t="s">
        <v>11</v>
      </c>
      <c r="J313" s="51"/>
      <c r="K313" s="52" t="str">
        <f t="shared" si="54"/>
        <v/>
      </c>
      <c r="L313" s="81" t="str">
        <f t="shared" si="55"/>
        <v/>
      </c>
      <c r="M313" s="53" t="str">
        <f>IF(K313="","",COUNTIF($K$7:K313,"ﾘｽﾄ１"))</f>
        <v/>
      </c>
      <c r="N313" s="53" t="str">
        <f t="shared" si="56"/>
        <v/>
      </c>
      <c r="O313" s="54" t="str">
        <f t="shared" si="57"/>
        <v/>
      </c>
      <c r="P313" s="53" t="str">
        <f t="shared" si="48"/>
        <v/>
      </c>
      <c r="Q313" s="52" t="str">
        <f t="shared" si="49"/>
        <v/>
      </c>
      <c r="R313" s="55" t="str">
        <f t="shared" si="50"/>
        <v/>
      </c>
      <c r="S313" s="52" t="str">
        <f t="shared" si="58"/>
        <v/>
      </c>
      <c r="T313" s="81" t="str">
        <f t="shared" si="51"/>
        <v/>
      </c>
      <c r="U313" s="53" t="str">
        <f>IF(S313="","",COUNTIF($S$7:S313,"該当２"))</f>
        <v/>
      </c>
      <c r="V313" s="56" t="str">
        <f t="shared" si="52"/>
        <v/>
      </c>
      <c r="W313" s="81" t="str">
        <f t="shared" si="53"/>
        <v/>
      </c>
      <c r="X313" s="53" t="str">
        <f>IF(V313="","",COUNTIF($V$7:V313,"該当３"))</f>
        <v/>
      </c>
    </row>
    <row r="314" spans="1:24">
      <c r="A314" s="237">
        <v>2020121008</v>
      </c>
      <c r="B314" s="237">
        <v>20</v>
      </c>
      <c r="C314" s="238">
        <v>201</v>
      </c>
      <c r="D314" s="239">
        <v>21</v>
      </c>
      <c r="E314" s="238">
        <v>8</v>
      </c>
      <c r="F314" s="237" t="s">
        <v>511</v>
      </c>
      <c r="G314" s="237" t="s">
        <v>512</v>
      </c>
      <c r="H314" s="237" t="s">
        <v>762</v>
      </c>
      <c r="I314" s="237" t="s">
        <v>744</v>
      </c>
      <c r="J314" s="51"/>
      <c r="K314" s="52" t="str">
        <f t="shared" si="54"/>
        <v/>
      </c>
      <c r="L314" s="81" t="str">
        <f t="shared" si="55"/>
        <v/>
      </c>
      <c r="M314" s="53" t="str">
        <f>IF(K314="","",COUNTIF($K$7:K314,"ﾘｽﾄ１"))</f>
        <v/>
      </c>
      <c r="N314" s="53" t="str">
        <f t="shared" si="56"/>
        <v/>
      </c>
      <c r="O314" s="54" t="str">
        <f t="shared" si="57"/>
        <v/>
      </c>
      <c r="P314" s="53" t="str">
        <f t="shared" si="48"/>
        <v/>
      </c>
      <c r="Q314" s="52" t="str">
        <f t="shared" si="49"/>
        <v/>
      </c>
      <c r="R314" s="55" t="str">
        <f t="shared" si="50"/>
        <v/>
      </c>
      <c r="S314" s="52" t="str">
        <f t="shared" si="58"/>
        <v/>
      </c>
      <c r="T314" s="81" t="str">
        <f t="shared" si="51"/>
        <v/>
      </c>
      <c r="U314" s="53" t="str">
        <f>IF(S314="","",COUNTIF($S$7:S314,"該当２"))</f>
        <v/>
      </c>
      <c r="V314" s="56" t="str">
        <f t="shared" si="52"/>
        <v/>
      </c>
      <c r="W314" s="81" t="str">
        <f t="shared" si="53"/>
        <v/>
      </c>
      <c r="X314" s="53" t="str">
        <f>IF(V314="","",COUNTIF($V$7:V314,"該当３"))</f>
        <v/>
      </c>
    </row>
    <row r="315" spans="1:24">
      <c r="A315" s="237">
        <v>2020121009</v>
      </c>
      <c r="B315" s="237">
        <v>20</v>
      </c>
      <c r="C315" s="238">
        <v>201</v>
      </c>
      <c r="D315" s="239">
        <v>21</v>
      </c>
      <c r="E315" s="238">
        <v>9</v>
      </c>
      <c r="F315" s="237" t="s">
        <v>511</v>
      </c>
      <c r="G315" s="237" t="s">
        <v>512</v>
      </c>
      <c r="H315" s="237" t="s">
        <v>762</v>
      </c>
      <c r="I315" s="237" t="s">
        <v>768</v>
      </c>
      <c r="J315" s="51"/>
      <c r="K315" s="52" t="str">
        <f t="shared" si="54"/>
        <v/>
      </c>
      <c r="L315" s="81" t="str">
        <f t="shared" si="55"/>
        <v/>
      </c>
      <c r="M315" s="53" t="str">
        <f>IF(K315="","",COUNTIF($K$7:K315,"ﾘｽﾄ１"))</f>
        <v/>
      </c>
      <c r="N315" s="53" t="str">
        <f t="shared" si="56"/>
        <v/>
      </c>
      <c r="O315" s="54" t="str">
        <f t="shared" si="57"/>
        <v/>
      </c>
      <c r="P315" s="53" t="str">
        <f t="shared" si="48"/>
        <v/>
      </c>
      <c r="Q315" s="52" t="str">
        <f t="shared" si="49"/>
        <v/>
      </c>
      <c r="R315" s="55" t="str">
        <f t="shared" si="50"/>
        <v/>
      </c>
      <c r="S315" s="52" t="str">
        <f t="shared" si="58"/>
        <v/>
      </c>
      <c r="T315" s="81" t="str">
        <f t="shared" si="51"/>
        <v/>
      </c>
      <c r="U315" s="53" t="str">
        <f>IF(S315="","",COUNTIF($S$7:S315,"該当２"))</f>
        <v/>
      </c>
      <c r="V315" s="56" t="str">
        <f t="shared" si="52"/>
        <v/>
      </c>
      <c r="W315" s="81" t="str">
        <f t="shared" si="53"/>
        <v/>
      </c>
      <c r="X315" s="53" t="str">
        <f>IF(V315="","",COUNTIF($V$7:V315,"該当３"))</f>
        <v/>
      </c>
    </row>
    <row r="316" spans="1:24">
      <c r="A316" s="237">
        <v>2020121010</v>
      </c>
      <c r="B316" s="237">
        <v>20</v>
      </c>
      <c r="C316" s="238">
        <v>201</v>
      </c>
      <c r="D316" s="239">
        <v>21</v>
      </c>
      <c r="E316" s="238">
        <v>10</v>
      </c>
      <c r="F316" s="237" t="s">
        <v>511</v>
      </c>
      <c r="G316" s="237" t="s">
        <v>512</v>
      </c>
      <c r="H316" s="237" t="s">
        <v>762</v>
      </c>
      <c r="I316" s="237" t="s">
        <v>769</v>
      </c>
      <c r="J316" s="51"/>
      <c r="K316" s="52" t="str">
        <f t="shared" si="54"/>
        <v/>
      </c>
      <c r="L316" s="81" t="str">
        <f t="shared" si="55"/>
        <v/>
      </c>
      <c r="M316" s="53" t="str">
        <f>IF(K316="","",COUNTIF($K$7:K316,"ﾘｽﾄ１"))</f>
        <v/>
      </c>
      <c r="N316" s="53" t="str">
        <f t="shared" si="56"/>
        <v/>
      </c>
      <c r="O316" s="54" t="str">
        <f t="shared" si="57"/>
        <v/>
      </c>
      <c r="P316" s="53" t="str">
        <f t="shared" si="48"/>
        <v/>
      </c>
      <c r="Q316" s="52" t="str">
        <f t="shared" si="49"/>
        <v/>
      </c>
      <c r="R316" s="55" t="str">
        <f t="shared" si="50"/>
        <v/>
      </c>
      <c r="S316" s="52" t="str">
        <f t="shared" si="58"/>
        <v/>
      </c>
      <c r="T316" s="81" t="str">
        <f t="shared" si="51"/>
        <v/>
      </c>
      <c r="U316" s="53" t="str">
        <f>IF(S316="","",COUNTIF($S$7:S316,"該当２"))</f>
        <v/>
      </c>
      <c r="V316" s="56" t="str">
        <f t="shared" si="52"/>
        <v/>
      </c>
      <c r="W316" s="81" t="str">
        <f t="shared" si="53"/>
        <v/>
      </c>
      <c r="X316" s="53" t="str">
        <f>IF(V316="","",COUNTIF($V$7:V316,"該当３"))</f>
        <v/>
      </c>
    </row>
    <row r="317" spans="1:24">
      <c r="A317" s="237">
        <v>2020121011</v>
      </c>
      <c r="B317" s="237">
        <v>20</v>
      </c>
      <c r="C317" s="238">
        <v>201</v>
      </c>
      <c r="D317" s="239">
        <v>21</v>
      </c>
      <c r="E317" s="238">
        <v>11</v>
      </c>
      <c r="F317" s="237" t="s">
        <v>511</v>
      </c>
      <c r="G317" s="237" t="s">
        <v>512</v>
      </c>
      <c r="H317" s="237" t="s">
        <v>762</v>
      </c>
      <c r="I317" s="237" t="s">
        <v>770</v>
      </c>
      <c r="J317" s="51"/>
      <c r="K317" s="52" t="str">
        <f t="shared" si="54"/>
        <v/>
      </c>
      <c r="L317" s="81" t="str">
        <f t="shared" si="55"/>
        <v/>
      </c>
      <c r="M317" s="53" t="str">
        <f>IF(K317="","",COUNTIF($K$7:K317,"ﾘｽﾄ１"))</f>
        <v/>
      </c>
      <c r="N317" s="53" t="str">
        <f t="shared" si="56"/>
        <v/>
      </c>
      <c r="O317" s="54" t="str">
        <f t="shared" si="57"/>
        <v/>
      </c>
      <c r="P317" s="53" t="str">
        <f t="shared" si="48"/>
        <v/>
      </c>
      <c r="Q317" s="52" t="str">
        <f t="shared" si="49"/>
        <v/>
      </c>
      <c r="R317" s="55" t="str">
        <f t="shared" si="50"/>
        <v/>
      </c>
      <c r="S317" s="52" t="str">
        <f t="shared" si="58"/>
        <v/>
      </c>
      <c r="T317" s="81" t="str">
        <f t="shared" si="51"/>
        <v/>
      </c>
      <c r="U317" s="53" t="str">
        <f>IF(S317="","",COUNTIF($S$7:S317,"該当２"))</f>
        <v/>
      </c>
      <c r="V317" s="56" t="str">
        <f t="shared" si="52"/>
        <v/>
      </c>
      <c r="W317" s="81" t="str">
        <f t="shared" si="53"/>
        <v/>
      </c>
      <c r="X317" s="53" t="str">
        <f>IF(V317="","",COUNTIF($V$7:V317,"該当３"))</f>
        <v/>
      </c>
    </row>
    <row r="318" spans="1:24">
      <c r="A318" s="237">
        <v>2020121012</v>
      </c>
      <c r="B318" s="237">
        <v>20</v>
      </c>
      <c r="C318" s="238">
        <v>201</v>
      </c>
      <c r="D318" s="239">
        <v>21</v>
      </c>
      <c r="E318" s="238">
        <v>12</v>
      </c>
      <c r="F318" s="237" t="s">
        <v>511</v>
      </c>
      <c r="G318" s="237" t="s">
        <v>512</v>
      </c>
      <c r="H318" s="237" t="s">
        <v>762</v>
      </c>
      <c r="I318" s="237" t="s">
        <v>771</v>
      </c>
      <c r="J318" s="51"/>
      <c r="K318" s="52" t="str">
        <f t="shared" si="54"/>
        <v/>
      </c>
      <c r="L318" s="81" t="str">
        <f t="shared" si="55"/>
        <v/>
      </c>
      <c r="M318" s="53" t="str">
        <f>IF(K318="","",COUNTIF($K$7:K318,"ﾘｽﾄ１"))</f>
        <v/>
      </c>
      <c r="N318" s="53" t="str">
        <f t="shared" si="56"/>
        <v/>
      </c>
      <c r="O318" s="54" t="str">
        <f t="shared" si="57"/>
        <v/>
      </c>
      <c r="P318" s="53" t="str">
        <f t="shared" si="48"/>
        <v/>
      </c>
      <c r="Q318" s="52" t="str">
        <f t="shared" si="49"/>
        <v/>
      </c>
      <c r="R318" s="55" t="str">
        <f t="shared" si="50"/>
        <v/>
      </c>
      <c r="S318" s="52" t="str">
        <f t="shared" si="58"/>
        <v/>
      </c>
      <c r="T318" s="81" t="str">
        <f t="shared" si="51"/>
        <v/>
      </c>
      <c r="U318" s="53" t="str">
        <f>IF(S318="","",COUNTIF($S$7:S318,"該当２"))</f>
        <v/>
      </c>
      <c r="V318" s="56" t="str">
        <f t="shared" si="52"/>
        <v/>
      </c>
      <c r="W318" s="81" t="str">
        <f t="shared" si="53"/>
        <v/>
      </c>
      <c r="X318" s="53" t="str">
        <f>IF(V318="","",COUNTIF($V$7:V318,"該当３"))</f>
        <v/>
      </c>
    </row>
    <row r="319" spans="1:24">
      <c r="A319" s="237">
        <v>2020122000</v>
      </c>
      <c r="B319" s="237">
        <v>20</v>
      </c>
      <c r="C319" s="238">
        <v>201</v>
      </c>
      <c r="D319" s="239">
        <v>22</v>
      </c>
      <c r="E319" s="238">
        <v>0</v>
      </c>
      <c r="F319" s="237" t="s">
        <v>511</v>
      </c>
      <c r="G319" s="237" t="s">
        <v>512</v>
      </c>
      <c r="H319" s="237" t="s">
        <v>772</v>
      </c>
      <c r="I319" s="237"/>
      <c r="J319" s="51"/>
      <c r="K319" s="52" t="str">
        <f t="shared" si="54"/>
        <v/>
      </c>
      <c r="L319" s="81" t="str">
        <f t="shared" si="55"/>
        <v/>
      </c>
      <c r="M319" s="53" t="str">
        <f>IF(K319="","",COUNTIF($K$7:K319,"ﾘｽﾄ１"))</f>
        <v/>
      </c>
      <c r="N319" s="53" t="str">
        <f t="shared" si="56"/>
        <v/>
      </c>
      <c r="O319" s="54" t="str">
        <f t="shared" si="57"/>
        <v/>
      </c>
      <c r="P319" s="53" t="str">
        <f t="shared" si="48"/>
        <v/>
      </c>
      <c r="Q319" s="52" t="str">
        <f t="shared" si="49"/>
        <v/>
      </c>
      <c r="R319" s="55" t="str">
        <f t="shared" si="50"/>
        <v/>
      </c>
      <c r="S319" s="52" t="str">
        <f t="shared" si="58"/>
        <v/>
      </c>
      <c r="T319" s="81" t="str">
        <f t="shared" si="51"/>
        <v/>
      </c>
      <c r="U319" s="53" t="str">
        <f>IF(S319="","",COUNTIF($S$7:S319,"該当２"))</f>
        <v/>
      </c>
      <c r="V319" s="56" t="str">
        <f t="shared" si="52"/>
        <v/>
      </c>
      <c r="W319" s="81" t="str">
        <f t="shared" si="53"/>
        <v/>
      </c>
      <c r="X319" s="53" t="str">
        <f>IF(V319="","",COUNTIF($V$7:V319,"該当３"))</f>
        <v/>
      </c>
    </row>
    <row r="320" spans="1:24">
      <c r="A320" s="237">
        <v>2020122001</v>
      </c>
      <c r="B320" s="237">
        <v>20</v>
      </c>
      <c r="C320" s="238">
        <v>201</v>
      </c>
      <c r="D320" s="239">
        <v>22</v>
      </c>
      <c r="E320" s="238">
        <v>1</v>
      </c>
      <c r="F320" s="237" t="s">
        <v>511</v>
      </c>
      <c r="G320" s="237" t="s">
        <v>512</v>
      </c>
      <c r="H320" s="237" t="s">
        <v>772</v>
      </c>
      <c r="I320" s="237" t="s">
        <v>492</v>
      </c>
      <c r="J320" s="51"/>
      <c r="K320" s="52" t="str">
        <f t="shared" si="54"/>
        <v/>
      </c>
      <c r="L320" s="81" t="str">
        <f t="shared" si="55"/>
        <v/>
      </c>
      <c r="M320" s="53" t="str">
        <f>IF(K320="","",COUNTIF($K$7:K320,"ﾘｽﾄ１"))</f>
        <v/>
      </c>
      <c r="N320" s="53" t="str">
        <f t="shared" si="56"/>
        <v/>
      </c>
      <c r="O320" s="54" t="str">
        <f t="shared" si="57"/>
        <v/>
      </c>
      <c r="P320" s="53" t="str">
        <f t="shared" si="48"/>
        <v/>
      </c>
      <c r="Q320" s="52" t="str">
        <f t="shared" si="49"/>
        <v/>
      </c>
      <c r="R320" s="55" t="str">
        <f t="shared" si="50"/>
        <v/>
      </c>
      <c r="S320" s="52" t="str">
        <f t="shared" si="58"/>
        <v/>
      </c>
      <c r="T320" s="81" t="str">
        <f t="shared" si="51"/>
        <v/>
      </c>
      <c r="U320" s="53" t="str">
        <f>IF(S320="","",COUNTIF($S$7:S320,"該当２"))</f>
        <v/>
      </c>
      <c r="V320" s="56" t="str">
        <f t="shared" si="52"/>
        <v/>
      </c>
      <c r="W320" s="81" t="str">
        <f t="shared" si="53"/>
        <v/>
      </c>
      <c r="X320" s="53" t="str">
        <f>IF(V320="","",COUNTIF($V$7:V320,"該当３"))</f>
        <v/>
      </c>
    </row>
    <row r="321" spans="1:24">
      <c r="A321" s="237">
        <v>2020122002</v>
      </c>
      <c r="B321" s="237">
        <v>20</v>
      </c>
      <c r="C321" s="238">
        <v>201</v>
      </c>
      <c r="D321" s="239">
        <v>22</v>
      </c>
      <c r="E321" s="238">
        <v>2</v>
      </c>
      <c r="F321" s="237" t="s">
        <v>511</v>
      </c>
      <c r="G321" s="237" t="s">
        <v>512</v>
      </c>
      <c r="H321" s="237" t="s">
        <v>772</v>
      </c>
      <c r="I321" s="237" t="s">
        <v>773</v>
      </c>
      <c r="J321" s="51"/>
      <c r="K321" s="52" t="str">
        <f t="shared" si="54"/>
        <v/>
      </c>
      <c r="L321" s="81" t="str">
        <f t="shared" si="55"/>
        <v/>
      </c>
      <c r="M321" s="53" t="str">
        <f>IF(K321="","",COUNTIF($K$7:K321,"ﾘｽﾄ１"))</f>
        <v/>
      </c>
      <c r="N321" s="53" t="str">
        <f t="shared" si="56"/>
        <v/>
      </c>
      <c r="O321" s="54" t="str">
        <f t="shared" si="57"/>
        <v/>
      </c>
      <c r="P321" s="53" t="str">
        <f t="shared" si="48"/>
        <v/>
      </c>
      <c r="Q321" s="52" t="str">
        <f t="shared" si="49"/>
        <v/>
      </c>
      <c r="R321" s="55" t="str">
        <f t="shared" si="50"/>
        <v/>
      </c>
      <c r="S321" s="52" t="str">
        <f t="shared" si="58"/>
        <v/>
      </c>
      <c r="T321" s="81" t="str">
        <f t="shared" si="51"/>
        <v/>
      </c>
      <c r="U321" s="53" t="str">
        <f>IF(S321="","",COUNTIF($S$7:S321,"該当２"))</f>
        <v/>
      </c>
      <c r="V321" s="56" t="str">
        <f t="shared" si="52"/>
        <v/>
      </c>
      <c r="W321" s="81" t="str">
        <f t="shared" si="53"/>
        <v/>
      </c>
      <c r="X321" s="53" t="str">
        <f>IF(V321="","",COUNTIF($V$7:V321,"該当３"))</f>
        <v/>
      </c>
    </row>
    <row r="322" spans="1:24">
      <c r="A322" s="237">
        <v>2020122003</v>
      </c>
      <c r="B322" s="237">
        <v>20</v>
      </c>
      <c r="C322" s="238">
        <v>201</v>
      </c>
      <c r="D322" s="239">
        <v>22</v>
      </c>
      <c r="E322" s="238">
        <v>3</v>
      </c>
      <c r="F322" s="237" t="s">
        <v>511</v>
      </c>
      <c r="G322" s="237" t="s">
        <v>512</v>
      </c>
      <c r="H322" s="237" t="s">
        <v>772</v>
      </c>
      <c r="I322" s="237" t="s">
        <v>774</v>
      </c>
      <c r="J322" s="51"/>
      <c r="K322" s="52" t="str">
        <f t="shared" si="54"/>
        <v/>
      </c>
      <c r="L322" s="81" t="str">
        <f t="shared" si="55"/>
        <v/>
      </c>
      <c r="M322" s="53" t="str">
        <f>IF(K322="","",COUNTIF($K$7:K322,"ﾘｽﾄ１"))</f>
        <v/>
      </c>
      <c r="N322" s="53" t="str">
        <f t="shared" si="56"/>
        <v/>
      </c>
      <c r="O322" s="54" t="str">
        <f t="shared" si="57"/>
        <v/>
      </c>
      <c r="P322" s="53" t="str">
        <f t="shared" si="48"/>
        <v/>
      </c>
      <c r="Q322" s="52" t="str">
        <f t="shared" si="49"/>
        <v/>
      </c>
      <c r="R322" s="55" t="str">
        <f t="shared" si="50"/>
        <v/>
      </c>
      <c r="S322" s="52" t="str">
        <f t="shared" si="58"/>
        <v/>
      </c>
      <c r="T322" s="81" t="str">
        <f t="shared" si="51"/>
        <v/>
      </c>
      <c r="U322" s="53" t="str">
        <f>IF(S322="","",COUNTIF($S$7:S322,"該当２"))</f>
        <v/>
      </c>
      <c r="V322" s="56" t="str">
        <f t="shared" si="52"/>
        <v/>
      </c>
      <c r="W322" s="81" t="str">
        <f t="shared" si="53"/>
        <v/>
      </c>
      <c r="X322" s="53" t="str">
        <f>IF(V322="","",COUNTIF($V$7:V322,"該当３"))</f>
        <v/>
      </c>
    </row>
    <row r="323" spans="1:24">
      <c r="A323" s="237">
        <v>2020122004</v>
      </c>
      <c r="B323" s="237">
        <v>20</v>
      </c>
      <c r="C323" s="238">
        <v>201</v>
      </c>
      <c r="D323" s="239">
        <v>22</v>
      </c>
      <c r="E323" s="238">
        <v>4</v>
      </c>
      <c r="F323" s="237" t="s">
        <v>511</v>
      </c>
      <c r="G323" s="237" t="s">
        <v>512</v>
      </c>
      <c r="H323" s="237" t="s">
        <v>772</v>
      </c>
      <c r="I323" s="237" t="s">
        <v>775</v>
      </c>
      <c r="J323" s="51"/>
      <c r="K323" s="52" t="str">
        <f t="shared" si="54"/>
        <v/>
      </c>
      <c r="L323" s="81" t="str">
        <f t="shared" si="55"/>
        <v/>
      </c>
      <c r="M323" s="53" t="str">
        <f>IF(K323="","",COUNTIF($K$7:K323,"ﾘｽﾄ１"))</f>
        <v/>
      </c>
      <c r="N323" s="53" t="str">
        <f t="shared" si="56"/>
        <v/>
      </c>
      <c r="O323" s="54" t="str">
        <f t="shared" si="57"/>
        <v/>
      </c>
      <c r="P323" s="53" t="str">
        <f t="shared" si="48"/>
        <v/>
      </c>
      <c r="Q323" s="52" t="str">
        <f t="shared" si="49"/>
        <v/>
      </c>
      <c r="R323" s="55" t="str">
        <f t="shared" si="50"/>
        <v/>
      </c>
      <c r="S323" s="52" t="str">
        <f t="shared" si="58"/>
        <v/>
      </c>
      <c r="T323" s="81" t="str">
        <f t="shared" si="51"/>
        <v/>
      </c>
      <c r="U323" s="53" t="str">
        <f>IF(S323="","",COUNTIF($S$7:S323,"該当２"))</f>
        <v/>
      </c>
      <c r="V323" s="56" t="str">
        <f t="shared" si="52"/>
        <v/>
      </c>
      <c r="W323" s="81" t="str">
        <f t="shared" si="53"/>
        <v/>
      </c>
      <c r="X323" s="53" t="str">
        <f>IF(V323="","",COUNTIF($V$7:V323,"該当３"))</f>
        <v/>
      </c>
    </row>
    <row r="324" spans="1:24">
      <c r="A324" s="237">
        <v>2020122005</v>
      </c>
      <c r="B324" s="237">
        <v>20</v>
      </c>
      <c r="C324" s="238">
        <v>201</v>
      </c>
      <c r="D324" s="239">
        <v>22</v>
      </c>
      <c r="E324" s="238">
        <v>5</v>
      </c>
      <c r="F324" s="237" t="s">
        <v>511</v>
      </c>
      <c r="G324" s="237" t="s">
        <v>512</v>
      </c>
      <c r="H324" s="237" t="s">
        <v>772</v>
      </c>
      <c r="I324" s="237" t="s">
        <v>558</v>
      </c>
      <c r="J324" s="51"/>
      <c r="K324" s="52" t="str">
        <f t="shared" si="54"/>
        <v/>
      </c>
      <c r="L324" s="81" t="str">
        <f t="shared" si="55"/>
        <v/>
      </c>
      <c r="M324" s="53" t="str">
        <f>IF(K324="","",COUNTIF($K$7:K324,"ﾘｽﾄ１"))</f>
        <v/>
      </c>
      <c r="N324" s="53" t="str">
        <f t="shared" si="56"/>
        <v/>
      </c>
      <c r="O324" s="54" t="str">
        <f t="shared" si="57"/>
        <v/>
      </c>
      <c r="P324" s="53" t="str">
        <f t="shared" si="48"/>
        <v/>
      </c>
      <c r="Q324" s="52" t="str">
        <f t="shared" si="49"/>
        <v/>
      </c>
      <c r="R324" s="55" t="str">
        <f t="shared" si="50"/>
        <v/>
      </c>
      <c r="S324" s="52" t="str">
        <f t="shared" si="58"/>
        <v/>
      </c>
      <c r="T324" s="81" t="str">
        <f t="shared" si="51"/>
        <v/>
      </c>
      <c r="U324" s="53" t="str">
        <f>IF(S324="","",COUNTIF($S$7:S324,"該当２"))</f>
        <v/>
      </c>
      <c r="V324" s="56" t="str">
        <f t="shared" si="52"/>
        <v/>
      </c>
      <c r="W324" s="81" t="str">
        <f t="shared" si="53"/>
        <v/>
      </c>
      <c r="X324" s="53" t="str">
        <f>IF(V324="","",COUNTIF($V$7:V324,"該当３"))</f>
        <v/>
      </c>
    </row>
    <row r="325" spans="1:24">
      <c r="A325" s="237">
        <v>2020122006</v>
      </c>
      <c r="B325" s="237">
        <v>20</v>
      </c>
      <c r="C325" s="238">
        <v>201</v>
      </c>
      <c r="D325" s="239">
        <v>22</v>
      </c>
      <c r="E325" s="238">
        <v>6</v>
      </c>
      <c r="F325" s="237" t="s">
        <v>511</v>
      </c>
      <c r="G325" s="237" t="s">
        <v>512</v>
      </c>
      <c r="H325" s="237" t="s">
        <v>772</v>
      </c>
      <c r="I325" s="237" t="s">
        <v>402</v>
      </c>
      <c r="J325" s="51"/>
      <c r="K325" s="52" t="str">
        <f t="shared" si="54"/>
        <v/>
      </c>
      <c r="L325" s="81" t="str">
        <f t="shared" si="55"/>
        <v/>
      </c>
      <c r="M325" s="53" t="str">
        <f>IF(K325="","",COUNTIF($K$7:K325,"ﾘｽﾄ１"))</f>
        <v/>
      </c>
      <c r="N325" s="53" t="str">
        <f t="shared" si="56"/>
        <v/>
      </c>
      <c r="O325" s="54" t="str">
        <f t="shared" si="57"/>
        <v/>
      </c>
      <c r="P325" s="53" t="str">
        <f t="shared" si="48"/>
        <v/>
      </c>
      <c r="Q325" s="52" t="str">
        <f t="shared" si="49"/>
        <v/>
      </c>
      <c r="R325" s="55" t="str">
        <f t="shared" si="50"/>
        <v/>
      </c>
      <c r="S325" s="52" t="str">
        <f t="shared" si="58"/>
        <v/>
      </c>
      <c r="T325" s="81" t="str">
        <f t="shared" si="51"/>
        <v/>
      </c>
      <c r="U325" s="53" t="str">
        <f>IF(S325="","",COUNTIF($S$7:S325,"該当２"))</f>
        <v/>
      </c>
      <c r="V325" s="56" t="str">
        <f t="shared" si="52"/>
        <v/>
      </c>
      <c r="W325" s="81" t="str">
        <f t="shared" si="53"/>
        <v/>
      </c>
      <c r="X325" s="53" t="str">
        <f>IF(V325="","",COUNTIF($V$7:V325,"該当３"))</f>
        <v/>
      </c>
    </row>
    <row r="326" spans="1:24">
      <c r="A326" s="237">
        <v>2020122007</v>
      </c>
      <c r="B326" s="237">
        <v>20</v>
      </c>
      <c r="C326" s="238">
        <v>201</v>
      </c>
      <c r="D326" s="239">
        <v>22</v>
      </c>
      <c r="E326" s="238">
        <v>7</v>
      </c>
      <c r="F326" s="237" t="s">
        <v>511</v>
      </c>
      <c r="G326" s="237" t="s">
        <v>512</v>
      </c>
      <c r="H326" s="237" t="s">
        <v>772</v>
      </c>
      <c r="I326" s="237" t="s">
        <v>665</v>
      </c>
      <c r="J326" s="51"/>
      <c r="K326" s="52" t="str">
        <f t="shared" si="54"/>
        <v/>
      </c>
      <c r="L326" s="81" t="str">
        <f t="shared" si="55"/>
        <v/>
      </c>
      <c r="M326" s="53" t="str">
        <f>IF(K326="","",COUNTIF($K$7:K326,"ﾘｽﾄ１"))</f>
        <v/>
      </c>
      <c r="N326" s="53" t="str">
        <f t="shared" si="56"/>
        <v/>
      </c>
      <c r="O326" s="54" t="str">
        <f t="shared" si="57"/>
        <v/>
      </c>
      <c r="P326" s="53" t="str">
        <f t="shared" si="48"/>
        <v/>
      </c>
      <c r="Q326" s="52" t="str">
        <f t="shared" si="49"/>
        <v/>
      </c>
      <c r="R326" s="55" t="str">
        <f t="shared" si="50"/>
        <v/>
      </c>
      <c r="S326" s="52" t="str">
        <f t="shared" si="58"/>
        <v/>
      </c>
      <c r="T326" s="81" t="str">
        <f t="shared" si="51"/>
        <v/>
      </c>
      <c r="U326" s="53" t="str">
        <f>IF(S326="","",COUNTIF($S$7:S326,"該当２"))</f>
        <v/>
      </c>
      <c r="V326" s="56" t="str">
        <f t="shared" si="52"/>
        <v/>
      </c>
      <c r="W326" s="81" t="str">
        <f t="shared" si="53"/>
        <v/>
      </c>
      <c r="X326" s="53" t="str">
        <f>IF(V326="","",COUNTIF($V$7:V326,"該当３"))</f>
        <v/>
      </c>
    </row>
    <row r="327" spans="1:24">
      <c r="A327" s="237">
        <v>2020122008</v>
      </c>
      <c r="B327" s="237">
        <v>20</v>
      </c>
      <c r="C327" s="238">
        <v>201</v>
      </c>
      <c r="D327" s="239">
        <v>22</v>
      </c>
      <c r="E327" s="238">
        <v>8</v>
      </c>
      <c r="F327" s="237" t="s">
        <v>511</v>
      </c>
      <c r="G327" s="237" t="s">
        <v>512</v>
      </c>
      <c r="H327" s="237" t="s">
        <v>772</v>
      </c>
      <c r="I327" s="237" t="s">
        <v>776</v>
      </c>
      <c r="J327" s="51"/>
      <c r="K327" s="52" t="str">
        <f t="shared" si="54"/>
        <v/>
      </c>
      <c r="L327" s="81" t="str">
        <f t="shared" si="55"/>
        <v/>
      </c>
      <c r="M327" s="53" t="str">
        <f>IF(K327="","",COUNTIF($K$7:K327,"ﾘｽﾄ１"))</f>
        <v/>
      </c>
      <c r="N327" s="53" t="str">
        <f t="shared" si="56"/>
        <v/>
      </c>
      <c r="O327" s="54" t="str">
        <f t="shared" si="57"/>
        <v/>
      </c>
      <c r="P327" s="53" t="str">
        <f t="shared" si="48"/>
        <v/>
      </c>
      <c r="Q327" s="52" t="str">
        <f t="shared" si="49"/>
        <v/>
      </c>
      <c r="R327" s="55" t="str">
        <f t="shared" si="50"/>
        <v/>
      </c>
      <c r="S327" s="52" t="str">
        <f t="shared" si="58"/>
        <v/>
      </c>
      <c r="T327" s="81" t="str">
        <f t="shared" si="51"/>
        <v/>
      </c>
      <c r="U327" s="53" t="str">
        <f>IF(S327="","",COUNTIF($S$7:S327,"該当２"))</f>
        <v/>
      </c>
      <c r="V327" s="56" t="str">
        <f t="shared" si="52"/>
        <v/>
      </c>
      <c r="W327" s="81" t="str">
        <f t="shared" si="53"/>
        <v/>
      </c>
      <c r="X327" s="53" t="str">
        <f>IF(V327="","",COUNTIF($V$7:V327,"該当３"))</f>
        <v/>
      </c>
    </row>
    <row r="328" spans="1:24">
      <c r="A328" s="237">
        <v>2020122009</v>
      </c>
      <c r="B328" s="237">
        <v>20</v>
      </c>
      <c r="C328" s="238">
        <v>201</v>
      </c>
      <c r="D328" s="239">
        <v>22</v>
      </c>
      <c r="E328" s="238">
        <v>9</v>
      </c>
      <c r="F328" s="237" t="s">
        <v>511</v>
      </c>
      <c r="G328" s="237" t="s">
        <v>512</v>
      </c>
      <c r="H328" s="237" t="s">
        <v>772</v>
      </c>
      <c r="I328" s="237" t="s">
        <v>777</v>
      </c>
      <c r="J328" s="51"/>
      <c r="K328" s="52" t="str">
        <f t="shared" si="54"/>
        <v/>
      </c>
      <c r="L328" s="81" t="str">
        <f t="shared" si="55"/>
        <v/>
      </c>
      <c r="M328" s="53" t="str">
        <f>IF(K328="","",COUNTIF($K$7:K328,"ﾘｽﾄ１"))</f>
        <v/>
      </c>
      <c r="N328" s="53" t="str">
        <f t="shared" si="56"/>
        <v/>
      </c>
      <c r="O328" s="54" t="str">
        <f t="shared" si="57"/>
        <v/>
      </c>
      <c r="P328" s="53" t="str">
        <f t="shared" ref="P328:P391" si="59">IF(O328="該当１",G328,"")</f>
        <v/>
      </c>
      <c r="Q328" s="52" t="str">
        <f t="shared" ref="Q328:Q391" si="60">IF(O328="該当１","ﾘｽﾄ2","")</f>
        <v/>
      </c>
      <c r="R328" s="55" t="str">
        <f t="shared" ref="R328:R391" si="61">IF(Q328="ﾘｽﾄ2",H328,"")</f>
        <v/>
      </c>
      <c r="S328" s="52" t="str">
        <f t="shared" si="58"/>
        <v/>
      </c>
      <c r="T328" s="81" t="str">
        <f t="shared" ref="T328:T391" si="62">IF(S328="該当２",H328,"")</f>
        <v/>
      </c>
      <c r="U328" s="53" t="str">
        <f>IF(S328="","",COUNTIF($S$7:S328,"該当２"))</f>
        <v/>
      </c>
      <c r="V328" s="56" t="str">
        <f t="shared" ref="V328:V391" si="63">IF(AND($S$2=H328,E328&gt;0,E328&lt;998),"該当３","")</f>
        <v/>
      </c>
      <c r="W328" s="81" t="str">
        <f t="shared" ref="W328:W391" si="64">IF(V328="該当３",I328,"")</f>
        <v/>
      </c>
      <c r="X328" s="53" t="str">
        <f>IF(V328="","",COUNTIF($V$7:V328,"該当３"))</f>
        <v/>
      </c>
    </row>
    <row r="329" spans="1:24">
      <c r="A329" s="237">
        <v>2020122010</v>
      </c>
      <c r="B329" s="237">
        <v>20</v>
      </c>
      <c r="C329" s="238">
        <v>201</v>
      </c>
      <c r="D329" s="239">
        <v>22</v>
      </c>
      <c r="E329" s="238">
        <v>10</v>
      </c>
      <c r="F329" s="237" t="s">
        <v>511</v>
      </c>
      <c r="G329" s="237" t="s">
        <v>512</v>
      </c>
      <c r="H329" s="237" t="s">
        <v>772</v>
      </c>
      <c r="I329" s="237" t="s">
        <v>778</v>
      </c>
      <c r="J329" s="51"/>
      <c r="K329" s="52" t="str">
        <f t="shared" ref="K329:K392" si="65">IF(AND($C329&gt;0,$H329=""),"ﾘｽﾄ１","")</f>
        <v/>
      </c>
      <c r="L329" s="81" t="str">
        <f t="shared" ref="L329:L392" si="66">IF(K329="ﾘｽﾄ１",G329,"")</f>
        <v/>
      </c>
      <c r="M329" s="53" t="str">
        <f>IF(K329="","",COUNTIF($K$7:K329,"ﾘｽﾄ１"))</f>
        <v/>
      </c>
      <c r="N329" s="53" t="str">
        <f t="shared" ref="N329:N392" si="67">IF(AND(D329=0,E329&gt;0),"同一区","")</f>
        <v/>
      </c>
      <c r="O329" s="54" t="str">
        <f t="shared" ref="O329:O392" si="68">IF(AND(EXACT($K$2,G329),H329&gt;0),"該当１","")</f>
        <v/>
      </c>
      <c r="P329" s="53" t="str">
        <f t="shared" si="59"/>
        <v/>
      </c>
      <c r="Q329" s="52" t="str">
        <f t="shared" si="60"/>
        <v/>
      </c>
      <c r="R329" s="55" t="str">
        <f t="shared" si="61"/>
        <v/>
      </c>
      <c r="S329" s="52" t="str">
        <f t="shared" ref="S329:S392" si="69">IF(AND(Q329="ﾘｽﾄ2",OR(I329=0,AND(N329="同一区",E329=1))),"該当２","")</f>
        <v/>
      </c>
      <c r="T329" s="81" t="str">
        <f t="shared" si="62"/>
        <v/>
      </c>
      <c r="U329" s="53" t="str">
        <f>IF(S329="","",COUNTIF($S$7:S329,"該当２"))</f>
        <v/>
      </c>
      <c r="V329" s="56" t="str">
        <f t="shared" si="63"/>
        <v/>
      </c>
      <c r="W329" s="81" t="str">
        <f t="shared" si="64"/>
        <v/>
      </c>
      <c r="X329" s="53" t="str">
        <f>IF(V329="","",COUNTIF($V$7:V329,"該当３"))</f>
        <v/>
      </c>
    </row>
    <row r="330" spans="1:24">
      <c r="A330" s="237">
        <v>2020122011</v>
      </c>
      <c r="B330" s="237">
        <v>20</v>
      </c>
      <c r="C330" s="238">
        <v>201</v>
      </c>
      <c r="D330" s="239">
        <v>22</v>
      </c>
      <c r="E330" s="238">
        <v>11</v>
      </c>
      <c r="F330" s="237" t="s">
        <v>511</v>
      </c>
      <c r="G330" s="237" t="s">
        <v>512</v>
      </c>
      <c r="H330" s="237" t="s">
        <v>772</v>
      </c>
      <c r="I330" s="237" t="s">
        <v>779</v>
      </c>
      <c r="J330" s="51"/>
      <c r="K330" s="52" t="str">
        <f t="shared" si="65"/>
        <v/>
      </c>
      <c r="L330" s="81" t="str">
        <f t="shared" si="66"/>
        <v/>
      </c>
      <c r="M330" s="53" t="str">
        <f>IF(K330="","",COUNTIF($K$7:K330,"ﾘｽﾄ１"))</f>
        <v/>
      </c>
      <c r="N330" s="53" t="str">
        <f t="shared" si="67"/>
        <v/>
      </c>
      <c r="O330" s="54" t="str">
        <f t="shared" si="68"/>
        <v/>
      </c>
      <c r="P330" s="53" t="str">
        <f t="shared" si="59"/>
        <v/>
      </c>
      <c r="Q330" s="52" t="str">
        <f t="shared" si="60"/>
        <v/>
      </c>
      <c r="R330" s="55" t="str">
        <f t="shared" si="61"/>
        <v/>
      </c>
      <c r="S330" s="52" t="str">
        <f t="shared" si="69"/>
        <v/>
      </c>
      <c r="T330" s="81" t="str">
        <f t="shared" si="62"/>
        <v/>
      </c>
      <c r="U330" s="53" t="str">
        <f>IF(S330="","",COUNTIF($S$7:S330,"該当２"))</f>
        <v/>
      </c>
      <c r="V330" s="56" t="str">
        <f t="shared" si="63"/>
        <v/>
      </c>
      <c r="W330" s="81" t="str">
        <f t="shared" si="64"/>
        <v/>
      </c>
      <c r="X330" s="53" t="str">
        <f>IF(V330="","",COUNTIF($V$7:V330,"該当３"))</f>
        <v/>
      </c>
    </row>
    <row r="331" spans="1:24">
      <c r="A331" s="237">
        <v>2020122012</v>
      </c>
      <c r="B331" s="237">
        <v>20</v>
      </c>
      <c r="C331" s="238">
        <v>201</v>
      </c>
      <c r="D331" s="239">
        <v>22</v>
      </c>
      <c r="E331" s="238">
        <v>12</v>
      </c>
      <c r="F331" s="237" t="s">
        <v>511</v>
      </c>
      <c r="G331" s="237" t="s">
        <v>512</v>
      </c>
      <c r="H331" s="237" t="s">
        <v>772</v>
      </c>
      <c r="I331" s="237" t="s">
        <v>780</v>
      </c>
      <c r="J331" s="51"/>
      <c r="K331" s="52" t="str">
        <f t="shared" si="65"/>
        <v/>
      </c>
      <c r="L331" s="81" t="str">
        <f t="shared" si="66"/>
        <v/>
      </c>
      <c r="M331" s="53" t="str">
        <f>IF(K331="","",COUNTIF($K$7:K331,"ﾘｽﾄ１"))</f>
        <v/>
      </c>
      <c r="N331" s="53" t="str">
        <f t="shared" si="67"/>
        <v/>
      </c>
      <c r="O331" s="54" t="str">
        <f t="shared" si="68"/>
        <v/>
      </c>
      <c r="P331" s="53" t="str">
        <f t="shared" si="59"/>
        <v/>
      </c>
      <c r="Q331" s="52" t="str">
        <f t="shared" si="60"/>
        <v/>
      </c>
      <c r="R331" s="55" t="str">
        <f t="shared" si="61"/>
        <v/>
      </c>
      <c r="S331" s="52" t="str">
        <f t="shared" si="69"/>
        <v/>
      </c>
      <c r="T331" s="81" t="str">
        <f t="shared" si="62"/>
        <v/>
      </c>
      <c r="U331" s="53" t="str">
        <f>IF(S331="","",COUNTIF($S$7:S331,"該当２"))</f>
        <v/>
      </c>
      <c r="V331" s="56" t="str">
        <f t="shared" si="63"/>
        <v/>
      </c>
      <c r="W331" s="81" t="str">
        <f t="shared" si="64"/>
        <v/>
      </c>
      <c r="X331" s="53" t="str">
        <f>IF(V331="","",COUNTIF($V$7:V331,"該当３"))</f>
        <v/>
      </c>
    </row>
    <row r="332" spans="1:24">
      <c r="A332" s="237">
        <v>2020122013</v>
      </c>
      <c r="B332" s="237">
        <v>20</v>
      </c>
      <c r="C332" s="238">
        <v>201</v>
      </c>
      <c r="D332" s="239">
        <v>22</v>
      </c>
      <c r="E332" s="238">
        <v>13</v>
      </c>
      <c r="F332" s="237" t="s">
        <v>511</v>
      </c>
      <c r="G332" s="237" t="s">
        <v>512</v>
      </c>
      <c r="H332" s="237" t="s">
        <v>772</v>
      </c>
      <c r="I332" s="237" t="s">
        <v>781</v>
      </c>
      <c r="J332" s="51"/>
      <c r="K332" s="52" t="str">
        <f t="shared" si="65"/>
        <v/>
      </c>
      <c r="L332" s="81" t="str">
        <f t="shared" si="66"/>
        <v/>
      </c>
      <c r="M332" s="53" t="str">
        <f>IF(K332="","",COUNTIF($K$7:K332,"ﾘｽﾄ１"))</f>
        <v/>
      </c>
      <c r="N332" s="53" t="str">
        <f t="shared" si="67"/>
        <v/>
      </c>
      <c r="O332" s="54" t="str">
        <f t="shared" si="68"/>
        <v/>
      </c>
      <c r="P332" s="53" t="str">
        <f t="shared" si="59"/>
        <v/>
      </c>
      <c r="Q332" s="52" t="str">
        <f t="shared" si="60"/>
        <v/>
      </c>
      <c r="R332" s="55" t="str">
        <f t="shared" si="61"/>
        <v/>
      </c>
      <c r="S332" s="52" t="str">
        <f t="shared" si="69"/>
        <v/>
      </c>
      <c r="T332" s="81" t="str">
        <f t="shared" si="62"/>
        <v/>
      </c>
      <c r="U332" s="53" t="str">
        <f>IF(S332="","",COUNTIF($S$7:S332,"該当２"))</f>
        <v/>
      </c>
      <c r="V332" s="56" t="str">
        <f t="shared" si="63"/>
        <v/>
      </c>
      <c r="W332" s="81" t="str">
        <f t="shared" si="64"/>
        <v/>
      </c>
      <c r="X332" s="53" t="str">
        <f>IF(V332="","",COUNTIF($V$7:V332,"該当３"))</f>
        <v/>
      </c>
    </row>
    <row r="333" spans="1:24">
      <c r="A333" s="237">
        <v>2020122014</v>
      </c>
      <c r="B333" s="237">
        <v>20</v>
      </c>
      <c r="C333" s="238">
        <v>201</v>
      </c>
      <c r="D333" s="239">
        <v>22</v>
      </c>
      <c r="E333" s="238">
        <v>14</v>
      </c>
      <c r="F333" s="237" t="s">
        <v>511</v>
      </c>
      <c r="G333" s="237" t="s">
        <v>512</v>
      </c>
      <c r="H333" s="237" t="s">
        <v>772</v>
      </c>
      <c r="I333" s="237" t="s">
        <v>782</v>
      </c>
      <c r="J333" s="51"/>
      <c r="K333" s="52" t="str">
        <f t="shared" si="65"/>
        <v/>
      </c>
      <c r="L333" s="81" t="str">
        <f t="shared" si="66"/>
        <v/>
      </c>
      <c r="M333" s="53" t="str">
        <f>IF(K333="","",COUNTIF($K$7:K333,"ﾘｽﾄ１"))</f>
        <v/>
      </c>
      <c r="N333" s="53" t="str">
        <f t="shared" si="67"/>
        <v/>
      </c>
      <c r="O333" s="54" t="str">
        <f t="shared" si="68"/>
        <v/>
      </c>
      <c r="P333" s="53" t="str">
        <f t="shared" si="59"/>
        <v/>
      </c>
      <c r="Q333" s="52" t="str">
        <f t="shared" si="60"/>
        <v/>
      </c>
      <c r="R333" s="55" t="str">
        <f t="shared" si="61"/>
        <v/>
      </c>
      <c r="S333" s="52" t="str">
        <f t="shared" si="69"/>
        <v/>
      </c>
      <c r="T333" s="81" t="str">
        <f t="shared" si="62"/>
        <v/>
      </c>
      <c r="U333" s="53" t="str">
        <f>IF(S333="","",COUNTIF($S$7:S333,"該当２"))</f>
        <v/>
      </c>
      <c r="V333" s="56" t="str">
        <f t="shared" si="63"/>
        <v/>
      </c>
      <c r="W333" s="81" t="str">
        <f t="shared" si="64"/>
        <v/>
      </c>
      <c r="X333" s="53" t="str">
        <f>IF(V333="","",COUNTIF($V$7:V333,"該当３"))</f>
        <v/>
      </c>
    </row>
    <row r="334" spans="1:24">
      <c r="A334" s="237">
        <v>2020122015</v>
      </c>
      <c r="B334" s="237">
        <v>20</v>
      </c>
      <c r="C334" s="238">
        <v>201</v>
      </c>
      <c r="D334" s="239">
        <v>22</v>
      </c>
      <c r="E334" s="238">
        <v>15</v>
      </c>
      <c r="F334" s="237" t="s">
        <v>511</v>
      </c>
      <c r="G334" s="237" t="s">
        <v>512</v>
      </c>
      <c r="H334" s="237" t="s">
        <v>772</v>
      </c>
      <c r="I334" s="237" t="s">
        <v>783</v>
      </c>
      <c r="J334" s="51"/>
      <c r="K334" s="52" t="str">
        <f t="shared" si="65"/>
        <v/>
      </c>
      <c r="L334" s="81" t="str">
        <f t="shared" si="66"/>
        <v/>
      </c>
      <c r="M334" s="53" t="str">
        <f>IF(K334="","",COUNTIF($K$7:K334,"ﾘｽﾄ１"))</f>
        <v/>
      </c>
      <c r="N334" s="53" t="str">
        <f t="shared" si="67"/>
        <v/>
      </c>
      <c r="O334" s="54" t="str">
        <f t="shared" si="68"/>
        <v/>
      </c>
      <c r="P334" s="53" t="str">
        <f t="shared" si="59"/>
        <v/>
      </c>
      <c r="Q334" s="52" t="str">
        <f t="shared" si="60"/>
        <v/>
      </c>
      <c r="R334" s="55" t="str">
        <f t="shared" si="61"/>
        <v/>
      </c>
      <c r="S334" s="52" t="str">
        <f t="shared" si="69"/>
        <v/>
      </c>
      <c r="T334" s="81" t="str">
        <f t="shared" si="62"/>
        <v/>
      </c>
      <c r="U334" s="53" t="str">
        <f>IF(S334="","",COUNTIF($S$7:S334,"該当２"))</f>
        <v/>
      </c>
      <c r="V334" s="56" t="str">
        <f t="shared" si="63"/>
        <v/>
      </c>
      <c r="W334" s="81" t="str">
        <f t="shared" si="64"/>
        <v/>
      </c>
      <c r="X334" s="53" t="str">
        <f>IF(V334="","",COUNTIF($V$7:V334,"該当３"))</f>
        <v/>
      </c>
    </row>
    <row r="335" spans="1:24">
      <c r="A335" s="237">
        <v>2020122016</v>
      </c>
      <c r="B335" s="237">
        <v>20</v>
      </c>
      <c r="C335" s="238">
        <v>201</v>
      </c>
      <c r="D335" s="239">
        <v>22</v>
      </c>
      <c r="E335" s="238">
        <v>16</v>
      </c>
      <c r="F335" s="237" t="s">
        <v>511</v>
      </c>
      <c r="G335" s="237" t="s">
        <v>512</v>
      </c>
      <c r="H335" s="237" t="s">
        <v>772</v>
      </c>
      <c r="I335" s="237" t="s">
        <v>784</v>
      </c>
      <c r="J335" s="51"/>
      <c r="K335" s="52" t="str">
        <f t="shared" si="65"/>
        <v/>
      </c>
      <c r="L335" s="81" t="str">
        <f t="shared" si="66"/>
        <v/>
      </c>
      <c r="M335" s="53" t="str">
        <f>IF(K335="","",COUNTIF($K$7:K335,"ﾘｽﾄ１"))</f>
        <v/>
      </c>
      <c r="N335" s="53" t="str">
        <f t="shared" si="67"/>
        <v/>
      </c>
      <c r="O335" s="54" t="str">
        <f t="shared" si="68"/>
        <v/>
      </c>
      <c r="P335" s="53" t="str">
        <f t="shared" si="59"/>
        <v/>
      </c>
      <c r="Q335" s="52" t="str">
        <f t="shared" si="60"/>
        <v/>
      </c>
      <c r="R335" s="55" t="str">
        <f t="shared" si="61"/>
        <v/>
      </c>
      <c r="S335" s="52" t="str">
        <f t="shared" si="69"/>
        <v/>
      </c>
      <c r="T335" s="81" t="str">
        <f t="shared" si="62"/>
        <v/>
      </c>
      <c r="U335" s="53" t="str">
        <f>IF(S335="","",COUNTIF($S$7:S335,"該当２"))</f>
        <v/>
      </c>
      <c r="V335" s="56" t="str">
        <f t="shared" si="63"/>
        <v/>
      </c>
      <c r="W335" s="81" t="str">
        <f t="shared" si="64"/>
        <v/>
      </c>
      <c r="X335" s="53" t="str">
        <f>IF(V335="","",COUNTIF($V$7:V335,"該当３"))</f>
        <v/>
      </c>
    </row>
    <row r="336" spans="1:24">
      <c r="A336" s="237">
        <v>2020122017</v>
      </c>
      <c r="B336" s="237">
        <v>20</v>
      </c>
      <c r="C336" s="238">
        <v>201</v>
      </c>
      <c r="D336" s="239">
        <v>22</v>
      </c>
      <c r="E336" s="238">
        <v>17</v>
      </c>
      <c r="F336" s="237" t="s">
        <v>511</v>
      </c>
      <c r="G336" s="237" t="s">
        <v>512</v>
      </c>
      <c r="H336" s="237" t="s">
        <v>772</v>
      </c>
      <c r="I336" s="237" t="s">
        <v>443</v>
      </c>
      <c r="J336" s="51"/>
      <c r="K336" s="52" t="str">
        <f t="shared" si="65"/>
        <v/>
      </c>
      <c r="L336" s="81" t="str">
        <f t="shared" si="66"/>
        <v/>
      </c>
      <c r="M336" s="53" t="str">
        <f>IF(K336="","",COUNTIF($K$7:K336,"ﾘｽﾄ１"))</f>
        <v/>
      </c>
      <c r="N336" s="53" t="str">
        <f t="shared" si="67"/>
        <v/>
      </c>
      <c r="O336" s="54" t="str">
        <f t="shared" si="68"/>
        <v/>
      </c>
      <c r="P336" s="53" t="str">
        <f t="shared" si="59"/>
        <v/>
      </c>
      <c r="Q336" s="52" t="str">
        <f t="shared" si="60"/>
        <v/>
      </c>
      <c r="R336" s="55" t="str">
        <f t="shared" si="61"/>
        <v/>
      </c>
      <c r="S336" s="52" t="str">
        <f t="shared" si="69"/>
        <v/>
      </c>
      <c r="T336" s="81" t="str">
        <f t="shared" si="62"/>
        <v/>
      </c>
      <c r="U336" s="53" t="str">
        <f>IF(S336="","",COUNTIF($S$7:S336,"該当２"))</f>
        <v/>
      </c>
      <c r="V336" s="56" t="str">
        <f t="shared" si="63"/>
        <v/>
      </c>
      <c r="W336" s="81" t="str">
        <f t="shared" si="64"/>
        <v/>
      </c>
      <c r="X336" s="53" t="str">
        <f>IF(V336="","",COUNTIF($V$7:V336,"該当３"))</f>
        <v/>
      </c>
    </row>
    <row r="337" spans="1:24">
      <c r="A337" s="237">
        <v>2020123000</v>
      </c>
      <c r="B337" s="237">
        <v>20</v>
      </c>
      <c r="C337" s="238">
        <v>201</v>
      </c>
      <c r="D337" s="239">
        <v>23</v>
      </c>
      <c r="E337" s="238">
        <v>0</v>
      </c>
      <c r="F337" s="237" t="s">
        <v>511</v>
      </c>
      <c r="G337" s="237" t="s">
        <v>512</v>
      </c>
      <c r="H337" s="237" t="s">
        <v>785</v>
      </c>
      <c r="I337" s="237"/>
      <c r="J337" s="51"/>
      <c r="K337" s="52" t="str">
        <f t="shared" si="65"/>
        <v/>
      </c>
      <c r="L337" s="81" t="str">
        <f t="shared" si="66"/>
        <v/>
      </c>
      <c r="M337" s="53" t="str">
        <f>IF(K337="","",COUNTIF($K$7:K337,"ﾘｽﾄ１"))</f>
        <v/>
      </c>
      <c r="N337" s="53" t="str">
        <f t="shared" si="67"/>
        <v/>
      </c>
      <c r="O337" s="54" t="str">
        <f t="shared" si="68"/>
        <v/>
      </c>
      <c r="P337" s="53" t="str">
        <f t="shared" si="59"/>
        <v/>
      </c>
      <c r="Q337" s="52" t="str">
        <f t="shared" si="60"/>
        <v/>
      </c>
      <c r="R337" s="55" t="str">
        <f t="shared" si="61"/>
        <v/>
      </c>
      <c r="S337" s="52" t="str">
        <f t="shared" si="69"/>
        <v/>
      </c>
      <c r="T337" s="81" t="str">
        <f t="shared" si="62"/>
        <v/>
      </c>
      <c r="U337" s="53" t="str">
        <f>IF(S337="","",COUNTIF($S$7:S337,"該当２"))</f>
        <v/>
      </c>
      <c r="V337" s="56" t="str">
        <f t="shared" si="63"/>
        <v/>
      </c>
      <c r="W337" s="81" t="str">
        <f t="shared" si="64"/>
        <v/>
      </c>
      <c r="X337" s="53" t="str">
        <f>IF(V337="","",COUNTIF($V$7:V337,"該当３"))</f>
        <v/>
      </c>
    </row>
    <row r="338" spans="1:24">
      <c r="A338" s="237">
        <v>2020123001</v>
      </c>
      <c r="B338" s="237">
        <v>20</v>
      </c>
      <c r="C338" s="238">
        <v>201</v>
      </c>
      <c r="D338" s="239">
        <v>23</v>
      </c>
      <c r="E338" s="238">
        <v>1</v>
      </c>
      <c r="F338" s="237" t="s">
        <v>511</v>
      </c>
      <c r="G338" s="237" t="s">
        <v>512</v>
      </c>
      <c r="H338" s="237" t="s">
        <v>785</v>
      </c>
      <c r="I338" s="237" t="s">
        <v>786</v>
      </c>
      <c r="J338" s="51"/>
      <c r="K338" s="52" t="str">
        <f t="shared" si="65"/>
        <v/>
      </c>
      <c r="L338" s="81" t="str">
        <f t="shared" si="66"/>
        <v/>
      </c>
      <c r="M338" s="53" t="str">
        <f>IF(K338="","",COUNTIF($K$7:K338,"ﾘｽﾄ１"))</f>
        <v/>
      </c>
      <c r="N338" s="53" t="str">
        <f t="shared" si="67"/>
        <v/>
      </c>
      <c r="O338" s="54" t="str">
        <f t="shared" si="68"/>
        <v/>
      </c>
      <c r="P338" s="53" t="str">
        <f t="shared" si="59"/>
        <v/>
      </c>
      <c r="Q338" s="52" t="str">
        <f t="shared" si="60"/>
        <v/>
      </c>
      <c r="R338" s="55" t="str">
        <f t="shared" si="61"/>
        <v/>
      </c>
      <c r="S338" s="52" t="str">
        <f t="shared" si="69"/>
        <v/>
      </c>
      <c r="T338" s="81" t="str">
        <f t="shared" si="62"/>
        <v/>
      </c>
      <c r="U338" s="53" t="str">
        <f>IF(S338="","",COUNTIF($S$7:S338,"該当２"))</f>
        <v/>
      </c>
      <c r="V338" s="56" t="str">
        <f t="shared" si="63"/>
        <v/>
      </c>
      <c r="W338" s="81" t="str">
        <f t="shared" si="64"/>
        <v/>
      </c>
      <c r="X338" s="53" t="str">
        <f>IF(V338="","",COUNTIF($V$7:V338,"該当３"))</f>
        <v/>
      </c>
    </row>
    <row r="339" spans="1:24">
      <c r="A339" s="237">
        <v>2020123002</v>
      </c>
      <c r="B339" s="237">
        <v>20</v>
      </c>
      <c r="C339" s="238">
        <v>201</v>
      </c>
      <c r="D339" s="239">
        <v>23</v>
      </c>
      <c r="E339" s="238">
        <v>2</v>
      </c>
      <c r="F339" s="237" t="s">
        <v>511</v>
      </c>
      <c r="G339" s="237" t="s">
        <v>512</v>
      </c>
      <c r="H339" s="237" t="s">
        <v>785</v>
      </c>
      <c r="I339" s="237" t="s">
        <v>787</v>
      </c>
      <c r="J339" s="51"/>
      <c r="K339" s="52" t="str">
        <f t="shared" si="65"/>
        <v/>
      </c>
      <c r="L339" s="81" t="str">
        <f t="shared" si="66"/>
        <v/>
      </c>
      <c r="M339" s="53" t="str">
        <f>IF(K339="","",COUNTIF($K$7:K339,"ﾘｽﾄ１"))</f>
        <v/>
      </c>
      <c r="N339" s="53" t="str">
        <f t="shared" si="67"/>
        <v/>
      </c>
      <c r="O339" s="54" t="str">
        <f t="shared" si="68"/>
        <v/>
      </c>
      <c r="P339" s="53" t="str">
        <f t="shared" si="59"/>
        <v/>
      </c>
      <c r="Q339" s="52" t="str">
        <f t="shared" si="60"/>
        <v/>
      </c>
      <c r="R339" s="55" t="str">
        <f t="shared" si="61"/>
        <v/>
      </c>
      <c r="S339" s="52" t="str">
        <f t="shared" si="69"/>
        <v/>
      </c>
      <c r="T339" s="81" t="str">
        <f t="shared" si="62"/>
        <v/>
      </c>
      <c r="U339" s="53" t="str">
        <f>IF(S339="","",COUNTIF($S$7:S339,"該当２"))</f>
        <v/>
      </c>
      <c r="V339" s="56" t="str">
        <f t="shared" si="63"/>
        <v/>
      </c>
      <c r="W339" s="81" t="str">
        <f t="shared" si="64"/>
        <v/>
      </c>
      <c r="X339" s="53" t="str">
        <f>IF(V339="","",COUNTIF($V$7:V339,"該当３"))</f>
        <v/>
      </c>
    </row>
    <row r="340" spans="1:24">
      <c r="A340" s="237">
        <v>2020123003</v>
      </c>
      <c r="B340" s="237">
        <v>20</v>
      </c>
      <c r="C340" s="238">
        <v>201</v>
      </c>
      <c r="D340" s="239">
        <v>23</v>
      </c>
      <c r="E340" s="238">
        <v>3</v>
      </c>
      <c r="F340" s="237" t="s">
        <v>511</v>
      </c>
      <c r="G340" s="237" t="s">
        <v>512</v>
      </c>
      <c r="H340" s="237" t="s">
        <v>785</v>
      </c>
      <c r="I340" s="237" t="s">
        <v>788</v>
      </c>
      <c r="J340" s="51"/>
      <c r="K340" s="52" t="str">
        <f t="shared" si="65"/>
        <v/>
      </c>
      <c r="L340" s="81" t="str">
        <f t="shared" si="66"/>
        <v/>
      </c>
      <c r="M340" s="53" t="str">
        <f>IF(K340="","",COUNTIF($K$7:K340,"ﾘｽﾄ１"))</f>
        <v/>
      </c>
      <c r="N340" s="53" t="str">
        <f t="shared" si="67"/>
        <v/>
      </c>
      <c r="O340" s="54" t="str">
        <f t="shared" si="68"/>
        <v/>
      </c>
      <c r="P340" s="53" t="str">
        <f t="shared" si="59"/>
        <v/>
      </c>
      <c r="Q340" s="52" t="str">
        <f t="shared" si="60"/>
        <v/>
      </c>
      <c r="R340" s="55" t="str">
        <f t="shared" si="61"/>
        <v/>
      </c>
      <c r="S340" s="52" t="str">
        <f t="shared" si="69"/>
        <v/>
      </c>
      <c r="T340" s="81" t="str">
        <f t="shared" si="62"/>
        <v/>
      </c>
      <c r="U340" s="53" t="str">
        <f>IF(S340="","",COUNTIF($S$7:S340,"該当２"))</f>
        <v/>
      </c>
      <c r="V340" s="56" t="str">
        <f t="shared" si="63"/>
        <v/>
      </c>
      <c r="W340" s="81" t="str">
        <f t="shared" si="64"/>
        <v/>
      </c>
      <c r="X340" s="53" t="str">
        <f>IF(V340="","",COUNTIF($V$7:V340,"該当３"))</f>
        <v/>
      </c>
    </row>
    <row r="341" spans="1:24">
      <c r="A341" s="237">
        <v>2020123004</v>
      </c>
      <c r="B341" s="237">
        <v>20</v>
      </c>
      <c r="C341" s="238">
        <v>201</v>
      </c>
      <c r="D341" s="239">
        <v>23</v>
      </c>
      <c r="E341" s="238">
        <v>4</v>
      </c>
      <c r="F341" s="237" t="s">
        <v>511</v>
      </c>
      <c r="G341" s="237" t="s">
        <v>512</v>
      </c>
      <c r="H341" s="237" t="s">
        <v>785</v>
      </c>
      <c r="I341" s="237" t="s">
        <v>789</v>
      </c>
      <c r="J341" s="51"/>
      <c r="K341" s="52" t="str">
        <f t="shared" si="65"/>
        <v/>
      </c>
      <c r="L341" s="81" t="str">
        <f t="shared" si="66"/>
        <v/>
      </c>
      <c r="M341" s="53" t="str">
        <f>IF(K341="","",COUNTIF($K$7:K341,"ﾘｽﾄ１"))</f>
        <v/>
      </c>
      <c r="N341" s="53" t="str">
        <f t="shared" si="67"/>
        <v/>
      </c>
      <c r="O341" s="54" t="str">
        <f t="shared" si="68"/>
        <v/>
      </c>
      <c r="P341" s="53" t="str">
        <f t="shared" si="59"/>
        <v/>
      </c>
      <c r="Q341" s="52" t="str">
        <f t="shared" si="60"/>
        <v/>
      </c>
      <c r="R341" s="55" t="str">
        <f t="shared" si="61"/>
        <v/>
      </c>
      <c r="S341" s="52" t="str">
        <f t="shared" si="69"/>
        <v/>
      </c>
      <c r="T341" s="81" t="str">
        <f t="shared" si="62"/>
        <v/>
      </c>
      <c r="U341" s="53" t="str">
        <f>IF(S341="","",COUNTIF($S$7:S341,"該当２"))</f>
        <v/>
      </c>
      <c r="V341" s="56" t="str">
        <f t="shared" si="63"/>
        <v/>
      </c>
      <c r="W341" s="81" t="str">
        <f t="shared" si="64"/>
        <v/>
      </c>
      <c r="X341" s="53" t="str">
        <f>IF(V341="","",COUNTIF($V$7:V341,"該当３"))</f>
        <v/>
      </c>
    </row>
    <row r="342" spans="1:24">
      <c r="A342" s="237">
        <v>2020123005</v>
      </c>
      <c r="B342" s="237">
        <v>20</v>
      </c>
      <c r="C342" s="238">
        <v>201</v>
      </c>
      <c r="D342" s="239">
        <v>23</v>
      </c>
      <c r="E342" s="238">
        <v>5</v>
      </c>
      <c r="F342" s="237" t="s">
        <v>511</v>
      </c>
      <c r="G342" s="237" t="s">
        <v>512</v>
      </c>
      <c r="H342" s="237" t="s">
        <v>785</v>
      </c>
      <c r="I342" s="237" t="s">
        <v>790</v>
      </c>
      <c r="J342" s="51"/>
      <c r="K342" s="52" t="str">
        <f t="shared" si="65"/>
        <v/>
      </c>
      <c r="L342" s="81" t="str">
        <f t="shared" si="66"/>
        <v/>
      </c>
      <c r="M342" s="53" t="str">
        <f>IF(K342="","",COUNTIF($K$7:K342,"ﾘｽﾄ１"))</f>
        <v/>
      </c>
      <c r="N342" s="53" t="str">
        <f t="shared" si="67"/>
        <v/>
      </c>
      <c r="O342" s="54" t="str">
        <f t="shared" si="68"/>
        <v/>
      </c>
      <c r="P342" s="53" t="str">
        <f t="shared" si="59"/>
        <v/>
      </c>
      <c r="Q342" s="52" t="str">
        <f t="shared" si="60"/>
        <v/>
      </c>
      <c r="R342" s="55" t="str">
        <f t="shared" si="61"/>
        <v/>
      </c>
      <c r="S342" s="52" t="str">
        <f t="shared" si="69"/>
        <v/>
      </c>
      <c r="T342" s="81" t="str">
        <f t="shared" si="62"/>
        <v/>
      </c>
      <c r="U342" s="53" t="str">
        <f>IF(S342="","",COUNTIF($S$7:S342,"該当２"))</f>
        <v/>
      </c>
      <c r="V342" s="56" t="str">
        <f t="shared" si="63"/>
        <v/>
      </c>
      <c r="W342" s="81" t="str">
        <f t="shared" si="64"/>
        <v/>
      </c>
      <c r="X342" s="53" t="str">
        <f>IF(V342="","",COUNTIF($V$7:V342,"該当３"))</f>
        <v/>
      </c>
    </row>
    <row r="343" spans="1:24">
      <c r="A343" s="237">
        <v>2020123006</v>
      </c>
      <c r="B343" s="237">
        <v>20</v>
      </c>
      <c r="C343" s="238">
        <v>201</v>
      </c>
      <c r="D343" s="239">
        <v>23</v>
      </c>
      <c r="E343" s="238">
        <v>6</v>
      </c>
      <c r="F343" s="237" t="s">
        <v>511</v>
      </c>
      <c r="G343" s="237" t="s">
        <v>512</v>
      </c>
      <c r="H343" s="237" t="s">
        <v>785</v>
      </c>
      <c r="I343" s="237" t="s">
        <v>791</v>
      </c>
      <c r="J343" s="51"/>
      <c r="K343" s="52" t="str">
        <f t="shared" si="65"/>
        <v/>
      </c>
      <c r="L343" s="81" t="str">
        <f t="shared" si="66"/>
        <v/>
      </c>
      <c r="M343" s="53" t="str">
        <f>IF(K343="","",COUNTIF($K$7:K343,"ﾘｽﾄ１"))</f>
        <v/>
      </c>
      <c r="N343" s="53" t="str">
        <f t="shared" si="67"/>
        <v/>
      </c>
      <c r="O343" s="54" t="str">
        <f t="shared" si="68"/>
        <v/>
      </c>
      <c r="P343" s="53" t="str">
        <f t="shared" si="59"/>
        <v/>
      </c>
      <c r="Q343" s="52" t="str">
        <f t="shared" si="60"/>
        <v/>
      </c>
      <c r="R343" s="55" t="str">
        <f t="shared" si="61"/>
        <v/>
      </c>
      <c r="S343" s="52" t="str">
        <f t="shared" si="69"/>
        <v/>
      </c>
      <c r="T343" s="81" t="str">
        <f t="shared" si="62"/>
        <v/>
      </c>
      <c r="U343" s="53" t="str">
        <f>IF(S343="","",COUNTIF($S$7:S343,"該当２"))</f>
        <v/>
      </c>
      <c r="V343" s="56" t="str">
        <f t="shared" si="63"/>
        <v/>
      </c>
      <c r="W343" s="81" t="str">
        <f t="shared" si="64"/>
        <v/>
      </c>
      <c r="X343" s="53" t="str">
        <f>IF(V343="","",COUNTIF($V$7:V343,"該当３"))</f>
        <v/>
      </c>
    </row>
    <row r="344" spans="1:24">
      <c r="A344" s="237">
        <v>2020123007</v>
      </c>
      <c r="B344" s="237">
        <v>20</v>
      </c>
      <c r="C344" s="238">
        <v>201</v>
      </c>
      <c r="D344" s="239">
        <v>23</v>
      </c>
      <c r="E344" s="238">
        <v>7</v>
      </c>
      <c r="F344" s="237" t="s">
        <v>511</v>
      </c>
      <c r="G344" s="237" t="s">
        <v>512</v>
      </c>
      <c r="H344" s="237" t="s">
        <v>785</v>
      </c>
      <c r="I344" s="237" t="s">
        <v>792</v>
      </c>
      <c r="J344" s="51"/>
      <c r="K344" s="52" t="str">
        <f t="shared" si="65"/>
        <v/>
      </c>
      <c r="L344" s="81" t="str">
        <f t="shared" si="66"/>
        <v/>
      </c>
      <c r="M344" s="53" t="str">
        <f>IF(K344="","",COUNTIF($K$7:K344,"ﾘｽﾄ１"))</f>
        <v/>
      </c>
      <c r="N344" s="53" t="str">
        <f t="shared" si="67"/>
        <v/>
      </c>
      <c r="O344" s="54" t="str">
        <f t="shared" si="68"/>
        <v/>
      </c>
      <c r="P344" s="53" t="str">
        <f t="shared" si="59"/>
        <v/>
      </c>
      <c r="Q344" s="52" t="str">
        <f t="shared" si="60"/>
        <v/>
      </c>
      <c r="R344" s="55" t="str">
        <f t="shared" si="61"/>
        <v/>
      </c>
      <c r="S344" s="52" t="str">
        <f t="shared" si="69"/>
        <v/>
      </c>
      <c r="T344" s="81" t="str">
        <f t="shared" si="62"/>
        <v/>
      </c>
      <c r="U344" s="53" t="str">
        <f>IF(S344="","",COUNTIF($S$7:S344,"該当２"))</f>
        <v/>
      </c>
      <c r="V344" s="56" t="str">
        <f t="shared" si="63"/>
        <v/>
      </c>
      <c r="W344" s="81" t="str">
        <f t="shared" si="64"/>
        <v/>
      </c>
      <c r="X344" s="53" t="str">
        <f>IF(V344="","",COUNTIF($V$7:V344,"該当３"))</f>
        <v/>
      </c>
    </row>
    <row r="345" spans="1:24">
      <c r="A345" s="237">
        <v>2020123008</v>
      </c>
      <c r="B345" s="237">
        <v>20</v>
      </c>
      <c r="C345" s="238">
        <v>201</v>
      </c>
      <c r="D345" s="239">
        <v>23</v>
      </c>
      <c r="E345" s="238">
        <v>8</v>
      </c>
      <c r="F345" s="237" t="s">
        <v>511</v>
      </c>
      <c r="G345" s="237" t="s">
        <v>512</v>
      </c>
      <c r="H345" s="237" t="s">
        <v>785</v>
      </c>
      <c r="I345" s="237" t="s">
        <v>793</v>
      </c>
      <c r="J345" s="51"/>
      <c r="K345" s="52" t="str">
        <f t="shared" si="65"/>
        <v/>
      </c>
      <c r="L345" s="81" t="str">
        <f t="shared" si="66"/>
        <v/>
      </c>
      <c r="M345" s="53" t="str">
        <f>IF(K345="","",COUNTIF($K$7:K345,"ﾘｽﾄ１"))</f>
        <v/>
      </c>
      <c r="N345" s="53" t="str">
        <f t="shared" si="67"/>
        <v/>
      </c>
      <c r="O345" s="54" t="str">
        <f t="shared" si="68"/>
        <v/>
      </c>
      <c r="P345" s="53" t="str">
        <f t="shared" si="59"/>
        <v/>
      </c>
      <c r="Q345" s="52" t="str">
        <f t="shared" si="60"/>
        <v/>
      </c>
      <c r="R345" s="55" t="str">
        <f t="shared" si="61"/>
        <v/>
      </c>
      <c r="S345" s="52" t="str">
        <f t="shared" si="69"/>
        <v/>
      </c>
      <c r="T345" s="81" t="str">
        <f t="shared" si="62"/>
        <v/>
      </c>
      <c r="U345" s="53" t="str">
        <f>IF(S345="","",COUNTIF($S$7:S345,"該当２"))</f>
        <v/>
      </c>
      <c r="V345" s="56" t="str">
        <f t="shared" si="63"/>
        <v/>
      </c>
      <c r="W345" s="81" t="str">
        <f t="shared" si="64"/>
        <v/>
      </c>
      <c r="X345" s="53" t="str">
        <f>IF(V345="","",COUNTIF($V$7:V345,"該当３"))</f>
        <v/>
      </c>
    </row>
    <row r="346" spans="1:24">
      <c r="A346" s="237">
        <v>2020123009</v>
      </c>
      <c r="B346" s="237">
        <v>20</v>
      </c>
      <c r="C346" s="238">
        <v>201</v>
      </c>
      <c r="D346" s="239">
        <v>23</v>
      </c>
      <c r="E346" s="238">
        <v>9</v>
      </c>
      <c r="F346" s="237" t="s">
        <v>511</v>
      </c>
      <c r="G346" s="237" t="s">
        <v>512</v>
      </c>
      <c r="H346" s="237" t="s">
        <v>785</v>
      </c>
      <c r="I346" s="237" t="s">
        <v>466</v>
      </c>
      <c r="J346" s="51"/>
      <c r="K346" s="52" t="str">
        <f t="shared" si="65"/>
        <v/>
      </c>
      <c r="L346" s="81" t="str">
        <f t="shared" si="66"/>
        <v/>
      </c>
      <c r="M346" s="53" t="str">
        <f>IF(K346="","",COUNTIF($K$7:K346,"ﾘｽﾄ１"))</f>
        <v/>
      </c>
      <c r="N346" s="53" t="str">
        <f t="shared" si="67"/>
        <v/>
      </c>
      <c r="O346" s="54" t="str">
        <f t="shared" si="68"/>
        <v/>
      </c>
      <c r="P346" s="53" t="str">
        <f t="shared" si="59"/>
        <v/>
      </c>
      <c r="Q346" s="52" t="str">
        <f t="shared" si="60"/>
        <v/>
      </c>
      <c r="R346" s="55" t="str">
        <f t="shared" si="61"/>
        <v/>
      </c>
      <c r="S346" s="52" t="str">
        <f t="shared" si="69"/>
        <v/>
      </c>
      <c r="T346" s="81" t="str">
        <f t="shared" si="62"/>
        <v/>
      </c>
      <c r="U346" s="53" t="str">
        <f>IF(S346="","",COUNTIF($S$7:S346,"該当２"))</f>
        <v/>
      </c>
      <c r="V346" s="56" t="str">
        <f t="shared" si="63"/>
        <v/>
      </c>
      <c r="W346" s="81" t="str">
        <f t="shared" si="64"/>
        <v/>
      </c>
      <c r="X346" s="53" t="str">
        <f>IF(V346="","",COUNTIF($V$7:V346,"該当３"))</f>
        <v/>
      </c>
    </row>
    <row r="347" spans="1:24">
      <c r="A347" s="237">
        <v>2020123010</v>
      </c>
      <c r="B347" s="237">
        <v>20</v>
      </c>
      <c r="C347" s="238">
        <v>201</v>
      </c>
      <c r="D347" s="239">
        <v>23</v>
      </c>
      <c r="E347" s="238">
        <v>10</v>
      </c>
      <c r="F347" s="237" t="s">
        <v>511</v>
      </c>
      <c r="G347" s="237" t="s">
        <v>512</v>
      </c>
      <c r="H347" s="237" t="s">
        <v>785</v>
      </c>
      <c r="I347" s="237" t="s">
        <v>329</v>
      </c>
      <c r="J347" s="51"/>
      <c r="K347" s="52" t="str">
        <f t="shared" si="65"/>
        <v/>
      </c>
      <c r="L347" s="81" t="str">
        <f t="shared" si="66"/>
        <v/>
      </c>
      <c r="M347" s="53" t="str">
        <f>IF(K347="","",COUNTIF($K$7:K347,"ﾘｽﾄ１"))</f>
        <v/>
      </c>
      <c r="N347" s="53" t="str">
        <f t="shared" si="67"/>
        <v/>
      </c>
      <c r="O347" s="54" t="str">
        <f t="shared" si="68"/>
        <v/>
      </c>
      <c r="P347" s="53" t="str">
        <f t="shared" si="59"/>
        <v/>
      </c>
      <c r="Q347" s="52" t="str">
        <f t="shared" si="60"/>
        <v/>
      </c>
      <c r="R347" s="55" t="str">
        <f t="shared" si="61"/>
        <v/>
      </c>
      <c r="S347" s="52" t="str">
        <f t="shared" si="69"/>
        <v/>
      </c>
      <c r="T347" s="81" t="str">
        <f t="shared" si="62"/>
        <v/>
      </c>
      <c r="U347" s="53" t="str">
        <f>IF(S347="","",COUNTIF($S$7:S347,"該当２"))</f>
        <v/>
      </c>
      <c r="V347" s="56" t="str">
        <f t="shared" si="63"/>
        <v/>
      </c>
      <c r="W347" s="81" t="str">
        <f t="shared" si="64"/>
        <v/>
      </c>
      <c r="X347" s="53" t="str">
        <f>IF(V347="","",COUNTIF($V$7:V347,"該当３"))</f>
        <v/>
      </c>
    </row>
    <row r="348" spans="1:24">
      <c r="A348" s="237">
        <v>2020124000</v>
      </c>
      <c r="B348" s="237">
        <v>20</v>
      </c>
      <c r="C348" s="238">
        <v>201</v>
      </c>
      <c r="D348" s="239">
        <v>24</v>
      </c>
      <c r="E348" s="238">
        <v>0</v>
      </c>
      <c r="F348" s="237" t="s">
        <v>511</v>
      </c>
      <c r="G348" s="237" t="s">
        <v>512</v>
      </c>
      <c r="H348" s="237" t="s">
        <v>794</v>
      </c>
      <c r="I348" s="237"/>
      <c r="J348" s="51"/>
      <c r="K348" s="52" t="str">
        <f t="shared" si="65"/>
        <v/>
      </c>
      <c r="L348" s="81" t="str">
        <f t="shared" si="66"/>
        <v/>
      </c>
      <c r="M348" s="53" t="str">
        <f>IF(K348="","",COUNTIF($K$7:K348,"ﾘｽﾄ１"))</f>
        <v/>
      </c>
      <c r="N348" s="53" t="str">
        <f t="shared" si="67"/>
        <v/>
      </c>
      <c r="O348" s="54" t="str">
        <f t="shared" si="68"/>
        <v/>
      </c>
      <c r="P348" s="53" t="str">
        <f t="shared" si="59"/>
        <v/>
      </c>
      <c r="Q348" s="52" t="str">
        <f t="shared" si="60"/>
        <v/>
      </c>
      <c r="R348" s="55" t="str">
        <f t="shared" si="61"/>
        <v/>
      </c>
      <c r="S348" s="52" t="str">
        <f t="shared" si="69"/>
        <v/>
      </c>
      <c r="T348" s="81" t="str">
        <f t="shared" si="62"/>
        <v/>
      </c>
      <c r="U348" s="53" t="str">
        <f>IF(S348="","",COUNTIF($S$7:S348,"該当２"))</f>
        <v/>
      </c>
      <c r="V348" s="56" t="str">
        <f t="shared" si="63"/>
        <v/>
      </c>
      <c r="W348" s="81" t="str">
        <f t="shared" si="64"/>
        <v/>
      </c>
      <c r="X348" s="53" t="str">
        <f>IF(V348="","",COUNTIF($V$7:V348,"該当３"))</f>
        <v/>
      </c>
    </row>
    <row r="349" spans="1:24">
      <c r="A349" s="237">
        <v>2020124001</v>
      </c>
      <c r="B349" s="237">
        <v>20</v>
      </c>
      <c r="C349" s="238">
        <v>201</v>
      </c>
      <c r="D349" s="239">
        <v>24</v>
      </c>
      <c r="E349" s="238">
        <v>1</v>
      </c>
      <c r="F349" s="237" t="s">
        <v>511</v>
      </c>
      <c r="G349" s="237" t="s">
        <v>512</v>
      </c>
      <c r="H349" s="237" t="s">
        <v>794</v>
      </c>
      <c r="I349" s="237" t="s">
        <v>795</v>
      </c>
      <c r="J349" s="51"/>
      <c r="K349" s="52" t="str">
        <f t="shared" si="65"/>
        <v/>
      </c>
      <c r="L349" s="81" t="str">
        <f t="shared" si="66"/>
        <v/>
      </c>
      <c r="M349" s="53" t="str">
        <f>IF(K349="","",COUNTIF($K$7:K349,"ﾘｽﾄ１"))</f>
        <v/>
      </c>
      <c r="N349" s="53" t="str">
        <f t="shared" si="67"/>
        <v/>
      </c>
      <c r="O349" s="54" t="str">
        <f t="shared" si="68"/>
        <v/>
      </c>
      <c r="P349" s="53" t="str">
        <f t="shared" si="59"/>
        <v/>
      </c>
      <c r="Q349" s="52" t="str">
        <f t="shared" si="60"/>
        <v/>
      </c>
      <c r="R349" s="55" t="str">
        <f t="shared" si="61"/>
        <v/>
      </c>
      <c r="S349" s="52" t="str">
        <f t="shared" si="69"/>
        <v/>
      </c>
      <c r="T349" s="81" t="str">
        <f t="shared" si="62"/>
        <v/>
      </c>
      <c r="U349" s="53" t="str">
        <f>IF(S349="","",COUNTIF($S$7:S349,"該当２"))</f>
        <v/>
      </c>
      <c r="V349" s="56" t="str">
        <f t="shared" si="63"/>
        <v/>
      </c>
      <c r="W349" s="81" t="str">
        <f t="shared" si="64"/>
        <v/>
      </c>
      <c r="X349" s="53" t="str">
        <f>IF(V349="","",COUNTIF($V$7:V349,"該当３"))</f>
        <v/>
      </c>
    </row>
    <row r="350" spans="1:24">
      <c r="A350" s="237">
        <v>2020124002</v>
      </c>
      <c r="B350" s="237">
        <v>20</v>
      </c>
      <c r="C350" s="238">
        <v>201</v>
      </c>
      <c r="D350" s="239">
        <v>24</v>
      </c>
      <c r="E350" s="238">
        <v>2</v>
      </c>
      <c r="F350" s="237" t="s">
        <v>511</v>
      </c>
      <c r="G350" s="237" t="s">
        <v>512</v>
      </c>
      <c r="H350" s="237" t="s">
        <v>794</v>
      </c>
      <c r="I350" s="237" t="s">
        <v>796</v>
      </c>
      <c r="J350" s="51"/>
      <c r="K350" s="52" t="str">
        <f t="shared" si="65"/>
        <v/>
      </c>
      <c r="L350" s="81" t="str">
        <f t="shared" si="66"/>
        <v/>
      </c>
      <c r="M350" s="53" t="str">
        <f>IF(K350="","",COUNTIF($K$7:K350,"ﾘｽﾄ１"))</f>
        <v/>
      </c>
      <c r="N350" s="53" t="str">
        <f t="shared" si="67"/>
        <v/>
      </c>
      <c r="O350" s="54" t="str">
        <f t="shared" si="68"/>
        <v/>
      </c>
      <c r="P350" s="53" t="str">
        <f t="shared" si="59"/>
        <v/>
      </c>
      <c r="Q350" s="52" t="str">
        <f t="shared" si="60"/>
        <v/>
      </c>
      <c r="R350" s="55" t="str">
        <f t="shared" si="61"/>
        <v/>
      </c>
      <c r="S350" s="52" t="str">
        <f t="shared" si="69"/>
        <v/>
      </c>
      <c r="T350" s="81" t="str">
        <f t="shared" si="62"/>
        <v/>
      </c>
      <c r="U350" s="53" t="str">
        <f>IF(S350="","",COUNTIF($S$7:S350,"該当２"))</f>
        <v/>
      </c>
      <c r="V350" s="56" t="str">
        <f t="shared" si="63"/>
        <v/>
      </c>
      <c r="W350" s="81" t="str">
        <f t="shared" si="64"/>
        <v/>
      </c>
      <c r="X350" s="53" t="str">
        <f>IF(V350="","",COUNTIF($V$7:V350,"該当３"))</f>
        <v/>
      </c>
    </row>
    <row r="351" spans="1:24">
      <c r="A351" s="237">
        <v>2020124003</v>
      </c>
      <c r="B351" s="237">
        <v>20</v>
      </c>
      <c r="C351" s="238">
        <v>201</v>
      </c>
      <c r="D351" s="239">
        <v>24</v>
      </c>
      <c r="E351" s="238">
        <v>3</v>
      </c>
      <c r="F351" s="237" t="s">
        <v>511</v>
      </c>
      <c r="G351" s="237" t="s">
        <v>512</v>
      </c>
      <c r="H351" s="237" t="s">
        <v>794</v>
      </c>
      <c r="I351" s="237" t="s">
        <v>797</v>
      </c>
      <c r="J351" s="51"/>
      <c r="K351" s="52" t="str">
        <f t="shared" si="65"/>
        <v/>
      </c>
      <c r="L351" s="81" t="str">
        <f t="shared" si="66"/>
        <v/>
      </c>
      <c r="M351" s="53" t="str">
        <f>IF(K351="","",COUNTIF($K$7:K351,"ﾘｽﾄ１"))</f>
        <v/>
      </c>
      <c r="N351" s="53" t="str">
        <f t="shared" si="67"/>
        <v/>
      </c>
      <c r="O351" s="54" t="str">
        <f t="shared" si="68"/>
        <v/>
      </c>
      <c r="P351" s="53" t="str">
        <f t="shared" si="59"/>
        <v/>
      </c>
      <c r="Q351" s="52" t="str">
        <f t="shared" si="60"/>
        <v/>
      </c>
      <c r="R351" s="55" t="str">
        <f t="shared" si="61"/>
        <v/>
      </c>
      <c r="S351" s="52" t="str">
        <f t="shared" si="69"/>
        <v/>
      </c>
      <c r="T351" s="81" t="str">
        <f t="shared" si="62"/>
        <v/>
      </c>
      <c r="U351" s="53" t="str">
        <f>IF(S351="","",COUNTIF($S$7:S351,"該当２"))</f>
        <v/>
      </c>
      <c r="V351" s="56" t="str">
        <f t="shared" si="63"/>
        <v/>
      </c>
      <c r="W351" s="81" t="str">
        <f t="shared" si="64"/>
        <v/>
      </c>
      <c r="X351" s="53" t="str">
        <f>IF(V351="","",COUNTIF($V$7:V351,"該当３"))</f>
        <v/>
      </c>
    </row>
    <row r="352" spans="1:24">
      <c r="A352" s="237">
        <v>2020124004</v>
      </c>
      <c r="B352" s="237">
        <v>20</v>
      </c>
      <c r="C352" s="238">
        <v>201</v>
      </c>
      <c r="D352" s="239">
        <v>24</v>
      </c>
      <c r="E352" s="238">
        <v>4</v>
      </c>
      <c r="F352" s="237" t="s">
        <v>511</v>
      </c>
      <c r="G352" s="237" t="s">
        <v>512</v>
      </c>
      <c r="H352" s="237" t="s">
        <v>794</v>
      </c>
      <c r="I352" s="237" t="s">
        <v>798</v>
      </c>
      <c r="J352" s="51"/>
      <c r="K352" s="52" t="str">
        <f t="shared" si="65"/>
        <v/>
      </c>
      <c r="L352" s="81" t="str">
        <f t="shared" si="66"/>
        <v/>
      </c>
      <c r="M352" s="53" t="str">
        <f>IF(K352="","",COUNTIF($K$7:K352,"ﾘｽﾄ１"))</f>
        <v/>
      </c>
      <c r="N352" s="53" t="str">
        <f t="shared" si="67"/>
        <v/>
      </c>
      <c r="O352" s="54" t="str">
        <f t="shared" si="68"/>
        <v/>
      </c>
      <c r="P352" s="53" t="str">
        <f t="shared" si="59"/>
        <v/>
      </c>
      <c r="Q352" s="52" t="str">
        <f t="shared" si="60"/>
        <v/>
      </c>
      <c r="R352" s="55" t="str">
        <f t="shared" si="61"/>
        <v/>
      </c>
      <c r="S352" s="52" t="str">
        <f t="shared" si="69"/>
        <v/>
      </c>
      <c r="T352" s="81" t="str">
        <f t="shared" si="62"/>
        <v/>
      </c>
      <c r="U352" s="53" t="str">
        <f>IF(S352="","",COUNTIF($S$7:S352,"該当２"))</f>
        <v/>
      </c>
      <c r="V352" s="56" t="str">
        <f t="shared" si="63"/>
        <v/>
      </c>
      <c r="W352" s="81" t="str">
        <f t="shared" si="64"/>
        <v/>
      </c>
      <c r="X352" s="53" t="str">
        <f>IF(V352="","",COUNTIF($V$7:V352,"該当３"))</f>
        <v/>
      </c>
    </row>
    <row r="353" spans="1:24">
      <c r="A353" s="237">
        <v>2020124005</v>
      </c>
      <c r="B353" s="237">
        <v>20</v>
      </c>
      <c r="C353" s="238">
        <v>201</v>
      </c>
      <c r="D353" s="239">
        <v>24</v>
      </c>
      <c r="E353" s="238">
        <v>5</v>
      </c>
      <c r="F353" s="237" t="s">
        <v>511</v>
      </c>
      <c r="G353" s="237" t="s">
        <v>512</v>
      </c>
      <c r="H353" s="237" t="s">
        <v>794</v>
      </c>
      <c r="I353" s="237" t="s">
        <v>319</v>
      </c>
      <c r="J353" s="51"/>
      <c r="K353" s="52" t="str">
        <f t="shared" si="65"/>
        <v/>
      </c>
      <c r="L353" s="81" t="str">
        <f t="shared" si="66"/>
        <v/>
      </c>
      <c r="M353" s="53" t="str">
        <f>IF(K353="","",COUNTIF($K$7:K353,"ﾘｽﾄ１"))</f>
        <v/>
      </c>
      <c r="N353" s="53" t="str">
        <f t="shared" si="67"/>
        <v/>
      </c>
      <c r="O353" s="54" t="str">
        <f t="shared" si="68"/>
        <v/>
      </c>
      <c r="P353" s="53" t="str">
        <f t="shared" si="59"/>
        <v/>
      </c>
      <c r="Q353" s="52" t="str">
        <f t="shared" si="60"/>
        <v/>
      </c>
      <c r="R353" s="55" t="str">
        <f t="shared" si="61"/>
        <v/>
      </c>
      <c r="S353" s="52" t="str">
        <f t="shared" si="69"/>
        <v/>
      </c>
      <c r="T353" s="81" t="str">
        <f t="shared" si="62"/>
        <v/>
      </c>
      <c r="U353" s="53" t="str">
        <f>IF(S353="","",COUNTIF($S$7:S353,"該当２"))</f>
        <v/>
      </c>
      <c r="V353" s="56" t="str">
        <f t="shared" si="63"/>
        <v/>
      </c>
      <c r="W353" s="81" t="str">
        <f t="shared" si="64"/>
        <v/>
      </c>
      <c r="X353" s="53" t="str">
        <f>IF(V353="","",COUNTIF($V$7:V353,"該当３"))</f>
        <v/>
      </c>
    </row>
    <row r="354" spans="1:24">
      <c r="A354" s="237">
        <v>2020124006</v>
      </c>
      <c r="B354" s="237">
        <v>20</v>
      </c>
      <c r="C354" s="238">
        <v>201</v>
      </c>
      <c r="D354" s="239">
        <v>24</v>
      </c>
      <c r="E354" s="238">
        <v>6</v>
      </c>
      <c r="F354" s="237" t="s">
        <v>511</v>
      </c>
      <c r="G354" s="237" t="s">
        <v>512</v>
      </c>
      <c r="H354" s="237" t="s">
        <v>794</v>
      </c>
      <c r="I354" s="237" t="s">
        <v>799</v>
      </c>
      <c r="J354" s="51"/>
      <c r="K354" s="52" t="str">
        <f t="shared" si="65"/>
        <v/>
      </c>
      <c r="L354" s="81" t="str">
        <f t="shared" si="66"/>
        <v/>
      </c>
      <c r="M354" s="53" t="str">
        <f>IF(K354="","",COUNTIF($K$7:K354,"ﾘｽﾄ１"))</f>
        <v/>
      </c>
      <c r="N354" s="53" t="str">
        <f t="shared" si="67"/>
        <v/>
      </c>
      <c r="O354" s="54" t="str">
        <f t="shared" si="68"/>
        <v/>
      </c>
      <c r="P354" s="53" t="str">
        <f t="shared" si="59"/>
        <v/>
      </c>
      <c r="Q354" s="52" t="str">
        <f t="shared" si="60"/>
        <v/>
      </c>
      <c r="R354" s="55" t="str">
        <f t="shared" si="61"/>
        <v/>
      </c>
      <c r="S354" s="52" t="str">
        <f t="shared" si="69"/>
        <v/>
      </c>
      <c r="T354" s="81" t="str">
        <f t="shared" si="62"/>
        <v/>
      </c>
      <c r="U354" s="53" t="str">
        <f>IF(S354="","",COUNTIF($S$7:S354,"該当２"))</f>
        <v/>
      </c>
      <c r="V354" s="56" t="str">
        <f t="shared" si="63"/>
        <v/>
      </c>
      <c r="W354" s="81" t="str">
        <f t="shared" si="64"/>
        <v/>
      </c>
      <c r="X354" s="53" t="str">
        <f>IF(V354="","",COUNTIF($V$7:V354,"該当３"))</f>
        <v/>
      </c>
    </row>
    <row r="355" spans="1:24">
      <c r="A355" s="237">
        <v>2020124007</v>
      </c>
      <c r="B355" s="237">
        <v>20</v>
      </c>
      <c r="C355" s="238">
        <v>201</v>
      </c>
      <c r="D355" s="239">
        <v>24</v>
      </c>
      <c r="E355" s="238">
        <v>7</v>
      </c>
      <c r="F355" s="237" t="s">
        <v>511</v>
      </c>
      <c r="G355" s="237" t="s">
        <v>512</v>
      </c>
      <c r="H355" s="237" t="s">
        <v>794</v>
      </c>
      <c r="I355" s="237" t="s">
        <v>337</v>
      </c>
      <c r="J355" s="51"/>
      <c r="K355" s="52" t="str">
        <f t="shared" si="65"/>
        <v/>
      </c>
      <c r="L355" s="81" t="str">
        <f t="shared" si="66"/>
        <v/>
      </c>
      <c r="M355" s="53" t="str">
        <f>IF(K355="","",COUNTIF($K$7:K355,"ﾘｽﾄ１"))</f>
        <v/>
      </c>
      <c r="N355" s="53" t="str">
        <f t="shared" si="67"/>
        <v/>
      </c>
      <c r="O355" s="54" t="str">
        <f t="shared" si="68"/>
        <v/>
      </c>
      <c r="P355" s="53" t="str">
        <f t="shared" si="59"/>
        <v/>
      </c>
      <c r="Q355" s="52" t="str">
        <f t="shared" si="60"/>
        <v/>
      </c>
      <c r="R355" s="55" t="str">
        <f t="shared" si="61"/>
        <v/>
      </c>
      <c r="S355" s="52" t="str">
        <f t="shared" si="69"/>
        <v/>
      </c>
      <c r="T355" s="81" t="str">
        <f t="shared" si="62"/>
        <v/>
      </c>
      <c r="U355" s="53" t="str">
        <f>IF(S355="","",COUNTIF($S$7:S355,"該当２"))</f>
        <v/>
      </c>
      <c r="V355" s="56" t="str">
        <f t="shared" si="63"/>
        <v/>
      </c>
      <c r="W355" s="81" t="str">
        <f t="shared" si="64"/>
        <v/>
      </c>
      <c r="X355" s="53" t="str">
        <f>IF(V355="","",COUNTIF($V$7:V355,"該当３"))</f>
        <v/>
      </c>
    </row>
    <row r="356" spans="1:24">
      <c r="A356" s="237">
        <v>2020124008</v>
      </c>
      <c r="B356" s="237">
        <v>20</v>
      </c>
      <c r="C356" s="238">
        <v>201</v>
      </c>
      <c r="D356" s="239">
        <v>24</v>
      </c>
      <c r="E356" s="238">
        <v>8</v>
      </c>
      <c r="F356" s="237" t="s">
        <v>511</v>
      </c>
      <c r="G356" s="237" t="s">
        <v>512</v>
      </c>
      <c r="H356" s="237" t="s">
        <v>794</v>
      </c>
      <c r="I356" s="237" t="s">
        <v>800</v>
      </c>
      <c r="J356" s="51"/>
      <c r="K356" s="52" t="str">
        <f t="shared" si="65"/>
        <v/>
      </c>
      <c r="L356" s="81" t="str">
        <f t="shared" si="66"/>
        <v/>
      </c>
      <c r="M356" s="53" t="str">
        <f>IF(K356="","",COUNTIF($K$7:K356,"ﾘｽﾄ１"))</f>
        <v/>
      </c>
      <c r="N356" s="53" t="str">
        <f t="shared" si="67"/>
        <v/>
      </c>
      <c r="O356" s="54" t="str">
        <f t="shared" si="68"/>
        <v/>
      </c>
      <c r="P356" s="53" t="str">
        <f t="shared" si="59"/>
        <v/>
      </c>
      <c r="Q356" s="52" t="str">
        <f t="shared" si="60"/>
        <v/>
      </c>
      <c r="R356" s="55" t="str">
        <f t="shared" si="61"/>
        <v/>
      </c>
      <c r="S356" s="52" t="str">
        <f t="shared" si="69"/>
        <v/>
      </c>
      <c r="T356" s="81" t="str">
        <f t="shared" si="62"/>
        <v/>
      </c>
      <c r="U356" s="53" t="str">
        <f>IF(S356="","",COUNTIF($S$7:S356,"該当２"))</f>
        <v/>
      </c>
      <c r="V356" s="56" t="str">
        <f t="shared" si="63"/>
        <v/>
      </c>
      <c r="W356" s="81" t="str">
        <f t="shared" si="64"/>
        <v/>
      </c>
      <c r="X356" s="53" t="str">
        <f>IF(V356="","",COUNTIF($V$7:V356,"該当３"))</f>
        <v/>
      </c>
    </row>
    <row r="357" spans="1:24">
      <c r="A357" s="237">
        <v>2020124009</v>
      </c>
      <c r="B357" s="237">
        <v>20</v>
      </c>
      <c r="C357" s="238">
        <v>201</v>
      </c>
      <c r="D357" s="239">
        <v>24</v>
      </c>
      <c r="E357" s="238">
        <v>9</v>
      </c>
      <c r="F357" s="237" t="s">
        <v>511</v>
      </c>
      <c r="G357" s="237" t="s">
        <v>512</v>
      </c>
      <c r="H357" s="237" t="s">
        <v>794</v>
      </c>
      <c r="I357" s="237" t="s">
        <v>801</v>
      </c>
      <c r="J357" s="51"/>
      <c r="K357" s="52" t="str">
        <f t="shared" si="65"/>
        <v/>
      </c>
      <c r="L357" s="81" t="str">
        <f t="shared" si="66"/>
        <v/>
      </c>
      <c r="M357" s="53" t="str">
        <f>IF(K357="","",COUNTIF($K$7:K357,"ﾘｽﾄ１"))</f>
        <v/>
      </c>
      <c r="N357" s="53" t="str">
        <f t="shared" si="67"/>
        <v/>
      </c>
      <c r="O357" s="54" t="str">
        <f t="shared" si="68"/>
        <v/>
      </c>
      <c r="P357" s="53" t="str">
        <f t="shared" si="59"/>
        <v/>
      </c>
      <c r="Q357" s="52" t="str">
        <f t="shared" si="60"/>
        <v/>
      </c>
      <c r="R357" s="55" t="str">
        <f t="shared" si="61"/>
        <v/>
      </c>
      <c r="S357" s="52" t="str">
        <f t="shared" si="69"/>
        <v/>
      </c>
      <c r="T357" s="81" t="str">
        <f t="shared" si="62"/>
        <v/>
      </c>
      <c r="U357" s="53" t="str">
        <f>IF(S357="","",COUNTIF($S$7:S357,"該当２"))</f>
        <v/>
      </c>
      <c r="V357" s="56" t="str">
        <f t="shared" si="63"/>
        <v/>
      </c>
      <c r="W357" s="81" t="str">
        <f t="shared" si="64"/>
        <v/>
      </c>
      <c r="X357" s="53" t="str">
        <f>IF(V357="","",COUNTIF($V$7:V357,"該当３"))</f>
        <v/>
      </c>
    </row>
    <row r="358" spans="1:24">
      <c r="A358" s="237">
        <v>2020124010</v>
      </c>
      <c r="B358" s="237">
        <v>20</v>
      </c>
      <c r="C358" s="238">
        <v>201</v>
      </c>
      <c r="D358" s="239">
        <v>24</v>
      </c>
      <c r="E358" s="238">
        <v>10</v>
      </c>
      <c r="F358" s="237" t="s">
        <v>511</v>
      </c>
      <c r="G358" s="237" t="s">
        <v>512</v>
      </c>
      <c r="H358" s="237" t="s">
        <v>794</v>
      </c>
      <c r="I358" s="237" t="s">
        <v>373</v>
      </c>
      <c r="J358" s="51"/>
      <c r="K358" s="52" t="str">
        <f t="shared" si="65"/>
        <v/>
      </c>
      <c r="L358" s="81" t="str">
        <f t="shared" si="66"/>
        <v/>
      </c>
      <c r="M358" s="53" t="str">
        <f>IF(K358="","",COUNTIF($K$7:K358,"ﾘｽﾄ１"))</f>
        <v/>
      </c>
      <c r="N358" s="53" t="str">
        <f t="shared" si="67"/>
        <v/>
      </c>
      <c r="O358" s="54" t="str">
        <f t="shared" si="68"/>
        <v/>
      </c>
      <c r="P358" s="53" t="str">
        <f t="shared" si="59"/>
        <v/>
      </c>
      <c r="Q358" s="52" t="str">
        <f t="shared" si="60"/>
        <v/>
      </c>
      <c r="R358" s="55" t="str">
        <f t="shared" si="61"/>
        <v/>
      </c>
      <c r="S358" s="52" t="str">
        <f t="shared" si="69"/>
        <v/>
      </c>
      <c r="T358" s="81" t="str">
        <f t="shared" si="62"/>
        <v/>
      </c>
      <c r="U358" s="53" t="str">
        <f>IF(S358="","",COUNTIF($S$7:S358,"該当２"))</f>
        <v/>
      </c>
      <c r="V358" s="56" t="str">
        <f t="shared" si="63"/>
        <v/>
      </c>
      <c r="W358" s="81" t="str">
        <f t="shared" si="64"/>
        <v/>
      </c>
      <c r="X358" s="53" t="str">
        <f>IF(V358="","",COUNTIF($V$7:V358,"該当３"))</f>
        <v/>
      </c>
    </row>
    <row r="359" spans="1:24">
      <c r="A359" s="237">
        <v>2020124011</v>
      </c>
      <c r="B359" s="237">
        <v>20</v>
      </c>
      <c r="C359" s="238">
        <v>201</v>
      </c>
      <c r="D359" s="239">
        <v>24</v>
      </c>
      <c r="E359" s="238">
        <v>11</v>
      </c>
      <c r="F359" s="237" t="s">
        <v>511</v>
      </c>
      <c r="G359" s="237" t="s">
        <v>512</v>
      </c>
      <c r="H359" s="237" t="s">
        <v>794</v>
      </c>
      <c r="I359" s="237" t="s">
        <v>802</v>
      </c>
      <c r="J359" s="51"/>
      <c r="K359" s="52" t="str">
        <f t="shared" si="65"/>
        <v/>
      </c>
      <c r="L359" s="81" t="str">
        <f t="shared" si="66"/>
        <v/>
      </c>
      <c r="M359" s="53" t="str">
        <f>IF(K359="","",COUNTIF($K$7:K359,"ﾘｽﾄ１"))</f>
        <v/>
      </c>
      <c r="N359" s="53" t="str">
        <f t="shared" si="67"/>
        <v/>
      </c>
      <c r="O359" s="54" t="str">
        <f t="shared" si="68"/>
        <v/>
      </c>
      <c r="P359" s="53" t="str">
        <f t="shared" si="59"/>
        <v/>
      </c>
      <c r="Q359" s="52" t="str">
        <f t="shared" si="60"/>
        <v/>
      </c>
      <c r="R359" s="55" t="str">
        <f t="shared" si="61"/>
        <v/>
      </c>
      <c r="S359" s="52" t="str">
        <f t="shared" si="69"/>
        <v/>
      </c>
      <c r="T359" s="81" t="str">
        <f t="shared" si="62"/>
        <v/>
      </c>
      <c r="U359" s="53" t="str">
        <f>IF(S359="","",COUNTIF($S$7:S359,"該当２"))</f>
        <v/>
      </c>
      <c r="V359" s="56" t="str">
        <f t="shared" si="63"/>
        <v/>
      </c>
      <c r="W359" s="81" t="str">
        <f t="shared" si="64"/>
        <v/>
      </c>
      <c r="X359" s="53" t="str">
        <f>IF(V359="","",COUNTIF($V$7:V359,"該当３"))</f>
        <v/>
      </c>
    </row>
    <row r="360" spans="1:24">
      <c r="A360" s="237">
        <v>2020124012</v>
      </c>
      <c r="B360" s="237">
        <v>20</v>
      </c>
      <c r="C360" s="238">
        <v>201</v>
      </c>
      <c r="D360" s="239">
        <v>24</v>
      </c>
      <c r="E360" s="238">
        <v>12</v>
      </c>
      <c r="F360" s="237" t="s">
        <v>511</v>
      </c>
      <c r="G360" s="237" t="s">
        <v>512</v>
      </c>
      <c r="H360" s="237" t="s">
        <v>794</v>
      </c>
      <c r="I360" s="237" t="s">
        <v>330</v>
      </c>
      <c r="J360" s="51"/>
      <c r="K360" s="52" t="str">
        <f t="shared" si="65"/>
        <v/>
      </c>
      <c r="L360" s="81" t="str">
        <f t="shared" si="66"/>
        <v/>
      </c>
      <c r="M360" s="53" t="str">
        <f>IF(K360="","",COUNTIF($K$7:K360,"ﾘｽﾄ１"))</f>
        <v/>
      </c>
      <c r="N360" s="53" t="str">
        <f t="shared" si="67"/>
        <v/>
      </c>
      <c r="O360" s="54" t="str">
        <f t="shared" si="68"/>
        <v/>
      </c>
      <c r="P360" s="53" t="str">
        <f t="shared" si="59"/>
        <v/>
      </c>
      <c r="Q360" s="52" t="str">
        <f t="shared" si="60"/>
        <v/>
      </c>
      <c r="R360" s="55" t="str">
        <f t="shared" si="61"/>
        <v/>
      </c>
      <c r="S360" s="52" t="str">
        <f t="shared" si="69"/>
        <v/>
      </c>
      <c r="T360" s="81" t="str">
        <f t="shared" si="62"/>
        <v/>
      </c>
      <c r="U360" s="53" t="str">
        <f>IF(S360="","",COUNTIF($S$7:S360,"該当２"))</f>
        <v/>
      </c>
      <c r="V360" s="56" t="str">
        <f t="shared" si="63"/>
        <v/>
      </c>
      <c r="W360" s="81" t="str">
        <f t="shared" si="64"/>
        <v/>
      </c>
      <c r="X360" s="53" t="str">
        <f>IF(V360="","",COUNTIF($V$7:V360,"該当３"))</f>
        <v/>
      </c>
    </row>
    <row r="361" spans="1:24">
      <c r="A361" s="237">
        <v>2020124013</v>
      </c>
      <c r="B361" s="237">
        <v>20</v>
      </c>
      <c r="C361" s="238">
        <v>201</v>
      </c>
      <c r="D361" s="239">
        <v>24</v>
      </c>
      <c r="E361" s="238">
        <v>13</v>
      </c>
      <c r="F361" s="237" t="s">
        <v>511</v>
      </c>
      <c r="G361" s="237" t="s">
        <v>512</v>
      </c>
      <c r="H361" s="237" t="s">
        <v>794</v>
      </c>
      <c r="I361" s="237" t="s">
        <v>803</v>
      </c>
      <c r="J361" s="51"/>
      <c r="K361" s="52" t="str">
        <f t="shared" si="65"/>
        <v/>
      </c>
      <c r="L361" s="81" t="str">
        <f t="shared" si="66"/>
        <v/>
      </c>
      <c r="M361" s="53" t="str">
        <f>IF(K361="","",COUNTIF($K$7:K361,"ﾘｽﾄ１"))</f>
        <v/>
      </c>
      <c r="N361" s="53" t="str">
        <f t="shared" si="67"/>
        <v/>
      </c>
      <c r="O361" s="54" t="str">
        <f t="shared" si="68"/>
        <v/>
      </c>
      <c r="P361" s="53" t="str">
        <f t="shared" si="59"/>
        <v/>
      </c>
      <c r="Q361" s="52" t="str">
        <f t="shared" si="60"/>
        <v/>
      </c>
      <c r="R361" s="55" t="str">
        <f t="shared" si="61"/>
        <v/>
      </c>
      <c r="S361" s="52" t="str">
        <f t="shared" si="69"/>
        <v/>
      </c>
      <c r="T361" s="81" t="str">
        <f t="shared" si="62"/>
        <v/>
      </c>
      <c r="U361" s="53" t="str">
        <f>IF(S361="","",COUNTIF($S$7:S361,"該当２"))</f>
        <v/>
      </c>
      <c r="V361" s="56" t="str">
        <f t="shared" si="63"/>
        <v/>
      </c>
      <c r="W361" s="81" t="str">
        <f t="shared" si="64"/>
        <v/>
      </c>
      <c r="X361" s="53" t="str">
        <f>IF(V361="","",COUNTIF($V$7:V361,"該当３"))</f>
        <v/>
      </c>
    </row>
    <row r="362" spans="1:24">
      <c r="A362" s="237">
        <v>2020125000</v>
      </c>
      <c r="B362" s="237">
        <v>20</v>
      </c>
      <c r="C362" s="238">
        <v>201</v>
      </c>
      <c r="D362" s="239">
        <v>25</v>
      </c>
      <c r="E362" s="238">
        <v>0</v>
      </c>
      <c r="F362" s="237" t="s">
        <v>511</v>
      </c>
      <c r="G362" s="237" t="s">
        <v>512</v>
      </c>
      <c r="H362" s="237" t="s">
        <v>804</v>
      </c>
      <c r="I362" s="237"/>
      <c r="J362" s="51"/>
      <c r="K362" s="52" t="str">
        <f t="shared" si="65"/>
        <v/>
      </c>
      <c r="L362" s="81" t="str">
        <f t="shared" si="66"/>
        <v/>
      </c>
      <c r="M362" s="53" t="str">
        <f>IF(K362="","",COUNTIF($K$7:K362,"ﾘｽﾄ１"))</f>
        <v/>
      </c>
      <c r="N362" s="53" t="str">
        <f t="shared" si="67"/>
        <v/>
      </c>
      <c r="O362" s="54" t="str">
        <f t="shared" si="68"/>
        <v/>
      </c>
      <c r="P362" s="53" t="str">
        <f t="shared" si="59"/>
        <v/>
      </c>
      <c r="Q362" s="52" t="str">
        <f t="shared" si="60"/>
        <v/>
      </c>
      <c r="R362" s="55" t="str">
        <f t="shared" si="61"/>
        <v/>
      </c>
      <c r="S362" s="52" t="str">
        <f t="shared" si="69"/>
        <v/>
      </c>
      <c r="T362" s="81" t="str">
        <f t="shared" si="62"/>
        <v/>
      </c>
      <c r="U362" s="53" t="str">
        <f>IF(S362="","",COUNTIF($S$7:S362,"該当２"))</f>
        <v/>
      </c>
      <c r="V362" s="56" t="str">
        <f t="shared" si="63"/>
        <v/>
      </c>
      <c r="W362" s="81" t="str">
        <f t="shared" si="64"/>
        <v/>
      </c>
      <c r="X362" s="53" t="str">
        <f>IF(V362="","",COUNTIF($V$7:V362,"該当３"))</f>
        <v/>
      </c>
    </row>
    <row r="363" spans="1:24">
      <c r="A363" s="237">
        <v>2020125001</v>
      </c>
      <c r="B363" s="237">
        <v>20</v>
      </c>
      <c r="C363" s="238">
        <v>201</v>
      </c>
      <c r="D363" s="239">
        <v>25</v>
      </c>
      <c r="E363" s="238">
        <v>1</v>
      </c>
      <c r="F363" s="237" t="s">
        <v>511</v>
      </c>
      <c r="G363" s="237" t="s">
        <v>512</v>
      </c>
      <c r="H363" s="237" t="s">
        <v>804</v>
      </c>
      <c r="I363" s="237" t="s">
        <v>805</v>
      </c>
      <c r="J363" s="51"/>
      <c r="K363" s="52" t="str">
        <f t="shared" si="65"/>
        <v/>
      </c>
      <c r="L363" s="81" t="str">
        <f t="shared" si="66"/>
        <v/>
      </c>
      <c r="M363" s="53" t="str">
        <f>IF(K363="","",COUNTIF($K$7:K363,"ﾘｽﾄ１"))</f>
        <v/>
      </c>
      <c r="N363" s="53" t="str">
        <f t="shared" si="67"/>
        <v/>
      </c>
      <c r="O363" s="54" t="str">
        <f t="shared" si="68"/>
        <v/>
      </c>
      <c r="P363" s="53" t="str">
        <f t="shared" si="59"/>
        <v/>
      </c>
      <c r="Q363" s="52" t="str">
        <f t="shared" si="60"/>
        <v/>
      </c>
      <c r="R363" s="55" t="str">
        <f t="shared" si="61"/>
        <v/>
      </c>
      <c r="S363" s="52" t="str">
        <f t="shared" si="69"/>
        <v/>
      </c>
      <c r="T363" s="81" t="str">
        <f t="shared" si="62"/>
        <v/>
      </c>
      <c r="U363" s="53" t="str">
        <f>IF(S363="","",COUNTIF($S$7:S363,"該当２"))</f>
        <v/>
      </c>
      <c r="V363" s="56" t="str">
        <f t="shared" si="63"/>
        <v/>
      </c>
      <c r="W363" s="81" t="str">
        <f t="shared" si="64"/>
        <v/>
      </c>
      <c r="X363" s="53" t="str">
        <f>IF(V363="","",COUNTIF($V$7:V363,"該当３"))</f>
        <v/>
      </c>
    </row>
    <row r="364" spans="1:24">
      <c r="A364" s="237">
        <v>2020125002</v>
      </c>
      <c r="B364" s="237">
        <v>20</v>
      </c>
      <c r="C364" s="238">
        <v>201</v>
      </c>
      <c r="D364" s="239">
        <v>25</v>
      </c>
      <c r="E364" s="238">
        <v>2</v>
      </c>
      <c r="F364" s="237" t="s">
        <v>511</v>
      </c>
      <c r="G364" s="237" t="s">
        <v>512</v>
      </c>
      <c r="H364" s="237" t="s">
        <v>804</v>
      </c>
      <c r="I364" s="237" t="s">
        <v>806</v>
      </c>
      <c r="J364" s="51"/>
      <c r="K364" s="52" t="str">
        <f t="shared" si="65"/>
        <v/>
      </c>
      <c r="L364" s="81" t="str">
        <f t="shared" si="66"/>
        <v/>
      </c>
      <c r="M364" s="53" t="str">
        <f>IF(K364="","",COUNTIF($K$7:K364,"ﾘｽﾄ１"))</f>
        <v/>
      </c>
      <c r="N364" s="53" t="str">
        <f t="shared" si="67"/>
        <v/>
      </c>
      <c r="O364" s="54" t="str">
        <f t="shared" si="68"/>
        <v/>
      </c>
      <c r="P364" s="53" t="str">
        <f t="shared" si="59"/>
        <v/>
      </c>
      <c r="Q364" s="52" t="str">
        <f t="shared" si="60"/>
        <v/>
      </c>
      <c r="R364" s="55" t="str">
        <f t="shared" si="61"/>
        <v/>
      </c>
      <c r="S364" s="52" t="str">
        <f t="shared" si="69"/>
        <v/>
      </c>
      <c r="T364" s="81" t="str">
        <f t="shared" si="62"/>
        <v/>
      </c>
      <c r="U364" s="53" t="str">
        <f>IF(S364="","",COUNTIF($S$7:S364,"該当２"))</f>
        <v/>
      </c>
      <c r="V364" s="56" t="str">
        <f t="shared" si="63"/>
        <v/>
      </c>
      <c r="W364" s="81" t="str">
        <f t="shared" si="64"/>
        <v/>
      </c>
      <c r="X364" s="53" t="str">
        <f>IF(V364="","",COUNTIF($V$7:V364,"該当３"))</f>
        <v/>
      </c>
    </row>
    <row r="365" spans="1:24">
      <c r="A365" s="237">
        <v>2020125003</v>
      </c>
      <c r="B365" s="237">
        <v>20</v>
      </c>
      <c r="C365" s="238">
        <v>201</v>
      </c>
      <c r="D365" s="239">
        <v>25</v>
      </c>
      <c r="E365" s="238">
        <v>3</v>
      </c>
      <c r="F365" s="237" t="s">
        <v>511</v>
      </c>
      <c r="G365" s="237" t="s">
        <v>512</v>
      </c>
      <c r="H365" s="237" t="s">
        <v>804</v>
      </c>
      <c r="I365" s="237" t="s">
        <v>807</v>
      </c>
      <c r="J365" s="51"/>
      <c r="K365" s="52" t="str">
        <f t="shared" si="65"/>
        <v/>
      </c>
      <c r="L365" s="81" t="str">
        <f t="shared" si="66"/>
        <v/>
      </c>
      <c r="M365" s="53" t="str">
        <f>IF(K365="","",COUNTIF($K$7:K365,"ﾘｽﾄ１"))</f>
        <v/>
      </c>
      <c r="N365" s="53" t="str">
        <f t="shared" si="67"/>
        <v/>
      </c>
      <c r="O365" s="54" t="str">
        <f t="shared" si="68"/>
        <v/>
      </c>
      <c r="P365" s="53" t="str">
        <f t="shared" si="59"/>
        <v/>
      </c>
      <c r="Q365" s="52" t="str">
        <f t="shared" si="60"/>
        <v/>
      </c>
      <c r="R365" s="55" t="str">
        <f t="shared" si="61"/>
        <v/>
      </c>
      <c r="S365" s="52" t="str">
        <f t="shared" si="69"/>
        <v/>
      </c>
      <c r="T365" s="81" t="str">
        <f t="shared" si="62"/>
        <v/>
      </c>
      <c r="U365" s="53" t="str">
        <f>IF(S365="","",COUNTIF($S$7:S365,"該当２"))</f>
        <v/>
      </c>
      <c r="V365" s="56" t="str">
        <f t="shared" si="63"/>
        <v/>
      </c>
      <c r="W365" s="81" t="str">
        <f t="shared" si="64"/>
        <v/>
      </c>
      <c r="X365" s="53" t="str">
        <f>IF(V365="","",COUNTIF($V$7:V365,"該当３"))</f>
        <v/>
      </c>
    </row>
    <row r="366" spans="1:24">
      <c r="A366" s="237">
        <v>2020125004</v>
      </c>
      <c r="B366" s="237">
        <v>20</v>
      </c>
      <c r="C366" s="238">
        <v>201</v>
      </c>
      <c r="D366" s="239">
        <v>25</v>
      </c>
      <c r="E366" s="238">
        <v>4</v>
      </c>
      <c r="F366" s="237" t="s">
        <v>511</v>
      </c>
      <c r="G366" s="237" t="s">
        <v>512</v>
      </c>
      <c r="H366" s="237" t="s">
        <v>804</v>
      </c>
      <c r="I366" s="237" t="s">
        <v>808</v>
      </c>
      <c r="J366" s="51"/>
      <c r="K366" s="52" t="str">
        <f t="shared" si="65"/>
        <v/>
      </c>
      <c r="L366" s="81" t="str">
        <f t="shared" si="66"/>
        <v/>
      </c>
      <c r="M366" s="53" t="str">
        <f>IF(K366="","",COUNTIF($K$7:K366,"ﾘｽﾄ１"))</f>
        <v/>
      </c>
      <c r="N366" s="53" t="str">
        <f t="shared" si="67"/>
        <v/>
      </c>
      <c r="O366" s="54" t="str">
        <f t="shared" si="68"/>
        <v/>
      </c>
      <c r="P366" s="53" t="str">
        <f t="shared" si="59"/>
        <v/>
      </c>
      <c r="Q366" s="52" t="str">
        <f t="shared" si="60"/>
        <v/>
      </c>
      <c r="R366" s="55" t="str">
        <f t="shared" si="61"/>
        <v/>
      </c>
      <c r="S366" s="52" t="str">
        <f t="shared" si="69"/>
        <v/>
      </c>
      <c r="T366" s="81" t="str">
        <f t="shared" si="62"/>
        <v/>
      </c>
      <c r="U366" s="53" t="str">
        <f>IF(S366="","",COUNTIF($S$7:S366,"該当２"))</f>
        <v/>
      </c>
      <c r="V366" s="56" t="str">
        <f t="shared" si="63"/>
        <v/>
      </c>
      <c r="W366" s="81" t="str">
        <f t="shared" si="64"/>
        <v/>
      </c>
      <c r="X366" s="53" t="str">
        <f>IF(V366="","",COUNTIF($V$7:V366,"該当３"))</f>
        <v/>
      </c>
    </row>
    <row r="367" spans="1:24">
      <c r="A367" s="237">
        <v>2020125005</v>
      </c>
      <c r="B367" s="237">
        <v>20</v>
      </c>
      <c r="C367" s="238">
        <v>201</v>
      </c>
      <c r="D367" s="239">
        <v>25</v>
      </c>
      <c r="E367" s="238">
        <v>5</v>
      </c>
      <c r="F367" s="237" t="s">
        <v>511</v>
      </c>
      <c r="G367" s="237" t="s">
        <v>512</v>
      </c>
      <c r="H367" s="237" t="s">
        <v>804</v>
      </c>
      <c r="I367" s="237" t="s">
        <v>809</v>
      </c>
      <c r="J367" s="51"/>
      <c r="K367" s="52" t="str">
        <f t="shared" si="65"/>
        <v/>
      </c>
      <c r="L367" s="81" t="str">
        <f t="shared" si="66"/>
        <v/>
      </c>
      <c r="M367" s="53" t="str">
        <f>IF(K367="","",COUNTIF($K$7:K367,"ﾘｽﾄ１"))</f>
        <v/>
      </c>
      <c r="N367" s="53" t="str">
        <f t="shared" si="67"/>
        <v/>
      </c>
      <c r="O367" s="54" t="str">
        <f t="shared" si="68"/>
        <v/>
      </c>
      <c r="P367" s="53" t="str">
        <f t="shared" si="59"/>
        <v/>
      </c>
      <c r="Q367" s="52" t="str">
        <f t="shared" si="60"/>
        <v/>
      </c>
      <c r="R367" s="55" t="str">
        <f t="shared" si="61"/>
        <v/>
      </c>
      <c r="S367" s="52" t="str">
        <f t="shared" si="69"/>
        <v/>
      </c>
      <c r="T367" s="81" t="str">
        <f t="shared" si="62"/>
        <v/>
      </c>
      <c r="U367" s="53" t="str">
        <f>IF(S367="","",COUNTIF($S$7:S367,"該当２"))</f>
        <v/>
      </c>
      <c r="V367" s="56" t="str">
        <f t="shared" si="63"/>
        <v/>
      </c>
      <c r="W367" s="81" t="str">
        <f t="shared" si="64"/>
        <v/>
      </c>
      <c r="X367" s="53" t="str">
        <f>IF(V367="","",COUNTIF($V$7:V367,"該当３"))</f>
        <v/>
      </c>
    </row>
    <row r="368" spans="1:24">
      <c r="A368" s="237">
        <v>2020125006</v>
      </c>
      <c r="B368" s="237">
        <v>20</v>
      </c>
      <c r="C368" s="238">
        <v>201</v>
      </c>
      <c r="D368" s="239">
        <v>25</v>
      </c>
      <c r="E368" s="238">
        <v>6</v>
      </c>
      <c r="F368" s="237" t="s">
        <v>511</v>
      </c>
      <c r="G368" s="237" t="s">
        <v>512</v>
      </c>
      <c r="H368" s="237" t="s">
        <v>804</v>
      </c>
      <c r="I368" s="237" t="s">
        <v>810</v>
      </c>
      <c r="J368" s="51"/>
      <c r="K368" s="52" t="str">
        <f t="shared" si="65"/>
        <v/>
      </c>
      <c r="L368" s="81" t="str">
        <f t="shared" si="66"/>
        <v/>
      </c>
      <c r="M368" s="53" t="str">
        <f>IF(K368="","",COUNTIF($K$7:K368,"ﾘｽﾄ１"))</f>
        <v/>
      </c>
      <c r="N368" s="53" t="str">
        <f t="shared" si="67"/>
        <v/>
      </c>
      <c r="O368" s="54" t="str">
        <f t="shared" si="68"/>
        <v/>
      </c>
      <c r="P368" s="53" t="str">
        <f t="shared" si="59"/>
        <v/>
      </c>
      <c r="Q368" s="52" t="str">
        <f t="shared" si="60"/>
        <v/>
      </c>
      <c r="R368" s="55" t="str">
        <f t="shared" si="61"/>
        <v/>
      </c>
      <c r="S368" s="52" t="str">
        <f t="shared" si="69"/>
        <v/>
      </c>
      <c r="T368" s="81" t="str">
        <f t="shared" si="62"/>
        <v/>
      </c>
      <c r="U368" s="53" t="str">
        <f>IF(S368="","",COUNTIF($S$7:S368,"該当２"))</f>
        <v/>
      </c>
      <c r="V368" s="56" t="str">
        <f t="shared" si="63"/>
        <v/>
      </c>
      <c r="W368" s="81" t="str">
        <f t="shared" si="64"/>
        <v/>
      </c>
      <c r="X368" s="53" t="str">
        <f>IF(V368="","",COUNTIF($V$7:V368,"該当３"))</f>
        <v/>
      </c>
    </row>
    <row r="369" spans="1:24">
      <c r="A369" s="237">
        <v>2020125007</v>
      </c>
      <c r="B369" s="237">
        <v>20</v>
      </c>
      <c r="C369" s="238">
        <v>201</v>
      </c>
      <c r="D369" s="239">
        <v>25</v>
      </c>
      <c r="E369" s="238">
        <v>7</v>
      </c>
      <c r="F369" s="237" t="s">
        <v>511</v>
      </c>
      <c r="G369" s="237" t="s">
        <v>512</v>
      </c>
      <c r="H369" s="237" t="s">
        <v>804</v>
      </c>
      <c r="I369" s="237" t="s">
        <v>811</v>
      </c>
      <c r="J369" s="51"/>
      <c r="K369" s="52" t="str">
        <f t="shared" si="65"/>
        <v/>
      </c>
      <c r="L369" s="81" t="str">
        <f t="shared" si="66"/>
        <v/>
      </c>
      <c r="M369" s="53" t="str">
        <f>IF(K369="","",COUNTIF($K$7:K369,"ﾘｽﾄ１"))</f>
        <v/>
      </c>
      <c r="N369" s="53" t="str">
        <f t="shared" si="67"/>
        <v/>
      </c>
      <c r="O369" s="54" t="str">
        <f t="shared" si="68"/>
        <v/>
      </c>
      <c r="P369" s="53" t="str">
        <f t="shared" si="59"/>
        <v/>
      </c>
      <c r="Q369" s="52" t="str">
        <f t="shared" si="60"/>
        <v/>
      </c>
      <c r="R369" s="55" t="str">
        <f t="shared" si="61"/>
        <v/>
      </c>
      <c r="S369" s="52" t="str">
        <f t="shared" si="69"/>
        <v/>
      </c>
      <c r="T369" s="81" t="str">
        <f t="shared" si="62"/>
        <v/>
      </c>
      <c r="U369" s="53" t="str">
        <f>IF(S369="","",COUNTIF($S$7:S369,"該当２"))</f>
        <v/>
      </c>
      <c r="V369" s="56" t="str">
        <f t="shared" si="63"/>
        <v/>
      </c>
      <c r="W369" s="81" t="str">
        <f t="shared" si="64"/>
        <v/>
      </c>
      <c r="X369" s="53" t="str">
        <f>IF(V369="","",COUNTIF($V$7:V369,"該当３"))</f>
        <v/>
      </c>
    </row>
    <row r="370" spans="1:24">
      <c r="A370" s="237">
        <v>2020125008</v>
      </c>
      <c r="B370" s="237">
        <v>20</v>
      </c>
      <c r="C370" s="238">
        <v>201</v>
      </c>
      <c r="D370" s="239">
        <v>25</v>
      </c>
      <c r="E370" s="238">
        <v>8</v>
      </c>
      <c r="F370" s="237" t="s">
        <v>511</v>
      </c>
      <c r="G370" s="237" t="s">
        <v>512</v>
      </c>
      <c r="H370" s="237" t="s">
        <v>804</v>
      </c>
      <c r="I370" s="237" t="s">
        <v>812</v>
      </c>
      <c r="J370" s="51"/>
      <c r="K370" s="52" t="str">
        <f t="shared" si="65"/>
        <v/>
      </c>
      <c r="L370" s="81" t="str">
        <f t="shared" si="66"/>
        <v/>
      </c>
      <c r="M370" s="53" t="str">
        <f>IF(K370="","",COUNTIF($K$7:K370,"ﾘｽﾄ１"))</f>
        <v/>
      </c>
      <c r="N370" s="53" t="str">
        <f t="shared" si="67"/>
        <v/>
      </c>
      <c r="O370" s="54" t="str">
        <f t="shared" si="68"/>
        <v/>
      </c>
      <c r="P370" s="53" t="str">
        <f t="shared" si="59"/>
        <v/>
      </c>
      <c r="Q370" s="52" t="str">
        <f t="shared" si="60"/>
        <v/>
      </c>
      <c r="R370" s="55" t="str">
        <f t="shared" si="61"/>
        <v/>
      </c>
      <c r="S370" s="52" t="str">
        <f t="shared" si="69"/>
        <v/>
      </c>
      <c r="T370" s="81" t="str">
        <f t="shared" si="62"/>
        <v/>
      </c>
      <c r="U370" s="53" t="str">
        <f>IF(S370="","",COUNTIF($S$7:S370,"該当２"))</f>
        <v/>
      </c>
      <c r="V370" s="56" t="str">
        <f t="shared" si="63"/>
        <v/>
      </c>
      <c r="W370" s="81" t="str">
        <f t="shared" si="64"/>
        <v/>
      </c>
      <c r="X370" s="53" t="str">
        <f>IF(V370="","",COUNTIF($V$7:V370,"該当３"))</f>
        <v/>
      </c>
    </row>
    <row r="371" spans="1:24">
      <c r="A371" s="237">
        <v>2020125009</v>
      </c>
      <c r="B371" s="237">
        <v>20</v>
      </c>
      <c r="C371" s="238">
        <v>201</v>
      </c>
      <c r="D371" s="239">
        <v>25</v>
      </c>
      <c r="E371" s="238">
        <v>9</v>
      </c>
      <c r="F371" s="237" t="s">
        <v>511</v>
      </c>
      <c r="G371" s="237" t="s">
        <v>512</v>
      </c>
      <c r="H371" s="237" t="s">
        <v>804</v>
      </c>
      <c r="I371" s="237" t="s">
        <v>813</v>
      </c>
      <c r="J371" s="51"/>
      <c r="K371" s="52" t="str">
        <f t="shared" si="65"/>
        <v/>
      </c>
      <c r="L371" s="81" t="str">
        <f t="shared" si="66"/>
        <v/>
      </c>
      <c r="M371" s="53" t="str">
        <f>IF(K371="","",COUNTIF($K$7:K371,"ﾘｽﾄ１"))</f>
        <v/>
      </c>
      <c r="N371" s="53" t="str">
        <f t="shared" si="67"/>
        <v/>
      </c>
      <c r="O371" s="54" t="str">
        <f t="shared" si="68"/>
        <v/>
      </c>
      <c r="P371" s="53" t="str">
        <f t="shared" si="59"/>
        <v/>
      </c>
      <c r="Q371" s="52" t="str">
        <f t="shared" si="60"/>
        <v/>
      </c>
      <c r="R371" s="55" t="str">
        <f t="shared" si="61"/>
        <v/>
      </c>
      <c r="S371" s="52" t="str">
        <f t="shared" si="69"/>
        <v/>
      </c>
      <c r="T371" s="81" t="str">
        <f t="shared" si="62"/>
        <v/>
      </c>
      <c r="U371" s="53" t="str">
        <f>IF(S371="","",COUNTIF($S$7:S371,"該当２"))</f>
        <v/>
      </c>
      <c r="V371" s="56" t="str">
        <f t="shared" si="63"/>
        <v/>
      </c>
      <c r="W371" s="81" t="str">
        <f t="shared" si="64"/>
        <v/>
      </c>
      <c r="X371" s="53" t="str">
        <f>IF(V371="","",COUNTIF($V$7:V371,"該当３"))</f>
        <v/>
      </c>
    </row>
    <row r="372" spans="1:24">
      <c r="A372" s="237">
        <v>2020125010</v>
      </c>
      <c r="B372" s="237">
        <v>20</v>
      </c>
      <c r="C372" s="238">
        <v>201</v>
      </c>
      <c r="D372" s="239">
        <v>25</v>
      </c>
      <c r="E372" s="238">
        <v>10</v>
      </c>
      <c r="F372" s="237" t="s">
        <v>511</v>
      </c>
      <c r="G372" s="237" t="s">
        <v>512</v>
      </c>
      <c r="H372" s="237" t="s">
        <v>804</v>
      </c>
      <c r="I372" s="237" t="s">
        <v>814</v>
      </c>
      <c r="J372" s="51"/>
      <c r="K372" s="52" t="str">
        <f t="shared" si="65"/>
        <v/>
      </c>
      <c r="L372" s="81" t="str">
        <f t="shared" si="66"/>
        <v/>
      </c>
      <c r="M372" s="53" t="str">
        <f>IF(K372="","",COUNTIF($K$7:K372,"ﾘｽﾄ１"))</f>
        <v/>
      </c>
      <c r="N372" s="53" t="str">
        <f t="shared" si="67"/>
        <v/>
      </c>
      <c r="O372" s="54" t="str">
        <f t="shared" si="68"/>
        <v/>
      </c>
      <c r="P372" s="53" t="str">
        <f t="shared" si="59"/>
        <v/>
      </c>
      <c r="Q372" s="52" t="str">
        <f t="shared" si="60"/>
        <v/>
      </c>
      <c r="R372" s="55" t="str">
        <f t="shared" si="61"/>
        <v/>
      </c>
      <c r="S372" s="52" t="str">
        <f t="shared" si="69"/>
        <v/>
      </c>
      <c r="T372" s="81" t="str">
        <f t="shared" si="62"/>
        <v/>
      </c>
      <c r="U372" s="53" t="str">
        <f>IF(S372="","",COUNTIF($S$7:S372,"該当２"))</f>
        <v/>
      </c>
      <c r="V372" s="56" t="str">
        <f t="shared" si="63"/>
        <v/>
      </c>
      <c r="W372" s="81" t="str">
        <f t="shared" si="64"/>
        <v/>
      </c>
      <c r="X372" s="53" t="str">
        <f>IF(V372="","",COUNTIF($V$7:V372,"該当３"))</f>
        <v/>
      </c>
    </row>
    <row r="373" spans="1:24">
      <c r="A373" s="237">
        <v>2020125011</v>
      </c>
      <c r="B373" s="237">
        <v>20</v>
      </c>
      <c r="C373" s="238">
        <v>201</v>
      </c>
      <c r="D373" s="239">
        <v>25</v>
      </c>
      <c r="E373" s="238">
        <v>11</v>
      </c>
      <c r="F373" s="237" t="s">
        <v>511</v>
      </c>
      <c r="G373" s="237" t="s">
        <v>512</v>
      </c>
      <c r="H373" s="237" t="s">
        <v>804</v>
      </c>
      <c r="I373" s="237" t="s">
        <v>815</v>
      </c>
      <c r="J373" s="51"/>
      <c r="K373" s="52" t="str">
        <f t="shared" si="65"/>
        <v/>
      </c>
      <c r="L373" s="81" t="str">
        <f t="shared" si="66"/>
        <v/>
      </c>
      <c r="M373" s="53" t="str">
        <f>IF(K373="","",COUNTIF($K$7:K373,"ﾘｽﾄ１"))</f>
        <v/>
      </c>
      <c r="N373" s="53" t="str">
        <f t="shared" si="67"/>
        <v/>
      </c>
      <c r="O373" s="54" t="str">
        <f t="shared" si="68"/>
        <v/>
      </c>
      <c r="P373" s="53" t="str">
        <f t="shared" si="59"/>
        <v/>
      </c>
      <c r="Q373" s="52" t="str">
        <f t="shared" si="60"/>
        <v/>
      </c>
      <c r="R373" s="55" t="str">
        <f t="shared" si="61"/>
        <v/>
      </c>
      <c r="S373" s="52" t="str">
        <f t="shared" si="69"/>
        <v/>
      </c>
      <c r="T373" s="81" t="str">
        <f t="shared" si="62"/>
        <v/>
      </c>
      <c r="U373" s="53" t="str">
        <f>IF(S373="","",COUNTIF($S$7:S373,"該当２"))</f>
        <v/>
      </c>
      <c r="V373" s="56" t="str">
        <f t="shared" si="63"/>
        <v/>
      </c>
      <c r="W373" s="81" t="str">
        <f t="shared" si="64"/>
        <v/>
      </c>
      <c r="X373" s="53" t="str">
        <f>IF(V373="","",COUNTIF($V$7:V373,"該当３"))</f>
        <v/>
      </c>
    </row>
    <row r="374" spans="1:24">
      <c r="A374" s="237">
        <v>2020125012</v>
      </c>
      <c r="B374" s="237">
        <v>20</v>
      </c>
      <c r="C374" s="238">
        <v>201</v>
      </c>
      <c r="D374" s="239">
        <v>25</v>
      </c>
      <c r="E374" s="238">
        <v>12</v>
      </c>
      <c r="F374" s="237" t="s">
        <v>511</v>
      </c>
      <c r="G374" s="237" t="s">
        <v>512</v>
      </c>
      <c r="H374" s="237" t="s">
        <v>804</v>
      </c>
      <c r="I374" s="237" t="s">
        <v>816</v>
      </c>
      <c r="J374" s="51"/>
      <c r="K374" s="52" t="str">
        <f t="shared" si="65"/>
        <v/>
      </c>
      <c r="L374" s="81" t="str">
        <f t="shared" si="66"/>
        <v/>
      </c>
      <c r="M374" s="53" t="str">
        <f>IF(K374="","",COUNTIF($K$7:K374,"ﾘｽﾄ１"))</f>
        <v/>
      </c>
      <c r="N374" s="53" t="str">
        <f t="shared" si="67"/>
        <v/>
      </c>
      <c r="O374" s="54" t="str">
        <f t="shared" si="68"/>
        <v/>
      </c>
      <c r="P374" s="53" t="str">
        <f t="shared" si="59"/>
        <v/>
      </c>
      <c r="Q374" s="52" t="str">
        <f t="shared" si="60"/>
        <v/>
      </c>
      <c r="R374" s="55" t="str">
        <f t="shared" si="61"/>
        <v/>
      </c>
      <c r="S374" s="52" t="str">
        <f t="shared" si="69"/>
        <v/>
      </c>
      <c r="T374" s="81" t="str">
        <f t="shared" si="62"/>
        <v/>
      </c>
      <c r="U374" s="53" t="str">
        <f>IF(S374="","",COUNTIF($S$7:S374,"該当２"))</f>
        <v/>
      </c>
      <c r="V374" s="56" t="str">
        <f t="shared" si="63"/>
        <v/>
      </c>
      <c r="W374" s="81" t="str">
        <f t="shared" si="64"/>
        <v/>
      </c>
      <c r="X374" s="53" t="str">
        <f>IF(V374="","",COUNTIF($V$7:V374,"該当３"))</f>
        <v/>
      </c>
    </row>
    <row r="375" spans="1:24">
      <c r="A375" s="237">
        <v>2020125013</v>
      </c>
      <c r="B375" s="237">
        <v>20</v>
      </c>
      <c r="C375" s="238">
        <v>201</v>
      </c>
      <c r="D375" s="239">
        <v>25</v>
      </c>
      <c r="E375" s="238">
        <v>13</v>
      </c>
      <c r="F375" s="237" t="s">
        <v>511</v>
      </c>
      <c r="G375" s="237" t="s">
        <v>512</v>
      </c>
      <c r="H375" s="237" t="s">
        <v>804</v>
      </c>
      <c r="I375" s="237" t="s">
        <v>817</v>
      </c>
      <c r="J375" s="51"/>
      <c r="K375" s="52" t="str">
        <f t="shared" si="65"/>
        <v/>
      </c>
      <c r="L375" s="81" t="str">
        <f t="shared" si="66"/>
        <v/>
      </c>
      <c r="M375" s="53" t="str">
        <f>IF(K375="","",COUNTIF($K$7:K375,"ﾘｽﾄ１"))</f>
        <v/>
      </c>
      <c r="N375" s="53" t="str">
        <f t="shared" si="67"/>
        <v/>
      </c>
      <c r="O375" s="54" t="str">
        <f t="shared" si="68"/>
        <v/>
      </c>
      <c r="P375" s="53" t="str">
        <f t="shared" si="59"/>
        <v/>
      </c>
      <c r="Q375" s="52" t="str">
        <f t="shared" si="60"/>
        <v/>
      </c>
      <c r="R375" s="55" t="str">
        <f t="shared" si="61"/>
        <v/>
      </c>
      <c r="S375" s="52" t="str">
        <f t="shared" si="69"/>
        <v/>
      </c>
      <c r="T375" s="81" t="str">
        <f t="shared" si="62"/>
        <v/>
      </c>
      <c r="U375" s="53" t="str">
        <f>IF(S375="","",COUNTIF($S$7:S375,"該当２"))</f>
        <v/>
      </c>
      <c r="V375" s="56" t="str">
        <f t="shared" si="63"/>
        <v/>
      </c>
      <c r="W375" s="81" t="str">
        <f t="shared" si="64"/>
        <v/>
      </c>
      <c r="X375" s="53" t="str">
        <f>IF(V375="","",COUNTIF($V$7:V375,"該当３"))</f>
        <v/>
      </c>
    </row>
    <row r="376" spans="1:24">
      <c r="A376" s="237">
        <v>2020125014</v>
      </c>
      <c r="B376" s="237">
        <v>20</v>
      </c>
      <c r="C376" s="238">
        <v>201</v>
      </c>
      <c r="D376" s="239">
        <v>25</v>
      </c>
      <c r="E376" s="238">
        <v>14</v>
      </c>
      <c r="F376" s="237" t="s">
        <v>511</v>
      </c>
      <c r="G376" s="237" t="s">
        <v>512</v>
      </c>
      <c r="H376" s="237" t="s">
        <v>804</v>
      </c>
      <c r="I376" s="237" t="s">
        <v>818</v>
      </c>
      <c r="J376" s="51"/>
      <c r="K376" s="52" t="str">
        <f t="shared" si="65"/>
        <v/>
      </c>
      <c r="L376" s="81" t="str">
        <f t="shared" si="66"/>
        <v/>
      </c>
      <c r="M376" s="53" t="str">
        <f>IF(K376="","",COUNTIF($K$7:K376,"ﾘｽﾄ１"))</f>
        <v/>
      </c>
      <c r="N376" s="53" t="str">
        <f t="shared" si="67"/>
        <v/>
      </c>
      <c r="O376" s="54" t="str">
        <f t="shared" si="68"/>
        <v/>
      </c>
      <c r="P376" s="53" t="str">
        <f t="shared" si="59"/>
        <v/>
      </c>
      <c r="Q376" s="52" t="str">
        <f t="shared" si="60"/>
        <v/>
      </c>
      <c r="R376" s="55" t="str">
        <f t="shared" si="61"/>
        <v/>
      </c>
      <c r="S376" s="52" t="str">
        <f t="shared" si="69"/>
        <v/>
      </c>
      <c r="T376" s="81" t="str">
        <f t="shared" si="62"/>
        <v/>
      </c>
      <c r="U376" s="53" t="str">
        <f>IF(S376="","",COUNTIF($S$7:S376,"該当２"))</f>
        <v/>
      </c>
      <c r="V376" s="56" t="str">
        <f t="shared" si="63"/>
        <v/>
      </c>
      <c r="W376" s="81" t="str">
        <f t="shared" si="64"/>
        <v/>
      </c>
      <c r="X376" s="53" t="str">
        <f>IF(V376="","",COUNTIF($V$7:V376,"該当３"))</f>
        <v/>
      </c>
    </row>
    <row r="377" spans="1:24">
      <c r="A377" s="237">
        <v>2020125015</v>
      </c>
      <c r="B377" s="237">
        <v>20</v>
      </c>
      <c r="C377" s="238">
        <v>201</v>
      </c>
      <c r="D377" s="239">
        <v>25</v>
      </c>
      <c r="E377" s="238">
        <v>15</v>
      </c>
      <c r="F377" s="237" t="s">
        <v>511</v>
      </c>
      <c r="G377" s="237" t="s">
        <v>512</v>
      </c>
      <c r="H377" s="237" t="s">
        <v>804</v>
      </c>
      <c r="I377" s="237" t="s">
        <v>560</v>
      </c>
      <c r="J377" s="51"/>
      <c r="K377" s="52" t="str">
        <f t="shared" si="65"/>
        <v/>
      </c>
      <c r="L377" s="81" t="str">
        <f t="shared" si="66"/>
        <v/>
      </c>
      <c r="M377" s="53" t="str">
        <f>IF(K377="","",COUNTIF($K$7:K377,"ﾘｽﾄ１"))</f>
        <v/>
      </c>
      <c r="N377" s="53" t="str">
        <f t="shared" si="67"/>
        <v/>
      </c>
      <c r="O377" s="54" t="str">
        <f t="shared" si="68"/>
        <v/>
      </c>
      <c r="P377" s="53" t="str">
        <f t="shared" si="59"/>
        <v/>
      </c>
      <c r="Q377" s="52" t="str">
        <f t="shared" si="60"/>
        <v/>
      </c>
      <c r="R377" s="55" t="str">
        <f t="shared" si="61"/>
        <v/>
      </c>
      <c r="S377" s="52" t="str">
        <f t="shared" si="69"/>
        <v/>
      </c>
      <c r="T377" s="81" t="str">
        <f t="shared" si="62"/>
        <v/>
      </c>
      <c r="U377" s="53" t="str">
        <f>IF(S377="","",COUNTIF($S$7:S377,"該当２"))</f>
        <v/>
      </c>
      <c r="V377" s="56" t="str">
        <f t="shared" si="63"/>
        <v/>
      </c>
      <c r="W377" s="81" t="str">
        <f t="shared" si="64"/>
        <v/>
      </c>
      <c r="X377" s="53" t="str">
        <f>IF(V377="","",COUNTIF($V$7:V377,"該当３"))</f>
        <v/>
      </c>
    </row>
    <row r="378" spans="1:24">
      <c r="A378" s="237">
        <v>2020125016</v>
      </c>
      <c r="B378" s="237">
        <v>20</v>
      </c>
      <c r="C378" s="238">
        <v>201</v>
      </c>
      <c r="D378" s="239">
        <v>25</v>
      </c>
      <c r="E378" s="238">
        <v>16</v>
      </c>
      <c r="F378" s="237" t="s">
        <v>511</v>
      </c>
      <c r="G378" s="237" t="s">
        <v>512</v>
      </c>
      <c r="H378" s="237" t="s">
        <v>804</v>
      </c>
      <c r="I378" s="237" t="s">
        <v>765</v>
      </c>
      <c r="J378" s="51"/>
      <c r="K378" s="52" t="str">
        <f t="shared" si="65"/>
        <v/>
      </c>
      <c r="L378" s="81" t="str">
        <f t="shared" si="66"/>
        <v/>
      </c>
      <c r="M378" s="53" t="str">
        <f>IF(K378="","",COUNTIF($K$7:K378,"ﾘｽﾄ１"))</f>
        <v/>
      </c>
      <c r="N378" s="53" t="str">
        <f t="shared" si="67"/>
        <v/>
      </c>
      <c r="O378" s="54" t="str">
        <f t="shared" si="68"/>
        <v/>
      </c>
      <c r="P378" s="53" t="str">
        <f t="shared" si="59"/>
        <v/>
      </c>
      <c r="Q378" s="52" t="str">
        <f t="shared" si="60"/>
        <v/>
      </c>
      <c r="R378" s="55" t="str">
        <f t="shared" si="61"/>
        <v/>
      </c>
      <c r="S378" s="52" t="str">
        <f t="shared" si="69"/>
        <v/>
      </c>
      <c r="T378" s="81" t="str">
        <f t="shared" si="62"/>
        <v/>
      </c>
      <c r="U378" s="53" t="str">
        <f>IF(S378="","",COUNTIF($S$7:S378,"該当２"))</f>
        <v/>
      </c>
      <c r="V378" s="56" t="str">
        <f t="shared" si="63"/>
        <v/>
      </c>
      <c r="W378" s="81" t="str">
        <f t="shared" si="64"/>
        <v/>
      </c>
      <c r="X378" s="53" t="str">
        <f>IF(V378="","",COUNTIF($V$7:V378,"該当３"))</f>
        <v/>
      </c>
    </row>
    <row r="379" spans="1:24">
      <c r="A379" s="237">
        <v>2020125017</v>
      </c>
      <c r="B379" s="237">
        <v>20</v>
      </c>
      <c r="C379" s="238">
        <v>201</v>
      </c>
      <c r="D379" s="239">
        <v>25</v>
      </c>
      <c r="E379" s="238">
        <v>17</v>
      </c>
      <c r="F379" s="237" t="s">
        <v>511</v>
      </c>
      <c r="G379" s="237" t="s">
        <v>512</v>
      </c>
      <c r="H379" s="237" t="s">
        <v>804</v>
      </c>
      <c r="I379" s="237" t="s">
        <v>819</v>
      </c>
      <c r="J379" s="51"/>
      <c r="K379" s="52" t="str">
        <f t="shared" si="65"/>
        <v/>
      </c>
      <c r="L379" s="81" t="str">
        <f t="shared" si="66"/>
        <v/>
      </c>
      <c r="M379" s="53" t="str">
        <f>IF(K379="","",COUNTIF($K$7:K379,"ﾘｽﾄ１"))</f>
        <v/>
      </c>
      <c r="N379" s="53" t="str">
        <f t="shared" si="67"/>
        <v/>
      </c>
      <c r="O379" s="54" t="str">
        <f t="shared" si="68"/>
        <v/>
      </c>
      <c r="P379" s="53" t="str">
        <f t="shared" si="59"/>
        <v/>
      </c>
      <c r="Q379" s="52" t="str">
        <f t="shared" si="60"/>
        <v/>
      </c>
      <c r="R379" s="55" t="str">
        <f t="shared" si="61"/>
        <v/>
      </c>
      <c r="S379" s="52" t="str">
        <f t="shared" si="69"/>
        <v/>
      </c>
      <c r="T379" s="81" t="str">
        <f t="shared" si="62"/>
        <v/>
      </c>
      <c r="U379" s="53" t="str">
        <f>IF(S379="","",COUNTIF($S$7:S379,"該当２"))</f>
        <v/>
      </c>
      <c r="V379" s="56" t="str">
        <f t="shared" si="63"/>
        <v/>
      </c>
      <c r="W379" s="81" t="str">
        <f t="shared" si="64"/>
        <v/>
      </c>
      <c r="X379" s="53" t="str">
        <f>IF(V379="","",COUNTIF($V$7:V379,"該当３"))</f>
        <v/>
      </c>
    </row>
    <row r="380" spans="1:24">
      <c r="A380" s="237">
        <v>2020125018</v>
      </c>
      <c r="B380" s="237">
        <v>20</v>
      </c>
      <c r="C380" s="238">
        <v>201</v>
      </c>
      <c r="D380" s="239">
        <v>25</v>
      </c>
      <c r="E380" s="238">
        <v>18</v>
      </c>
      <c r="F380" s="237" t="s">
        <v>511</v>
      </c>
      <c r="G380" s="237" t="s">
        <v>512</v>
      </c>
      <c r="H380" s="237" t="s">
        <v>804</v>
      </c>
      <c r="I380" s="237" t="s">
        <v>820</v>
      </c>
      <c r="J380" s="51"/>
      <c r="K380" s="52" t="str">
        <f t="shared" si="65"/>
        <v/>
      </c>
      <c r="L380" s="81" t="str">
        <f t="shared" si="66"/>
        <v/>
      </c>
      <c r="M380" s="53" t="str">
        <f>IF(K380="","",COUNTIF($K$7:K380,"ﾘｽﾄ１"))</f>
        <v/>
      </c>
      <c r="N380" s="53" t="str">
        <f t="shared" si="67"/>
        <v/>
      </c>
      <c r="O380" s="54" t="str">
        <f t="shared" si="68"/>
        <v/>
      </c>
      <c r="P380" s="53" t="str">
        <f t="shared" si="59"/>
        <v/>
      </c>
      <c r="Q380" s="52" t="str">
        <f t="shared" si="60"/>
        <v/>
      </c>
      <c r="R380" s="55" t="str">
        <f t="shared" si="61"/>
        <v/>
      </c>
      <c r="S380" s="52" t="str">
        <f t="shared" si="69"/>
        <v/>
      </c>
      <c r="T380" s="81" t="str">
        <f t="shared" si="62"/>
        <v/>
      </c>
      <c r="U380" s="53" t="str">
        <f>IF(S380="","",COUNTIF($S$7:S380,"該当２"))</f>
        <v/>
      </c>
      <c r="V380" s="56" t="str">
        <f t="shared" si="63"/>
        <v/>
      </c>
      <c r="W380" s="81" t="str">
        <f t="shared" si="64"/>
        <v/>
      </c>
      <c r="X380" s="53" t="str">
        <f>IF(V380="","",COUNTIF($V$7:V380,"該当３"))</f>
        <v/>
      </c>
    </row>
    <row r="381" spans="1:24">
      <c r="A381" s="237">
        <v>2020125019</v>
      </c>
      <c r="B381" s="237">
        <v>20</v>
      </c>
      <c r="C381" s="238">
        <v>201</v>
      </c>
      <c r="D381" s="239">
        <v>25</v>
      </c>
      <c r="E381" s="238">
        <v>19</v>
      </c>
      <c r="F381" s="237" t="s">
        <v>511</v>
      </c>
      <c r="G381" s="237" t="s">
        <v>512</v>
      </c>
      <c r="H381" s="237" t="s">
        <v>804</v>
      </c>
      <c r="I381" s="237" t="s">
        <v>821</v>
      </c>
      <c r="J381" s="51"/>
      <c r="K381" s="52" t="str">
        <f t="shared" si="65"/>
        <v/>
      </c>
      <c r="L381" s="81" t="str">
        <f t="shared" si="66"/>
        <v/>
      </c>
      <c r="M381" s="53" t="str">
        <f>IF(K381="","",COUNTIF($K$7:K381,"ﾘｽﾄ１"))</f>
        <v/>
      </c>
      <c r="N381" s="53" t="str">
        <f t="shared" si="67"/>
        <v/>
      </c>
      <c r="O381" s="54" t="str">
        <f t="shared" si="68"/>
        <v/>
      </c>
      <c r="P381" s="53" t="str">
        <f t="shared" si="59"/>
        <v/>
      </c>
      <c r="Q381" s="52" t="str">
        <f t="shared" si="60"/>
        <v/>
      </c>
      <c r="R381" s="55" t="str">
        <f t="shared" si="61"/>
        <v/>
      </c>
      <c r="S381" s="52" t="str">
        <f t="shared" si="69"/>
        <v/>
      </c>
      <c r="T381" s="81" t="str">
        <f t="shared" si="62"/>
        <v/>
      </c>
      <c r="U381" s="53" t="str">
        <f>IF(S381="","",COUNTIF($S$7:S381,"該当２"))</f>
        <v/>
      </c>
      <c r="V381" s="56" t="str">
        <f t="shared" si="63"/>
        <v/>
      </c>
      <c r="W381" s="81" t="str">
        <f t="shared" si="64"/>
        <v/>
      </c>
      <c r="X381" s="53" t="str">
        <f>IF(V381="","",COUNTIF($V$7:V381,"該当３"))</f>
        <v/>
      </c>
    </row>
    <row r="382" spans="1:24">
      <c r="A382" s="237">
        <v>2020125020</v>
      </c>
      <c r="B382" s="237">
        <v>20</v>
      </c>
      <c r="C382" s="238">
        <v>201</v>
      </c>
      <c r="D382" s="239">
        <v>25</v>
      </c>
      <c r="E382" s="238">
        <v>20</v>
      </c>
      <c r="F382" s="237" t="s">
        <v>511</v>
      </c>
      <c r="G382" s="237" t="s">
        <v>512</v>
      </c>
      <c r="H382" s="237" t="s">
        <v>804</v>
      </c>
      <c r="I382" s="237" t="s">
        <v>822</v>
      </c>
      <c r="J382" s="51"/>
      <c r="K382" s="52" t="str">
        <f t="shared" si="65"/>
        <v/>
      </c>
      <c r="L382" s="81" t="str">
        <f t="shared" si="66"/>
        <v/>
      </c>
      <c r="M382" s="53" t="str">
        <f>IF(K382="","",COUNTIF($K$7:K382,"ﾘｽﾄ１"))</f>
        <v/>
      </c>
      <c r="N382" s="53" t="str">
        <f t="shared" si="67"/>
        <v/>
      </c>
      <c r="O382" s="54" t="str">
        <f t="shared" si="68"/>
        <v/>
      </c>
      <c r="P382" s="53" t="str">
        <f t="shared" si="59"/>
        <v/>
      </c>
      <c r="Q382" s="52" t="str">
        <f t="shared" si="60"/>
        <v/>
      </c>
      <c r="R382" s="55" t="str">
        <f t="shared" si="61"/>
        <v/>
      </c>
      <c r="S382" s="52" t="str">
        <f t="shared" si="69"/>
        <v/>
      </c>
      <c r="T382" s="81" t="str">
        <f t="shared" si="62"/>
        <v/>
      </c>
      <c r="U382" s="53" t="str">
        <f>IF(S382="","",COUNTIF($S$7:S382,"該当２"))</f>
        <v/>
      </c>
      <c r="V382" s="56" t="str">
        <f t="shared" si="63"/>
        <v/>
      </c>
      <c r="W382" s="81" t="str">
        <f t="shared" si="64"/>
        <v/>
      </c>
      <c r="X382" s="53" t="str">
        <f>IF(V382="","",COUNTIF($V$7:V382,"該当３"))</f>
        <v/>
      </c>
    </row>
    <row r="383" spans="1:24">
      <c r="A383" s="237">
        <v>2020125021</v>
      </c>
      <c r="B383" s="237">
        <v>20</v>
      </c>
      <c r="C383" s="238">
        <v>201</v>
      </c>
      <c r="D383" s="239">
        <v>25</v>
      </c>
      <c r="E383" s="238">
        <v>21</v>
      </c>
      <c r="F383" s="237" t="s">
        <v>511</v>
      </c>
      <c r="G383" s="237" t="s">
        <v>512</v>
      </c>
      <c r="H383" s="237" t="s">
        <v>804</v>
      </c>
      <c r="I383" s="237" t="s">
        <v>823</v>
      </c>
      <c r="J383" s="51"/>
      <c r="K383" s="52" t="str">
        <f t="shared" si="65"/>
        <v/>
      </c>
      <c r="L383" s="81" t="str">
        <f t="shared" si="66"/>
        <v/>
      </c>
      <c r="M383" s="53" t="str">
        <f>IF(K383="","",COUNTIF($K$7:K383,"ﾘｽﾄ１"))</f>
        <v/>
      </c>
      <c r="N383" s="53" t="str">
        <f t="shared" si="67"/>
        <v/>
      </c>
      <c r="O383" s="54" t="str">
        <f t="shared" si="68"/>
        <v/>
      </c>
      <c r="P383" s="53" t="str">
        <f t="shared" si="59"/>
        <v/>
      </c>
      <c r="Q383" s="52" t="str">
        <f t="shared" si="60"/>
        <v/>
      </c>
      <c r="R383" s="55" t="str">
        <f t="shared" si="61"/>
        <v/>
      </c>
      <c r="S383" s="52" t="str">
        <f t="shared" si="69"/>
        <v/>
      </c>
      <c r="T383" s="81" t="str">
        <f t="shared" si="62"/>
        <v/>
      </c>
      <c r="U383" s="53" t="str">
        <f>IF(S383="","",COUNTIF($S$7:S383,"該当２"))</f>
        <v/>
      </c>
      <c r="V383" s="56" t="str">
        <f t="shared" si="63"/>
        <v/>
      </c>
      <c r="W383" s="81" t="str">
        <f t="shared" si="64"/>
        <v/>
      </c>
      <c r="X383" s="53" t="str">
        <f>IF(V383="","",COUNTIF($V$7:V383,"該当３"))</f>
        <v/>
      </c>
    </row>
    <row r="384" spans="1:24">
      <c r="A384" s="237">
        <v>2020125022</v>
      </c>
      <c r="B384" s="237">
        <v>20</v>
      </c>
      <c r="C384" s="238">
        <v>201</v>
      </c>
      <c r="D384" s="239">
        <v>25</v>
      </c>
      <c r="E384" s="238">
        <v>22</v>
      </c>
      <c r="F384" s="237" t="s">
        <v>511</v>
      </c>
      <c r="G384" s="237" t="s">
        <v>512</v>
      </c>
      <c r="H384" s="237" t="s">
        <v>804</v>
      </c>
      <c r="I384" s="237" t="s">
        <v>824</v>
      </c>
      <c r="J384" s="51"/>
      <c r="K384" s="52" t="str">
        <f t="shared" si="65"/>
        <v/>
      </c>
      <c r="L384" s="81" t="str">
        <f t="shared" si="66"/>
        <v/>
      </c>
      <c r="M384" s="53" t="str">
        <f>IF(K384="","",COUNTIF($K$7:K384,"ﾘｽﾄ１"))</f>
        <v/>
      </c>
      <c r="N384" s="53" t="str">
        <f t="shared" si="67"/>
        <v/>
      </c>
      <c r="O384" s="54" t="str">
        <f t="shared" si="68"/>
        <v/>
      </c>
      <c r="P384" s="53" t="str">
        <f t="shared" si="59"/>
        <v/>
      </c>
      <c r="Q384" s="52" t="str">
        <f t="shared" si="60"/>
        <v/>
      </c>
      <c r="R384" s="55" t="str">
        <f t="shared" si="61"/>
        <v/>
      </c>
      <c r="S384" s="52" t="str">
        <f t="shared" si="69"/>
        <v/>
      </c>
      <c r="T384" s="81" t="str">
        <f t="shared" si="62"/>
        <v/>
      </c>
      <c r="U384" s="53" t="str">
        <f>IF(S384="","",COUNTIF($S$7:S384,"該当２"))</f>
        <v/>
      </c>
      <c r="V384" s="56" t="str">
        <f t="shared" si="63"/>
        <v/>
      </c>
      <c r="W384" s="81" t="str">
        <f t="shared" si="64"/>
        <v/>
      </c>
      <c r="X384" s="53" t="str">
        <f>IF(V384="","",COUNTIF($V$7:V384,"該当３"))</f>
        <v/>
      </c>
    </row>
    <row r="385" spans="1:24">
      <c r="A385" s="237">
        <v>2020125023</v>
      </c>
      <c r="B385" s="237">
        <v>20</v>
      </c>
      <c r="C385" s="238">
        <v>201</v>
      </c>
      <c r="D385" s="239">
        <v>25</v>
      </c>
      <c r="E385" s="238">
        <v>23</v>
      </c>
      <c r="F385" s="237" t="s">
        <v>511</v>
      </c>
      <c r="G385" s="237" t="s">
        <v>512</v>
      </c>
      <c r="H385" s="237" t="s">
        <v>804</v>
      </c>
      <c r="I385" s="237" t="s">
        <v>825</v>
      </c>
      <c r="J385" s="51"/>
      <c r="K385" s="52" t="str">
        <f t="shared" si="65"/>
        <v/>
      </c>
      <c r="L385" s="81" t="str">
        <f t="shared" si="66"/>
        <v/>
      </c>
      <c r="M385" s="53" t="str">
        <f>IF(K385="","",COUNTIF($K$7:K385,"ﾘｽﾄ１"))</f>
        <v/>
      </c>
      <c r="N385" s="53" t="str">
        <f t="shared" si="67"/>
        <v/>
      </c>
      <c r="O385" s="54" t="str">
        <f t="shared" si="68"/>
        <v/>
      </c>
      <c r="P385" s="53" t="str">
        <f t="shared" si="59"/>
        <v/>
      </c>
      <c r="Q385" s="52" t="str">
        <f t="shared" si="60"/>
        <v/>
      </c>
      <c r="R385" s="55" t="str">
        <f t="shared" si="61"/>
        <v/>
      </c>
      <c r="S385" s="52" t="str">
        <f t="shared" si="69"/>
        <v/>
      </c>
      <c r="T385" s="81" t="str">
        <f t="shared" si="62"/>
        <v/>
      </c>
      <c r="U385" s="53" t="str">
        <f>IF(S385="","",COUNTIF($S$7:S385,"該当２"))</f>
        <v/>
      </c>
      <c r="V385" s="56" t="str">
        <f t="shared" si="63"/>
        <v/>
      </c>
      <c r="W385" s="81" t="str">
        <f t="shared" si="64"/>
        <v/>
      </c>
      <c r="X385" s="53" t="str">
        <f>IF(V385="","",COUNTIF($V$7:V385,"該当３"))</f>
        <v/>
      </c>
    </row>
    <row r="386" spans="1:24">
      <c r="A386" s="237">
        <v>2020126000</v>
      </c>
      <c r="B386" s="237">
        <v>20</v>
      </c>
      <c r="C386" s="238">
        <v>201</v>
      </c>
      <c r="D386" s="239">
        <v>26</v>
      </c>
      <c r="E386" s="238">
        <v>0</v>
      </c>
      <c r="F386" s="237" t="s">
        <v>511</v>
      </c>
      <c r="G386" s="237" t="s">
        <v>512</v>
      </c>
      <c r="H386" s="237" t="s">
        <v>826</v>
      </c>
      <c r="I386" s="237"/>
      <c r="J386" s="51"/>
      <c r="K386" s="52" t="str">
        <f t="shared" si="65"/>
        <v/>
      </c>
      <c r="L386" s="81" t="str">
        <f t="shared" si="66"/>
        <v/>
      </c>
      <c r="M386" s="53" t="str">
        <f>IF(K386="","",COUNTIF($K$7:K386,"ﾘｽﾄ１"))</f>
        <v/>
      </c>
      <c r="N386" s="53" t="str">
        <f t="shared" si="67"/>
        <v/>
      </c>
      <c r="O386" s="54" t="str">
        <f t="shared" si="68"/>
        <v/>
      </c>
      <c r="P386" s="53" t="str">
        <f t="shared" si="59"/>
        <v/>
      </c>
      <c r="Q386" s="52" t="str">
        <f t="shared" si="60"/>
        <v/>
      </c>
      <c r="R386" s="55" t="str">
        <f t="shared" si="61"/>
        <v/>
      </c>
      <c r="S386" s="52" t="str">
        <f t="shared" si="69"/>
        <v/>
      </c>
      <c r="T386" s="81" t="str">
        <f t="shared" si="62"/>
        <v/>
      </c>
      <c r="U386" s="53" t="str">
        <f>IF(S386="","",COUNTIF($S$7:S386,"該当２"))</f>
        <v/>
      </c>
      <c r="V386" s="56" t="str">
        <f t="shared" si="63"/>
        <v/>
      </c>
      <c r="W386" s="81" t="str">
        <f t="shared" si="64"/>
        <v/>
      </c>
      <c r="X386" s="53" t="str">
        <f>IF(V386="","",COUNTIF($V$7:V386,"該当３"))</f>
        <v/>
      </c>
    </row>
    <row r="387" spans="1:24">
      <c r="A387" s="237">
        <v>2020126001</v>
      </c>
      <c r="B387" s="237">
        <v>20</v>
      </c>
      <c r="C387" s="238">
        <v>201</v>
      </c>
      <c r="D387" s="239">
        <v>26</v>
      </c>
      <c r="E387" s="238">
        <v>1</v>
      </c>
      <c r="F387" s="237" t="s">
        <v>511</v>
      </c>
      <c r="G387" s="237" t="s">
        <v>512</v>
      </c>
      <c r="H387" s="237" t="s">
        <v>826</v>
      </c>
      <c r="I387" s="237" t="s">
        <v>4</v>
      </c>
      <c r="J387" s="51"/>
      <c r="K387" s="52" t="str">
        <f t="shared" si="65"/>
        <v/>
      </c>
      <c r="L387" s="81" t="str">
        <f t="shared" si="66"/>
        <v/>
      </c>
      <c r="M387" s="53" t="str">
        <f>IF(K387="","",COUNTIF($K$7:K387,"ﾘｽﾄ１"))</f>
        <v/>
      </c>
      <c r="N387" s="53" t="str">
        <f t="shared" si="67"/>
        <v/>
      </c>
      <c r="O387" s="54" t="str">
        <f t="shared" si="68"/>
        <v/>
      </c>
      <c r="P387" s="53" t="str">
        <f t="shared" si="59"/>
        <v/>
      </c>
      <c r="Q387" s="52" t="str">
        <f t="shared" si="60"/>
        <v/>
      </c>
      <c r="R387" s="55" t="str">
        <f t="shared" si="61"/>
        <v/>
      </c>
      <c r="S387" s="52" t="str">
        <f t="shared" si="69"/>
        <v/>
      </c>
      <c r="T387" s="81" t="str">
        <f t="shared" si="62"/>
        <v/>
      </c>
      <c r="U387" s="53" t="str">
        <f>IF(S387="","",COUNTIF($S$7:S387,"該当２"))</f>
        <v/>
      </c>
      <c r="V387" s="56" t="str">
        <f t="shared" si="63"/>
        <v/>
      </c>
      <c r="W387" s="81" t="str">
        <f t="shared" si="64"/>
        <v/>
      </c>
      <c r="X387" s="53" t="str">
        <f>IF(V387="","",COUNTIF($V$7:V387,"該当３"))</f>
        <v/>
      </c>
    </row>
    <row r="388" spans="1:24">
      <c r="A388" s="237">
        <v>2020126002</v>
      </c>
      <c r="B388" s="237">
        <v>20</v>
      </c>
      <c r="C388" s="238">
        <v>201</v>
      </c>
      <c r="D388" s="239">
        <v>26</v>
      </c>
      <c r="E388" s="238">
        <v>2</v>
      </c>
      <c r="F388" s="237" t="s">
        <v>511</v>
      </c>
      <c r="G388" s="237" t="s">
        <v>512</v>
      </c>
      <c r="H388" s="237" t="s">
        <v>826</v>
      </c>
      <c r="I388" s="237" t="s">
        <v>827</v>
      </c>
      <c r="J388" s="51"/>
      <c r="K388" s="52" t="str">
        <f t="shared" si="65"/>
        <v/>
      </c>
      <c r="L388" s="81" t="str">
        <f t="shared" si="66"/>
        <v/>
      </c>
      <c r="M388" s="53" t="str">
        <f>IF(K388="","",COUNTIF($K$7:K388,"ﾘｽﾄ１"))</f>
        <v/>
      </c>
      <c r="N388" s="53" t="str">
        <f t="shared" si="67"/>
        <v/>
      </c>
      <c r="O388" s="54" t="str">
        <f t="shared" si="68"/>
        <v/>
      </c>
      <c r="P388" s="53" t="str">
        <f t="shared" si="59"/>
        <v/>
      </c>
      <c r="Q388" s="52" t="str">
        <f t="shared" si="60"/>
        <v/>
      </c>
      <c r="R388" s="55" t="str">
        <f t="shared" si="61"/>
        <v/>
      </c>
      <c r="S388" s="52" t="str">
        <f t="shared" si="69"/>
        <v/>
      </c>
      <c r="T388" s="81" t="str">
        <f t="shared" si="62"/>
        <v/>
      </c>
      <c r="U388" s="53" t="str">
        <f>IF(S388="","",COUNTIF($S$7:S388,"該当２"))</f>
        <v/>
      </c>
      <c r="V388" s="56" t="str">
        <f t="shared" si="63"/>
        <v/>
      </c>
      <c r="W388" s="81" t="str">
        <f t="shared" si="64"/>
        <v/>
      </c>
      <c r="X388" s="53" t="str">
        <f>IF(V388="","",COUNTIF($V$7:V388,"該当３"))</f>
        <v/>
      </c>
    </row>
    <row r="389" spans="1:24">
      <c r="A389" s="237">
        <v>2020126003</v>
      </c>
      <c r="B389" s="237">
        <v>20</v>
      </c>
      <c r="C389" s="238">
        <v>201</v>
      </c>
      <c r="D389" s="239">
        <v>26</v>
      </c>
      <c r="E389" s="238">
        <v>3</v>
      </c>
      <c r="F389" s="237" t="s">
        <v>511</v>
      </c>
      <c r="G389" s="237" t="s">
        <v>512</v>
      </c>
      <c r="H389" s="237" t="s">
        <v>826</v>
      </c>
      <c r="I389" s="237" t="s">
        <v>740</v>
      </c>
      <c r="J389" s="51"/>
      <c r="K389" s="52" t="str">
        <f t="shared" si="65"/>
        <v/>
      </c>
      <c r="L389" s="81" t="str">
        <f t="shared" si="66"/>
        <v/>
      </c>
      <c r="M389" s="53" t="str">
        <f>IF(K389="","",COUNTIF($K$7:K389,"ﾘｽﾄ１"))</f>
        <v/>
      </c>
      <c r="N389" s="53" t="str">
        <f t="shared" si="67"/>
        <v/>
      </c>
      <c r="O389" s="54" t="str">
        <f t="shared" si="68"/>
        <v/>
      </c>
      <c r="P389" s="53" t="str">
        <f t="shared" si="59"/>
        <v/>
      </c>
      <c r="Q389" s="52" t="str">
        <f t="shared" si="60"/>
        <v/>
      </c>
      <c r="R389" s="55" t="str">
        <f t="shared" si="61"/>
        <v/>
      </c>
      <c r="S389" s="52" t="str">
        <f t="shared" si="69"/>
        <v/>
      </c>
      <c r="T389" s="81" t="str">
        <f t="shared" si="62"/>
        <v/>
      </c>
      <c r="U389" s="53" t="str">
        <f>IF(S389="","",COUNTIF($S$7:S389,"該当２"))</f>
        <v/>
      </c>
      <c r="V389" s="56" t="str">
        <f t="shared" si="63"/>
        <v/>
      </c>
      <c r="W389" s="81" t="str">
        <f t="shared" si="64"/>
        <v/>
      </c>
      <c r="X389" s="53" t="str">
        <f>IF(V389="","",COUNTIF($V$7:V389,"該当３"))</f>
        <v/>
      </c>
    </row>
    <row r="390" spans="1:24">
      <c r="A390" s="237">
        <v>2020126004</v>
      </c>
      <c r="B390" s="237">
        <v>20</v>
      </c>
      <c r="C390" s="238">
        <v>201</v>
      </c>
      <c r="D390" s="239">
        <v>26</v>
      </c>
      <c r="E390" s="238">
        <v>4</v>
      </c>
      <c r="F390" s="237" t="s">
        <v>511</v>
      </c>
      <c r="G390" s="237" t="s">
        <v>512</v>
      </c>
      <c r="H390" s="237" t="s">
        <v>826</v>
      </c>
      <c r="I390" s="237" t="s">
        <v>828</v>
      </c>
      <c r="J390" s="51"/>
      <c r="K390" s="52" t="str">
        <f t="shared" si="65"/>
        <v/>
      </c>
      <c r="L390" s="81" t="str">
        <f t="shared" si="66"/>
        <v/>
      </c>
      <c r="M390" s="53" t="str">
        <f>IF(K390="","",COUNTIF($K$7:K390,"ﾘｽﾄ１"))</f>
        <v/>
      </c>
      <c r="N390" s="53" t="str">
        <f t="shared" si="67"/>
        <v/>
      </c>
      <c r="O390" s="54" t="str">
        <f t="shared" si="68"/>
        <v/>
      </c>
      <c r="P390" s="53" t="str">
        <f t="shared" si="59"/>
        <v/>
      </c>
      <c r="Q390" s="52" t="str">
        <f t="shared" si="60"/>
        <v/>
      </c>
      <c r="R390" s="55" t="str">
        <f t="shared" si="61"/>
        <v/>
      </c>
      <c r="S390" s="52" t="str">
        <f t="shared" si="69"/>
        <v/>
      </c>
      <c r="T390" s="81" t="str">
        <f t="shared" si="62"/>
        <v/>
      </c>
      <c r="U390" s="53" t="str">
        <f>IF(S390="","",COUNTIF($S$7:S390,"該当２"))</f>
        <v/>
      </c>
      <c r="V390" s="56" t="str">
        <f t="shared" si="63"/>
        <v/>
      </c>
      <c r="W390" s="81" t="str">
        <f t="shared" si="64"/>
        <v/>
      </c>
      <c r="X390" s="53" t="str">
        <f>IF(V390="","",COUNTIF($V$7:V390,"該当３"))</f>
        <v/>
      </c>
    </row>
    <row r="391" spans="1:24">
      <c r="A391" s="237">
        <v>2020126005</v>
      </c>
      <c r="B391" s="237">
        <v>20</v>
      </c>
      <c r="C391" s="238">
        <v>201</v>
      </c>
      <c r="D391" s="239">
        <v>26</v>
      </c>
      <c r="E391" s="238">
        <v>5</v>
      </c>
      <c r="F391" s="237" t="s">
        <v>511</v>
      </c>
      <c r="G391" s="237" t="s">
        <v>512</v>
      </c>
      <c r="H391" s="237" t="s">
        <v>826</v>
      </c>
      <c r="I391" s="237" t="s">
        <v>829</v>
      </c>
      <c r="J391" s="51"/>
      <c r="K391" s="52" t="str">
        <f t="shared" si="65"/>
        <v/>
      </c>
      <c r="L391" s="81" t="str">
        <f t="shared" si="66"/>
        <v/>
      </c>
      <c r="M391" s="53" t="str">
        <f>IF(K391="","",COUNTIF($K$7:K391,"ﾘｽﾄ１"))</f>
        <v/>
      </c>
      <c r="N391" s="53" t="str">
        <f t="shared" si="67"/>
        <v/>
      </c>
      <c r="O391" s="54" t="str">
        <f t="shared" si="68"/>
        <v/>
      </c>
      <c r="P391" s="53" t="str">
        <f t="shared" si="59"/>
        <v/>
      </c>
      <c r="Q391" s="52" t="str">
        <f t="shared" si="60"/>
        <v/>
      </c>
      <c r="R391" s="55" t="str">
        <f t="shared" si="61"/>
        <v/>
      </c>
      <c r="S391" s="52" t="str">
        <f t="shared" si="69"/>
        <v/>
      </c>
      <c r="T391" s="81" t="str">
        <f t="shared" si="62"/>
        <v/>
      </c>
      <c r="U391" s="53" t="str">
        <f>IF(S391="","",COUNTIF($S$7:S391,"該当２"))</f>
        <v/>
      </c>
      <c r="V391" s="56" t="str">
        <f t="shared" si="63"/>
        <v/>
      </c>
      <c r="W391" s="81" t="str">
        <f t="shared" si="64"/>
        <v/>
      </c>
      <c r="X391" s="53" t="str">
        <f>IF(V391="","",COUNTIF($V$7:V391,"該当３"))</f>
        <v/>
      </c>
    </row>
    <row r="392" spans="1:24">
      <c r="A392" s="237">
        <v>2020126006</v>
      </c>
      <c r="B392" s="237">
        <v>20</v>
      </c>
      <c r="C392" s="238">
        <v>201</v>
      </c>
      <c r="D392" s="239">
        <v>26</v>
      </c>
      <c r="E392" s="238">
        <v>6</v>
      </c>
      <c r="F392" s="237" t="s">
        <v>511</v>
      </c>
      <c r="G392" s="237" t="s">
        <v>512</v>
      </c>
      <c r="H392" s="237" t="s">
        <v>826</v>
      </c>
      <c r="I392" s="237" t="s">
        <v>362</v>
      </c>
      <c r="J392" s="51"/>
      <c r="K392" s="52" t="str">
        <f t="shared" si="65"/>
        <v/>
      </c>
      <c r="L392" s="81" t="str">
        <f t="shared" si="66"/>
        <v/>
      </c>
      <c r="M392" s="53" t="str">
        <f>IF(K392="","",COUNTIF($K$7:K392,"ﾘｽﾄ１"))</f>
        <v/>
      </c>
      <c r="N392" s="53" t="str">
        <f t="shared" si="67"/>
        <v/>
      </c>
      <c r="O392" s="54" t="str">
        <f t="shared" si="68"/>
        <v/>
      </c>
      <c r="P392" s="53" t="str">
        <f t="shared" ref="P392:P456" si="70">IF(O392="該当１",G392,"")</f>
        <v/>
      </c>
      <c r="Q392" s="52" t="str">
        <f t="shared" ref="Q392:Q456" si="71">IF(O392="該当１","ﾘｽﾄ2","")</f>
        <v/>
      </c>
      <c r="R392" s="55" t="str">
        <f t="shared" ref="R392:R456" si="72">IF(Q392="ﾘｽﾄ2",H392,"")</f>
        <v/>
      </c>
      <c r="S392" s="52" t="str">
        <f t="shared" si="69"/>
        <v/>
      </c>
      <c r="T392" s="81" t="str">
        <f t="shared" ref="T392:T456" si="73">IF(S392="該当２",H392,"")</f>
        <v/>
      </c>
      <c r="U392" s="53" t="str">
        <f>IF(S392="","",COUNTIF($S$7:S392,"該当２"))</f>
        <v/>
      </c>
      <c r="V392" s="56" t="str">
        <f t="shared" ref="V392:V456" si="74">IF(AND($S$2=H392,E392&gt;0,E392&lt;998),"該当３","")</f>
        <v/>
      </c>
      <c r="W392" s="81" t="str">
        <f t="shared" ref="W392:W456" si="75">IF(V392="該当３",I392,"")</f>
        <v/>
      </c>
      <c r="X392" s="53" t="str">
        <f>IF(V392="","",COUNTIF($V$7:V392,"該当３"))</f>
        <v/>
      </c>
    </row>
    <row r="393" spans="1:24">
      <c r="A393" s="237">
        <v>2020126007</v>
      </c>
      <c r="B393" s="237">
        <v>20</v>
      </c>
      <c r="C393" s="238">
        <v>201</v>
      </c>
      <c r="D393" s="239">
        <v>26</v>
      </c>
      <c r="E393" s="238">
        <v>7</v>
      </c>
      <c r="F393" s="237" t="s">
        <v>511</v>
      </c>
      <c r="G393" s="237" t="s">
        <v>512</v>
      </c>
      <c r="H393" s="237" t="s">
        <v>826</v>
      </c>
      <c r="I393" s="237" t="s">
        <v>830</v>
      </c>
      <c r="J393" s="51"/>
      <c r="K393" s="52" t="str">
        <f t="shared" ref="K393:K457" si="76">IF(AND($C393&gt;0,$H393=""),"ﾘｽﾄ１","")</f>
        <v/>
      </c>
      <c r="L393" s="81" t="str">
        <f t="shared" ref="L393:L457" si="77">IF(K393="ﾘｽﾄ１",G393,"")</f>
        <v/>
      </c>
      <c r="M393" s="53" t="str">
        <f>IF(K393="","",COUNTIF($K$7:K393,"ﾘｽﾄ１"))</f>
        <v/>
      </c>
      <c r="N393" s="53" t="str">
        <f t="shared" ref="N393:N457" si="78">IF(AND(D393=0,E393&gt;0),"同一区","")</f>
        <v/>
      </c>
      <c r="O393" s="54" t="str">
        <f t="shared" ref="O393:O457" si="79">IF(AND(EXACT($K$2,G393),H393&gt;0),"該当１","")</f>
        <v/>
      </c>
      <c r="P393" s="53" t="str">
        <f t="shared" si="70"/>
        <v/>
      </c>
      <c r="Q393" s="52" t="str">
        <f t="shared" si="71"/>
        <v/>
      </c>
      <c r="R393" s="55" t="str">
        <f t="shared" si="72"/>
        <v/>
      </c>
      <c r="S393" s="52" t="str">
        <f t="shared" ref="S393:S457" si="80">IF(AND(Q393="ﾘｽﾄ2",OR(I393=0,AND(N393="同一区",E393=1))),"該当２","")</f>
        <v/>
      </c>
      <c r="T393" s="81" t="str">
        <f t="shared" si="73"/>
        <v/>
      </c>
      <c r="U393" s="53" t="str">
        <f>IF(S393="","",COUNTIF($S$7:S393,"該当２"))</f>
        <v/>
      </c>
      <c r="V393" s="56" t="str">
        <f t="shared" si="74"/>
        <v/>
      </c>
      <c r="W393" s="81" t="str">
        <f t="shared" si="75"/>
        <v/>
      </c>
      <c r="X393" s="53" t="str">
        <f>IF(V393="","",COUNTIF($V$7:V393,"該当３"))</f>
        <v/>
      </c>
    </row>
    <row r="394" spans="1:24">
      <c r="A394" s="237">
        <v>2020126008</v>
      </c>
      <c r="B394" s="237">
        <v>20</v>
      </c>
      <c r="C394" s="238">
        <v>201</v>
      </c>
      <c r="D394" s="239">
        <v>26</v>
      </c>
      <c r="E394" s="238">
        <v>8</v>
      </c>
      <c r="F394" s="237" t="s">
        <v>511</v>
      </c>
      <c r="G394" s="237" t="s">
        <v>512</v>
      </c>
      <c r="H394" s="237" t="s">
        <v>826</v>
      </c>
      <c r="I394" s="237" t="s">
        <v>5</v>
      </c>
      <c r="J394" s="51"/>
      <c r="K394" s="52" t="str">
        <f t="shared" si="76"/>
        <v/>
      </c>
      <c r="L394" s="81" t="str">
        <f t="shared" si="77"/>
        <v/>
      </c>
      <c r="M394" s="53" t="str">
        <f>IF(K394="","",COUNTIF($K$7:K394,"ﾘｽﾄ１"))</f>
        <v/>
      </c>
      <c r="N394" s="53" t="str">
        <f t="shared" si="78"/>
        <v/>
      </c>
      <c r="O394" s="54" t="str">
        <f t="shared" si="79"/>
        <v/>
      </c>
      <c r="P394" s="53" t="str">
        <f t="shared" si="70"/>
        <v/>
      </c>
      <c r="Q394" s="52" t="str">
        <f t="shared" si="71"/>
        <v/>
      </c>
      <c r="R394" s="55" t="str">
        <f t="shared" si="72"/>
        <v/>
      </c>
      <c r="S394" s="52" t="str">
        <f t="shared" si="80"/>
        <v/>
      </c>
      <c r="T394" s="81" t="str">
        <f t="shared" si="73"/>
        <v/>
      </c>
      <c r="U394" s="53" t="str">
        <f>IF(S394="","",COUNTIF($S$7:S394,"該当２"))</f>
        <v/>
      </c>
      <c r="V394" s="56" t="str">
        <f t="shared" si="74"/>
        <v/>
      </c>
      <c r="W394" s="81" t="str">
        <f t="shared" si="75"/>
        <v/>
      </c>
      <c r="X394" s="53" t="str">
        <f>IF(V394="","",COUNTIF($V$7:V394,"該当３"))</f>
        <v/>
      </c>
    </row>
    <row r="395" spans="1:24">
      <c r="A395" s="237">
        <v>2020126009</v>
      </c>
      <c r="B395" s="237">
        <v>20</v>
      </c>
      <c r="C395" s="238">
        <v>201</v>
      </c>
      <c r="D395" s="239">
        <v>26</v>
      </c>
      <c r="E395" s="238">
        <v>9</v>
      </c>
      <c r="F395" s="237" t="s">
        <v>511</v>
      </c>
      <c r="G395" s="237" t="s">
        <v>512</v>
      </c>
      <c r="H395" s="237" t="s">
        <v>826</v>
      </c>
      <c r="I395" s="237" t="s">
        <v>665</v>
      </c>
      <c r="J395" s="51"/>
      <c r="K395" s="52" t="str">
        <f t="shared" si="76"/>
        <v/>
      </c>
      <c r="L395" s="81" t="str">
        <f t="shared" si="77"/>
        <v/>
      </c>
      <c r="M395" s="53" t="str">
        <f>IF(K395="","",COUNTIF($K$7:K395,"ﾘｽﾄ１"))</f>
        <v/>
      </c>
      <c r="N395" s="53" t="str">
        <f t="shared" si="78"/>
        <v/>
      </c>
      <c r="O395" s="54" t="str">
        <f t="shared" si="79"/>
        <v/>
      </c>
      <c r="P395" s="53" t="str">
        <f t="shared" si="70"/>
        <v/>
      </c>
      <c r="Q395" s="52" t="str">
        <f t="shared" si="71"/>
        <v/>
      </c>
      <c r="R395" s="55" t="str">
        <f t="shared" si="72"/>
        <v/>
      </c>
      <c r="S395" s="52" t="str">
        <f t="shared" si="80"/>
        <v/>
      </c>
      <c r="T395" s="81" t="str">
        <f t="shared" si="73"/>
        <v/>
      </c>
      <c r="U395" s="53" t="str">
        <f>IF(S395="","",COUNTIF($S$7:S395,"該当２"))</f>
        <v/>
      </c>
      <c r="V395" s="56" t="str">
        <f t="shared" si="74"/>
        <v/>
      </c>
      <c r="W395" s="81" t="str">
        <f t="shared" si="75"/>
        <v/>
      </c>
      <c r="X395" s="53" t="str">
        <f>IF(V395="","",COUNTIF($V$7:V395,"該当３"))</f>
        <v/>
      </c>
    </row>
    <row r="396" spans="1:24">
      <c r="A396" s="237">
        <v>2020126010</v>
      </c>
      <c r="B396" s="237">
        <v>20</v>
      </c>
      <c r="C396" s="238">
        <v>201</v>
      </c>
      <c r="D396" s="239">
        <v>26</v>
      </c>
      <c r="E396" s="238">
        <v>10</v>
      </c>
      <c r="F396" s="237" t="s">
        <v>511</v>
      </c>
      <c r="G396" s="237" t="s">
        <v>512</v>
      </c>
      <c r="H396" s="237" t="s">
        <v>826</v>
      </c>
      <c r="I396" s="237" t="s">
        <v>474</v>
      </c>
      <c r="J396" s="51"/>
      <c r="K396" s="52" t="str">
        <f t="shared" si="76"/>
        <v/>
      </c>
      <c r="L396" s="81" t="str">
        <f t="shared" si="77"/>
        <v/>
      </c>
      <c r="M396" s="53" t="str">
        <f>IF(K396="","",COUNTIF($K$7:K396,"ﾘｽﾄ１"))</f>
        <v/>
      </c>
      <c r="N396" s="53" t="str">
        <f t="shared" si="78"/>
        <v/>
      </c>
      <c r="O396" s="54" t="str">
        <f t="shared" si="79"/>
        <v/>
      </c>
      <c r="P396" s="53" t="str">
        <f t="shared" si="70"/>
        <v/>
      </c>
      <c r="Q396" s="52" t="str">
        <f t="shared" si="71"/>
        <v/>
      </c>
      <c r="R396" s="55" t="str">
        <f t="shared" si="72"/>
        <v/>
      </c>
      <c r="S396" s="52" t="str">
        <f t="shared" si="80"/>
        <v/>
      </c>
      <c r="T396" s="81" t="str">
        <f t="shared" si="73"/>
        <v/>
      </c>
      <c r="U396" s="53" t="str">
        <f>IF(S396="","",COUNTIF($S$7:S396,"該当２"))</f>
        <v/>
      </c>
      <c r="V396" s="56" t="str">
        <f t="shared" si="74"/>
        <v/>
      </c>
      <c r="W396" s="81" t="str">
        <f t="shared" si="75"/>
        <v/>
      </c>
      <c r="X396" s="53" t="str">
        <f>IF(V396="","",COUNTIF($V$7:V396,"該当３"))</f>
        <v/>
      </c>
    </row>
    <row r="397" spans="1:24">
      <c r="A397" s="237">
        <v>2020127000</v>
      </c>
      <c r="B397" s="237">
        <v>20</v>
      </c>
      <c r="C397" s="238">
        <v>201</v>
      </c>
      <c r="D397" s="239">
        <v>27</v>
      </c>
      <c r="E397" s="238">
        <v>0</v>
      </c>
      <c r="F397" s="237" t="s">
        <v>511</v>
      </c>
      <c r="G397" s="237" t="s">
        <v>512</v>
      </c>
      <c r="H397" s="237" t="s">
        <v>831</v>
      </c>
      <c r="I397" s="237"/>
      <c r="J397" s="51"/>
      <c r="K397" s="52" t="str">
        <f t="shared" si="76"/>
        <v/>
      </c>
      <c r="L397" s="81" t="str">
        <f t="shared" si="77"/>
        <v/>
      </c>
      <c r="M397" s="53" t="str">
        <f>IF(K397="","",COUNTIF($K$7:K397,"ﾘｽﾄ１"))</f>
        <v/>
      </c>
      <c r="N397" s="53" t="str">
        <f t="shared" si="78"/>
        <v/>
      </c>
      <c r="O397" s="54" t="str">
        <f t="shared" si="79"/>
        <v/>
      </c>
      <c r="P397" s="53" t="str">
        <f t="shared" si="70"/>
        <v/>
      </c>
      <c r="Q397" s="52" t="str">
        <f t="shared" si="71"/>
        <v/>
      </c>
      <c r="R397" s="55" t="str">
        <f t="shared" si="72"/>
        <v/>
      </c>
      <c r="S397" s="52" t="str">
        <f t="shared" si="80"/>
        <v/>
      </c>
      <c r="T397" s="81" t="str">
        <f t="shared" si="73"/>
        <v/>
      </c>
      <c r="U397" s="53" t="str">
        <f>IF(S397="","",COUNTIF($S$7:S397,"該当２"))</f>
        <v/>
      </c>
      <c r="V397" s="56" t="str">
        <f t="shared" si="74"/>
        <v/>
      </c>
      <c r="W397" s="81" t="str">
        <f t="shared" si="75"/>
        <v/>
      </c>
      <c r="X397" s="53" t="str">
        <f>IF(V397="","",COUNTIF($V$7:V397,"該当３"))</f>
        <v/>
      </c>
    </row>
    <row r="398" spans="1:24">
      <c r="A398" s="237">
        <v>2020127001</v>
      </c>
      <c r="B398" s="237">
        <v>20</v>
      </c>
      <c r="C398" s="238">
        <v>201</v>
      </c>
      <c r="D398" s="239">
        <v>27</v>
      </c>
      <c r="E398" s="238">
        <v>1</v>
      </c>
      <c r="F398" s="237" t="s">
        <v>511</v>
      </c>
      <c r="G398" s="237" t="s">
        <v>512</v>
      </c>
      <c r="H398" s="237" t="s">
        <v>831</v>
      </c>
      <c r="I398" s="237" t="s">
        <v>832</v>
      </c>
      <c r="J398" s="51"/>
      <c r="K398" s="52" t="str">
        <f t="shared" si="76"/>
        <v/>
      </c>
      <c r="L398" s="81" t="str">
        <f t="shared" si="77"/>
        <v/>
      </c>
      <c r="M398" s="53" t="str">
        <f>IF(K398="","",COUNTIF($K$7:K398,"ﾘｽﾄ１"))</f>
        <v/>
      </c>
      <c r="N398" s="53" t="str">
        <f t="shared" si="78"/>
        <v/>
      </c>
      <c r="O398" s="54" t="str">
        <f t="shared" si="79"/>
        <v/>
      </c>
      <c r="P398" s="53" t="str">
        <f t="shared" si="70"/>
        <v/>
      </c>
      <c r="Q398" s="52" t="str">
        <f t="shared" si="71"/>
        <v/>
      </c>
      <c r="R398" s="55" t="str">
        <f t="shared" si="72"/>
        <v/>
      </c>
      <c r="S398" s="52" t="str">
        <f t="shared" si="80"/>
        <v/>
      </c>
      <c r="T398" s="81" t="str">
        <f t="shared" si="73"/>
        <v/>
      </c>
      <c r="U398" s="53" t="str">
        <f>IF(S398="","",COUNTIF($S$7:S398,"該当２"))</f>
        <v/>
      </c>
      <c r="V398" s="56" t="str">
        <f t="shared" si="74"/>
        <v/>
      </c>
      <c r="W398" s="81" t="str">
        <f t="shared" si="75"/>
        <v/>
      </c>
      <c r="X398" s="53" t="str">
        <f>IF(V398="","",COUNTIF($V$7:V398,"該当３"))</f>
        <v/>
      </c>
    </row>
    <row r="399" spans="1:24">
      <c r="A399" s="237">
        <v>2020127002</v>
      </c>
      <c r="B399" s="237">
        <v>20</v>
      </c>
      <c r="C399" s="238">
        <v>201</v>
      </c>
      <c r="D399" s="239">
        <v>27</v>
      </c>
      <c r="E399" s="238">
        <v>2</v>
      </c>
      <c r="F399" s="237" t="s">
        <v>511</v>
      </c>
      <c r="G399" s="237" t="s">
        <v>512</v>
      </c>
      <c r="H399" s="237" t="s">
        <v>831</v>
      </c>
      <c r="I399" s="237" t="s">
        <v>833</v>
      </c>
      <c r="J399" s="51"/>
      <c r="K399" s="52" t="str">
        <f t="shared" si="76"/>
        <v/>
      </c>
      <c r="L399" s="81" t="str">
        <f t="shared" si="77"/>
        <v/>
      </c>
      <c r="M399" s="53" t="str">
        <f>IF(K399="","",COUNTIF($K$7:K399,"ﾘｽﾄ１"))</f>
        <v/>
      </c>
      <c r="N399" s="53" t="str">
        <f t="shared" si="78"/>
        <v/>
      </c>
      <c r="O399" s="54" t="str">
        <f t="shared" si="79"/>
        <v/>
      </c>
      <c r="P399" s="53" t="str">
        <f t="shared" si="70"/>
        <v/>
      </c>
      <c r="Q399" s="52" t="str">
        <f t="shared" si="71"/>
        <v/>
      </c>
      <c r="R399" s="55" t="str">
        <f t="shared" si="72"/>
        <v/>
      </c>
      <c r="S399" s="52" t="str">
        <f t="shared" si="80"/>
        <v/>
      </c>
      <c r="T399" s="81" t="str">
        <f t="shared" si="73"/>
        <v/>
      </c>
      <c r="U399" s="53" t="str">
        <f>IF(S399="","",COUNTIF($S$7:S399,"該当２"))</f>
        <v/>
      </c>
      <c r="V399" s="56" t="str">
        <f t="shared" si="74"/>
        <v/>
      </c>
      <c r="W399" s="81" t="str">
        <f t="shared" si="75"/>
        <v/>
      </c>
      <c r="X399" s="53" t="str">
        <f>IF(V399="","",COUNTIF($V$7:V399,"該当３"))</f>
        <v/>
      </c>
    </row>
    <row r="400" spans="1:24">
      <c r="A400" s="237">
        <v>2020127003</v>
      </c>
      <c r="B400" s="237">
        <v>20</v>
      </c>
      <c r="C400" s="238">
        <v>201</v>
      </c>
      <c r="D400" s="239">
        <v>27</v>
      </c>
      <c r="E400" s="238">
        <v>3</v>
      </c>
      <c r="F400" s="237" t="s">
        <v>511</v>
      </c>
      <c r="G400" s="237" t="s">
        <v>512</v>
      </c>
      <c r="H400" s="237" t="s">
        <v>831</v>
      </c>
      <c r="I400" s="237" t="s">
        <v>834</v>
      </c>
      <c r="J400" s="51"/>
      <c r="K400" s="52" t="str">
        <f t="shared" si="76"/>
        <v/>
      </c>
      <c r="L400" s="81" t="str">
        <f t="shared" si="77"/>
        <v/>
      </c>
      <c r="M400" s="53" t="str">
        <f>IF(K400="","",COUNTIF($K$7:K400,"ﾘｽﾄ１"))</f>
        <v/>
      </c>
      <c r="N400" s="53" t="str">
        <f t="shared" si="78"/>
        <v/>
      </c>
      <c r="O400" s="54" t="str">
        <f t="shared" si="79"/>
        <v/>
      </c>
      <c r="P400" s="53" t="str">
        <f t="shared" si="70"/>
        <v/>
      </c>
      <c r="Q400" s="52" t="str">
        <f t="shared" si="71"/>
        <v/>
      </c>
      <c r="R400" s="55" t="str">
        <f t="shared" si="72"/>
        <v/>
      </c>
      <c r="S400" s="52" t="str">
        <f t="shared" si="80"/>
        <v/>
      </c>
      <c r="T400" s="81" t="str">
        <f t="shared" si="73"/>
        <v/>
      </c>
      <c r="U400" s="53" t="str">
        <f>IF(S400="","",COUNTIF($S$7:S400,"該当２"))</f>
        <v/>
      </c>
      <c r="V400" s="56" t="str">
        <f t="shared" si="74"/>
        <v/>
      </c>
      <c r="W400" s="81" t="str">
        <f t="shared" si="75"/>
        <v/>
      </c>
      <c r="X400" s="53" t="str">
        <f>IF(V400="","",COUNTIF($V$7:V400,"該当３"))</f>
        <v/>
      </c>
    </row>
    <row r="401" spans="1:24">
      <c r="A401" s="237">
        <v>2020127004</v>
      </c>
      <c r="B401" s="237">
        <v>20</v>
      </c>
      <c r="C401" s="238">
        <v>201</v>
      </c>
      <c r="D401" s="239">
        <v>27</v>
      </c>
      <c r="E401" s="238">
        <v>4</v>
      </c>
      <c r="F401" s="237" t="s">
        <v>511</v>
      </c>
      <c r="G401" s="237" t="s">
        <v>512</v>
      </c>
      <c r="H401" s="237" t="s">
        <v>831</v>
      </c>
      <c r="I401" s="237" t="s">
        <v>355</v>
      </c>
      <c r="J401" s="51"/>
      <c r="K401" s="52" t="str">
        <f t="shared" si="76"/>
        <v/>
      </c>
      <c r="L401" s="81" t="str">
        <f t="shared" si="77"/>
        <v/>
      </c>
      <c r="M401" s="53" t="str">
        <f>IF(K401="","",COUNTIF($K$7:K401,"ﾘｽﾄ１"))</f>
        <v/>
      </c>
      <c r="N401" s="53" t="str">
        <f t="shared" si="78"/>
        <v/>
      </c>
      <c r="O401" s="54" t="str">
        <f t="shared" si="79"/>
        <v/>
      </c>
      <c r="P401" s="53" t="str">
        <f t="shared" si="70"/>
        <v/>
      </c>
      <c r="Q401" s="52" t="str">
        <f t="shared" si="71"/>
        <v/>
      </c>
      <c r="R401" s="55" t="str">
        <f t="shared" si="72"/>
        <v/>
      </c>
      <c r="S401" s="52" t="str">
        <f t="shared" si="80"/>
        <v/>
      </c>
      <c r="T401" s="81" t="str">
        <f t="shared" si="73"/>
        <v/>
      </c>
      <c r="U401" s="53" t="str">
        <f>IF(S401="","",COUNTIF($S$7:S401,"該当２"))</f>
        <v/>
      </c>
      <c r="V401" s="56" t="str">
        <f t="shared" si="74"/>
        <v/>
      </c>
      <c r="W401" s="81" t="str">
        <f t="shared" si="75"/>
        <v/>
      </c>
      <c r="X401" s="53" t="str">
        <f>IF(V401="","",COUNTIF($V$7:V401,"該当３"))</f>
        <v/>
      </c>
    </row>
    <row r="402" spans="1:24">
      <c r="A402" s="237">
        <v>2020127005</v>
      </c>
      <c r="B402" s="237">
        <v>20</v>
      </c>
      <c r="C402" s="238">
        <v>201</v>
      </c>
      <c r="D402" s="239">
        <v>27</v>
      </c>
      <c r="E402" s="238">
        <v>5</v>
      </c>
      <c r="F402" s="237" t="s">
        <v>511</v>
      </c>
      <c r="G402" s="237" t="s">
        <v>512</v>
      </c>
      <c r="H402" s="237" t="s">
        <v>831</v>
      </c>
      <c r="I402" s="237" t="s">
        <v>740</v>
      </c>
      <c r="J402" s="51"/>
      <c r="K402" s="52" t="str">
        <f t="shared" si="76"/>
        <v/>
      </c>
      <c r="L402" s="81" t="str">
        <f t="shared" si="77"/>
        <v/>
      </c>
      <c r="M402" s="53" t="str">
        <f>IF(K402="","",COUNTIF($K$7:K402,"ﾘｽﾄ１"))</f>
        <v/>
      </c>
      <c r="N402" s="53" t="str">
        <f t="shared" si="78"/>
        <v/>
      </c>
      <c r="O402" s="54" t="str">
        <f t="shared" si="79"/>
        <v/>
      </c>
      <c r="P402" s="53" t="str">
        <f t="shared" si="70"/>
        <v/>
      </c>
      <c r="Q402" s="52" t="str">
        <f t="shared" si="71"/>
        <v/>
      </c>
      <c r="R402" s="55" t="str">
        <f t="shared" si="72"/>
        <v/>
      </c>
      <c r="S402" s="52" t="str">
        <f t="shared" si="80"/>
        <v/>
      </c>
      <c r="T402" s="81" t="str">
        <f t="shared" si="73"/>
        <v/>
      </c>
      <c r="U402" s="53" t="str">
        <f>IF(S402="","",COUNTIF($S$7:S402,"該当２"))</f>
        <v/>
      </c>
      <c r="V402" s="56" t="str">
        <f t="shared" si="74"/>
        <v/>
      </c>
      <c r="W402" s="81" t="str">
        <f t="shared" si="75"/>
        <v/>
      </c>
      <c r="X402" s="53" t="str">
        <f>IF(V402="","",COUNTIF($V$7:V402,"該当３"))</f>
        <v/>
      </c>
    </row>
    <row r="403" spans="1:24">
      <c r="A403" s="237">
        <v>2020127006</v>
      </c>
      <c r="B403" s="237">
        <v>20</v>
      </c>
      <c r="C403" s="238">
        <v>201</v>
      </c>
      <c r="D403" s="239">
        <v>27</v>
      </c>
      <c r="E403" s="238">
        <v>6</v>
      </c>
      <c r="F403" s="237" t="s">
        <v>511</v>
      </c>
      <c r="G403" s="237" t="s">
        <v>512</v>
      </c>
      <c r="H403" s="237" t="s">
        <v>831</v>
      </c>
      <c r="I403" s="237" t="s">
        <v>835</v>
      </c>
      <c r="J403" s="51"/>
      <c r="K403" s="52" t="str">
        <f t="shared" si="76"/>
        <v/>
      </c>
      <c r="L403" s="81" t="str">
        <f t="shared" si="77"/>
        <v/>
      </c>
      <c r="M403" s="53" t="str">
        <f>IF(K403="","",COUNTIF($K$7:K403,"ﾘｽﾄ１"))</f>
        <v/>
      </c>
      <c r="N403" s="53" t="str">
        <f t="shared" si="78"/>
        <v/>
      </c>
      <c r="O403" s="54" t="str">
        <f t="shared" si="79"/>
        <v/>
      </c>
      <c r="P403" s="53" t="str">
        <f t="shared" si="70"/>
        <v/>
      </c>
      <c r="Q403" s="52" t="str">
        <f t="shared" si="71"/>
        <v/>
      </c>
      <c r="R403" s="55" t="str">
        <f t="shared" si="72"/>
        <v/>
      </c>
      <c r="S403" s="52" t="str">
        <f t="shared" si="80"/>
        <v/>
      </c>
      <c r="T403" s="81" t="str">
        <f t="shared" si="73"/>
        <v/>
      </c>
      <c r="U403" s="53" t="str">
        <f>IF(S403="","",COUNTIF($S$7:S403,"該当２"))</f>
        <v/>
      </c>
      <c r="V403" s="56" t="str">
        <f t="shared" si="74"/>
        <v/>
      </c>
      <c r="W403" s="81" t="str">
        <f t="shared" si="75"/>
        <v/>
      </c>
      <c r="X403" s="53" t="str">
        <f>IF(V403="","",COUNTIF($V$7:V403,"該当３"))</f>
        <v/>
      </c>
    </row>
    <row r="404" spans="1:24">
      <c r="A404" s="237">
        <v>2020127007</v>
      </c>
      <c r="B404" s="237">
        <v>20</v>
      </c>
      <c r="C404" s="238">
        <v>201</v>
      </c>
      <c r="D404" s="239">
        <v>27</v>
      </c>
      <c r="E404" s="238">
        <v>7</v>
      </c>
      <c r="F404" s="237" t="s">
        <v>511</v>
      </c>
      <c r="G404" s="237" t="s">
        <v>512</v>
      </c>
      <c r="H404" s="237" t="s">
        <v>831</v>
      </c>
      <c r="I404" s="237" t="s">
        <v>836</v>
      </c>
      <c r="J404" s="51"/>
      <c r="K404" s="52" t="str">
        <f t="shared" si="76"/>
        <v/>
      </c>
      <c r="L404" s="81" t="str">
        <f t="shared" si="77"/>
        <v/>
      </c>
      <c r="M404" s="53" t="str">
        <f>IF(K404="","",COUNTIF($K$7:K404,"ﾘｽﾄ１"))</f>
        <v/>
      </c>
      <c r="N404" s="53" t="str">
        <f t="shared" si="78"/>
        <v/>
      </c>
      <c r="O404" s="54" t="str">
        <f t="shared" si="79"/>
        <v/>
      </c>
      <c r="P404" s="53" t="str">
        <f t="shared" si="70"/>
        <v/>
      </c>
      <c r="Q404" s="52" t="str">
        <f t="shared" si="71"/>
        <v/>
      </c>
      <c r="R404" s="55" t="str">
        <f t="shared" si="72"/>
        <v/>
      </c>
      <c r="S404" s="52" t="str">
        <f t="shared" si="80"/>
        <v/>
      </c>
      <c r="T404" s="81" t="str">
        <f t="shared" si="73"/>
        <v/>
      </c>
      <c r="U404" s="53" t="str">
        <f>IF(S404="","",COUNTIF($S$7:S404,"該当２"))</f>
        <v/>
      </c>
      <c r="V404" s="56" t="str">
        <f t="shared" si="74"/>
        <v/>
      </c>
      <c r="W404" s="81" t="str">
        <f t="shared" si="75"/>
        <v/>
      </c>
      <c r="X404" s="53" t="str">
        <f>IF(V404="","",COUNTIF($V$7:V404,"該当３"))</f>
        <v/>
      </c>
    </row>
    <row r="405" spans="1:24">
      <c r="A405" s="237">
        <v>2020128000</v>
      </c>
      <c r="B405" s="237">
        <v>20</v>
      </c>
      <c r="C405" s="238">
        <v>201</v>
      </c>
      <c r="D405" s="239">
        <v>28</v>
      </c>
      <c r="E405" s="238">
        <v>0</v>
      </c>
      <c r="F405" s="237" t="s">
        <v>511</v>
      </c>
      <c r="G405" s="237" t="s">
        <v>512</v>
      </c>
      <c r="H405" s="237" t="s">
        <v>837</v>
      </c>
      <c r="I405" s="237"/>
      <c r="J405" s="51"/>
      <c r="K405" s="52" t="str">
        <f t="shared" si="76"/>
        <v/>
      </c>
      <c r="L405" s="81" t="str">
        <f t="shared" si="77"/>
        <v/>
      </c>
      <c r="M405" s="53" t="str">
        <f>IF(K405="","",COUNTIF($K$7:K405,"ﾘｽﾄ１"))</f>
        <v/>
      </c>
      <c r="N405" s="53" t="str">
        <f t="shared" si="78"/>
        <v/>
      </c>
      <c r="O405" s="54" t="str">
        <f t="shared" si="79"/>
        <v/>
      </c>
      <c r="P405" s="53" t="str">
        <f t="shared" si="70"/>
        <v/>
      </c>
      <c r="Q405" s="52" t="str">
        <f t="shared" si="71"/>
        <v/>
      </c>
      <c r="R405" s="55" t="str">
        <f t="shared" si="72"/>
        <v/>
      </c>
      <c r="S405" s="52" t="str">
        <f t="shared" si="80"/>
        <v/>
      </c>
      <c r="T405" s="81" t="str">
        <f t="shared" si="73"/>
        <v/>
      </c>
      <c r="U405" s="53" t="str">
        <f>IF(S405="","",COUNTIF($S$7:S405,"該当２"))</f>
        <v/>
      </c>
      <c r="V405" s="56" t="str">
        <f t="shared" si="74"/>
        <v/>
      </c>
      <c r="W405" s="81" t="str">
        <f t="shared" si="75"/>
        <v/>
      </c>
      <c r="X405" s="53" t="str">
        <f>IF(V405="","",COUNTIF($V$7:V405,"該当３"))</f>
        <v/>
      </c>
    </row>
    <row r="406" spans="1:24">
      <c r="A406" s="237">
        <v>2020128001</v>
      </c>
      <c r="B406" s="237">
        <v>20</v>
      </c>
      <c r="C406" s="238">
        <v>201</v>
      </c>
      <c r="D406" s="239">
        <v>28</v>
      </c>
      <c r="E406" s="238">
        <v>1</v>
      </c>
      <c r="F406" s="237" t="s">
        <v>511</v>
      </c>
      <c r="G406" s="237" t="s">
        <v>512</v>
      </c>
      <c r="H406" s="237" t="s">
        <v>837</v>
      </c>
      <c r="I406" s="237" t="s">
        <v>838</v>
      </c>
      <c r="J406" s="51"/>
      <c r="K406" s="52" t="str">
        <f t="shared" si="76"/>
        <v/>
      </c>
      <c r="L406" s="81" t="str">
        <f t="shared" si="77"/>
        <v/>
      </c>
      <c r="M406" s="53" t="str">
        <f>IF(K406="","",COUNTIF($K$7:K406,"ﾘｽﾄ１"))</f>
        <v/>
      </c>
      <c r="N406" s="53" t="str">
        <f t="shared" si="78"/>
        <v/>
      </c>
      <c r="O406" s="54" t="str">
        <f t="shared" si="79"/>
        <v/>
      </c>
      <c r="P406" s="53" t="str">
        <f t="shared" si="70"/>
        <v/>
      </c>
      <c r="Q406" s="52" t="str">
        <f t="shared" si="71"/>
        <v/>
      </c>
      <c r="R406" s="55" t="str">
        <f t="shared" si="72"/>
        <v/>
      </c>
      <c r="S406" s="52" t="str">
        <f t="shared" si="80"/>
        <v/>
      </c>
      <c r="T406" s="81" t="str">
        <f t="shared" si="73"/>
        <v/>
      </c>
      <c r="U406" s="53" t="str">
        <f>IF(S406="","",COUNTIF($S$7:S406,"該当２"))</f>
        <v/>
      </c>
      <c r="V406" s="56" t="str">
        <f t="shared" si="74"/>
        <v/>
      </c>
      <c r="W406" s="81" t="str">
        <f t="shared" si="75"/>
        <v/>
      </c>
      <c r="X406" s="53" t="str">
        <f>IF(V406="","",COUNTIF($V$7:V406,"該当３"))</f>
        <v/>
      </c>
    </row>
    <row r="407" spans="1:24">
      <c r="A407" s="237">
        <v>2020128002</v>
      </c>
      <c r="B407" s="237">
        <v>20</v>
      </c>
      <c r="C407" s="238">
        <v>201</v>
      </c>
      <c r="D407" s="239">
        <v>28</v>
      </c>
      <c r="E407" s="238">
        <v>2</v>
      </c>
      <c r="F407" s="237" t="s">
        <v>511</v>
      </c>
      <c r="G407" s="237" t="s">
        <v>512</v>
      </c>
      <c r="H407" s="237" t="s">
        <v>837</v>
      </c>
      <c r="I407" s="237" t="s">
        <v>839</v>
      </c>
      <c r="J407" s="51"/>
      <c r="K407" s="52" t="str">
        <f t="shared" si="76"/>
        <v/>
      </c>
      <c r="L407" s="81" t="str">
        <f t="shared" si="77"/>
        <v/>
      </c>
      <c r="M407" s="53" t="str">
        <f>IF(K407="","",COUNTIF($K$7:K407,"ﾘｽﾄ１"))</f>
        <v/>
      </c>
      <c r="N407" s="53" t="str">
        <f t="shared" si="78"/>
        <v/>
      </c>
      <c r="O407" s="54" t="str">
        <f t="shared" si="79"/>
        <v/>
      </c>
      <c r="P407" s="53" t="str">
        <f t="shared" si="70"/>
        <v/>
      </c>
      <c r="Q407" s="52" t="str">
        <f t="shared" si="71"/>
        <v/>
      </c>
      <c r="R407" s="55" t="str">
        <f t="shared" si="72"/>
        <v/>
      </c>
      <c r="S407" s="52" t="str">
        <f t="shared" si="80"/>
        <v/>
      </c>
      <c r="T407" s="81" t="str">
        <f t="shared" si="73"/>
        <v/>
      </c>
      <c r="U407" s="53" t="str">
        <f>IF(S407="","",COUNTIF($S$7:S407,"該当２"))</f>
        <v/>
      </c>
      <c r="V407" s="56" t="str">
        <f t="shared" si="74"/>
        <v/>
      </c>
      <c r="W407" s="81" t="str">
        <f t="shared" si="75"/>
        <v/>
      </c>
      <c r="X407" s="53" t="str">
        <f>IF(V407="","",COUNTIF($V$7:V407,"該当３"))</f>
        <v/>
      </c>
    </row>
    <row r="408" spans="1:24">
      <c r="A408" s="237">
        <v>2020128003</v>
      </c>
      <c r="B408" s="237">
        <v>20</v>
      </c>
      <c r="C408" s="238">
        <v>201</v>
      </c>
      <c r="D408" s="239">
        <v>28</v>
      </c>
      <c r="E408" s="238">
        <v>3</v>
      </c>
      <c r="F408" s="237" t="s">
        <v>511</v>
      </c>
      <c r="G408" s="237" t="s">
        <v>512</v>
      </c>
      <c r="H408" s="237" t="s">
        <v>837</v>
      </c>
      <c r="I408" s="237" t="s">
        <v>840</v>
      </c>
      <c r="J408" s="51"/>
      <c r="K408" s="52" t="str">
        <f t="shared" si="76"/>
        <v/>
      </c>
      <c r="L408" s="81" t="str">
        <f t="shared" si="77"/>
        <v/>
      </c>
      <c r="M408" s="53" t="str">
        <f>IF(K408="","",COUNTIF($K$7:K408,"ﾘｽﾄ１"))</f>
        <v/>
      </c>
      <c r="N408" s="53" t="str">
        <f t="shared" si="78"/>
        <v/>
      </c>
      <c r="O408" s="54" t="str">
        <f t="shared" si="79"/>
        <v/>
      </c>
      <c r="P408" s="53" t="str">
        <f t="shared" si="70"/>
        <v/>
      </c>
      <c r="Q408" s="52" t="str">
        <f t="shared" si="71"/>
        <v/>
      </c>
      <c r="R408" s="55" t="str">
        <f t="shared" si="72"/>
        <v/>
      </c>
      <c r="S408" s="52" t="str">
        <f t="shared" si="80"/>
        <v/>
      </c>
      <c r="T408" s="81" t="str">
        <f t="shared" si="73"/>
        <v/>
      </c>
      <c r="U408" s="53" t="str">
        <f>IF(S408="","",COUNTIF($S$7:S408,"該当２"))</f>
        <v/>
      </c>
      <c r="V408" s="56" t="str">
        <f t="shared" si="74"/>
        <v/>
      </c>
      <c r="W408" s="81" t="str">
        <f t="shared" si="75"/>
        <v/>
      </c>
      <c r="X408" s="53" t="str">
        <f>IF(V408="","",COUNTIF($V$7:V408,"該当３"))</f>
        <v/>
      </c>
    </row>
    <row r="409" spans="1:24">
      <c r="A409" s="237">
        <v>2020128004</v>
      </c>
      <c r="B409" s="237">
        <v>20</v>
      </c>
      <c r="C409" s="238">
        <v>201</v>
      </c>
      <c r="D409" s="239">
        <v>28</v>
      </c>
      <c r="E409" s="238">
        <v>4</v>
      </c>
      <c r="F409" s="237" t="s">
        <v>511</v>
      </c>
      <c r="G409" s="237" t="s">
        <v>512</v>
      </c>
      <c r="H409" s="237" t="s">
        <v>837</v>
      </c>
      <c r="I409" s="237" t="s">
        <v>841</v>
      </c>
      <c r="J409" s="51"/>
      <c r="K409" s="52" t="str">
        <f t="shared" si="76"/>
        <v/>
      </c>
      <c r="L409" s="81" t="str">
        <f t="shared" si="77"/>
        <v/>
      </c>
      <c r="M409" s="53" t="str">
        <f>IF(K409="","",COUNTIF($K$7:K409,"ﾘｽﾄ１"))</f>
        <v/>
      </c>
      <c r="N409" s="53" t="str">
        <f t="shared" si="78"/>
        <v/>
      </c>
      <c r="O409" s="54" t="str">
        <f t="shared" si="79"/>
        <v/>
      </c>
      <c r="P409" s="53" t="str">
        <f t="shared" si="70"/>
        <v/>
      </c>
      <c r="Q409" s="52" t="str">
        <f t="shared" si="71"/>
        <v/>
      </c>
      <c r="R409" s="55" t="str">
        <f t="shared" si="72"/>
        <v/>
      </c>
      <c r="S409" s="52" t="str">
        <f t="shared" si="80"/>
        <v/>
      </c>
      <c r="T409" s="81" t="str">
        <f t="shared" si="73"/>
        <v/>
      </c>
      <c r="U409" s="53" t="str">
        <f>IF(S409="","",COUNTIF($S$7:S409,"該当２"))</f>
        <v/>
      </c>
      <c r="V409" s="56" t="str">
        <f t="shared" si="74"/>
        <v/>
      </c>
      <c r="W409" s="81" t="str">
        <f t="shared" si="75"/>
        <v/>
      </c>
      <c r="X409" s="53" t="str">
        <f>IF(V409="","",COUNTIF($V$7:V409,"該当３"))</f>
        <v/>
      </c>
    </row>
    <row r="410" spans="1:24">
      <c r="A410" s="237">
        <v>2020128005</v>
      </c>
      <c r="B410" s="237">
        <v>20</v>
      </c>
      <c r="C410" s="238">
        <v>201</v>
      </c>
      <c r="D410" s="239">
        <v>28</v>
      </c>
      <c r="E410" s="238">
        <v>5</v>
      </c>
      <c r="F410" s="237" t="s">
        <v>511</v>
      </c>
      <c r="G410" s="237" t="s">
        <v>512</v>
      </c>
      <c r="H410" s="237" t="s">
        <v>837</v>
      </c>
      <c r="I410" s="237" t="s">
        <v>842</v>
      </c>
      <c r="J410" s="51"/>
      <c r="K410" s="52" t="str">
        <f t="shared" si="76"/>
        <v/>
      </c>
      <c r="L410" s="81" t="str">
        <f t="shared" si="77"/>
        <v/>
      </c>
      <c r="M410" s="53" t="str">
        <f>IF(K410="","",COUNTIF($K$7:K410,"ﾘｽﾄ１"))</f>
        <v/>
      </c>
      <c r="N410" s="53" t="str">
        <f t="shared" si="78"/>
        <v/>
      </c>
      <c r="O410" s="54" t="str">
        <f t="shared" si="79"/>
        <v/>
      </c>
      <c r="P410" s="53" t="str">
        <f t="shared" si="70"/>
        <v/>
      </c>
      <c r="Q410" s="52" t="str">
        <f t="shared" si="71"/>
        <v/>
      </c>
      <c r="R410" s="55" t="str">
        <f t="shared" si="72"/>
        <v/>
      </c>
      <c r="S410" s="52" t="str">
        <f t="shared" si="80"/>
        <v/>
      </c>
      <c r="T410" s="81" t="str">
        <f t="shared" si="73"/>
        <v/>
      </c>
      <c r="U410" s="53" t="str">
        <f>IF(S410="","",COUNTIF($S$7:S410,"該当２"))</f>
        <v/>
      </c>
      <c r="V410" s="56" t="str">
        <f t="shared" si="74"/>
        <v/>
      </c>
      <c r="W410" s="81" t="str">
        <f t="shared" si="75"/>
        <v/>
      </c>
      <c r="X410" s="53" t="str">
        <f>IF(V410="","",COUNTIF($V$7:V410,"該当３"))</f>
        <v/>
      </c>
    </row>
    <row r="411" spans="1:24">
      <c r="A411" s="237">
        <v>2020128006</v>
      </c>
      <c r="B411" s="237">
        <v>20</v>
      </c>
      <c r="C411" s="238">
        <v>201</v>
      </c>
      <c r="D411" s="239">
        <v>28</v>
      </c>
      <c r="E411" s="238">
        <v>6</v>
      </c>
      <c r="F411" s="237" t="s">
        <v>511</v>
      </c>
      <c r="G411" s="237" t="s">
        <v>512</v>
      </c>
      <c r="H411" s="237" t="s">
        <v>837</v>
      </c>
      <c r="I411" s="237" t="s">
        <v>843</v>
      </c>
      <c r="J411" s="51"/>
      <c r="K411" s="52" t="str">
        <f t="shared" si="76"/>
        <v/>
      </c>
      <c r="L411" s="81" t="str">
        <f t="shared" si="77"/>
        <v/>
      </c>
      <c r="M411" s="53" t="str">
        <f>IF(K411="","",COUNTIF($K$7:K411,"ﾘｽﾄ１"))</f>
        <v/>
      </c>
      <c r="N411" s="53" t="str">
        <f t="shared" si="78"/>
        <v/>
      </c>
      <c r="O411" s="54" t="str">
        <f t="shared" si="79"/>
        <v/>
      </c>
      <c r="P411" s="53" t="str">
        <f t="shared" si="70"/>
        <v/>
      </c>
      <c r="Q411" s="52" t="str">
        <f t="shared" si="71"/>
        <v/>
      </c>
      <c r="R411" s="55" t="str">
        <f t="shared" si="72"/>
        <v/>
      </c>
      <c r="S411" s="52" t="str">
        <f t="shared" si="80"/>
        <v/>
      </c>
      <c r="T411" s="81" t="str">
        <f t="shared" si="73"/>
        <v/>
      </c>
      <c r="U411" s="53" t="str">
        <f>IF(S411="","",COUNTIF($S$7:S411,"該当２"))</f>
        <v/>
      </c>
      <c r="V411" s="56" t="str">
        <f t="shared" si="74"/>
        <v/>
      </c>
      <c r="W411" s="81" t="str">
        <f t="shared" si="75"/>
        <v/>
      </c>
      <c r="X411" s="53" t="str">
        <f>IF(V411="","",COUNTIF($V$7:V411,"該当３"))</f>
        <v/>
      </c>
    </row>
    <row r="412" spans="1:24">
      <c r="A412" s="237">
        <v>2020128007</v>
      </c>
      <c r="B412" s="237">
        <v>20</v>
      </c>
      <c r="C412" s="238">
        <v>201</v>
      </c>
      <c r="D412" s="239">
        <v>28</v>
      </c>
      <c r="E412" s="238">
        <v>7</v>
      </c>
      <c r="F412" s="237" t="s">
        <v>511</v>
      </c>
      <c r="G412" s="237" t="s">
        <v>512</v>
      </c>
      <c r="H412" s="237" t="s">
        <v>837</v>
      </c>
      <c r="I412" s="237" t="s">
        <v>844</v>
      </c>
      <c r="J412" s="51"/>
      <c r="K412" s="52" t="str">
        <f t="shared" si="76"/>
        <v/>
      </c>
      <c r="L412" s="81" t="str">
        <f t="shared" si="77"/>
        <v/>
      </c>
      <c r="M412" s="53" t="str">
        <f>IF(K412="","",COUNTIF($K$7:K412,"ﾘｽﾄ１"))</f>
        <v/>
      </c>
      <c r="N412" s="53" t="str">
        <f t="shared" si="78"/>
        <v/>
      </c>
      <c r="O412" s="54" t="str">
        <f t="shared" si="79"/>
        <v/>
      </c>
      <c r="P412" s="53" t="str">
        <f t="shared" si="70"/>
        <v/>
      </c>
      <c r="Q412" s="52" t="str">
        <f t="shared" si="71"/>
        <v/>
      </c>
      <c r="R412" s="55" t="str">
        <f t="shared" si="72"/>
        <v/>
      </c>
      <c r="S412" s="52" t="str">
        <f t="shared" si="80"/>
        <v/>
      </c>
      <c r="T412" s="81" t="str">
        <f t="shared" si="73"/>
        <v/>
      </c>
      <c r="U412" s="53" t="str">
        <f>IF(S412="","",COUNTIF($S$7:S412,"該当２"))</f>
        <v/>
      </c>
      <c r="V412" s="56" t="str">
        <f t="shared" si="74"/>
        <v/>
      </c>
      <c r="W412" s="81" t="str">
        <f t="shared" si="75"/>
        <v/>
      </c>
      <c r="X412" s="53" t="str">
        <f>IF(V412="","",COUNTIF($V$7:V412,"該当３"))</f>
        <v/>
      </c>
    </row>
    <row r="413" spans="1:24">
      <c r="A413" s="237">
        <v>2020128008</v>
      </c>
      <c r="B413" s="237">
        <v>20</v>
      </c>
      <c r="C413" s="238">
        <v>201</v>
      </c>
      <c r="D413" s="239">
        <v>28</v>
      </c>
      <c r="E413" s="238">
        <v>8</v>
      </c>
      <c r="F413" s="237" t="s">
        <v>511</v>
      </c>
      <c r="G413" s="237" t="s">
        <v>512</v>
      </c>
      <c r="H413" s="237" t="s">
        <v>837</v>
      </c>
      <c r="I413" s="237" t="s">
        <v>845</v>
      </c>
      <c r="J413" s="51"/>
      <c r="K413" s="52" t="str">
        <f t="shared" si="76"/>
        <v/>
      </c>
      <c r="L413" s="81" t="str">
        <f t="shared" si="77"/>
        <v/>
      </c>
      <c r="M413" s="53" t="str">
        <f>IF(K413="","",COUNTIF($K$7:K413,"ﾘｽﾄ１"))</f>
        <v/>
      </c>
      <c r="N413" s="53" t="str">
        <f t="shared" si="78"/>
        <v/>
      </c>
      <c r="O413" s="54" t="str">
        <f t="shared" si="79"/>
        <v/>
      </c>
      <c r="P413" s="53" t="str">
        <f t="shared" si="70"/>
        <v/>
      </c>
      <c r="Q413" s="52" t="str">
        <f t="shared" si="71"/>
        <v/>
      </c>
      <c r="R413" s="55" t="str">
        <f t="shared" si="72"/>
        <v/>
      </c>
      <c r="S413" s="52" t="str">
        <f t="shared" si="80"/>
        <v/>
      </c>
      <c r="T413" s="81" t="str">
        <f t="shared" si="73"/>
        <v/>
      </c>
      <c r="U413" s="53" t="str">
        <f>IF(S413="","",COUNTIF($S$7:S413,"該当２"))</f>
        <v/>
      </c>
      <c r="V413" s="56" t="str">
        <f t="shared" si="74"/>
        <v/>
      </c>
      <c r="W413" s="81" t="str">
        <f t="shared" si="75"/>
        <v/>
      </c>
      <c r="X413" s="53" t="str">
        <f>IF(V413="","",COUNTIF($V$7:V413,"該当３"))</f>
        <v/>
      </c>
    </row>
    <row r="414" spans="1:24">
      <c r="A414" s="237">
        <v>2020128009</v>
      </c>
      <c r="B414" s="237">
        <v>20</v>
      </c>
      <c r="C414" s="238">
        <v>201</v>
      </c>
      <c r="D414" s="239">
        <v>28</v>
      </c>
      <c r="E414" s="238">
        <v>9</v>
      </c>
      <c r="F414" s="237" t="s">
        <v>511</v>
      </c>
      <c r="G414" s="237" t="s">
        <v>512</v>
      </c>
      <c r="H414" s="237" t="s">
        <v>837</v>
      </c>
      <c r="I414" s="237" t="s">
        <v>846</v>
      </c>
      <c r="J414" s="51"/>
      <c r="K414" s="52" t="str">
        <f t="shared" si="76"/>
        <v/>
      </c>
      <c r="L414" s="81" t="str">
        <f t="shared" si="77"/>
        <v/>
      </c>
      <c r="M414" s="53" t="str">
        <f>IF(K414="","",COUNTIF($K$7:K414,"ﾘｽﾄ１"))</f>
        <v/>
      </c>
      <c r="N414" s="53" t="str">
        <f t="shared" si="78"/>
        <v/>
      </c>
      <c r="O414" s="54" t="str">
        <f t="shared" si="79"/>
        <v/>
      </c>
      <c r="P414" s="53" t="str">
        <f t="shared" si="70"/>
        <v/>
      </c>
      <c r="Q414" s="52" t="str">
        <f t="shared" si="71"/>
        <v/>
      </c>
      <c r="R414" s="55" t="str">
        <f t="shared" si="72"/>
        <v/>
      </c>
      <c r="S414" s="52" t="str">
        <f t="shared" si="80"/>
        <v/>
      </c>
      <c r="T414" s="81" t="str">
        <f t="shared" si="73"/>
        <v/>
      </c>
      <c r="U414" s="53" t="str">
        <f>IF(S414="","",COUNTIF($S$7:S414,"該当２"))</f>
        <v/>
      </c>
      <c r="V414" s="56" t="str">
        <f t="shared" si="74"/>
        <v/>
      </c>
      <c r="W414" s="81" t="str">
        <f t="shared" si="75"/>
        <v/>
      </c>
      <c r="X414" s="53" t="str">
        <f>IF(V414="","",COUNTIF($V$7:V414,"該当３"))</f>
        <v/>
      </c>
    </row>
    <row r="415" spans="1:24">
      <c r="A415" s="237">
        <v>2020128010</v>
      </c>
      <c r="B415" s="237">
        <v>20</v>
      </c>
      <c r="C415" s="238">
        <v>201</v>
      </c>
      <c r="D415" s="239">
        <v>28</v>
      </c>
      <c r="E415" s="238">
        <v>10</v>
      </c>
      <c r="F415" s="237" t="s">
        <v>511</v>
      </c>
      <c r="G415" s="237" t="s">
        <v>512</v>
      </c>
      <c r="H415" s="237" t="s">
        <v>837</v>
      </c>
      <c r="I415" s="237" t="s">
        <v>847</v>
      </c>
      <c r="J415" s="51"/>
      <c r="K415" s="52" t="str">
        <f t="shared" si="76"/>
        <v/>
      </c>
      <c r="L415" s="81" t="str">
        <f t="shared" si="77"/>
        <v/>
      </c>
      <c r="M415" s="53" t="str">
        <f>IF(K415="","",COUNTIF($K$7:K415,"ﾘｽﾄ１"))</f>
        <v/>
      </c>
      <c r="N415" s="53" t="str">
        <f t="shared" si="78"/>
        <v/>
      </c>
      <c r="O415" s="54" t="str">
        <f t="shared" si="79"/>
        <v/>
      </c>
      <c r="P415" s="53" t="str">
        <f t="shared" si="70"/>
        <v/>
      </c>
      <c r="Q415" s="52" t="str">
        <f t="shared" si="71"/>
        <v/>
      </c>
      <c r="R415" s="55" t="str">
        <f t="shared" si="72"/>
        <v/>
      </c>
      <c r="S415" s="52" t="str">
        <f t="shared" si="80"/>
        <v/>
      </c>
      <c r="T415" s="81" t="str">
        <f t="shared" si="73"/>
        <v/>
      </c>
      <c r="U415" s="53" t="str">
        <f>IF(S415="","",COUNTIF($S$7:S415,"該当２"))</f>
        <v/>
      </c>
      <c r="V415" s="56" t="str">
        <f t="shared" si="74"/>
        <v/>
      </c>
      <c r="W415" s="81" t="str">
        <f t="shared" si="75"/>
        <v/>
      </c>
      <c r="X415" s="53" t="str">
        <f>IF(V415="","",COUNTIF($V$7:V415,"該当３"))</f>
        <v/>
      </c>
    </row>
    <row r="416" spans="1:24">
      <c r="A416" s="237">
        <v>2020128011</v>
      </c>
      <c r="B416" s="237">
        <v>20</v>
      </c>
      <c r="C416" s="238">
        <v>201</v>
      </c>
      <c r="D416" s="239">
        <v>28</v>
      </c>
      <c r="E416" s="238">
        <v>11</v>
      </c>
      <c r="F416" s="237" t="s">
        <v>511</v>
      </c>
      <c r="G416" s="237" t="s">
        <v>512</v>
      </c>
      <c r="H416" s="237" t="s">
        <v>837</v>
      </c>
      <c r="I416" s="237" t="s">
        <v>848</v>
      </c>
      <c r="J416" s="51"/>
      <c r="K416" s="52" t="str">
        <f t="shared" si="76"/>
        <v/>
      </c>
      <c r="L416" s="81" t="str">
        <f t="shared" si="77"/>
        <v/>
      </c>
      <c r="M416" s="53" t="str">
        <f>IF(K416="","",COUNTIF($K$7:K416,"ﾘｽﾄ１"))</f>
        <v/>
      </c>
      <c r="N416" s="53" t="str">
        <f t="shared" si="78"/>
        <v/>
      </c>
      <c r="O416" s="54" t="str">
        <f t="shared" si="79"/>
        <v/>
      </c>
      <c r="P416" s="53" t="str">
        <f t="shared" si="70"/>
        <v/>
      </c>
      <c r="Q416" s="52" t="str">
        <f t="shared" si="71"/>
        <v/>
      </c>
      <c r="R416" s="55" t="str">
        <f t="shared" si="72"/>
        <v/>
      </c>
      <c r="S416" s="52" t="str">
        <f t="shared" si="80"/>
        <v/>
      </c>
      <c r="T416" s="81" t="str">
        <f t="shared" si="73"/>
        <v/>
      </c>
      <c r="U416" s="53" t="str">
        <f>IF(S416="","",COUNTIF($S$7:S416,"該当２"))</f>
        <v/>
      </c>
      <c r="V416" s="56" t="str">
        <f t="shared" si="74"/>
        <v/>
      </c>
      <c r="W416" s="81" t="str">
        <f t="shared" si="75"/>
        <v/>
      </c>
      <c r="X416" s="53" t="str">
        <f>IF(V416="","",COUNTIF($V$7:V416,"該当３"))</f>
        <v/>
      </c>
    </row>
    <row r="417" spans="1:24">
      <c r="A417" s="237">
        <v>2020129000</v>
      </c>
      <c r="B417" s="237">
        <v>20</v>
      </c>
      <c r="C417" s="238">
        <v>201</v>
      </c>
      <c r="D417" s="239">
        <v>29</v>
      </c>
      <c r="E417" s="238">
        <v>0</v>
      </c>
      <c r="F417" s="237" t="s">
        <v>511</v>
      </c>
      <c r="G417" s="237" t="s">
        <v>512</v>
      </c>
      <c r="H417" s="237" t="s">
        <v>289</v>
      </c>
      <c r="I417" s="237"/>
      <c r="J417" s="51"/>
      <c r="K417" s="52" t="str">
        <f t="shared" si="76"/>
        <v/>
      </c>
      <c r="L417" s="81" t="str">
        <f t="shared" si="77"/>
        <v/>
      </c>
      <c r="M417" s="53" t="str">
        <f>IF(K417="","",COUNTIF($K$7:K417,"ﾘｽﾄ１"))</f>
        <v/>
      </c>
      <c r="N417" s="53" t="str">
        <f t="shared" si="78"/>
        <v/>
      </c>
      <c r="O417" s="54" t="str">
        <f t="shared" si="79"/>
        <v/>
      </c>
      <c r="P417" s="53" t="str">
        <f t="shared" si="70"/>
        <v/>
      </c>
      <c r="Q417" s="52" t="str">
        <f t="shared" si="71"/>
        <v/>
      </c>
      <c r="R417" s="55" t="str">
        <f t="shared" si="72"/>
        <v/>
      </c>
      <c r="S417" s="52" t="str">
        <f t="shared" si="80"/>
        <v/>
      </c>
      <c r="T417" s="81" t="str">
        <f t="shared" si="73"/>
        <v/>
      </c>
      <c r="U417" s="53" t="str">
        <f>IF(S417="","",COUNTIF($S$7:S417,"該当２"))</f>
        <v/>
      </c>
      <c r="V417" s="56" t="str">
        <f t="shared" si="74"/>
        <v/>
      </c>
      <c r="W417" s="81" t="str">
        <f t="shared" si="75"/>
        <v/>
      </c>
      <c r="X417" s="53" t="str">
        <f>IF(V417="","",COUNTIF($V$7:V417,"該当３"))</f>
        <v/>
      </c>
    </row>
    <row r="418" spans="1:24">
      <c r="A418" s="237">
        <v>2020129001</v>
      </c>
      <c r="B418" s="237">
        <v>20</v>
      </c>
      <c r="C418" s="238">
        <v>201</v>
      </c>
      <c r="D418" s="239">
        <v>29</v>
      </c>
      <c r="E418" s="238">
        <v>1</v>
      </c>
      <c r="F418" s="237" t="s">
        <v>511</v>
      </c>
      <c r="G418" s="237" t="s">
        <v>512</v>
      </c>
      <c r="H418" s="237" t="s">
        <v>289</v>
      </c>
      <c r="I418" s="237" t="s">
        <v>849</v>
      </c>
      <c r="J418" s="51"/>
      <c r="K418" s="52" t="str">
        <f t="shared" si="76"/>
        <v/>
      </c>
      <c r="L418" s="81" t="str">
        <f t="shared" si="77"/>
        <v/>
      </c>
      <c r="M418" s="53" t="str">
        <f>IF(K418="","",COUNTIF($K$7:K418,"ﾘｽﾄ１"))</f>
        <v/>
      </c>
      <c r="N418" s="53" t="str">
        <f t="shared" si="78"/>
        <v/>
      </c>
      <c r="O418" s="54" t="str">
        <f t="shared" si="79"/>
        <v/>
      </c>
      <c r="P418" s="53" t="str">
        <f t="shared" si="70"/>
        <v/>
      </c>
      <c r="Q418" s="52" t="str">
        <f t="shared" si="71"/>
        <v/>
      </c>
      <c r="R418" s="55" t="str">
        <f t="shared" si="72"/>
        <v/>
      </c>
      <c r="S418" s="52" t="str">
        <f t="shared" si="80"/>
        <v/>
      </c>
      <c r="T418" s="81" t="str">
        <f t="shared" si="73"/>
        <v/>
      </c>
      <c r="U418" s="53" t="str">
        <f>IF(S418="","",COUNTIF($S$7:S418,"該当２"))</f>
        <v/>
      </c>
      <c r="V418" s="56" t="str">
        <f t="shared" si="74"/>
        <v/>
      </c>
      <c r="W418" s="81" t="str">
        <f t="shared" si="75"/>
        <v/>
      </c>
      <c r="X418" s="53" t="str">
        <f>IF(V418="","",COUNTIF($V$7:V418,"該当３"))</f>
        <v/>
      </c>
    </row>
    <row r="419" spans="1:24">
      <c r="A419" s="237">
        <v>2020129002</v>
      </c>
      <c r="B419" s="237">
        <v>20</v>
      </c>
      <c r="C419" s="238">
        <v>201</v>
      </c>
      <c r="D419" s="239">
        <v>29</v>
      </c>
      <c r="E419" s="238">
        <v>2</v>
      </c>
      <c r="F419" s="237" t="s">
        <v>511</v>
      </c>
      <c r="G419" s="237" t="s">
        <v>512</v>
      </c>
      <c r="H419" s="237" t="s">
        <v>289</v>
      </c>
      <c r="I419" s="237" t="s">
        <v>850</v>
      </c>
      <c r="J419" s="51"/>
      <c r="K419" s="52" t="str">
        <f t="shared" si="76"/>
        <v/>
      </c>
      <c r="L419" s="81" t="str">
        <f t="shared" si="77"/>
        <v/>
      </c>
      <c r="M419" s="53" t="str">
        <f>IF(K419="","",COUNTIF($K$7:K419,"ﾘｽﾄ１"))</f>
        <v/>
      </c>
      <c r="N419" s="53" t="str">
        <f t="shared" si="78"/>
        <v/>
      </c>
      <c r="O419" s="54" t="str">
        <f t="shared" si="79"/>
        <v/>
      </c>
      <c r="P419" s="53" t="str">
        <f t="shared" si="70"/>
        <v/>
      </c>
      <c r="Q419" s="52" t="str">
        <f t="shared" si="71"/>
        <v/>
      </c>
      <c r="R419" s="55" t="str">
        <f t="shared" si="72"/>
        <v/>
      </c>
      <c r="S419" s="52" t="str">
        <f t="shared" si="80"/>
        <v/>
      </c>
      <c r="T419" s="81" t="str">
        <f t="shared" si="73"/>
        <v/>
      </c>
      <c r="U419" s="53" t="str">
        <f>IF(S419="","",COUNTIF($S$7:S419,"該当２"))</f>
        <v/>
      </c>
      <c r="V419" s="56" t="str">
        <f t="shared" si="74"/>
        <v/>
      </c>
      <c r="W419" s="81" t="str">
        <f t="shared" si="75"/>
        <v/>
      </c>
      <c r="X419" s="53" t="str">
        <f>IF(V419="","",COUNTIF($V$7:V419,"該当３"))</f>
        <v/>
      </c>
    </row>
    <row r="420" spans="1:24">
      <c r="A420" s="237">
        <v>2020129003</v>
      </c>
      <c r="B420" s="237">
        <v>20</v>
      </c>
      <c r="C420" s="238">
        <v>201</v>
      </c>
      <c r="D420" s="239">
        <v>29</v>
      </c>
      <c r="E420" s="238">
        <v>3</v>
      </c>
      <c r="F420" s="237" t="s">
        <v>511</v>
      </c>
      <c r="G420" s="237" t="s">
        <v>512</v>
      </c>
      <c r="H420" s="237" t="s">
        <v>289</v>
      </c>
      <c r="I420" s="237" t="s">
        <v>851</v>
      </c>
      <c r="J420" s="51"/>
      <c r="K420" s="52" t="str">
        <f t="shared" si="76"/>
        <v/>
      </c>
      <c r="L420" s="81" t="str">
        <f t="shared" si="77"/>
        <v/>
      </c>
      <c r="M420" s="53" t="str">
        <f>IF(K420="","",COUNTIF($K$7:K420,"ﾘｽﾄ１"))</f>
        <v/>
      </c>
      <c r="N420" s="53" t="str">
        <f t="shared" si="78"/>
        <v/>
      </c>
      <c r="O420" s="54" t="str">
        <f t="shared" si="79"/>
        <v/>
      </c>
      <c r="P420" s="53" t="str">
        <f t="shared" si="70"/>
        <v/>
      </c>
      <c r="Q420" s="52" t="str">
        <f t="shared" si="71"/>
        <v/>
      </c>
      <c r="R420" s="55" t="str">
        <f t="shared" si="72"/>
        <v/>
      </c>
      <c r="S420" s="52" t="str">
        <f t="shared" si="80"/>
        <v/>
      </c>
      <c r="T420" s="81" t="str">
        <f t="shared" si="73"/>
        <v/>
      </c>
      <c r="U420" s="53" t="str">
        <f>IF(S420="","",COUNTIF($S$7:S420,"該当２"))</f>
        <v/>
      </c>
      <c r="V420" s="56" t="str">
        <f t="shared" si="74"/>
        <v/>
      </c>
      <c r="W420" s="81" t="str">
        <f t="shared" si="75"/>
        <v/>
      </c>
      <c r="X420" s="53" t="str">
        <f>IF(V420="","",COUNTIF($V$7:V420,"該当３"))</f>
        <v/>
      </c>
    </row>
    <row r="421" spans="1:24">
      <c r="A421" s="237">
        <v>2020129004</v>
      </c>
      <c r="B421" s="237">
        <v>20</v>
      </c>
      <c r="C421" s="238">
        <v>201</v>
      </c>
      <c r="D421" s="239">
        <v>29</v>
      </c>
      <c r="E421" s="238">
        <v>4</v>
      </c>
      <c r="F421" s="237" t="s">
        <v>511</v>
      </c>
      <c r="G421" s="237" t="s">
        <v>512</v>
      </c>
      <c r="H421" s="237" t="s">
        <v>289</v>
      </c>
      <c r="I421" s="237" t="s">
        <v>852</v>
      </c>
      <c r="J421" s="51"/>
      <c r="K421" s="52" t="str">
        <f t="shared" si="76"/>
        <v/>
      </c>
      <c r="L421" s="81" t="str">
        <f t="shared" si="77"/>
        <v/>
      </c>
      <c r="M421" s="53" t="str">
        <f>IF(K421="","",COUNTIF($K$7:K421,"ﾘｽﾄ１"))</f>
        <v/>
      </c>
      <c r="N421" s="53" t="str">
        <f t="shared" si="78"/>
        <v/>
      </c>
      <c r="O421" s="54" t="str">
        <f t="shared" si="79"/>
        <v/>
      </c>
      <c r="P421" s="53" t="str">
        <f t="shared" si="70"/>
        <v/>
      </c>
      <c r="Q421" s="52" t="str">
        <f t="shared" si="71"/>
        <v/>
      </c>
      <c r="R421" s="55" t="str">
        <f t="shared" si="72"/>
        <v/>
      </c>
      <c r="S421" s="52" t="str">
        <f t="shared" si="80"/>
        <v/>
      </c>
      <c r="T421" s="81" t="str">
        <f t="shared" si="73"/>
        <v/>
      </c>
      <c r="U421" s="53" t="str">
        <f>IF(S421="","",COUNTIF($S$7:S421,"該当２"))</f>
        <v/>
      </c>
      <c r="V421" s="56" t="str">
        <f t="shared" si="74"/>
        <v/>
      </c>
      <c r="W421" s="81" t="str">
        <f t="shared" si="75"/>
        <v/>
      </c>
      <c r="X421" s="53" t="str">
        <f>IF(V421="","",COUNTIF($V$7:V421,"該当３"))</f>
        <v/>
      </c>
    </row>
    <row r="422" spans="1:24">
      <c r="A422" s="237">
        <v>2020129005</v>
      </c>
      <c r="B422" s="237">
        <v>20</v>
      </c>
      <c r="C422" s="238">
        <v>201</v>
      </c>
      <c r="D422" s="239">
        <v>29</v>
      </c>
      <c r="E422" s="238">
        <v>5</v>
      </c>
      <c r="F422" s="237" t="s">
        <v>511</v>
      </c>
      <c r="G422" s="237" t="s">
        <v>512</v>
      </c>
      <c r="H422" s="237" t="s">
        <v>289</v>
      </c>
      <c r="I422" s="237" t="s">
        <v>853</v>
      </c>
      <c r="J422" s="51"/>
      <c r="K422" s="52" t="str">
        <f t="shared" si="76"/>
        <v/>
      </c>
      <c r="L422" s="81" t="str">
        <f t="shared" si="77"/>
        <v/>
      </c>
      <c r="M422" s="53" t="str">
        <f>IF(K422="","",COUNTIF($K$7:K422,"ﾘｽﾄ１"))</f>
        <v/>
      </c>
      <c r="N422" s="53" t="str">
        <f t="shared" si="78"/>
        <v/>
      </c>
      <c r="O422" s="54" t="str">
        <f t="shared" si="79"/>
        <v/>
      </c>
      <c r="P422" s="53" t="str">
        <f t="shared" si="70"/>
        <v/>
      </c>
      <c r="Q422" s="52" t="str">
        <f t="shared" si="71"/>
        <v/>
      </c>
      <c r="R422" s="55" t="str">
        <f t="shared" si="72"/>
        <v/>
      </c>
      <c r="S422" s="52" t="str">
        <f t="shared" si="80"/>
        <v/>
      </c>
      <c r="T422" s="81" t="str">
        <f t="shared" si="73"/>
        <v/>
      </c>
      <c r="U422" s="53" t="str">
        <f>IF(S422="","",COUNTIF($S$7:S422,"該当２"))</f>
        <v/>
      </c>
      <c r="V422" s="56" t="str">
        <f t="shared" si="74"/>
        <v/>
      </c>
      <c r="W422" s="81" t="str">
        <f t="shared" si="75"/>
        <v/>
      </c>
      <c r="X422" s="53" t="str">
        <f>IF(V422="","",COUNTIF($V$7:V422,"該当３"))</f>
        <v/>
      </c>
    </row>
    <row r="423" spans="1:24">
      <c r="A423" s="237">
        <v>2020129006</v>
      </c>
      <c r="B423" s="237">
        <v>20</v>
      </c>
      <c r="C423" s="238">
        <v>201</v>
      </c>
      <c r="D423" s="239">
        <v>29</v>
      </c>
      <c r="E423" s="238">
        <v>6</v>
      </c>
      <c r="F423" s="237" t="s">
        <v>511</v>
      </c>
      <c r="G423" s="237" t="s">
        <v>512</v>
      </c>
      <c r="H423" s="237" t="s">
        <v>289</v>
      </c>
      <c r="I423" s="237" t="s">
        <v>854</v>
      </c>
      <c r="J423" s="51"/>
      <c r="K423" s="52" t="str">
        <f t="shared" si="76"/>
        <v/>
      </c>
      <c r="L423" s="81" t="str">
        <f t="shared" si="77"/>
        <v/>
      </c>
      <c r="M423" s="53" t="str">
        <f>IF(K423="","",COUNTIF($K$7:K423,"ﾘｽﾄ１"))</f>
        <v/>
      </c>
      <c r="N423" s="53" t="str">
        <f t="shared" si="78"/>
        <v/>
      </c>
      <c r="O423" s="54" t="str">
        <f t="shared" si="79"/>
        <v/>
      </c>
      <c r="P423" s="53" t="str">
        <f t="shared" si="70"/>
        <v/>
      </c>
      <c r="Q423" s="52" t="str">
        <f t="shared" si="71"/>
        <v/>
      </c>
      <c r="R423" s="55" t="str">
        <f t="shared" si="72"/>
        <v/>
      </c>
      <c r="S423" s="52" t="str">
        <f t="shared" si="80"/>
        <v/>
      </c>
      <c r="T423" s="81" t="str">
        <f t="shared" si="73"/>
        <v/>
      </c>
      <c r="U423" s="53" t="str">
        <f>IF(S423="","",COUNTIF($S$7:S423,"該当２"))</f>
        <v/>
      </c>
      <c r="V423" s="56" t="str">
        <f t="shared" si="74"/>
        <v/>
      </c>
      <c r="W423" s="81" t="str">
        <f t="shared" si="75"/>
        <v/>
      </c>
      <c r="X423" s="53" t="str">
        <f>IF(V423="","",COUNTIF($V$7:V423,"該当３"))</f>
        <v/>
      </c>
    </row>
    <row r="424" spans="1:24">
      <c r="A424" s="237">
        <v>2020129007</v>
      </c>
      <c r="B424" s="237">
        <v>20</v>
      </c>
      <c r="C424" s="238">
        <v>201</v>
      </c>
      <c r="D424" s="239">
        <v>29</v>
      </c>
      <c r="E424" s="238">
        <v>7</v>
      </c>
      <c r="F424" s="237" t="s">
        <v>511</v>
      </c>
      <c r="G424" s="237" t="s">
        <v>512</v>
      </c>
      <c r="H424" s="237" t="s">
        <v>289</v>
      </c>
      <c r="I424" s="237" t="s">
        <v>855</v>
      </c>
      <c r="J424" s="51"/>
      <c r="K424" s="52" t="str">
        <f t="shared" si="76"/>
        <v/>
      </c>
      <c r="L424" s="81" t="str">
        <f t="shared" si="77"/>
        <v/>
      </c>
      <c r="M424" s="53" t="str">
        <f>IF(K424="","",COUNTIF($K$7:K424,"ﾘｽﾄ１"))</f>
        <v/>
      </c>
      <c r="N424" s="53" t="str">
        <f t="shared" si="78"/>
        <v/>
      </c>
      <c r="O424" s="54" t="str">
        <f t="shared" si="79"/>
        <v/>
      </c>
      <c r="P424" s="53" t="str">
        <f t="shared" si="70"/>
        <v/>
      </c>
      <c r="Q424" s="52" t="str">
        <f t="shared" si="71"/>
        <v/>
      </c>
      <c r="R424" s="55" t="str">
        <f t="shared" si="72"/>
        <v/>
      </c>
      <c r="S424" s="52" t="str">
        <f t="shared" si="80"/>
        <v/>
      </c>
      <c r="T424" s="81" t="str">
        <f t="shared" si="73"/>
        <v/>
      </c>
      <c r="U424" s="53" t="str">
        <f>IF(S424="","",COUNTIF($S$7:S424,"該当２"))</f>
        <v/>
      </c>
      <c r="V424" s="56" t="str">
        <f t="shared" si="74"/>
        <v/>
      </c>
      <c r="W424" s="81" t="str">
        <f t="shared" si="75"/>
        <v/>
      </c>
      <c r="X424" s="53" t="str">
        <f>IF(V424="","",COUNTIF($V$7:V424,"該当３"))</f>
        <v/>
      </c>
    </row>
    <row r="425" spans="1:24">
      <c r="A425" s="237">
        <v>2020129008</v>
      </c>
      <c r="B425" s="237">
        <v>20</v>
      </c>
      <c r="C425" s="238">
        <v>201</v>
      </c>
      <c r="D425" s="239">
        <v>29</v>
      </c>
      <c r="E425" s="238">
        <v>8</v>
      </c>
      <c r="F425" s="237" t="s">
        <v>511</v>
      </c>
      <c r="G425" s="237" t="s">
        <v>512</v>
      </c>
      <c r="H425" s="237" t="s">
        <v>289</v>
      </c>
      <c r="I425" s="237" t="s">
        <v>856</v>
      </c>
      <c r="J425" s="51"/>
      <c r="K425" s="52" t="str">
        <f t="shared" si="76"/>
        <v/>
      </c>
      <c r="L425" s="81" t="str">
        <f t="shared" si="77"/>
        <v/>
      </c>
      <c r="M425" s="53" t="str">
        <f>IF(K425="","",COUNTIF($K$7:K425,"ﾘｽﾄ１"))</f>
        <v/>
      </c>
      <c r="N425" s="53" t="str">
        <f t="shared" si="78"/>
        <v/>
      </c>
      <c r="O425" s="54" t="str">
        <f t="shared" si="79"/>
        <v/>
      </c>
      <c r="P425" s="53" t="str">
        <f t="shared" si="70"/>
        <v/>
      </c>
      <c r="Q425" s="52" t="str">
        <f t="shared" si="71"/>
        <v/>
      </c>
      <c r="R425" s="55" t="str">
        <f t="shared" si="72"/>
        <v/>
      </c>
      <c r="S425" s="52" t="str">
        <f t="shared" si="80"/>
        <v/>
      </c>
      <c r="T425" s="81" t="str">
        <f t="shared" si="73"/>
        <v/>
      </c>
      <c r="U425" s="53" t="str">
        <f>IF(S425="","",COUNTIF($S$7:S425,"該当２"))</f>
        <v/>
      </c>
      <c r="V425" s="56" t="str">
        <f t="shared" si="74"/>
        <v/>
      </c>
      <c r="W425" s="81" t="str">
        <f t="shared" si="75"/>
        <v/>
      </c>
      <c r="X425" s="53" t="str">
        <f>IF(V425="","",COUNTIF($V$7:V425,"該当３"))</f>
        <v/>
      </c>
    </row>
    <row r="426" spans="1:24">
      <c r="A426" s="237">
        <v>2020129009</v>
      </c>
      <c r="B426" s="237">
        <v>20</v>
      </c>
      <c r="C426" s="238">
        <v>201</v>
      </c>
      <c r="D426" s="239">
        <v>29</v>
      </c>
      <c r="E426" s="238">
        <v>9</v>
      </c>
      <c r="F426" s="237" t="s">
        <v>511</v>
      </c>
      <c r="G426" s="237" t="s">
        <v>512</v>
      </c>
      <c r="H426" s="237" t="s">
        <v>289</v>
      </c>
      <c r="I426" s="237" t="s">
        <v>857</v>
      </c>
      <c r="J426" s="51"/>
      <c r="K426" s="52" t="str">
        <f t="shared" si="76"/>
        <v/>
      </c>
      <c r="L426" s="81" t="str">
        <f t="shared" si="77"/>
        <v/>
      </c>
      <c r="M426" s="53" t="str">
        <f>IF(K426="","",COUNTIF($K$7:K426,"ﾘｽﾄ１"))</f>
        <v/>
      </c>
      <c r="N426" s="53" t="str">
        <f t="shared" si="78"/>
        <v/>
      </c>
      <c r="O426" s="54" t="str">
        <f t="shared" si="79"/>
        <v/>
      </c>
      <c r="P426" s="53" t="str">
        <f t="shared" si="70"/>
        <v/>
      </c>
      <c r="Q426" s="52" t="str">
        <f t="shared" si="71"/>
        <v/>
      </c>
      <c r="R426" s="55" t="str">
        <f t="shared" si="72"/>
        <v/>
      </c>
      <c r="S426" s="52" t="str">
        <f t="shared" si="80"/>
        <v/>
      </c>
      <c r="T426" s="81" t="str">
        <f t="shared" si="73"/>
        <v/>
      </c>
      <c r="U426" s="53" t="str">
        <f>IF(S426="","",COUNTIF($S$7:S426,"該当２"))</f>
        <v/>
      </c>
      <c r="V426" s="56" t="str">
        <f t="shared" si="74"/>
        <v/>
      </c>
      <c r="W426" s="81" t="str">
        <f t="shared" si="75"/>
        <v/>
      </c>
      <c r="X426" s="53" t="str">
        <f>IF(V426="","",COUNTIF($V$7:V426,"該当３"))</f>
        <v/>
      </c>
    </row>
    <row r="427" spans="1:24">
      <c r="A427" s="237">
        <v>2020129010</v>
      </c>
      <c r="B427" s="237">
        <v>20</v>
      </c>
      <c r="C427" s="238">
        <v>201</v>
      </c>
      <c r="D427" s="239">
        <v>29</v>
      </c>
      <c r="E427" s="238">
        <v>10</v>
      </c>
      <c r="F427" s="237" t="s">
        <v>511</v>
      </c>
      <c r="G427" s="237" t="s">
        <v>512</v>
      </c>
      <c r="H427" s="237" t="s">
        <v>289</v>
      </c>
      <c r="I427" s="237" t="s">
        <v>4</v>
      </c>
      <c r="J427" s="51"/>
      <c r="K427" s="52" t="str">
        <f t="shared" si="76"/>
        <v/>
      </c>
      <c r="L427" s="81" t="str">
        <f t="shared" si="77"/>
        <v/>
      </c>
      <c r="M427" s="53" t="str">
        <f>IF(K427="","",COUNTIF($K$7:K427,"ﾘｽﾄ１"))</f>
        <v/>
      </c>
      <c r="N427" s="53" t="str">
        <f t="shared" si="78"/>
        <v/>
      </c>
      <c r="O427" s="54" t="str">
        <f t="shared" si="79"/>
        <v/>
      </c>
      <c r="P427" s="53" t="str">
        <f t="shared" si="70"/>
        <v/>
      </c>
      <c r="Q427" s="52" t="str">
        <f t="shared" si="71"/>
        <v/>
      </c>
      <c r="R427" s="55" t="str">
        <f t="shared" si="72"/>
        <v/>
      </c>
      <c r="S427" s="52" t="str">
        <f t="shared" si="80"/>
        <v/>
      </c>
      <c r="T427" s="81" t="str">
        <f t="shared" si="73"/>
        <v/>
      </c>
      <c r="U427" s="53" t="str">
        <f>IF(S427="","",COUNTIF($S$7:S427,"該当２"))</f>
        <v/>
      </c>
      <c r="V427" s="56" t="str">
        <f t="shared" si="74"/>
        <v/>
      </c>
      <c r="W427" s="81" t="str">
        <f t="shared" si="75"/>
        <v/>
      </c>
      <c r="X427" s="53" t="str">
        <f>IF(V427="","",COUNTIF($V$7:V427,"該当３"))</f>
        <v/>
      </c>
    </row>
    <row r="428" spans="1:24">
      <c r="A428" s="237">
        <v>2020129011</v>
      </c>
      <c r="B428" s="237">
        <v>20</v>
      </c>
      <c r="C428" s="238">
        <v>201</v>
      </c>
      <c r="D428" s="239">
        <v>29</v>
      </c>
      <c r="E428" s="238">
        <v>11</v>
      </c>
      <c r="F428" s="237" t="s">
        <v>511</v>
      </c>
      <c r="G428" s="237" t="s">
        <v>512</v>
      </c>
      <c r="H428" s="237" t="s">
        <v>289</v>
      </c>
      <c r="I428" s="237" t="s">
        <v>858</v>
      </c>
      <c r="J428" s="51"/>
      <c r="K428" s="52" t="str">
        <f t="shared" si="76"/>
        <v/>
      </c>
      <c r="L428" s="81" t="str">
        <f t="shared" si="77"/>
        <v/>
      </c>
      <c r="M428" s="53" t="str">
        <f>IF(K428="","",COUNTIF($K$7:K428,"ﾘｽﾄ１"))</f>
        <v/>
      </c>
      <c r="N428" s="53" t="str">
        <f t="shared" si="78"/>
        <v/>
      </c>
      <c r="O428" s="54" t="str">
        <f t="shared" si="79"/>
        <v/>
      </c>
      <c r="P428" s="53" t="str">
        <f t="shared" si="70"/>
        <v/>
      </c>
      <c r="Q428" s="52" t="str">
        <f t="shared" si="71"/>
        <v/>
      </c>
      <c r="R428" s="55" t="str">
        <f t="shared" si="72"/>
        <v/>
      </c>
      <c r="S428" s="52" t="str">
        <f t="shared" si="80"/>
        <v/>
      </c>
      <c r="T428" s="81" t="str">
        <f t="shared" si="73"/>
        <v/>
      </c>
      <c r="U428" s="53" t="str">
        <f>IF(S428="","",COUNTIF($S$7:S428,"該当２"))</f>
        <v/>
      </c>
      <c r="V428" s="56" t="str">
        <f t="shared" si="74"/>
        <v/>
      </c>
      <c r="W428" s="81" t="str">
        <f t="shared" si="75"/>
        <v/>
      </c>
      <c r="X428" s="53" t="str">
        <f>IF(V428="","",COUNTIF($V$7:V428,"該当３"))</f>
        <v/>
      </c>
    </row>
    <row r="429" spans="1:24">
      <c r="A429" s="237">
        <v>2020129012</v>
      </c>
      <c r="B429" s="237">
        <v>20</v>
      </c>
      <c r="C429" s="238">
        <v>201</v>
      </c>
      <c r="D429" s="239">
        <v>29</v>
      </c>
      <c r="E429" s="238">
        <v>12</v>
      </c>
      <c r="F429" s="237" t="s">
        <v>511</v>
      </c>
      <c r="G429" s="237" t="s">
        <v>512</v>
      </c>
      <c r="H429" s="237" t="s">
        <v>289</v>
      </c>
      <c r="I429" s="237" t="s">
        <v>859</v>
      </c>
      <c r="J429" s="51"/>
      <c r="K429" s="52" t="str">
        <f t="shared" si="76"/>
        <v/>
      </c>
      <c r="L429" s="81" t="str">
        <f t="shared" si="77"/>
        <v/>
      </c>
      <c r="M429" s="53" t="str">
        <f>IF(K429="","",COUNTIF($K$7:K429,"ﾘｽﾄ１"))</f>
        <v/>
      </c>
      <c r="N429" s="53" t="str">
        <f t="shared" si="78"/>
        <v/>
      </c>
      <c r="O429" s="54" t="str">
        <f t="shared" si="79"/>
        <v/>
      </c>
      <c r="P429" s="53" t="str">
        <f t="shared" si="70"/>
        <v/>
      </c>
      <c r="Q429" s="52" t="str">
        <f t="shared" si="71"/>
        <v/>
      </c>
      <c r="R429" s="55" t="str">
        <f t="shared" si="72"/>
        <v/>
      </c>
      <c r="S429" s="52" t="str">
        <f t="shared" si="80"/>
        <v/>
      </c>
      <c r="T429" s="81" t="str">
        <f t="shared" si="73"/>
        <v/>
      </c>
      <c r="U429" s="53" t="str">
        <f>IF(S429="","",COUNTIF($S$7:S429,"該当２"))</f>
        <v/>
      </c>
      <c r="V429" s="56" t="str">
        <f t="shared" si="74"/>
        <v/>
      </c>
      <c r="W429" s="81" t="str">
        <f t="shared" si="75"/>
        <v/>
      </c>
      <c r="X429" s="53" t="str">
        <f>IF(V429="","",COUNTIF($V$7:V429,"該当３"))</f>
        <v/>
      </c>
    </row>
    <row r="430" spans="1:24">
      <c r="A430" s="237">
        <v>2020129013</v>
      </c>
      <c r="B430" s="237">
        <v>20</v>
      </c>
      <c r="C430" s="238">
        <v>201</v>
      </c>
      <c r="D430" s="239">
        <v>29</v>
      </c>
      <c r="E430" s="238">
        <v>13</v>
      </c>
      <c r="F430" s="237" t="s">
        <v>511</v>
      </c>
      <c r="G430" s="237" t="s">
        <v>512</v>
      </c>
      <c r="H430" s="237" t="s">
        <v>289</v>
      </c>
      <c r="I430" s="237" t="s">
        <v>860</v>
      </c>
      <c r="J430" s="51"/>
      <c r="K430" s="52" t="str">
        <f t="shared" si="76"/>
        <v/>
      </c>
      <c r="L430" s="81" t="str">
        <f t="shared" si="77"/>
        <v/>
      </c>
      <c r="M430" s="53" t="str">
        <f>IF(K430="","",COUNTIF($K$7:K430,"ﾘｽﾄ１"))</f>
        <v/>
      </c>
      <c r="N430" s="53" t="str">
        <f t="shared" si="78"/>
        <v/>
      </c>
      <c r="O430" s="54" t="str">
        <f t="shared" si="79"/>
        <v/>
      </c>
      <c r="P430" s="53" t="str">
        <f t="shared" si="70"/>
        <v/>
      </c>
      <c r="Q430" s="52" t="str">
        <f t="shared" si="71"/>
        <v/>
      </c>
      <c r="R430" s="55" t="str">
        <f t="shared" si="72"/>
        <v/>
      </c>
      <c r="S430" s="52" t="str">
        <f t="shared" si="80"/>
        <v/>
      </c>
      <c r="T430" s="81" t="str">
        <f t="shared" si="73"/>
        <v/>
      </c>
      <c r="U430" s="53" t="str">
        <f>IF(S430="","",COUNTIF($S$7:S430,"該当２"))</f>
        <v/>
      </c>
      <c r="V430" s="56" t="str">
        <f t="shared" si="74"/>
        <v/>
      </c>
      <c r="W430" s="81" t="str">
        <f t="shared" si="75"/>
        <v/>
      </c>
      <c r="X430" s="53" t="str">
        <f>IF(V430="","",COUNTIF($V$7:V430,"該当３"))</f>
        <v/>
      </c>
    </row>
    <row r="431" spans="1:24">
      <c r="A431" s="237">
        <v>2020129014</v>
      </c>
      <c r="B431" s="237">
        <v>20</v>
      </c>
      <c r="C431" s="238">
        <v>201</v>
      </c>
      <c r="D431" s="239">
        <v>29</v>
      </c>
      <c r="E431" s="238">
        <v>14</v>
      </c>
      <c r="F431" s="237" t="s">
        <v>511</v>
      </c>
      <c r="G431" s="237" t="s">
        <v>512</v>
      </c>
      <c r="H431" s="237" t="s">
        <v>289</v>
      </c>
      <c r="I431" s="240" t="s">
        <v>861</v>
      </c>
      <c r="J431" s="51"/>
      <c r="K431" s="52" t="str">
        <f t="shared" si="76"/>
        <v/>
      </c>
      <c r="L431" s="81" t="str">
        <f t="shared" si="77"/>
        <v/>
      </c>
      <c r="M431" s="53" t="str">
        <f>IF(K431="","",COUNTIF($K$7:K431,"ﾘｽﾄ１"))</f>
        <v/>
      </c>
      <c r="N431" s="53" t="str">
        <f t="shared" si="78"/>
        <v/>
      </c>
      <c r="O431" s="54" t="str">
        <f t="shared" si="79"/>
        <v/>
      </c>
      <c r="P431" s="53" t="str">
        <f t="shared" si="70"/>
        <v/>
      </c>
      <c r="Q431" s="52" t="str">
        <f t="shared" si="71"/>
        <v/>
      </c>
      <c r="R431" s="55" t="str">
        <f t="shared" si="72"/>
        <v/>
      </c>
      <c r="S431" s="52" t="str">
        <f t="shared" si="80"/>
        <v/>
      </c>
      <c r="T431" s="81" t="str">
        <f t="shared" si="73"/>
        <v/>
      </c>
      <c r="U431" s="53" t="str">
        <f>IF(S431="","",COUNTIF($S$7:S431,"該当２"))</f>
        <v/>
      </c>
      <c r="V431" s="56" t="str">
        <f t="shared" si="74"/>
        <v/>
      </c>
      <c r="W431" s="81" t="str">
        <f t="shared" si="75"/>
        <v/>
      </c>
      <c r="X431" s="53" t="str">
        <f>IF(V431="","",COUNTIF($V$7:V431,"該当３"))</f>
        <v/>
      </c>
    </row>
    <row r="432" spans="1:24">
      <c r="A432" s="237">
        <v>2020129015</v>
      </c>
      <c r="B432" s="237">
        <v>20</v>
      </c>
      <c r="C432" s="238">
        <v>201</v>
      </c>
      <c r="D432" s="239">
        <v>29</v>
      </c>
      <c r="E432" s="238">
        <v>15</v>
      </c>
      <c r="F432" s="237" t="s">
        <v>511</v>
      </c>
      <c r="G432" s="237" t="s">
        <v>512</v>
      </c>
      <c r="H432" s="237" t="s">
        <v>289</v>
      </c>
      <c r="I432" s="241" t="s">
        <v>862</v>
      </c>
      <c r="J432" s="51"/>
      <c r="K432" s="52" t="str">
        <f t="shared" si="76"/>
        <v/>
      </c>
      <c r="L432" s="81" t="str">
        <f t="shared" si="77"/>
        <v/>
      </c>
      <c r="M432" s="53" t="str">
        <f>IF(K432="","",COUNTIF($K$7:K432,"ﾘｽﾄ１"))</f>
        <v/>
      </c>
      <c r="N432" s="53" t="str">
        <f t="shared" si="78"/>
        <v/>
      </c>
      <c r="O432" s="54" t="str">
        <f t="shared" si="79"/>
        <v/>
      </c>
      <c r="P432" s="53" t="str">
        <f t="shared" si="70"/>
        <v/>
      </c>
      <c r="Q432" s="52" t="str">
        <f t="shared" si="71"/>
        <v/>
      </c>
      <c r="R432" s="55" t="str">
        <f t="shared" si="72"/>
        <v/>
      </c>
      <c r="S432" s="52" t="str">
        <f t="shared" si="80"/>
        <v/>
      </c>
      <c r="T432" s="81" t="str">
        <f t="shared" si="73"/>
        <v/>
      </c>
      <c r="U432" s="53" t="str">
        <f>IF(S432="","",COUNTIF($S$7:S432,"該当２"))</f>
        <v/>
      </c>
      <c r="V432" s="56" t="str">
        <f t="shared" si="74"/>
        <v/>
      </c>
      <c r="W432" s="81" t="str">
        <f t="shared" si="75"/>
        <v/>
      </c>
      <c r="X432" s="53" t="str">
        <f>IF(V432="","",COUNTIF($V$7:V432,"該当３"))</f>
        <v/>
      </c>
    </row>
    <row r="433" spans="1:24">
      <c r="A433" s="237">
        <v>2020129016</v>
      </c>
      <c r="B433" s="237">
        <v>20</v>
      </c>
      <c r="C433" s="238">
        <v>201</v>
      </c>
      <c r="D433" s="239">
        <v>29</v>
      </c>
      <c r="E433" s="238">
        <v>16</v>
      </c>
      <c r="F433" s="237" t="s">
        <v>511</v>
      </c>
      <c r="G433" s="237" t="s">
        <v>512</v>
      </c>
      <c r="H433" s="237" t="s">
        <v>289</v>
      </c>
      <c r="I433" s="237" t="s">
        <v>308</v>
      </c>
      <c r="J433" s="51"/>
      <c r="K433" s="52" t="str">
        <f t="shared" si="76"/>
        <v/>
      </c>
      <c r="L433" s="81" t="str">
        <f t="shared" si="77"/>
        <v/>
      </c>
      <c r="M433" s="53" t="str">
        <f>IF(K433="","",COUNTIF($K$7:K433,"ﾘｽﾄ１"))</f>
        <v/>
      </c>
      <c r="N433" s="53" t="str">
        <f t="shared" si="78"/>
        <v/>
      </c>
      <c r="O433" s="54" t="str">
        <f t="shared" si="79"/>
        <v/>
      </c>
      <c r="P433" s="53" t="str">
        <f t="shared" si="70"/>
        <v/>
      </c>
      <c r="Q433" s="52" t="str">
        <f t="shared" si="71"/>
        <v/>
      </c>
      <c r="R433" s="55" t="str">
        <f t="shared" si="72"/>
        <v/>
      </c>
      <c r="S433" s="52" t="str">
        <f t="shared" si="80"/>
        <v/>
      </c>
      <c r="T433" s="81" t="str">
        <f t="shared" si="73"/>
        <v/>
      </c>
      <c r="U433" s="53" t="str">
        <f>IF(S433="","",COUNTIF($S$7:S433,"該当２"))</f>
        <v/>
      </c>
      <c r="V433" s="56" t="str">
        <f t="shared" si="74"/>
        <v/>
      </c>
      <c r="W433" s="81" t="str">
        <f t="shared" si="75"/>
        <v/>
      </c>
      <c r="X433" s="53" t="str">
        <f>IF(V433="","",COUNTIF($V$7:V433,"該当３"))</f>
        <v/>
      </c>
    </row>
    <row r="434" spans="1:24">
      <c r="A434" s="237">
        <v>2020129017</v>
      </c>
      <c r="B434" s="237">
        <v>20</v>
      </c>
      <c r="C434" s="238">
        <v>201</v>
      </c>
      <c r="D434" s="239">
        <v>29</v>
      </c>
      <c r="E434" s="238">
        <v>17</v>
      </c>
      <c r="F434" s="237" t="s">
        <v>511</v>
      </c>
      <c r="G434" s="237" t="s">
        <v>512</v>
      </c>
      <c r="H434" s="237" t="s">
        <v>289</v>
      </c>
      <c r="I434" s="237" t="s">
        <v>767</v>
      </c>
      <c r="J434" s="51"/>
      <c r="K434" s="52" t="str">
        <f t="shared" si="76"/>
        <v/>
      </c>
      <c r="L434" s="81" t="str">
        <f t="shared" si="77"/>
        <v/>
      </c>
      <c r="M434" s="53" t="str">
        <f>IF(K434="","",COUNTIF($K$7:K434,"ﾘｽﾄ１"))</f>
        <v/>
      </c>
      <c r="N434" s="53" t="str">
        <f t="shared" si="78"/>
        <v/>
      </c>
      <c r="O434" s="54" t="str">
        <f t="shared" si="79"/>
        <v/>
      </c>
      <c r="P434" s="53" t="str">
        <f t="shared" si="70"/>
        <v/>
      </c>
      <c r="Q434" s="52" t="str">
        <f t="shared" si="71"/>
        <v/>
      </c>
      <c r="R434" s="55" t="str">
        <f t="shared" si="72"/>
        <v/>
      </c>
      <c r="S434" s="52" t="str">
        <f t="shared" si="80"/>
        <v/>
      </c>
      <c r="T434" s="81" t="str">
        <f t="shared" si="73"/>
        <v/>
      </c>
      <c r="U434" s="53" t="str">
        <f>IF(S434="","",COUNTIF($S$7:S434,"該当２"))</f>
        <v/>
      </c>
      <c r="V434" s="56" t="str">
        <f t="shared" si="74"/>
        <v/>
      </c>
      <c r="W434" s="81" t="str">
        <f t="shared" si="75"/>
        <v/>
      </c>
      <c r="X434" s="53" t="str">
        <f>IF(V434="","",COUNTIF($V$7:V434,"該当３"))</f>
        <v/>
      </c>
    </row>
    <row r="435" spans="1:24">
      <c r="A435" s="237">
        <v>2020129018</v>
      </c>
      <c r="B435" s="237">
        <v>20</v>
      </c>
      <c r="C435" s="238">
        <v>201</v>
      </c>
      <c r="D435" s="239">
        <v>29</v>
      </c>
      <c r="E435" s="238">
        <v>18</v>
      </c>
      <c r="F435" s="237" t="s">
        <v>511</v>
      </c>
      <c r="G435" s="237" t="s">
        <v>512</v>
      </c>
      <c r="H435" s="237" t="s">
        <v>289</v>
      </c>
      <c r="I435" s="237" t="s">
        <v>863</v>
      </c>
      <c r="J435" s="51"/>
      <c r="K435" s="52" t="str">
        <f t="shared" si="76"/>
        <v/>
      </c>
      <c r="L435" s="81" t="str">
        <f t="shared" si="77"/>
        <v/>
      </c>
      <c r="M435" s="53" t="str">
        <f>IF(K435="","",COUNTIF($K$7:K435,"ﾘｽﾄ１"))</f>
        <v/>
      </c>
      <c r="N435" s="53" t="str">
        <f t="shared" si="78"/>
        <v/>
      </c>
      <c r="O435" s="54" t="str">
        <f t="shared" si="79"/>
        <v/>
      </c>
      <c r="P435" s="53" t="str">
        <f t="shared" si="70"/>
        <v/>
      </c>
      <c r="Q435" s="52" t="str">
        <f t="shared" si="71"/>
        <v/>
      </c>
      <c r="R435" s="55" t="str">
        <f t="shared" si="72"/>
        <v/>
      </c>
      <c r="S435" s="52" t="str">
        <f t="shared" si="80"/>
        <v/>
      </c>
      <c r="T435" s="81" t="str">
        <f t="shared" si="73"/>
        <v/>
      </c>
      <c r="U435" s="53" t="str">
        <f>IF(S435="","",COUNTIF($S$7:S435,"該当２"))</f>
        <v/>
      </c>
      <c r="V435" s="56" t="str">
        <f t="shared" si="74"/>
        <v/>
      </c>
      <c r="W435" s="81" t="str">
        <f t="shared" si="75"/>
        <v/>
      </c>
      <c r="X435" s="53" t="str">
        <f>IF(V435="","",COUNTIF($V$7:V435,"該当３"))</f>
        <v/>
      </c>
    </row>
    <row r="436" spans="1:24">
      <c r="A436" s="237">
        <v>2020130000</v>
      </c>
      <c r="B436" s="237">
        <v>20</v>
      </c>
      <c r="C436" s="238">
        <v>201</v>
      </c>
      <c r="D436" s="239">
        <v>30</v>
      </c>
      <c r="E436" s="238">
        <v>0</v>
      </c>
      <c r="F436" s="237" t="s">
        <v>511</v>
      </c>
      <c r="G436" s="237" t="s">
        <v>512</v>
      </c>
      <c r="H436" s="237" t="s">
        <v>864</v>
      </c>
      <c r="I436" s="237"/>
      <c r="J436" s="51"/>
      <c r="K436" s="52" t="str">
        <f t="shared" si="76"/>
        <v/>
      </c>
      <c r="L436" s="81" t="str">
        <f t="shared" si="77"/>
        <v/>
      </c>
      <c r="M436" s="53" t="str">
        <f>IF(K436="","",COUNTIF($K$7:K436,"ﾘｽﾄ１"))</f>
        <v/>
      </c>
      <c r="N436" s="53" t="str">
        <f t="shared" si="78"/>
        <v/>
      </c>
      <c r="O436" s="54" t="str">
        <f t="shared" si="79"/>
        <v/>
      </c>
      <c r="P436" s="53" t="str">
        <f t="shared" si="70"/>
        <v/>
      </c>
      <c r="Q436" s="52" t="str">
        <f t="shared" si="71"/>
        <v/>
      </c>
      <c r="R436" s="55" t="str">
        <f t="shared" si="72"/>
        <v/>
      </c>
      <c r="S436" s="52" t="str">
        <f t="shared" si="80"/>
        <v/>
      </c>
      <c r="T436" s="81" t="str">
        <f t="shared" si="73"/>
        <v/>
      </c>
      <c r="U436" s="53" t="str">
        <f>IF(S436="","",COUNTIF($S$7:S436,"該当２"))</f>
        <v/>
      </c>
      <c r="V436" s="56" t="str">
        <f t="shared" si="74"/>
        <v/>
      </c>
      <c r="W436" s="81" t="str">
        <f t="shared" si="75"/>
        <v/>
      </c>
      <c r="X436" s="53" t="str">
        <f>IF(V436="","",COUNTIF($V$7:V436,"該当３"))</f>
        <v/>
      </c>
    </row>
    <row r="437" spans="1:24">
      <c r="A437" s="237">
        <v>2020130001</v>
      </c>
      <c r="B437" s="237">
        <v>20</v>
      </c>
      <c r="C437" s="238">
        <v>201</v>
      </c>
      <c r="D437" s="239">
        <v>30</v>
      </c>
      <c r="E437" s="238">
        <v>1</v>
      </c>
      <c r="F437" s="237" t="s">
        <v>511</v>
      </c>
      <c r="G437" s="237" t="s">
        <v>512</v>
      </c>
      <c r="H437" s="237" t="s">
        <v>864</v>
      </c>
      <c r="I437" s="237" t="s">
        <v>865</v>
      </c>
      <c r="J437" s="51"/>
      <c r="K437" s="52" t="str">
        <f t="shared" si="76"/>
        <v/>
      </c>
      <c r="L437" s="81" t="str">
        <f t="shared" si="77"/>
        <v/>
      </c>
      <c r="M437" s="53" t="str">
        <f>IF(K437="","",COUNTIF($K$7:K437,"ﾘｽﾄ１"))</f>
        <v/>
      </c>
      <c r="N437" s="53" t="str">
        <f t="shared" si="78"/>
        <v/>
      </c>
      <c r="O437" s="54" t="str">
        <f t="shared" si="79"/>
        <v/>
      </c>
      <c r="P437" s="53" t="str">
        <f t="shared" si="70"/>
        <v/>
      </c>
      <c r="Q437" s="52" t="str">
        <f t="shared" si="71"/>
        <v/>
      </c>
      <c r="R437" s="55" t="str">
        <f t="shared" si="72"/>
        <v/>
      </c>
      <c r="S437" s="52" t="str">
        <f t="shared" si="80"/>
        <v/>
      </c>
      <c r="T437" s="81" t="str">
        <f t="shared" si="73"/>
        <v/>
      </c>
      <c r="U437" s="53" t="str">
        <f>IF(S437="","",COUNTIF($S$7:S437,"該当２"))</f>
        <v/>
      </c>
      <c r="V437" s="56" t="str">
        <f t="shared" si="74"/>
        <v/>
      </c>
      <c r="W437" s="81" t="str">
        <f t="shared" si="75"/>
        <v/>
      </c>
      <c r="X437" s="53" t="str">
        <f>IF(V437="","",COUNTIF($V$7:V437,"該当３"))</f>
        <v/>
      </c>
    </row>
    <row r="438" spans="1:24">
      <c r="A438" s="237">
        <v>2020130002</v>
      </c>
      <c r="B438" s="237">
        <v>20</v>
      </c>
      <c r="C438" s="238">
        <v>201</v>
      </c>
      <c r="D438" s="239">
        <v>30</v>
      </c>
      <c r="E438" s="238">
        <v>2</v>
      </c>
      <c r="F438" s="237" t="s">
        <v>511</v>
      </c>
      <c r="G438" s="237" t="s">
        <v>512</v>
      </c>
      <c r="H438" s="237" t="s">
        <v>864</v>
      </c>
      <c r="I438" s="237" t="s">
        <v>866</v>
      </c>
      <c r="J438" s="51"/>
      <c r="K438" s="52" t="str">
        <f t="shared" si="76"/>
        <v/>
      </c>
      <c r="L438" s="81" t="str">
        <f t="shared" si="77"/>
        <v/>
      </c>
      <c r="M438" s="53" t="str">
        <f>IF(K438="","",COUNTIF($K$7:K438,"ﾘｽﾄ１"))</f>
        <v/>
      </c>
      <c r="N438" s="53" t="str">
        <f t="shared" si="78"/>
        <v/>
      </c>
      <c r="O438" s="54" t="str">
        <f t="shared" si="79"/>
        <v/>
      </c>
      <c r="P438" s="53" t="str">
        <f t="shared" si="70"/>
        <v/>
      </c>
      <c r="Q438" s="52" t="str">
        <f t="shared" si="71"/>
        <v/>
      </c>
      <c r="R438" s="55" t="str">
        <f t="shared" si="72"/>
        <v/>
      </c>
      <c r="S438" s="52" t="str">
        <f t="shared" si="80"/>
        <v/>
      </c>
      <c r="T438" s="81" t="str">
        <f t="shared" si="73"/>
        <v/>
      </c>
      <c r="U438" s="53" t="str">
        <f>IF(S438="","",COUNTIF($S$7:S438,"該当２"))</f>
        <v/>
      </c>
      <c r="V438" s="56" t="str">
        <f t="shared" si="74"/>
        <v/>
      </c>
      <c r="W438" s="81" t="str">
        <f t="shared" si="75"/>
        <v/>
      </c>
      <c r="X438" s="53" t="str">
        <f>IF(V438="","",COUNTIF($V$7:V438,"該当３"))</f>
        <v/>
      </c>
    </row>
    <row r="439" spans="1:24">
      <c r="A439" s="237">
        <v>2020130003</v>
      </c>
      <c r="B439" s="237">
        <v>20</v>
      </c>
      <c r="C439" s="238">
        <v>201</v>
      </c>
      <c r="D439" s="239">
        <v>30</v>
      </c>
      <c r="E439" s="238">
        <v>3</v>
      </c>
      <c r="F439" s="237" t="s">
        <v>511</v>
      </c>
      <c r="G439" s="237" t="s">
        <v>512</v>
      </c>
      <c r="H439" s="237" t="s">
        <v>864</v>
      </c>
      <c r="I439" s="237" t="s">
        <v>867</v>
      </c>
      <c r="J439" s="51"/>
      <c r="K439" s="52" t="str">
        <f t="shared" si="76"/>
        <v/>
      </c>
      <c r="L439" s="81" t="str">
        <f t="shared" si="77"/>
        <v/>
      </c>
      <c r="M439" s="53" t="str">
        <f>IF(K439="","",COUNTIF($K$7:K439,"ﾘｽﾄ１"))</f>
        <v/>
      </c>
      <c r="N439" s="53" t="str">
        <f t="shared" si="78"/>
        <v/>
      </c>
      <c r="O439" s="54" t="str">
        <f t="shared" si="79"/>
        <v/>
      </c>
      <c r="P439" s="53" t="str">
        <f t="shared" si="70"/>
        <v/>
      </c>
      <c r="Q439" s="52" t="str">
        <f t="shared" si="71"/>
        <v/>
      </c>
      <c r="R439" s="55" t="str">
        <f t="shared" si="72"/>
        <v/>
      </c>
      <c r="S439" s="52" t="str">
        <f t="shared" si="80"/>
        <v/>
      </c>
      <c r="T439" s="81" t="str">
        <f t="shared" si="73"/>
        <v/>
      </c>
      <c r="U439" s="53" t="str">
        <f>IF(S439="","",COUNTIF($S$7:S439,"該当２"))</f>
        <v/>
      </c>
      <c r="V439" s="56" t="str">
        <f t="shared" si="74"/>
        <v/>
      </c>
      <c r="W439" s="81" t="str">
        <f t="shared" si="75"/>
        <v/>
      </c>
      <c r="X439" s="53" t="str">
        <f>IF(V439="","",COUNTIF($V$7:V439,"該当３"))</f>
        <v/>
      </c>
    </row>
    <row r="440" spans="1:24">
      <c r="A440" s="237">
        <v>2020130004</v>
      </c>
      <c r="B440" s="237">
        <v>20</v>
      </c>
      <c r="C440" s="238">
        <v>201</v>
      </c>
      <c r="D440" s="239">
        <v>30</v>
      </c>
      <c r="E440" s="238">
        <v>4</v>
      </c>
      <c r="F440" s="237" t="s">
        <v>511</v>
      </c>
      <c r="G440" s="237" t="s">
        <v>512</v>
      </c>
      <c r="H440" s="237" t="s">
        <v>864</v>
      </c>
      <c r="I440" s="237" t="s">
        <v>868</v>
      </c>
      <c r="J440" s="51"/>
      <c r="K440" s="52" t="str">
        <f t="shared" si="76"/>
        <v/>
      </c>
      <c r="L440" s="81" t="str">
        <f t="shared" si="77"/>
        <v/>
      </c>
      <c r="M440" s="53" t="str">
        <f>IF(K440="","",COUNTIF($K$7:K440,"ﾘｽﾄ１"))</f>
        <v/>
      </c>
      <c r="N440" s="53" t="str">
        <f t="shared" si="78"/>
        <v/>
      </c>
      <c r="O440" s="54" t="str">
        <f t="shared" si="79"/>
        <v/>
      </c>
      <c r="P440" s="53" t="str">
        <f t="shared" si="70"/>
        <v/>
      </c>
      <c r="Q440" s="52" t="str">
        <f t="shared" si="71"/>
        <v/>
      </c>
      <c r="R440" s="55" t="str">
        <f t="shared" si="72"/>
        <v/>
      </c>
      <c r="S440" s="52" t="str">
        <f t="shared" si="80"/>
        <v/>
      </c>
      <c r="T440" s="81" t="str">
        <f t="shared" si="73"/>
        <v/>
      </c>
      <c r="U440" s="53" t="str">
        <f>IF(S440="","",COUNTIF($S$7:S440,"該当２"))</f>
        <v/>
      </c>
      <c r="V440" s="56" t="str">
        <f t="shared" si="74"/>
        <v/>
      </c>
      <c r="W440" s="81" t="str">
        <f t="shared" si="75"/>
        <v/>
      </c>
      <c r="X440" s="53" t="str">
        <f>IF(V440="","",COUNTIF($V$7:V440,"該当３"))</f>
        <v/>
      </c>
    </row>
    <row r="441" spans="1:24">
      <c r="A441" s="237">
        <v>2020130005</v>
      </c>
      <c r="B441" s="237">
        <v>20</v>
      </c>
      <c r="C441" s="238">
        <v>201</v>
      </c>
      <c r="D441" s="239">
        <v>30</v>
      </c>
      <c r="E441" s="238">
        <v>5</v>
      </c>
      <c r="F441" s="237" t="s">
        <v>511</v>
      </c>
      <c r="G441" s="237" t="s">
        <v>512</v>
      </c>
      <c r="H441" s="237" t="s">
        <v>864</v>
      </c>
      <c r="I441" s="237" t="s">
        <v>869</v>
      </c>
      <c r="J441" s="51"/>
      <c r="K441" s="52" t="str">
        <f t="shared" si="76"/>
        <v/>
      </c>
      <c r="L441" s="81" t="str">
        <f t="shared" si="77"/>
        <v/>
      </c>
      <c r="M441" s="53" t="str">
        <f>IF(K441="","",COUNTIF($K$7:K441,"ﾘｽﾄ１"))</f>
        <v/>
      </c>
      <c r="N441" s="53" t="str">
        <f t="shared" si="78"/>
        <v/>
      </c>
      <c r="O441" s="54" t="str">
        <f t="shared" si="79"/>
        <v/>
      </c>
      <c r="P441" s="53" t="str">
        <f t="shared" si="70"/>
        <v/>
      </c>
      <c r="Q441" s="52" t="str">
        <f t="shared" si="71"/>
        <v/>
      </c>
      <c r="R441" s="55" t="str">
        <f t="shared" si="72"/>
        <v/>
      </c>
      <c r="S441" s="52" t="str">
        <f t="shared" si="80"/>
        <v/>
      </c>
      <c r="T441" s="81" t="str">
        <f t="shared" si="73"/>
        <v/>
      </c>
      <c r="U441" s="53" t="str">
        <f>IF(S441="","",COUNTIF($S$7:S441,"該当２"))</f>
        <v/>
      </c>
      <c r="V441" s="56" t="str">
        <f t="shared" si="74"/>
        <v/>
      </c>
      <c r="W441" s="81" t="str">
        <f t="shared" si="75"/>
        <v/>
      </c>
      <c r="X441" s="53" t="str">
        <f>IF(V441="","",COUNTIF($V$7:V441,"該当３"))</f>
        <v/>
      </c>
    </row>
    <row r="442" spans="1:24">
      <c r="A442" s="237">
        <v>2020130006</v>
      </c>
      <c r="B442" s="237">
        <v>20</v>
      </c>
      <c r="C442" s="238">
        <v>201</v>
      </c>
      <c r="D442" s="239">
        <v>30</v>
      </c>
      <c r="E442" s="238">
        <v>6</v>
      </c>
      <c r="F442" s="237" t="s">
        <v>511</v>
      </c>
      <c r="G442" s="237" t="s">
        <v>512</v>
      </c>
      <c r="H442" s="237" t="s">
        <v>864</v>
      </c>
      <c r="I442" s="237" t="s">
        <v>870</v>
      </c>
      <c r="J442" s="51"/>
      <c r="K442" s="52" t="str">
        <f t="shared" si="76"/>
        <v/>
      </c>
      <c r="L442" s="81" t="str">
        <f t="shared" si="77"/>
        <v/>
      </c>
      <c r="M442" s="53" t="str">
        <f>IF(K442="","",COUNTIF($K$7:K442,"ﾘｽﾄ１"))</f>
        <v/>
      </c>
      <c r="N442" s="53" t="str">
        <f t="shared" si="78"/>
        <v/>
      </c>
      <c r="O442" s="54" t="str">
        <f t="shared" si="79"/>
        <v/>
      </c>
      <c r="P442" s="53" t="str">
        <f t="shared" si="70"/>
        <v/>
      </c>
      <c r="Q442" s="52" t="str">
        <f t="shared" si="71"/>
        <v/>
      </c>
      <c r="R442" s="55" t="str">
        <f t="shared" si="72"/>
        <v/>
      </c>
      <c r="S442" s="52" t="str">
        <f t="shared" si="80"/>
        <v/>
      </c>
      <c r="T442" s="81" t="str">
        <f t="shared" si="73"/>
        <v/>
      </c>
      <c r="U442" s="53" t="str">
        <f>IF(S442="","",COUNTIF($S$7:S442,"該当２"))</f>
        <v/>
      </c>
      <c r="V442" s="56" t="str">
        <f t="shared" si="74"/>
        <v/>
      </c>
      <c r="W442" s="81" t="str">
        <f t="shared" si="75"/>
        <v/>
      </c>
      <c r="X442" s="53" t="str">
        <f>IF(V442="","",COUNTIF($V$7:V442,"該当３"))</f>
        <v/>
      </c>
    </row>
    <row r="443" spans="1:24">
      <c r="A443" s="237">
        <v>2020130007</v>
      </c>
      <c r="B443" s="237">
        <v>20</v>
      </c>
      <c r="C443" s="238">
        <v>201</v>
      </c>
      <c r="D443" s="239">
        <v>30</v>
      </c>
      <c r="E443" s="238">
        <v>7</v>
      </c>
      <c r="F443" s="237" t="s">
        <v>511</v>
      </c>
      <c r="G443" s="237" t="s">
        <v>512</v>
      </c>
      <c r="H443" s="237" t="s">
        <v>864</v>
      </c>
      <c r="I443" s="237" t="s">
        <v>717</v>
      </c>
      <c r="J443" s="51"/>
      <c r="K443" s="52" t="str">
        <f t="shared" si="76"/>
        <v/>
      </c>
      <c r="L443" s="81" t="str">
        <f t="shared" si="77"/>
        <v/>
      </c>
      <c r="M443" s="53" t="str">
        <f>IF(K443="","",COUNTIF($K$7:K443,"ﾘｽﾄ１"))</f>
        <v/>
      </c>
      <c r="N443" s="53" t="str">
        <f t="shared" si="78"/>
        <v/>
      </c>
      <c r="O443" s="54" t="str">
        <f t="shared" si="79"/>
        <v/>
      </c>
      <c r="P443" s="53" t="str">
        <f t="shared" si="70"/>
        <v/>
      </c>
      <c r="Q443" s="52" t="str">
        <f t="shared" si="71"/>
        <v/>
      </c>
      <c r="R443" s="55" t="str">
        <f t="shared" si="72"/>
        <v/>
      </c>
      <c r="S443" s="52" t="str">
        <f t="shared" si="80"/>
        <v/>
      </c>
      <c r="T443" s="81" t="str">
        <f t="shared" si="73"/>
        <v/>
      </c>
      <c r="U443" s="53" t="str">
        <f>IF(S443="","",COUNTIF($S$7:S443,"該当２"))</f>
        <v/>
      </c>
      <c r="V443" s="56" t="str">
        <f t="shared" si="74"/>
        <v/>
      </c>
      <c r="W443" s="81" t="str">
        <f t="shared" si="75"/>
        <v/>
      </c>
      <c r="X443" s="53" t="str">
        <f>IF(V443="","",COUNTIF($V$7:V443,"該当３"))</f>
        <v/>
      </c>
    </row>
    <row r="444" spans="1:24">
      <c r="A444" s="237">
        <v>2020130008</v>
      </c>
      <c r="B444" s="237">
        <v>20</v>
      </c>
      <c r="C444" s="238">
        <v>201</v>
      </c>
      <c r="D444" s="239">
        <v>30</v>
      </c>
      <c r="E444" s="238">
        <v>8</v>
      </c>
      <c r="F444" s="237" t="s">
        <v>511</v>
      </c>
      <c r="G444" s="237" t="s">
        <v>512</v>
      </c>
      <c r="H444" s="237" t="s">
        <v>864</v>
      </c>
      <c r="I444" s="237" t="s">
        <v>871</v>
      </c>
      <c r="J444" s="51"/>
      <c r="K444" s="52" t="str">
        <f t="shared" si="76"/>
        <v/>
      </c>
      <c r="L444" s="81" t="str">
        <f t="shared" si="77"/>
        <v/>
      </c>
      <c r="M444" s="53" t="str">
        <f>IF(K444="","",COUNTIF($K$7:K444,"ﾘｽﾄ１"))</f>
        <v/>
      </c>
      <c r="N444" s="53" t="str">
        <f t="shared" si="78"/>
        <v/>
      </c>
      <c r="O444" s="54" t="str">
        <f t="shared" si="79"/>
        <v/>
      </c>
      <c r="P444" s="53" t="str">
        <f t="shared" si="70"/>
        <v/>
      </c>
      <c r="Q444" s="52" t="str">
        <f t="shared" si="71"/>
        <v/>
      </c>
      <c r="R444" s="55" t="str">
        <f t="shared" si="72"/>
        <v/>
      </c>
      <c r="S444" s="52" t="str">
        <f t="shared" si="80"/>
        <v/>
      </c>
      <c r="T444" s="81" t="str">
        <f t="shared" si="73"/>
        <v/>
      </c>
      <c r="U444" s="53" t="str">
        <f>IF(S444="","",COUNTIF($S$7:S444,"該当２"))</f>
        <v/>
      </c>
      <c r="V444" s="56" t="str">
        <f t="shared" si="74"/>
        <v/>
      </c>
      <c r="W444" s="81" t="str">
        <f t="shared" si="75"/>
        <v/>
      </c>
      <c r="X444" s="53" t="str">
        <f>IF(V444="","",COUNTIF($V$7:V444,"該当３"))</f>
        <v/>
      </c>
    </row>
    <row r="445" spans="1:24">
      <c r="A445" s="237">
        <v>2020131000</v>
      </c>
      <c r="B445" s="237">
        <v>20</v>
      </c>
      <c r="C445" s="238">
        <v>201</v>
      </c>
      <c r="D445" s="239">
        <v>31</v>
      </c>
      <c r="E445" s="238">
        <v>0</v>
      </c>
      <c r="F445" s="237" t="s">
        <v>511</v>
      </c>
      <c r="G445" s="237" t="s">
        <v>512</v>
      </c>
      <c r="H445" s="237" t="s">
        <v>294</v>
      </c>
      <c r="I445" s="237"/>
      <c r="J445" s="51"/>
      <c r="K445" s="52" t="str">
        <f t="shared" si="76"/>
        <v/>
      </c>
      <c r="L445" s="81" t="str">
        <f t="shared" si="77"/>
        <v/>
      </c>
      <c r="M445" s="53" t="str">
        <f>IF(K445="","",COUNTIF($K$7:K445,"ﾘｽﾄ１"))</f>
        <v/>
      </c>
      <c r="N445" s="53" t="str">
        <f t="shared" si="78"/>
        <v/>
      </c>
      <c r="O445" s="54" t="str">
        <f t="shared" si="79"/>
        <v/>
      </c>
      <c r="P445" s="53" t="str">
        <f t="shared" si="70"/>
        <v/>
      </c>
      <c r="Q445" s="52" t="str">
        <f t="shared" si="71"/>
        <v/>
      </c>
      <c r="R445" s="55" t="str">
        <f t="shared" si="72"/>
        <v/>
      </c>
      <c r="S445" s="52" t="str">
        <f t="shared" si="80"/>
        <v/>
      </c>
      <c r="T445" s="81" t="str">
        <f t="shared" si="73"/>
        <v/>
      </c>
      <c r="U445" s="53" t="str">
        <f>IF(S445="","",COUNTIF($S$7:S445,"該当２"))</f>
        <v/>
      </c>
      <c r="V445" s="56" t="str">
        <f t="shared" si="74"/>
        <v/>
      </c>
      <c r="W445" s="81" t="str">
        <f t="shared" si="75"/>
        <v/>
      </c>
      <c r="X445" s="53" t="str">
        <f>IF(V445="","",COUNTIF($V$7:V445,"該当３"))</f>
        <v/>
      </c>
    </row>
    <row r="446" spans="1:24">
      <c r="A446" s="237">
        <v>2020131001</v>
      </c>
      <c r="B446" s="237">
        <v>20</v>
      </c>
      <c r="C446" s="238">
        <v>201</v>
      </c>
      <c r="D446" s="239">
        <v>31</v>
      </c>
      <c r="E446" s="238">
        <v>1</v>
      </c>
      <c r="F446" s="237" t="s">
        <v>511</v>
      </c>
      <c r="G446" s="237" t="s">
        <v>512</v>
      </c>
      <c r="H446" s="237" t="s">
        <v>294</v>
      </c>
      <c r="I446" s="237" t="s">
        <v>872</v>
      </c>
      <c r="J446" s="51"/>
      <c r="K446" s="52" t="str">
        <f t="shared" si="76"/>
        <v/>
      </c>
      <c r="L446" s="81" t="str">
        <f t="shared" si="77"/>
        <v/>
      </c>
      <c r="M446" s="53" t="str">
        <f>IF(K446="","",COUNTIF($K$7:K446,"ﾘｽﾄ１"))</f>
        <v/>
      </c>
      <c r="N446" s="53" t="str">
        <f t="shared" si="78"/>
        <v/>
      </c>
      <c r="O446" s="54" t="str">
        <f t="shared" si="79"/>
        <v/>
      </c>
      <c r="P446" s="53" t="str">
        <f t="shared" si="70"/>
        <v/>
      </c>
      <c r="Q446" s="52" t="str">
        <f t="shared" si="71"/>
        <v/>
      </c>
      <c r="R446" s="55" t="str">
        <f t="shared" si="72"/>
        <v/>
      </c>
      <c r="S446" s="52" t="str">
        <f t="shared" si="80"/>
        <v/>
      </c>
      <c r="T446" s="81" t="str">
        <f t="shared" si="73"/>
        <v/>
      </c>
      <c r="U446" s="53" t="str">
        <f>IF(S446="","",COUNTIF($S$7:S446,"該当２"))</f>
        <v/>
      </c>
      <c r="V446" s="56" t="str">
        <f t="shared" si="74"/>
        <v/>
      </c>
      <c r="W446" s="81" t="str">
        <f t="shared" si="75"/>
        <v/>
      </c>
      <c r="X446" s="53" t="str">
        <f>IF(V446="","",COUNTIF($V$7:V446,"該当３"))</f>
        <v/>
      </c>
    </row>
    <row r="447" spans="1:24">
      <c r="A447" s="237">
        <v>2020131002</v>
      </c>
      <c r="B447" s="237">
        <v>20</v>
      </c>
      <c r="C447" s="238">
        <v>201</v>
      </c>
      <c r="D447" s="239">
        <v>31</v>
      </c>
      <c r="E447" s="238">
        <v>2</v>
      </c>
      <c r="F447" s="237" t="s">
        <v>511</v>
      </c>
      <c r="G447" s="237" t="s">
        <v>512</v>
      </c>
      <c r="H447" s="237" t="s">
        <v>294</v>
      </c>
      <c r="I447" s="237" t="s">
        <v>873</v>
      </c>
      <c r="J447" s="51"/>
      <c r="K447" s="52" t="str">
        <f t="shared" si="76"/>
        <v/>
      </c>
      <c r="L447" s="81" t="str">
        <f t="shared" si="77"/>
        <v/>
      </c>
      <c r="M447" s="53" t="str">
        <f>IF(K447="","",COUNTIF($K$7:K447,"ﾘｽﾄ１"))</f>
        <v/>
      </c>
      <c r="N447" s="53" t="str">
        <f t="shared" si="78"/>
        <v/>
      </c>
      <c r="O447" s="54" t="str">
        <f t="shared" si="79"/>
        <v/>
      </c>
      <c r="P447" s="53" t="str">
        <f t="shared" si="70"/>
        <v/>
      </c>
      <c r="Q447" s="52" t="str">
        <f t="shared" si="71"/>
        <v/>
      </c>
      <c r="R447" s="55" t="str">
        <f t="shared" si="72"/>
        <v/>
      </c>
      <c r="S447" s="52" t="str">
        <f t="shared" si="80"/>
        <v/>
      </c>
      <c r="T447" s="81" t="str">
        <f t="shared" si="73"/>
        <v/>
      </c>
      <c r="U447" s="53" t="str">
        <f>IF(S447="","",COUNTIF($S$7:S447,"該当２"))</f>
        <v/>
      </c>
      <c r="V447" s="56" t="str">
        <f t="shared" si="74"/>
        <v/>
      </c>
      <c r="W447" s="81" t="str">
        <f t="shared" si="75"/>
        <v/>
      </c>
      <c r="X447" s="53" t="str">
        <f>IF(V447="","",COUNTIF($V$7:V447,"該当３"))</f>
        <v/>
      </c>
    </row>
    <row r="448" spans="1:24">
      <c r="A448" s="237">
        <v>2020131003</v>
      </c>
      <c r="B448" s="237">
        <v>20</v>
      </c>
      <c r="C448" s="238">
        <v>201</v>
      </c>
      <c r="D448" s="239">
        <v>31</v>
      </c>
      <c r="E448" s="238">
        <v>3</v>
      </c>
      <c r="F448" s="237" t="s">
        <v>511</v>
      </c>
      <c r="G448" s="237" t="s">
        <v>512</v>
      </c>
      <c r="H448" s="237" t="s">
        <v>294</v>
      </c>
      <c r="I448" s="237" t="s">
        <v>874</v>
      </c>
      <c r="J448" s="51"/>
      <c r="K448" s="52" t="str">
        <f t="shared" si="76"/>
        <v/>
      </c>
      <c r="L448" s="81" t="str">
        <f t="shared" si="77"/>
        <v/>
      </c>
      <c r="M448" s="53" t="str">
        <f>IF(K448="","",COUNTIF($K$7:K448,"ﾘｽﾄ１"))</f>
        <v/>
      </c>
      <c r="N448" s="53" t="str">
        <f t="shared" si="78"/>
        <v/>
      </c>
      <c r="O448" s="54" t="str">
        <f t="shared" si="79"/>
        <v/>
      </c>
      <c r="P448" s="53" t="str">
        <f t="shared" si="70"/>
        <v/>
      </c>
      <c r="Q448" s="52" t="str">
        <f t="shared" si="71"/>
        <v/>
      </c>
      <c r="R448" s="55" t="str">
        <f t="shared" si="72"/>
        <v/>
      </c>
      <c r="S448" s="52" t="str">
        <f t="shared" si="80"/>
        <v/>
      </c>
      <c r="T448" s="81" t="str">
        <f t="shared" si="73"/>
        <v/>
      </c>
      <c r="U448" s="53" t="str">
        <f>IF(S448="","",COUNTIF($S$7:S448,"該当２"))</f>
        <v/>
      </c>
      <c r="V448" s="56" t="str">
        <f t="shared" si="74"/>
        <v/>
      </c>
      <c r="W448" s="81" t="str">
        <f t="shared" si="75"/>
        <v/>
      </c>
      <c r="X448" s="53" t="str">
        <f>IF(V448="","",COUNTIF($V$7:V448,"該当３"))</f>
        <v/>
      </c>
    </row>
    <row r="449" spans="1:24">
      <c r="A449" s="237">
        <v>2020131004</v>
      </c>
      <c r="B449" s="237">
        <v>20</v>
      </c>
      <c r="C449" s="238">
        <v>201</v>
      </c>
      <c r="D449" s="239">
        <v>31</v>
      </c>
      <c r="E449" s="238">
        <v>4</v>
      </c>
      <c r="F449" s="237" t="s">
        <v>511</v>
      </c>
      <c r="G449" s="237" t="s">
        <v>512</v>
      </c>
      <c r="H449" s="237" t="s">
        <v>294</v>
      </c>
      <c r="I449" s="237" t="s">
        <v>875</v>
      </c>
      <c r="J449" s="51"/>
      <c r="K449" s="52" t="str">
        <f t="shared" si="76"/>
        <v/>
      </c>
      <c r="L449" s="81" t="str">
        <f t="shared" si="77"/>
        <v/>
      </c>
      <c r="M449" s="53" t="str">
        <f>IF(K449="","",COUNTIF($K$7:K449,"ﾘｽﾄ１"))</f>
        <v/>
      </c>
      <c r="N449" s="53" t="str">
        <f t="shared" si="78"/>
        <v/>
      </c>
      <c r="O449" s="54" t="str">
        <f t="shared" si="79"/>
        <v/>
      </c>
      <c r="P449" s="53" t="str">
        <f t="shared" si="70"/>
        <v/>
      </c>
      <c r="Q449" s="52" t="str">
        <f t="shared" si="71"/>
        <v/>
      </c>
      <c r="R449" s="55" t="str">
        <f t="shared" si="72"/>
        <v/>
      </c>
      <c r="S449" s="52" t="str">
        <f t="shared" si="80"/>
        <v/>
      </c>
      <c r="T449" s="81" t="str">
        <f t="shared" si="73"/>
        <v/>
      </c>
      <c r="U449" s="53" t="str">
        <f>IF(S449="","",COUNTIF($S$7:S449,"該当２"))</f>
        <v/>
      </c>
      <c r="V449" s="56" t="str">
        <f t="shared" si="74"/>
        <v/>
      </c>
      <c r="W449" s="81" t="str">
        <f t="shared" si="75"/>
        <v/>
      </c>
      <c r="X449" s="53" t="str">
        <f>IF(V449="","",COUNTIF($V$7:V449,"該当３"))</f>
        <v/>
      </c>
    </row>
    <row r="450" spans="1:24">
      <c r="A450" s="237">
        <v>2020131005</v>
      </c>
      <c r="B450" s="237">
        <v>20</v>
      </c>
      <c r="C450" s="238">
        <v>201</v>
      </c>
      <c r="D450" s="239">
        <v>31</v>
      </c>
      <c r="E450" s="238">
        <v>5</v>
      </c>
      <c r="F450" s="237" t="s">
        <v>511</v>
      </c>
      <c r="G450" s="237" t="s">
        <v>512</v>
      </c>
      <c r="H450" s="237" t="s">
        <v>294</v>
      </c>
      <c r="I450" s="237" t="s">
        <v>558</v>
      </c>
      <c r="J450" s="51"/>
      <c r="K450" s="52" t="str">
        <f t="shared" si="76"/>
        <v/>
      </c>
      <c r="L450" s="81" t="str">
        <f t="shared" si="77"/>
        <v/>
      </c>
      <c r="M450" s="53" t="str">
        <f>IF(K450="","",COUNTIF($K$7:K450,"ﾘｽﾄ１"))</f>
        <v/>
      </c>
      <c r="N450" s="53" t="str">
        <f t="shared" si="78"/>
        <v/>
      </c>
      <c r="O450" s="54" t="str">
        <f t="shared" si="79"/>
        <v/>
      </c>
      <c r="P450" s="53" t="str">
        <f t="shared" si="70"/>
        <v/>
      </c>
      <c r="Q450" s="52" t="str">
        <f t="shared" si="71"/>
        <v/>
      </c>
      <c r="R450" s="55" t="str">
        <f t="shared" si="72"/>
        <v/>
      </c>
      <c r="S450" s="52" t="str">
        <f t="shared" si="80"/>
        <v/>
      </c>
      <c r="T450" s="81" t="str">
        <f t="shared" si="73"/>
        <v/>
      </c>
      <c r="U450" s="53" t="str">
        <f>IF(S450="","",COUNTIF($S$7:S450,"該当２"))</f>
        <v/>
      </c>
      <c r="V450" s="56" t="str">
        <f t="shared" si="74"/>
        <v/>
      </c>
      <c r="W450" s="81" t="str">
        <f t="shared" si="75"/>
        <v/>
      </c>
      <c r="X450" s="53" t="str">
        <f>IF(V450="","",COUNTIF($V$7:V450,"該当３"))</f>
        <v/>
      </c>
    </row>
    <row r="451" spans="1:24">
      <c r="A451" s="237">
        <v>2020131006</v>
      </c>
      <c r="B451" s="237">
        <v>20</v>
      </c>
      <c r="C451" s="238">
        <v>201</v>
      </c>
      <c r="D451" s="239">
        <v>31</v>
      </c>
      <c r="E451" s="238">
        <v>6</v>
      </c>
      <c r="F451" s="237" t="s">
        <v>511</v>
      </c>
      <c r="G451" s="237" t="s">
        <v>512</v>
      </c>
      <c r="H451" s="237" t="s">
        <v>294</v>
      </c>
      <c r="I451" s="237" t="s">
        <v>876</v>
      </c>
      <c r="J451" s="51"/>
      <c r="K451" s="52" t="str">
        <f t="shared" si="76"/>
        <v/>
      </c>
      <c r="L451" s="81" t="str">
        <f t="shared" si="77"/>
        <v/>
      </c>
      <c r="M451" s="53" t="str">
        <f>IF(K451="","",COUNTIF($K$7:K451,"ﾘｽﾄ１"))</f>
        <v/>
      </c>
      <c r="N451" s="53" t="str">
        <f t="shared" si="78"/>
        <v/>
      </c>
      <c r="O451" s="54" t="str">
        <f t="shared" si="79"/>
        <v/>
      </c>
      <c r="P451" s="53" t="str">
        <f t="shared" si="70"/>
        <v/>
      </c>
      <c r="Q451" s="52" t="str">
        <f t="shared" si="71"/>
        <v/>
      </c>
      <c r="R451" s="55" t="str">
        <f t="shared" si="72"/>
        <v/>
      </c>
      <c r="S451" s="52" t="str">
        <f t="shared" si="80"/>
        <v/>
      </c>
      <c r="T451" s="81" t="str">
        <f t="shared" si="73"/>
        <v/>
      </c>
      <c r="U451" s="53" t="str">
        <f>IF(S451="","",COUNTIF($S$7:S451,"該当２"))</f>
        <v/>
      </c>
      <c r="V451" s="56" t="str">
        <f t="shared" si="74"/>
        <v/>
      </c>
      <c r="W451" s="81" t="str">
        <f t="shared" si="75"/>
        <v/>
      </c>
      <c r="X451" s="53" t="str">
        <f>IF(V451="","",COUNTIF($V$7:V451,"該当３"))</f>
        <v/>
      </c>
    </row>
    <row r="452" spans="1:24">
      <c r="A452" s="237">
        <v>2020132000</v>
      </c>
      <c r="B452" s="237">
        <v>20</v>
      </c>
      <c r="C452" s="238">
        <v>201</v>
      </c>
      <c r="D452" s="239">
        <v>32</v>
      </c>
      <c r="E452" s="238">
        <v>0</v>
      </c>
      <c r="F452" s="237" t="s">
        <v>511</v>
      </c>
      <c r="G452" s="237" t="s">
        <v>512</v>
      </c>
      <c r="H452" s="237" t="s">
        <v>877</v>
      </c>
      <c r="I452" s="237"/>
      <c r="J452" s="51"/>
      <c r="K452" s="52" t="str">
        <f t="shared" si="76"/>
        <v/>
      </c>
      <c r="L452" s="81" t="str">
        <f t="shared" si="77"/>
        <v/>
      </c>
      <c r="M452" s="53" t="str">
        <f>IF(K452="","",COUNTIF($K$7:K452,"ﾘｽﾄ１"))</f>
        <v/>
      </c>
      <c r="N452" s="53" t="str">
        <f t="shared" si="78"/>
        <v/>
      </c>
      <c r="O452" s="54" t="str">
        <f t="shared" si="79"/>
        <v/>
      </c>
      <c r="P452" s="53" t="str">
        <f t="shared" si="70"/>
        <v/>
      </c>
      <c r="Q452" s="52" t="str">
        <f t="shared" si="71"/>
        <v/>
      </c>
      <c r="R452" s="55" t="str">
        <f t="shared" si="72"/>
        <v/>
      </c>
      <c r="S452" s="52" t="str">
        <f t="shared" si="80"/>
        <v/>
      </c>
      <c r="T452" s="81" t="str">
        <f t="shared" si="73"/>
        <v/>
      </c>
      <c r="U452" s="53" t="str">
        <f>IF(S452="","",COUNTIF($S$7:S452,"該当２"))</f>
        <v/>
      </c>
      <c r="V452" s="56" t="str">
        <f t="shared" si="74"/>
        <v/>
      </c>
      <c r="W452" s="81" t="str">
        <f t="shared" si="75"/>
        <v/>
      </c>
      <c r="X452" s="53" t="str">
        <f>IF(V452="","",COUNTIF($V$7:V452,"該当３"))</f>
        <v/>
      </c>
    </row>
    <row r="453" spans="1:24">
      <c r="A453" s="237">
        <v>2020132001</v>
      </c>
      <c r="B453" s="237">
        <v>20</v>
      </c>
      <c r="C453" s="238">
        <v>201</v>
      </c>
      <c r="D453" s="239">
        <v>32</v>
      </c>
      <c r="E453" s="238">
        <v>1</v>
      </c>
      <c r="F453" s="237" t="s">
        <v>511</v>
      </c>
      <c r="G453" s="237" t="s">
        <v>512</v>
      </c>
      <c r="H453" s="237" t="s">
        <v>877</v>
      </c>
      <c r="I453" s="237" t="s">
        <v>307</v>
      </c>
      <c r="J453" s="51"/>
      <c r="K453" s="52" t="str">
        <f t="shared" si="76"/>
        <v/>
      </c>
      <c r="L453" s="81" t="str">
        <f t="shared" si="77"/>
        <v/>
      </c>
      <c r="M453" s="53" t="str">
        <f>IF(K453="","",COUNTIF($K$7:K453,"ﾘｽﾄ１"))</f>
        <v/>
      </c>
      <c r="N453" s="53" t="str">
        <f t="shared" si="78"/>
        <v/>
      </c>
      <c r="O453" s="54" t="str">
        <f t="shared" si="79"/>
        <v/>
      </c>
      <c r="P453" s="53" t="str">
        <f t="shared" si="70"/>
        <v/>
      </c>
      <c r="Q453" s="52" t="str">
        <f t="shared" si="71"/>
        <v/>
      </c>
      <c r="R453" s="55" t="str">
        <f t="shared" si="72"/>
        <v/>
      </c>
      <c r="S453" s="52" t="str">
        <f t="shared" si="80"/>
        <v/>
      </c>
      <c r="T453" s="81" t="str">
        <f t="shared" si="73"/>
        <v/>
      </c>
      <c r="U453" s="53" t="str">
        <f>IF(S453="","",COUNTIF($S$7:S453,"該当２"))</f>
        <v/>
      </c>
      <c r="V453" s="56" t="str">
        <f t="shared" si="74"/>
        <v/>
      </c>
      <c r="W453" s="81" t="str">
        <f t="shared" si="75"/>
        <v/>
      </c>
      <c r="X453" s="53" t="str">
        <f>IF(V453="","",COUNTIF($V$7:V453,"該当３"))</f>
        <v/>
      </c>
    </row>
    <row r="454" spans="1:24">
      <c r="A454" s="237">
        <v>2020132002</v>
      </c>
      <c r="B454" s="237">
        <v>20</v>
      </c>
      <c r="C454" s="238">
        <v>201</v>
      </c>
      <c r="D454" s="239">
        <v>32</v>
      </c>
      <c r="E454" s="238">
        <v>2</v>
      </c>
      <c r="F454" s="237" t="s">
        <v>511</v>
      </c>
      <c r="G454" s="237" t="s">
        <v>512</v>
      </c>
      <c r="H454" s="237" t="s">
        <v>877</v>
      </c>
      <c r="I454" s="237" t="s">
        <v>315</v>
      </c>
      <c r="J454" s="51"/>
      <c r="K454" s="52" t="str">
        <f t="shared" si="76"/>
        <v/>
      </c>
      <c r="L454" s="81" t="str">
        <f t="shared" si="77"/>
        <v/>
      </c>
      <c r="M454" s="53" t="str">
        <f>IF(K454="","",COUNTIF($K$7:K454,"ﾘｽﾄ１"))</f>
        <v/>
      </c>
      <c r="N454" s="53" t="str">
        <f t="shared" si="78"/>
        <v/>
      </c>
      <c r="O454" s="54" t="str">
        <f t="shared" si="79"/>
        <v/>
      </c>
      <c r="P454" s="53" t="str">
        <f t="shared" si="70"/>
        <v/>
      </c>
      <c r="Q454" s="52" t="str">
        <f t="shared" si="71"/>
        <v/>
      </c>
      <c r="R454" s="55" t="str">
        <f t="shared" si="72"/>
        <v/>
      </c>
      <c r="S454" s="52" t="str">
        <f t="shared" si="80"/>
        <v/>
      </c>
      <c r="T454" s="81" t="str">
        <f t="shared" si="73"/>
        <v/>
      </c>
      <c r="U454" s="53" t="str">
        <f>IF(S454="","",COUNTIF($S$7:S454,"該当２"))</f>
        <v/>
      </c>
      <c r="V454" s="56" t="str">
        <f t="shared" si="74"/>
        <v/>
      </c>
      <c r="W454" s="81" t="str">
        <f t="shared" si="75"/>
        <v/>
      </c>
      <c r="X454" s="53" t="str">
        <f>IF(V454="","",COUNTIF($V$7:V454,"該当３"))</f>
        <v/>
      </c>
    </row>
    <row r="455" spans="1:24">
      <c r="A455" s="237">
        <v>2020132003</v>
      </c>
      <c r="B455" s="237">
        <v>20</v>
      </c>
      <c r="C455" s="238">
        <v>201</v>
      </c>
      <c r="D455" s="239">
        <v>32</v>
      </c>
      <c r="E455" s="238">
        <v>3</v>
      </c>
      <c r="F455" s="237" t="s">
        <v>511</v>
      </c>
      <c r="G455" s="237" t="s">
        <v>512</v>
      </c>
      <c r="H455" s="237" t="s">
        <v>877</v>
      </c>
      <c r="I455" s="237" t="s">
        <v>878</v>
      </c>
      <c r="J455" s="51"/>
      <c r="K455" s="52" t="str">
        <f t="shared" si="76"/>
        <v/>
      </c>
      <c r="L455" s="81" t="str">
        <f t="shared" si="77"/>
        <v/>
      </c>
      <c r="M455" s="53" t="str">
        <f>IF(K455="","",COUNTIF($K$7:K455,"ﾘｽﾄ１"))</f>
        <v/>
      </c>
      <c r="N455" s="53" t="str">
        <f t="shared" si="78"/>
        <v/>
      </c>
      <c r="O455" s="54" t="str">
        <f t="shared" si="79"/>
        <v/>
      </c>
      <c r="P455" s="53" t="str">
        <f t="shared" si="70"/>
        <v/>
      </c>
      <c r="Q455" s="52" t="str">
        <f t="shared" si="71"/>
        <v/>
      </c>
      <c r="R455" s="55" t="str">
        <f t="shared" si="72"/>
        <v/>
      </c>
      <c r="S455" s="52" t="str">
        <f t="shared" si="80"/>
        <v/>
      </c>
      <c r="T455" s="81" t="str">
        <f t="shared" si="73"/>
        <v/>
      </c>
      <c r="U455" s="53" t="str">
        <f>IF(S455="","",COUNTIF($S$7:S455,"該当２"))</f>
        <v/>
      </c>
      <c r="V455" s="56" t="str">
        <f t="shared" si="74"/>
        <v/>
      </c>
      <c r="W455" s="81" t="str">
        <f t="shared" si="75"/>
        <v/>
      </c>
      <c r="X455" s="53" t="str">
        <f>IF(V455="","",COUNTIF($V$7:V455,"該当３"))</f>
        <v/>
      </c>
    </row>
    <row r="456" spans="1:24">
      <c r="A456" s="237">
        <v>2020132004</v>
      </c>
      <c r="B456" s="237">
        <v>20</v>
      </c>
      <c r="C456" s="238">
        <v>201</v>
      </c>
      <c r="D456" s="239">
        <v>32</v>
      </c>
      <c r="E456" s="238">
        <v>4</v>
      </c>
      <c r="F456" s="237" t="s">
        <v>511</v>
      </c>
      <c r="G456" s="237" t="s">
        <v>512</v>
      </c>
      <c r="H456" s="237" t="s">
        <v>877</v>
      </c>
      <c r="I456" s="237" t="s">
        <v>879</v>
      </c>
      <c r="J456" s="51"/>
      <c r="K456" s="52" t="str">
        <f t="shared" si="76"/>
        <v/>
      </c>
      <c r="L456" s="81" t="str">
        <f t="shared" si="77"/>
        <v/>
      </c>
      <c r="M456" s="53" t="str">
        <f>IF(K456="","",COUNTIF($K$7:K456,"ﾘｽﾄ１"))</f>
        <v/>
      </c>
      <c r="N456" s="53" t="str">
        <f t="shared" si="78"/>
        <v/>
      </c>
      <c r="O456" s="54" t="str">
        <f t="shared" si="79"/>
        <v/>
      </c>
      <c r="P456" s="53" t="str">
        <f t="shared" si="70"/>
        <v/>
      </c>
      <c r="Q456" s="52" t="str">
        <f t="shared" si="71"/>
        <v/>
      </c>
      <c r="R456" s="55" t="str">
        <f t="shared" si="72"/>
        <v/>
      </c>
      <c r="S456" s="52" t="str">
        <f t="shared" si="80"/>
        <v/>
      </c>
      <c r="T456" s="81" t="str">
        <f t="shared" si="73"/>
        <v/>
      </c>
      <c r="U456" s="53" t="str">
        <f>IF(S456="","",COUNTIF($S$7:S456,"該当２"))</f>
        <v/>
      </c>
      <c r="V456" s="56" t="str">
        <f t="shared" si="74"/>
        <v/>
      </c>
      <c r="W456" s="81" t="str">
        <f t="shared" si="75"/>
        <v/>
      </c>
      <c r="X456" s="53" t="str">
        <f>IF(V456="","",COUNTIF($V$7:V456,"該当３"))</f>
        <v/>
      </c>
    </row>
    <row r="457" spans="1:24">
      <c r="A457" s="237">
        <v>2020132005</v>
      </c>
      <c r="B457" s="237">
        <v>20</v>
      </c>
      <c r="C457" s="238">
        <v>201</v>
      </c>
      <c r="D457" s="239">
        <v>32</v>
      </c>
      <c r="E457" s="238">
        <v>5</v>
      </c>
      <c r="F457" s="237" t="s">
        <v>511</v>
      </c>
      <c r="G457" s="237" t="s">
        <v>512</v>
      </c>
      <c r="H457" s="237" t="s">
        <v>877</v>
      </c>
      <c r="I457" s="237" t="s">
        <v>880</v>
      </c>
      <c r="J457" s="51"/>
      <c r="K457" s="52" t="str">
        <f t="shared" si="76"/>
        <v/>
      </c>
      <c r="L457" s="81" t="str">
        <f t="shared" si="77"/>
        <v/>
      </c>
      <c r="M457" s="53" t="str">
        <f>IF(K457="","",COUNTIF($K$7:K457,"ﾘｽﾄ１"))</f>
        <v/>
      </c>
      <c r="N457" s="53" t="str">
        <f t="shared" si="78"/>
        <v/>
      </c>
      <c r="O457" s="54" t="str">
        <f t="shared" si="79"/>
        <v/>
      </c>
      <c r="P457" s="53" t="str">
        <f t="shared" ref="P457:P520" si="81">IF(O457="該当１",G457,"")</f>
        <v/>
      </c>
      <c r="Q457" s="52" t="str">
        <f t="shared" ref="Q457:Q520" si="82">IF(O457="該当１","ﾘｽﾄ2","")</f>
        <v/>
      </c>
      <c r="R457" s="55" t="str">
        <f t="shared" ref="R457:R520" si="83">IF(Q457="ﾘｽﾄ2",H457,"")</f>
        <v/>
      </c>
      <c r="S457" s="52" t="str">
        <f t="shared" si="80"/>
        <v/>
      </c>
      <c r="T457" s="81" t="str">
        <f t="shared" ref="T457:T520" si="84">IF(S457="該当２",H457,"")</f>
        <v/>
      </c>
      <c r="U457" s="53" t="str">
        <f>IF(S457="","",COUNTIF($S$7:S457,"該当２"))</f>
        <v/>
      </c>
      <c r="V457" s="56" t="str">
        <f t="shared" ref="V457:V520" si="85">IF(AND($S$2=H457,E457&gt;0,E457&lt;998),"該当３","")</f>
        <v/>
      </c>
      <c r="W457" s="81" t="str">
        <f t="shared" ref="W457:W520" si="86">IF(V457="該当３",I457,"")</f>
        <v/>
      </c>
      <c r="X457" s="53" t="str">
        <f>IF(V457="","",COUNTIF($V$7:V457,"該当３"))</f>
        <v/>
      </c>
    </row>
    <row r="458" spans="1:24">
      <c r="A458" s="237">
        <v>2020133000</v>
      </c>
      <c r="B458" s="237">
        <v>20</v>
      </c>
      <c r="C458" s="238">
        <v>201</v>
      </c>
      <c r="D458" s="239">
        <v>33</v>
      </c>
      <c r="E458" s="238">
        <v>0</v>
      </c>
      <c r="F458" s="237" t="s">
        <v>511</v>
      </c>
      <c r="G458" s="237" t="s">
        <v>512</v>
      </c>
      <c r="H458" s="237" t="s">
        <v>881</v>
      </c>
      <c r="I458" s="237"/>
      <c r="J458" s="51"/>
      <c r="K458" s="52" t="str">
        <f t="shared" ref="K458:K521" si="87">IF(AND($C458&gt;0,$H458=""),"ﾘｽﾄ１","")</f>
        <v/>
      </c>
      <c r="L458" s="81" t="str">
        <f t="shared" ref="L458:L521" si="88">IF(K458="ﾘｽﾄ１",G458,"")</f>
        <v/>
      </c>
      <c r="M458" s="53" t="str">
        <f>IF(K458="","",COUNTIF($K$7:K458,"ﾘｽﾄ１"))</f>
        <v/>
      </c>
      <c r="N458" s="53" t="str">
        <f t="shared" ref="N458:N521" si="89">IF(AND(D458=0,E458&gt;0),"同一区","")</f>
        <v/>
      </c>
      <c r="O458" s="54" t="str">
        <f t="shared" ref="O458:O521" si="90">IF(AND(EXACT($K$2,G458),H458&gt;0),"該当１","")</f>
        <v/>
      </c>
      <c r="P458" s="53" t="str">
        <f t="shared" si="81"/>
        <v/>
      </c>
      <c r="Q458" s="52" t="str">
        <f t="shared" si="82"/>
        <v/>
      </c>
      <c r="R458" s="55" t="str">
        <f t="shared" si="83"/>
        <v/>
      </c>
      <c r="S458" s="52" t="str">
        <f t="shared" ref="S458:S521" si="91">IF(AND(Q458="ﾘｽﾄ2",OR(I458=0,AND(N458="同一区",E458=1))),"該当２","")</f>
        <v/>
      </c>
      <c r="T458" s="81" t="str">
        <f t="shared" si="84"/>
        <v/>
      </c>
      <c r="U458" s="53" t="str">
        <f>IF(S458="","",COUNTIF($S$7:S458,"該当２"))</f>
        <v/>
      </c>
      <c r="V458" s="56" t="str">
        <f t="shared" si="85"/>
        <v/>
      </c>
      <c r="W458" s="81" t="str">
        <f t="shared" si="86"/>
        <v/>
      </c>
      <c r="X458" s="53" t="str">
        <f>IF(V458="","",COUNTIF($V$7:V458,"該当３"))</f>
        <v/>
      </c>
    </row>
    <row r="459" spans="1:24">
      <c r="A459" s="237">
        <v>2020133001</v>
      </c>
      <c r="B459" s="237">
        <v>20</v>
      </c>
      <c r="C459" s="238">
        <v>201</v>
      </c>
      <c r="D459" s="239">
        <v>33</v>
      </c>
      <c r="E459" s="238">
        <v>1</v>
      </c>
      <c r="F459" s="237" t="s">
        <v>511</v>
      </c>
      <c r="G459" s="237" t="s">
        <v>512</v>
      </c>
      <c r="H459" s="237" t="s">
        <v>881</v>
      </c>
      <c r="I459" s="237" t="s">
        <v>310</v>
      </c>
      <c r="J459" s="51"/>
      <c r="K459" s="52" t="str">
        <f t="shared" si="87"/>
        <v/>
      </c>
      <c r="L459" s="81" t="str">
        <f t="shared" si="88"/>
        <v/>
      </c>
      <c r="M459" s="53" t="str">
        <f>IF(K459="","",COUNTIF($K$7:K459,"ﾘｽﾄ１"))</f>
        <v/>
      </c>
      <c r="N459" s="53" t="str">
        <f t="shared" si="89"/>
        <v/>
      </c>
      <c r="O459" s="54" t="str">
        <f t="shared" si="90"/>
        <v/>
      </c>
      <c r="P459" s="53" t="str">
        <f t="shared" si="81"/>
        <v/>
      </c>
      <c r="Q459" s="52" t="str">
        <f t="shared" si="82"/>
        <v/>
      </c>
      <c r="R459" s="55" t="str">
        <f t="shared" si="83"/>
        <v/>
      </c>
      <c r="S459" s="52" t="str">
        <f t="shared" si="91"/>
        <v/>
      </c>
      <c r="T459" s="81" t="str">
        <f t="shared" si="84"/>
        <v/>
      </c>
      <c r="U459" s="53" t="str">
        <f>IF(S459="","",COUNTIF($S$7:S459,"該当２"))</f>
        <v/>
      </c>
      <c r="V459" s="56" t="str">
        <f t="shared" si="85"/>
        <v/>
      </c>
      <c r="W459" s="81" t="str">
        <f t="shared" si="86"/>
        <v/>
      </c>
      <c r="X459" s="53" t="str">
        <f>IF(V459="","",COUNTIF($V$7:V459,"該当３"))</f>
        <v/>
      </c>
    </row>
    <row r="460" spans="1:24">
      <c r="A460" s="237">
        <v>2020134000</v>
      </c>
      <c r="B460" s="237">
        <v>20</v>
      </c>
      <c r="C460" s="238">
        <v>201</v>
      </c>
      <c r="D460" s="239">
        <v>34</v>
      </c>
      <c r="E460" s="238">
        <v>0</v>
      </c>
      <c r="F460" s="237" t="s">
        <v>511</v>
      </c>
      <c r="G460" s="237" t="s">
        <v>512</v>
      </c>
      <c r="H460" s="237" t="s">
        <v>288</v>
      </c>
      <c r="I460" s="237"/>
      <c r="J460" s="51"/>
      <c r="K460" s="52" t="str">
        <f t="shared" si="87"/>
        <v/>
      </c>
      <c r="L460" s="81" t="str">
        <f t="shared" si="88"/>
        <v/>
      </c>
      <c r="M460" s="53" t="str">
        <f>IF(K460="","",COUNTIF($K$7:K460,"ﾘｽﾄ１"))</f>
        <v/>
      </c>
      <c r="N460" s="53" t="str">
        <f t="shared" si="89"/>
        <v/>
      </c>
      <c r="O460" s="54" t="str">
        <f t="shared" si="90"/>
        <v/>
      </c>
      <c r="P460" s="53" t="str">
        <f t="shared" si="81"/>
        <v/>
      </c>
      <c r="Q460" s="52" t="str">
        <f t="shared" si="82"/>
        <v/>
      </c>
      <c r="R460" s="55" t="str">
        <f t="shared" si="83"/>
        <v/>
      </c>
      <c r="S460" s="52" t="str">
        <f t="shared" si="91"/>
        <v/>
      </c>
      <c r="T460" s="81" t="str">
        <f t="shared" si="84"/>
        <v/>
      </c>
      <c r="U460" s="53" t="str">
        <f>IF(S460="","",COUNTIF($S$7:S460,"該当２"))</f>
        <v/>
      </c>
      <c r="V460" s="56" t="str">
        <f t="shared" si="85"/>
        <v/>
      </c>
      <c r="W460" s="81" t="str">
        <f t="shared" si="86"/>
        <v/>
      </c>
      <c r="X460" s="53" t="str">
        <f>IF(V460="","",COUNTIF($V$7:V460,"該当３"))</f>
        <v/>
      </c>
    </row>
    <row r="461" spans="1:24">
      <c r="A461" s="237">
        <v>2020134001</v>
      </c>
      <c r="B461" s="237">
        <v>20</v>
      </c>
      <c r="C461" s="238">
        <v>201</v>
      </c>
      <c r="D461" s="239">
        <v>34</v>
      </c>
      <c r="E461" s="238">
        <v>1</v>
      </c>
      <c r="F461" s="237" t="s">
        <v>511</v>
      </c>
      <c r="G461" s="237" t="s">
        <v>512</v>
      </c>
      <c r="H461" s="237" t="s">
        <v>288</v>
      </c>
      <c r="I461" s="237" t="s">
        <v>882</v>
      </c>
      <c r="J461" s="51"/>
      <c r="K461" s="52" t="str">
        <f t="shared" si="87"/>
        <v/>
      </c>
      <c r="L461" s="81" t="str">
        <f t="shared" si="88"/>
        <v/>
      </c>
      <c r="M461" s="53" t="str">
        <f>IF(K461="","",COUNTIF($K$7:K461,"ﾘｽﾄ１"))</f>
        <v/>
      </c>
      <c r="N461" s="53" t="str">
        <f t="shared" si="89"/>
        <v/>
      </c>
      <c r="O461" s="54" t="str">
        <f t="shared" si="90"/>
        <v/>
      </c>
      <c r="P461" s="53" t="str">
        <f t="shared" si="81"/>
        <v/>
      </c>
      <c r="Q461" s="52" t="str">
        <f t="shared" si="82"/>
        <v/>
      </c>
      <c r="R461" s="55" t="str">
        <f t="shared" si="83"/>
        <v/>
      </c>
      <c r="S461" s="52" t="str">
        <f t="shared" si="91"/>
        <v/>
      </c>
      <c r="T461" s="81" t="str">
        <f t="shared" si="84"/>
        <v/>
      </c>
      <c r="U461" s="53" t="str">
        <f>IF(S461="","",COUNTIF($S$7:S461,"該当２"))</f>
        <v/>
      </c>
      <c r="V461" s="56" t="str">
        <f t="shared" si="85"/>
        <v/>
      </c>
      <c r="W461" s="81" t="str">
        <f t="shared" si="86"/>
        <v/>
      </c>
      <c r="X461" s="53" t="str">
        <f>IF(V461="","",COUNTIF($V$7:V461,"該当３"))</f>
        <v/>
      </c>
    </row>
    <row r="462" spans="1:24">
      <c r="A462" s="237">
        <v>2020134002</v>
      </c>
      <c r="B462" s="237">
        <v>20</v>
      </c>
      <c r="C462" s="238">
        <v>201</v>
      </c>
      <c r="D462" s="239">
        <v>34</v>
      </c>
      <c r="E462" s="238">
        <v>2</v>
      </c>
      <c r="F462" s="237" t="s">
        <v>511</v>
      </c>
      <c r="G462" s="237" t="s">
        <v>512</v>
      </c>
      <c r="H462" s="237" t="s">
        <v>288</v>
      </c>
      <c r="I462" s="237" t="s">
        <v>883</v>
      </c>
      <c r="J462" s="51"/>
      <c r="K462" s="52" t="str">
        <f t="shared" si="87"/>
        <v/>
      </c>
      <c r="L462" s="81" t="str">
        <f t="shared" si="88"/>
        <v/>
      </c>
      <c r="M462" s="53" t="str">
        <f>IF(K462="","",COUNTIF($K$7:K462,"ﾘｽﾄ１"))</f>
        <v/>
      </c>
      <c r="N462" s="53" t="str">
        <f t="shared" si="89"/>
        <v/>
      </c>
      <c r="O462" s="54" t="str">
        <f t="shared" si="90"/>
        <v/>
      </c>
      <c r="P462" s="53" t="str">
        <f t="shared" si="81"/>
        <v/>
      </c>
      <c r="Q462" s="52" t="str">
        <f t="shared" si="82"/>
        <v/>
      </c>
      <c r="R462" s="55" t="str">
        <f t="shared" si="83"/>
        <v/>
      </c>
      <c r="S462" s="52" t="str">
        <f t="shared" si="91"/>
        <v/>
      </c>
      <c r="T462" s="81" t="str">
        <f t="shared" si="84"/>
        <v/>
      </c>
      <c r="U462" s="53" t="str">
        <f>IF(S462="","",COUNTIF($S$7:S462,"該当２"))</f>
        <v/>
      </c>
      <c r="V462" s="56" t="str">
        <f t="shared" si="85"/>
        <v/>
      </c>
      <c r="W462" s="81" t="str">
        <f t="shared" si="86"/>
        <v/>
      </c>
      <c r="X462" s="53" t="str">
        <f>IF(V462="","",COUNTIF($V$7:V462,"該当３"))</f>
        <v/>
      </c>
    </row>
    <row r="463" spans="1:24">
      <c r="A463" s="237">
        <v>2020134003</v>
      </c>
      <c r="B463" s="237">
        <v>20</v>
      </c>
      <c r="C463" s="238">
        <v>201</v>
      </c>
      <c r="D463" s="239">
        <v>34</v>
      </c>
      <c r="E463" s="238">
        <v>3</v>
      </c>
      <c r="F463" s="237" t="s">
        <v>511</v>
      </c>
      <c r="G463" s="237" t="s">
        <v>512</v>
      </c>
      <c r="H463" s="237" t="s">
        <v>288</v>
      </c>
      <c r="I463" s="237" t="s">
        <v>884</v>
      </c>
      <c r="J463" s="51"/>
      <c r="K463" s="52" t="str">
        <f t="shared" si="87"/>
        <v/>
      </c>
      <c r="L463" s="81" t="str">
        <f t="shared" si="88"/>
        <v/>
      </c>
      <c r="M463" s="53" t="str">
        <f>IF(K463="","",COUNTIF($K$7:K463,"ﾘｽﾄ１"))</f>
        <v/>
      </c>
      <c r="N463" s="53" t="str">
        <f t="shared" si="89"/>
        <v/>
      </c>
      <c r="O463" s="54" t="str">
        <f t="shared" si="90"/>
        <v/>
      </c>
      <c r="P463" s="53" t="str">
        <f t="shared" si="81"/>
        <v/>
      </c>
      <c r="Q463" s="52" t="str">
        <f t="shared" si="82"/>
        <v/>
      </c>
      <c r="R463" s="55" t="str">
        <f t="shared" si="83"/>
        <v/>
      </c>
      <c r="S463" s="52" t="str">
        <f t="shared" si="91"/>
        <v/>
      </c>
      <c r="T463" s="81" t="str">
        <f t="shared" si="84"/>
        <v/>
      </c>
      <c r="U463" s="53" t="str">
        <f>IF(S463="","",COUNTIF($S$7:S463,"該当２"))</f>
        <v/>
      </c>
      <c r="V463" s="56" t="str">
        <f t="shared" si="85"/>
        <v/>
      </c>
      <c r="W463" s="81" t="str">
        <f t="shared" si="86"/>
        <v/>
      </c>
      <c r="X463" s="53" t="str">
        <f>IF(V463="","",COUNTIF($V$7:V463,"該当３"))</f>
        <v/>
      </c>
    </row>
    <row r="464" spans="1:24">
      <c r="A464" s="237">
        <v>2020134004</v>
      </c>
      <c r="B464" s="237">
        <v>20</v>
      </c>
      <c r="C464" s="238">
        <v>201</v>
      </c>
      <c r="D464" s="239">
        <v>34</v>
      </c>
      <c r="E464" s="238">
        <v>4</v>
      </c>
      <c r="F464" s="237" t="s">
        <v>511</v>
      </c>
      <c r="G464" s="237" t="s">
        <v>512</v>
      </c>
      <c r="H464" s="237" t="s">
        <v>288</v>
      </c>
      <c r="I464" s="237" t="s">
        <v>412</v>
      </c>
      <c r="J464" s="51"/>
      <c r="K464" s="52" t="str">
        <f t="shared" si="87"/>
        <v/>
      </c>
      <c r="L464" s="81" t="str">
        <f t="shared" si="88"/>
        <v/>
      </c>
      <c r="M464" s="53" t="str">
        <f>IF(K464="","",COUNTIF($K$7:K464,"ﾘｽﾄ１"))</f>
        <v/>
      </c>
      <c r="N464" s="53" t="str">
        <f t="shared" si="89"/>
        <v/>
      </c>
      <c r="O464" s="54" t="str">
        <f t="shared" si="90"/>
        <v/>
      </c>
      <c r="P464" s="53" t="str">
        <f t="shared" si="81"/>
        <v/>
      </c>
      <c r="Q464" s="52" t="str">
        <f t="shared" si="82"/>
        <v/>
      </c>
      <c r="R464" s="55" t="str">
        <f t="shared" si="83"/>
        <v/>
      </c>
      <c r="S464" s="52" t="str">
        <f t="shared" si="91"/>
        <v/>
      </c>
      <c r="T464" s="81" t="str">
        <f t="shared" si="84"/>
        <v/>
      </c>
      <c r="U464" s="53" t="str">
        <f>IF(S464="","",COUNTIF($S$7:S464,"該当２"))</f>
        <v/>
      </c>
      <c r="V464" s="56" t="str">
        <f t="shared" si="85"/>
        <v/>
      </c>
      <c r="W464" s="81" t="str">
        <f t="shared" si="86"/>
        <v/>
      </c>
      <c r="X464" s="53" t="str">
        <f>IF(V464="","",COUNTIF($V$7:V464,"該当３"))</f>
        <v/>
      </c>
    </row>
    <row r="465" spans="1:24">
      <c r="A465" s="237">
        <v>2020134005</v>
      </c>
      <c r="B465" s="237">
        <v>20</v>
      </c>
      <c r="C465" s="238">
        <v>201</v>
      </c>
      <c r="D465" s="239">
        <v>34</v>
      </c>
      <c r="E465" s="238">
        <v>5</v>
      </c>
      <c r="F465" s="237" t="s">
        <v>511</v>
      </c>
      <c r="G465" s="237" t="s">
        <v>512</v>
      </c>
      <c r="H465" s="237" t="s">
        <v>288</v>
      </c>
      <c r="I465" s="237" t="s">
        <v>885</v>
      </c>
      <c r="J465" s="51"/>
      <c r="K465" s="52" t="str">
        <f t="shared" si="87"/>
        <v/>
      </c>
      <c r="L465" s="81" t="str">
        <f t="shared" si="88"/>
        <v/>
      </c>
      <c r="M465" s="53" t="str">
        <f>IF(K465="","",COUNTIF($K$7:K465,"ﾘｽﾄ１"))</f>
        <v/>
      </c>
      <c r="N465" s="53" t="str">
        <f t="shared" si="89"/>
        <v/>
      </c>
      <c r="O465" s="54" t="str">
        <f t="shared" si="90"/>
        <v/>
      </c>
      <c r="P465" s="53" t="str">
        <f t="shared" si="81"/>
        <v/>
      </c>
      <c r="Q465" s="52" t="str">
        <f t="shared" si="82"/>
        <v/>
      </c>
      <c r="R465" s="55" t="str">
        <f t="shared" si="83"/>
        <v/>
      </c>
      <c r="S465" s="52" t="str">
        <f t="shared" si="91"/>
        <v/>
      </c>
      <c r="T465" s="81" t="str">
        <f t="shared" si="84"/>
        <v/>
      </c>
      <c r="U465" s="53" t="str">
        <f>IF(S465="","",COUNTIF($S$7:S465,"該当２"))</f>
        <v/>
      </c>
      <c r="V465" s="56" t="str">
        <f t="shared" si="85"/>
        <v/>
      </c>
      <c r="W465" s="81" t="str">
        <f t="shared" si="86"/>
        <v/>
      </c>
      <c r="X465" s="53" t="str">
        <f>IF(V465="","",COUNTIF($V$7:V465,"該当３"))</f>
        <v/>
      </c>
    </row>
    <row r="466" spans="1:24">
      <c r="A466" s="237">
        <v>2020134006</v>
      </c>
      <c r="B466" s="237">
        <v>20</v>
      </c>
      <c r="C466" s="238">
        <v>201</v>
      </c>
      <c r="D466" s="239">
        <v>34</v>
      </c>
      <c r="E466" s="238">
        <v>6</v>
      </c>
      <c r="F466" s="237" t="s">
        <v>511</v>
      </c>
      <c r="G466" s="237" t="s">
        <v>512</v>
      </c>
      <c r="H466" s="237" t="s">
        <v>288</v>
      </c>
      <c r="I466" s="237" t="s">
        <v>886</v>
      </c>
      <c r="J466" s="51"/>
      <c r="K466" s="52" t="str">
        <f t="shared" si="87"/>
        <v/>
      </c>
      <c r="L466" s="81" t="str">
        <f t="shared" si="88"/>
        <v/>
      </c>
      <c r="M466" s="53" t="str">
        <f>IF(K466="","",COUNTIF($K$7:K466,"ﾘｽﾄ１"))</f>
        <v/>
      </c>
      <c r="N466" s="53" t="str">
        <f t="shared" si="89"/>
        <v/>
      </c>
      <c r="O466" s="54" t="str">
        <f t="shared" si="90"/>
        <v/>
      </c>
      <c r="P466" s="53" t="str">
        <f t="shared" si="81"/>
        <v/>
      </c>
      <c r="Q466" s="52" t="str">
        <f t="shared" si="82"/>
        <v/>
      </c>
      <c r="R466" s="55" t="str">
        <f t="shared" si="83"/>
        <v/>
      </c>
      <c r="S466" s="52" t="str">
        <f t="shared" si="91"/>
        <v/>
      </c>
      <c r="T466" s="81" t="str">
        <f t="shared" si="84"/>
        <v/>
      </c>
      <c r="U466" s="53" t="str">
        <f>IF(S466="","",COUNTIF($S$7:S466,"該当２"))</f>
        <v/>
      </c>
      <c r="V466" s="56" t="str">
        <f t="shared" si="85"/>
        <v/>
      </c>
      <c r="W466" s="81" t="str">
        <f t="shared" si="86"/>
        <v/>
      </c>
      <c r="X466" s="53" t="str">
        <f>IF(V466="","",COUNTIF($V$7:V466,"該当３"))</f>
        <v/>
      </c>
    </row>
    <row r="467" spans="1:24">
      <c r="A467" s="237">
        <v>2020134007</v>
      </c>
      <c r="B467" s="237">
        <v>20</v>
      </c>
      <c r="C467" s="238">
        <v>201</v>
      </c>
      <c r="D467" s="239">
        <v>34</v>
      </c>
      <c r="E467" s="238">
        <v>7</v>
      </c>
      <c r="F467" s="237" t="s">
        <v>511</v>
      </c>
      <c r="G467" s="237" t="s">
        <v>512</v>
      </c>
      <c r="H467" s="237" t="s">
        <v>288</v>
      </c>
      <c r="I467" s="237" t="s">
        <v>887</v>
      </c>
      <c r="J467" s="51"/>
      <c r="K467" s="52" t="str">
        <f t="shared" si="87"/>
        <v/>
      </c>
      <c r="L467" s="81" t="str">
        <f t="shared" si="88"/>
        <v/>
      </c>
      <c r="M467" s="53" t="str">
        <f>IF(K467="","",COUNTIF($K$7:K467,"ﾘｽﾄ１"))</f>
        <v/>
      </c>
      <c r="N467" s="53" t="str">
        <f t="shared" si="89"/>
        <v/>
      </c>
      <c r="O467" s="54" t="str">
        <f t="shared" si="90"/>
        <v/>
      </c>
      <c r="P467" s="53" t="str">
        <f t="shared" si="81"/>
        <v/>
      </c>
      <c r="Q467" s="52" t="str">
        <f t="shared" si="82"/>
        <v/>
      </c>
      <c r="R467" s="55" t="str">
        <f t="shared" si="83"/>
        <v/>
      </c>
      <c r="S467" s="52" t="str">
        <f t="shared" si="91"/>
        <v/>
      </c>
      <c r="T467" s="81" t="str">
        <f t="shared" si="84"/>
        <v/>
      </c>
      <c r="U467" s="53" t="str">
        <f>IF(S467="","",COUNTIF($S$7:S467,"該当２"))</f>
        <v/>
      </c>
      <c r="V467" s="56" t="str">
        <f t="shared" si="85"/>
        <v/>
      </c>
      <c r="W467" s="81" t="str">
        <f t="shared" si="86"/>
        <v/>
      </c>
      <c r="X467" s="53" t="str">
        <f>IF(V467="","",COUNTIF($V$7:V467,"該当３"))</f>
        <v/>
      </c>
    </row>
    <row r="468" spans="1:24">
      <c r="A468" s="237">
        <v>2020134008</v>
      </c>
      <c r="B468" s="237">
        <v>20</v>
      </c>
      <c r="C468" s="238">
        <v>201</v>
      </c>
      <c r="D468" s="239">
        <v>34</v>
      </c>
      <c r="E468" s="238">
        <v>8</v>
      </c>
      <c r="F468" s="237" t="s">
        <v>511</v>
      </c>
      <c r="G468" s="237" t="s">
        <v>512</v>
      </c>
      <c r="H468" s="237" t="s">
        <v>288</v>
      </c>
      <c r="I468" s="237" t="s">
        <v>888</v>
      </c>
      <c r="J468" s="51"/>
      <c r="K468" s="52" t="str">
        <f t="shared" si="87"/>
        <v/>
      </c>
      <c r="L468" s="81" t="str">
        <f t="shared" si="88"/>
        <v/>
      </c>
      <c r="M468" s="53" t="str">
        <f>IF(K468="","",COUNTIF($K$7:K468,"ﾘｽﾄ１"))</f>
        <v/>
      </c>
      <c r="N468" s="53" t="str">
        <f t="shared" si="89"/>
        <v/>
      </c>
      <c r="O468" s="54" t="str">
        <f t="shared" si="90"/>
        <v/>
      </c>
      <c r="P468" s="53" t="str">
        <f t="shared" si="81"/>
        <v/>
      </c>
      <c r="Q468" s="52" t="str">
        <f t="shared" si="82"/>
        <v/>
      </c>
      <c r="R468" s="55" t="str">
        <f t="shared" si="83"/>
        <v/>
      </c>
      <c r="S468" s="52" t="str">
        <f t="shared" si="91"/>
        <v/>
      </c>
      <c r="T468" s="81" t="str">
        <f t="shared" si="84"/>
        <v/>
      </c>
      <c r="U468" s="53" t="str">
        <f>IF(S468="","",COUNTIF($S$7:S468,"該当２"))</f>
        <v/>
      </c>
      <c r="V468" s="56" t="str">
        <f t="shared" si="85"/>
        <v/>
      </c>
      <c r="W468" s="81" t="str">
        <f t="shared" si="86"/>
        <v/>
      </c>
      <c r="X468" s="53" t="str">
        <f>IF(V468="","",COUNTIF($V$7:V468,"該当３"))</f>
        <v/>
      </c>
    </row>
    <row r="469" spans="1:24">
      <c r="A469" s="237">
        <v>2020135000</v>
      </c>
      <c r="B469" s="237">
        <v>20</v>
      </c>
      <c r="C469" s="238">
        <v>201</v>
      </c>
      <c r="D469" s="239">
        <v>35</v>
      </c>
      <c r="E469" s="238">
        <v>0</v>
      </c>
      <c r="F469" s="237" t="s">
        <v>511</v>
      </c>
      <c r="G469" s="237" t="s">
        <v>512</v>
      </c>
      <c r="H469" s="237" t="s">
        <v>889</v>
      </c>
      <c r="I469" s="237"/>
      <c r="J469" s="51"/>
      <c r="K469" s="52" t="str">
        <f t="shared" si="87"/>
        <v/>
      </c>
      <c r="L469" s="81" t="str">
        <f t="shared" si="88"/>
        <v/>
      </c>
      <c r="M469" s="53" t="str">
        <f>IF(K469="","",COUNTIF($K$7:K469,"ﾘｽﾄ１"))</f>
        <v/>
      </c>
      <c r="N469" s="53" t="str">
        <f t="shared" si="89"/>
        <v/>
      </c>
      <c r="O469" s="54" t="str">
        <f t="shared" si="90"/>
        <v/>
      </c>
      <c r="P469" s="53" t="str">
        <f t="shared" si="81"/>
        <v/>
      </c>
      <c r="Q469" s="52" t="str">
        <f t="shared" si="82"/>
        <v/>
      </c>
      <c r="R469" s="55" t="str">
        <f t="shared" si="83"/>
        <v/>
      </c>
      <c r="S469" s="52" t="str">
        <f t="shared" si="91"/>
        <v/>
      </c>
      <c r="T469" s="81" t="str">
        <f t="shared" si="84"/>
        <v/>
      </c>
      <c r="U469" s="53" t="str">
        <f>IF(S469="","",COUNTIF($S$7:S469,"該当２"))</f>
        <v/>
      </c>
      <c r="V469" s="56" t="str">
        <f t="shared" si="85"/>
        <v/>
      </c>
      <c r="W469" s="81" t="str">
        <f t="shared" si="86"/>
        <v/>
      </c>
      <c r="X469" s="53" t="str">
        <f>IF(V469="","",COUNTIF($V$7:V469,"該当３"))</f>
        <v/>
      </c>
    </row>
    <row r="470" spans="1:24">
      <c r="A470" s="237">
        <v>2020135001</v>
      </c>
      <c r="B470" s="237">
        <v>20</v>
      </c>
      <c r="C470" s="238">
        <v>201</v>
      </c>
      <c r="D470" s="239">
        <v>35</v>
      </c>
      <c r="E470" s="238">
        <v>1</v>
      </c>
      <c r="F470" s="237" t="s">
        <v>511</v>
      </c>
      <c r="G470" s="237" t="s">
        <v>512</v>
      </c>
      <c r="H470" s="237" t="s">
        <v>889</v>
      </c>
      <c r="I470" s="237" t="s">
        <v>890</v>
      </c>
      <c r="J470" s="51"/>
      <c r="K470" s="52" t="str">
        <f t="shared" si="87"/>
        <v/>
      </c>
      <c r="L470" s="81" t="str">
        <f t="shared" si="88"/>
        <v/>
      </c>
      <c r="M470" s="53" t="str">
        <f>IF(K470="","",COUNTIF($K$7:K470,"ﾘｽﾄ１"))</f>
        <v/>
      </c>
      <c r="N470" s="53" t="str">
        <f t="shared" si="89"/>
        <v/>
      </c>
      <c r="O470" s="54" t="str">
        <f t="shared" si="90"/>
        <v/>
      </c>
      <c r="P470" s="53" t="str">
        <f t="shared" si="81"/>
        <v/>
      </c>
      <c r="Q470" s="52" t="str">
        <f t="shared" si="82"/>
        <v/>
      </c>
      <c r="R470" s="55" t="str">
        <f t="shared" si="83"/>
        <v/>
      </c>
      <c r="S470" s="52" t="str">
        <f t="shared" si="91"/>
        <v/>
      </c>
      <c r="T470" s="81" t="str">
        <f t="shared" si="84"/>
        <v/>
      </c>
      <c r="U470" s="53" t="str">
        <f>IF(S470="","",COUNTIF($S$7:S470,"該当２"))</f>
        <v/>
      </c>
      <c r="V470" s="56" t="str">
        <f t="shared" si="85"/>
        <v/>
      </c>
      <c r="W470" s="81" t="str">
        <f t="shared" si="86"/>
        <v/>
      </c>
      <c r="X470" s="53" t="str">
        <f>IF(V470="","",COUNTIF($V$7:V470,"該当３"))</f>
        <v/>
      </c>
    </row>
    <row r="471" spans="1:24">
      <c r="A471" s="237">
        <v>2020135002</v>
      </c>
      <c r="B471" s="237">
        <v>20</v>
      </c>
      <c r="C471" s="238">
        <v>201</v>
      </c>
      <c r="D471" s="239">
        <v>35</v>
      </c>
      <c r="E471" s="238">
        <v>2</v>
      </c>
      <c r="F471" s="237" t="s">
        <v>511</v>
      </c>
      <c r="G471" s="237" t="s">
        <v>512</v>
      </c>
      <c r="H471" s="237" t="s">
        <v>889</v>
      </c>
      <c r="I471" s="237" t="s">
        <v>891</v>
      </c>
      <c r="J471" s="51"/>
      <c r="K471" s="52" t="str">
        <f t="shared" si="87"/>
        <v/>
      </c>
      <c r="L471" s="81" t="str">
        <f t="shared" si="88"/>
        <v/>
      </c>
      <c r="M471" s="53" t="str">
        <f>IF(K471="","",COUNTIF($K$7:K471,"ﾘｽﾄ１"))</f>
        <v/>
      </c>
      <c r="N471" s="53" t="str">
        <f t="shared" si="89"/>
        <v/>
      </c>
      <c r="O471" s="54" t="str">
        <f t="shared" si="90"/>
        <v/>
      </c>
      <c r="P471" s="53" t="str">
        <f t="shared" si="81"/>
        <v/>
      </c>
      <c r="Q471" s="52" t="str">
        <f t="shared" si="82"/>
        <v/>
      </c>
      <c r="R471" s="55" t="str">
        <f t="shared" si="83"/>
        <v/>
      </c>
      <c r="S471" s="52" t="str">
        <f t="shared" si="91"/>
        <v/>
      </c>
      <c r="T471" s="81" t="str">
        <f t="shared" si="84"/>
        <v/>
      </c>
      <c r="U471" s="53" t="str">
        <f>IF(S471="","",COUNTIF($S$7:S471,"該当２"))</f>
        <v/>
      </c>
      <c r="V471" s="56" t="str">
        <f t="shared" si="85"/>
        <v/>
      </c>
      <c r="W471" s="81" t="str">
        <f t="shared" si="86"/>
        <v/>
      </c>
      <c r="X471" s="53" t="str">
        <f>IF(V471="","",COUNTIF($V$7:V471,"該当３"))</f>
        <v/>
      </c>
    </row>
    <row r="472" spans="1:24">
      <c r="A472" s="237">
        <v>2020135003</v>
      </c>
      <c r="B472" s="237">
        <v>20</v>
      </c>
      <c r="C472" s="238">
        <v>201</v>
      </c>
      <c r="D472" s="239">
        <v>35</v>
      </c>
      <c r="E472" s="238">
        <v>3</v>
      </c>
      <c r="F472" s="237" t="s">
        <v>511</v>
      </c>
      <c r="G472" s="237" t="s">
        <v>512</v>
      </c>
      <c r="H472" s="237" t="s">
        <v>889</v>
      </c>
      <c r="I472" s="237" t="s">
        <v>892</v>
      </c>
      <c r="J472" s="51"/>
      <c r="K472" s="52" t="str">
        <f t="shared" si="87"/>
        <v/>
      </c>
      <c r="L472" s="81" t="str">
        <f t="shared" si="88"/>
        <v/>
      </c>
      <c r="M472" s="53" t="str">
        <f>IF(K472="","",COUNTIF($K$7:K472,"ﾘｽﾄ１"))</f>
        <v/>
      </c>
      <c r="N472" s="53" t="str">
        <f t="shared" si="89"/>
        <v/>
      </c>
      <c r="O472" s="54" t="str">
        <f t="shared" si="90"/>
        <v/>
      </c>
      <c r="P472" s="53" t="str">
        <f t="shared" si="81"/>
        <v/>
      </c>
      <c r="Q472" s="52" t="str">
        <f t="shared" si="82"/>
        <v/>
      </c>
      <c r="R472" s="55" t="str">
        <f t="shared" si="83"/>
        <v/>
      </c>
      <c r="S472" s="52" t="str">
        <f t="shared" si="91"/>
        <v/>
      </c>
      <c r="T472" s="81" t="str">
        <f t="shared" si="84"/>
        <v/>
      </c>
      <c r="U472" s="53" t="str">
        <f>IF(S472="","",COUNTIF($S$7:S472,"該当２"))</f>
        <v/>
      </c>
      <c r="V472" s="56" t="str">
        <f t="shared" si="85"/>
        <v/>
      </c>
      <c r="W472" s="81" t="str">
        <f t="shared" si="86"/>
        <v/>
      </c>
      <c r="X472" s="53" t="str">
        <f>IF(V472="","",COUNTIF($V$7:V472,"該当３"))</f>
        <v/>
      </c>
    </row>
    <row r="473" spans="1:24">
      <c r="A473" s="237">
        <v>2020135004</v>
      </c>
      <c r="B473" s="237">
        <v>20</v>
      </c>
      <c r="C473" s="238">
        <v>201</v>
      </c>
      <c r="D473" s="239">
        <v>35</v>
      </c>
      <c r="E473" s="238">
        <v>4</v>
      </c>
      <c r="F473" s="237" t="s">
        <v>511</v>
      </c>
      <c r="G473" s="237" t="s">
        <v>512</v>
      </c>
      <c r="H473" s="237" t="s">
        <v>889</v>
      </c>
      <c r="I473" s="237" t="s">
        <v>893</v>
      </c>
      <c r="J473" s="51"/>
      <c r="K473" s="52" t="str">
        <f t="shared" si="87"/>
        <v/>
      </c>
      <c r="L473" s="81" t="str">
        <f t="shared" si="88"/>
        <v/>
      </c>
      <c r="M473" s="53" t="str">
        <f>IF(K473="","",COUNTIF($K$7:K473,"ﾘｽﾄ１"))</f>
        <v/>
      </c>
      <c r="N473" s="53" t="str">
        <f t="shared" si="89"/>
        <v/>
      </c>
      <c r="O473" s="54" t="str">
        <f t="shared" si="90"/>
        <v/>
      </c>
      <c r="P473" s="53" t="str">
        <f t="shared" si="81"/>
        <v/>
      </c>
      <c r="Q473" s="52" t="str">
        <f t="shared" si="82"/>
        <v/>
      </c>
      <c r="R473" s="55" t="str">
        <f t="shared" si="83"/>
        <v/>
      </c>
      <c r="S473" s="52" t="str">
        <f t="shared" si="91"/>
        <v/>
      </c>
      <c r="T473" s="81" t="str">
        <f t="shared" si="84"/>
        <v/>
      </c>
      <c r="U473" s="53" t="str">
        <f>IF(S473="","",COUNTIF($S$7:S473,"該当２"))</f>
        <v/>
      </c>
      <c r="V473" s="56" t="str">
        <f t="shared" si="85"/>
        <v/>
      </c>
      <c r="W473" s="81" t="str">
        <f t="shared" si="86"/>
        <v/>
      </c>
      <c r="X473" s="53" t="str">
        <f>IF(V473="","",COUNTIF($V$7:V473,"該当３"))</f>
        <v/>
      </c>
    </row>
    <row r="474" spans="1:24">
      <c r="A474" s="237">
        <v>2020135005</v>
      </c>
      <c r="B474" s="237">
        <v>20</v>
      </c>
      <c r="C474" s="238">
        <v>201</v>
      </c>
      <c r="D474" s="239">
        <v>35</v>
      </c>
      <c r="E474" s="238">
        <v>5</v>
      </c>
      <c r="F474" s="237" t="s">
        <v>511</v>
      </c>
      <c r="G474" s="237" t="s">
        <v>512</v>
      </c>
      <c r="H474" s="237" t="s">
        <v>889</v>
      </c>
      <c r="I474" s="237" t="s">
        <v>894</v>
      </c>
      <c r="J474" s="51"/>
      <c r="K474" s="52" t="str">
        <f t="shared" si="87"/>
        <v/>
      </c>
      <c r="L474" s="81" t="str">
        <f t="shared" si="88"/>
        <v/>
      </c>
      <c r="M474" s="53" t="str">
        <f>IF(K474="","",COUNTIF($K$7:K474,"ﾘｽﾄ１"))</f>
        <v/>
      </c>
      <c r="N474" s="53" t="str">
        <f t="shared" si="89"/>
        <v/>
      </c>
      <c r="O474" s="54" t="str">
        <f t="shared" si="90"/>
        <v/>
      </c>
      <c r="P474" s="53" t="str">
        <f t="shared" si="81"/>
        <v/>
      </c>
      <c r="Q474" s="52" t="str">
        <f t="shared" si="82"/>
        <v/>
      </c>
      <c r="R474" s="55" t="str">
        <f t="shared" si="83"/>
        <v/>
      </c>
      <c r="S474" s="52" t="str">
        <f t="shared" si="91"/>
        <v/>
      </c>
      <c r="T474" s="81" t="str">
        <f t="shared" si="84"/>
        <v/>
      </c>
      <c r="U474" s="53" t="str">
        <f>IF(S474="","",COUNTIF($S$7:S474,"該当２"))</f>
        <v/>
      </c>
      <c r="V474" s="56" t="str">
        <f t="shared" si="85"/>
        <v/>
      </c>
      <c r="W474" s="81" t="str">
        <f t="shared" si="86"/>
        <v/>
      </c>
      <c r="X474" s="53" t="str">
        <f>IF(V474="","",COUNTIF($V$7:V474,"該当３"))</f>
        <v/>
      </c>
    </row>
    <row r="475" spans="1:24">
      <c r="A475" s="237">
        <v>2020135006</v>
      </c>
      <c r="B475" s="237">
        <v>20</v>
      </c>
      <c r="C475" s="238">
        <v>201</v>
      </c>
      <c r="D475" s="239">
        <v>35</v>
      </c>
      <c r="E475" s="238">
        <v>6</v>
      </c>
      <c r="F475" s="237" t="s">
        <v>511</v>
      </c>
      <c r="G475" s="237" t="s">
        <v>512</v>
      </c>
      <c r="H475" s="237" t="s">
        <v>889</v>
      </c>
      <c r="I475" s="237" t="s">
        <v>895</v>
      </c>
      <c r="J475" s="51"/>
      <c r="K475" s="52" t="str">
        <f t="shared" si="87"/>
        <v/>
      </c>
      <c r="L475" s="81" t="str">
        <f t="shared" si="88"/>
        <v/>
      </c>
      <c r="M475" s="53" t="str">
        <f>IF(K475="","",COUNTIF($K$7:K475,"ﾘｽﾄ１"))</f>
        <v/>
      </c>
      <c r="N475" s="53" t="str">
        <f t="shared" si="89"/>
        <v/>
      </c>
      <c r="O475" s="54" t="str">
        <f t="shared" si="90"/>
        <v/>
      </c>
      <c r="P475" s="53" t="str">
        <f t="shared" si="81"/>
        <v/>
      </c>
      <c r="Q475" s="52" t="str">
        <f t="shared" si="82"/>
        <v/>
      </c>
      <c r="R475" s="55" t="str">
        <f t="shared" si="83"/>
        <v/>
      </c>
      <c r="S475" s="52" t="str">
        <f t="shared" si="91"/>
        <v/>
      </c>
      <c r="T475" s="81" t="str">
        <f t="shared" si="84"/>
        <v/>
      </c>
      <c r="U475" s="53" t="str">
        <f>IF(S475="","",COUNTIF($S$7:S475,"該当２"))</f>
        <v/>
      </c>
      <c r="V475" s="56" t="str">
        <f t="shared" si="85"/>
        <v/>
      </c>
      <c r="W475" s="81" t="str">
        <f t="shared" si="86"/>
        <v/>
      </c>
      <c r="X475" s="53" t="str">
        <f>IF(V475="","",COUNTIF($V$7:V475,"該当３"))</f>
        <v/>
      </c>
    </row>
    <row r="476" spans="1:24">
      <c r="A476" s="237">
        <v>2020135007</v>
      </c>
      <c r="B476" s="237">
        <v>20</v>
      </c>
      <c r="C476" s="238">
        <v>201</v>
      </c>
      <c r="D476" s="239">
        <v>35</v>
      </c>
      <c r="E476" s="238">
        <v>7</v>
      </c>
      <c r="F476" s="237" t="s">
        <v>511</v>
      </c>
      <c r="G476" s="237" t="s">
        <v>512</v>
      </c>
      <c r="H476" s="237" t="s">
        <v>889</v>
      </c>
      <c r="I476" s="237" t="s">
        <v>271</v>
      </c>
      <c r="J476" s="51"/>
      <c r="K476" s="52" t="str">
        <f t="shared" si="87"/>
        <v/>
      </c>
      <c r="L476" s="81" t="str">
        <f t="shared" si="88"/>
        <v/>
      </c>
      <c r="M476" s="53" t="str">
        <f>IF(K476="","",COUNTIF($K$7:K476,"ﾘｽﾄ１"))</f>
        <v/>
      </c>
      <c r="N476" s="53" t="str">
        <f t="shared" si="89"/>
        <v/>
      </c>
      <c r="O476" s="54" t="str">
        <f t="shared" si="90"/>
        <v/>
      </c>
      <c r="P476" s="53" t="str">
        <f t="shared" si="81"/>
        <v/>
      </c>
      <c r="Q476" s="52" t="str">
        <f t="shared" si="82"/>
        <v/>
      </c>
      <c r="R476" s="55" t="str">
        <f t="shared" si="83"/>
        <v/>
      </c>
      <c r="S476" s="52" t="str">
        <f t="shared" si="91"/>
        <v/>
      </c>
      <c r="T476" s="81" t="str">
        <f t="shared" si="84"/>
        <v/>
      </c>
      <c r="U476" s="53" t="str">
        <f>IF(S476="","",COUNTIF($S$7:S476,"該当２"))</f>
        <v/>
      </c>
      <c r="V476" s="56" t="str">
        <f t="shared" si="85"/>
        <v/>
      </c>
      <c r="W476" s="81" t="str">
        <f t="shared" si="86"/>
        <v/>
      </c>
      <c r="X476" s="53" t="str">
        <f>IF(V476="","",COUNTIF($V$7:V476,"該当３"))</f>
        <v/>
      </c>
    </row>
    <row r="477" spans="1:24">
      <c r="A477" s="237">
        <v>2020135008</v>
      </c>
      <c r="B477" s="237">
        <v>20</v>
      </c>
      <c r="C477" s="238">
        <v>201</v>
      </c>
      <c r="D477" s="239">
        <v>35</v>
      </c>
      <c r="E477" s="238">
        <v>8</v>
      </c>
      <c r="F477" s="237" t="s">
        <v>511</v>
      </c>
      <c r="G477" s="237" t="s">
        <v>512</v>
      </c>
      <c r="H477" s="237" t="s">
        <v>889</v>
      </c>
      <c r="I477" s="237" t="s">
        <v>896</v>
      </c>
      <c r="J477" s="51"/>
      <c r="K477" s="52" t="str">
        <f t="shared" si="87"/>
        <v/>
      </c>
      <c r="L477" s="81" t="str">
        <f t="shared" si="88"/>
        <v/>
      </c>
      <c r="M477" s="53" t="str">
        <f>IF(K477="","",COUNTIF($K$7:K477,"ﾘｽﾄ１"))</f>
        <v/>
      </c>
      <c r="N477" s="53" t="str">
        <f t="shared" si="89"/>
        <v/>
      </c>
      <c r="O477" s="54" t="str">
        <f t="shared" si="90"/>
        <v/>
      </c>
      <c r="P477" s="53" t="str">
        <f t="shared" si="81"/>
        <v/>
      </c>
      <c r="Q477" s="52" t="str">
        <f t="shared" si="82"/>
        <v/>
      </c>
      <c r="R477" s="55" t="str">
        <f t="shared" si="83"/>
        <v/>
      </c>
      <c r="S477" s="52" t="str">
        <f t="shared" si="91"/>
        <v/>
      </c>
      <c r="T477" s="81" t="str">
        <f t="shared" si="84"/>
        <v/>
      </c>
      <c r="U477" s="53" t="str">
        <f>IF(S477="","",COUNTIF($S$7:S477,"該当２"))</f>
        <v/>
      </c>
      <c r="V477" s="56" t="str">
        <f t="shared" si="85"/>
        <v/>
      </c>
      <c r="W477" s="81" t="str">
        <f t="shared" si="86"/>
        <v/>
      </c>
      <c r="X477" s="53" t="str">
        <f>IF(V477="","",COUNTIF($V$7:V477,"該当３"))</f>
        <v/>
      </c>
    </row>
    <row r="478" spans="1:24">
      <c r="A478" s="237">
        <v>2020135009</v>
      </c>
      <c r="B478" s="237">
        <v>20</v>
      </c>
      <c r="C478" s="238">
        <v>201</v>
      </c>
      <c r="D478" s="239">
        <v>35</v>
      </c>
      <c r="E478" s="238">
        <v>9</v>
      </c>
      <c r="F478" s="237" t="s">
        <v>511</v>
      </c>
      <c r="G478" s="237" t="s">
        <v>512</v>
      </c>
      <c r="H478" s="237" t="s">
        <v>889</v>
      </c>
      <c r="I478" s="237" t="s">
        <v>897</v>
      </c>
      <c r="J478" s="51"/>
      <c r="K478" s="52" t="str">
        <f t="shared" si="87"/>
        <v/>
      </c>
      <c r="L478" s="81" t="str">
        <f t="shared" si="88"/>
        <v/>
      </c>
      <c r="M478" s="53" t="str">
        <f>IF(K478="","",COUNTIF($K$7:K478,"ﾘｽﾄ１"))</f>
        <v/>
      </c>
      <c r="N478" s="53" t="str">
        <f t="shared" si="89"/>
        <v/>
      </c>
      <c r="O478" s="54" t="str">
        <f t="shared" si="90"/>
        <v/>
      </c>
      <c r="P478" s="53" t="str">
        <f t="shared" si="81"/>
        <v/>
      </c>
      <c r="Q478" s="52" t="str">
        <f t="shared" si="82"/>
        <v/>
      </c>
      <c r="R478" s="55" t="str">
        <f t="shared" si="83"/>
        <v/>
      </c>
      <c r="S478" s="52" t="str">
        <f t="shared" si="91"/>
        <v/>
      </c>
      <c r="T478" s="81" t="str">
        <f t="shared" si="84"/>
        <v/>
      </c>
      <c r="U478" s="53" t="str">
        <f>IF(S478="","",COUNTIF($S$7:S478,"該当２"))</f>
        <v/>
      </c>
      <c r="V478" s="56" t="str">
        <f t="shared" si="85"/>
        <v/>
      </c>
      <c r="W478" s="81" t="str">
        <f t="shared" si="86"/>
        <v/>
      </c>
      <c r="X478" s="53" t="str">
        <f>IF(V478="","",COUNTIF($V$7:V478,"該当３"))</f>
        <v/>
      </c>
    </row>
    <row r="479" spans="1:24">
      <c r="A479" s="237">
        <v>2020135010</v>
      </c>
      <c r="B479" s="237">
        <v>20</v>
      </c>
      <c r="C479" s="238">
        <v>201</v>
      </c>
      <c r="D479" s="239">
        <v>35</v>
      </c>
      <c r="E479" s="238">
        <v>10</v>
      </c>
      <c r="F479" s="237" t="s">
        <v>511</v>
      </c>
      <c r="G479" s="237" t="s">
        <v>512</v>
      </c>
      <c r="H479" s="237" t="s">
        <v>889</v>
      </c>
      <c r="I479" s="237" t="s">
        <v>898</v>
      </c>
      <c r="J479" s="51"/>
      <c r="K479" s="52" t="str">
        <f t="shared" si="87"/>
        <v/>
      </c>
      <c r="L479" s="81" t="str">
        <f t="shared" si="88"/>
        <v/>
      </c>
      <c r="M479" s="53" t="str">
        <f>IF(K479="","",COUNTIF($K$7:K479,"ﾘｽﾄ１"))</f>
        <v/>
      </c>
      <c r="N479" s="53" t="str">
        <f t="shared" si="89"/>
        <v/>
      </c>
      <c r="O479" s="54" t="str">
        <f t="shared" si="90"/>
        <v/>
      </c>
      <c r="P479" s="53" t="str">
        <f t="shared" si="81"/>
        <v/>
      </c>
      <c r="Q479" s="52" t="str">
        <f t="shared" si="82"/>
        <v/>
      </c>
      <c r="R479" s="55" t="str">
        <f t="shared" si="83"/>
        <v/>
      </c>
      <c r="S479" s="52" t="str">
        <f t="shared" si="91"/>
        <v/>
      </c>
      <c r="T479" s="81" t="str">
        <f t="shared" si="84"/>
        <v/>
      </c>
      <c r="U479" s="53" t="str">
        <f>IF(S479="","",COUNTIF($S$7:S479,"該当２"))</f>
        <v/>
      </c>
      <c r="V479" s="56" t="str">
        <f t="shared" si="85"/>
        <v/>
      </c>
      <c r="W479" s="81" t="str">
        <f t="shared" si="86"/>
        <v/>
      </c>
      <c r="X479" s="53" t="str">
        <f>IF(V479="","",COUNTIF($V$7:V479,"該当３"))</f>
        <v/>
      </c>
    </row>
    <row r="480" spans="1:24">
      <c r="A480" s="237">
        <v>2020135011</v>
      </c>
      <c r="B480" s="237">
        <v>20</v>
      </c>
      <c r="C480" s="238">
        <v>201</v>
      </c>
      <c r="D480" s="239">
        <v>35</v>
      </c>
      <c r="E480" s="238">
        <v>11</v>
      </c>
      <c r="F480" s="237" t="s">
        <v>511</v>
      </c>
      <c r="G480" s="237" t="s">
        <v>512</v>
      </c>
      <c r="H480" s="237" t="s">
        <v>889</v>
      </c>
      <c r="I480" s="237" t="s">
        <v>509</v>
      </c>
      <c r="J480" s="51"/>
      <c r="K480" s="52" t="str">
        <f t="shared" si="87"/>
        <v/>
      </c>
      <c r="L480" s="81" t="str">
        <f t="shared" si="88"/>
        <v/>
      </c>
      <c r="M480" s="53" t="str">
        <f>IF(K480="","",COUNTIF($K$7:K480,"ﾘｽﾄ１"))</f>
        <v/>
      </c>
      <c r="N480" s="53" t="str">
        <f t="shared" si="89"/>
        <v/>
      </c>
      <c r="O480" s="54" t="str">
        <f t="shared" si="90"/>
        <v/>
      </c>
      <c r="P480" s="53" t="str">
        <f t="shared" si="81"/>
        <v/>
      </c>
      <c r="Q480" s="52" t="str">
        <f t="shared" si="82"/>
        <v/>
      </c>
      <c r="R480" s="55" t="str">
        <f t="shared" si="83"/>
        <v/>
      </c>
      <c r="S480" s="52" t="str">
        <f t="shared" si="91"/>
        <v/>
      </c>
      <c r="T480" s="81" t="str">
        <f t="shared" si="84"/>
        <v/>
      </c>
      <c r="U480" s="53" t="str">
        <f>IF(S480="","",COUNTIF($S$7:S480,"該当２"))</f>
        <v/>
      </c>
      <c r="V480" s="56" t="str">
        <f t="shared" si="85"/>
        <v/>
      </c>
      <c r="W480" s="81" t="str">
        <f t="shared" si="86"/>
        <v/>
      </c>
      <c r="X480" s="53" t="str">
        <f>IF(V480="","",COUNTIF($V$7:V480,"該当３"))</f>
        <v/>
      </c>
    </row>
    <row r="481" spans="1:24">
      <c r="A481" s="237">
        <v>2020135012</v>
      </c>
      <c r="B481" s="237">
        <v>20</v>
      </c>
      <c r="C481" s="238">
        <v>201</v>
      </c>
      <c r="D481" s="239">
        <v>35</v>
      </c>
      <c r="E481" s="238">
        <v>12</v>
      </c>
      <c r="F481" s="237" t="s">
        <v>511</v>
      </c>
      <c r="G481" s="237" t="s">
        <v>512</v>
      </c>
      <c r="H481" s="237" t="s">
        <v>889</v>
      </c>
      <c r="I481" s="237" t="s">
        <v>899</v>
      </c>
      <c r="J481" s="51"/>
      <c r="K481" s="52" t="str">
        <f t="shared" si="87"/>
        <v/>
      </c>
      <c r="L481" s="81" t="str">
        <f t="shared" si="88"/>
        <v/>
      </c>
      <c r="M481" s="53" t="str">
        <f>IF(K481="","",COUNTIF($K$7:K481,"ﾘｽﾄ１"))</f>
        <v/>
      </c>
      <c r="N481" s="53" t="str">
        <f t="shared" si="89"/>
        <v/>
      </c>
      <c r="O481" s="54" t="str">
        <f t="shared" si="90"/>
        <v/>
      </c>
      <c r="P481" s="53" t="str">
        <f t="shared" si="81"/>
        <v/>
      </c>
      <c r="Q481" s="52" t="str">
        <f t="shared" si="82"/>
        <v/>
      </c>
      <c r="R481" s="55" t="str">
        <f t="shared" si="83"/>
        <v/>
      </c>
      <c r="S481" s="52" t="str">
        <f t="shared" si="91"/>
        <v/>
      </c>
      <c r="T481" s="81" t="str">
        <f t="shared" si="84"/>
        <v/>
      </c>
      <c r="U481" s="53" t="str">
        <f>IF(S481="","",COUNTIF($S$7:S481,"該当２"))</f>
        <v/>
      </c>
      <c r="V481" s="56" t="str">
        <f t="shared" si="85"/>
        <v/>
      </c>
      <c r="W481" s="81" t="str">
        <f t="shared" si="86"/>
        <v/>
      </c>
      <c r="X481" s="53" t="str">
        <f>IF(V481="","",COUNTIF($V$7:V481,"該当３"))</f>
        <v/>
      </c>
    </row>
    <row r="482" spans="1:24">
      <c r="A482" s="237">
        <v>2020135013</v>
      </c>
      <c r="B482" s="237">
        <v>20</v>
      </c>
      <c r="C482" s="238">
        <v>201</v>
      </c>
      <c r="D482" s="239">
        <v>35</v>
      </c>
      <c r="E482" s="238">
        <v>13</v>
      </c>
      <c r="F482" s="237" t="s">
        <v>511</v>
      </c>
      <c r="G482" s="237" t="s">
        <v>512</v>
      </c>
      <c r="H482" s="237" t="s">
        <v>889</v>
      </c>
      <c r="I482" s="237" t="s">
        <v>400</v>
      </c>
      <c r="J482" s="51"/>
      <c r="K482" s="52" t="str">
        <f t="shared" si="87"/>
        <v/>
      </c>
      <c r="L482" s="81" t="str">
        <f t="shared" si="88"/>
        <v/>
      </c>
      <c r="M482" s="53" t="str">
        <f>IF(K482="","",COUNTIF($K$7:K482,"ﾘｽﾄ１"))</f>
        <v/>
      </c>
      <c r="N482" s="53" t="str">
        <f t="shared" si="89"/>
        <v/>
      </c>
      <c r="O482" s="54" t="str">
        <f t="shared" si="90"/>
        <v/>
      </c>
      <c r="P482" s="53" t="str">
        <f t="shared" si="81"/>
        <v/>
      </c>
      <c r="Q482" s="52" t="str">
        <f t="shared" si="82"/>
        <v/>
      </c>
      <c r="R482" s="55" t="str">
        <f t="shared" si="83"/>
        <v/>
      </c>
      <c r="S482" s="52" t="str">
        <f t="shared" si="91"/>
        <v/>
      </c>
      <c r="T482" s="81" t="str">
        <f t="shared" si="84"/>
        <v/>
      </c>
      <c r="U482" s="53" t="str">
        <f>IF(S482="","",COUNTIF($S$7:S482,"該当２"))</f>
        <v/>
      </c>
      <c r="V482" s="56" t="str">
        <f t="shared" si="85"/>
        <v/>
      </c>
      <c r="W482" s="81" t="str">
        <f t="shared" si="86"/>
        <v/>
      </c>
      <c r="X482" s="53" t="str">
        <f>IF(V482="","",COUNTIF($V$7:V482,"該当３"))</f>
        <v/>
      </c>
    </row>
    <row r="483" spans="1:24">
      <c r="A483" s="237">
        <v>2020136000</v>
      </c>
      <c r="B483" s="237">
        <v>20</v>
      </c>
      <c r="C483" s="238">
        <v>201</v>
      </c>
      <c r="D483" s="239">
        <v>36</v>
      </c>
      <c r="E483" s="238">
        <v>0</v>
      </c>
      <c r="F483" s="237" t="s">
        <v>511</v>
      </c>
      <c r="G483" s="237" t="s">
        <v>512</v>
      </c>
      <c r="H483" s="237" t="s">
        <v>900</v>
      </c>
      <c r="I483" s="237"/>
      <c r="J483" s="51"/>
      <c r="K483" s="52" t="str">
        <f t="shared" si="87"/>
        <v/>
      </c>
      <c r="L483" s="81" t="str">
        <f t="shared" si="88"/>
        <v/>
      </c>
      <c r="M483" s="53" t="str">
        <f>IF(K483="","",COUNTIF($K$7:K483,"ﾘｽﾄ１"))</f>
        <v/>
      </c>
      <c r="N483" s="53" t="str">
        <f t="shared" si="89"/>
        <v/>
      </c>
      <c r="O483" s="54" t="str">
        <f t="shared" si="90"/>
        <v/>
      </c>
      <c r="P483" s="53" t="str">
        <f t="shared" si="81"/>
        <v/>
      </c>
      <c r="Q483" s="52" t="str">
        <f t="shared" si="82"/>
        <v/>
      </c>
      <c r="R483" s="55" t="str">
        <f t="shared" si="83"/>
        <v/>
      </c>
      <c r="S483" s="52" t="str">
        <f t="shared" si="91"/>
        <v/>
      </c>
      <c r="T483" s="81" t="str">
        <f t="shared" si="84"/>
        <v/>
      </c>
      <c r="U483" s="53" t="str">
        <f>IF(S483="","",COUNTIF($S$7:S483,"該当２"))</f>
        <v/>
      </c>
      <c r="V483" s="56" t="str">
        <f t="shared" si="85"/>
        <v/>
      </c>
      <c r="W483" s="81" t="str">
        <f t="shared" si="86"/>
        <v/>
      </c>
      <c r="X483" s="53" t="str">
        <f>IF(V483="","",COUNTIF($V$7:V483,"該当３"))</f>
        <v/>
      </c>
    </row>
    <row r="484" spans="1:24">
      <c r="A484" s="237">
        <v>2020136001</v>
      </c>
      <c r="B484" s="237">
        <v>20</v>
      </c>
      <c r="C484" s="238">
        <v>201</v>
      </c>
      <c r="D484" s="239">
        <v>36</v>
      </c>
      <c r="E484" s="238">
        <v>1</v>
      </c>
      <c r="F484" s="237" t="s">
        <v>511</v>
      </c>
      <c r="G484" s="237" t="s">
        <v>512</v>
      </c>
      <c r="H484" s="237" t="s">
        <v>900</v>
      </c>
      <c r="I484" s="237" t="s">
        <v>499</v>
      </c>
      <c r="J484" s="51"/>
      <c r="K484" s="52" t="str">
        <f t="shared" si="87"/>
        <v/>
      </c>
      <c r="L484" s="81" t="str">
        <f t="shared" si="88"/>
        <v/>
      </c>
      <c r="M484" s="53" t="str">
        <f>IF(K484="","",COUNTIF($K$7:K484,"ﾘｽﾄ１"))</f>
        <v/>
      </c>
      <c r="N484" s="53" t="str">
        <f t="shared" si="89"/>
        <v/>
      </c>
      <c r="O484" s="54" t="str">
        <f t="shared" si="90"/>
        <v/>
      </c>
      <c r="P484" s="53" t="str">
        <f t="shared" si="81"/>
        <v/>
      </c>
      <c r="Q484" s="52" t="str">
        <f t="shared" si="82"/>
        <v/>
      </c>
      <c r="R484" s="55" t="str">
        <f t="shared" si="83"/>
        <v/>
      </c>
      <c r="S484" s="52" t="str">
        <f t="shared" si="91"/>
        <v/>
      </c>
      <c r="T484" s="81" t="str">
        <f t="shared" si="84"/>
        <v/>
      </c>
      <c r="U484" s="53" t="str">
        <f>IF(S484="","",COUNTIF($S$7:S484,"該当２"))</f>
        <v/>
      </c>
      <c r="V484" s="56" t="str">
        <f t="shared" si="85"/>
        <v/>
      </c>
      <c r="W484" s="81" t="str">
        <f t="shared" si="86"/>
        <v/>
      </c>
      <c r="X484" s="53" t="str">
        <f>IF(V484="","",COUNTIF($V$7:V484,"該当３"))</f>
        <v/>
      </c>
    </row>
    <row r="485" spans="1:24">
      <c r="A485" s="237">
        <v>2020136002</v>
      </c>
      <c r="B485" s="237">
        <v>20</v>
      </c>
      <c r="C485" s="238">
        <v>201</v>
      </c>
      <c r="D485" s="239">
        <v>36</v>
      </c>
      <c r="E485" s="238">
        <v>2</v>
      </c>
      <c r="F485" s="237" t="s">
        <v>511</v>
      </c>
      <c r="G485" s="237" t="s">
        <v>512</v>
      </c>
      <c r="H485" s="237" t="s">
        <v>900</v>
      </c>
      <c r="I485" s="237" t="s">
        <v>901</v>
      </c>
      <c r="J485" s="51"/>
      <c r="K485" s="52" t="str">
        <f t="shared" si="87"/>
        <v/>
      </c>
      <c r="L485" s="81" t="str">
        <f t="shared" si="88"/>
        <v/>
      </c>
      <c r="M485" s="53" t="str">
        <f>IF(K485="","",COUNTIF($K$7:K485,"ﾘｽﾄ１"))</f>
        <v/>
      </c>
      <c r="N485" s="53" t="str">
        <f t="shared" si="89"/>
        <v/>
      </c>
      <c r="O485" s="54" t="str">
        <f t="shared" si="90"/>
        <v/>
      </c>
      <c r="P485" s="53" t="str">
        <f t="shared" si="81"/>
        <v/>
      </c>
      <c r="Q485" s="52" t="str">
        <f t="shared" si="82"/>
        <v/>
      </c>
      <c r="R485" s="55" t="str">
        <f t="shared" si="83"/>
        <v/>
      </c>
      <c r="S485" s="52" t="str">
        <f t="shared" si="91"/>
        <v/>
      </c>
      <c r="T485" s="81" t="str">
        <f t="shared" si="84"/>
        <v/>
      </c>
      <c r="U485" s="53" t="str">
        <f>IF(S485="","",COUNTIF($S$7:S485,"該当２"))</f>
        <v/>
      </c>
      <c r="V485" s="56" t="str">
        <f t="shared" si="85"/>
        <v/>
      </c>
      <c r="W485" s="81" t="str">
        <f t="shared" si="86"/>
        <v/>
      </c>
      <c r="X485" s="53" t="str">
        <f>IF(V485="","",COUNTIF($V$7:V485,"該当３"))</f>
        <v/>
      </c>
    </row>
    <row r="486" spans="1:24">
      <c r="A486" s="237">
        <v>2020136003</v>
      </c>
      <c r="B486" s="237">
        <v>20</v>
      </c>
      <c r="C486" s="238">
        <v>201</v>
      </c>
      <c r="D486" s="239">
        <v>36</v>
      </c>
      <c r="E486" s="238">
        <v>3</v>
      </c>
      <c r="F486" s="237" t="s">
        <v>511</v>
      </c>
      <c r="G486" s="237" t="s">
        <v>512</v>
      </c>
      <c r="H486" s="237" t="s">
        <v>900</v>
      </c>
      <c r="I486" s="237" t="s">
        <v>494</v>
      </c>
      <c r="J486" s="51"/>
      <c r="K486" s="52" t="str">
        <f t="shared" si="87"/>
        <v/>
      </c>
      <c r="L486" s="81" t="str">
        <f t="shared" si="88"/>
        <v/>
      </c>
      <c r="M486" s="53" t="str">
        <f>IF(K486="","",COUNTIF($K$7:K486,"ﾘｽﾄ１"))</f>
        <v/>
      </c>
      <c r="N486" s="53" t="str">
        <f t="shared" si="89"/>
        <v/>
      </c>
      <c r="O486" s="54" t="str">
        <f t="shared" si="90"/>
        <v/>
      </c>
      <c r="P486" s="53" t="str">
        <f t="shared" si="81"/>
        <v/>
      </c>
      <c r="Q486" s="52" t="str">
        <f t="shared" si="82"/>
        <v/>
      </c>
      <c r="R486" s="55" t="str">
        <f t="shared" si="83"/>
        <v/>
      </c>
      <c r="S486" s="52" t="str">
        <f t="shared" si="91"/>
        <v/>
      </c>
      <c r="T486" s="81" t="str">
        <f t="shared" si="84"/>
        <v/>
      </c>
      <c r="U486" s="53" t="str">
        <f>IF(S486="","",COUNTIF($S$7:S486,"該当２"))</f>
        <v/>
      </c>
      <c r="V486" s="56" t="str">
        <f t="shared" si="85"/>
        <v/>
      </c>
      <c r="W486" s="81" t="str">
        <f t="shared" si="86"/>
        <v/>
      </c>
      <c r="X486" s="53" t="str">
        <f>IF(V486="","",COUNTIF($V$7:V486,"該当３"))</f>
        <v/>
      </c>
    </row>
    <row r="487" spans="1:24">
      <c r="A487" s="237">
        <v>2020136004</v>
      </c>
      <c r="B487" s="237">
        <v>20</v>
      </c>
      <c r="C487" s="238">
        <v>201</v>
      </c>
      <c r="D487" s="239">
        <v>36</v>
      </c>
      <c r="E487" s="238">
        <v>4</v>
      </c>
      <c r="F487" s="237" t="s">
        <v>511</v>
      </c>
      <c r="G487" s="237" t="s">
        <v>512</v>
      </c>
      <c r="H487" s="237" t="s">
        <v>900</v>
      </c>
      <c r="I487" s="237" t="s">
        <v>902</v>
      </c>
      <c r="J487" s="51"/>
      <c r="K487" s="52" t="str">
        <f t="shared" si="87"/>
        <v/>
      </c>
      <c r="L487" s="81" t="str">
        <f t="shared" si="88"/>
        <v/>
      </c>
      <c r="M487" s="53" t="str">
        <f>IF(K487="","",COUNTIF($K$7:K487,"ﾘｽﾄ１"))</f>
        <v/>
      </c>
      <c r="N487" s="53" t="str">
        <f t="shared" si="89"/>
        <v/>
      </c>
      <c r="O487" s="54" t="str">
        <f t="shared" si="90"/>
        <v/>
      </c>
      <c r="P487" s="53" t="str">
        <f t="shared" si="81"/>
        <v/>
      </c>
      <c r="Q487" s="52" t="str">
        <f t="shared" si="82"/>
        <v/>
      </c>
      <c r="R487" s="55" t="str">
        <f t="shared" si="83"/>
        <v/>
      </c>
      <c r="S487" s="52" t="str">
        <f t="shared" si="91"/>
        <v/>
      </c>
      <c r="T487" s="81" t="str">
        <f t="shared" si="84"/>
        <v/>
      </c>
      <c r="U487" s="53" t="str">
        <f>IF(S487="","",COUNTIF($S$7:S487,"該当２"))</f>
        <v/>
      </c>
      <c r="V487" s="56" t="str">
        <f t="shared" si="85"/>
        <v/>
      </c>
      <c r="W487" s="81" t="str">
        <f t="shared" si="86"/>
        <v/>
      </c>
      <c r="X487" s="53" t="str">
        <f>IF(V487="","",COUNTIF($V$7:V487,"該当３"))</f>
        <v/>
      </c>
    </row>
    <row r="488" spans="1:24">
      <c r="A488" s="237">
        <v>2020136005</v>
      </c>
      <c r="B488" s="237">
        <v>20</v>
      </c>
      <c r="C488" s="238">
        <v>201</v>
      </c>
      <c r="D488" s="239">
        <v>36</v>
      </c>
      <c r="E488" s="238">
        <v>5</v>
      </c>
      <c r="F488" s="237" t="s">
        <v>511</v>
      </c>
      <c r="G488" s="237" t="s">
        <v>512</v>
      </c>
      <c r="H488" s="237" t="s">
        <v>900</v>
      </c>
      <c r="I488" s="237" t="s">
        <v>401</v>
      </c>
      <c r="J488" s="51"/>
      <c r="K488" s="52" t="str">
        <f t="shared" si="87"/>
        <v/>
      </c>
      <c r="L488" s="81" t="str">
        <f t="shared" si="88"/>
        <v/>
      </c>
      <c r="M488" s="53" t="str">
        <f>IF(K488="","",COUNTIF($K$7:K488,"ﾘｽﾄ１"))</f>
        <v/>
      </c>
      <c r="N488" s="53" t="str">
        <f t="shared" si="89"/>
        <v/>
      </c>
      <c r="O488" s="54" t="str">
        <f t="shared" si="90"/>
        <v/>
      </c>
      <c r="P488" s="53" t="str">
        <f t="shared" si="81"/>
        <v/>
      </c>
      <c r="Q488" s="52" t="str">
        <f t="shared" si="82"/>
        <v/>
      </c>
      <c r="R488" s="55" t="str">
        <f t="shared" si="83"/>
        <v/>
      </c>
      <c r="S488" s="52" t="str">
        <f t="shared" si="91"/>
        <v/>
      </c>
      <c r="T488" s="81" t="str">
        <f t="shared" si="84"/>
        <v/>
      </c>
      <c r="U488" s="53" t="str">
        <f>IF(S488="","",COUNTIF($S$7:S488,"該当２"))</f>
        <v/>
      </c>
      <c r="V488" s="56" t="str">
        <f t="shared" si="85"/>
        <v/>
      </c>
      <c r="W488" s="81" t="str">
        <f t="shared" si="86"/>
        <v/>
      </c>
      <c r="X488" s="53" t="str">
        <f>IF(V488="","",COUNTIF($V$7:V488,"該当３"))</f>
        <v/>
      </c>
    </row>
    <row r="489" spans="1:24">
      <c r="A489" s="237">
        <v>2020136006</v>
      </c>
      <c r="B489" s="237">
        <v>20</v>
      </c>
      <c r="C489" s="238">
        <v>201</v>
      </c>
      <c r="D489" s="239">
        <v>36</v>
      </c>
      <c r="E489" s="238">
        <v>6</v>
      </c>
      <c r="F489" s="237" t="s">
        <v>511</v>
      </c>
      <c r="G489" s="237" t="s">
        <v>512</v>
      </c>
      <c r="H489" s="237" t="s">
        <v>900</v>
      </c>
      <c r="I489" s="237" t="s">
        <v>903</v>
      </c>
      <c r="J489" s="51"/>
      <c r="K489" s="52" t="str">
        <f t="shared" si="87"/>
        <v/>
      </c>
      <c r="L489" s="81" t="str">
        <f t="shared" si="88"/>
        <v/>
      </c>
      <c r="M489" s="53" t="str">
        <f>IF(K489="","",COUNTIF($K$7:K489,"ﾘｽﾄ１"))</f>
        <v/>
      </c>
      <c r="N489" s="53" t="str">
        <f t="shared" si="89"/>
        <v/>
      </c>
      <c r="O489" s="54" t="str">
        <f t="shared" si="90"/>
        <v/>
      </c>
      <c r="P489" s="53" t="str">
        <f t="shared" si="81"/>
        <v/>
      </c>
      <c r="Q489" s="52" t="str">
        <f t="shared" si="82"/>
        <v/>
      </c>
      <c r="R489" s="55" t="str">
        <f t="shared" si="83"/>
        <v/>
      </c>
      <c r="S489" s="52" t="str">
        <f t="shared" si="91"/>
        <v/>
      </c>
      <c r="T489" s="81" t="str">
        <f t="shared" si="84"/>
        <v/>
      </c>
      <c r="U489" s="53" t="str">
        <f>IF(S489="","",COUNTIF($S$7:S489,"該当２"))</f>
        <v/>
      </c>
      <c r="V489" s="56" t="str">
        <f t="shared" si="85"/>
        <v/>
      </c>
      <c r="W489" s="81" t="str">
        <f t="shared" si="86"/>
        <v/>
      </c>
      <c r="X489" s="53" t="str">
        <f>IF(V489="","",COUNTIF($V$7:V489,"該当３"))</f>
        <v/>
      </c>
    </row>
    <row r="490" spans="1:24">
      <c r="A490" s="237">
        <v>2020136007</v>
      </c>
      <c r="B490" s="237">
        <v>20</v>
      </c>
      <c r="C490" s="238">
        <v>201</v>
      </c>
      <c r="D490" s="239">
        <v>36</v>
      </c>
      <c r="E490" s="238">
        <v>7</v>
      </c>
      <c r="F490" s="237" t="s">
        <v>511</v>
      </c>
      <c r="G490" s="237" t="s">
        <v>512</v>
      </c>
      <c r="H490" s="237" t="s">
        <v>900</v>
      </c>
      <c r="I490" s="237" t="s">
        <v>904</v>
      </c>
      <c r="J490" s="51"/>
      <c r="K490" s="52" t="str">
        <f t="shared" si="87"/>
        <v/>
      </c>
      <c r="L490" s="81" t="str">
        <f t="shared" si="88"/>
        <v/>
      </c>
      <c r="M490" s="53" t="str">
        <f>IF(K490="","",COUNTIF($K$7:K490,"ﾘｽﾄ１"))</f>
        <v/>
      </c>
      <c r="N490" s="53" t="str">
        <f t="shared" si="89"/>
        <v/>
      </c>
      <c r="O490" s="54" t="str">
        <f t="shared" si="90"/>
        <v/>
      </c>
      <c r="P490" s="53" t="str">
        <f t="shared" si="81"/>
        <v/>
      </c>
      <c r="Q490" s="52" t="str">
        <f t="shared" si="82"/>
        <v/>
      </c>
      <c r="R490" s="55" t="str">
        <f t="shared" si="83"/>
        <v/>
      </c>
      <c r="S490" s="52" t="str">
        <f t="shared" si="91"/>
        <v/>
      </c>
      <c r="T490" s="81" t="str">
        <f t="shared" si="84"/>
        <v/>
      </c>
      <c r="U490" s="53" t="str">
        <f>IF(S490="","",COUNTIF($S$7:S490,"該当２"))</f>
        <v/>
      </c>
      <c r="V490" s="56" t="str">
        <f t="shared" si="85"/>
        <v/>
      </c>
      <c r="W490" s="81" t="str">
        <f t="shared" si="86"/>
        <v/>
      </c>
      <c r="X490" s="53" t="str">
        <f>IF(V490="","",COUNTIF($V$7:V490,"該当３"))</f>
        <v/>
      </c>
    </row>
    <row r="491" spans="1:24">
      <c r="A491" s="237">
        <v>2020137000</v>
      </c>
      <c r="B491" s="237">
        <v>20</v>
      </c>
      <c r="C491" s="238">
        <v>201</v>
      </c>
      <c r="D491" s="239">
        <v>37</v>
      </c>
      <c r="E491" s="238">
        <v>0</v>
      </c>
      <c r="F491" s="237" t="s">
        <v>511</v>
      </c>
      <c r="G491" s="237" t="s">
        <v>512</v>
      </c>
      <c r="H491" s="237" t="s">
        <v>905</v>
      </c>
      <c r="I491" s="237"/>
      <c r="J491" s="51"/>
      <c r="K491" s="52" t="str">
        <f t="shared" si="87"/>
        <v/>
      </c>
      <c r="L491" s="81" t="str">
        <f t="shared" si="88"/>
        <v/>
      </c>
      <c r="M491" s="53" t="str">
        <f>IF(K491="","",COUNTIF($K$7:K491,"ﾘｽﾄ１"))</f>
        <v/>
      </c>
      <c r="N491" s="53" t="str">
        <f t="shared" si="89"/>
        <v/>
      </c>
      <c r="O491" s="54" t="str">
        <f t="shared" si="90"/>
        <v/>
      </c>
      <c r="P491" s="53" t="str">
        <f t="shared" si="81"/>
        <v/>
      </c>
      <c r="Q491" s="52" t="str">
        <f t="shared" si="82"/>
        <v/>
      </c>
      <c r="R491" s="55" t="str">
        <f t="shared" si="83"/>
        <v/>
      </c>
      <c r="S491" s="52" t="str">
        <f t="shared" si="91"/>
        <v/>
      </c>
      <c r="T491" s="81" t="str">
        <f t="shared" si="84"/>
        <v/>
      </c>
      <c r="U491" s="53" t="str">
        <f>IF(S491="","",COUNTIF($S$7:S491,"該当２"))</f>
        <v/>
      </c>
      <c r="V491" s="56" t="str">
        <f t="shared" si="85"/>
        <v/>
      </c>
      <c r="W491" s="81" t="str">
        <f t="shared" si="86"/>
        <v/>
      </c>
      <c r="X491" s="53" t="str">
        <f>IF(V491="","",COUNTIF($V$7:V491,"該当３"))</f>
        <v/>
      </c>
    </row>
    <row r="492" spans="1:24">
      <c r="A492" s="237">
        <v>2020137001</v>
      </c>
      <c r="B492" s="237">
        <v>20</v>
      </c>
      <c r="C492" s="238">
        <v>201</v>
      </c>
      <c r="D492" s="239">
        <v>37</v>
      </c>
      <c r="E492" s="238">
        <v>1</v>
      </c>
      <c r="F492" s="237" t="s">
        <v>511</v>
      </c>
      <c r="G492" s="237" t="s">
        <v>512</v>
      </c>
      <c r="H492" s="237" t="s">
        <v>905</v>
      </c>
      <c r="I492" s="237" t="s">
        <v>906</v>
      </c>
      <c r="J492" s="51"/>
      <c r="K492" s="52" t="str">
        <f t="shared" si="87"/>
        <v/>
      </c>
      <c r="L492" s="81" t="str">
        <f t="shared" si="88"/>
        <v/>
      </c>
      <c r="M492" s="53" t="str">
        <f>IF(K492="","",COUNTIF($K$7:K492,"ﾘｽﾄ１"))</f>
        <v/>
      </c>
      <c r="N492" s="53" t="str">
        <f t="shared" si="89"/>
        <v/>
      </c>
      <c r="O492" s="54" t="str">
        <f t="shared" si="90"/>
        <v/>
      </c>
      <c r="P492" s="53" t="str">
        <f t="shared" si="81"/>
        <v/>
      </c>
      <c r="Q492" s="52" t="str">
        <f t="shared" si="82"/>
        <v/>
      </c>
      <c r="R492" s="55" t="str">
        <f t="shared" si="83"/>
        <v/>
      </c>
      <c r="S492" s="52" t="str">
        <f t="shared" si="91"/>
        <v/>
      </c>
      <c r="T492" s="81" t="str">
        <f t="shared" si="84"/>
        <v/>
      </c>
      <c r="U492" s="53" t="str">
        <f>IF(S492="","",COUNTIF($S$7:S492,"該当２"))</f>
        <v/>
      </c>
      <c r="V492" s="56" t="str">
        <f t="shared" si="85"/>
        <v/>
      </c>
      <c r="W492" s="81" t="str">
        <f t="shared" si="86"/>
        <v/>
      </c>
      <c r="X492" s="53" t="str">
        <f>IF(V492="","",COUNTIF($V$7:V492,"該当３"))</f>
        <v/>
      </c>
    </row>
    <row r="493" spans="1:24">
      <c r="A493" s="237">
        <v>2020137002</v>
      </c>
      <c r="B493" s="237">
        <v>20</v>
      </c>
      <c r="C493" s="238">
        <v>201</v>
      </c>
      <c r="D493" s="239">
        <v>37</v>
      </c>
      <c r="E493" s="238">
        <v>2</v>
      </c>
      <c r="F493" s="237" t="s">
        <v>511</v>
      </c>
      <c r="G493" s="237" t="s">
        <v>512</v>
      </c>
      <c r="H493" s="237" t="s">
        <v>905</v>
      </c>
      <c r="I493" s="237" t="s">
        <v>907</v>
      </c>
      <c r="J493" s="51"/>
      <c r="K493" s="52" t="str">
        <f t="shared" si="87"/>
        <v/>
      </c>
      <c r="L493" s="81" t="str">
        <f t="shared" si="88"/>
        <v/>
      </c>
      <c r="M493" s="53" t="str">
        <f>IF(K493="","",COUNTIF($K$7:K493,"ﾘｽﾄ１"))</f>
        <v/>
      </c>
      <c r="N493" s="53" t="str">
        <f t="shared" si="89"/>
        <v/>
      </c>
      <c r="O493" s="54" t="str">
        <f t="shared" si="90"/>
        <v/>
      </c>
      <c r="P493" s="53" t="str">
        <f t="shared" si="81"/>
        <v/>
      </c>
      <c r="Q493" s="52" t="str">
        <f t="shared" si="82"/>
        <v/>
      </c>
      <c r="R493" s="55" t="str">
        <f t="shared" si="83"/>
        <v/>
      </c>
      <c r="S493" s="52" t="str">
        <f t="shared" si="91"/>
        <v/>
      </c>
      <c r="T493" s="81" t="str">
        <f t="shared" si="84"/>
        <v/>
      </c>
      <c r="U493" s="53" t="str">
        <f>IF(S493="","",COUNTIF($S$7:S493,"該当２"))</f>
        <v/>
      </c>
      <c r="V493" s="56" t="str">
        <f t="shared" si="85"/>
        <v/>
      </c>
      <c r="W493" s="81" t="str">
        <f t="shared" si="86"/>
        <v/>
      </c>
      <c r="X493" s="53" t="str">
        <f>IF(V493="","",COUNTIF($V$7:V493,"該当３"))</f>
        <v/>
      </c>
    </row>
    <row r="494" spans="1:24">
      <c r="A494" s="237">
        <v>2020137003</v>
      </c>
      <c r="B494" s="237">
        <v>20</v>
      </c>
      <c r="C494" s="238">
        <v>201</v>
      </c>
      <c r="D494" s="239">
        <v>37</v>
      </c>
      <c r="E494" s="238">
        <v>3</v>
      </c>
      <c r="F494" s="237" t="s">
        <v>511</v>
      </c>
      <c r="G494" s="237" t="s">
        <v>512</v>
      </c>
      <c r="H494" s="237" t="s">
        <v>905</v>
      </c>
      <c r="I494" s="237" t="s">
        <v>908</v>
      </c>
      <c r="J494" s="51"/>
      <c r="K494" s="52" t="str">
        <f t="shared" si="87"/>
        <v/>
      </c>
      <c r="L494" s="81" t="str">
        <f t="shared" si="88"/>
        <v/>
      </c>
      <c r="M494" s="53" t="str">
        <f>IF(K494="","",COUNTIF($K$7:K494,"ﾘｽﾄ１"))</f>
        <v/>
      </c>
      <c r="N494" s="53" t="str">
        <f t="shared" si="89"/>
        <v/>
      </c>
      <c r="O494" s="54" t="str">
        <f t="shared" si="90"/>
        <v/>
      </c>
      <c r="P494" s="53" t="str">
        <f t="shared" si="81"/>
        <v/>
      </c>
      <c r="Q494" s="52" t="str">
        <f t="shared" si="82"/>
        <v/>
      </c>
      <c r="R494" s="55" t="str">
        <f t="shared" si="83"/>
        <v/>
      </c>
      <c r="S494" s="52" t="str">
        <f t="shared" si="91"/>
        <v/>
      </c>
      <c r="T494" s="81" t="str">
        <f t="shared" si="84"/>
        <v/>
      </c>
      <c r="U494" s="53" t="str">
        <f>IF(S494="","",COUNTIF($S$7:S494,"該当２"))</f>
        <v/>
      </c>
      <c r="V494" s="56" t="str">
        <f t="shared" si="85"/>
        <v/>
      </c>
      <c r="W494" s="81" t="str">
        <f t="shared" si="86"/>
        <v/>
      </c>
      <c r="X494" s="53" t="str">
        <f>IF(V494="","",COUNTIF($V$7:V494,"該当３"))</f>
        <v/>
      </c>
    </row>
    <row r="495" spans="1:24">
      <c r="A495" s="237">
        <v>2020137004</v>
      </c>
      <c r="B495" s="237">
        <v>20</v>
      </c>
      <c r="C495" s="238">
        <v>201</v>
      </c>
      <c r="D495" s="239">
        <v>37</v>
      </c>
      <c r="E495" s="238">
        <v>4</v>
      </c>
      <c r="F495" s="237" t="s">
        <v>511</v>
      </c>
      <c r="G495" s="237" t="s">
        <v>512</v>
      </c>
      <c r="H495" s="237" t="s">
        <v>905</v>
      </c>
      <c r="I495" s="237" t="s">
        <v>444</v>
      </c>
      <c r="J495" s="51"/>
      <c r="K495" s="52" t="str">
        <f t="shared" si="87"/>
        <v/>
      </c>
      <c r="L495" s="81" t="str">
        <f t="shared" si="88"/>
        <v/>
      </c>
      <c r="M495" s="53" t="str">
        <f>IF(K495="","",COUNTIF($K$7:K495,"ﾘｽﾄ１"))</f>
        <v/>
      </c>
      <c r="N495" s="53" t="str">
        <f t="shared" si="89"/>
        <v/>
      </c>
      <c r="O495" s="54" t="str">
        <f t="shared" si="90"/>
        <v/>
      </c>
      <c r="P495" s="53" t="str">
        <f t="shared" si="81"/>
        <v/>
      </c>
      <c r="Q495" s="52" t="str">
        <f t="shared" si="82"/>
        <v/>
      </c>
      <c r="R495" s="55" t="str">
        <f t="shared" si="83"/>
        <v/>
      </c>
      <c r="S495" s="52" t="str">
        <f t="shared" si="91"/>
        <v/>
      </c>
      <c r="T495" s="81" t="str">
        <f t="shared" si="84"/>
        <v/>
      </c>
      <c r="U495" s="53" t="str">
        <f>IF(S495="","",COUNTIF($S$7:S495,"該当２"))</f>
        <v/>
      </c>
      <c r="V495" s="56" t="str">
        <f t="shared" si="85"/>
        <v/>
      </c>
      <c r="W495" s="81" t="str">
        <f t="shared" si="86"/>
        <v/>
      </c>
      <c r="X495" s="53" t="str">
        <f>IF(V495="","",COUNTIF($V$7:V495,"該当３"))</f>
        <v/>
      </c>
    </row>
    <row r="496" spans="1:24">
      <c r="A496" s="237">
        <v>2020137005</v>
      </c>
      <c r="B496" s="237">
        <v>20</v>
      </c>
      <c r="C496" s="238">
        <v>201</v>
      </c>
      <c r="D496" s="239">
        <v>37</v>
      </c>
      <c r="E496" s="238">
        <v>5</v>
      </c>
      <c r="F496" s="237" t="s">
        <v>511</v>
      </c>
      <c r="G496" s="237" t="s">
        <v>512</v>
      </c>
      <c r="H496" s="237" t="s">
        <v>905</v>
      </c>
      <c r="I496" s="237" t="s">
        <v>909</v>
      </c>
      <c r="J496" s="51"/>
      <c r="K496" s="52" t="str">
        <f t="shared" si="87"/>
        <v/>
      </c>
      <c r="L496" s="81" t="str">
        <f t="shared" si="88"/>
        <v/>
      </c>
      <c r="M496" s="53" t="str">
        <f>IF(K496="","",COUNTIF($K$7:K496,"ﾘｽﾄ１"))</f>
        <v/>
      </c>
      <c r="N496" s="53" t="str">
        <f t="shared" si="89"/>
        <v/>
      </c>
      <c r="O496" s="54" t="str">
        <f t="shared" si="90"/>
        <v/>
      </c>
      <c r="P496" s="53" t="str">
        <f t="shared" si="81"/>
        <v/>
      </c>
      <c r="Q496" s="52" t="str">
        <f t="shared" si="82"/>
        <v/>
      </c>
      <c r="R496" s="55" t="str">
        <f t="shared" si="83"/>
        <v/>
      </c>
      <c r="S496" s="52" t="str">
        <f t="shared" si="91"/>
        <v/>
      </c>
      <c r="T496" s="81" t="str">
        <f t="shared" si="84"/>
        <v/>
      </c>
      <c r="U496" s="53" t="str">
        <f>IF(S496="","",COUNTIF($S$7:S496,"該当２"))</f>
        <v/>
      </c>
      <c r="V496" s="56" t="str">
        <f t="shared" si="85"/>
        <v/>
      </c>
      <c r="W496" s="81" t="str">
        <f t="shared" si="86"/>
        <v/>
      </c>
      <c r="X496" s="53" t="str">
        <f>IF(V496="","",COUNTIF($V$7:V496,"該当３"))</f>
        <v/>
      </c>
    </row>
    <row r="497" spans="1:24">
      <c r="A497" s="237">
        <v>2020137006</v>
      </c>
      <c r="B497" s="237">
        <v>20</v>
      </c>
      <c r="C497" s="238">
        <v>201</v>
      </c>
      <c r="D497" s="239">
        <v>37</v>
      </c>
      <c r="E497" s="238">
        <v>6</v>
      </c>
      <c r="F497" s="237" t="s">
        <v>511</v>
      </c>
      <c r="G497" s="237" t="s">
        <v>512</v>
      </c>
      <c r="H497" s="237" t="s">
        <v>905</v>
      </c>
      <c r="I497" s="237" t="s">
        <v>910</v>
      </c>
      <c r="J497" s="51"/>
      <c r="K497" s="52" t="str">
        <f t="shared" si="87"/>
        <v/>
      </c>
      <c r="L497" s="81" t="str">
        <f t="shared" si="88"/>
        <v/>
      </c>
      <c r="M497" s="53" t="str">
        <f>IF(K497="","",COUNTIF($K$7:K497,"ﾘｽﾄ１"))</f>
        <v/>
      </c>
      <c r="N497" s="53" t="str">
        <f t="shared" si="89"/>
        <v/>
      </c>
      <c r="O497" s="54" t="str">
        <f t="shared" si="90"/>
        <v/>
      </c>
      <c r="P497" s="53" t="str">
        <f t="shared" si="81"/>
        <v/>
      </c>
      <c r="Q497" s="52" t="str">
        <f t="shared" si="82"/>
        <v/>
      </c>
      <c r="R497" s="55" t="str">
        <f t="shared" si="83"/>
        <v/>
      </c>
      <c r="S497" s="52" t="str">
        <f t="shared" si="91"/>
        <v/>
      </c>
      <c r="T497" s="81" t="str">
        <f t="shared" si="84"/>
        <v/>
      </c>
      <c r="U497" s="53" t="str">
        <f>IF(S497="","",COUNTIF($S$7:S497,"該当２"))</f>
        <v/>
      </c>
      <c r="V497" s="56" t="str">
        <f t="shared" si="85"/>
        <v/>
      </c>
      <c r="W497" s="81" t="str">
        <f t="shared" si="86"/>
        <v/>
      </c>
      <c r="X497" s="53" t="str">
        <f>IF(V497="","",COUNTIF($V$7:V497,"該当３"))</f>
        <v/>
      </c>
    </row>
    <row r="498" spans="1:24">
      <c r="A498" s="237">
        <v>2020137007</v>
      </c>
      <c r="B498" s="237">
        <v>20</v>
      </c>
      <c r="C498" s="238">
        <v>201</v>
      </c>
      <c r="D498" s="239">
        <v>37</v>
      </c>
      <c r="E498" s="238">
        <v>7</v>
      </c>
      <c r="F498" s="237" t="s">
        <v>511</v>
      </c>
      <c r="G498" s="237" t="s">
        <v>512</v>
      </c>
      <c r="H498" s="237" t="s">
        <v>905</v>
      </c>
      <c r="I498" s="237" t="s">
        <v>314</v>
      </c>
      <c r="J498" s="51"/>
      <c r="K498" s="52" t="str">
        <f t="shared" si="87"/>
        <v/>
      </c>
      <c r="L498" s="81" t="str">
        <f t="shared" si="88"/>
        <v/>
      </c>
      <c r="M498" s="53" t="str">
        <f>IF(K498="","",COUNTIF($K$7:K498,"ﾘｽﾄ１"))</f>
        <v/>
      </c>
      <c r="N498" s="53" t="str">
        <f t="shared" si="89"/>
        <v/>
      </c>
      <c r="O498" s="54" t="str">
        <f t="shared" si="90"/>
        <v/>
      </c>
      <c r="P498" s="53" t="str">
        <f t="shared" si="81"/>
        <v/>
      </c>
      <c r="Q498" s="52" t="str">
        <f t="shared" si="82"/>
        <v/>
      </c>
      <c r="R498" s="55" t="str">
        <f t="shared" si="83"/>
        <v/>
      </c>
      <c r="S498" s="52" t="str">
        <f t="shared" si="91"/>
        <v/>
      </c>
      <c r="T498" s="81" t="str">
        <f t="shared" si="84"/>
        <v/>
      </c>
      <c r="U498" s="53" t="str">
        <f>IF(S498="","",COUNTIF($S$7:S498,"該当２"))</f>
        <v/>
      </c>
      <c r="V498" s="56" t="str">
        <f t="shared" si="85"/>
        <v/>
      </c>
      <c r="W498" s="81" t="str">
        <f t="shared" si="86"/>
        <v/>
      </c>
      <c r="X498" s="53" t="str">
        <f>IF(V498="","",COUNTIF($V$7:V498,"該当３"))</f>
        <v/>
      </c>
    </row>
    <row r="499" spans="1:24">
      <c r="A499" s="237">
        <v>2020137008</v>
      </c>
      <c r="B499" s="237">
        <v>20</v>
      </c>
      <c r="C499" s="238">
        <v>201</v>
      </c>
      <c r="D499" s="239">
        <v>37</v>
      </c>
      <c r="E499" s="238">
        <v>8</v>
      </c>
      <c r="F499" s="237" t="s">
        <v>511</v>
      </c>
      <c r="G499" s="237" t="s">
        <v>512</v>
      </c>
      <c r="H499" s="237" t="s">
        <v>905</v>
      </c>
      <c r="I499" s="237" t="s">
        <v>911</v>
      </c>
      <c r="J499" s="51"/>
      <c r="K499" s="52" t="str">
        <f t="shared" si="87"/>
        <v/>
      </c>
      <c r="L499" s="81" t="str">
        <f t="shared" si="88"/>
        <v/>
      </c>
      <c r="M499" s="53" t="str">
        <f>IF(K499="","",COUNTIF($K$7:K499,"ﾘｽﾄ１"))</f>
        <v/>
      </c>
      <c r="N499" s="53" t="str">
        <f t="shared" si="89"/>
        <v/>
      </c>
      <c r="O499" s="54" t="str">
        <f t="shared" si="90"/>
        <v/>
      </c>
      <c r="P499" s="53" t="str">
        <f t="shared" si="81"/>
        <v/>
      </c>
      <c r="Q499" s="52" t="str">
        <f t="shared" si="82"/>
        <v/>
      </c>
      <c r="R499" s="55" t="str">
        <f t="shared" si="83"/>
        <v/>
      </c>
      <c r="S499" s="52" t="str">
        <f t="shared" si="91"/>
        <v/>
      </c>
      <c r="T499" s="81" t="str">
        <f t="shared" si="84"/>
        <v/>
      </c>
      <c r="U499" s="53" t="str">
        <f>IF(S499="","",COUNTIF($S$7:S499,"該当２"))</f>
        <v/>
      </c>
      <c r="V499" s="56" t="str">
        <f t="shared" si="85"/>
        <v/>
      </c>
      <c r="W499" s="81" t="str">
        <f t="shared" si="86"/>
        <v/>
      </c>
      <c r="X499" s="53" t="str">
        <f>IF(V499="","",COUNTIF($V$7:V499,"該当３"))</f>
        <v/>
      </c>
    </row>
    <row r="500" spans="1:24">
      <c r="A500" s="237">
        <v>2020137009</v>
      </c>
      <c r="B500" s="237">
        <v>20</v>
      </c>
      <c r="C500" s="238">
        <v>201</v>
      </c>
      <c r="D500" s="239">
        <v>37</v>
      </c>
      <c r="E500" s="238">
        <v>9</v>
      </c>
      <c r="F500" s="237" t="s">
        <v>511</v>
      </c>
      <c r="G500" s="237" t="s">
        <v>512</v>
      </c>
      <c r="H500" s="237" t="s">
        <v>905</v>
      </c>
      <c r="I500" s="237" t="s">
        <v>10</v>
      </c>
      <c r="J500" s="51"/>
      <c r="K500" s="52" t="str">
        <f t="shared" si="87"/>
        <v/>
      </c>
      <c r="L500" s="81" t="str">
        <f t="shared" si="88"/>
        <v/>
      </c>
      <c r="M500" s="53" t="str">
        <f>IF(K500="","",COUNTIF($K$7:K500,"ﾘｽﾄ１"))</f>
        <v/>
      </c>
      <c r="N500" s="53" t="str">
        <f t="shared" si="89"/>
        <v/>
      </c>
      <c r="O500" s="54" t="str">
        <f t="shared" si="90"/>
        <v/>
      </c>
      <c r="P500" s="53" t="str">
        <f t="shared" si="81"/>
        <v/>
      </c>
      <c r="Q500" s="52" t="str">
        <f t="shared" si="82"/>
        <v/>
      </c>
      <c r="R500" s="55" t="str">
        <f t="shared" si="83"/>
        <v/>
      </c>
      <c r="S500" s="52" t="str">
        <f t="shared" si="91"/>
        <v/>
      </c>
      <c r="T500" s="81" t="str">
        <f t="shared" si="84"/>
        <v/>
      </c>
      <c r="U500" s="53" t="str">
        <f>IF(S500="","",COUNTIF($S$7:S500,"該当２"))</f>
        <v/>
      </c>
      <c r="V500" s="56" t="str">
        <f t="shared" si="85"/>
        <v/>
      </c>
      <c r="W500" s="81" t="str">
        <f t="shared" si="86"/>
        <v/>
      </c>
      <c r="X500" s="53" t="str">
        <f>IF(V500="","",COUNTIF($V$7:V500,"該当３"))</f>
        <v/>
      </c>
    </row>
    <row r="501" spans="1:24">
      <c r="A501" s="237">
        <v>2020137010</v>
      </c>
      <c r="B501" s="237">
        <v>20</v>
      </c>
      <c r="C501" s="238">
        <v>201</v>
      </c>
      <c r="D501" s="239">
        <v>37</v>
      </c>
      <c r="E501" s="238">
        <v>10</v>
      </c>
      <c r="F501" s="237" t="s">
        <v>511</v>
      </c>
      <c r="G501" s="237" t="s">
        <v>512</v>
      </c>
      <c r="H501" s="237" t="s">
        <v>905</v>
      </c>
      <c r="I501" s="237" t="s">
        <v>912</v>
      </c>
      <c r="J501" s="51"/>
      <c r="K501" s="52" t="str">
        <f t="shared" si="87"/>
        <v/>
      </c>
      <c r="L501" s="81" t="str">
        <f t="shared" si="88"/>
        <v/>
      </c>
      <c r="M501" s="53" t="str">
        <f>IF(K501="","",COUNTIF($K$7:K501,"ﾘｽﾄ１"))</f>
        <v/>
      </c>
      <c r="N501" s="53" t="str">
        <f t="shared" si="89"/>
        <v/>
      </c>
      <c r="O501" s="54" t="str">
        <f t="shared" si="90"/>
        <v/>
      </c>
      <c r="P501" s="53" t="str">
        <f t="shared" si="81"/>
        <v/>
      </c>
      <c r="Q501" s="52" t="str">
        <f t="shared" si="82"/>
        <v/>
      </c>
      <c r="R501" s="55" t="str">
        <f t="shared" si="83"/>
        <v/>
      </c>
      <c r="S501" s="52" t="str">
        <f t="shared" si="91"/>
        <v/>
      </c>
      <c r="T501" s="81" t="str">
        <f t="shared" si="84"/>
        <v/>
      </c>
      <c r="U501" s="53" t="str">
        <f>IF(S501="","",COUNTIF($S$7:S501,"該当２"))</f>
        <v/>
      </c>
      <c r="V501" s="56" t="str">
        <f t="shared" si="85"/>
        <v/>
      </c>
      <c r="W501" s="81" t="str">
        <f t="shared" si="86"/>
        <v/>
      </c>
      <c r="X501" s="53" t="str">
        <f>IF(V501="","",COUNTIF($V$7:V501,"該当３"))</f>
        <v/>
      </c>
    </row>
    <row r="502" spans="1:24">
      <c r="A502" s="237">
        <v>2020137011</v>
      </c>
      <c r="B502" s="237">
        <v>20</v>
      </c>
      <c r="C502" s="238">
        <v>201</v>
      </c>
      <c r="D502" s="239">
        <v>37</v>
      </c>
      <c r="E502" s="238">
        <v>11</v>
      </c>
      <c r="F502" s="237" t="s">
        <v>511</v>
      </c>
      <c r="G502" s="237" t="s">
        <v>512</v>
      </c>
      <c r="H502" s="237" t="s">
        <v>905</v>
      </c>
      <c r="I502" s="237" t="s">
        <v>913</v>
      </c>
      <c r="J502" s="51"/>
      <c r="K502" s="52" t="str">
        <f t="shared" si="87"/>
        <v/>
      </c>
      <c r="L502" s="81" t="str">
        <f t="shared" si="88"/>
        <v/>
      </c>
      <c r="M502" s="53" t="str">
        <f>IF(K502="","",COUNTIF($K$7:K502,"ﾘｽﾄ１"))</f>
        <v/>
      </c>
      <c r="N502" s="53" t="str">
        <f t="shared" si="89"/>
        <v/>
      </c>
      <c r="O502" s="54" t="str">
        <f t="shared" si="90"/>
        <v/>
      </c>
      <c r="P502" s="53" t="str">
        <f t="shared" si="81"/>
        <v/>
      </c>
      <c r="Q502" s="52" t="str">
        <f t="shared" si="82"/>
        <v/>
      </c>
      <c r="R502" s="55" t="str">
        <f t="shared" si="83"/>
        <v/>
      </c>
      <c r="S502" s="52" t="str">
        <f t="shared" si="91"/>
        <v/>
      </c>
      <c r="T502" s="81" t="str">
        <f t="shared" si="84"/>
        <v/>
      </c>
      <c r="U502" s="53" t="str">
        <f>IF(S502="","",COUNTIF($S$7:S502,"該当２"))</f>
        <v/>
      </c>
      <c r="V502" s="56" t="str">
        <f t="shared" si="85"/>
        <v/>
      </c>
      <c r="W502" s="81" t="str">
        <f t="shared" si="86"/>
        <v/>
      </c>
      <c r="X502" s="53" t="str">
        <f>IF(V502="","",COUNTIF($V$7:V502,"該当３"))</f>
        <v/>
      </c>
    </row>
    <row r="503" spans="1:24">
      <c r="A503" s="237">
        <v>2020137012</v>
      </c>
      <c r="B503" s="237">
        <v>20</v>
      </c>
      <c r="C503" s="238">
        <v>201</v>
      </c>
      <c r="D503" s="239">
        <v>37</v>
      </c>
      <c r="E503" s="238">
        <v>12</v>
      </c>
      <c r="F503" s="237" t="s">
        <v>511</v>
      </c>
      <c r="G503" s="237" t="s">
        <v>512</v>
      </c>
      <c r="H503" s="237" t="s">
        <v>905</v>
      </c>
      <c r="I503" s="237" t="s">
        <v>914</v>
      </c>
      <c r="J503" s="51"/>
      <c r="K503" s="52" t="str">
        <f t="shared" si="87"/>
        <v/>
      </c>
      <c r="L503" s="81" t="str">
        <f t="shared" si="88"/>
        <v/>
      </c>
      <c r="M503" s="53" t="str">
        <f>IF(K503="","",COUNTIF($K$7:K503,"ﾘｽﾄ１"))</f>
        <v/>
      </c>
      <c r="N503" s="53" t="str">
        <f t="shared" si="89"/>
        <v/>
      </c>
      <c r="O503" s="54" t="str">
        <f t="shared" si="90"/>
        <v/>
      </c>
      <c r="P503" s="53" t="str">
        <f t="shared" si="81"/>
        <v/>
      </c>
      <c r="Q503" s="52" t="str">
        <f t="shared" si="82"/>
        <v/>
      </c>
      <c r="R503" s="55" t="str">
        <f t="shared" si="83"/>
        <v/>
      </c>
      <c r="S503" s="52" t="str">
        <f t="shared" si="91"/>
        <v/>
      </c>
      <c r="T503" s="81" t="str">
        <f t="shared" si="84"/>
        <v/>
      </c>
      <c r="U503" s="53" t="str">
        <f>IF(S503="","",COUNTIF($S$7:S503,"該当２"))</f>
        <v/>
      </c>
      <c r="V503" s="56" t="str">
        <f t="shared" si="85"/>
        <v/>
      </c>
      <c r="W503" s="81" t="str">
        <f t="shared" si="86"/>
        <v/>
      </c>
      <c r="X503" s="53" t="str">
        <f>IF(V503="","",COUNTIF($V$7:V503,"該当３"))</f>
        <v/>
      </c>
    </row>
    <row r="504" spans="1:24">
      <c r="A504" s="237">
        <v>2020137013</v>
      </c>
      <c r="B504" s="237">
        <v>20</v>
      </c>
      <c r="C504" s="238">
        <v>201</v>
      </c>
      <c r="D504" s="239">
        <v>37</v>
      </c>
      <c r="E504" s="238">
        <v>13</v>
      </c>
      <c r="F504" s="237" t="s">
        <v>511</v>
      </c>
      <c r="G504" s="237" t="s">
        <v>512</v>
      </c>
      <c r="H504" s="237" t="s">
        <v>905</v>
      </c>
      <c r="I504" s="237" t="s">
        <v>915</v>
      </c>
      <c r="J504" s="51"/>
      <c r="K504" s="52" t="str">
        <f t="shared" si="87"/>
        <v/>
      </c>
      <c r="L504" s="81" t="str">
        <f t="shared" si="88"/>
        <v/>
      </c>
      <c r="M504" s="53" t="str">
        <f>IF(K504="","",COUNTIF($K$7:K504,"ﾘｽﾄ１"))</f>
        <v/>
      </c>
      <c r="N504" s="53" t="str">
        <f t="shared" si="89"/>
        <v/>
      </c>
      <c r="O504" s="54" t="str">
        <f t="shared" si="90"/>
        <v/>
      </c>
      <c r="P504" s="53" t="str">
        <f t="shared" si="81"/>
        <v/>
      </c>
      <c r="Q504" s="52" t="str">
        <f t="shared" si="82"/>
        <v/>
      </c>
      <c r="R504" s="55" t="str">
        <f t="shared" si="83"/>
        <v/>
      </c>
      <c r="S504" s="52" t="str">
        <f t="shared" si="91"/>
        <v/>
      </c>
      <c r="T504" s="81" t="str">
        <f t="shared" si="84"/>
        <v/>
      </c>
      <c r="U504" s="53" t="str">
        <f>IF(S504="","",COUNTIF($S$7:S504,"該当２"))</f>
        <v/>
      </c>
      <c r="V504" s="56" t="str">
        <f t="shared" si="85"/>
        <v/>
      </c>
      <c r="W504" s="81" t="str">
        <f t="shared" si="86"/>
        <v/>
      </c>
      <c r="X504" s="53" t="str">
        <f>IF(V504="","",COUNTIF($V$7:V504,"該当３"))</f>
        <v/>
      </c>
    </row>
    <row r="505" spans="1:24">
      <c r="A505" s="237">
        <v>2020137014</v>
      </c>
      <c r="B505" s="237">
        <v>20</v>
      </c>
      <c r="C505" s="238">
        <v>201</v>
      </c>
      <c r="D505" s="239">
        <v>37</v>
      </c>
      <c r="E505" s="238">
        <v>14</v>
      </c>
      <c r="F505" s="237" t="s">
        <v>511</v>
      </c>
      <c r="G505" s="237" t="s">
        <v>512</v>
      </c>
      <c r="H505" s="237" t="s">
        <v>905</v>
      </c>
      <c r="I505" s="237" t="s">
        <v>4</v>
      </c>
      <c r="J505" s="51"/>
      <c r="K505" s="52" t="str">
        <f t="shared" si="87"/>
        <v/>
      </c>
      <c r="L505" s="81" t="str">
        <f t="shared" si="88"/>
        <v/>
      </c>
      <c r="M505" s="53" t="str">
        <f>IF(K505="","",COUNTIF($K$7:K505,"ﾘｽﾄ１"))</f>
        <v/>
      </c>
      <c r="N505" s="53" t="str">
        <f t="shared" si="89"/>
        <v/>
      </c>
      <c r="O505" s="54" t="str">
        <f t="shared" si="90"/>
        <v/>
      </c>
      <c r="P505" s="53" t="str">
        <f t="shared" si="81"/>
        <v/>
      </c>
      <c r="Q505" s="52" t="str">
        <f t="shared" si="82"/>
        <v/>
      </c>
      <c r="R505" s="55" t="str">
        <f t="shared" si="83"/>
        <v/>
      </c>
      <c r="S505" s="52" t="str">
        <f t="shared" si="91"/>
        <v/>
      </c>
      <c r="T505" s="81" t="str">
        <f t="shared" si="84"/>
        <v/>
      </c>
      <c r="U505" s="53" t="str">
        <f>IF(S505="","",COUNTIF($S$7:S505,"該当２"))</f>
        <v/>
      </c>
      <c r="V505" s="56" t="str">
        <f t="shared" si="85"/>
        <v/>
      </c>
      <c r="W505" s="81" t="str">
        <f t="shared" si="86"/>
        <v/>
      </c>
      <c r="X505" s="53" t="str">
        <f>IF(V505="","",COUNTIF($V$7:V505,"該当３"))</f>
        <v/>
      </c>
    </row>
    <row r="506" spans="1:24">
      <c r="A506" s="237">
        <v>2020137015</v>
      </c>
      <c r="B506" s="237">
        <v>20</v>
      </c>
      <c r="C506" s="238">
        <v>201</v>
      </c>
      <c r="D506" s="239">
        <v>37</v>
      </c>
      <c r="E506" s="238">
        <v>15</v>
      </c>
      <c r="F506" s="237" t="s">
        <v>511</v>
      </c>
      <c r="G506" s="237" t="s">
        <v>512</v>
      </c>
      <c r="H506" s="237" t="s">
        <v>905</v>
      </c>
      <c r="I506" s="237" t="s">
        <v>916</v>
      </c>
      <c r="J506" s="51"/>
      <c r="K506" s="52" t="str">
        <f t="shared" si="87"/>
        <v/>
      </c>
      <c r="L506" s="81" t="str">
        <f t="shared" si="88"/>
        <v/>
      </c>
      <c r="M506" s="53" t="str">
        <f>IF(K506="","",COUNTIF($K$7:K506,"ﾘｽﾄ１"))</f>
        <v/>
      </c>
      <c r="N506" s="53" t="str">
        <f t="shared" si="89"/>
        <v/>
      </c>
      <c r="O506" s="54" t="str">
        <f t="shared" si="90"/>
        <v/>
      </c>
      <c r="P506" s="53" t="str">
        <f t="shared" si="81"/>
        <v/>
      </c>
      <c r="Q506" s="52" t="str">
        <f t="shared" si="82"/>
        <v/>
      </c>
      <c r="R506" s="55" t="str">
        <f t="shared" si="83"/>
        <v/>
      </c>
      <c r="S506" s="52" t="str">
        <f t="shared" si="91"/>
        <v/>
      </c>
      <c r="T506" s="81" t="str">
        <f t="shared" si="84"/>
        <v/>
      </c>
      <c r="U506" s="53" t="str">
        <f>IF(S506="","",COUNTIF($S$7:S506,"該当２"))</f>
        <v/>
      </c>
      <c r="V506" s="56" t="str">
        <f t="shared" si="85"/>
        <v/>
      </c>
      <c r="W506" s="81" t="str">
        <f t="shared" si="86"/>
        <v/>
      </c>
      <c r="X506" s="53" t="str">
        <f>IF(V506="","",COUNTIF($V$7:V506,"該当３"))</f>
        <v/>
      </c>
    </row>
    <row r="507" spans="1:24">
      <c r="A507" s="237">
        <v>2020137016</v>
      </c>
      <c r="B507" s="237">
        <v>20</v>
      </c>
      <c r="C507" s="238">
        <v>201</v>
      </c>
      <c r="D507" s="239">
        <v>37</v>
      </c>
      <c r="E507" s="238">
        <v>16</v>
      </c>
      <c r="F507" s="237" t="s">
        <v>511</v>
      </c>
      <c r="G507" s="237" t="s">
        <v>512</v>
      </c>
      <c r="H507" s="237" t="s">
        <v>905</v>
      </c>
      <c r="I507" s="237" t="s">
        <v>917</v>
      </c>
      <c r="J507" s="51"/>
      <c r="K507" s="52" t="str">
        <f t="shared" si="87"/>
        <v/>
      </c>
      <c r="L507" s="81" t="str">
        <f t="shared" si="88"/>
        <v/>
      </c>
      <c r="M507" s="53" t="str">
        <f>IF(K507="","",COUNTIF($K$7:K507,"ﾘｽﾄ１"))</f>
        <v/>
      </c>
      <c r="N507" s="53" t="str">
        <f t="shared" si="89"/>
        <v/>
      </c>
      <c r="O507" s="54" t="str">
        <f t="shared" si="90"/>
        <v/>
      </c>
      <c r="P507" s="53" t="str">
        <f t="shared" si="81"/>
        <v/>
      </c>
      <c r="Q507" s="52" t="str">
        <f t="shared" si="82"/>
        <v/>
      </c>
      <c r="R507" s="55" t="str">
        <f t="shared" si="83"/>
        <v/>
      </c>
      <c r="S507" s="52" t="str">
        <f t="shared" si="91"/>
        <v/>
      </c>
      <c r="T507" s="81" t="str">
        <f t="shared" si="84"/>
        <v/>
      </c>
      <c r="U507" s="53" t="str">
        <f>IF(S507="","",COUNTIF($S$7:S507,"該当２"))</f>
        <v/>
      </c>
      <c r="V507" s="56" t="str">
        <f t="shared" si="85"/>
        <v/>
      </c>
      <c r="W507" s="81" t="str">
        <f t="shared" si="86"/>
        <v/>
      </c>
      <c r="X507" s="53" t="str">
        <f>IF(V507="","",COUNTIF($V$7:V507,"該当３"))</f>
        <v/>
      </c>
    </row>
    <row r="508" spans="1:24">
      <c r="A508" s="237">
        <v>2020137017</v>
      </c>
      <c r="B508" s="237">
        <v>20</v>
      </c>
      <c r="C508" s="238">
        <v>201</v>
      </c>
      <c r="D508" s="239">
        <v>37</v>
      </c>
      <c r="E508" s="238">
        <v>17</v>
      </c>
      <c r="F508" s="237" t="s">
        <v>511</v>
      </c>
      <c r="G508" s="237" t="s">
        <v>512</v>
      </c>
      <c r="H508" s="237" t="s">
        <v>905</v>
      </c>
      <c r="I508" s="237" t="s">
        <v>918</v>
      </c>
      <c r="J508" s="51"/>
      <c r="K508" s="52" t="str">
        <f t="shared" si="87"/>
        <v/>
      </c>
      <c r="L508" s="81" t="str">
        <f t="shared" si="88"/>
        <v/>
      </c>
      <c r="M508" s="53" t="str">
        <f>IF(K508="","",COUNTIF($K$7:K508,"ﾘｽﾄ１"))</f>
        <v/>
      </c>
      <c r="N508" s="53" t="str">
        <f t="shared" si="89"/>
        <v/>
      </c>
      <c r="O508" s="54" t="str">
        <f t="shared" si="90"/>
        <v/>
      </c>
      <c r="P508" s="53" t="str">
        <f t="shared" si="81"/>
        <v/>
      </c>
      <c r="Q508" s="52" t="str">
        <f t="shared" si="82"/>
        <v/>
      </c>
      <c r="R508" s="55" t="str">
        <f t="shared" si="83"/>
        <v/>
      </c>
      <c r="S508" s="52" t="str">
        <f t="shared" si="91"/>
        <v/>
      </c>
      <c r="T508" s="81" t="str">
        <f t="shared" si="84"/>
        <v/>
      </c>
      <c r="U508" s="53" t="str">
        <f>IF(S508="","",COUNTIF($S$7:S508,"該当２"))</f>
        <v/>
      </c>
      <c r="V508" s="56" t="str">
        <f t="shared" si="85"/>
        <v/>
      </c>
      <c r="W508" s="81" t="str">
        <f t="shared" si="86"/>
        <v/>
      </c>
      <c r="X508" s="53" t="str">
        <f>IF(V508="","",COUNTIF($V$7:V508,"該当３"))</f>
        <v/>
      </c>
    </row>
    <row r="509" spans="1:24">
      <c r="A509" s="237">
        <v>2020137018</v>
      </c>
      <c r="B509" s="237">
        <v>20</v>
      </c>
      <c r="C509" s="238">
        <v>201</v>
      </c>
      <c r="D509" s="239">
        <v>37</v>
      </c>
      <c r="E509" s="238">
        <v>18</v>
      </c>
      <c r="F509" s="237" t="s">
        <v>511</v>
      </c>
      <c r="G509" s="237" t="s">
        <v>512</v>
      </c>
      <c r="H509" s="237" t="s">
        <v>905</v>
      </c>
      <c r="I509" s="237" t="s">
        <v>318</v>
      </c>
      <c r="J509" s="51"/>
      <c r="K509" s="52" t="str">
        <f t="shared" si="87"/>
        <v/>
      </c>
      <c r="L509" s="81" t="str">
        <f t="shared" si="88"/>
        <v/>
      </c>
      <c r="M509" s="53" t="str">
        <f>IF(K509="","",COUNTIF($K$7:K509,"ﾘｽﾄ１"))</f>
        <v/>
      </c>
      <c r="N509" s="53" t="str">
        <f t="shared" si="89"/>
        <v/>
      </c>
      <c r="O509" s="54" t="str">
        <f t="shared" si="90"/>
        <v/>
      </c>
      <c r="P509" s="53" t="str">
        <f t="shared" si="81"/>
        <v/>
      </c>
      <c r="Q509" s="52" t="str">
        <f t="shared" si="82"/>
        <v/>
      </c>
      <c r="R509" s="55" t="str">
        <f t="shared" si="83"/>
        <v/>
      </c>
      <c r="S509" s="52" t="str">
        <f t="shared" si="91"/>
        <v/>
      </c>
      <c r="T509" s="81" t="str">
        <f t="shared" si="84"/>
        <v/>
      </c>
      <c r="U509" s="53" t="str">
        <f>IF(S509="","",COUNTIF($S$7:S509,"該当２"))</f>
        <v/>
      </c>
      <c r="V509" s="56" t="str">
        <f t="shared" si="85"/>
        <v/>
      </c>
      <c r="W509" s="81" t="str">
        <f t="shared" si="86"/>
        <v/>
      </c>
      <c r="X509" s="53" t="str">
        <f>IF(V509="","",COUNTIF($V$7:V509,"該当３"))</f>
        <v/>
      </c>
    </row>
    <row r="510" spans="1:24">
      <c r="A510" s="237">
        <v>2020137019</v>
      </c>
      <c r="B510" s="237">
        <v>20</v>
      </c>
      <c r="C510" s="238">
        <v>201</v>
      </c>
      <c r="D510" s="239">
        <v>37</v>
      </c>
      <c r="E510" s="238">
        <v>19</v>
      </c>
      <c r="F510" s="237" t="s">
        <v>511</v>
      </c>
      <c r="G510" s="237" t="s">
        <v>512</v>
      </c>
      <c r="H510" s="237" t="s">
        <v>905</v>
      </c>
      <c r="I510" s="237" t="s">
        <v>919</v>
      </c>
      <c r="J510" s="51"/>
      <c r="K510" s="52" t="str">
        <f t="shared" si="87"/>
        <v/>
      </c>
      <c r="L510" s="81" t="str">
        <f t="shared" si="88"/>
        <v/>
      </c>
      <c r="M510" s="53" t="str">
        <f>IF(K510="","",COUNTIF($K$7:K510,"ﾘｽﾄ１"))</f>
        <v/>
      </c>
      <c r="N510" s="53" t="str">
        <f t="shared" si="89"/>
        <v/>
      </c>
      <c r="O510" s="54" t="str">
        <f t="shared" si="90"/>
        <v/>
      </c>
      <c r="P510" s="53" t="str">
        <f t="shared" si="81"/>
        <v/>
      </c>
      <c r="Q510" s="52" t="str">
        <f t="shared" si="82"/>
        <v/>
      </c>
      <c r="R510" s="55" t="str">
        <f t="shared" si="83"/>
        <v/>
      </c>
      <c r="S510" s="52" t="str">
        <f t="shared" si="91"/>
        <v/>
      </c>
      <c r="T510" s="81" t="str">
        <f t="shared" si="84"/>
        <v/>
      </c>
      <c r="U510" s="53" t="str">
        <f>IF(S510="","",COUNTIF($S$7:S510,"該当２"))</f>
        <v/>
      </c>
      <c r="V510" s="56" t="str">
        <f t="shared" si="85"/>
        <v/>
      </c>
      <c r="W510" s="81" t="str">
        <f t="shared" si="86"/>
        <v/>
      </c>
      <c r="X510" s="53" t="str">
        <f>IF(V510="","",COUNTIF($V$7:V510,"該当３"))</f>
        <v/>
      </c>
    </row>
    <row r="511" spans="1:24">
      <c r="A511" s="237">
        <v>2020137020</v>
      </c>
      <c r="B511" s="237">
        <v>20</v>
      </c>
      <c r="C511" s="238">
        <v>201</v>
      </c>
      <c r="D511" s="239">
        <v>37</v>
      </c>
      <c r="E511" s="238">
        <v>20</v>
      </c>
      <c r="F511" s="237" t="s">
        <v>511</v>
      </c>
      <c r="G511" s="237" t="s">
        <v>512</v>
      </c>
      <c r="H511" s="237" t="s">
        <v>905</v>
      </c>
      <c r="I511" s="237" t="s">
        <v>920</v>
      </c>
      <c r="J511" s="51"/>
      <c r="K511" s="52" t="str">
        <f t="shared" si="87"/>
        <v/>
      </c>
      <c r="L511" s="81" t="str">
        <f t="shared" si="88"/>
        <v/>
      </c>
      <c r="M511" s="53" t="str">
        <f>IF(K511="","",COUNTIF($K$7:K511,"ﾘｽﾄ１"))</f>
        <v/>
      </c>
      <c r="N511" s="53" t="str">
        <f t="shared" si="89"/>
        <v/>
      </c>
      <c r="O511" s="54" t="str">
        <f t="shared" si="90"/>
        <v/>
      </c>
      <c r="P511" s="53" t="str">
        <f t="shared" si="81"/>
        <v/>
      </c>
      <c r="Q511" s="52" t="str">
        <f t="shared" si="82"/>
        <v/>
      </c>
      <c r="R511" s="55" t="str">
        <f t="shared" si="83"/>
        <v/>
      </c>
      <c r="S511" s="52" t="str">
        <f t="shared" si="91"/>
        <v/>
      </c>
      <c r="T511" s="81" t="str">
        <f t="shared" si="84"/>
        <v/>
      </c>
      <c r="U511" s="53" t="str">
        <f>IF(S511="","",COUNTIF($S$7:S511,"該当２"))</f>
        <v/>
      </c>
      <c r="V511" s="56" t="str">
        <f t="shared" si="85"/>
        <v/>
      </c>
      <c r="W511" s="81" t="str">
        <f t="shared" si="86"/>
        <v/>
      </c>
      <c r="X511" s="53" t="str">
        <f>IF(V511="","",COUNTIF($V$7:V511,"該当３"))</f>
        <v/>
      </c>
    </row>
    <row r="512" spans="1:24">
      <c r="A512" s="237">
        <v>2020138000</v>
      </c>
      <c r="B512" s="237">
        <v>20</v>
      </c>
      <c r="C512" s="238">
        <v>201</v>
      </c>
      <c r="D512" s="239">
        <v>38</v>
      </c>
      <c r="E512" s="238">
        <v>0</v>
      </c>
      <c r="F512" s="237" t="s">
        <v>511</v>
      </c>
      <c r="G512" s="237" t="s">
        <v>512</v>
      </c>
      <c r="H512" s="237" t="s">
        <v>921</v>
      </c>
      <c r="I512" s="237"/>
      <c r="J512" s="51"/>
      <c r="K512" s="52" t="str">
        <f t="shared" si="87"/>
        <v/>
      </c>
      <c r="L512" s="81" t="str">
        <f t="shared" si="88"/>
        <v/>
      </c>
      <c r="M512" s="53" t="str">
        <f>IF(K512="","",COUNTIF($K$7:K512,"ﾘｽﾄ１"))</f>
        <v/>
      </c>
      <c r="N512" s="53" t="str">
        <f t="shared" si="89"/>
        <v/>
      </c>
      <c r="O512" s="54" t="str">
        <f t="shared" si="90"/>
        <v/>
      </c>
      <c r="P512" s="53" t="str">
        <f t="shared" si="81"/>
        <v/>
      </c>
      <c r="Q512" s="52" t="str">
        <f t="shared" si="82"/>
        <v/>
      </c>
      <c r="R512" s="55" t="str">
        <f t="shared" si="83"/>
        <v/>
      </c>
      <c r="S512" s="52" t="str">
        <f t="shared" si="91"/>
        <v/>
      </c>
      <c r="T512" s="81" t="str">
        <f t="shared" si="84"/>
        <v/>
      </c>
      <c r="U512" s="53" t="str">
        <f>IF(S512="","",COUNTIF($S$7:S512,"該当２"))</f>
        <v/>
      </c>
      <c r="V512" s="56" t="str">
        <f t="shared" si="85"/>
        <v/>
      </c>
      <c r="W512" s="81" t="str">
        <f t="shared" si="86"/>
        <v/>
      </c>
      <c r="X512" s="53" t="str">
        <f>IF(V512="","",COUNTIF($V$7:V512,"該当３"))</f>
        <v/>
      </c>
    </row>
    <row r="513" spans="1:24">
      <c r="A513" s="237">
        <v>2020138001</v>
      </c>
      <c r="B513" s="237">
        <v>20</v>
      </c>
      <c r="C513" s="238">
        <v>201</v>
      </c>
      <c r="D513" s="239">
        <v>38</v>
      </c>
      <c r="E513" s="238">
        <v>1</v>
      </c>
      <c r="F513" s="237" t="s">
        <v>511</v>
      </c>
      <c r="G513" s="237" t="s">
        <v>512</v>
      </c>
      <c r="H513" s="237" t="s">
        <v>921</v>
      </c>
      <c r="I513" s="237" t="s">
        <v>464</v>
      </c>
      <c r="J513" s="51"/>
      <c r="K513" s="52" t="str">
        <f t="shared" si="87"/>
        <v/>
      </c>
      <c r="L513" s="81" t="str">
        <f t="shared" si="88"/>
        <v/>
      </c>
      <c r="M513" s="53" t="str">
        <f>IF(K513="","",COUNTIF($K$7:K513,"ﾘｽﾄ１"))</f>
        <v/>
      </c>
      <c r="N513" s="53" t="str">
        <f t="shared" si="89"/>
        <v/>
      </c>
      <c r="O513" s="54" t="str">
        <f t="shared" si="90"/>
        <v/>
      </c>
      <c r="P513" s="53" t="str">
        <f t="shared" si="81"/>
        <v/>
      </c>
      <c r="Q513" s="52" t="str">
        <f t="shared" si="82"/>
        <v/>
      </c>
      <c r="R513" s="55" t="str">
        <f t="shared" si="83"/>
        <v/>
      </c>
      <c r="S513" s="52" t="str">
        <f t="shared" si="91"/>
        <v/>
      </c>
      <c r="T513" s="81" t="str">
        <f t="shared" si="84"/>
        <v/>
      </c>
      <c r="U513" s="53" t="str">
        <f>IF(S513="","",COUNTIF($S$7:S513,"該当２"))</f>
        <v/>
      </c>
      <c r="V513" s="56" t="str">
        <f t="shared" si="85"/>
        <v/>
      </c>
      <c r="W513" s="81" t="str">
        <f t="shared" si="86"/>
        <v/>
      </c>
      <c r="X513" s="53" t="str">
        <f>IF(V513="","",COUNTIF($V$7:V513,"該当３"))</f>
        <v/>
      </c>
    </row>
    <row r="514" spans="1:24">
      <c r="A514" s="237">
        <v>2020138002</v>
      </c>
      <c r="B514" s="237">
        <v>20</v>
      </c>
      <c r="C514" s="238">
        <v>201</v>
      </c>
      <c r="D514" s="239">
        <v>38</v>
      </c>
      <c r="E514" s="238">
        <v>2</v>
      </c>
      <c r="F514" s="237" t="s">
        <v>511</v>
      </c>
      <c r="G514" s="237" t="s">
        <v>512</v>
      </c>
      <c r="H514" s="237" t="s">
        <v>921</v>
      </c>
      <c r="I514" s="237" t="s">
        <v>922</v>
      </c>
      <c r="J514" s="51"/>
      <c r="K514" s="52" t="str">
        <f t="shared" si="87"/>
        <v/>
      </c>
      <c r="L514" s="81" t="str">
        <f t="shared" si="88"/>
        <v/>
      </c>
      <c r="M514" s="53" t="str">
        <f>IF(K514="","",COUNTIF($K$7:K514,"ﾘｽﾄ１"))</f>
        <v/>
      </c>
      <c r="N514" s="53" t="str">
        <f t="shared" si="89"/>
        <v/>
      </c>
      <c r="O514" s="54" t="str">
        <f t="shared" si="90"/>
        <v/>
      </c>
      <c r="P514" s="53" t="str">
        <f t="shared" si="81"/>
        <v/>
      </c>
      <c r="Q514" s="52" t="str">
        <f t="shared" si="82"/>
        <v/>
      </c>
      <c r="R514" s="55" t="str">
        <f t="shared" si="83"/>
        <v/>
      </c>
      <c r="S514" s="52" t="str">
        <f t="shared" si="91"/>
        <v/>
      </c>
      <c r="T514" s="81" t="str">
        <f t="shared" si="84"/>
        <v/>
      </c>
      <c r="U514" s="53" t="str">
        <f>IF(S514="","",COUNTIF($S$7:S514,"該当２"))</f>
        <v/>
      </c>
      <c r="V514" s="56" t="str">
        <f t="shared" si="85"/>
        <v/>
      </c>
      <c r="W514" s="81" t="str">
        <f t="shared" si="86"/>
        <v/>
      </c>
      <c r="X514" s="53" t="str">
        <f>IF(V514="","",COUNTIF($V$7:V514,"該当３"))</f>
        <v/>
      </c>
    </row>
    <row r="515" spans="1:24">
      <c r="A515" s="237">
        <v>2020138003</v>
      </c>
      <c r="B515" s="237">
        <v>20</v>
      </c>
      <c r="C515" s="238">
        <v>201</v>
      </c>
      <c r="D515" s="239">
        <v>38</v>
      </c>
      <c r="E515" s="238">
        <v>3</v>
      </c>
      <c r="F515" s="237" t="s">
        <v>511</v>
      </c>
      <c r="G515" s="237" t="s">
        <v>512</v>
      </c>
      <c r="H515" s="237" t="s">
        <v>921</v>
      </c>
      <c r="I515" s="237" t="s">
        <v>923</v>
      </c>
      <c r="J515" s="51"/>
      <c r="K515" s="52" t="str">
        <f t="shared" si="87"/>
        <v/>
      </c>
      <c r="L515" s="81" t="str">
        <f t="shared" si="88"/>
        <v/>
      </c>
      <c r="M515" s="53" t="str">
        <f>IF(K515="","",COUNTIF($K$7:K515,"ﾘｽﾄ１"))</f>
        <v/>
      </c>
      <c r="N515" s="53" t="str">
        <f t="shared" si="89"/>
        <v/>
      </c>
      <c r="O515" s="54" t="str">
        <f t="shared" si="90"/>
        <v/>
      </c>
      <c r="P515" s="53" t="str">
        <f t="shared" si="81"/>
        <v/>
      </c>
      <c r="Q515" s="52" t="str">
        <f t="shared" si="82"/>
        <v/>
      </c>
      <c r="R515" s="55" t="str">
        <f t="shared" si="83"/>
        <v/>
      </c>
      <c r="S515" s="52" t="str">
        <f t="shared" si="91"/>
        <v/>
      </c>
      <c r="T515" s="81" t="str">
        <f t="shared" si="84"/>
        <v/>
      </c>
      <c r="U515" s="53" t="str">
        <f>IF(S515="","",COUNTIF($S$7:S515,"該当２"))</f>
        <v/>
      </c>
      <c r="V515" s="56" t="str">
        <f t="shared" si="85"/>
        <v/>
      </c>
      <c r="W515" s="81" t="str">
        <f t="shared" si="86"/>
        <v/>
      </c>
      <c r="X515" s="53" t="str">
        <f>IF(V515="","",COUNTIF($V$7:V515,"該当３"))</f>
        <v/>
      </c>
    </row>
    <row r="516" spans="1:24">
      <c r="A516" s="237">
        <v>2020138004</v>
      </c>
      <c r="B516" s="237">
        <v>20</v>
      </c>
      <c r="C516" s="238">
        <v>201</v>
      </c>
      <c r="D516" s="239">
        <v>38</v>
      </c>
      <c r="E516" s="238">
        <v>4</v>
      </c>
      <c r="F516" s="237" t="s">
        <v>511</v>
      </c>
      <c r="G516" s="237" t="s">
        <v>512</v>
      </c>
      <c r="H516" s="237" t="s">
        <v>921</v>
      </c>
      <c r="I516" s="237" t="s">
        <v>322</v>
      </c>
      <c r="J516" s="51"/>
      <c r="K516" s="52" t="str">
        <f t="shared" si="87"/>
        <v/>
      </c>
      <c r="L516" s="81" t="str">
        <f t="shared" si="88"/>
        <v/>
      </c>
      <c r="M516" s="53" t="str">
        <f>IF(K516="","",COUNTIF($K$7:K516,"ﾘｽﾄ１"))</f>
        <v/>
      </c>
      <c r="N516" s="53" t="str">
        <f t="shared" si="89"/>
        <v/>
      </c>
      <c r="O516" s="54" t="str">
        <f t="shared" si="90"/>
        <v/>
      </c>
      <c r="P516" s="53" t="str">
        <f t="shared" si="81"/>
        <v/>
      </c>
      <c r="Q516" s="52" t="str">
        <f t="shared" si="82"/>
        <v/>
      </c>
      <c r="R516" s="55" t="str">
        <f t="shared" si="83"/>
        <v/>
      </c>
      <c r="S516" s="52" t="str">
        <f t="shared" si="91"/>
        <v/>
      </c>
      <c r="T516" s="81" t="str">
        <f t="shared" si="84"/>
        <v/>
      </c>
      <c r="U516" s="53" t="str">
        <f>IF(S516="","",COUNTIF($S$7:S516,"該当２"))</f>
        <v/>
      </c>
      <c r="V516" s="56" t="str">
        <f t="shared" si="85"/>
        <v/>
      </c>
      <c r="W516" s="81" t="str">
        <f t="shared" si="86"/>
        <v/>
      </c>
      <c r="X516" s="53" t="str">
        <f>IF(V516="","",COUNTIF($V$7:V516,"該当３"))</f>
        <v/>
      </c>
    </row>
    <row r="517" spans="1:24">
      <c r="A517" s="237">
        <v>2020138005</v>
      </c>
      <c r="B517" s="237">
        <v>20</v>
      </c>
      <c r="C517" s="238">
        <v>201</v>
      </c>
      <c r="D517" s="239">
        <v>38</v>
      </c>
      <c r="E517" s="238">
        <v>5</v>
      </c>
      <c r="F517" s="237" t="s">
        <v>511</v>
      </c>
      <c r="G517" s="237" t="s">
        <v>512</v>
      </c>
      <c r="H517" s="237" t="s">
        <v>921</v>
      </c>
      <c r="I517" s="237" t="s">
        <v>454</v>
      </c>
      <c r="J517" s="51"/>
      <c r="K517" s="52" t="str">
        <f t="shared" si="87"/>
        <v/>
      </c>
      <c r="L517" s="81" t="str">
        <f t="shared" si="88"/>
        <v/>
      </c>
      <c r="M517" s="53" t="str">
        <f>IF(K517="","",COUNTIF($K$7:K517,"ﾘｽﾄ１"))</f>
        <v/>
      </c>
      <c r="N517" s="53" t="str">
        <f t="shared" si="89"/>
        <v/>
      </c>
      <c r="O517" s="54" t="str">
        <f t="shared" si="90"/>
        <v/>
      </c>
      <c r="P517" s="53" t="str">
        <f t="shared" si="81"/>
        <v/>
      </c>
      <c r="Q517" s="52" t="str">
        <f t="shared" si="82"/>
        <v/>
      </c>
      <c r="R517" s="55" t="str">
        <f t="shared" si="83"/>
        <v/>
      </c>
      <c r="S517" s="52" t="str">
        <f t="shared" si="91"/>
        <v/>
      </c>
      <c r="T517" s="81" t="str">
        <f t="shared" si="84"/>
        <v/>
      </c>
      <c r="U517" s="53" t="str">
        <f>IF(S517="","",COUNTIF($S$7:S517,"該当２"))</f>
        <v/>
      </c>
      <c r="V517" s="56" t="str">
        <f t="shared" si="85"/>
        <v/>
      </c>
      <c r="W517" s="81" t="str">
        <f t="shared" si="86"/>
        <v/>
      </c>
      <c r="X517" s="53" t="str">
        <f>IF(V517="","",COUNTIF($V$7:V517,"該当３"))</f>
        <v/>
      </c>
    </row>
    <row r="518" spans="1:24">
      <c r="A518" s="237">
        <v>2020138006</v>
      </c>
      <c r="B518" s="237">
        <v>20</v>
      </c>
      <c r="C518" s="238">
        <v>201</v>
      </c>
      <c r="D518" s="239">
        <v>38</v>
      </c>
      <c r="E518" s="238">
        <v>6</v>
      </c>
      <c r="F518" s="237" t="s">
        <v>511</v>
      </c>
      <c r="G518" s="237" t="s">
        <v>512</v>
      </c>
      <c r="H518" s="237" t="s">
        <v>921</v>
      </c>
      <c r="I518" s="237" t="s">
        <v>924</v>
      </c>
      <c r="J518" s="51"/>
      <c r="K518" s="52" t="str">
        <f t="shared" si="87"/>
        <v/>
      </c>
      <c r="L518" s="81" t="str">
        <f t="shared" si="88"/>
        <v/>
      </c>
      <c r="M518" s="53" t="str">
        <f>IF(K518="","",COUNTIF($K$7:K518,"ﾘｽﾄ１"))</f>
        <v/>
      </c>
      <c r="N518" s="53" t="str">
        <f t="shared" si="89"/>
        <v/>
      </c>
      <c r="O518" s="54" t="str">
        <f t="shared" si="90"/>
        <v/>
      </c>
      <c r="P518" s="53" t="str">
        <f t="shared" si="81"/>
        <v/>
      </c>
      <c r="Q518" s="52" t="str">
        <f t="shared" si="82"/>
        <v/>
      </c>
      <c r="R518" s="55" t="str">
        <f t="shared" si="83"/>
        <v/>
      </c>
      <c r="S518" s="52" t="str">
        <f t="shared" si="91"/>
        <v/>
      </c>
      <c r="T518" s="81" t="str">
        <f t="shared" si="84"/>
        <v/>
      </c>
      <c r="U518" s="53" t="str">
        <f>IF(S518="","",COUNTIF($S$7:S518,"該当２"))</f>
        <v/>
      </c>
      <c r="V518" s="56" t="str">
        <f t="shared" si="85"/>
        <v/>
      </c>
      <c r="W518" s="81" t="str">
        <f t="shared" si="86"/>
        <v/>
      </c>
      <c r="X518" s="53" t="str">
        <f>IF(V518="","",COUNTIF($V$7:V518,"該当３"))</f>
        <v/>
      </c>
    </row>
    <row r="519" spans="1:24">
      <c r="A519" s="237">
        <v>2020138007</v>
      </c>
      <c r="B519" s="237">
        <v>20</v>
      </c>
      <c r="C519" s="238">
        <v>201</v>
      </c>
      <c r="D519" s="239">
        <v>38</v>
      </c>
      <c r="E519" s="238">
        <v>7</v>
      </c>
      <c r="F519" s="237" t="s">
        <v>511</v>
      </c>
      <c r="G519" s="237" t="s">
        <v>512</v>
      </c>
      <c r="H519" s="237" t="s">
        <v>921</v>
      </c>
      <c r="I519" s="237" t="s">
        <v>925</v>
      </c>
      <c r="J519" s="51"/>
      <c r="K519" s="52" t="str">
        <f t="shared" si="87"/>
        <v/>
      </c>
      <c r="L519" s="81" t="str">
        <f t="shared" si="88"/>
        <v/>
      </c>
      <c r="M519" s="53" t="str">
        <f>IF(K519="","",COUNTIF($K$7:K519,"ﾘｽﾄ１"))</f>
        <v/>
      </c>
      <c r="N519" s="53" t="str">
        <f t="shared" si="89"/>
        <v/>
      </c>
      <c r="O519" s="54" t="str">
        <f t="shared" si="90"/>
        <v/>
      </c>
      <c r="P519" s="53" t="str">
        <f t="shared" si="81"/>
        <v/>
      </c>
      <c r="Q519" s="52" t="str">
        <f t="shared" si="82"/>
        <v/>
      </c>
      <c r="R519" s="55" t="str">
        <f t="shared" si="83"/>
        <v/>
      </c>
      <c r="S519" s="52" t="str">
        <f t="shared" si="91"/>
        <v/>
      </c>
      <c r="T519" s="81" t="str">
        <f t="shared" si="84"/>
        <v/>
      </c>
      <c r="U519" s="53" t="str">
        <f>IF(S519="","",COUNTIF($S$7:S519,"該当２"))</f>
        <v/>
      </c>
      <c r="V519" s="56" t="str">
        <f t="shared" si="85"/>
        <v/>
      </c>
      <c r="W519" s="81" t="str">
        <f t="shared" si="86"/>
        <v/>
      </c>
      <c r="X519" s="53" t="str">
        <f>IF(V519="","",COUNTIF($V$7:V519,"該当３"))</f>
        <v/>
      </c>
    </row>
    <row r="520" spans="1:24">
      <c r="A520" s="237">
        <v>2020138008</v>
      </c>
      <c r="B520" s="237">
        <v>20</v>
      </c>
      <c r="C520" s="238">
        <v>201</v>
      </c>
      <c r="D520" s="239">
        <v>38</v>
      </c>
      <c r="E520" s="238">
        <v>8</v>
      </c>
      <c r="F520" s="237" t="s">
        <v>511</v>
      </c>
      <c r="G520" s="237" t="s">
        <v>512</v>
      </c>
      <c r="H520" s="237" t="s">
        <v>921</v>
      </c>
      <c r="I520" s="237" t="s">
        <v>926</v>
      </c>
      <c r="J520" s="51"/>
      <c r="K520" s="52" t="str">
        <f t="shared" si="87"/>
        <v/>
      </c>
      <c r="L520" s="81" t="str">
        <f t="shared" si="88"/>
        <v/>
      </c>
      <c r="M520" s="53" t="str">
        <f>IF(K520="","",COUNTIF($K$7:K520,"ﾘｽﾄ１"))</f>
        <v/>
      </c>
      <c r="N520" s="53" t="str">
        <f t="shared" si="89"/>
        <v/>
      </c>
      <c r="O520" s="54" t="str">
        <f t="shared" si="90"/>
        <v/>
      </c>
      <c r="P520" s="53" t="str">
        <f t="shared" si="81"/>
        <v/>
      </c>
      <c r="Q520" s="52" t="str">
        <f t="shared" si="82"/>
        <v/>
      </c>
      <c r="R520" s="55" t="str">
        <f t="shared" si="83"/>
        <v/>
      </c>
      <c r="S520" s="52" t="str">
        <f t="shared" si="91"/>
        <v/>
      </c>
      <c r="T520" s="81" t="str">
        <f t="shared" si="84"/>
        <v/>
      </c>
      <c r="U520" s="53" t="str">
        <f>IF(S520="","",COUNTIF($S$7:S520,"該当２"))</f>
        <v/>
      </c>
      <c r="V520" s="56" t="str">
        <f t="shared" si="85"/>
        <v/>
      </c>
      <c r="W520" s="81" t="str">
        <f t="shared" si="86"/>
        <v/>
      </c>
      <c r="X520" s="53" t="str">
        <f>IF(V520="","",COUNTIF($V$7:V520,"該当３"))</f>
        <v/>
      </c>
    </row>
    <row r="521" spans="1:24">
      <c r="A521" s="237">
        <v>2020138009</v>
      </c>
      <c r="B521" s="237">
        <v>20</v>
      </c>
      <c r="C521" s="238">
        <v>201</v>
      </c>
      <c r="D521" s="239">
        <v>38</v>
      </c>
      <c r="E521" s="238">
        <v>9</v>
      </c>
      <c r="F521" s="237" t="s">
        <v>511</v>
      </c>
      <c r="G521" s="237" t="s">
        <v>512</v>
      </c>
      <c r="H521" s="237" t="s">
        <v>921</v>
      </c>
      <c r="I521" s="237" t="s">
        <v>927</v>
      </c>
      <c r="J521" s="51"/>
      <c r="K521" s="52" t="str">
        <f t="shared" si="87"/>
        <v/>
      </c>
      <c r="L521" s="81" t="str">
        <f t="shared" si="88"/>
        <v/>
      </c>
      <c r="M521" s="53" t="str">
        <f>IF(K521="","",COUNTIF($K$7:K521,"ﾘｽﾄ１"))</f>
        <v/>
      </c>
      <c r="N521" s="53" t="str">
        <f t="shared" si="89"/>
        <v/>
      </c>
      <c r="O521" s="54" t="str">
        <f t="shared" si="90"/>
        <v/>
      </c>
      <c r="P521" s="53" t="str">
        <f t="shared" ref="P521:P584" si="92">IF(O521="該当１",G521,"")</f>
        <v/>
      </c>
      <c r="Q521" s="52" t="str">
        <f t="shared" ref="Q521:Q584" si="93">IF(O521="該当１","ﾘｽﾄ2","")</f>
        <v/>
      </c>
      <c r="R521" s="55" t="str">
        <f t="shared" ref="R521:R584" si="94">IF(Q521="ﾘｽﾄ2",H521,"")</f>
        <v/>
      </c>
      <c r="S521" s="52" t="str">
        <f t="shared" si="91"/>
        <v/>
      </c>
      <c r="T521" s="81" t="str">
        <f t="shared" ref="T521:T584" si="95">IF(S521="該当２",H521,"")</f>
        <v/>
      </c>
      <c r="U521" s="53" t="str">
        <f>IF(S521="","",COUNTIF($S$7:S521,"該当２"))</f>
        <v/>
      </c>
      <c r="V521" s="56" t="str">
        <f t="shared" ref="V521:V584" si="96">IF(AND($S$2=H521,E521&gt;0,E521&lt;998),"該当３","")</f>
        <v/>
      </c>
      <c r="W521" s="81" t="str">
        <f t="shared" ref="W521:W584" si="97">IF(V521="該当３",I521,"")</f>
        <v/>
      </c>
      <c r="X521" s="53" t="str">
        <f>IF(V521="","",COUNTIF($V$7:V521,"該当３"))</f>
        <v/>
      </c>
    </row>
    <row r="522" spans="1:24">
      <c r="A522" s="237">
        <v>2020138010</v>
      </c>
      <c r="B522" s="237">
        <v>20</v>
      </c>
      <c r="C522" s="238">
        <v>201</v>
      </c>
      <c r="D522" s="239">
        <v>38</v>
      </c>
      <c r="E522" s="238">
        <v>10</v>
      </c>
      <c r="F522" s="237" t="s">
        <v>511</v>
      </c>
      <c r="G522" s="237" t="s">
        <v>512</v>
      </c>
      <c r="H522" s="237" t="s">
        <v>921</v>
      </c>
      <c r="I522" s="237" t="s">
        <v>928</v>
      </c>
      <c r="J522" s="51"/>
      <c r="K522" s="52" t="str">
        <f t="shared" ref="K522:K585" si="98">IF(AND($C522&gt;0,$H522=""),"ﾘｽﾄ１","")</f>
        <v/>
      </c>
      <c r="L522" s="81" t="str">
        <f t="shared" ref="L522:L585" si="99">IF(K522="ﾘｽﾄ１",G522,"")</f>
        <v/>
      </c>
      <c r="M522" s="53" t="str">
        <f>IF(K522="","",COUNTIF($K$7:K522,"ﾘｽﾄ１"))</f>
        <v/>
      </c>
      <c r="N522" s="53" t="str">
        <f t="shared" ref="N522:N585" si="100">IF(AND(D522=0,E522&gt;0),"同一区","")</f>
        <v/>
      </c>
      <c r="O522" s="54" t="str">
        <f t="shared" ref="O522:O585" si="101">IF(AND(EXACT($K$2,G522),H522&gt;0),"該当１","")</f>
        <v/>
      </c>
      <c r="P522" s="53" t="str">
        <f t="shared" si="92"/>
        <v/>
      </c>
      <c r="Q522" s="52" t="str">
        <f t="shared" si="93"/>
        <v/>
      </c>
      <c r="R522" s="55" t="str">
        <f t="shared" si="94"/>
        <v/>
      </c>
      <c r="S522" s="52" t="str">
        <f t="shared" ref="S522:S585" si="102">IF(AND(Q522="ﾘｽﾄ2",OR(I522=0,AND(N522="同一区",E522=1))),"該当２","")</f>
        <v/>
      </c>
      <c r="T522" s="81" t="str">
        <f t="shared" si="95"/>
        <v/>
      </c>
      <c r="U522" s="53" t="str">
        <f>IF(S522="","",COUNTIF($S$7:S522,"該当２"))</f>
        <v/>
      </c>
      <c r="V522" s="56" t="str">
        <f t="shared" si="96"/>
        <v/>
      </c>
      <c r="W522" s="81" t="str">
        <f t="shared" si="97"/>
        <v/>
      </c>
      <c r="X522" s="53" t="str">
        <f>IF(V522="","",COUNTIF($V$7:V522,"該当３"))</f>
        <v/>
      </c>
    </row>
    <row r="523" spans="1:24">
      <c r="A523" s="237">
        <v>2020138011</v>
      </c>
      <c r="B523" s="237">
        <v>20</v>
      </c>
      <c r="C523" s="238">
        <v>201</v>
      </c>
      <c r="D523" s="239">
        <v>38</v>
      </c>
      <c r="E523" s="238">
        <v>11</v>
      </c>
      <c r="F523" s="237" t="s">
        <v>511</v>
      </c>
      <c r="G523" s="237" t="s">
        <v>512</v>
      </c>
      <c r="H523" s="237" t="s">
        <v>921</v>
      </c>
      <c r="I523" s="237" t="s">
        <v>929</v>
      </c>
      <c r="J523" s="51"/>
      <c r="K523" s="52" t="str">
        <f t="shared" si="98"/>
        <v/>
      </c>
      <c r="L523" s="81" t="str">
        <f t="shared" si="99"/>
        <v/>
      </c>
      <c r="M523" s="53" t="str">
        <f>IF(K523="","",COUNTIF($K$7:K523,"ﾘｽﾄ１"))</f>
        <v/>
      </c>
      <c r="N523" s="53" t="str">
        <f t="shared" si="100"/>
        <v/>
      </c>
      <c r="O523" s="54" t="str">
        <f t="shared" si="101"/>
        <v/>
      </c>
      <c r="P523" s="53" t="str">
        <f t="shared" si="92"/>
        <v/>
      </c>
      <c r="Q523" s="52" t="str">
        <f t="shared" si="93"/>
        <v/>
      </c>
      <c r="R523" s="55" t="str">
        <f t="shared" si="94"/>
        <v/>
      </c>
      <c r="S523" s="52" t="str">
        <f t="shared" si="102"/>
        <v/>
      </c>
      <c r="T523" s="81" t="str">
        <f t="shared" si="95"/>
        <v/>
      </c>
      <c r="U523" s="53" t="str">
        <f>IF(S523="","",COUNTIF($S$7:S523,"該当２"))</f>
        <v/>
      </c>
      <c r="V523" s="56" t="str">
        <f t="shared" si="96"/>
        <v/>
      </c>
      <c r="W523" s="81" t="str">
        <f t="shared" si="97"/>
        <v/>
      </c>
      <c r="X523" s="53" t="str">
        <f>IF(V523="","",COUNTIF($V$7:V523,"該当３"))</f>
        <v/>
      </c>
    </row>
    <row r="524" spans="1:24">
      <c r="A524" s="237">
        <v>2020138012</v>
      </c>
      <c r="B524" s="237">
        <v>20</v>
      </c>
      <c r="C524" s="238">
        <v>201</v>
      </c>
      <c r="D524" s="239">
        <v>38</v>
      </c>
      <c r="E524" s="238">
        <v>12</v>
      </c>
      <c r="F524" s="237" t="s">
        <v>511</v>
      </c>
      <c r="G524" s="237" t="s">
        <v>512</v>
      </c>
      <c r="H524" s="237" t="s">
        <v>921</v>
      </c>
      <c r="I524" s="237" t="s">
        <v>930</v>
      </c>
      <c r="J524" s="51"/>
      <c r="K524" s="52" t="str">
        <f t="shared" si="98"/>
        <v/>
      </c>
      <c r="L524" s="81" t="str">
        <f t="shared" si="99"/>
        <v/>
      </c>
      <c r="M524" s="53" t="str">
        <f>IF(K524="","",COUNTIF($K$7:K524,"ﾘｽﾄ１"))</f>
        <v/>
      </c>
      <c r="N524" s="53" t="str">
        <f t="shared" si="100"/>
        <v/>
      </c>
      <c r="O524" s="54" t="str">
        <f t="shared" si="101"/>
        <v/>
      </c>
      <c r="P524" s="53" t="str">
        <f t="shared" si="92"/>
        <v/>
      </c>
      <c r="Q524" s="52" t="str">
        <f t="shared" si="93"/>
        <v/>
      </c>
      <c r="R524" s="55" t="str">
        <f t="shared" si="94"/>
        <v/>
      </c>
      <c r="S524" s="52" t="str">
        <f t="shared" si="102"/>
        <v/>
      </c>
      <c r="T524" s="81" t="str">
        <f t="shared" si="95"/>
        <v/>
      </c>
      <c r="U524" s="53" t="str">
        <f>IF(S524="","",COUNTIF($S$7:S524,"該当２"))</f>
        <v/>
      </c>
      <c r="V524" s="56" t="str">
        <f t="shared" si="96"/>
        <v/>
      </c>
      <c r="W524" s="81" t="str">
        <f t="shared" si="97"/>
        <v/>
      </c>
      <c r="X524" s="53" t="str">
        <f>IF(V524="","",COUNTIF($V$7:V524,"該当３"))</f>
        <v/>
      </c>
    </row>
    <row r="525" spans="1:24">
      <c r="A525" s="237">
        <v>2020138013</v>
      </c>
      <c r="B525" s="237">
        <v>20</v>
      </c>
      <c r="C525" s="238">
        <v>201</v>
      </c>
      <c r="D525" s="239">
        <v>38</v>
      </c>
      <c r="E525" s="238">
        <v>13</v>
      </c>
      <c r="F525" s="237" t="s">
        <v>511</v>
      </c>
      <c r="G525" s="237" t="s">
        <v>512</v>
      </c>
      <c r="H525" s="237" t="s">
        <v>921</v>
      </c>
      <c r="I525" s="237" t="s">
        <v>931</v>
      </c>
      <c r="J525" s="51"/>
      <c r="K525" s="52" t="str">
        <f t="shared" si="98"/>
        <v/>
      </c>
      <c r="L525" s="81" t="str">
        <f t="shared" si="99"/>
        <v/>
      </c>
      <c r="M525" s="53" t="str">
        <f>IF(K525="","",COUNTIF($K$7:K525,"ﾘｽﾄ１"))</f>
        <v/>
      </c>
      <c r="N525" s="53" t="str">
        <f t="shared" si="100"/>
        <v/>
      </c>
      <c r="O525" s="54" t="str">
        <f t="shared" si="101"/>
        <v/>
      </c>
      <c r="P525" s="53" t="str">
        <f t="shared" si="92"/>
        <v/>
      </c>
      <c r="Q525" s="52" t="str">
        <f t="shared" si="93"/>
        <v/>
      </c>
      <c r="R525" s="55" t="str">
        <f t="shared" si="94"/>
        <v/>
      </c>
      <c r="S525" s="52" t="str">
        <f t="shared" si="102"/>
        <v/>
      </c>
      <c r="T525" s="81" t="str">
        <f t="shared" si="95"/>
        <v/>
      </c>
      <c r="U525" s="53" t="str">
        <f>IF(S525="","",COUNTIF($S$7:S525,"該当２"))</f>
        <v/>
      </c>
      <c r="V525" s="56" t="str">
        <f t="shared" si="96"/>
        <v/>
      </c>
      <c r="W525" s="81" t="str">
        <f t="shared" si="97"/>
        <v/>
      </c>
      <c r="X525" s="53" t="str">
        <f>IF(V525="","",COUNTIF($V$7:V525,"該当３"))</f>
        <v/>
      </c>
    </row>
    <row r="526" spans="1:24">
      <c r="A526" s="237">
        <v>2020138014</v>
      </c>
      <c r="B526" s="237">
        <v>20</v>
      </c>
      <c r="C526" s="238">
        <v>201</v>
      </c>
      <c r="D526" s="239">
        <v>38</v>
      </c>
      <c r="E526" s="238">
        <v>14</v>
      </c>
      <c r="F526" s="237" t="s">
        <v>511</v>
      </c>
      <c r="G526" s="237" t="s">
        <v>512</v>
      </c>
      <c r="H526" s="237" t="s">
        <v>921</v>
      </c>
      <c r="I526" s="237" t="s">
        <v>932</v>
      </c>
      <c r="J526" s="51"/>
      <c r="K526" s="52" t="str">
        <f t="shared" si="98"/>
        <v/>
      </c>
      <c r="L526" s="81" t="str">
        <f t="shared" si="99"/>
        <v/>
      </c>
      <c r="M526" s="53" t="str">
        <f>IF(K526="","",COUNTIF($K$7:K526,"ﾘｽﾄ１"))</f>
        <v/>
      </c>
      <c r="N526" s="53" t="str">
        <f t="shared" si="100"/>
        <v/>
      </c>
      <c r="O526" s="54" t="str">
        <f t="shared" si="101"/>
        <v/>
      </c>
      <c r="P526" s="53" t="str">
        <f t="shared" si="92"/>
        <v/>
      </c>
      <c r="Q526" s="52" t="str">
        <f t="shared" si="93"/>
        <v/>
      </c>
      <c r="R526" s="55" t="str">
        <f t="shared" si="94"/>
        <v/>
      </c>
      <c r="S526" s="52" t="str">
        <f t="shared" si="102"/>
        <v/>
      </c>
      <c r="T526" s="81" t="str">
        <f t="shared" si="95"/>
        <v/>
      </c>
      <c r="U526" s="53" t="str">
        <f>IF(S526="","",COUNTIF($S$7:S526,"該当２"))</f>
        <v/>
      </c>
      <c r="V526" s="56" t="str">
        <f t="shared" si="96"/>
        <v/>
      </c>
      <c r="W526" s="81" t="str">
        <f t="shared" si="97"/>
        <v/>
      </c>
      <c r="X526" s="53" t="str">
        <f>IF(V526="","",COUNTIF($V$7:V526,"該当３"))</f>
        <v/>
      </c>
    </row>
    <row r="527" spans="1:24">
      <c r="A527" s="237">
        <v>2020138015</v>
      </c>
      <c r="B527" s="237">
        <v>20</v>
      </c>
      <c r="C527" s="238">
        <v>201</v>
      </c>
      <c r="D527" s="239">
        <v>38</v>
      </c>
      <c r="E527" s="238">
        <v>15</v>
      </c>
      <c r="F527" s="237" t="s">
        <v>511</v>
      </c>
      <c r="G527" s="237" t="s">
        <v>512</v>
      </c>
      <c r="H527" s="237" t="s">
        <v>921</v>
      </c>
      <c r="I527" s="237" t="s">
        <v>933</v>
      </c>
      <c r="J527" s="51"/>
      <c r="K527" s="52" t="str">
        <f t="shared" si="98"/>
        <v/>
      </c>
      <c r="L527" s="81" t="str">
        <f t="shared" si="99"/>
        <v/>
      </c>
      <c r="M527" s="53" t="str">
        <f>IF(K527="","",COUNTIF($K$7:K527,"ﾘｽﾄ１"))</f>
        <v/>
      </c>
      <c r="N527" s="53" t="str">
        <f t="shared" si="100"/>
        <v/>
      </c>
      <c r="O527" s="54" t="str">
        <f t="shared" si="101"/>
        <v/>
      </c>
      <c r="P527" s="53" t="str">
        <f t="shared" si="92"/>
        <v/>
      </c>
      <c r="Q527" s="52" t="str">
        <f t="shared" si="93"/>
        <v/>
      </c>
      <c r="R527" s="55" t="str">
        <f t="shared" si="94"/>
        <v/>
      </c>
      <c r="S527" s="52" t="str">
        <f t="shared" si="102"/>
        <v/>
      </c>
      <c r="T527" s="81" t="str">
        <f t="shared" si="95"/>
        <v/>
      </c>
      <c r="U527" s="53" t="str">
        <f>IF(S527="","",COUNTIF($S$7:S527,"該当２"))</f>
        <v/>
      </c>
      <c r="V527" s="56" t="str">
        <f t="shared" si="96"/>
        <v/>
      </c>
      <c r="W527" s="81" t="str">
        <f t="shared" si="97"/>
        <v/>
      </c>
      <c r="X527" s="53" t="str">
        <f>IF(V527="","",COUNTIF($V$7:V527,"該当３"))</f>
        <v/>
      </c>
    </row>
    <row r="528" spans="1:24">
      <c r="A528" s="237">
        <v>2020138016</v>
      </c>
      <c r="B528" s="237">
        <v>20</v>
      </c>
      <c r="C528" s="238">
        <v>201</v>
      </c>
      <c r="D528" s="239">
        <v>38</v>
      </c>
      <c r="E528" s="238">
        <v>16</v>
      </c>
      <c r="F528" s="237" t="s">
        <v>511</v>
      </c>
      <c r="G528" s="237" t="s">
        <v>512</v>
      </c>
      <c r="H528" s="237" t="s">
        <v>921</v>
      </c>
      <c r="I528" s="237" t="s">
        <v>934</v>
      </c>
      <c r="J528" s="51"/>
      <c r="K528" s="52" t="str">
        <f t="shared" si="98"/>
        <v/>
      </c>
      <c r="L528" s="81" t="str">
        <f t="shared" si="99"/>
        <v/>
      </c>
      <c r="M528" s="53" t="str">
        <f>IF(K528="","",COUNTIF($K$7:K528,"ﾘｽﾄ１"))</f>
        <v/>
      </c>
      <c r="N528" s="53" t="str">
        <f t="shared" si="100"/>
        <v/>
      </c>
      <c r="O528" s="54" t="str">
        <f t="shared" si="101"/>
        <v/>
      </c>
      <c r="P528" s="53" t="str">
        <f t="shared" si="92"/>
        <v/>
      </c>
      <c r="Q528" s="52" t="str">
        <f t="shared" si="93"/>
        <v/>
      </c>
      <c r="R528" s="55" t="str">
        <f t="shared" si="94"/>
        <v/>
      </c>
      <c r="S528" s="52" t="str">
        <f t="shared" si="102"/>
        <v/>
      </c>
      <c r="T528" s="81" t="str">
        <f t="shared" si="95"/>
        <v/>
      </c>
      <c r="U528" s="53" t="str">
        <f>IF(S528="","",COUNTIF($S$7:S528,"該当２"))</f>
        <v/>
      </c>
      <c r="V528" s="56" t="str">
        <f t="shared" si="96"/>
        <v/>
      </c>
      <c r="W528" s="81" t="str">
        <f t="shared" si="97"/>
        <v/>
      </c>
      <c r="X528" s="53" t="str">
        <f>IF(V528="","",COUNTIF($V$7:V528,"該当３"))</f>
        <v/>
      </c>
    </row>
    <row r="529" spans="1:24">
      <c r="A529" s="237">
        <v>2020138017</v>
      </c>
      <c r="B529" s="237">
        <v>20</v>
      </c>
      <c r="C529" s="238">
        <v>201</v>
      </c>
      <c r="D529" s="239">
        <v>38</v>
      </c>
      <c r="E529" s="238">
        <v>17</v>
      </c>
      <c r="F529" s="237" t="s">
        <v>511</v>
      </c>
      <c r="G529" s="237" t="s">
        <v>512</v>
      </c>
      <c r="H529" s="237" t="s">
        <v>921</v>
      </c>
      <c r="I529" s="237" t="s">
        <v>412</v>
      </c>
      <c r="J529" s="51"/>
      <c r="K529" s="52" t="str">
        <f t="shared" si="98"/>
        <v/>
      </c>
      <c r="L529" s="81" t="str">
        <f t="shared" si="99"/>
        <v/>
      </c>
      <c r="M529" s="53" t="str">
        <f>IF(K529="","",COUNTIF($K$7:K529,"ﾘｽﾄ１"))</f>
        <v/>
      </c>
      <c r="N529" s="53" t="str">
        <f t="shared" si="100"/>
        <v/>
      </c>
      <c r="O529" s="54" t="str">
        <f t="shared" si="101"/>
        <v/>
      </c>
      <c r="P529" s="53" t="str">
        <f t="shared" si="92"/>
        <v/>
      </c>
      <c r="Q529" s="52" t="str">
        <f t="shared" si="93"/>
        <v/>
      </c>
      <c r="R529" s="55" t="str">
        <f t="shared" si="94"/>
        <v/>
      </c>
      <c r="S529" s="52" t="str">
        <f t="shared" si="102"/>
        <v/>
      </c>
      <c r="T529" s="81" t="str">
        <f t="shared" si="95"/>
        <v/>
      </c>
      <c r="U529" s="53" t="str">
        <f>IF(S529="","",COUNTIF($S$7:S529,"該当２"))</f>
        <v/>
      </c>
      <c r="V529" s="56" t="str">
        <f t="shared" si="96"/>
        <v/>
      </c>
      <c r="W529" s="81" t="str">
        <f t="shared" si="97"/>
        <v/>
      </c>
      <c r="X529" s="53" t="str">
        <f>IF(V529="","",COUNTIF($V$7:V529,"該当３"))</f>
        <v/>
      </c>
    </row>
    <row r="530" spans="1:24">
      <c r="A530" s="237">
        <v>2020138018</v>
      </c>
      <c r="B530" s="237">
        <v>20</v>
      </c>
      <c r="C530" s="238">
        <v>201</v>
      </c>
      <c r="D530" s="239">
        <v>38</v>
      </c>
      <c r="E530" s="238">
        <v>18</v>
      </c>
      <c r="F530" s="237" t="s">
        <v>511</v>
      </c>
      <c r="G530" s="237" t="s">
        <v>512</v>
      </c>
      <c r="H530" s="237" t="s">
        <v>921</v>
      </c>
      <c r="I530" s="237" t="s">
        <v>935</v>
      </c>
      <c r="J530" s="51"/>
      <c r="K530" s="52" t="str">
        <f t="shared" si="98"/>
        <v/>
      </c>
      <c r="L530" s="81" t="str">
        <f t="shared" si="99"/>
        <v/>
      </c>
      <c r="M530" s="53" t="str">
        <f>IF(K530="","",COUNTIF($K$7:K530,"ﾘｽﾄ１"))</f>
        <v/>
      </c>
      <c r="N530" s="53" t="str">
        <f t="shared" si="100"/>
        <v/>
      </c>
      <c r="O530" s="54" t="str">
        <f t="shared" si="101"/>
        <v/>
      </c>
      <c r="P530" s="53" t="str">
        <f t="shared" si="92"/>
        <v/>
      </c>
      <c r="Q530" s="52" t="str">
        <f t="shared" si="93"/>
        <v/>
      </c>
      <c r="R530" s="55" t="str">
        <f t="shared" si="94"/>
        <v/>
      </c>
      <c r="S530" s="52" t="str">
        <f t="shared" si="102"/>
        <v/>
      </c>
      <c r="T530" s="81" t="str">
        <f t="shared" si="95"/>
        <v/>
      </c>
      <c r="U530" s="53" t="str">
        <f>IF(S530="","",COUNTIF($S$7:S530,"該当２"))</f>
        <v/>
      </c>
      <c r="V530" s="56" t="str">
        <f t="shared" si="96"/>
        <v/>
      </c>
      <c r="W530" s="81" t="str">
        <f t="shared" si="97"/>
        <v/>
      </c>
      <c r="X530" s="53" t="str">
        <f>IF(V530="","",COUNTIF($V$7:V530,"該当３"))</f>
        <v/>
      </c>
    </row>
    <row r="531" spans="1:24">
      <c r="A531" s="237">
        <v>2020138019</v>
      </c>
      <c r="B531" s="237">
        <v>20</v>
      </c>
      <c r="C531" s="238">
        <v>201</v>
      </c>
      <c r="D531" s="239">
        <v>38</v>
      </c>
      <c r="E531" s="238">
        <v>19</v>
      </c>
      <c r="F531" s="237" t="s">
        <v>511</v>
      </c>
      <c r="G531" s="237" t="s">
        <v>512</v>
      </c>
      <c r="H531" s="237" t="s">
        <v>921</v>
      </c>
      <c r="I531" s="237" t="s">
        <v>936</v>
      </c>
      <c r="J531" s="51"/>
      <c r="K531" s="52" t="str">
        <f t="shared" si="98"/>
        <v/>
      </c>
      <c r="L531" s="81" t="str">
        <f t="shared" si="99"/>
        <v/>
      </c>
      <c r="M531" s="53" t="str">
        <f>IF(K531="","",COUNTIF($K$7:K531,"ﾘｽﾄ１"))</f>
        <v/>
      </c>
      <c r="N531" s="53" t="str">
        <f t="shared" si="100"/>
        <v/>
      </c>
      <c r="O531" s="54" t="str">
        <f t="shared" si="101"/>
        <v/>
      </c>
      <c r="P531" s="53" t="str">
        <f t="shared" si="92"/>
        <v/>
      </c>
      <c r="Q531" s="52" t="str">
        <f t="shared" si="93"/>
        <v/>
      </c>
      <c r="R531" s="55" t="str">
        <f t="shared" si="94"/>
        <v/>
      </c>
      <c r="S531" s="52" t="str">
        <f t="shared" si="102"/>
        <v/>
      </c>
      <c r="T531" s="81" t="str">
        <f t="shared" si="95"/>
        <v/>
      </c>
      <c r="U531" s="53" t="str">
        <f>IF(S531="","",COUNTIF($S$7:S531,"該当２"))</f>
        <v/>
      </c>
      <c r="V531" s="56" t="str">
        <f t="shared" si="96"/>
        <v/>
      </c>
      <c r="W531" s="81" t="str">
        <f t="shared" si="97"/>
        <v/>
      </c>
      <c r="X531" s="53" t="str">
        <f>IF(V531="","",COUNTIF($V$7:V531,"該当３"))</f>
        <v/>
      </c>
    </row>
    <row r="532" spans="1:24">
      <c r="A532" s="237">
        <v>2020138020</v>
      </c>
      <c r="B532" s="237">
        <v>20</v>
      </c>
      <c r="C532" s="238">
        <v>201</v>
      </c>
      <c r="D532" s="239">
        <v>38</v>
      </c>
      <c r="E532" s="238">
        <v>20</v>
      </c>
      <c r="F532" s="237" t="s">
        <v>511</v>
      </c>
      <c r="G532" s="237" t="s">
        <v>512</v>
      </c>
      <c r="H532" s="237" t="s">
        <v>921</v>
      </c>
      <c r="I532" s="237" t="s">
        <v>335</v>
      </c>
      <c r="J532" s="51"/>
      <c r="K532" s="52" t="str">
        <f t="shared" si="98"/>
        <v/>
      </c>
      <c r="L532" s="81" t="str">
        <f t="shared" si="99"/>
        <v/>
      </c>
      <c r="M532" s="53" t="str">
        <f>IF(K532="","",COUNTIF($K$7:K532,"ﾘｽﾄ１"))</f>
        <v/>
      </c>
      <c r="N532" s="53" t="str">
        <f t="shared" si="100"/>
        <v/>
      </c>
      <c r="O532" s="54" t="str">
        <f t="shared" si="101"/>
        <v/>
      </c>
      <c r="P532" s="53" t="str">
        <f t="shared" si="92"/>
        <v/>
      </c>
      <c r="Q532" s="52" t="str">
        <f t="shared" si="93"/>
        <v/>
      </c>
      <c r="R532" s="55" t="str">
        <f t="shared" si="94"/>
        <v/>
      </c>
      <c r="S532" s="52" t="str">
        <f t="shared" si="102"/>
        <v/>
      </c>
      <c r="T532" s="81" t="str">
        <f t="shared" si="95"/>
        <v/>
      </c>
      <c r="U532" s="53" t="str">
        <f>IF(S532="","",COUNTIF($S$7:S532,"該当２"))</f>
        <v/>
      </c>
      <c r="V532" s="56" t="str">
        <f t="shared" si="96"/>
        <v/>
      </c>
      <c r="W532" s="81" t="str">
        <f t="shared" si="97"/>
        <v/>
      </c>
      <c r="X532" s="53" t="str">
        <f>IF(V532="","",COUNTIF($V$7:V532,"該当３"))</f>
        <v/>
      </c>
    </row>
    <row r="533" spans="1:24">
      <c r="A533" s="237">
        <v>2020138021</v>
      </c>
      <c r="B533" s="237">
        <v>20</v>
      </c>
      <c r="C533" s="238">
        <v>201</v>
      </c>
      <c r="D533" s="239">
        <v>38</v>
      </c>
      <c r="E533" s="238">
        <v>21</v>
      </c>
      <c r="F533" s="237" t="s">
        <v>511</v>
      </c>
      <c r="G533" s="237" t="s">
        <v>512</v>
      </c>
      <c r="H533" s="237" t="s">
        <v>921</v>
      </c>
      <c r="I533" s="237" t="s">
        <v>937</v>
      </c>
      <c r="J533" s="51"/>
      <c r="K533" s="52" t="str">
        <f t="shared" si="98"/>
        <v/>
      </c>
      <c r="L533" s="81" t="str">
        <f t="shared" si="99"/>
        <v/>
      </c>
      <c r="M533" s="53" t="str">
        <f>IF(K533="","",COUNTIF($K$7:K533,"ﾘｽﾄ１"))</f>
        <v/>
      </c>
      <c r="N533" s="53" t="str">
        <f t="shared" si="100"/>
        <v/>
      </c>
      <c r="O533" s="54" t="str">
        <f t="shared" si="101"/>
        <v/>
      </c>
      <c r="P533" s="53" t="str">
        <f t="shared" si="92"/>
        <v/>
      </c>
      <c r="Q533" s="52" t="str">
        <f t="shared" si="93"/>
        <v/>
      </c>
      <c r="R533" s="55" t="str">
        <f t="shared" si="94"/>
        <v/>
      </c>
      <c r="S533" s="52" t="str">
        <f t="shared" si="102"/>
        <v/>
      </c>
      <c r="T533" s="81" t="str">
        <f t="shared" si="95"/>
        <v/>
      </c>
      <c r="U533" s="53" t="str">
        <f>IF(S533="","",COUNTIF($S$7:S533,"該当２"))</f>
        <v/>
      </c>
      <c r="V533" s="56" t="str">
        <f t="shared" si="96"/>
        <v/>
      </c>
      <c r="W533" s="81" t="str">
        <f t="shared" si="97"/>
        <v/>
      </c>
      <c r="X533" s="53" t="str">
        <f>IF(V533="","",COUNTIF($V$7:V533,"該当３"))</f>
        <v/>
      </c>
    </row>
    <row r="534" spans="1:24">
      <c r="A534" s="237">
        <v>2020138022</v>
      </c>
      <c r="B534" s="237">
        <v>20</v>
      </c>
      <c r="C534" s="238">
        <v>201</v>
      </c>
      <c r="D534" s="239">
        <v>38</v>
      </c>
      <c r="E534" s="238">
        <v>22</v>
      </c>
      <c r="F534" s="237" t="s">
        <v>511</v>
      </c>
      <c r="G534" s="237" t="s">
        <v>512</v>
      </c>
      <c r="H534" s="237" t="s">
        <v>921</v>
      </c>
      <c r="I534" s="237" t="s">
        <v>938</v>
      </c>
      <c r="J534" s="51"/>
      <c r="K534" s="52" t="str">
        <f t="shared" si="98"/>
        <v/>
      </c>
      <c r="L534" s="81" t="str">
        <f t="shared" si="99"/>
        <v/>
      </c>
      <c r="M534" s="53" t="str">
        <f>IF(K534="","",COUNTIF($K$7:K534,"ﾘｽﾄ１"))</f>
        <v/>
      </c>
      <c r="N534" s="53" t="str">
        <f t="shared" si="100"/>
        <v/>
      </c>
      <c r="O534" s="54" t="str">
        <f t="shared" si="101"/>
        <v/>
      </c>
      <c r="P534" s="53" t="str">
        <f t="shared" si="92"/>
        <v/>
      </c>
      <c r="Q534" s="52" t="str">
        <f t="shared" si="93"/>
        <v/>
      </c>
      <c r="R534" s="55" t="str">
        <f t="shared" si="94"/>
        <v/>
      </c>
      <c r="S534" s="52" t="str">
        <f t="shared" si="102"/>
        <v/>
      </c>
      <c r="T534" s="81" t="str">
        <f t="shared" si="95"/>
        <v/>
      </c>
      <c r="U534" s="53" t="str">
        <f>IF(S534="","",COUNTIF($S$7:S534,"該当２"))</f>
        <v/>
      </c>
      <c r="V534" s="56" t="str">
        <f t="shared" si="96"/>
        <v/>
      </c>
      <c r="W534" s="81" t="str">
        <f t="shared" si="97"/>
        <v/>
      </c>
      <c r="X534" s="53" t="str">
        <f>IF(V534="","",COUNTIF($V$7:V534,"該当３"))</f>
        <v/>
      </c>
    </row>
    <row r="535" spans="1:24">
      <c r="A535" s="237">
        <v>2020138023</v>
      </c>
      <c r="B535" s="237">
        <v>20</v>
      </c>
      <c r="C535" s="238">
        <v>201</v>
      </c>
      <c r="D535" s="239">
        <v>38</v>
      </c>
      <c r="E535" s="238">
        <v>23</v>
      </c>
      <c r="F535" s="237" t="s">
        <v>511</v>
      </c>
      <c r="G535" s="237" t="s">
        <v>512</v>
      </c>
      <c r="H535" s="237" t="s">
        <v>921</v>
      </c>
      <c r="I535" s="237" t="s">
        <v>398</v>
      </c>
      <c r="J535" s="51"/>
      <c r="K535" s="52" t="str">
        <f t="shared" si="98"/>
        <v/>
      </c>
      <c r="L535" s="81" t="str">
        <f t="shared" si="99"/>
        <v/>
      </c>
      <c r="M535" s="53" t="str">
        <f>IF(K535="","",COUNTIF($K$7:K535,"ﾘｽﾄ１"))</f>
        <v/>
      </c>
      <c r="N535" s="53" t="str">
        <f t="shared" si="100"/>
        <v/>
      </c>
      <c r="O535" s="54" t="str">
        <f t="shared" si="101"/>
        <v/>
      </c>
      <c r="P535" s="53" t="str">
        <f t="shared" si="92"/>
        <v/>
      </c>
      <c r="Q535" s="52" t="str">
        <f t="shared" si="93"/>
        <v/>
      </c>
      <c r="R535" s="55" t="str">
        <f t="shared" si="94"/>
        <v/>
      </c>
      <c r="S535" s="52" t="str">
        <f t="shared" si="102"/>
        <v/>
      </c>
      <c r="T535" s="81" t="str">
        <f t="shared" si="95"/>
        <v/>
      </c>
      <c r="U535" s="53" t="str">
        <f>IF(S535="","",COUNTIF($S$7:S535,"該当２"))</f>
        <v/>
      </c>
      <c r="V535" s="56" t="str">
        <f t="shared" si="96"/>
        <v/>
      </c>
      <c r="W535" s="81" t="str">
        <f t="shared" si="97"/>
        <v/>
      </c>
      <c r="X535" s="53" t="str">
        <f>IF(V535="","",COUNTIF($V$7:V535,"該当３"))</f>
        <v/>
      </c>
    </row>
    <row r="536" spans="1:24">
      <c r="A536" s="237">
        <v>2020138024</v>
      </c>
      <c r="B536" s="237">
        <v>20</v>
      </c>
      <c r="C536" s="238">
        <v>201</v>
      </c>
      <c r="D536" s="239">
        <v>38</v>
      </c>
      <c r="E536" s="238">
        <v>24</v>
      </c>
      <c r="F536" s="237" t="s">
        <v>511</v>
      </c>
      <c r="G536" s="237" t="s">
        <v>512</v>
      </c>
      <c r="H536" s="237" t="s">
        <v>921</v>
      </c>
      <c r="I536" s="237" t="s">
        <v>939</v>
      </c>
      <c r="J536" s="51"/>
      <c r="K536" s="52" t="str">
        <f t="shared" si="98"/>
        <v/>
      </c>
      <c r="L536" s="81" t="str">
        <f t="shared" si="99"/>
        <v/>
      </c>
      <c r="M536" s="53" t="str">
        <f>IF(K536="","",COUNTIF($K$7:K536,"ﾘｽﾄ１"))</f>
        <v/>
      </c>
      <c r="N536" s="53" t="str">
        <f t="shared" si="100"/>
        <v/>
      </c>
      <c r="O536" s="54" t="str">
        <f t="shared" si="101"/>
        <v/>
      </c>
      <c r="P536" s="53" t="str">
        <f t="shared" si="92"/>
        <v/>
      </c>
      <c r="Q536" s="52" t="str">
        <f t="shared" si="93"/>
        <v/>
      </c>
      <c r="R536" s="55" t="str">
        <f t="shared" si="94"/>
        <v/>
      </c>
      <c r="S536" s="52" t="str">
        <f t="shared" si="102"/>
        <v/>
      </c>
      <c r="T536" s="81" t="str">
        <f t="shared" si="95"/>
        <v/>
      </c>
      <c r="U536" s="53" t="str">
        <f>IF(S536="","",COUNTIF($S$7:S536,"該当２"))</f>
        <v/>
      </c>
      <c r="V536" s="56" t="str">
        <f t="shared" si="96"/>
        <v/>
      </c>
      <c r="W536" s="81" t="str">
        <f t="shared" si="97"/>
        <v/>
      </c>
      <c r="X536" s="53" t="str">
        <f>IF(V536="","",COUNTIF($V$7:V536,"該当３"))</f>
        <v/>
      </c>
    </row>
    <row r="537" spans="1:24">
      <c r="A537" s="237">
        <v>2020138025</v>
      </c>
      <c r="B537" s="237">
        <v>20</v>
      </c>
      <c r="C537" s="238">
        <v>201</v>
      </c>
      <c r="D537" s="239">
        <v>38</v>
      </c>
      <c r="E537" s="238">
        <v>25</v>
      </c>
      <c r="F537" s="237" t="s">
        <v>511</v>
      </c>
      <c r="G537" s="237" t="s">
        <v>512</v>
      </c>
      <c r="H537" s="237" t="s">
        <v>921</v>
      </c>
      <c r="I537" s="237" t="s">
        <v>940</v>
      </c>
      <c r="J537" s="51"/>
      <c r="K537" s="52" t="str">
        <f t="shared" si="98"/>
        <v/>
      </c>
      <c r="L537" s="81" t="str">
        <f t="shared" si="99"/>
        <v/>
      </c>
      <c r="M537" s="53" t="str">
        <f>IF(K537="","",COUNTIF($K$7:K537,"ﾘｽﾄ１"))</f>
        <v/>
      </c>
      <c r="N537" s="53" t="str">
        <f t="shared" si="100"/>
        <v/>
      </c>
      <c r="O537" s="54" t="str">
        <f t="shared" si="101"/>
        <v/>
      </c>
      <c r="P537" s="53" t="str">
        <f t="shared" si="92"/>
        <v/>
      </c>
      <c r="Q537" s="52" t="str">
        <f t="shared" si="93"/>
        <v/>
      </c>
      <c r="R537" s="55" t="str">
        <f t="shared" si="94"/>
        <v/>
      </c>
      <c r="S537" s="52" t="str">
        <f t="shared" si="102"/>
        <v/>
      </c>
      <c r="T537" s="81" t="str">
        <f t="shared" si="95"/>
        <v/>
      </c>
      <c r="U537" s="53" t="str">
        <f>IF(S537="","",COUNTIF($S$7:S537,"該当２"))</f>
        <v/>
      </c>
      <c r="V537" s="56" t="str">
        <f t="shared" si="96"/>
        <v/>
      </c>
      <c r="W537" s="81" t="str">
        <f t="shared" si="97"/>
        <v/>
      </c>
      <c r="X537" s="53" t="str">
        <f>IF(V537="","",COUNTIF($V$7:V537,"該当３"))</f>
        <v/>
      </c>
    </row>
    <row r="538" spans="1:24">
      <c r="A538" s="237">
        <v>2020138026</v>
      </c>
      <c r="B538" s="237">
        <v>20</v>
      </c>
      <c r="C538" s="238">
        <v>201</v>
      </c>
      <c r="D538" s="239">
        <v>38</v>
      </c>
      <c r="E538" s="238">
        <v>26</v>
      </c>
      <c r="F538" s="237" t="s">
        <v>511</v>
      </c>
      <c r="G538" s="237" t="s">
        <v>512</v>
      </c>
      <c r="H538" s="237" t="s">
        <v>921</v>
      </c>
      <c r="I538" s="237" t="s">
        <v>941</v>
      </c>
      <c r="J538" s="51"/>
      <c r="K538" s="52" t="str">
        <f t="shared" si="98"/>
        <v/>
      </c>
      <c r="L538" s="81" t="str">
        <f t="shared" si="99"/>
        <v/>
      </c>
      <c r="M538" s="53" t="str">
        <f>IF(K538="","",COUNTIF($K$7:K538,"ﾘｽﾄ１"))</f>
        <v/>
      </c>
      <c r="N538" s="53" t="str">
        <f t="shared" si="100"/>
        <v/>
      </c>
      <c r="O538" s="54" t="str">
        <f t="shared" si="101"/>
        <v/>
      </c>
      <c r="P538" s="53" t="str">
        <f t="shared" si="92"/>
        <v/>
      </c>
      <c r="Q538" s="52" t="str">
        <f t="shared" si="93"/>
        <v/>
      </c>
      <c r="R538" s="55" t="str">
        <f t="shared" si="94"/>
        <v/>
      </c>
      <c r="S538" s="52" t="str">
        <f t="shared" si="102"/>
        <v/>
      </c>
      <c r="T538" s="81" t="str">
        <f t="shared" si="95"/>
        <v/>
      </c>
      <c r="U538" s="53" t="str">
        <f>IF(S538="","",COUNTIF($S$7:S538,"該当２"))</f>
        <v/>
      </c>
      <c r="V538" s="56" t="str">
        <f t="shared" si="96"/>
        <v/>
      </c>
      <c r="W538" s="81" t="str">
        <f t="shared" si="97"/>
        <v/>
      </c>
      <c r="X538" s="53" t="str">
        <f>IF(V538="","",COUNTIF($V$7:V538,"該当３"))</f>
        <v/>
      </c>
    </row>
    <row r="539" spans="1:24">
      <c r="A539" s="237">
        <v>2020138027</v>
      </c>
      <c r="B539" s="237">
        <v>20</v>
      </c>
      <c r="C539" s="238">
        <v>201</v>
      </c>
      <c r="D539" s="239">
        <v>38</v>
      </c>
      <c r="E539" s="238">
        <v>27</v>
      </c>
      <c r="F539" s="237" t="s">
        <v>511</v>
      </c>
      <c r="G539" s="237" t="s">
        <v>512</v>
      </c>
      <c r="H539" s="237" t="s">
        <v>921</v>
      </c>
      <c r="I539" s="237" t="s">
        <v>942</v>
      </c>
      <c r="J539" s="51"/>
      <c r="K539" s="52" t="str">
        <f t="shared" si="98"/>
        <v/>
      </c>
      <c r="L539" s="81" t="str">
        <f t="shared" si="99"/>
        <v/>
      </c>
      <c r="M539" s="53" t="str">
        <f>IF(K539="","",COUNTIF($K$7:K539,"ﾘｽﾄ１"))</f>
        <v/>
      </c>
      <c r="N539" s="53" t="str">
        <f t="shared" si="100"/>
        <v/>
      </c>
      <c r="O539" s="54" t="str">
        <f t="shared" si="101"/>
        <v/>
      </c>
      <c r="P539" s="53" t="str">
        <f t="shared" si="92"/>
        <v/>
      </c>
      <c r="Q539" s="52" t="str">
        <f t="shared" si="93"/>
        <v/>
      </c>
      <c r="R539" s="55" t="str">
        <f t="shared" si="94"/>
        <v/>
      </c>
      <c r="S539" s="52" t="str">
        <f t="shared" si="102"/>
        <v/>
      </c>
      <c r="T539" s="81" t="str">
        <f t="shared" si="95"/>
        <v/>
      </c>
      <c r="U539" s="53" t="str">
        <f>IF(S539="","",COUNTIF($S$7:S539,"該当２"))</f>
        <v/>
      </c>
      <c r="V539" s="56" t="str">
        <f t="shared" si="96"/>
        <v/>
      </c>
      <c r="W539" s="81" t="str">
        <f t="shared" si="97"/>
        <v/>
      </c>
      <c r="X539" s="53" t="str">
        <f>IF(V539="","",COUNTIF($V$7:V539,"該当３"))</f>
        <v/>
      </c>
    </row>
    <row r="540" spans="1:24">
      <c r="A540" s="237">
        <v>2020138028</v>
      </c>
      <c r="B540" s="237">
        <v>20</v>
      </c>
      <c r="C540" s="238">
        <v>201</v>
      </c>
      <c r="D540" s="239">
        <v>38</v>
      </c>
      <c r="E540" s="238">
        <v>28</v>
      </c>
      <c r="F540" s="237" t="s">
        <v>511</v>
      </c>
      <c r="G540" s="237" t="s">
        <v>512</v>
      </c>
      <c r="H540" s="237" t="s">
        <v>921</v>
      </c>
      <c r="I540" s="237" t="s">
        <v>943</v>
      </c>
      <c r="J540" s="51"/>
      <c r="K540" s="52" t="str">
        <f t="shared" si="98"/>
        <v/>
      </c>
      <c r="L540" s="81" t="str">
        <f t="shared" si="99"/>
        <v/>
      </c>
      <c r="M540" s="53" t="str">
        <f>IF(K540="","",COUNTIF($K$7:K540,"ﾘｽﾄ１"))</f>
        <v/>
      </c>
      <c r="N540" s="53" t="str">
        <f t="shared" si="100"/>
        <v/>
      </c>
      <c r="O540" s="54" t="str">
        <f t="shared" si="101"/>
        <v/>
      </c>
      <c r="P540" s="53" t="str">
        <f t="shared" si="92"/>
        <v/>
      </c>
      <c r="Q540" s="52" t="str">
        <f t="shared" si="93"/>
        <v/>
      </c>
      <c r="R540" s="55" t="str">
        <f t="shared" si="94"/>
        <v/>
      </c>
      <c r="S540" s="52" t="str">
        <f t="shared" si="102"/>
        <v/>
      </c>
      <c r="T540" s="81" t="str">
        <f t="shared" si="95"/>
        <v/>
      </c>
      <c r="U540" s="53" t="str">
        <f>IF(S540="","",COUNTIF($S$7:S540,"該当２"))</f>
        <v/>
      </c>
      <c r="V540" s="56" t="str">
        <f t="shared" si="96"/>
        <v/>
      </c>
      <c r="W540" s="81" t="str">
        <f t="shared" si="97"/>
        <v/>
      </c>
      <c r="X540" s="53" t="str">
        <f>IF(V540="","",COUNTIF($V$7:V540,"該当３"))</f>
        <v/>
      </c>
    </row>
    <row r="541" spans="1:24">
      <c r="A541" s="237">
        <v>2020139000</v>
      </c>
      <c r="B541" s="237">
        <v>20</v>
      </c>
      <c r="C541" s="238">
        <v>201</v>
      </c>
      <c r="D541" s="239">
        <v>39</v>
      </c>
      <c r="E541" s="238">
        <v>0</v>
      </c>
      <c r="F541" s="237" t="s">
        <v>511</v>
      </c>
      <c r="G541" s="237" t="s">
        <v>512</v>
      </c>
      <c r="H541" s="237" t="s">
        <v>944</v>
      </c>
      <c r="I541" s="237"/>
      <c r="J541" s="51"/>
      <c r="K541" s="52" t="str">
        <f t="shared" si="98"/>
        <v/>
      </c>
      <c r="L541" s="81" t="str">
        <f t="shared" si="99"/>
        <v/>
      </c>
      <c r="M541" s="53" t="str">
        <f>IF(K541="","",COUNTIF($K$7:K541,"ﾘｽﾄ１"))</f>
        <v/>
      </c>
      <c r="N541" s="53" t="str">
        <f t="shared" si="100"/>
        <v/>
      </c>
      <c r="O541" s="54" t="str">
        <f t="shared" si="101"/>
        <v/>
      </c>
      <c r="P541" s="53" t="str">
        <f t="shared" si="92"/>
        <v/>
      </c>
      <c r="Q541" s="52" t="str">
        <f t="shared" si="93"/>
        <v/>
      </c>
      <c r="R541" s="55" t="str">
        <f t="shared" si="94"/>
        <v/>
      </c>
      <c r="S541" s="52" t="str">
        <f t="shared" si="102"/>
        <v/>
      </c>
      <c r="T541" s="81" t="str">
        <f t="shared" si="95"/>
        <v/>
      </c>
      <c r="U541" s="53" t="str">
        <f>IF(S541="","",COUNTIF($S$7:S541,"該当２"))</f>
        <v/>
      </c>
      <c r="V541" s="56" t="str">
        <f t="shared" si="96"/>
        <v/>
      </c>
      <c r="W541" s="81" t="str">
        <f t="shared" si="97"/>
        <v/>
      </c>
      <c r="X541" s="53" t="str">
        <f>IF(V541="","",COUNTIF($V$7:V541,"該当３"))</f>
        <v/>
      </c>
    </row>
    <row r="542" spans="1:24">
      <c r="A542" s="237">
        <v>2020139001</v>
      </c>
      <c r="B542" s="237">
        <v>20</v>
      </c>
      <c r="C542" s="238">
        <v>201</v>
      </c>
      <c r="D542" s="239">
        <v>39</v>
      </c>
      <c r="E542" s="238">
        <v>1</v>
      </c>
      <c r="F542" s="237" t="s">
        <v>511</v>
      </c>
      <c r="G542" s="237" t="s">
        <v>512</v>
      </c>
      <c r="H542" s="237" t="s">
        <v>944</v>
      </c>
      <c r="I542" s="237" t="s">
        <v>945</v>
      </c>
      <c r="J542" s="51"/>
      <c r="K542" s="52" t="str">
        <f t="shared" si="98"/>
        <v/>
      </c>
      <c r="L542" s="81" t="str">
        <f t="shared" si="99"/>
        <v/>
      </c>
      <c r="M542" s="53" t="str">
        <f>IF(K542="","",COUNTIF($K$7:K542,"ﾘｽﾄ１"))</f>
        <v/>
      </c>
      <c r="N542" s="53" t="str">
        <f t="shared" si="100"/>
        <v/>
      </c>
      <c r="O542" s="54" t="str">
        <f t="shared" si="101"/>
        <v/>
      </c>
      <c r="P542" s="53" t="str">
        <f t="shared" si="92"/>
        <v/>
      </c>
      <c r="Q542" s="52" t="str">
        <f t="shared" si="93"/>
        <v/>
      </c>
      <c r="R542" s="55" t="str">
        <f t="shared" si="94"/>
        <v/>
      </c>
      <c r="S542" s="52" t="str">
        <f t="shared" si="102"/>
        <v/>
      </c>
      <c r="T542" s="81" t="str">
        <f t="shared" si="95"/>
        <v/>
      </c>
      <c r="U542" s="53" t="str">
        <f>IF(S542="","",COUNTIF($S$7:S542,"該当２"))</f>
        <v/>
      </c>
      <c r="V542" s="56" t="str">
        <f t="shared" si="96"/>
        <v/>
      </c>
      <c r="W542" s="81" t="str">
        <f t="shared" si="97"/>
        <v/>
      </c>
      <c r="X542" s="53" t="str">
        <f>IF(V542="","",COUNTIF($V$7:V542,"該当３"))</f>
        <v/>
      </c>
    </row>
    <row r="543" spans="1:24">
      <c r="A543" s="237">
        <v>2020139002</v>
      </c>
      <c r="B543" s="237">
        <v>20</v>
      </c>
      <c r="C543" s="238">
        <v>201</v>
      </c>
      <c r="D543" s="239">
        <v>39</v>
      </c>
      <c r="E543" s="238">
        <v>2</v>
      </c>
      <c r="F543" s="237" t="s">
        <v>511</v>
      </c>
      <c r="G543" s="237" t="s">
        <v>512</v>
      </c>
      <c r="H543" s="237" t="s">
        <v>944</v>
      </c>
      <c r="I543" s="237" t="s">
        <v>946</v>
      </c>
      <c r="J543" s="51"/>
      <c r="K543" s="52" t="str">
        <f t="shared" si="98"/>
        <v/>
      </c>
      <c r="L543" s="81" t="str">
        <f t="shared" si="99"/>
        <v/>
      </c>
      <c r="M543" s="53" t="str">
        <f>IF(K543="","",COUNTIF($K$7:K543,"ﾘｽﾄ１"))</f>
        <v/>
      </c>
      <c r="N543" s="53" t="str">
        <f t="shared" si="100"/>
        <v/>
      </c>
      <c r="O543" s="54" t="str">
        <f t="shared" si="101"/>
        <v/>
      </c>
      <c r="P543" s="53" t="str">
        <f t="shared" si="92"/>
        <v/>
      </c>
      <c r="Q543" s="52" t="str">
        <f t="shared" si="93"/>
        <v/>
      </c>
      <c r="R543" s="55" t="str">
        <f t="shared" si="94"/>
        <v/>
      </c>
      <c r="S543" s="52" t="str">
        <f t="shared" si="102"/>
        <v/>
      </c>
      <c r="T543" s="81" t="str">
        <f t="shared" si="95"/>
        <v/>
      </c>
      <c r="U543" s="53" t="str">
        <f>IF(S543="","",COUNTIF($S$7:S543,"該当２"))</f>
        <v/>
      </c>
      <c r="V543" s="56" t="str">
        <f t="shared" si="96"/>
        <v/>
      </c>
      <c r="W543" s="81" t="str">
        <f t="shared" si="97"/>
        <v/>
      </c>
      <c r="X543" s="53" t="str">
        <f>IF(V543="","",COUNTIF($V$7:V543,"該当３"))</f>
        <v/>
      </c>
    </row>
    <row r="544" spans="1:24">
      <c r="A544" s="237">
        <v>2020139003</v>
      </c>
      <c r="B544" s="237">
        <v>20</v>
      </c>
      <c r="C544" s="238">
        <v>201</v>
      </c>
      <c r="D544" s="239">
        <v>39</v>
      </c>
      <c r="E544" s="238">
        <v>3</v>
      </c>
      <c r="F544" s="237" t="s">
        <v>511</v>
      </c>
      <c r="G544" s="237" t="s">
        <v>512</v>
      </c>
      <c r="H544" s="237" t="s">
        <v>944</v>
      </c>
      <c r="I544" s="237" t="s">
        <v>947</v>
      </c>
      <c r="J544" s="51"/>
      <c r="K544" s="52" t="str">
        <f t="shared" si="98"/>
        <v/>
      </c>
      <c r="L544" s="81" t="str">
        <f t="shared" si="99"/>
        <v/>
      </c>
      <c r="M544" s="53" t="str">
        <f>IF(K544="","",COUNTIF($K$7:K544,"ﾘｽﾄ１"))</f>
        <v/>
      </c>
      <c r="N544" s="53" t="str">
        <f t="shared" si="100"/>
        <v/>
      </c>
      <c r="O544" s="54" t="str">
        <f t="shared" si="101"/>
        <v/>
      </c>
      <c r="P544" s="53" t="str">
        <f t="shared" si="92"/>
        <v/>
      </c>
      <c r="Q544" s="52" t="str">
        <f t="shared" si="93"/>
        <v/>
      </c>
      <c r="R544" s="55" t="str">
        <f t="shared" si="94"/>
        <v/>
      </c>
      <c r="S544" s="52" t="str">
        <f t="shared" si="102"/>
        <v/>
      </c>
      <c r="T544" s="81" t="str">
        <f t="shared" si="95"/>
        <v/>
      </c>
      <c r="U544" s="53" t="str">
        <f>IF(S544="","",COUNTIF($S$7:S544,"該当２"))</f>
        <v/>
      </c>
      <c r="V544" s="56" t="str">
        <f t="shared" si="96"/>
        <v/>
      </c>
      <c r="W544" s="81" t="str">
        <f t="shared" si="97"/>
        <v/>
      </c>
      <c r="X544" s="53" t="str">
        <f>IF(V544="","",COUNTIF($V$7:V544,"該当３"))</f>
        <v/>
      </c>
    </row>
    <row r="545" spans="1:24">
      <c r="A545" s="237">
        <v>2020139004</v>
      </c>
      <c r="B545" s="237">
        <v>20</v>
      </c>
      <c r="C545" s="238">
        <v>201</v>
      </c>
      <c r="D545" s="239">
        <v>39</v>
      </c>
      <c r="E545" s="238">
        <v>4</v>
      </c>
      <c r="F545" s="237" t="s">
        <v>511</v>
      </c>
      <c r="G545" s="237" t="s">
        <v>512</v>
      </c>
      <c r="H545" s="237" t="s">
        <v>944</v>
      </c>
      <c r="I545" s="237" t="s">
        <v>421</v>
      </c>
      <c r="J545" s="51"/>
      <c r="K545" s="52" t="str">
        <f t="shared" si="98"/>
        <v/>
      </c>
      <c r="L545" s="81" t="str">
        <f t="shared" si="99"/>
        <v/>
      </c>
      <c r="M545" s="53" t="str">
        <f>IF(K545="","",COUNTIF($K$7:K545,"ﾘｽﾄ１"))</f>
        <v/>
      </c>
      <c r="N545" s="53" t="str">
        <f t="shared" si="100"/>
        <v/>
      </c>
      <c r="O545" s="54" t="str">
        <f t="shared" si="101"/>
        <v/>
      </c>
      <c r="P545" s="53" t="str">
        <f t="shared" si="92"/>
        <v/>
      </c>
      <c r="Q545" s="52" t="str">
        <f t="shared" si="93"/>
        <v/>
      </c>
      <c r="R545" s="55" t="str">
        <f t="shared" si="94"/>
        <v/>
      </c>
      <c r="S545" s="52" t="str">
        <f t="shared" si="102"/>
        <v/>
      </c>
      <c r="T545" s="81" t="str">
        <f t="shared" si="95"/>
        <v/>
      </c>
      <c r="U545" s="53" t="str">
        <f>IF(S545="","",COUNTIF($S$7:S545,"該当２"))</f>
        <v/>
      </c>
      <c r="V545" s="56" t="str">
        <f t="shared" si="96"/>
        <v/>
      </c>
      <c r="W545" s="81" t="str">
        <f t="shared" si="97"/>
        <v/>
      </c>
      <c r="X545" s="53" t="str">
        <f>IF(V545="","",COUNTIF($V$7:V545,"該当３"))</f>
        <v/>
      </c>
    </row>
    <row r="546" spans="1:24">
      <c r="A546" s="237">
        <v>2020139005</v>
      </c>
      <c r="B546" s="237">
        <v>20</v>
      </c>
      <c r="C546" s="238">
        <v>201</v>
      </c>
      <c r="D546" s="239">
        <v>39</v>
      </c>
      <c r="E546" s="238">
        <v>5</v>
      </c>
      <c r="F546" s="237" t="s">
        <v>511</v>
      </c>
      <c r="G546" s="237" t="s">
        <v>512</v>
      </c>
      <c r="H546" s="237" t="s">
        <v>944</v>
      </c>
      <c r="I546" s="237" t="s">
        <v>721</v>
      </c>
      <c r="J546" s="51"/>
      <c r="K546" s="52" t="str">
        <f t="shared" si="98"/>
        <v/>
      </c>
      <c r="L546" s="81" t="str">
        <f t="shared" si="99"/>
        <v/>
      </c>
      <c r="M546" s="53" t="str">
        <f>IF(K546="","",COUNTIF($K$7:K546,"ﾘｽﾄ１"))</f>
        <v/>
      </c>
      <c r="N546" s="53" t="str">
        <f t="shared" si="100"/>
        <v/>
      </c>
      <c r="O546" s="54" t="str">
        <f t="shared" si="101"/>
        <v/>
      </c>
      <c r="P546" s="53" t="str">
        <f t="shared" si="92"/>
        <v/>
      </c>
      <c r="Q546" s="52" t="str">
        <f t="shared" si="93"/>
        <v/>
      </c>
      <c r="R546" s="55" t="str">
        <f t="shared" si="94"/>
        <v/>
      </c>
      <c r="S546" s="52" t="str">
        <f t="shared" si="102"/>
        <v/>
      </c>
      <c r="T546" s="81" t="str">
        <f t="shared" si="95"/>
        <v/>
      </c>
      <c r="U546" s="53" t="str">
        <f>IF(S546="","",COUNTIF($S$7:S546,"該当２"))</f>
        <v/>
      </c>
      <c r="V546" s="56" t="str">
        <f t="shared" si="96"/>
        <v/>
      </c>
      <c r="W546" s="81" t="str">
        <f t="shared" si="97"/>
        <v/>
      </c>
      <c r="X546" s="53" t="str">
        <f>IF(V546="","",COUNTIF($V$7:V546,"該当３"))</f>
        <v/>
      </c>
    </row>
    <row r="547" spans="1:24">
      <c r="A547" s="237">
        <v>2020139006</v>
      </c>
      <c r="B547" s="237">
        <v>20</v>
      </c>
      <c r="C547" s="238">
        <v>201</v>
      </c>
      <c r="D547" s="239">
        <v>39</v>
      </c>
      <c r="E547" s="238">
        <v>6</v>
      </c>
      <c r="F547" s="237" t="s">
        <v>511</v>
      </c>
      <c r="G547" s="237" t="s">
        <v>512</v>
      </c>
      <c r="H547" s="237" t="s">
        <v>944</v>
      </c>
      <c r="I547" s="237" t="s">
        <v>948</v>
      </c>
      <c r="J547" s="51"/>
      <c r="K547" s="52" t="str">
        <f t="shared" si="98"/>
        <v/>
      </c>
      <c r="L547" s="81" t="str">
        <f t="shared" si="99"/>
        <v/>
      </c>
      <c r="M547" s="53" t="str">
        <f>IF(K547="","",COUNTIF($K$7:K547,"ﾘｽﾄ１"))</f>
        <v/>
      </c>
      <c r="N547" s="53" t="str">
        <f t="shared" si="100"/>
        <v/>
      </c>
      <c r="O547" s="54" t="str">
        <f t="shared" si="101"/>
        <v/>
      </c>
      <c r="P547" s="53" t="str">
        <f t="shared" si="92"/>
        <v/>
      </c>
      <c r="Q547" s="52" t="str">
        <f t="shared" si="93"/>
        <v/>
      </c>
      <c r="R547" s="55" t="str">
        <f t="shared" si="94"/>
        <v/>
      </c>
      <c r="S547" s="52" t="str">
        <f t="shared" si="102"/>
        <v/>
      </c>
      <c r="T547" s="81" t="str">
        <f t="shared" si="95"/>
        <v/>
      </c>
      <c r="U547" s="53" t="str">
        <f>IF(S547="","",COUNTIF($S$7:S547,"該当２"))</f>
        <v/>
      </c>
      <c r="V547" s="56" t="str">
        <f t="shared" si="96"/>
        <v/>
      </c>
      <c r="W547" s="81" t="str">
        <f t="shared" si="97"/>
        <v/>
      </c>
      <c r="X547" s="53" t="str">
        <f>IF(V547="","",COUNTIF($V$7:V547,"該当３"))</f>
        <v/>
      </c>
    </row>
    <row r="548" spans="1:24">
      <c r="A548" s="237">
        <v>2020139007</v>
      </c>
      <c r="B548" s="237">
        <v>20</v>
      </c>
      <c r="C548" s="238">
        <v>201</v>
      </c>
      <c r="D548" s="239">
        <v>39</v>
      </c>
      <c r="E548" s="238">
        <v>7</v>
      </c>
      <c r="F548" s="237" t="s">
        <v>511</v>
      </c>
      <c r="G548" s="237" t="s">
        <v>512</v>
      </c>
      <c r="H548" s="237" t="s">
        <v>944</v>
      </c>
      <c r="I548" s="237" t="s">
        <v>398</v>
      </c>
      <c r="J548" s="51"/>
      <c r="K548" s="52" t="str">
        <f t="shared" si="98"/>
        <v/>
      </c>
      <c r="L548" s="81" t="str">
        <f t="shared" si="99"/>
        <v/>
      </c>
      <c r="M548" s="53" t="str">
        <f>IF(K548="","",COUNTIF($K$7:K548,"ﾘｽﾄ１"))</f>
        <v/>
      </c>
      <c r="N548" s="53" t="str">
        <f t="shared" si="100"/>
        <v/>
      </c>
      <c r="O548" s="54" t="str">
        <f t="shared" si="101"/>
        <v/>
      </c>
      <c r="P548" s="53" t="str">
        <f t="shared" si="92"/>
        <v/>
      </c>
      <c r="Q548" s="52" t="str">
        <f t="shared" si="93"/>
        <v/>
      </c>
      <c r="R548" s="55" t="str">
        <f t="shared" si="94"/>
        <v/>
      </c>
      <c r="S548" s="52" t="str">
        <f t="shared" si="102"/>
        <v/>
      </c>
      <c r="T548" s="81" t="str">
        <f t="shared" si="95"/>
        <v/>
      </c>
      <c r="U548" s="53" t="str">
        <f>IF(S548="","",COUNTIF($S$7:S548,"該当２"))</f>
        <v/>
      </c>
      <c r="V548" s="56" t="str">
        <f t="shared" si="96"/>
        <v/>
      </c>
      <c r="W548" s="81" t="str">
        <f t="shared" si="97"/>
        <v/>
      </c>
      <c r="X548" s="53" t="str">
        <f>IF(V548="","",COUNTIF($V$7:V548,"該当３"))</f>
        <v/>
      </c>
    </row>
    <row r="549" spans="1:24">
      <c r="A549" s="237">
        <v>2020139008</v>
      </c>
      <c r="B549" s="237">
        <v>20</v>
      </c>
      <c r="C549" s="238">
        <v>201</v>
      </c>
      <c r="D549" s="239">
        <v>39</v>
      </c>
      <c r="E549" s="238">
        <v>8</v>
      </c>
      <c r="F549" s="237" t="s">
        <v>511</v>
      </c>
      <c r="G549" s="237" t="s">
        <v>512</v>
      </c>
      <c r="H549" s="237" t="s">
        <v>944</v>
      </c>
      <c r="I549" s="237" t="s">
        <v>949</v>
      </c>
      <c r="J549" s="51"/>
      <c r="K549" s="52" t="str">
        <f t="shared" si="98"/>
        <v/>
      </c>
      <c r="L549" s="81" t="str">
        <f t="shared" si="99"/>
        <v/>
      </c>
      <c r="M549" s="53" t="str">
        <f>IF(K549="","",COUNTIF($K$7:K549,"ﾘｽﾄ１"))</f>
        <v/>
      </c>
      <c r="N549" s="53" t="str">
        <f t="shared" si="100"/>
        <v/>
      </c>
      <c r="O549" s="54" t="str">
        <f t="shared" si="101"/>
        <v/>
      </c>
      <c r="P549" s="53" t="str">
        <f t="shared" si="92"/>
        <v/>
      </c>
      <c r="Q549" s="52" t="str">
        <f t="shared" si="93"/>
        <v/>
      </c>
      <c r="R549" s="55" t="str">
        <f t="shared" si="94"/>
        <v/>
      </c>
      <c r="S549" s="52" t="str">
        <f t="shared" si="102"/>
        <v/>
      </c>
      <c r="T549" s="81" t="str">
        <f t="shared" si="95"/>
        <v/>
      </c>
      <c r="U549" s="53" t="str">
        <f>IF(S549="","",COUNTIF($S$7:S549,"該当２"))</f>
        <v/>
      </c>
      <c r="V549" s="56" t="str">
        <f t="shared" si="96"/>
        <v/>
      </c>
      <c r="W549" s="81" t="str">
        <f t="shared" si="97"/>
        <v/>
      </c>
      <c r="X549" s="53" t="str">
        <f>IF(V549="","",COUNTIF($V$7:V549,"該当３"))</f>
        <v/>
      </c>
    </row>
    <row r="550" spans="1:24">
      <c r="A550" s="237">
        <v>2020139009</v>
      </c>
      <c r="B550" s="237">
        <v>20</v>
      </c>
      <c r="C550" s="238">
        <v>201</v>
      </c>
      <c r="D550" s="239">
        <v>39</v>
      </c>
      <c r="E550" s="238">
        <v>9</v>
      </c>
      <c r="F550" s="237" t="s">
        <v>511</v>
      </c>
      <c r="G550" s="237" t="s">
        <v>512</v>
      </c>
      <c r="H550" s="237" t="s">
        <v>944</v>
      </c>
      <c r="I550" s="237" t="s">
        <v>950</v>
      </c>
      <c r="J550" s="51"/>
      <c r="K550" s="52" t="str">
        <f t="shared" si="98"/>
        <v/>
      </c>
      <c r="L550" s="81" t="str">
        <f t="shared" si="99"/>
        <v/>
      </c>
      <c r="M550" s="53" t="str">
        <f>IF(K550="","",COUNTIF($K$7:K550,"ﾘｽﾄ１"))</f>
        <v/>
      </c>
      <c r="N550" s="53" t="str">
        <f t="shared" si="100"/>
        <v/>
      </c>
      <c r="O550" s="54" t="str">
        <f t="shared" si="101"/>
        <v/>
      </c>
      <c r="P550" s="53" t="str">
        <f t="shared" si="92"/>
        <v/>
      </c>
      <c r="Q550" s="52" t="str">
        <f t="shared" si="93"/>
        <v/>
      </c>
      <c r="R550" s="55" t="str">
        <f t="shared" si="94"/>
        <v/>
      </c>
      <c r="S550" s="52" t="str">
        <f t="shared" si="102"/>
        <v/>
      </c>
      <c r="T550" s="81" t="str">
        <f t="shared" si="95"/>
        <v/>
      </c>
      <c r="U550" s="53" t="str">
        <f>IF(S550="","",COUNTIF($S$7:S550,"該当２"))</f>
        <v/>
      </c>
      <c r="V550" s="56" t="str">
        <f t="shared" si="96"/>
        <v/>
      </c>
      <c r="W550" s="81" t="str">
        <f t="shared" si="97"/>
        <v/>
      </c>
      <c r="X550" s="53" t="str">
        <f>IF(V550="","",COUNTIF($V$7:V550,"該当３"))</f>
        <v/>
      </c>
    </row>
    <row r="551" spans="1:24">
      <c r="A551" s="237">
        <v>2020139010</v>
      </c>
      <c r="B551" s="237">
        <v>20</v>
      </c>
      <c r="C551" s="238">
        <v>201</v>
      </c>
      <c r="D551" s="239">
        <v>39</v>
      </c>
      <c r="E551" s="238">
        <v>10</v>
      </c>
      <c r="F551" s="237" t="s">
        <v>511</v>
      </c>
      <c r="G551" s="237" t="s">
        <v>512</v>
      </c>
      <c r="H551" s="237" t="s">
        <v>944</v>
      </c>
      <c r="I551" s="237" t="s">
        <v>951</v>
      </c>
      <c r="J551" s="51"/>
      <c r="K551" s="52" t="str">
        <f t="shared" si="98"/>
        <v/>
      </c>
      <c r="L551" s="81" t="str">
        <f t="shared" si="99"/>
        <v/>
      </c>
      <c r="M551" s="53" t="str">
        <f>IF(K551="","",COUNTIF($K$7:K551,"ﾘｽﾄ１"))</f>
        <v/>
      </c>
      <c r="N551" s="53" t="str">
        <f t="shared" si="100"/>
        <v/>
      </c>
      <c r="O551" s="54" t="str">
        <f t="shared" si="101"/>
        <v/>
      </c>
      <c r="P551" s="53" t="str">
        <f t="shared" si="92"/>
        <v/>
      </c>
      <c r="Q551" s="52" t="str">
        <f t="shared" si="93"/>
        <v/>
      </c>
      <c r="R551" s="55" t="str">
        <f t="shared" si="94"/>
        <v/>
      </c>
      <c r="S551" s="52" t="str">
        <f t="shared" si="102"/>
        <v/>
      </c>
      <c r="T551" s="81" t="str">
        <f t="shared" si="95"/>
        <v/>
      </c>
      <c r="U551" s="53" t="str">
        <f>IF(S551="","",COUNTIF($S$7:S551,"該当２"))</f>
        <v/>
      </c>
      <c r="V551" s="56" t="str">
        <f t="shared" si="96"/>
        <v/>
      </c>
      <c r="W551" s="81" t="str">
        <f t="shared" si="97"/>
        <v/>
      </c>
      <c r="X551" s="53" t="str">
        <f>IF(V551="","",COUNTIF($V$7:V551,"該当３"))</f>
        <v/>
      </c>
    </row>
    <row r="552" spans="1:24">
      <c r="A552" s="237">
        <v>2020139011</v>
      </c>
      <c r="B552" s="237">
        <v>20</v>
      </c>
      <c r="C552" s="238">
        <v>201</v>
      </c>
      <c r="D552" s="239">
        <v>39</v>
      </c>
      <c r="E552" s="238">
        <v>11</v>
      </c>
      <c r="F552" s="237" t="s">
        <v>511</v>
      </c>
      <c r="G552" s="237" t="s">
        <v>512</v>
      </c>
      <c r="H552" s="237" t="s">
        <v>944</v>
      </c>
      <c r="I552" s="237" t="s">
        <v>4</v>
      </c>
      <c r="J552" s="51"/>
      <c r="K552" s="52" t="str">
        <f t="shared" si="98"/>
        <v/>
      </c>
      <c r="L552" s="81" t="str">
        <f t="shared" si="99"/>
        <v/>
      </c>
      <c r="M552" s="53" t="str">
        <f>IF(K552="","",COUNTIF($K$7:K552,"ﾘｽﾄ１"))</f>
        <v/>
      </c>
      <c r="N552" s="53" t="str">
        <f t="shared" si="100"/>
        <v/>
      </c>
      <c r="O552" s="54" t="str">
        <f t="shared" si="101"/>
        <v/>
      </c>
      <c r="P552" s="53" t="str">
        <f t="shared" si="92"/>
        <v/>
      </c>
      <c r="Q552" s="52" t="str">
        <f t="shared" si="93"/>
        <v/>
      </c>
      <c r="R552" s="55" t="str">
        <f t="shared" si="94"/>
        <v/>
      </c>
      <c r="S552" s="52" t="str">
        <f t="shared" si="102"/>
        <v/>
      </c>
      <c r="T552" s="81" t="str">
        <f t="shared" si="95"/>
        <v/>
      </c>
      <c r="U552" s="53" t="str">
        <f>IF(S552="","",COUNTIF($S$7:S552,"該当２"))</f>
        <v/>
      </c>
      <c r="V552" s="56" t="str">
        <f t="shared" si="96"/>
        <v/>
      </c>
      <c r="W552" s="81" t="str">
        <f t="shared" si="97"/>
        <v/>
      </c>
      <c r="X552" s="53" t="str">
        <f>IF(V552="","",COUNTIF($V$7:V552,"該当３"))</f>
        <v/>
      </c>
    </row>
    <row r="553" spans="1:24">
      <c r="A553" s="237">
        <v>2020139012</v>
      </c>
      <c r="B553" s="237">
        <v>20</v>
      </c>
      <c r="C553" s="238">
        <v>201</v>
      </c>
      <c r="D553" s="239">
        <v>39</v>
      </c>
      <c r="E553" s="238">
        <v>12</v>
      </c>
      <c r="F553" s="237" t="s">
        <v>511</v>
      </c>
      <c r="G553" s="237" t="s">
        <v>512</v>
      </c>
      <c r="H553" s="237" t="s">
        <v>944</v>
      </c>
      <c r="I553" s="237" t="s">
        <v>8</v>
      </c>
      <c r="J553" s="51"/>
      <c r="K553" s="52" t="str">
        <f t="shared" si="98"/>
        <v/>
      </c>
      <c r="L553" s="81" t="str">
        <f t="shared" si="99"/>
        <v/>
      </c>
      <c r="M553" s="53" t="str">
        <f>IF(K553="","",COUNTIF($K$7:K553,"ﾘｽﾄ１"))</f>
        <v/>
      </c>
      <c r="N553" s="53" t="str">
        <f t="shared" si="100"/>
        <v/>
      </c>
      <c r="O553" s="54" t="str">
        <f t="shared" si="101"/>
        <v/>
      </c>
      <c r="P553" s="53" t="str">
        <f t="shared" si="92"/>
        <v/>
      </c>
      <c r="Q553" s="52" t="str">
        <f t="shared" si="93"/>
        <v/>
      </c>
      <c r="R553" s="55" t="str">
        <f t="shared" si="94"/>
        <v/>
      </c>
      <c r="S553" s="52" t="str">
        <f t="shared" si="102"/>
        <v/>
      </c>
      <c r="T553" s="81" t="str">
        <f t="shared" si="95"/>
        <v/>
      </c>
      <c r="U553" s="53" t="str">
        <f>IF(S553="","",COUNTIF($S$7:S553,"該当２"))</f>
        <v/>
      </c>
      <c r="V553" s="56" t="str">
        <f t="shared" si="96"/>
        <v/>
      </c>
      <c r="W553" s="81" t="str">
        <f t="shared" si="97"/>
        <v/>
      </c>
      <c r="X553" s="53" t="str">
        <f>IF(V553="","",COUNTIF($V$7:V553,"該当３"))</f>
        <v/>
      </c>
    </row>
    <row r="554" spans="1:24">
      <c r="A554" s="237">
        <v>2020139013</v>
      </c>
      <c r="B554" s="237">
        <v>20</v>
      </c>
      <c r="C554" s="238">
        <v>201</v>
      </c>
      <c r="D554" s="239">
        <v>39</v>
      </c>
      <c r="E554" s="238">
        <v>13</v>
      </c>
      <c r="F554" s="237" t="s">
        <v>511</v>
      </c>
      <c r="G554" s="237" t="s">
        <v>512</v>
      </c>
      <c r="H554" s="237" t="s">
        <v>944</v>
      </c>
      <c r="I554" s="237" t="s">
        <v>952</v>
      </c>
      <c r="J554" s="51"/>
      <c r="K554" s="52" t="str">
        <f t="shared" si="98"/>
        <v/>
      </c>
      <c r="L554" s="81" t="str">
        <f t="shared" si="99"/>
        <v/>
      </c>
      <c r="M554" s="53" t="str">
        <f>IF(K554="","",COUNTIF($K$7:K554,"ﾘｽﾄ１"))</f>
        <v/>
      </c>
      <c r="N554" s="53" t="str">
        <f t="shared" si="100"/>
        <v/>
      </c>
      <c r="O554" s="54" t="str">
        <f t="shared" si="101"/>
        <v/>
      </c>
      <c r="P554" s="53" t="str">
        <f t="shared" si="92"/>
        <v/>
      </c>
      <c r="Q554" s="52" t="str">
        <f t="shared" si="93"/>
        <v/>
      </c>
      <c r="R554" s="55" t="str">
        <f t="shared" si="94"/>
        <v/>
      </c>
      <c r="S554" s="52" t="str">
        <f t="shared" si="102"/>
        <v/>
      </c>
      <c r="T554" s="81" t="str">
        <f t="shared" si="95"/>
        <v/>
      </c>
      <c r="U554" s="53" t="str">
        <f>IF(S554="","",COUNTIF($S$7:S554,"該当２"))</f>
        <v/>
      </c>
      <c r="V554" s="56" t="str">
        <f t="shared" si="96"/>
        <v/>
      </c>
      <c r="W554" s="81" t="str">
        <f t="shared" si="97"/>
        <v/>
      </c>
      <c r="X554" s="53" t="str">
        <f>IF(V554="","",COUNTIF($V$7:V554,"該当３"))</f>
        <v/>
      </c>
    </row>
    <row r="555" spans="1:24">
      <c r="A555" s="237">
        <v>2020139014</v>
      </c>
      <c r="B555" s="237">
        <v>20</v>
      </c>
      <c r="C555" s="238">
        <v>201</v>
      </c>
      <c r="D555" s="239">
        <v>39</v>
      </c>
      <c r="E555" s="238">
        <v>14</v>
      </c>
      <c r="F555" s="237" t="s">
        <v>511</v>
      </c>
      <c r="G555" s="237" t="s">
        <v>512</v>
      </c>
      <c r="H555" s="237" t="s">
        <v>944</v>
      </c>
      <c r="I555" s="237" t="s">
        <v>953</v>
      </c>
      <c r="J555" s="51"/>
      <c r="K555" s="52" t="str">
        <f t="shared" si="98"/>
        <v/>
      </c>
      <c r="L555" s="81" t="str">
        <f t="shared" si="99"/>
        <v/>
      </c>
      <c r="M555" s="53" t="str">
        <f>IF(K555="","",COUNTIF($K$7:K555,"ﾘｽﾄ１"))</f>
        <v/>
      </c>
      <c r="N555" s="53" t="str">
        <f t="shared" si="100"/>
        <v/>
      </c>
      <c r="O555" s="54" t="str">
        <f t="shared" si="101"/>
        <v/>
      </c>
      <c r="P555" s="53" t="str">
        <f t="shared" si="92"/>
        <v/>
      </c>
      <c r="Q555" s="52" t="str">
        <f t="shared" si="93"/>
        <v/>
      </c>
      <c r="R555" s="55" t="str">
        <f t="shared" si="94"/>
        <v/>
      </c>
      <c r="S555" s="52" t="str">
        <f t="shared" si="102"/>
        <v/>
      </c>
      <c r="T555" s="81" t="str">
        <f t="shared" si="95"/>
        <v/>
      </c>
      <c r="U555" s="53" t="str">
        <f>IF(S555="","",COUNTIF($S$7:S555,"該当２"))</f>
        <v/>
      </c>
      <c r="V555" s="56" t="str">
        <f t="shared" si="96"/>
        <v/>
      </c>
      <c r="W555" s="81" t="str">
        <f t="shared" si="97"/>
        <v/>
      </c>
      <c r="X555" s="53" t="str">
        <f>IF(V555="","",COUNTIF($V$7:V555,"該当３"))</f>
        <v/>
      </c>
    </row>
    <row r="556" spans="1:24">
      <c r="A556" s="237">
        <v>2020139015</v>
      </c>
      <c r="B556" s="237">
        <v>20</v>
      </c>
      <c r="C556" s="238">
        <v>201</v>
      </c>
      <c r="D556" s="239">
        <v>39</v>
      </c>
      <c r="E556" s="238">
        <v>15</v>
      </c>
      <c r="F556" s="237" t="s">
        <v>511</v>
      </c>
      <c r="G556" s="237" t="s">
        <v>512</v>
      </c>
      <c r="H556" s="237" t="s">
        <v>944</v>
      </c>
      <c r="I556" s="237" t="s">
        <v>954</v>
      </c>
      <c r="J556" s="51"/>
      <c r="K556" s="52" t="str">
        <f t="shared" si="98"/>
        <v/>
      </c>
      <c r="L556" s="81" t="str">
        <f t="shared" si="99"/>
        <v/>
      </c>
      <c r="M556" s="53" t="str">
        <f>IF(K556="","",COUNTIF($K$7:K556,"ﾘｽﾄ１"))</f>
        <v/>
      </c>
      <c r="N556" s="53" t="str">
        <f t="shared" si="100"/>
        <v/>
      </c>
      <c r="O556" s="54" t="str">
        <f t="shared" si="101"/>
        <v/>
      </c>
      <c r="P556" s="53" t="str">
        <f t="shared" si="92"/>
        <v/>
      </c>
      <c r="Q556" s="52" t="str">
        <f t="shared" si="93"/>
        <v/>
      </c>
      <c r="R556" s="55" t="str">
        <f t="shared" si="94"/>
        <v/>
      </c>
      <c r="S556" s="52" t="str">
        <f t="shared" si="102"/>
        <v/>
      </c>
      <c r="T556" s="81" t="str">
        <f t="shared" si="95"/>
        <v/>
      </c>
      <c r="U556" s="53" t="str">
        <f>IF(S556="","",COUNTIF($S$7:S556,"該当２"))</f>
        <v/>
      </c>
      <c r="V556" s="56" t="str">
        <f t="shared" si="96"/>
        <v/>
      </c>
      <c r="W556" s="81" t="str">
        <f t="shared" si="97"/>
        <v/>
      </c>
      <c r="X556" s="53" t="str">
        <f>IF(V556="","",COUNTIF($V$7:V556,"該当３"))</f>
        <v/>
      </c>
    </row>
    <row r="557" spans="1:24">
      <c r="A557" s="237">
        <v>2020139016</v>
      </c>
      <c r="B557" s="237">
        <v>20</v>
      </c>
      <c r="C557" s="238">
        <v>201</v>
      </c>
      <c r="D557" s="239">
        <v>39</v>
      </c>
      <c r="E557" s="238">
        <v>16</v>
      </c>
      <c r="F557" s="237" t="s">
        <v>511</v>
      </c>
      <c r="G557" s="237" t="s">
        <v>512</v>
      </c>
      <c r="H557" s="237" t="s">
        <v>944</v>
      </c>
      <c r="I557" s="237" t="s">
        <v>578</v>
      </c>
      <c r="J557" s="51"/>
      <c r="K557" s="52" t="str">
        <f t="shared" si="98"/>
        <v/>
      </c>
      <c r="L557" s="81" t="str">
        <f t="shared" si="99"/>
        <v/>
      </c>
      <c r="M557" s="53" t="str">
        <f>IF(K557="","",COUNTIF($K$7:K557,"ﾘｽﾄ１"))</f>
        <v/>
      </c>
      <c r="N557" s="53" t="str">
        <f t="shared" si="100"/>
        <v/>
      </c>
      <c r="O557" s="54" t="str">
        <f t="shared" si="101"/>
        <v/>
      </c>
      <c r="P557" s="53" t="str">
        <f t="shared" si="92"/>
        <v/>
      </c>
      <c r="Q557" s="52" t="str">
        <f t="shared" si="93"/>
        <v/>
      </c>
      <c r="R557" s="55" t="str">
        <f t="shared" si="94"/>
        <v/>
      </c>
      <c r="S557" s="52" t="str">
        <f t="shared" si="102"/>
        <v/>
      </c>
      <c r="T557" s="81" t="str">
        <f t="shared" si="95"/>
        <v/>
      </c>
      <c r="U557" s="53" t="str">
        <f>IF(S557="","",COUNTIF($S$7:S557,"該当２"))</f>
        <v/>
      </c>
      <c r="V557" s="56" t="str">
        <f t="shared" si="96"/>
        <v/>
      </c>
      <c r="W557" s="81" t="str">
        <f t="shared" si="97"/>
        <v/>
      </c>
      <c r="X557" s="53" t="str">
        <f>IF(V557="","",COUNTIF($V$7:V557,"該当３"))</f>
        <v/>
      </c>
    </row>
    <row r="558" spans="1:24">
      <c r="A558" s="237">
        <v>2020139017</v>
      </c>
      <c r="B558" s="237">
        <v>20</v>
      </c>
      <c r="C558" s="238">
        <v>201</v>
      </c>
      <c r="D558" s="239">
        <v>39</v>
      </c>
      <c r="E558" s="238">
        <v>17</v>
      </c>
      <c r="F558" s="237" t="s">
        <v>511</v>
      </c>
      <c r="G558" s="237" t="s">
        <v>512</v>
      </c>
      <c r="H558" s="237" t="s">
        <v>944</v>
      </c>
      <c r="I558" s="237" t="s">
        <v>955</v>
      </c>
      <c r="J558" s="51"/>
      <c r="K558" s="52" t="str">
        <f t="shared" si="98"/>
        <v/>
      </c>
      <c r="L558" s="81" t="str">
        <f t="shared" si="99"/>
        <v/>
      </c>
      <c r="M558" s="53" t="str">
        <f>IF(K558="","",COUNTIF($K$7:K558,"ﾘｽﾄ１"))</f>
        <v/>
      </c>
      <c r="N558" s="53" t="str">
        <f t="shared" si="100"/>
        <v/>
      </c>
      <c r="O558" s="54" t="str">
        <f t="shared" si="101"/>
        <v/>
      </c>
      <c r="P558" s="53" t="str">
        <f t="shared" si="92"/>
        <v/>
      </c>
      <c r="Q558" s="52" t="str">
        <f t="shared" si="93"/>
        <v/>
      </c>
      <c r="R558" s="55" t="str">
        <f t="shared" si="94"/>
        <v/>
      </c>
      <c r="S558" s="52" t="str">
        <f t="shared" si="102"/>
        <v/>
      </c>
      <c r="T558" s="81" t="str">
        <f t="shared" si="95"/>
        <v/>
      </c>
      <c r="U558" s="53" t="str">
        <f>IF(S558="","",COUNTIF($S$7:S558,"該当２"))</f>
        <v/>
      </c>
      <c r="V558" s="56" t="str">
        <f t="shared" si="96"/>
        <v/>
      </c>
      <c r="W558" s="81" t="str">
        <f t="shared" si="97"/>
        <v/>
      </c>
      <c r="X558" s="53" t="str">
        <f>IF(V558="","",COUNTIF($V$7:V558,"該当３"))</f>
        <v/>
      </c>
    </row>
    <row r="559" spans="1:24">
      <c r="A559" s="237">
        <v>2020140000</v>
      </c>
      <c r="B559" s="237">
        <v>20</v>
      </c>
      <c r="C559" s="238">
        <v>201</v>
      </c>
      <c r="D559" s="239">
        <v>40</v>
      </c>
      <c r="E559" s="238">
        <v>0</v>
      </c>
      <c r="F559" s="237" t="s">
        <v>511</v>
      </c>
      <c r="G559" s="237" t="s">
        <v>512</v>
      </c>
      <c r="H559" s="237" t="s">
        <v>956</v>
      </c>
      <c r="I559" s="237"/>
      <c r="J559" s="51"/>
      <c r="K559" s="52" t="str">
        <f t="shared" si="98"/>
        <v/>
      </c>
      <c r="L559" s="81" t="str">
        <f t="shared" si="99"/>
        <v/>
      </c>
      <c r="M559" s="53" t="str">
        <f>IF(K559="","",COUNTIF($K$7:K559,"ﾘｽﾄ１"))</f>
        <v/>
      </c>
      <c r="N559" s="53" t="str">
        <f t="shared" si="100"/>
        <v/>
      </c>
      <c r="O559" s="54" t="str">
        <f t="shared" si="101"/>
        <v/>
      </c>
      <c r="P559" s="53" t="str">
        <f t="shared" si="92"/>
        <v/>
      </c>
      <c r="Q559" s="52" t="str">
        <f t="shared" si="93"/>
        <v/>
      </c>
      <c r="R559" s="55" t="str">
        <f t="shared" si="94"/>
        <v/>
      </c>
      <c r="S559" s="52" t="str">
        <f t="shared" si="102"/>
        <v/>
      </c>
      <c r="T559" s="81" t="str">
        <f t="shared" si="95"/>
        <v/>
      </c>
      <c r="U559" s="53" t="str">
        <f>IF(S559="","",COUNTIF($S$7:S559,"該当２"))</f>
        <v/>
      </c>
      <c r="V559" s="56" t="str">
        <f t="shared" si="96"/>
        <v/>
      </c>
      <c r="W559" s="81" t="str">
        <f t="shared" si="97"/>
        <v/>
      </c>
      <c r="X559" s="53" t="str">
        <f>IF(V559="","",COUNTIF($V$7:V559,"該当３"))</f>
        <v/>
      </c>
    </row>
    <row r="560" spans="1:24">
      <c r="A560" s="237">
        <v>2020140001</v>
      </c>
      <c r="B560" s="237">
        <v>20</v>
      </c>
      <c r="C560" s="238">
        <v>201</v>
      </c>
      <c r="D560" s="239">
        <v>40</v>
      </c>
      <c r="E560" s="238">
        <v>1</v>
      </c>
      <c r="F560" s="237" t="s">
        <v>511</v>
      </c>
      <c r="G560" s="237" t="s">
        <v>512</v>
      </c>
      <c r="H560" s="237" t="s">
        <v>956</v>
      </c>
      <c r="I560" s="237" t="s">
        <v>957</v>
      </c>
      <c r="J560" s="51"/>
      <c r="K560" s="52" t="str">
        <f t="shared" si="98"/>
        <v/>
      </c>
      <c r="L560" s="81" t="str">
        <f t="shared" si="99"/>
        <v/>
      </c>
      <c r="M560" s="53" t="str">
        <f>IF(K560="","",COUNTIF($K$7:K560,"ﾘｽﾄ１"))</f>
        <v/>
      </c>
      <c r="N560" s="53" t="str">
        <f t="shared" si="100"/>
        <v/>
      </c>
      <c r="O560" s="54" t="str">
        <f t="shared" si="101"/>
        <v/>
      </c>
      <c r="P560" s="53" t="str">
        <f t="shared" si="92"/>
        <v/>
      </c>
      <c r="Q560" s="52" t="str">
        <f t="shared" si="93"/>
        <v/>
      </c>
      <c r="R560" s="55" t="str">
        <f t="shared" si="94"/>
        <v/>
      </c>
      <c r="S560" s="52" t="str">
        <f t="shared" si="102"/>
        <v/>
      </c>
      <c r="T560" s="81" t="str">
        <f t="shared" si="95"/>
        <v/>
      </c>
      <c r="U560" s="53" t="str">
        <f>IF(S560="","",COUNTIF($S$7:S560,"該当２"))</f>
        <v/>
      </c>
      <c r="V560" s="56" t="str">
        <f t="shared" si="96"/>
        <v/>
      </c>
      <c r="W560" s="81" t="str">
        <f t="shared" si="97"/>
        <v/>
      </c>
      <c r="X560" s="53" t="str">
        <f>IF(V560="","",COUNTIF($V$7:V560,"該当３"))</f>
        <v/>
      </c>
    </row>
    <row r="561" spans="1:24">
      <c r="A561" s="237">
        <v>2020140002</v>
      </c>
      <c r="B561" s="237">
        <v>20</v>
      </c>
      <c r="C561" s="238">
        <v>201</v>
      </c>
      <c r="D561" s="239">
        <v>40</v>
      </c>
      <c r="E561" s="238">
        <v>2</v>
      </c>
      <c r="F561" s="237" t="s">
        <v>511</v>
      </c>
      <c r="G561" s="237" t="s">
        <v>512</v>
      </c>
      <c r="H561" s="237" t="s">
        <v>956</v>
      </c>
      <c r="I561" s="237" t="s">
        <v>958</v>
      </c>
      <c r="J561" s="51"/>
      <c r="K561" s="52" t="str">
        <f t="shared" si="98"/>
        <v/>
      </c>
      <c r="L561" s="81" t="str">
        <f t="shared" si="99"/>
        <v/>
      </c>
      <c r="M561" s="53" t="str">
        <f>IF(K561="","",COUNTIF($K$7:K561,"ﾘｽﾄ１"))</f>
        <v/>
      </c>
      <c r="N561" s="53" t="str">
        <f t="shared" si="100"/>
        <v/>
      </c>
      <c r="O561" s="54" t="str">
        <f t="shared" si="101"/>
        <v/>
      </c>
      <c r="P561" s="53" t="str">
        <f t="shared" si="92"/>
        <v/>
      </c>
      <c r="Q561" s="52" t="str">
        <f t="shared" si="93"/>
        <v/>
      </c>
      <c r="R561" s="55" t="str">
        <f t="shared" si="94"/>
        <v/>
      </c>
      <c r="S561" s="52" t="str">
        <f t="shared" si="102"/>
        <v/>
      </c>
      <c r="T561" s="81" t="str">
        <f t="shared" si="95"/>
        <v/>
      </c>
      <c r="U561" s="53" t="str">
        <f>IF(S561="","",COUNTIF($S$7:S561,"該当２"))</f>
        <v/>
      </c>
      <c r="V561" s="56" t="str">
        <f t="shared" si="96"/>
        <v/>
      </c>
      <c r="W561" s="81" t="str">
        <f t="shared" si="97"/>
        <v/>
      </c>
      <c r="X561" s="53" t="str">
        <f>IF(V561="","",COUNTIF($V$7:V561,"該当３"))</f>
        <v/>
      </c>
    </row>
    <row r="562" spans="1:24">
      <c r="A562" s="237">
        <v>2020140003</v>
      </c>
      <c r="B562" s="237">
        <v>20</v>
      </c>
      <c r="C562" s="238">
        <v>201</v>
      </c>
      <c r="D562" s="239">
        <v>40</v>
      </c>
      <c r="E562" s="238">
        <v>3</v>
      </c>
      <c r="F562" s="237" t="s">
        <v>511</v>
      </c>
      <c r="G562" s="237" t="s">
        <v>512</v>
      </c>
      <c r="H562" s="237" t="s">
        <v>956</v>
      </c>
      <c r="I562" s="237" t="s">
        <v>693</v>
      </c>
      <c r="J562" s="51"/>
      <c r="K562" s="52" t="str">
        <f t="shared" si="98"/>
        <v/>
      </c>
      <c r="L562" s="81" t="str">
        <f t="shared" si="99"/>
        <v/>
      </c>
      <c r="M562" s="53" t="str">
        <f>IF(K562="","",COUNTIF($K$7:K562,"ﾘｽﾄ１"))</f>
        <v/>
      </c>
      <c r="N562" s="53" t="str">
        <f t="shared" si="100"/>
        <v/>
      </c>
      <c r="O562" s="54" t="str">
        <f t="shared" si="101"/>
        <v/>
      </c>
      <c r="P562" s="53" t="str">
        <f t="shared" si="92"/>
        <v/>
      </c>
      <c r="Q562" s="52" t="str">
        <f t="shared" si="93"/>
        <v/>
      </c>
      <c r="R562" s="55" t="str">
        <f t="shared" si="94"/>
        <v/>
      </c>
      <c r="S562" s="52" t="str">
        <f t="shared" si="102"/>
        <v/>
      </c>
      <c r="T562" s="81" t="str">
        <f t="shared" si="95"/>
        <v/>
      </c>
      <c r="U562" s="53" t="str">
        <f>IF(S562="","",COUNTIF($S$7:S562,"該当２"))</f>
        <v/>
      </c>
      <c r="V562" s="56" t="str">
        <f t="shared" si="96"/>
        <v/>
      </c>
      <c r="W562" s="81" t="str">
        <f t="shared" si="97"/>
        <v/>
      </c>
      <c r="X562" s="53" t="str">
        <f>IF(V562="","",COUNTIF($V$7:V562,"該当３"))</f>
        <v/>
      </c>
    </row>
    <row r="563" spans="1:24">
      <c r="A563" s="237">
        <v>2020140004</v>
      </c>
      <c r="B563" s="237">
        <v>20</v>
      </c>
      <c r="C563" s="238">
        <v>201</v>
      </c>
      <c r="D563" s="239">
        <v>40</v>
      </c>
      <c r="E563" s="238">
        <v>4</v>
      </c>
      <c r="F563" s="237" t="s">
        <v>511</v>
      </c>
      <c r="G563" s="237" t="s">
        <v>512</v>
      </c>
      <c r="H563" s="237" t="s">
        <v>956</v>
      </c>
      <c r="I563" s="237" t="s">
        <v>301</v>
      </c>
      <c r="J563" s="51"/>
      <c r="K563" s="52" t="str">
        <f t="shared" si="98"/>
        <v/>
      </c>
      <c r="L563" s="81" t="str">
        <f t="shared" si="99"/>
        <v/>
      </c>
      <c r="M563" s="53" t="str">
        <f>IF(K563="","",COUNTIF($K$7:K563,"ﾘｽﾄ１"))</f>
        <v/>
      </c>
      <c r="N563" s="53" t="str">
        <f t="shared" si="100"/>
        <v/>
      </c>
      <c r="O563" s="54" t="str">
        <f t="shared" si="101"/>
        <v/>
      </c>
      <c r="P563" s="53" t="str">
        <f t="shared" si="92"/>
        <v/>
      </c>
      <c r="Q563" s="52" t="str">
        <f t="shared" si="93"/>
        <v/>
      </c>
      <c r="R563" s="55" t="str">
        <f t="shared" si="94"/>
        <v/>
      </c>
      <c r="S563" s="52" t="str">
        <f t="shared" si="102"/>
        <v/>
      </c>
      <c r="T563" s="81" t="str">
        <f t="shared" si="95"/>
        <v/>
      </c>
      <c r="U563" s="53" t="str">
        <f>IF(S563="","",COUNTIF($S$7:S563,"該当２"))</f>
        <v/>
      </c>
      <c r="V563" s="56" t="str">
        <f t="shared" si="96"/>
        <v/>
      </c>
      <c r="W563" s="81" t="str">
        <f t="shared" si="97"/>
        <v/>
      </c>
      <c r="X563" s="53" t="str">
        <f>IF(V563="","",COUNTIF($V$7:V563,"該当３"))</f>
        <v/>
      </c>
    </row>
    <row r="564" spans="1:24">
      <c r="A564" s="237">
        <v>2020140005</v>
      </c>
      <c r="B564" s="237">
        <v>20</v>
      </c>
      <c r="C564" s="238">
        <v>201</v>
      </c>
      <c r="D564" s="239">
        <v>40</v>
      </c>
      <c r="E564" s="238">
        <v>5</v>
      </c>
      <c r="F564" s="237" t="s">
        <v>511</v>
      </c>
      <c r="G564" s="237" t="s">
        <v>512</v>
      </c>
      <c r="H564" s="237" t="s">
        <v>956</v>
      </c>
      <c r="I564" s="237" t="s">
        <v>318</v>
      </c>
      <c r="J564" s="51"/>
      <c r="K564" s="52" t="str">
        <f t="shared" si="98"/>
        <v/>
      </c>
      <c r="L564" s="81" t="str">
        <f t="shared" si="99"/>
        <v/>
      </c>
      <c r="M564" s="53" t="str">
        <f>IF(K564="","",COUNTIF($K$7:K564,"ﾘｽﾄ１"))</f>
        <v/>
      </c>
      <c r="N564" s="53" t="str">
        <f t="shared" si="100"/>
        <v/>
      </c>
      <c r="O564" s="54" t="str">
        <f t="shared" si="101"/>
        <v/>
      </c>
      <c r="P564" s="53" t="str">
        <f t="shared" si="92"/>
        <v/>
      </c>
      <c r="Q564" s="52" t="str">
        <f t="shared" si="93"/>
        <v/>
      </c>
      <c r="R564" s="55" t="str">
        <f t="shared" si="94"/>
        <v/>
      </c>
      <c r="S564" s="52" t="str">
        <f t="shared" si="102"/>
        <v/>
      </c>
      <c r="T564" s="81" t="str">
        <f t="shared" si="95"/>
        <v/>
      </c>
      <c r="U564" s="53" t="str">
        <f>IF(S564="","",COUNTIF($S$7:S564,"該当２"))</f>
        <v/>
      </c>
      <c r="V564" s="56" t="str">
        <f t="shared" si="96"/>
        <v/>
      </c>
      <c r="W564" s="81" t="str">
        <f t="shared" si="97"/>
        <v/>
      </c>
      <c r="X564" s="53" t="str">
        <f>IF(V564="","",COUNTIF($V$7:V564,"該当３"))</f>
        <v/>
      </c>
    </row>
    <row r="565" spans="1:24">
      <c r="A565" s="237">
        <v>2020140006</v>
      </c>
      <c r="B565" s="237">
        <v>20</v>
      </c>
      <c r="C565" s="238">
        <v>201</v>
      </c>
      <c r="D565" s="239">
        <v>40</v>
      </c>
      <c r="E565" s="238">
        <v>6</v>
      </c>
      <c r="F565" s="237" t="s">
        <v>511</v>
      </c>
      <c r="G565" s="237" t="s">
        <v>512</v>
      </c>
      <c r="H565" s="237" t="s">
        <v>956</v>
      </c>
      <c r="I565" s="237" t="s">
        <v>748</v>
      </c>
      <c r="J565" s="51"/>
      <c r="K565" s="52" t="str">
        <f t="shared" si="98"/>
        <v/>
      </c>
      <c r="L565" s="81" t="str">
        <f t="shared" si="99"/>
        <v/>
      </c>
      <c r="M565" s="53" t="str">
        <f>IF(K565="","",COUNTIF($K$7:K565,"ﾘｽﾄ１"))</f>
        <v/>
      </c>
      <c r="N565" s="53" t="str">
        <f t="shared" si="100"/>
        <v/>
      </c>
      <c r="O565" s="54" t="str">
        <f t="shared" si="101"/>
        <v/>
      </c>
      <c r="P565" s="53" t="str">
        <f t="shared" si="92"/>
        <v/>
      </c>
      <c r="Q565" s="52" t="str">
        <f t="shared" si="93"/>
        <v/>
      </c>
      <c r="R565" s="55" t="str">
        <f t="shared" si="94"/>
        <v/>
      </c>
      <c r="S565" s="52" t="str">
        <f t="shared" si="102"/>
        <v/>
      </c>
      <c r="T565" s="81" t="str">
        <f t="shared" si="95"/>
        <v/>
      </c>
      <c r="U565" s="53" t="str">
        <f>IF(S565="","",COUNTIF($S$7:S565,"該当２"))</f>
        <v/>
      </c>
      <c r="V565" s="56" t="str">
        <f t="shared" si="96"/>
        <v/>
      </c>
      <c r="W565" s="81" t="str">
        <f t="shared" si="97"/>
        <v/>
      </c>
      <c r="X565" s="53" t="str">
        <f>IF(V565="","",COUNTIF($V$7:V565,"該当３"))</f>
        <v/>
      </c>
    </row>
    <row r="566" spans="1:24">
      <c r="A566" s="237">
        <v>2020140007</v>
      </c>
      <c r="B566" s="237">
        <v>20</v>
      </c>
      <c r="C566" s="238">
        <v>201</v>
      </c>
      <c r="D566" s="239">
        <v>40</v>
      </c>
      <c r="E566" s="238">
        <v>7</v>
      </c>
      <c r="F566" s="237" t="s">
        <v>511</v>
      </c>
      <c r="G566" s="237" t="s">
        <v>512</v>
      </c>
      <c r="H566" s="237" t="s">
        <v>956</v>
      </c>
      <c r="I566" s="237" t="s">
        <v>959</v>
      </c>
      <c r="J566" s="51"/>
      <c r="K566" s="52" t="str">
        <f t="shared" si="98"/>
        <v/>
      </c>
      <c r="L566" s="81" t="str">
        <f t="shared" si="99"/>
        <v/>
      </c>
      <c r="M566" s="53" t="str">
        <f>IF(K566="","",COUNTIF($K$7:K566,"ﾘｽﾄ１"))</f>
        <v/>
      </c>
      <c r="N566" s="53" t="str">
        <f t="shared" si="100"/>
        <v/>
      </c>
      <c r="O566" s="54" t="str">
        <f t="shared" si="101"/>
        <v/>
      </c>
      <c r="P566" s="53" t="str">
        <f t="shared" si="92"/>
        <v/>
      </c>
      <c r="Q566" s="52" t="str">
        <f t="shared" si="93"/>
        <v/>
      </c>
      <c r="R566" s="55" t="str">
        <f t="shared" si="94"/>
        <v/>
      </c>
      <c r="S566" s="52" t="str">
        <f t="shared" si="102"/>
        <v/>
      </c>
      <c r="T566" s="81" t="str">
        <f t="shared" si="95"/>
        <v/>
      </c>
      <c r="U566" s="53" t="str">
        <f>IF(S566="","",COUNTIF($S$7:S566,"該当２"))</f>
        <v/>
      </c>
      <c r="V566" s="56" t="str">
        <f t="shared" si="96"/>
        <v/>
      </c>
      <c r="W566" s="81" t="str">
        <f t="shared" si="97"/>
        <v/>
      </c>
      <c r="X566" s="53" t="str">
        <f>IF(V566="","",COUNTIF($V$7:V566,"該当３"))</f>
        <v/>
      </c>
    </row>
    <row r="567" spans="1:24">
      <c r="A567" s="237">
        <v>2020140008</v>
      </c>
      <c r="B567" s="237">
        <v>20</v>
      </c>
      <c r="C567" s="238">
        <v>201</v>
      </c>
      <c r="D567" s="239">
        <v>40</v>
      </c>
      <c r="E567" s="238">
        <v>8</v>
      </c>
      <c r="F567" s="237" t="s">
        <v>511</v>
      </c>
      <c r="G567" s="237" t="s">
        <v>512</v>
      </c>
      <c r="H567" s="237" t="s">
        <v>956</v>
      </c>
      <c r="I567" s="237" t="s">
        <v>346</v>
      </c>
      <c r="J567" s="51"/>
      <c r="K567" s="52" t="str">
        <f t="shared" si="98"/>
        <v/>
      </c>
      <c r="L567" s="81" t="str">
        <f t="shared" si="99"/>
        <v/>
      </c>
      <c r="M567" s="53" t="str">
        <f>IF(K567="","",COUNTIF($K$7:K567,"ﾘｽﾄ１"))</f>
        <v/>
      </c>
      <c r="N567" s="53" t="str">
        <f t="shared" si="100"/>
        <v/>
      </c>
      <c r="O567" s="54" t="str">
        <f t="shared" si="101"/>
        <v/>
      </c>
      <c r="P567" s="53" t="str">
        <f t="shared" si="92"/>
        <v/>
      </c>
      <c r="Q567" s="52" t="str">
        <f t="shared" si="93"/>
        <v/>
      </c>
      <c r="R567" s="55" t="str">
        <f t="shared" si="94"/>
        <v/>
      </c>
      <c r="S567" s="52" t="str">
        <f t="shared" si="102"/>
        <v/>
      </c>
      <c r="T567" s="81" t="str">
        <f t="shared" si="95"/>
        <v/>
      </c>
      <c r="U567" s="53" t="str">
        <f>IF(S567="","",COUNTIF($S$7:S567,"該当２"))</f>
        <v/>
      </c>
      <c r="V567" s="56" t="str">
        <f t="shared" si="96"/>
        <v/>
      </c>
      <c r="W567" s="81" t="str">
        <f t="shared" si="97"/>
        <v/>
      </c>
      <c r="X567" s="53" t="str">
        <f>IF(V567="","",COUNTIF($V$7:V567,"該当３"))</f>
        <v/>
      </c>
    </row>
    <row r="568" spans="1:24">
      <c r="A568" s="237">
        <v>2020140009</v>
      </c>
      <c r="B568" s="237">
        <v>20</v>
      </c>
      <c r="C568" s="238">
        <v>201</v>
      </c>
      <c r="D568" s="239">
        <v>40</v>
      </c>
      <c r="E568" s="238">
        <v>9</v>
      </c>
      <c r="F568" s="237" t="s">
        <v>511</v>
      </c>
      <c r="G568" s="237" t="s">
        <v>512</v>
      </c>
      <c r="H568" s="237" t="s">
        <v>956</v>
      </c>
      <c r="I568" s="237" t="s">
        <v>960</v>
      </c>
      <c r="J568" s="51"/>
      <c r="K568" s="52" t="str">
        <f t="shared" si="98"/>
        <v/>
      </c>
      <c r="L568" s="81" t="str">
        <f t="shared" si="99"/>
        <v/>
      </c>
      <c r="M568" s="53" t="str">
        <f>IF(K568="","",COUNTIF($K$7:K568,"ﾘｽﾄ１"))</f>
        <v/>
      </c>
      <c r="N568" s="53" t="str">
        <f t="shared" si="100"/>
        <v/>
      </c>
      <c r="O568" s="54" t="str">
        <f t="shared" si="101"/>
        <v/>
      </c>
      <c r="P568" s="53" t="str">
        <f t="shared" si="92"/>
        <v/>
      </c>
      <c r="Q568" s="52" t="str">
        <f t="shared" si="93"/>
        <v/>
      </c>
      <c r="R568" s="55" t="str">
        <f t="shared" si="94"/>
        <v/>
      </c>
      <c r="S568" s="52" t="str">
        <f t="shared" si="102"/>
        <v/>
      </c>
      <c r="T568" s="81" t="str">
        <f t="shared" si="95"/>
        <v/>
      </c>
      <c r="U568" s="53" t="str">
        <f>IF(S568="","",COUNTIF($S$7:S568,"該当２"))</f>
        <v/>
      </c>
      <c r="V568" s="56" t="str">
        <f t="shared" si="96"/>
        <v/>
      </c>
      <c r="W568" s="81" t="str">
        <f t="shared" si="97"/>
        <v/>
      </c>
      <c r="X568" s="53" t="str">
        <f>IF(V568="","",COUNTIF($V$7:V568,"該当３"))</f>
        <v/>
      </c>
    </row>
    <row r="569" spans="1:24">
      <c r="A569" s="237">
        <v>2020140010</v>
      </c>
      <c r="B569" s="237">
        <v>20</v>
      </c>
      <c r="C569" s="238">
        <v>201</v>
      </c>
      <c r="D569" s="239">
        <v>40</v>
      </c>
      <c r="E569" s="238">
        <v>10</v>
      </c>
      <c r="F569" s="237" t="s">
        <v>511</v>
      </c>
      <c r="G569" s="237" t="s">
        <v>512</v>
      </c>
      <c r="H569" s="237" t="s">
        <v>956</v>
      </c>
      <c r="I569" s="237" t="s">
        <v>448</v>
      </c>
      <c r="J569" s="51"/>
      <c r="K569" s="52" t="str">
        <f t="shared" si="98"/>
        <v/>
      </c>
      <c r="L569" s="81" t="str">
        <f t="shared" si="99"/>
        <v/>
      </c>
      <c r="M569" s="53" t="str">
        <f>IF(K569="","",COUNTIF($K$7:K569,"ﾘｽﾄ１"))</f>
        <v/>
      </c>
      <c r="N569" s="53" t="str">
        <f t="shared" si="100"/>
        <v/>
      </c>
      <c r="O569" s="54" t="str">
        <f t="shared" si="101"/>
        <v/>
      </c>
      <c r="P569" s="53" t="str">
        <f t="shared" si="92"/>
        <v/>
      </c>
      <c r="Q569" s="52" t="str">
        <f t="shared" si="93"/>
        <v/>
      </c>
      <c r="R569" s="55" t="str">
        <f t="shared" si="94"/>
        <v/>
      </c>
      <c r="S569" s="52" t="str">
        <f t="shared" si="102"/>
        <v/>
      </c>
      <c r="T569" s="81" t="str">
        <f t="shared" si="95"/>
        <v/>
      </c>
      <c r="U569" s="53" t="str">
        <f>IF(S569="","",COUNTIF($S$7:S569,"該当２"))</f>
        <v/>
      </c>
      <c r="V569" s="56" t="str">
        <f t="shared" si="96"/>
        <v/>
      </c>
      <c r="W569" s="81" t="str">
        <f t="shared" si="97"/>
        <v/>
      </c>
      <c r="X569" s="53" t="str">
        <f>IF(V569="","",COUNTIF($V$7:V569,"該当３"))</f>
        <v/>
      </c>
    </row>
    <row r="570" spans="1:24">
      <c r="A570" s="237">
        <v>2020140011</v>
      </c>
      <c r="B570" s="237">
        <v>20</v>
      </c>
      <c r="C570" s="238">
        <v>201</v>
      </c>
      <c r="D570" s="239">
        <v>40</v>
      </c>
      <c r="E570" s="238">
        <v>11</v>
      </c>
      <c r="F570" s="237" t="s">
        <v>511</v>
      </c>
      <c r="G570" s="237" t="s">
        <v>512</v>
      </c>
      <c r="H570" s="237" t="s">
        <v>956</v>
      </c>
      <c r="I570" s="237" t="s">
        <v>680</v>
      </c>
      <c r="J570" s="51"/>
      <c r="K570" s="52" t="str">
        <f t="shared" si="98"/>
        <v/>
      </c>
      <c r="L570" s="81" t="str">
        <f t="shared" si="99"/>
        <v/>
      </c>
      <c r="M570" s="53" t="str">
        <f>IF(K570="","",COUNTIF($K$7:K570,"ﾘｽﾄ１"))</f>
        <v/>
      </c>
      <c r="N570" s="53" t="str">
        <f t="shared" si="100"/>
        <v/>
      </c>
      <c r="O570" s="54" t="str">
        <f t="shared" si="101"/>
        <v/>
      </c>
      <c r="P570" s="53" t="str">
        <f t="shared" si="92"/>
        <v/>
      </c>
      <c r="Q570" s="52" t="str">
        <f t="shared" si="93"/>
        <v/>
      </c>
      <c r="R570" s="55" t="str">
        <f t="shared" si="94"/>
        <v/>
      </c>
      <c r="S570" s="52" t="str">
        <f t="shared" si="102"/>
        <v/>
      </c>
      <c r="T570" s="81" t="str">
        <f t="shared" si="95"/>
        <v/>
      </c>
      <c r="U570" s="53" t="str">
        <f>IF(S570="","",COUNTIF($S$7:S570,"該当２"))</f>
        <v/>
      </c>
      <c r="V570" s="56" t="str">
        <f t="shared" si="96"/>
        <v/>
      </c>
      <c r="W570" s="81" t="str">
        <f t="shared" si="97"/>
        <v/>
      </c>
      <c r="X570" s="53" t="str">
        <f>IF(V570="","",COUNTIF($V$7:V570,"該当３"))</f>
        <v/>
      </c>
    </row>
    <row r="571" spans="1:24">
      <c r="A571" s="237">
        <v>2020140012</v>
      </c>
      <c r="B571" s="237">
        <v>20</v>
      </c>
      <c r="C571" s="238">
        <v>201</v>
      </c>
      <c r="D571" s="239">
        <v>40</v>
      </c>
      <c r="E571" s="238">
        <v>12</v>
      </c>
      <c r="F571" s="237" t="s">
        <v>511</v>
      </c>
      <c r="G571" s="237" t="s">
        <v>512</v>
      </c>
      <c r="H571" s="237" t="s">
        <v>956</v>
      </c>
      <c r="I571" s="237" t="s">
        <v>393</v>
      </c>
      <c r="J571" s="51"/>
      <c r="K571" s="52" t="str">
        <f t="shared" si="98"/>
        <v/>
      </c>
      <c r="L571" s="81" t="str">
        <f t="shared" si="99"/>
        <v/>
      </c>
      <c r="M571" s="53" t="str">
        <f>IF(K571="","",COUNTIF($K$7:K571,"ﾘｽﾄ１"))</f>
        <v/>
      </c>
      <c r="N571" s="53" t="str">
        <f t="shared" si="100"/>
        <v/>
      </c>
      <c r="O571" s="54" t="str">
        <f t="shared" si="101"/>
        <v/>
      </c>
      <c r="P571" s="53" t="str">
        <f t="shared" si="92"/>
        <v/>
      </c>
      <c r="Q571" s="52" t="str">
        <f t="shared" si="93"/>
        <v/>
      </c>
      <c r="R571" s="55" t="str">
        <f t="shared" si="94"/>
        <v/>
      </c>
      <c r="S571" s="52" t="str">
        <f t="shared" si="102"/>
        <v/>
      </c>
      <c r="T571" s="81" t="str">
        <f t="shared" si="95"/>
        <v/>
      </c>
      <c r="U571" s="53" t="str">
        <f>IF(S571="","",COUNTIF($S$7:S571,"該当２"))</f>
        <v/>
      </c>
      <c r="V571" s="56" t="str">
        <f t="shared" si="96"/>
        <v/>
      </c>
      <c r="W571" s="81" t="str">
        <f t="shared" si="97"/>
        <v/>
      </c>
      <c r="X571" s="53" t="str">
        <f>IF(V571="","",COUNTIF($V$7:V571,"該当３"))</f>
        <v/>
      </c>
    </row>
    <row r="572" spans="1:24">
      <c r="A572" s="237">
        <v>2020140013</v>
      </c>
      <c r="B572" s="237">
        <v>20</v>
      </c>
      <c r="C572" s="238">
        <v>201</v>
      </c>
      <c r="D572" s="239">
        <v>40</v>
      </c>
      <c r="E572" s="238">
        <v>13</v>
      </c>
      <c r="F572" s="237" t="s">
        <v>511</v>
      </c>
      <c r="G572" s="237" t="s">
        <v>512</v>
      </c>
      <c r="H572" s="237" t="s">
        <v>956</v>
      </c>
      <c r="I572" s="237" t="s">
        <v>961</v>
      </c>
      <c r="J572" s="51"/>
      <c r="K572" s="52" t="str">
        <f t="shared" si="98"/>
        <v/>
      </c>
      <c r="L572" s="81" t="str">
        <f t="shared" si="99"/>
        <v/>
      </c>
      <c r="M572" s="53" t="str">
        <f>IF(K572="","",COUNTIF($K$7:K572,"ﾘｽﾄ１"))</f>
        <v/>
      </c>
      <c r="N572" s="53" t="str">
        <f t="shared" si="100"/>
        <v/>
      </c>
      <c r="O572" s="54" t="str">
        <f t="shared" si="101"/>
        <v/>
      </c>
      <c r="P572" s="53" t="str">
        <f t="shared" si="92"/>
        <v/>
      </c>
      <c r="Q572" s="52" t="str">
        <f t="shared" si="93"/>
        <v/>
      </c>
      <c r="R572" s="55" t="str">
        <f t="shared" si="94"/>
        <v/>
      </c>
      <c r="S572" s="52" t="str">
        <f t="shared" si="102"/>
        <v/>
      </c>
      <c r="T572" s="81" t="str">
        <f t="shared" si="95"/>
        <v/>
      </c>
      <c r="U572" s="53" t="str">
        <f>IF(S572="","",COUNTIF($S$7:S572,"該当２"))</f>
        <v/>
      </c>
      <c r="V572" s="56" t="str">
        <f t="shared" si="96"/>
        <v/>
      </c>
      <c r="W572" s="81" t="str">
        <f t="shared" si="97"/>
        <v/>
      </c>
      <c r="X572" s="53" t="str">
        <f>IF(V572="","",COUNTIF($V$7:V572,"該当３"))</f>
        <v/>
      </c>
    </row>
    <row r="573" spans="1:24">
      <c r="A573" s="237">
        <v>2020140014</v>
      </c>
      <c r="B573" s="237">
        <v>20</v>
      </c>
      <c r="C573" s="238">
        <v>201</v>
      </c>
      <c r="D573" s="239">
        <v>40</v>
      </c>
      <c r="E573" s="238">
        <v>14</v>
      </c>
      <c r="F573" s="237" t="s">
        <v>511</v>
      </c>
      <c r="G573" s="237" t="s">
        <v>512</v>
      </c>
      <c r="H573" s="237" t="s">
        <v>956</v>
      </c>
      <c r="I573" s="237" t="s">
        <v>776</v>
      </c>
      <c r="J573" s="51"/>
      <c r="K573" s="52" t="str">
        <f t="shared" si="98"/>
        <v/>
      </c>
      <c r="L573" s="81" t="str">
        <f t="shared" si="99"/>
        <v/>
      </c>
      <c r="M573" s="53" t="str">
        <f>IF(K573="","",COUNTIF($K$7:K573,"ﾘｽﾄ１"))</f>
        <v/>
      </c>
      <c r="N573" s="53" t="str">
        <f t="shared" si="100"/>
        <v/>
      </c>
      <c r="O573" s="54" t="str">
        <f t="shared" si="101"/>
        <v/>
      </c>
      <c r="P573" s="53" t="str">
        <f t="shared" si="92"/>
        <v/>
      </c>
      <c r="Q573" s="52" t="str">
        <f t="shared" si="93"/>
        <v/>
      </c>
      <c r="R573" s="55" t="str">
        <f t="shared" si="94"/>
        <v/>
      </c>
      <c r="S573" s="52" t="str">
        <f t="shared" si="102"/>
        <v/>
      </c>
      <c r="T573" s="81" t="str">
        <f t="shared" si="95"/>
        <v/>
      </c>
      <c r="U573" s="53" t="str">
        <f>IF(S573="","",COUNTIF($S$7:S573,"該当２"))</f>
        <v/>
      </c>
      <c r="V573" s="56" t="str">
        <f t="shared" si="96"/>
        <v/>
      </c>
      <c r="W573" s="81" t="str">
        <f t="shared" si="97"/>
        <v/>
      </c>
      <c r="X573" s="53" t="str">
        <f>IF(V573="","",COUNTIF($V$7:V573,"該当３"))</f>
        <v/>
      </c>
    </row>
    <row r="574" spans="1:24">
      <c r="A574" s="237">
        <v>2020140015</v>
      </c>
      <c r="B574" s="237">
        <v>20</v>
      </c>
      <c r="C574" s="238">
        <v>201</v>
      </c>
      <c r="D574" s="239">
        <v>40</v>
      </c>
      <c r="E574" s="238">
        <v>15</v>
      </c>
      <c r="F574" s="237" t="s">
        <v>511</v>
      </c>
      <c r="G574" s="237" t="s">
        <v>512</v>
      </c>
      <c r="H574" s="237" t="s">
        <v>956</v>
      </c>
      <c r="I574" s="237" t="s">
        <v>962</v>
      </c>
      <c r="J574" s="51"/>
      <c r="K574" s="52" t="str">
        <f t="shared" si="98"/>
        <v/>
      </c>
      <c r="L574" s="81" t="str">
        <f t="shared" si="99"/>
        <v/>
      </c>
      <c r="M574" s="53" t="str">
        <f>IF(K574="","",COUNTIF($K$7:K574,"ﾘｽﾄ１"))</f>
        <v/>
      </c>
      <c r="N574" s="53" t="str">
        <f t="shared" si="100"/>
        <v/>
      </c>
      <c r="O574" s="54" t="str">
        <f t="shared" si="101"/>
        <v/>
      </c>
      <c r="P574" s="53" t="str">
        <f t="shared" si="92"/>
        <v/>
      </c>
      <c r="Q574" s="52" t="str">
        <f t="shared" si="93"/>
        <v/>
      </c>
      <c r="R574" s="55" t="str">
        <f t="shared" si="94"/>
        <v/>
      </c>
      <c r="S574" s="52" t="str">
        <f t="shared" si="102"/>
        <v/>
      </c>
      <c r="T574" s="81" t="str">
        <f t="shared" si="95"/>
        <v/>
      </c>
      <c r="U574" s="53" t="str">
        <f>IF(S574="","",COUNTIF($S$7:S574,"該当２"))</f>
        <v/>
      </c>
      <c r="V574" s="56" t="str">
        <f t="shared" si="96"/>
        <v/>
      </c>
      <c r="W574" s="81" t="str">
        <f t="shared" si="97"/>
        <v/>
      </c>
      <c r="X574" s="53" t="str">
        <f>IF(V574="","",COUNTIF($V$7:V574,"該当３"))</f>
        <v/>
      </c>
    </row>
    <row r="575" spans="1:24">
      <c r="A575" s="237">
        <v>2020140016</v>
      </c>
      <c r="B575" s="237">
        <v>20</v>
      </c>
      <c r="C575" s="238">
        <v>201</v>
      </c>
      <c r="D575" s="239">
        <v>40</v>
      </c>
      <c r="E575" s="238">
        <v>16</v>
      </c>
      <c r="F575" s="237" t="s">
        <v>511</v>
      </c>
      <c r="G575" s="237" t="s">
        <v>512</v>
      </c>
      <c r="H575" s="237" t="s">
        <v>956</v>
      </c>
      <c r="I575" s="237" t="s">
        <v>963</v>
      </c>
      <c r="J575" s="51"/>
      <c r="K575" s="52" t="str">
        <f t="shared" si="98"/>
        <v/>
      </c>
      <c r="L575" s="81" t="str">
        <f t="shared" si="99"/>
        <v/>
      </c>
      <c r="M575" s="53" t="str">
        <f>IF(K575="","",COUNTIF($K$7:K575,"ﾘｽﾄ１"))</f>
        <v/>
      </c>
      <c r="N575" s="53" t="str">
        <f t="shared" si="100"/>
        <v/>
      </c>
      <c r="O575" s="54" t="str">
        <f t="shared" si="101"/>
        <v/>
      </c>
      <c r="P575" s="53" t="str">
        <f t="shared" si="92"/>
        <v/>
      </c>
      <c r="Q575" s="52" t="str">
        <f t="shared" si="93"/>
        <v/>
      </c>
      <c r="R575" s="55" t="str">
        <f t="shared" si="94"/>
        <v/>
      </c>
      <c r="S575" s="52" t="str">
        <f t="shared" si="102"/>
        <v/>
      </c>
      <c r="T575" s="81" t="str">
        <f t="shared" si="95"/>
        <v/>
      </c>
      <c r="U575" s="53" t="str">
        <f>IF(S575="","",COUNTIF($S$7:S575,"該当２"))</f>
        <v/>
      </c>
      <c r="V575" s="56" t="str">
        <f t="shared" si="96"/>
        <v/>
      </c>
      <c r="W575" s="81" t="str">
        <f t="shared" si="97"/>
        <v/>
      </c>
      <c r="X575" s="53" t="str">
        <f>IF(V575="","",COUNTIF($V$7:V575,"該当３"))</f>
        <v/>
      </c>
    </row>
    <row r="576" spans="1:24">
      <c r="A576" s="237">
        <v>2020140017</v>
      </c>
      <c r="B576" s="237">
        <v>20</v>
      </c>
      <c r="C576" s="238">
        <v>201</v>
      </c>
      <c r="D576" s="239">
        <v>40</v>
      </c>
      <c r="E576" s="238">
        <v>17</v>
      </c>
      <c r="F576" s="237" t="s">
        <v>511</v>
      </c>
      <c r="G576" s="237" t="s">
        <v>512</v>
      </c>
      <c r="H576" s="237" t="s">
        <v>956</v>
      </c>
      <c r="I576" s="237" t="s">
        <v>964</v>
      </c>
      <c r="J576" s="51"/>
      <c r="K576" s="52" t="str">
        <f t="shared" si="98"/>
        <v/>
      </c>
      <c r="L576" s="81" t="str">
        <f t="shared" si="99"/>
        <v/>
      </c>
      <c r="M576" s="53" t="str">
        <f>IF(K576="","",COUNTIF($K$7:K576,"ﾘｽﾄ１"))</f>
        <v/>
      </c>
      <c r="N576" s="53" t="str">
        <f t="shared" si="100"/>
        <v/>
      </c>
      <c r="O576" s="54" t="str">
        <f t="shared" si="101"/>
        <v/>
      </c>
      <c r="P576" s="53" t="str">
        <f t="shared" si="92"/>
        <v/>
      </c>
      <c r="Q576" s="52" t="str">
        <f t="shared" si="93"/>
        <v/>
      </c>
      <c r="R576" s="55" t="str">
        <f t="shared" si="94"/>
        <v/>
      </c>
      <c r="S576" s="52" t="str">
        <f t="shared" si="102"/>
        <v/>
      </c>
      <c r="T576" s="81" t="str">
        <f t="shared" si="95"/>
        <v/>
      </c>
      <c r="U576" s="53" t="str">
        <f>IF(S576="","",COUNTIF($S$7:S576,"該当２"))</f>
        <v/>
      </c>
      <c r="V576" s="56" t="str">
        <f t="shared" si="96"/>
        <v/>
      </c>
      <c r="W576" s="81" t="str">
        <f t="shared" si="97"/>
        <v/>
      </c>
      <c r="X576" s="53" t="str">
        <f>IF(V576="","",COUNTIF($V$7:V576,"該当３"))</f>
        <v/>
      </c>
    </row>
    <row r="577" spans="1:24">
      <c r="A577" s="237">
        <v>2020140018</v>
      </c>
      <c r="B577" s="237">
        <v>20</v>
      </c>
      <c r="C577" s="238">
        <v>201</v>
      </c>
      <c r="D577" s="239">
        <v>40</v>
      </c>
      <c r="E577" s="238">
        <v>18</v>
      </c>
      <c r="F577" s="237" t="s">
        <v>511</v>
      </c>
      <c r="G577" s="237" t="s">
        <v>512</v>
      </c>
      <c r="H577" s="237" t="s">
        <v>956</v>
      </c>
      <c r="I577" s="237" t="s">
        <v>385</v>
      </c>
      <c r="J577" s="51"/>
      <c r="K577" s="52" t="str">
        <f t="shared" si="98"/>
        <v/>
      </c>
      <c r="L577" s="81" t="str">
        <f t="shared" si="99"/>
        <v/>
      </c>
      <c r="M577" s="53" t="str">
        <f>IF(K577="","",COUNTIF($K$7:K577,"ﾘｽﾄ１"))</f>
        <v/>
      </c>
      <c r="N577" s="53" t="str">
        <f t="shared" si="100"/>
        <v/>
      </c>
      <c r="O577" s="54" t="str">
        <f t="shared" si="101"/>
        <v/>
      </c>
      <c r="P577" s="53" t="str">
        <f t="shared" si="92"/>
        <v/>
      </c>
      <c r="Q577" s="52" t="str">
        <f t="shared" si="93"/>
        <v/>
      </c>
      <c r="R577" s="55" t="str">
        <f t="shared" si="94"/>
        <v/>
      </c>
      <c r="S577" s="52" t="str">
        <f t="shared" si="102"/>
        <v/>
      </c>
      <c r="T577" s="81" t="str">
        <f t="shared" si="95"/>
        <v/>
      </c>
      <c r="U577" s="53" t="str">
        <f>IF(S577="","",COUNTIF($S$7:S577,"該当２"))</f>
        <v/>
      </c>
      <c r="V577" s="56" t="str">
        <f t="shared" si="96"/>
        <v/>
      </c>
      <c r="W577" s="81" t="str">
        <f t="shared" si="97"/>
        <v/>
      </c>
      <c r="X577" s="53" t="str">
        <f>IF(V577="","",COUNTIF($V$7:V577,"該当３"))</f>
        <v/>
      </c>
    </row>
    <row r="578" spans="1:24">
      <c r="A578" s="237">
        <v>2020140019</v>
      </c>
      <c r="B578" s="237">
        <v>20</v>
      </c>
      <c r="C578" s="238">
        <v>201</v>
      </c>
      <c r="D578" s="239">
        <v>40</v>
      </c>
      <c r="E578" s="238">
        <v>19</v>
      </c>
      <c r="F578" s="237" t="s">
        <v>511</v>
      </c>
      <c r="G578" s="237" t="s">
        <v>512</v>
      </c>
      <c r="H578" s="237" t="s">
        <v>956</v>
      </c>
      <c r="I578" s="237" t="s">
        <v>965</v>
      </c>
      <c r="J578" s="51"/>
      <c r="K578" s="52" t="str">
        <f t="shared" si="98"/>
        <v/>
      </c>
      <c r="L578" s="81" t="str">
        <f t="shared" si="99"/>
        <v/>
      </c>
      <c r="M578" s="53" t="str">
        <f>IF(K578="","",COUNTIF($K$7:K578,"ﾘｽﾄ１"))</f>
        <v/>
      </c>
      <c r="N578" s="53" t="str">
        <f t="shared" si="100"/>
        <v/>
      </c>
      <c r="O578" s="54" t="str">
        <f t="shared" si="101"/>
        <v/>
      </c>
      <c r="P578" s="53" t="str">
        <f t="shared" si="92"/>
        <v/>
      </c>
      <c r="Q578" s="52" t="str">
        <f t="shared" si="93"/>
        <v/>
      </c>
      <c r="R578" s="55" t="str">
        <f t="shared" si="94"/>
        <v/>
      </c>
      <c r="S578" s="52" t="str">
        <f t="shared" si="102"/>
        <v/>
      </c>
      <c r="T578" s="81" t="str">
        <f t="shared" si="95"/>
        <v/>
      </c>
      <c r="U578" s="53" t="str">
        <f>IF(S578="","",COUNTIF($S$7:S578,"該当２"))</f>
        <v/>
      </c>
      <c r="V578" s="56" t="str">
        <f t="shared" si="96"/>
        <v/>
      </c>
      <c r="W578" s="81" t="str">
        <f t="shared" si="97"/>
        <v/>
      </c>
      <c r="X578" s="53" t="str">
        <f>IF(V578="","",COUNTIF($V$7:V578,"該当３"))</f>
        <v/>
      </c>
    </row>
    <row r="579" spans="1:24">
      <c r="A579" s="237">
        <v>2020140020</v>
      </c>
      <c r="B579" s="237">
        <v>20</v>
      </c>
      <c r="C579" s="238">
        <v>201</v>
      </c>
      <c r="D579" s="239">
        <v>40</v>
      </c>
      <c r="E579" s="238">
        <v>20</v>
      </c>
      <c r="F579" s="237" t="s">
        <v>511</v>
      </c>
      <c r="G579" s="237" t="s">
        <v>512</v>
      </c>
      <c r="H579" s="237" t="s">
        <v>956</v>
      </c>
      <c r="I579" s="237" t="s">
        <v>496</v>
      </c>
      <c r="J579" s="51"/>
      <c r="K579" s="52" t="str">
        <f t="shared" si="98"/>
        <v/>
      </c>
      <c r="L579" s="81" t="str">
        <f t="shared" si="99"/>
        <v/>
      </c>
      <c r="M579" s="53" t="str">
        <f>IF(K579="","",COUNTIF($K$7:K579,"ﾘｽﾄ１"))</f>
        <v/>
      </c>
      <c r="N579" s="53" t="str">
        <f t="shared" si="100"/>
        <v/>
      </c>
      <c r="O579" s="54" t="str">
        <f t="shared" si="101"/>
        <v/>
      </c>
      <c r="P579" s="53" t="str">
        <f t="shared" si="92"/>
        <v/>
      </c>
      <c r="Q579" s="52" t="str">
        <f t="shared" si="93"/>
        <v/>
      </c>
      <c r="R579" s="55" t="str">
        <f t="shared" si="94"/>
        <v/>
      </c>
      <c r="S579" s="52" t="str">
        <f t="shared" si="102"/>
        <v/>
      </c>
      <c r="T579" s="81" t="str">
        <f t="shared" si="95"/>
        <v/>
      </c>
      <c r="U579" s="53" t="str">
        <f>IF(S579="","",COUNTIF($S$7:S579,"該当２"))</f>
        <v/>
      </c>
      <c r="V579" s="56" t="str">
        <f t="shared" si="96"/>
        <v/>
      </c>
      <c r="W579" s="81" t="str">
        <f t="shared" si="97"/>
        <v/>
      </c>
      <c r="X579" s="53" t="str">
        <f>IF(V579="","",COUNTIF($V$7:V579,"該当３"))</f>
        <v/>
      </c>
    </row>
    <row r="580" spans="1:24">
      <c r="A580" s="237">
        <v>2020140021</v>
      </c>
      <c r="B580" s="237">
        <v>20</v>
      </c>
      <c r="C580" s="238">
        <v>201</v>
      </c>
      <c r="D580" s="239">
        <v>40</v>
      </c>
      <c r="E580" s="238">
        <v>21</v>
      </c>
      <c r="F580" s="237" t="s">
        <v>511</v>
      </c>
      <c r="G580" s="237" t="s">
        <v>512</v>
      </c>
      <c r="H580" s="237" t="s">
        <v>956</v>
      </c>
      <c r="I580" s="237" t="s">
        <v>966</v>
      </c>
      <c r="J580" s="51"/>
      <c r="K580" s="52" t="str">
        <f t="shared" si="98"/>
        <v/>
      </c>
      <c r="L580" s="81" t="str">
        <f t="shared" si="99"/>
        <v/>
      </c>
      <c r="M580" s="53" t="str">
        <f>IF(K580="","",COUNTIF($K$7:K580,"ﾘｽﾄ１"))</f>
        <v/>
      </c>
      <c r="N580" s="53" t="str">
        <f t="shared" si="100"/>
        <v/>
      </c>
      <c r="O580" s="54" t="str">
        <f t="shared" si="101"/>
        <v/>
      </c>
      <c r="P580" s="53" t="str">
        <f t="shared" si="92"/>
        <v/>
      </c>
      <c r="Q580" s="52" t="str">
        <f t="shared" si="93"/>
        <v/>
      </c>
      <c r="R580" s="55" t="str">
        <f t="shared" si="94"/>
        <v/>
      </c>
      <c r="S580" s="52" t="str">
        <f t="shared" si="102"/>
        <v/>
      </c>
      <c r="T580" s="81" t="str">
        <f t="shared" si="95"/>
        <v/>
      </c>
      <c r="U580" s="53" t="str">
        <f>IF(S580="","",COUNTIF($S$7:S580,"該当２"))</f>
        <v/>
      </c>
      <c r="V580" s="56" t="str">
        <f t="shared" si="96"/>
        <v/>
      </c>
      <c r="W580" s="81" t="str">
        <f t="shared" si="97"/>
        <v/>
      </c>
      <c r="X580" s="53" t="str">
        <f>IF(V580="","",COUNTIF($V$7:V580,"該当３"))</f>
        <v/>
      </c>
    </row>
    <row r="581" spans="1:24">
      <c r="A581" s="237">
        <v>2020141000</v>
      </c>
      <c r="B581" s="237">
        <v>20</v>
      </c>
      <c r="C581" s="238">
        <v>201</v>
      </c>
      <c r="D581" s="239">
        <v>41</v>
      </c>
      <c r="E581" s="238">
        <v>0</v>
      </c>
      <c r="F581" s="237" t="s">
        <v>511</v>
      </c>
      <c r="G581" s="237" t="s">
        <v>512</v>
      </c>
      <c r="H581" s="237" t="s">
        <v>967</v>
      </c>
      <c r="I581" s="237"/>
      <c r="J581" s="51"/>
      <c r="K581" s="52" t="str">
        <f t="shared" si="98"/>
        <v/>
      </c>
      <c r="L581" s="81" t="str">
        <f t="shared" si="99"/>
        <v/>
      </c>
      <c r="M581" s="53" t="str">
        <f>IF(K581="","",COUNTIF($K$7:K581,"ﾘｽﾄ１"))</f>
        <v/>
      </c>
      <c r="N581" s="53" t="str">
        <f t="shared" si="100"/>
        <v/>
      </c>
      <c r="O581" s="54" t="str">
        <f t="shared" si="101"/>
        <v/>
      </c>
      <c r="P581" s="53" t="str">
        <f t="shared" si="92"/>
        <v/>
      </c>
      <c r="Q581" s="52" t="str">
        <f t="shared" si="93"/>
        <v/>
      </c>
      <c r="R581" s="55" t="str">
        <f t="shared" si="94"/>
        <v/>
      </c>
      <c r="S581" s="52" t="str">
        <f t="shared" si="102"/>
        <v/>
      </c>
      <c r="T581" s="81" t="str">
        <f t="shared" si="95"/>
        <v/>
      </c>
      <c r="U581" s="53" t="str">
        <f>IF(S581="","",COUNTIF($S$7:S581,"該当２"))</f>
        <v/>
      </c>
      <c r="V581" s="56" t="str">
        <f t="shared" si="96"/>
        <v/>
      </c>
      <c r="W581" s="81" t="str">
        <f t="shared" si="97"/>
        <v/>
      </c>
      <c r="X581" s="53" t="str">
        <f>IF(V581="","",COUNTIF($V$7:V581,"該当３"))</f>
        <v/>
      </c>
    </row>
    <row r="582" spans="1:24">
      <c r="A582" s="237">
        <v>2020141001</v>
      </c>
      <c r="B582" s="237">
        <v>20</v>
      </c>
      <c r="C582" s="238">
        <v>201</v>
      </c>
      <c r="D582" s="239">
        <v>41</v>
      </c>
      <c r="E582" s="238">
        <v>1</v>
      </c>
      <c r="F582" s="237" t="s">
        <v>511</v>
      </c>
      <c r="G582" s="237" t="s">
        <v>512</v>
      </c>
      <c r="H582" s="237" t="s">
        <v>967</v>
      </c>
      <c r="I582" s="237" t="s">
        <v>7</v>
      </c>
      <c r="J582" s="51"/>
      <c r="K582" s="52" t="str">
        <f t="shared" si="98"/>
        <v/>
      </c>
      <c r="L582" s="81" t="str">
        <f t="shared" si="99"/>
        <v/>
      </c>
      <c r="M582" s="53" t="str">
        <f>IF(K582="","",COUNTIF($K$7:K582,"ﾘｽﾄ１"))</f>
        <v/>
      </c>
      <c r="N582" s="53" t="str">
        <f t="shared" si="100"/>
        <v/>
      </c>
      <c r="O582" s="54" t="str">
        <f t="shared" si="101"/>
        <v/>
      </c>
      <c r="P582" s="53" t="str">
        <f t="shared" si="92"/>
        <v/>
      </c>
      <c r="Q582" s="52" t="str">
        <f t="shared" si="93"/>
        <v/>
      </c>
      <c r="R582" s="55" t="str">
        <f t="shared" si="94"/>
        <v/>
      </c>
      <c r="S582" s="52" t="str">
        <f t="shared" si="102"/>
        <v/>
      </c>
      <c r="T582" s="81" t="str">
        <f t="shared" si="95"/>
        <v/>
      </c>
      <c r="U582" s="53" t="str">
        <f>IF(S582="","",COUNTIF($S$7:S582,"該当２"))</f>
        <v/>
      </c>
      <c r="V582" s="56" t="str">
        <f t="shared" si="96"/>
        <v/>
      </c>
      <c r="W582" s="81" t="str">
        <f t="shared" si="97"/>
        <v/>
      </c>
      <c r="X582" s="53" t="str">
        <f>IF(V582="","",COUNTIF($V$7:V582,"該当３"))</f>
        <v/>
      </c>
    </row>
    <row r="583" spans="1:24">
      <c r="A583" s="237">
        <v>2020141002</v>
      </c>
      <c r="B583" s="237">
        <v>20</v>
      </c>
      <c r="C583" s="238">
        <v>201</v>
      </c>
      <c r="D583" s="239">
        <v>41</v>
      </c>
      <c r="E583" s="238">
        <v>2</v>
      </c>
      <c r="F583" s="237" t="s">
        <v>511</v>
      </c>
      <c r="G583" s="237" t="s">
        <v>512</v>
      </c>
      <c r="H583" s="237" t="s">
        <v>967</v>
      </c>
      <c r="I583" s="237" t="s">
        <v>968</v>
      </c>
      <c r="J583" s="51"/>
      <c r="K583" s="52" t="str">
        <f t="shared" si="98"/>
        <v/>
      </c>
      <c r="L583" s="81" t="str">
        <f t="shared" si="99"/>
        <v/>
      </c>
      <c r="M583" s="53" t="str">
        <f>IF(K583="","",COUNTIF($K$7:K583,"ﾘｽﾄ１"))</f>
        <v/>
      </c>
      <c r="N583" s="53" t="str">
        <f t="shared" si="100"/>
        <v/>
      </c>
      <c r="O583" s="54" t="str">
        <f t="shared" si="101"/>
        <v/>
      </c>
      <c r="P583" s="53" t="str">
        <f t="shared" si="92"/>
        <v/>
      </c>
      <c r="Q583" s="52" t="str">
        <f t="shared" si="93"/>
        <v/>
      </c>
      <c r="R583" s="55" t="str">
        <f t="shared" si="94"/>
        <v/>
      </c>
      <c r="S583" s="52" t="str">
        <f t="shared" si="102"/>
        <v/>
      </c>
      <c r="T583" s="81" t="str">
        <f t="shared" si="95"/>
        <v/>
      </c>
      <c r="U583" s="53" t="str">
        <f>IF(S583="","",COUNTIF($S$7:S583,"該当２"))</f>
        <v/>
      </c>
      <c r="V583" s="56" t="str">
        <f t="shared" si="96"/>
        <v/>
      </c>
      <c r="W583" s="81" t="str">
        <f t="shared" si="97"/>
        <v/>
      </c>
      <c r="X583" s="53" t="str">
        <f>IF(V583="","",COUNTIF($V$7:V583,"該当３"))</f>
        <v/>
      </c>
    </row>
    <row r="584" spans="1:24">
      <c r="A584" s="237">
        <v>2020141003</v>
      </c>
      <c r="B584" s="237">
        <v>20</v>
      </c>
      <c r="C584" s="238">
        <v>201</v>
      </c>
      <c r="D584" s="239">
        <v>41</v>
      </c>
      <c r="E584" s="238">
        <v>3</v>
      </c>
      <c r="F584" s="237" t="s">
        <v>511</v>
      </c>
      <c r="G584" s="237" t="s">
        <v>512</v>
      </c>
      <c r="H584" s="237" t="s">
        <v>967</v>
      </c>
      <c r="I584" s="237" t="s">
        <v>969</v>
      </c>
      <c r="J584" s="51"/>
      <c r="K584" s="52" t="str">
        <f t="shared" si="98"/>
        <v/>
      </c>
      <c r="L584" s="81" t="str">
        <f t="shared" si="99"/>
        <v/>
      </c>
      <c r="M584" s="53" t="str">
        <f>IF(K584="","",COUNTIF($K$7:K584,"ﾘｽﾄ１"))</f>
        <v/>
      </c>
      <c r="N584" s="53" t="str">
        <f t="shared" si="100"/>
        <v/>
      </c>
      <c r="O584" s="54" t="str">
        <f t="shared" si="101"/>
        <v/>
      </c>
      <c r="P584" s="53" t="str">
        <f t="shared" si="92"/>
        <v/>
      </c>
      <c r="Q584" s="52" t="str">
        <f t="shared" si="93"/>
        <v/>
      </c>
      <c r="R584" s="55" t="str">
        <f t="shared" si="94"/>
        <v/>
      </c>
      <c r="S584" s="52" t="str">
        <f t="shared" si="102"/>
        <v/>
      </c>
      <c r="T584" s="81" t="str">
        <f t="shared" si="95"/>
        <v/>
      </c>
      <c r="U584" s="53" t="str">
        <f>IF(S584="","",COUNTIF($S$7:S584,"該当２"))</f>
        <v/>
      </c>
      <c r="V584" s="56" t="str">
        <f t="shared" si="96"/>
        <v/>
      </c>
      <c r="W584" s="81" t="str">
        <f t="shared" si="97"/>
        <v/>
      </c>
      <c r="X584" s="53" t="str">
        <f>IF(V584="","",COUNTIF($V$7:V584,"該当３"))</f>
        <v/>
      </c>
    </row>
    <row r="585" spans="1:24">
      <c r="A585" s="237">
        <v>2020141004</v>
      </c>
      <c r="B585" s="237">
        <v>20</v>
      </c>
      <c r="C585" s="238">
        <v>201</v>
      </c>
      <c r="D585" s="239">
        <v>41</v>
      </c>
      <c r="E585" s="238">
        <v>4</v>
      </c>
      <c r="F585" s="237" t="s">
        <v>511</v>
      </c>
      <c r="G585" s="237" t="s">
        <v>512</v>
      </c>
      <c r="H585" s="237" t="s">
        <v>967</v>
      </c>
      <c r="I585" s="237" t="s">
        <v>970</v>
      </c>
      <c r="J585" s="51"/>
      <c r="K585" s="52" t="str">
        <f t="shared" si="98"/>
        <v/>
      </c>
      <c r="L585" s="81" t="str">
        <f t="shared" si="99"/>
        <v/>
      </c>
      <c r="M585" s="53" t="str">
        <f>IF(K585="","",COUNTIF($K$7:K585,"ﾘｽﾄ１"))</f>
        <v/>
      </c>
      <c r="N585" s="53" t="str">
        <f t="shared" si="100"/>
        <v/>
      </c>
      <c r="O585" s="54" t="str">
        <f t="shared" si="101"/>
        <v/>
      </c>
      <c r="P585" s="53" t="str">
        <f t="shared" ref="P585:P649" si="103">IF(O585="該当１",G585,"")</f>
        <v/>
      </c>
      <c r="Q585" s="52" t="str">
        <f t="shared" ref="Q585:Q649" si="104">IF(O585="該当１","ﾘｽﾄ2","")</f>
        <v/>
      </c>
      <c r="R585" s="55" t="str">
        <f t="shared" ref="R585:R649" si="105">IF(Q585="ﾘｽﾄ2",H585,"")</f>
        <v/>
      </c>
      <c r="S585" s="52" t="str">
        <f t="shared" si="102"/>
        <v/>
      </c>
      <c r="T585" s="81" t="str">
        <f t="shared" ref="T585:T649" si="106">IF(S585="該当２",H585,"")</f>
        <v/>
      </c>
      <c r="U585" s="53" t="str">
        <f>IF(S585="","",COUNTIF($S$7:S585,"該当２"))</f>
        <v/>
      </c>
      <c r="V585" s="56" t="str">
        <f t="shared" ref="V585:V649" si="107">IF(AND($S$2=H585,E585&gt;0,E585&lt;998),"該当３","")</f>
        <v/>
      </c>
      <c r="W585" s="81" t="str">
        <f t="shared" ref="W585:W649" si="108">IF(V585="該当３",I585,"")</f>
        <v/>
      </c>
      <c r="X585" s="53" t="str">
        <f>IF(V585="","",COUNTIF($V$7:V585,"該当３"))</f>
        <v/>
      </c>
    </row>
    <row r="586" spans="1:24">
      <c r="A586" s="237">
        <v>2020141005</v>
      </c>
      <c r="B586" s="237">
        <v>20</v>
      </c>
      <c r="C586" s="238">
        <v>201</v>
      </c>
      <c r="D586" s="239">
        <v>41</v>
      </c>
      <c r="E586" s="238">
        <v>5</v>
      </c>
      <c r="F586" s="237" t="s">
        <v>511</v>
      </c>
      <c r="G586" s="237" t="s">
        <v>512</v>
      </c>
      <c r="H586" s="237" t="s">
        <v>967</v>
      </c>
      <c r="I586" s="237" t="s">
        <v>971</v>
      </c>
      <c r="J586" s="51"/>
      <c r="K586" s="52" t="str">
        <f t="shared" ref="K586:K650" si="109">IF(AND($C586&gt;0,$H586=""),"ﾘｽﾄ１","")</f>
        <v/>
      </c>
      <c r="L586" s="81" t="str">
        <f t="shared" ref="L586:L650" si="110">IF(K586="ﾘｽﾄ１",G586,"")</f>
        <v/>
      </c>
      <c r="M586" s="53" t="str">
        <f>IF(K586="","",COUNTIF($K$7:K586,"ﾘｽﾄ１"))</f>
        <v/>
      </c>
      <c r="N586" s="53" t="str">
        <f t="shared" ref="N586:N650" si="111">IF(AND(D586=0,E586&gt;0),"同一区","")</f>
        <v/>
      </c>
      <c r="O586" s="54" t="str">
        <f t="shared" ref="O586:O650" si="112">IF(AND(EXACT($K$2,G586),H586&gt;0),"該当１","")</f>
        <v/>
      </c>
      <c r="P586" s="53" t="str">
        <f t="shared" si="103"/>
        <v/>
      </c>
      <c r="Q586" s="52" t="str">
        <f t="shared" si="104"/>
        <v/>
      </c>
      <c r="R586" s="55" t="str">
        <f t="shared" si="105"/>
        <v/>
      </c>
      <c r="S586" s="52" t="str">
        <f t="shared" ref="S586:S650" si="113">IF(AND(Q586="ﾘｽﾄ2",OR(I586=0,AND(N586="同一区",E586=1))),"該当２","")</f>
        <v/>
      </c>
      <c r="T586" s="81" t="str">
        <f t="shared" si="106"/>
        <v/>
      </c>
      <c r="U586" s="53" t="str">
        <f>IF(S586="","",COUNTIF($S$7:S586,"該当２"))</f>
        <v/>
      </c>
      <c r="V586" s="56" t="str">
        <f t="shared" si="107"/>
        <v/>
      </c>
      <c r="W586" s="81" t="str">
        <f t="shared" si="108"/>
        <v/>
      </c>
      <c r="X586" s="53" t="str">
        <f>IF(V586="","",COUNTIF($V$7:V586,"該当３"))</f>
        <v/>
      </c>
    </row>
    <row r="587" spans="1:24">
      <c r="A587" s="237">
        <v>2020141006</v>
      </c>
      <c r="B587" s="237">
        <v>20</v>
      </c>
      <c r="C587" s="238">
        <v>201</v>
      </c>
      <c r="D587" s="239">
        <v>41</v>
      </c>
      <c r="E587" s="238">
        <v>6</v>
      </c>
      <c r="F587" s="237" t="s">
        <v>511</v>
      </c>
      <c r="G587" s="237" t="s">
        <v>512</v>
      </c>
      <c r="H587" s="237" t="s">
        <v>967</v>
      </c>
      <c r="I587" s="237" t="s">
        <v>972</v>
      </c>
      <c r="J587" s="51"/>
      <c r="K587" s="52" t="str">
        <f t="shared" si="109"/>
        <v/>
      </c>
      <c r="L587" s="81" t="str">
        <f t="shared" si="110"/>
        <v/>
      </c>
      <c r="M587" s="53" t="str">
        <f>IF(K587="","",COUNTIF($K$7:K587,"ﾘｽﾄ１"))</f>
        <v/>
      </c>
      <c r="N587" s="53" t="str">
        <f t="shared" si="111"/>
        <v/>
      </c>
      <c r="O587" s="54" t="str">
        <f t="shared" si="112"/>
        <v/>
      </c>
      <c r="P587" s="53" t="str">
        <f t="shared" si="103"/>
        <v/>
      </c>
      <c r="Q587" s="52" t="str">
        <f t="shared" si="104"/>
        <v/>
      </c>
      <c r="R587" s="55" t="str">
        <f t="shared" si="105"/>
        <v/>
      </c>
      <c r="S587" s="52" t="str">
        <f t="shared" si="113"/>
        <v/>
      </c>
      <c r="T587" s="81" t="str">
        <f t="shared" si="106"/>
        <v/>
      </c>
      <c r="U587" s="53" t="str">
        <f>IF(S587="","",COUNTIF($S$7:S587,"該当２"))</f>
        <v/>
      </c>
      <c r="V587" s="56" t="str">
        <f t="shared" si="107"/>
        <v/>
      </c>
      <c r="W587" s="81" t="str">
        <f t="shared" si="108"/>
        <v/>
      </c>
      <c r="X587" s="53" t="str">
        <f>IF(V587="","",COUNTIF($V$7:V587,"該当３"))</f>
        <v/>
      </c>
    </row>
    <row r="588" spans="1:24">
      <c r="A588" s="237">
        <v>2020141007</v>
      </c>
      <c r="B588" s="237">
        <v>20</v>
      </c>
      <c r="C588" s="238">
        <v>201</v>
      </c>
      <c r="D588" s="239">
        <v>41</v>
      </c>
      <c r="E588" s="238">
        <v>7</v>
      </c>
      <c r="F588" s="237" t="s">
        <v>511</v>
      </c>
      <c r="G588" s="237" t="s">
        <v>512</v>
      </c>
      <c r="H588" s="237" t="s">
        <v>967</v>
      </c>
      <c r="I588" s="237" t="s">
        <v>308</v>
      </c>
      <c r="J588" s="51"/>
      <c r="K588" s="52" t="str">
        <f t="shared" si="109"/>
        <v/>
      </c>
      <c r="L588" s="81" t="str">
        <f t="shared" si="110"/>
        <v/>
      </c>
      <c r="M588" s="53" t="str">
        <f>IF(K588="","",COUNTIF($K$7:K588,"ﾘｽﾄ１"))</f>
        <v/>
      </c>
      <c r="N588" s="53" t="str">
        <f t="shared" si="111"/>
        <v/>
      </c>
      <c r="O588" s="54" t="str">
        <f t="shared" si="112"/>
        <v/>
      </c>
      <c r="P588" s="53" t="str">
        <f t="shared" si="103"/>
        <v/>
      </c>
      <c r="Q588" s="52" t="str">
        <f t="shared" si="104"/>
        <v/>
      </c>
      <c r="R588" s="55" t="str">
        <f t="shared" si="105"/>
        <v/>
      </c>
      <c r="S588" s="52" t="str">
        <f t="shared" si="113"/>
        <v/>
      </c>
      <c r="T588" s="81" t="str">
        <f t="shared" si="106"/>
        <v/>
      </c>
      <c r="U588" s="53" t="str">
        <f>IF(S588="","",COUNTIF($S$7:S588,"該当２"))</f>
        <v/>
      </c>
      <c r="V588" s="56" t="str">
        <f t="shared" si="107"/>
        <v/>
      </c>
      <c r="W588" s="81" t="str">
        <f t="shared" si="108"/>
        <v/>
      </c>
      <c r="X588" s="53" t="str">
        <f>IF(V588="","",COUNTIF($V$7:V588,"該当３"))</f>
        <v/>
      </c>
    </row>
    <row r="589" spans="1:24">
      <c r="A589" s="237">
        <v>2020141008</v>
      </c>
      <c r="B589" s="237">
        <v>20</v>
      </c>
      <c r="C589" s="238">
        <v>201</v>
      </c>
      <c r="D589" s="239">
        <v>41</v>
      </c>
      <c r="E589" s="238">
        <v>8</v>
      </c>
      <c r="F589" s="237" t="s">
        <v>511</v>
      </c>
      <c r="G589" s="237" t="s">
        <v>512</v>
      </c>
      <c r="H589" s="237" t="s">
        <v>967</v>
      </c>
      <c r="I589" s="237" t="s">
        <v>973</v>
      </c>
      <c r="J589" s="51"/>
      <c r="K589" s="52" t="str">
        <f t="shared" si="109"/>
        <v/>
      </c>
      <c r="L589" s="81" t="str">
        <f t="shared" si="110"/>
        <v/>
      </c>
      <c r="M589" s="53" t="str">
        <f>IF(K589="","",COUNTIF($K$7:K589,"ﾘｽﾄ１"))</f>
        <v/>
      </c>
      <c r="N589" s="53" t="str">
        <f t="shared" si="111"/>
        <v/>
      </c>
      <c r="O589" s="54" t="str">
        <f t="shared" si="112"/>
        <v/>
      </c>
      <c r="P589" s="53" t="str">
        <f t="shared" si="103"/>
        <v/>
      </c>
      <c r="Q589" s="52" t="str">
        <f t="shared" si="104"/>
        <v/>
      </c>
      <c r="R589" s="55" t="str">
        <f t="shared" si="105"/>
        <v/>
      </c>
      <c r="S589" s="52" t="str">
        <f t="shared" si="113"/>
        <v/>
      </c>
      <c r="T589" s="81" t="str">
        <f t="shared" si="106"/>
        <v/>
      </c>
      <c r="U589" s="53" t="str">
        <f>IF(S589="","",COUNTIF($S$7:S589,"該当２"))</f>
        <v/>
      </c>
      <c r="V589" s="56" t="str">
        <f t="shared" si="107"/>
        <v/>
      </c>
      <c r="W589" s="81" t="str">
        <f t="shared" si="108"/>
        <v/>
      </c>
      <c r="X589" s="53" t="str">
        <f>IF(V589="","",COUNTIF($V$7:V589,"該当３"))</f>
        <v/>
      </c>
    </row>
    <row r="590" spans="1:24">
      <c r="A590" s="237">
        <v>2020141009</v>
      </c>
      <c r="B590" s="237">
        <v>20</v>
      </c>
      <c r="C590" s="238">
        <v>201</v>
      </c>
      <c r="D590" s="239">
        <v>41</v>
      </c>
      <c r="E590" s="238">
        <v>9</v>
      </c>
      <c r="F590" s="237" t="s">
        <v>511</v>
      </c>
      <c r="G590" s="237" t="s">
        <v>512</v>
      </c>
      <c r="H590" s="237" t="s">
        <v>967</v>
      </c>
      <c r="I590" s="237" t="s">
        <v>5</v>
      </c>
      <c r="J590" s="51"/>
      <c r="K590" s="52" t="str">
        <f t="shared" si="109"/>
        <v/>
      </c>
      <c r="L590" s="81" t="str">
        <f t="shared" si="110"/>
        <v/>
      </c>
      <c r="M590" s="53" t="str">
        <f>IF(K590="","",COUNTIF($K$7:K590,"ﾘｽﾄ１"))</f>
        <v/>
      </c>
      <c r="N590" s="53" t="str">
        <f t="shared" si="111"/>
        <v/>
      </c>
      <c r="O590" s="54" t="str">
        <f t="shared" si="112"/>
        <v/>
      </c>
      <c r="P590" s="53" t="str">
        <f t="shared" si="103"/>
        <v/>
      </c>
      <c r="Q590" s="52" t="str">
        <f t="shared" si="104"/>
        <v/>
      </c>
      <c r="R590" s="55" t="str">
        <f t="shared" si="105"/>
        <v/>
      </c>
      <c r="S590" s="52" t="str">
        <f t="shared" si="113"/>
        <v/>
      </c>
      <c r="T590" s="81" t="str">
        <f t="shared" si="106"/>
        <v/>
      </c>
      <c r="U590" s="53" t="str">
        <f>IF(S590="","",COUNTIF($S$7:S590,"該当２"))</f>
        <v/>
      </c>
      <c r="V590" s="56" t="str">
        <f t="shared" si="107"/>
        <v/>
      </c>
      <c r="W590" s="81" t="str">
        <f t="shared" si="108"/>
        <v/>
      </c>
      <c r="X590" s="53" t="str">
        <f>IF(V590="","",COUNTIF($V$7:V590,"該当３"))</f>
        <v/>
      </c>
    </row>
    <row r="591" spans="1:24">
      <c r="A591" s="237">
        <v>2020141010</v>
      </c>
      <c r="B591" s="237">
        <v>20</v>
      </c>
      <c r="C591" s="238">
        <v>201</v>
      </c>
      <c r="D591" s="239">
        <v>41</v>
      </c>
      <c r="E591" s="238">
        <v>10</v>
      </c>
      <c r="F591" s="237" t="s">
        <v>511</v>
      </c>
      <c r="G591" s="237" t="s">
        <v>512</v>
      </c>
      <c r="H591" s="237" t="s">
        <v>967</v>
      </c>
      <c r="I591" s="237" t="s">
        <v>974</v>
      </c>
      <c r="J591" s="51"/>
      <c r="K591" s="52" t="str">
        <f t="shared" si="109"/>
        <v/>
      </c>
      <c r="L591" s="81" t="str">
        <f t="shared" si="110"/>
        <v/>
      </c>
      <c r="M591" s="53" t="str">
        <f>IF(K591="","",COUNTIF($K$7:K591,"ﾘｽﾄ１"))</f>
        <v/>
      </c>
      <c r="N591" s="53" t="str">
        <f t="shared" si="111"/>
        <v/>
      </c>
      <c r="O591" s="54" t="str">
        <f t="shared" si="112"/>
        <v/>
      </c>
      <c r="P591" s="53" t="str">
        <f t="shared" si="103"/>
        <v/>
      </c>
      <c r="Q591" s="52" t="str">
        <f t="shared" si="104"/>
        <v/>
      </c>
      <c r="R591" s="55" t="str">
        <f t="shared" si="105"/>
        <v/>
      </c>
      <c r="S591" s="52" t="str">
        <f t="shared" si="113"/>
        <v/>
      </c>
      <c r="T591" s="81" t="str">
        <f t="shared" si="106"/>
        <v/>
      </c>
      <c r="U591" s="53" t="str">
        <f>IF(S591="","",COUNTIF($S$7:S591,"該当２"))</f>
        <v/>
      </c>
      <c r="V591" s="56" t="str">
        <f t="shared" si="107"/>
        <v/>
      </c>
      <c r="W591" s="81" t="str">
        <f t="shared" si="108"/>
        <v/>
      </c>
      <c r="X591" s="53" t="str">
        <f>IF(V591="","",COUNTIF($V$7:V591,"該当３"))</f>
        <v/>
      </c>
    </row>
    <row r="592" spans="1:24">
      <c r="A592" s="237">
        <v>2020141011</v>
      </c>
      <c r="B592" s="237">
        <v>20</v>
      </c>
      <c r="C592" s="238">
        <v>201</v>
      </c>
      <c r="D592" s="239">
        <v>41</v>
      </c>
      <c r="E592" s="238">
        <v>11</v>
      </c>
      <c r="F592" s="237" t="s">
        <v>511</v>
      </c>
      <c r="G592" s="237" t="s">
        <v>512</v>
      </c>
      <c r="H592" s="237" t="s">
        <v>967</v>
      </c>
      <c r="I592" s="237" t="s">
        <v>975</v>
      </c>
      <c r="J592" s="51"/>
      <c r="K592" s="52" t="str">
        <f t="shared" si="109"/>
        <v/>
      </c>
      <c r="L592" s="81" t="str">
        <f t="shared" si="110"/>
        <v/>
      </c>
      <c r="M592" s="53" t="str">
        <f>IF(K592="","",COUNTIF($K$7:K592,"ﾘｽﾄ１"))</f>
        <v/>
      </c>
      <c r="N592" s="53" t="str">
        <f t="shared" si="111"/>
        <v/>
      </c>
      <c r="O592" s="54" t="str">
        <f t="shared" si="112"/>
        <v/>
      </c>
      <c r="P592" s="53" t="str">
        <f t="shared" si="103"/>
        <v/>
      </c>
      <c r="Q592" s="52" t="str">
        <f t="shared" si="104"/>
        <v/>
      </c>
      <c r="R592" s="55" t="str">
        <f t="shared" si="105"/>
        <v/>
      </c>
      <c r="S592" s="52" t="str">
        <f t="shared" si="113"/>
        <v/>
      </c>
      <c r="T592" s="81" t="str">
        <f t="shared" si="106"/>
        <v/>
      </c>
      <c r="U592" s="53" t="str">
        <f>IF(S592="","",COUNTIF($S$7:S592,"該当２"))</f>
        <v/>
      </c>
      <c r="V592" s="56" t="str">
        <f t="shared" si="107"/>
        <v/>
      </c>
      <c r="W592" s="81" t="str">
        <f t="shared" si="108"/>
        <v/>
      </c>
      <c r="X592" s="53" t="str">
        <f>IF(V592="","",COUNTIF($V$7:V592,"該当３"))</f>
        <v/>
      </c>
    </row>
    <row r="593" spans="1:24">
      <c r="A593" s="237">
        <v>2020141012</v>
      </c>
      <c r="B593" s="237">
        <v>20</v>
      </c>
      <c r="C593" s="238">
        <v>201</v>
      </c>
      <c r="D593" s="239">
        <v>41</v>
      </c>
      <c r="E593" s="238">
        <v>12</v>
      </c>
      <c r="F593" s="237" t="s">
        <v>511</v>
      </c>
      <c r="G593" s="237" t="s">
        <v>512</v>
      </c>
      <c r="H593" s="237" t="s">
        <v>967</v>
      </c>
      <c r="I593" s="237" t="s">
        <v>976</v>
      </c>
      <c r="J593" s="51"/>
      <c r="K593" s="52" t="str">
        <f t="shared" si="109"/>
        <v/>
      </c>
      <c r="L593" s="81" t="str">
        <f t="shared" si="110"/>
        <v/>
      </c>
      <c r="M593" s="53" t="str">
        <f>IF(K593="","",COUNTIF($K$7:K593,"ﾘｽﾄ１"))</f>
        <v/>
      </c>
      <c r="N593" s="53" t="str">
        <f t="shared" si="111"/>
        <v/>
      </c>
      <c r="O593" s="54" t="str">
        <f t="shared" si="112"/>
        <v/>
      </c>
      <c r="P593" s="53" t="str">
        <f t="shared" si="103"/>
        <v/>
      </c>
      <c r="Q593" s="52" t="str">
        <f t="shared" si="104"/>
        <v/>
      </c>
      <c r="R593" s="55" t="str">
        <f t="shared" si="105"/>
        <v/>
      </c>
      <c r="S593" s="52" t="str">
        <f t="shared" si="113"/>
        <v/>
      </c>
      <c r="T593" s="81" t="str">
        <f t="shared" si="106"/>
        <v/>
      </c>
      <c r="U593" s="53" t="str">
        <f>IF(S593="","",COUNTIF($S$7:S593,"該当２"))</f>
        <v/>
      </c>
      <c r="V593" s="56" t="str">
        <f t="shared" si="107"/>
        <v/>
      </c>
      <c r="W593" s="81" t="str">
        <f t="shared" si="108"/>
        <v/>
      </c>
      <c r="X593" s="53" t="str">
        <f>IF(V593="","",COUNTIF($V$7:V593,"該当３"))</f>
        <v/>
      </c>
    </row>
    <row r="594" spans="1:24">
      <c r="A594" s="237">
        <v>2020141015</v>
      </c>
      <c r="B594" s="237">
        <v>20</v>
      </c>
      <c r="C594" s="238">
        <v>201</v>
      </c>
      <c r="D594" s="239">
        <v>41</v>
      </c>
      <c r="E594" s="238">
        <v>15</v>
      </c>
      <c r="F594" s="237" t="s">
        <v>511</v>
      </c>
      <c r="G594" s="278" t="s">
        <v>512</v>
      </c>
      <c r="H594" s="237" t="s">
        <v>967</v>
      </c>
      <c r="I594" s="237" t="s">
        <v>977</v>
      </c>
      <c r="J594" s="51"/>
      <c r="K594" s="52" t="str">
        <f t="shared" si="109"/>
        <v/>
      </c>
      <c r="L594" s="81" t="str">
        <f t="shared" si="110"/>
        <v/>
      </c>
      <c r="M594" s="53" t="str">
        <f>IF(K594="","",COUNTIF($K$7:K594,"ﾘｽﾄ１"))</f>
        <v/>
      </c>
      <c r="N594" s="53" t="str">
        <f t="shared" si="111"/>
        <v/>
      </c>
      <c r="O594" s="54" t="str">
        <f t="shared" si="112"/>
        <v/>
      </c>
      <c r="P594" s="53" t="str">
        <f t="shared" si="103"/>
        <v/>
      </c>
      <c r="Q594" s="52" t="str">
        <f t="shared" si="104"/>
        <v/>
      </c>
      <c r="R594" s="55" t="str">
        <f t="shared" si="105"/>
        <v/>
      </c>
      <c r="S594" s="52" t="str">
        <f t="shared" si="113"/>
        <v/>
      </c>
      <c r="T594" s="81" t="str">
        <f t="shared" si="106"/>
        <v/>
      </c>
      <c r="U594" s="53" t="str">
        <f>IF(S594="","",COUNTIF($S$7:S594,"該当２"))</f>
        <v/>
      </c>
      <c r="V594" s="56" t="str">
        <f t="shared" si="107"/>
        <v/>
      </c>
      <c r="W594" s="81" t="str">
        <f t="shared" si="108"/>
        <v/>
      </c>
      <c r="X594" s="53" t="str">
        <f>IF(V594="","",COUNTIF($V$7:V594,"該当３"))</f>
        <v/>
      </c>
    </row>
    <row r="595" spans="1:24">
      <c r="A595" s="237">
        <v>2020141016</v>
      </c>
      <c r="B595" s="237">
        <v>20</v>
      </c>
      <c r="C595" s="238">
        <v>201</v>
      </c>
      <c r="D595" s="239">
        <v>41</v>
      </c>
      <c r="E595" s="238">
        <v>16</v>
      </c>
      <c r="F595" s="237" t="s">
        <v>511</v>
      </c>
      <c r="G595" s="278" t="s">
        <v>512</v>
      </c>
      <c r="H595" s="278" t="s">
        <v>967</v>
      </c>
      <c r="I595" s="237" t="s">
        <v>978</v>
      </c>
      <c r="J595" s="51"/>
      <c r="K595" s="52" t="str">
        <f t="shared" si="109"/>
        <v/>
      </c>
      <c r="L595" s="81" t="str">
        <f t="shared" si="110"/>
        <v/>
      </c>
      <c r="M595" s="53" t="str">
        <f>IF(K595="","",COUNTIF($K$7:K595,"ﾘｽﾄ１"))</f>
        <v/>
      </c>
      <c r="N595" s="53" t="str">
        <f t="shared" si="111"/>
        <v/>
      </c>
      <c r="O595" s="54" t="str">
        <f t="shared" si="112"/>
        <v/>
      </c>
      <c r="P595" s="53" t="str">
        <f t="shared" si="103"/>
        <v/>
      </c>
      <c r="Q595" s="52" t="str">
        <f t="shared" si="104"/>
        <v/>
      </c>
      <c r="R595" s="55" t="str">
        <f t="shared" si="105"/>
        <v/>
      </c>
      <c r="S595" s="52" t="str">
        <f t="shared" si="113"/>
        <v/>
      </c>
      <c r="T595" s="81" t="str">
        <f t="shared" si="106"/>
        <v/>
      </c>
      <c r="U595" s="53" t="str">
        <f>IF(S595="","",COUNTIF($S$7:S595,"該当２"))</f>
        <v/>
      </c>
      <c r="V595" s="56" t="str">
        <f t="shared" si="107"/>
        <v/>
      </c>
      <c r="W595" s="81" t="str">
        <f t="shared" si="108"/>
        <v/>
      </c>
      <c r="X595" s="53" t="str">
        <f>IF(V595="","",COUNTIF($V$7:V595,"該当３"))</f>
        <v/>
      </c>
    </row>
    <row r="596" spans="1:24">
      <c r="A596" s="237">
        <v>2020141017</v>
      </c>
      <c r="B596" s="237">
        <v>20</v>
      </c>
      <c r="C596" s="238">
        <v>201</v>
      </c>
      <c r="D596" s="239">
        <v>41</v>
      </c>
      <c r="E596" s="238">
        <v>17</v>
      </c>
      <c r="F596" s="237" t="s">
        <v>511</v>
      </c>
      <c r="G596" s="278" t="s">
        <v>512</v>
      </c>
      <c r="H596" s="278" t="s">
        <v>967</v>
      </c>
      <c r="I596" s="237" t="s">
        <v>979</v>
      </c>
      <c r="J596" s="51"/>
      <c r="K596" s="52" t="str">
        <f t="shared" si="109"/>
        <v/>
      </c>
      <c r="L596" s="81" t="str">
        <f t="shared" si="110"/>
        <v/>
      </c>
      <c r="M596" s="53" t="str">
        <f>IF(K596="","",COUNTIF($K$7:K596,"ﾘｽﾄ１"))</f>
        <v/>
      </c>
      <c r="N596" s="53" t="str">
        <f t="shared" si="111"/>
        <v/>
      </c>
      <c r="O596" s="54" t="str">
        <f t="shared" si="112"/>
        <v/>
      </c>
      <c r="P596" s="53" t="str">
        <f t="shared" si="103"/>
        <v/>
      </c>
      <c r="Q596" s="52" t="str">
        <f t="shared" si="104"/>
        <v/>
      </c>
      <c r="R596" s="55" t="str">
        <f t="shared" si="105"/>
        <v/>
      </c>
      <c r="S596" s="52" t="str">
        <f t="shared" si="113"/>
        <v/>
      </c>
      <c r="T596" s="81" t="str">
        <f t="shared" si="106"/>
        <v/>
      </c>
      <c r="U596" s="53" t="str">
        <f>IF(S596="","",COUNTIF($S$7:S596,"該当２"))</f>
        <v/>
      </c>
      <c r="V596" s="56" t="str">
        <f t="shared" si="107"/>
        <v/>
      </c>
      <c r="W596" s="81" t="str">
        <f t="shared" si="108"/>
        <v/>
      </c>
      <c r="X596" s="53" t="str">
        <f>IF(V596="","",COUNTIF($V$7:V596,"該当３"))</f>
        <v/>
      </c>
    </row>
    <row r="597" spans="1:24">
      <c r="A597" s="237">
        <v>2020141018</v>
      </c>
      <c r="B597" s="237">
        <v>20</v>
      </c>
      <c r="C597" s="238">
        <v>201</v>
      </c>
      <c r="D597" s="239">
        <v>41</v>
      </c>
      <c r="E597" s="238">
        <v>18</v>
      </c>
      <c r="F597" s="237" t="s">
        <v>511</v>
      </c>
      <c r="G597" s="278" t="s">
        <v>512</v>
      </c>
      <c r="H597" s="278" t="s">
        <v>967</v>
      </c>
      <c r="I597" s="237" t="s">
        <v>980</v>
      </c>
      <c r="J597" s="51"/>
      <c r="K597" s="52" t="str">
        <f t="shared" si="109"/>
        <v/>
      </c>
      <c r="L597" s="81" t="str">
        <f t="shared" si="110"/>
        <v/>
      </c>
      <c r="M597" s="53" t="str">
        <f>IF(K597="","",COUNTIF($K$7:K597,"ﾘｽﾄ１"))</f>
        <v/>
      </c>
      <c r="N597" s="53" t="str">
        <f t="shared" si="111"/>
        <v/>
      </c>
      <c r="O597" s="54" t="str">
        <f t="shared" si="112"/>
        <v/>
      </c>
      <c r="P597" s="53" t="str">
        <f t="shared" si="103"/>
        <v/>
      </c>
      <c r="Q597" s="52" t="str">
        <f t="shared" si="104"/>
        <v/>
      </c>
      <c r="R597" s="55" t="str">
        <f t="shared" si="105"/>
        <v/>
      </c>
      <c r="S597" s="52" t="str">
        <f t="shared" si="113"/>
        <v/>
      </c>
      <c r="T597" s="81" t="str">
        <f t="shared" si="106"/>
        <v/>
      </c>
      <c r="U597" s="53" t="str">
        <f>IF(S597="","",COUNTIF($S$7:S597,"該当２"))</f>
        <v/>
      </c>
      <c r="V597" s="56" t="str">
        <f t="shared" si="107"/>
        <v/>
      </c>
      <c r="W597" s="81" t="str">
        <f t="shared" si="108"/>
        <v/>
      </c>
      <c r="X597" s="53" t="str">
        <f>IF(V597="","",COUNTIF($V$7:V597,"該当３"))</f>
        <v/>
      </c>
    </row>
    <row r="598" spans="1:24">
      <c r="A598" s="237">
        <v>2020141019</v>
      </c>
      <c r="B598" s="237">
        <v>20</v>
      </c>
      <c r="C598" s="238">
        <v>201</v>
      </c>
      <c r="D598" s="239">
        <v>41</v>
      </c>
      <c r="E598" s="238">
        <v>19</v>
      </c>
      <c r="F598" s="237" t="s">
        <v>511</v>
      </c>
      <c r="G598" s="278" t="s">
        <v>512</v>
      </c>
      <c r="H598" s="278" t="s">
        <v>967</v>
      </c>
      <c r="I598" s="237" t="s">
        <v>465</v>
      </c>
      <c r="J598" s="51"/>
      <c r="K598" s="52" t="str">
        <f t="shared" si="109"/>
        <v/>
      </c>
      <c r="L598" s="81" t="str">
        <f t="shared" si="110"/>
        <v/>
      </c>
      <c r="M598" s="53" t="str">
        <f>IF(K598="","",COUNTIF($K$7:K598,"ﾘｽﾄ１"))</f>
        <v/>
      </c>
      <c r="N598" s="53" t="str">
        <f t="shared" si="111"/>
        <v/>
      </c>
      <c r="O598" s="54" t="str">
        <f t="shared" si="112"/>
        <v/>
      </c>
      <c r="P598" s="53" t="str">
        <f t="shared" si="103"/>
        <v/>
      </c>
      <c r="Q598" s="52" t="str">
        <f t="shared" si="104"/>
        <v/>
      </c>
      <c r="R598" s="55" t="str">
        <f t="shared" si="105"/>
        <v/>
      </c>
      <c r="S598" s="52" t="str">
        <f t="shared" si="113"/>
        <v/>
      </c>
      <c r="T598" s="81" t="str">
        <f t="shared" si="106"/>
        <v/>
      </c>
      <c r="U598" s="53" t="str">
        <f>IF(S598="","",COUNTIF($S$7:S598,"該当２"))</f>
        <v/>
      </c>
      <c r="V598" s="56" t="str">
        <f t="shared" si="107"/>
        <v/>
      </c>
      <c r="W598" s="81" t="str">
        <f t="shared" si="108"/>
        <v/>
      </c>
      <c r="X598" s="53" t="str">
        <f>IF(V598="","",COUNTIF($V$7:V598,"該当３"))</f>
        <v/>
      </c>
    </row>
    <row r="599" spans="1:24">
      <c r="A599" s="237">
        <v>2020141020</v>
      </c>
      <c r="B599" s="237">
        <v>20</v>
      </c>
      <c r="C599" s="238">
        <v>201</v>
      </c>
      <c r="D599" s="239">
        <v>41</v>
      </c>
      <c r="E599" s="238">
        <v>20</v>
      </c>
      <c r="F599" s="237" t="s">
        <v>511</v>
      </c>
      <c r="G599" s="278" t="s">
        <v>512</v>
      </c>
      <c r="H599" s="278" t="s">
        <v>967</v>
      </c>
      <c r="I599" s="237" t="s">
        <v>981</v>
      </c>
      <c r="J599" s="51"/>
      <c r="K599" s="52" t="str">
        <f t="shared" si="109"/>
        <v/>
      </c>
      <c r="L599" s="81" t="str">
        <f t="shared" si="110"/>
        <v/>
      </c>
      <c r="M599" s="53" t="str">
        <f>IF(K599="","",COUNTIF($K$7:K599,"ﾘｽﾄ１"))</f>
        <v/>
      </c>
      <c r="N599" s="53" t="str">
        <f t="shared" si="111"/>
        <v/>
      </c>
      <c r="O599" s="54" t="str">
        <f t="shared" si="112"/>
        <v/>
      </c>
      <c r="P599" s="53" t="str">
        <f t="shared" si="103"/>
        <v/>
      </c>
      <c r="Q599" s="52" t="str">
        <f t="shared" si="104"/>
        <v/>
      </c>
      <c r="R599" s="55" t="str">
        <f t="shared" si="105"/>
        <v/>
      </c>
      <c r="S599" s="52" t="str">
        <f t="shared" si="113"/>
        <v/>
      </c>
      <c r="T599" s="81" t="str">
        <f t="shared" si="106"/>
        <v/>
      </c>
      <c r="U599" s="53" t="str">
        <f>IF(S599="","",COUNTIF($S$7:S599,"該当２"))</f>
        <v/>
      </c>
      <c r="V599" s="56" t="str">
        <f t="shared" si="107"/>
        <v/>
      </c>
      <c r="W599" s="81" t="str">
        <f t="shared" si="108"/>
        <v/>
      </c>
      <c r="X599" s="53" t="str">
        <f>IF(V599="","",COUNTIF($V$7:V599,"該当３"))</f>
        <v/>
      </c>
    </row>
    <row r="600" spans="1:24">
      <c r="A600" s="237">
        <v>2020141021</v>
      </c>
      <c r="B600" s="237">
        <v>20</v>
      </c>
      <c r="C600" s="238">
        <v>201</v>
      </c>
      <c r="D600" s="239">
        <v>41</v>
      </c>
      <c r="E600" s="238">
        <v>21</v>
      </c>
      <c r="F600" s="237" t="s">
        <v>511</v>
      </c>
      <c r="G600" s="278" t="s">
        <v>512</v>
      </c>
      <c r="H600" s="278" t="s">
        <v>967</v>
      </c>
      <c r="I600" s="237" t="s">
        <v>982</v>
      </c>
      <c r="J600" s="51"/>
      <c r="K600" s="52" t="str">
        <f t="shared" si="109"/>
        <v/>
      </c>
      <c r="L600" s="81" t="str">
        <f t="shared" si="110"/>
        <v/>
      </c>
      <c r="M600" s="53" t="str">
        <f>IF(K600="","",COUNTIF($K$7:K600,"ﾘｽﾄ１"))</f>
        <v/>
      </c>
      <c r="N600" s="53" t="str">
        <f t="shared" si="111"/>
        <v/>
      </c>
      <c r="O600" s="54" t="str">
        <f t="shared" si="112"/>
        <v/>
      </c>
      <c r="P600" s="53" t="str">
        <f t="shared" si="103"/>
        <v/>
      </c>
      <c r="Q600" s="52" t="str">
        <f t="shared" si="104"/>
        <v/>
      </c>
      <c r="R600" s="55" t="str">
        <f t="shared" si="105"/>
        <v/>
      </c>
      <c r="S600" s="52" t="str">
        <f t="shared" si="113"/>
        <v/>
      </c>
      <c r="T600" s="81" t="str">
        <f t="shared" si="106"/>
        <v/>
      </c>
      <c r="U600" s="53" t="str">
        <f>IF(S600="","",COUNTIF($S$7:S600,"該当２"))</f>
        <v/>
      </c>
      <c r="V600" s="56" t="str">
        <f t="shared" si="107"/>
        <v/>
      </c>
      <c r="W600" s="81" t="str">
        <f t="shared" si="108"/>
        <v/>
      </c>
      <c r="X600" s="53" t="str">
        <f>IF(V600="","",COUNTIF($V$7:V600,"該当３"))</f>
        <v/>
      </c>
    </row>
    <row r="601" spans="1:24">
      <c r="A601" s="237">
        <v>2020141022</v>
      </c>
      <c r="B601" s="237">
        <v>20</v>
      </c>
      <c r="C601" s="238">
        <v>201</v>
      </c>
      <c r="D601" s="239">
        <v>41</v>
      </c>
      <c r="E601" s="238">
        <v>22</v>
      </c>
      <c r="F601" s="237" t="s">
        <v>511</v>
      </c>
      <c r="G601" s="278" t="s">
        <v>512</v>
      </c>
      <c r="H601" s="278" t="s">
        <v>967</v>
      </c>
      <c r="I601" s="237" t="s">
        <v>983</v>
      </c>
      <c r="J601" s="51"/>
      <c r="K601" s="52" t="str">
        <f t="shared" si="109"/>
        <v/>
      </c>
      <c r="L601" s="81" t="str">
        <f t="shared" si="110"/>
        <v/>
      </c>
      <c r="M601" s="53" t="str">
        <f>IF(K601="","",COUNTIF($K$7:K601,"ﾘｽﾄ１"))</f>
        <v/>
      </c>
      <c r="N601" s="53" t="str">
        <f t="shared" si="111"/>
        <v/>
      </c>
      <c r="O601" s="54" t="str">
        <f t="shared" si="112"/>
        <v/>
      </c>
      <c r="P601" s="53" t="str">
        <f t="shared" si="103"/>
        <v/>
      </c>
      <c r="Q601" s="52" t="str">
        <f t="shared" si="104"/>
        <v/>
      </c>
      <c r="R601" s="55" t="str">
        <f t="shared" si="105"/>
        <v/>
      </c>
      <c r="S601" s="52" t="str">
        <f t="shared" si="113"/>
        <v/>
      </c>
      <c r="T601" s="81" t="str">
        <f t="shared" si="106"/>
        <v/>
      </c>
      <c r="U601" s="53" t="str">
        <f>IF(S601="","",COUNTIF($S$7:S601,"該当２"))</f>
        <v/>
      </c>
      <c r="V601" s="56" t="str">
        <f t="shared" si="107"/>
        <v/>
      </c>
      <c r="W601" s="81" t="str">
        <f t="shared" si="108"/>
        <v/>
      </c>
      <c r="X601" s="53" t="str">
        <f>IF(V601="","",COUNTIF($V$7:V601,"該当３"))</f>
        <v/>
      </c>
    </row>
    <row r="602" spans="1:24">
      <c r="A602" s="237">
        <v>2020141023</v>
      </c>
      <c r="B602" s="237">
        <v>20</v>
      </c>
      <c r="C602" s="238">
        <v>201</v>
      </c>
      <c r="D602" s="239">
        <v>41</v>
      </c>
      <c r="E602" s="238">
        <v>23</v>
      </c>
      <c r="F602" s="237" t="s">
        <v>511</v>
      </c>
      <c r="G602" s="278" t="s">
        <v>512</v>
      </c>
      <c r="H602" s="278" t="s">
        <v>967</v>
      </c>
      <c r="I602" s="237" t="s">
        <v>984</v>
      </c>
      <c r="J602" s="51"/>
      <c r="K602" s="52" t="str">
        <f t="shared" si="109"/>
        <v/>
      </c>
      <c r="L602" s="81" t="str">
        <f t="shared" si="110"/>
        <v/>
      </c>
      <c r="M602" s="53" t="str">
        <f>IF(K602="","",COUNTIF($K$7:K602,"ﾘｽﾄ１"))</f>
        <v/>
      </c>
      <c r="N602" s="53" t="str">
        <f t="shared" si="111"/>
        <v/>
      </c>
      <c r="O602" s="54" t="str">
        <f t="shared" si="112"/>
        <v/>
      </c>
      <c r="P602" s="53" t="str">
        <f t="shared" si="103"/>
        <v/>
      </c>
      <c r="Q602" s="52" t="str">
        <f t="shared" si="104"/>
        <v/>
      </c>
      <c r="R602" s="55" t="str">
        <f t="shared" si="105"/>
        <v/>
      </c>
      <c r="S602" s="52" t="str">
        <f t="shared" si="113"/>
        <v/>
      </c>
      <c r="T602" s="81" t="str">
        <f t="shared" si="106"/>
        <v/>
      </c>
      <c r="U602" s="53" t="str">
        <f>IF(S602="","",COUNTIF($S$7:S602,"該当２"))</f>
        <v/>
      </c>
      <c r="V602" s="56" t="str">
        <f t="shared" si="107"/>
        <v/>
      </c>
      <c r="W602" s="81" t="str">
        <f t="shared" si="108"/>
        <v/>
      </c>
      <c r="X602" s="53" t="str">
        <f>IF(V602="","",COUNTIF($V$7:V602,"該当３"))</f>
        <v/>
      </c>
    </row>
    <row r="603" spans="1:24">
      <c r="A603" s="237">
        <v>2020141024</v>
      </c>
      <c r="B603" s="237">
        <v>20</v>
      </c>
      <c r="C603" s="238">
        <v>201</v>
      </c>
      <c r="D603" s="239">
        <v>41</v>
      </c>
      <c r="E603" s="238">
        <v>24</v>
      </c>
      <c r="F603" s="237" t="s">
        <v>511</v>
      </c>
      <c r="G603" s="278" t="s">
        <v>512</v>
      </c>
      <c r="H603" s="278" t="s">
        <v>967</v>
      </c>
      <c r="I603" s="237" t="s">
        <v>546</v>
      </c>
      <c r="J603" s="51"/>
      <c r="K603" s="52" t="str">
        <f t="shared" si="109"/>
        <v/>
      </c>
      <c r="L603" s="81" t="str">
        <f t="shared" si="110"/>
        <v/>
      </c>
      <c r="M603" s="53" t="str">
        <f>IF(K603="","",COUNTIF($K$7:K603,"ﾘｽﾄ１"))</f>
        <v/>
      </c>
      <c r="N603" s="53" t="str">
        <f t="shared" si="111"/>
        <v/>
      </c>
      <c r="O603" s="54" t="str">
        <f t="shared" si="112"/>
        <v/>
      </c>
      <c r="P603" s="53" t="str">
        <f t="shared" si="103"/>
        <v/>
      </c>
      <c r="Q603" s="52" t="str">
        <f t="shared" si="104"/>
        <v/>
      </c>
      <c r="R603" s="55" t="str">
        <f t="shared" si="105"/>
        <v/>
      </c>
      <c r="S603" s="52" t="str">
        <f t="shared" si="113"/>
        <v/>
      </c>
      <c r="T603" s="81" t="str">
        <f t="shared" si="106"/>
        <v/>
      </c>
      <c r="U603" s="53" t="str">
        <f>IF(S603="","",COUNTIF($S$7:S603,"該当２"))</f>
        <v/>
      </c>
      <c r="V603" s="56" t="str">
        <f t="shared" si="107"/>
        <v/>
      </c>
      <c r="W603" s="81" t="str">
        <f t="shared" si="108"/>
        <v/>
      </c>
      <c r="X603" s="53" t="str">
        <f>IF(V603="","",COUNTIF($V$7:V603,"該当３"))</f>
        <v/>
      </c>
    </row>
    <row r="604" spans="1:24">
      <c r="A604" s="237">
        <v>2020141025</v>
      </c>
      <c r="B604" s="237">
        <v>20</v>
      </c>
      <c r="C604" s="238">
        <v>201</v>
      </c>
      <c r="D604" s="239">
        <v>41</v>
      </c>
      <c r="E604" s="238">
        <v>25</v>
      </c>
      <c r="F604" s="237" t="s">
        <v>511</v>
      </c>
      <c r="G604" s="278" t="s">
        <v>512</v>
      </c>
      <c r="H604" s="278" t="s">
        <v>967</v>
      </c>
      <c r="I604" s="237" t="s">
        <v>985</v>
      </c>
      <c r="J604" s="51"/>
      <c r="K604" s="52" t="str">
        <f t="shared" si="109"/>
        <v/>
      </c>
      <c r="L604" s="81" t="str">
        <f t="shared" si="110"/>
        <v/>
      </c>
      <c r="M604" s="53" t="str">
        <f>IF(K604="","",COUNTIF($K$7:K604,"ﾘｽﾄ１"))</f>
        <v/>
      </c>
      <c r="N604" s="53" t="str">
        <f t="shared" si="111"/>
        <v/>
      </c>
      <c r="O604" s="54" t="str">
        <f t="shared" si="112"/>
        <v/>
      </c>
      <c r="P604" s="53" t="str">
        <f t="shared" si="103"/>
        <v/>
      </c>
      <c r="Q604" s="52" t="str">
        <f t="shared" si="104"/>
        <v/>
      </c>
      <c r="R604" s="55" t="str">
        <f t="shared" si="105"/>
        <v/>
      </c>
      <c r="S604" s="52" t="str">
        <f t="shared" si="113"/>
        <v/>
      </c>
      <c r="T604" s="81" t="str">
        <f t="shared" si="106"/>
        <v/>
      </c>
      <c r="U604" s="53" t="str">
        <f>IF(S604="","",COUNTIF($S$7:S604,"該当２"))</f>
        <v/>
      </c>
      <c r="V604" s="56" t="str">
        <f t="shared" si="107"/>
        <v/>
      </c>
      <c r="W604" s="81" t="str">
        <f t="shared" si="108"/>
        <v/>
      </c>
      <c r="X604" s="53" t="str">
        <f>IF(V604="","",COUNTIF($V$7:V604,"該当３"))</f>
        <v/>
      </c>
    </row>
    <row r="605" spans="1:24">
      <c r="A605" s="237">
        <v>2020141026</v>
      </c>
      <c r="B605" s="237">
        <v>20</v>
      </c>
      <c r="C605" s="238">
        <v>201</v>
      </c>
      <c r="D605" s="239">
        <v>41</v>
      </c>
      <c r="E605" s="238">
        <v>26</v>
      </c>
      <c r="F605" s="237" t="s">
        <v>511</v>
      </c>
      <c r="G605" s="278" t="s">
        <v>512</v>
      </c>
      <c r="H605" s="278" t="s">
        <v>967</v>
      </c>
      <c r="I605" s="237" t="s">
        <v>986</v>
      </c>
      <c r="J605" s="51"/>
      <c r="K605" s="52" t="str">
        <f t="shared" si="109"/>
        <v/>
      </c>
      <c r="L605" s="81" t="str">
        <f t="shared" si="110"/>
        <v/>
      </c>
      <c r="M605" s="53" t="str">
        <f>IF(K605="","",COUNTIF($K$7:K605,"ﾘｽﾄ１"))</f>
        <v/>
      </c>
      <c r="N605" s="53" t="str">
        <f t="shared" si="111"/>
        <v/>
      </c>
      <c r="O605" s="54" t="str">
        <f t="shared" si="112"/>
        <v/>
      </c>
      <c r="P605" s="53" t="str">
        <f t="shared" si="103"/>
        <v/>
      </c>
      <c r="Q605" s="52" t="str">
        <f t="shared" si="104"/>
        <v/>
      </c>
      <c r="R605" s="55" t="str">
        <f t="shared" si="105"/>
        <v/>
      </c>
      <c r="S605" s="52" t="str">
        <f t="shared" si="113"/>
        <v/>
      </c>
      <c r="T605" s="81" t="str">
        <f t="shared" si="106"/>
        <v/>
      </c>
      <c r="U605" s="53" t="str">
        <f>IF(S605="","",COUNTIF($S$7:S605,"該当２"))</f>
        <v/>
      </c>
      <c r="V605" s="56" t="str">
        <f t="shared" si="107"/>
        <v/>
      </c>
      <c r="W605" s="81" t="str">
        <f t="shared" si="108"/>
        <v/>
      </c>
      <c r="X605" s="53" t="str">
        <f>IF(V605="","",COUNTIF($V$7:V605,"該当３"))</f>
        <v/>
      </c>
    </row>
    <row r="606" spans="1:24">
      <c r="A606" s="237">
        <v>2020141027</v>
      </c>
      <c r="B606" s="237">
        <v>20</v>
      </c>
      <c r="C606" s="238">
        <v>201</v>
      </c>
      <c r="D606" s="239">
        <v>41</v>
      </c>
      <c r="E606" s="238">
        <v>27</v>
      </c>
      <c r="F606" s="237" t="s">
        <v>511</v>
      </c>
      <c r="G606" s="278" t="s">
        <v>512</v>
      </c>
      <c r="H606" s="278" t="s">
        <v>967</v>
      </c>
      <c r="I606" s="237" t="s">
        <v>987</v>
      </c>
      <c r="J606" s="51"/>
      <c r="K606" s="52" t="str">
        <f t="shared" si="109"/>
        <v/>
      </c>
      <c r="L606" s="81" t="str">
        <f t="shared" si="110"/>
        <v/>
      </c>
      <c r="M606" s="53" t="str">
        <f>IF(K606="","",COUNTIF($K$7:K606,"ﾘｽﾄ１"))</f>
        <v/>
      </c>
      <c r="N606" s="53" t="str">
        <f t="shared" si="111"/>
        <v/>
      </c>
      <c r="O606" s="54" t="str">
        <f t="shared" si="112"/>
        <v/>
      </c>
      <c r="P606" s="53" t="str">
        <f t="shared" si="103"/>
        <v/>
      </c>
      <c r="Q606" s="52" t="str">
        <f t="shared" si="104"/>
        <v/>
      </c>
      <c r="R606" s="55" t="str">
        <f t="shared" si="105"/>
        <v/>
      </c>
      <c r="S606" s="52" t="str">
        <f t="shared" si="113"/>
        <v/>
      </c>
      <c r="T606" s="81" t="str">
        <f t="shared" si="106"/>
        <v/>
      </c>
      <c r="U606" s="53" t="str">
        <f>IF(S606="","",COUNTIF($S$7:S606,"該当２"))</f>
        <v/>
      </c>
      <c r="V606" s="56" t="str">
        <f t="shared" si="107"/>
        <v/>
      </c>
      <c r="W606" s="81" t="str">
        <f t="shared" si="108"/>
        <v/>
      </c>
      <c r="X606" s="53" t="str">
        <f>IF(V606="","",COUNTIF($V$7:V606,"該当３"))</f>
        <v/>
      </c>
    </row>
    <row r="607" spans="1:24">
      <c r="A607" s="237">
        <v>2020141028</v>
      </c>
      <c r="B607" s="237">
        <v>20</v>
      </c>
      <c r="C607" s="238">
        <v>201</v>
      </c>
      <c r="D607" s="239">
        <v>41</v>
      </c>
      <c r="E607" s="238">
        <v>28</v>
      </c>
      <c r="F607" s="237" t="s">
        <v>511</v>
      </c>
      <c r="G607" s="278" t="s">
        <v>512</v>
      </c>
      <c r="H607" s="278" t="s">
        <v>967</v>
      </c>
      <c r="I607" s="237" t="s">
        <v>495</v>
      </c>
      <c r="J607" s="51"/>
      <c r="K607" s="52" t="str">
        <f t="shared" si="109"/>
        <v/>
      </c>
      <c r="L607" s="81" t="str">
        <f t="shared" si="110"/>
        <v/>
      </c>
      <c r="M607" s="53" t="str">
        <f>IF(K607="","",COUNTIF($K$7:K607,"ﾘｽﾄ１"))</f>
        <v/>
      </c>
      <c r="N607" s="53" t="str">
        <f t="shared" si="111"/>
        <v/>
      </c>
      <c r="O607" s="54" t="str">
        <f t="shared" si="112"/>
        <v/>
      </c>
      <c r="P607" s="53" t="str">
        <f t="shared" si="103"/>
        <v/>
      </c>
      <c r="Q607" s="52" t="str">
        <f t="shared" si="104"/>
        <v/>
      </c>
      <c r="R607" s="55" t="str">
        <f t="shared" si="105"/>
        <v/>
      </c>
      <c r="S607" s="52" t="str">
        <f t="shared" si="113"/>
        <v/>
      </c>
      <c r="T607" s="81" t="str">
        <f t="shared" si="106"/>
        <v/>
      </c>
      <c r="U607" s="53" t="str">
        <f>IF(S607="","",COUNTIF($S$7:S607,"該当２"))</f>
        <v/>
      </c>
      <c r="V607" s="56" t="str">
        <f t="shared" si="107"/>
        <v/>
      </c>
      <c r="W607" s="81" t="str">
        <f t="shared" si="108"/>
        <v/>
      </c>
      <c r="X607" s="53" t="str">
        <f>IF(V607="","",COUNTIF($V$7:V607,"該当３"))</f>
        <v/>
      </c>
    </row>
    <row r="608" spans="1:24">
      <c r="A608" s="237">
        <v>2020142000</v>
      </c>
      <c r="B608" s="237">
        <v>20</v>
      </c>
      <c r="C608" s="238">
        <v>201</v>
      </c>
      <c r="D608" s="239">
        <v>42</v>
      </c>
      <c r="E608" s="238">
        <v>0</v>
      </c>
      <c r="F608" s="237" t="s">
        <v>511</v>
      </c>
      <c r="G608" s="278" t="s">
        <v>512</v>
      </c>
      <c r="H608" s="278" t="s">
        <v>988</v>
      </c>
      <c r="I608" s="237"/>
      <c r="J608" s="51"/>
      <c r="K608" s="52" t="str">
        <f t="shared" si="109"/>
        <v/>
      </c>
      <c r="L608" s="81" t="str">
        <f t="shared" si="110"/>
        <v/>
      </c>
      <c r="M608" s="53" t="str">
        <f>IF(K608="","",COUNTIF($K$7:K608,"ﾘｽﾄ１"))</f>
        <v/>
      </c>
      <c r="N608" s="53" t="str">
        <f t="shared" si="111"/>
        <v/>
      </c>
      <c r="O608" s="54" t="str">
        <f t="shared" si="112"/>
        <v/>
      </c>
      <c r="P608" s="53" t="str">
        <f t="shared" si="103"/>
        <v/>
      </c>
      <c r="Q608" s="52" t="str">
        <f t="shared" si="104"/>
        <v/>
      </c>
      <c r="R608" s="55" t="str">
        <f t="shared" si="105"/>
        <v/>
      </c>
      <c r="S608" s="52" t="str">
        <f t="shared" si="113"/>
        <v/>
      </c>
      <c r="T608" s="81" t="str">
        <f t="shared" si="106"/>
        <v/>
      </c>
      <c r="U608" s="53" t="str">
        <f>IF(S608="","",COUNTIF($S$7:S608,"該当２"))</f>
        <v/>
      </c>
      <c r="V608" s="56" t="str">
        <f t="shared" si="107"/>
        <v/>
      </c>
      <c r="W608" s="81" t="str">
        <f t="shared" si="108"/>
        <v/>
      </c>
      <c r="X608" s="53" t="str">
        <f>IF(V608="","",COUNTIF($V$7:V608,"該当３"))</f>
        <v/>
      </c>
    </row>
    <row r="609" spans="1:24">
      <c r="A609" s="237">
        <v>2020142001</v>
      </c>
      <c r="B609" s="237">
        <v>20</v>
      </c>
      <c r="C609" s="238">
        <v>201</v>
      </c>
      <c r="D609" s="239">
        <v>42</v>
      </c>
      <c r="E609" s="238">
        <v>1</v>
      </c>
      <c r="F609" s="237" t="s">
        <v>511</v>
      </c>
      <c r="G609" s="278" t="s">
        <v>512</v>
      </c>
      <c r="H609" s="278" t="s">
        <v>988</v>
      </c>
      <c r="I609" s="237" t="s">
        <v>364</v>
      </c>
      <c r="J609" s="51"/>
      <c r="K609" s="52" t="str">
        <f t="shared" si="109"/>
        <v/>
      </c>
      <c r="L609" s="81" t="str">
        <f t="shared" si="110"/>
        <v/>
      </c>
      <c r="M609" s="53" t="str">
        <f>IF(K609="","",COUNTIF($K$7:K609,"ﾘｽﾄ１"))</f>
        <v/>
      </c>
      <c r="N609" s="53" t="str">
        <f t="shared" si="111"/>
        <v/>
      </c>
      <c r="O609" s="54" t="str">
        <f t="shared" si="112"/>
        <v/>
      </c>
      <c r="P609" s="53" t="str">
        <f t="shared" si="103"/>
        <v/>
      </c>
      <c r="Q609" s="52" t="str">
        <f t="shared" si="104"/>
        <v/>
      </c>
      <c r="R609" s="55" t="str">
        <f t="shared" si="105"/>
        <v/>
      </c>
      <c r="S609" s="52" t="str">
        <f t="shared" si="113"/>
        <v/>
      </c>
      <c r="T609" s="81" t="str">
        <f t="shared" si="106"/>
        <v/>
      </c>
      <c r="U609" s="53" t="str">
        <f>IF(S609="","",COUNTIF($S$7:S609,"該当２"))</f>
        <v/>
      </c>
      <c r="V609" s="56" t="str">
        <f t="shared" si="107"/>
        <v/>
      </c>
      <c r="W609" s="81" t="str">
        <f t="shared" si="108"/>
        <v/>
      </c>
      <c r="X609" s="53" t="str">
        <f>IF(V609="","",COUNTIF($V$7:V609,"該当３"))</f>
        <v/>
      </c>
    </row>
    <row r="610" spans="1:24">
      <c r="A610" s="237">
        <v>2020142002</v>
      </c>
      <c r="B610" s="237">
        <v>20</v>
      </c>
      <c r="C610" s="238">
        <v>201</v>
      </c>
      <c r="D610" s="239">
        <v>42</v>
      </c>
      <c r="E610" s="238">
        <v>2</v>
      </c>
      <c r="F610" s="237" t="s">
        <v>511</v>
      </c>
      <c r="G610" s="278" t="s">
        <v>512</v>
      </c>
      <c r="H610" s="278" t="s">
        <v>988</v>
      </c>
      <c r="I610" s="237" t="s">
        <v>989</v>
      </c>
      <c r="J610" s="51"/>
      <c r="K610" s="52" t="str">
        <f t="shared" si="109"/>
        <v/>
      </c>
      <c r="L610" s="81" t="str">
        <f t="shared" si="110"/>
        <v/>
      </c>
      <c r="M610" s="53" t="str">
        <f>IF(K610="","",COUNTIF($K$7:K610,"ﾘｽﾄ１"))</f>
        <v/>
      </c>
      <c r="N610" s="53" t="str">
        <f t="shared" si="111"/>
        <v/>
      </c>
      <c r="O610" s="54" t="str">
        <f t="shared" si="112"/>
        <v/>
      </c>
      <c r="P610" s="53" t="str">
        <f t="shared" si="103"/>
        <v/>
      </c>
      <c r="Q610" s="52" t="str">
        <f t="shared" si="104"/>
        <v/>
      </c>
      <c r="R610" s="55" t="str">
        <f t="shared" si="105"/>
        <v/>
      </c>
      <c r="S610" s="52" t="str">
        <f t="shared" si="113"/>
        <v/>
      </c>
      <c r="T610" s="81" t="str">
        <f t="shared" si="106"/>
        <v/>
      </c>
      <c r="U610" s="53" t="str">
        <f>IF(S610="","",COUNTIF($S$7:S610,"該当２"))</f>
        <v/>
      </c>
      <c r="V610" s="56" t="str">
        <f t="shared" si="107"/>
        <v/>
      </c>
      <c r="W610" s="81" t="str">
        <f t="shared" si="108"/>
        <v/>
      </c>
      <c r="X610" s="53" t="str">
        <f>IF(V610="","",COUNTIF($V$7:V610,"該当３"))</f>
        <v/>
      </c>
    </row>
    <row r="611" spans="1:24">
      <c r="A611" s="237">
        <v>2020142003</v>
      </c>
      <c r="B611" s="237">
        <v>20</v>
      </c>
      <c r="C611" s="238">
        <v>201</v>
      </c>
      <c r="D611" s="239">
        <v>42</v>
      </c>
      <c r="E611" s="238">
        <v>3</v>
      </c>
      <c r="F611" s="237" t="s">
        <v>511</v>
      </c>
      <c r="G611" s="278" t="s">
        <v>512</v>
      </c>
      <c r="H611" s="278" t="s">
        <v>988</v>
      </c>
      <c r="I611" s="237" t="s">
        <v>990</v>
      </c>
      <c r="J611" s="51"/>
      <c r="K611" s="52" t="str">
        <f t="shared" si="109"/>
        <v/>
      </c>
      <c r="L611" s="81" t="str">
        <f t="shared" si="110"/>
        <v/>
      </c>
      <c r="M611" s="53" t="str">
        <f>IF(K611="","",COUNTIF($K$7:K611,"ﾘｽﾄ１"))</f>
        <v/>
      </c>
      <c r="N611" s="53" t="str">
        <f t="shared" si="111"/>
        <v/>
      </c>
      <c r="O611" s="54" t="str">
        <f t="shared" si="112"/>
        <v/>
      </c>
      <c r="P611" s="53" t="str">
        <f t="shared" si="103"/>
        <v/>
      </c>
      <c r="Q611" s="52" t="str">
        <f t="shared" si="104"/>
        <v/>
      </c>
      <c r="R611" s="55" t="str">
        <f t="shared" si="105"/>
        <v/>
      </c>
      <c r="S611" s="52" t="str">
        <f t="shared" si="113"/>
        <v/>
      </c>
      <c r="T611" s="81" t="str">
        <f t="shared" si="106"/>
        <v/>
      </c>
      <c r="U611" s="53" t="str">
        <f>IF(S611="","",COUNTIF($S$7:S611,"該当２"))</f>
        <v/>
      </c>
      <c r="V611" s="56" t="str">
        <f t="shared" si="107"/>
        <v/>
      </c>
      <c r="W611" s="81" t="str">
        <f t="shared" si="108"/>
        <v/>
      </c>
      <c r="X611" s="53" t="str">
        <f>IF(V611="","",COUNTIF($V$7:V611,"該当３"))</f>
        <v/>
      </c>
    </row>
    <row r="612" spans="1:24">
      <c r="A612" s="237">
        <v>2020142004</v>
      </c>
      <c r="B612" s="237">
        <v>20</v>
      </c>
      <c r="C612" s="238">
        <v>201</v>
      </c>
      <c r="D612" s="239">
        <v>42</v>
      </c>
      <c r="E612" s="238">
        <v>4</v>
      </c>
      <c r="F612" s="237" t="s">
        <v>511</v>
      </c>
      <c r="G612" s="278" t="s">
        <v>512</v>
      </c>
      <c r="H612" s="278" t="s">
        <v>988</v>
      </c>
      <c r="I612" s="237" t="s">
        <v>418</v>
      </c>
      <c r="J612" s="51"/>
      <c r="K612" s="52" t="str">
        <f t="shared" si="109"/>
        <v/>
      </c>
      <c r="L612" s="81" t="str">
        <f t="shared" si="110"/>
        <v/>
      </c>
      <c r="M612" s="53" t="str">
        <f>IF(K612="","",COUNTIF($K$7:K612,"ﾘｽﾄ１"))</f>
        <v/>
      </c>
      <c r="N612" s="53" t="str">
        <f t="shared" si="111"/>
        <v/>
      </c>
      <c r="O612" s="54" t="str">
        <f t="shared" si="112"/>
        <v/>
      </c>
      <c r="P612" s="53" t="str">
        <f t="shared" si="103"/>
        <v/>
      </c>
      <c r="Q612" s="52" t="str">
        <f t="shared" si="104"/>
        <v/>
      </c>
      <c r="R612" s="55" t="str">
        <f t="shared" si="105"/>
        <v/>
      </c>
      <c r="S612" s="52" t="str">
        <f t="shared" si="113"/>
        <v/>
      </c>
      <c r="T612" s="81" t="str">
        <f t="shared" si="106"/>
        <v/>
      </c>
      <c r="U612" s="53" t="str">
        <f>IF(S612="","",COUNTIF($S$7:S612,"該当２"))</f>
        <v/>
      </c>
      <c r="V612" s="56" t="str">
        <f t="shared" si="107"/>
        <v/>
      </c>
      <c r="W612" s="81" t="str">
        <f t="shared" si="108"/>
        <v/>
      </c>
      <c r="X612" s="53" t="str">
        <f>IF(V612="","",COUNTIF($V$7:V612,"該当３"))</f>
        <v/>
      </c>
    </row>
    <row r="613" spans="1:24">
      <c r="A613" s="237">
        <v>2020142005</v>
      </c>
      <c r="B613" s="237">
        <v>20</v>
      </c>
      <c r="C613" s="238">
        <v>201</v>
      </c>
      <c r="D613" s="239">
        <v>42</v>
      </c>
      <c r="E613" s="238">
        <v>5</v>
      </c>
      <c r="F613" s="237" t="s">
        <v>511</v>
      </c>
      <c r="G613" s="278" t="s">
        <v>512</v>
      </c>
      <c r="H613" s="278" t="s">
        <v>988</v>
      </c>
      <c r="I613" s="237" t="s">
        <v>991</v>
      </c>
      <c r="J613" s="51"/>
      <c r="K613" s="52" t="str">
        <f t="shared" si="109"/>
        <v/>
      </c>
      <c r="L613" s="81" t="str">
        <f t="shared" si="110"/>
        <v/>
      </c>
      <c r="M613" s="53" t="str">
        <f>IF(K613="","",COUNTIF($K$7:K613,"ﾘｽﾄ１"))</f>
        <v/>
      </c>
      <c r="N613" s="53" t="str">
        <f t="shared" si="111"/>
        <v/>
      </c>
      <c r="O613" s="54" t="str">
        <f t="shared" si="112"/>
        <v/>
      </c>
      <c r="P613" s="53" t="str">
        <f t="shared" si="103"/>
        <v/>
      </c>
      <c r="Q613" s="52" t="str">
        <f t="shared" si="104"/>
        <v/>
      </c>
      <c r="R613" s="55" t="str">
        <f t="shared" si="105"/>
        <v/>
      </c>
      <c r="S613" s="52" t="str">
        <f t="shared" si="113"/>
        <v/>
      </c>
      <c r="T613" s="81" t="str">
        <f t="shared" si="106"/>
        <v/>
      </c>
      <c r="U613" s="53" t="str">
        <f>IF(S613="","",COUNTIF($S$7:S613,"該当２"))</f>
        <v/>
      </c>
      <c r="V613" s="56" t="str">
        <f t="shared" si="107"/>
        <v/>
      </c>
      <c r="W613" s="81" t="str">
        <f t="shared" si="108"/>
        <v/>
      </c>
      <c r="X613" s="53" t="str">
        <f>IF(V613="","",COUNTIF($V$7:V613,"該当３"))</f>
        <v/>
      </c>
    </row>
    <row r="614" spans="1:24">
      <c r="A614" s="237">
        <v>2020142006</v>
      </c>
      <c r="B614" s="237">
        <v>20</v>
      </c>
      <c r="C614" s="238">
        <v>201</v>
      </c>
      <c r="D614" s="239">
        <v>42</v>
      </c>
      <c r="E614" s="238">
        <v>6</v>
      </c>
      <c r="F614" s="237" t="s">
        <v>511</v>
      </c>
      <c r="G614" s="278" t="s">
        <v>512</v>
      </c>
      <c r="H614" s="278" t="s">
        <v>988</v>
      </c>
      <c r="I614" s="237" t="s">
        <v>10</v>
      </c>
      <c r="J614" s="51"/>
      <c r="K614" s="52" t="str">
        <f t="shared" si="109"/>
        <v/>
      </c>
      <c r="L614" s="81" t="str">
        <f t="shared" si="110"/>
        <v/>
      </c>
      <c r="M614" s="53" t="str">
        <f>IF(K614="","",COUNTIF($K$7:K614,"ﾘｽﾄ１"))</f>
        <v/>
      </c>
      <c r="N614" s="53" t="str">
        <f t="shared" si="111"/>
        <v/>
      </c>
      <c r="O614" s="54" t="str">
        <f t="shared" si="112"/>
        <v/>
      </c>
      <c r="P614" s="53" t="str">
        <f t="shared" si="103"/>
        <v/>
      </c>
      <c r="Q614" s="52" t="str">
        <f t="shared" si="104"/>
        <v/>
      </c>
      <c r="R614" s="55" t="str">
        <f t="shared" si="105"/>
        <v/>
      </c>
      <c r="S614" s="52" t="str">
        <f t="shared" si="113"/>
        <v/>
      </c>
      <c r="T614" s="81" t="str">
        <f t="shared" si="106"/>
        <v/>
      </c>
      <c r="U614" s="53" t="str">
        <f>IF(S614="","",COUNTIF($S$7:S614,"該当２"))</f>
        <v/>
      </c>
      <c r="V614" s="56" t="str">
        <f t="shared" si="107"/>
        <v/>
      </c>
      <c r="W614" s="81" t="str">
        <f t="shared" si="108"/>
        <v/>
      </c>
      <c r="X614" s="53" t="str">
        <f>IF(V614="","",COUNTIF($V$7:V614,"該当３"))</f>
        <v/>
      </c>
    </row>
    <row r="615" spans="1:24">
      <c r="A615" s="237">
        <v>2020142007</v>
      </c>
      <c r="B615" s="237">
        <v>20</v>
      </c>
      <c r="C615" s="238">
        <v>201</v>
      </c>
      <c r="D615" s="239">
        <v>42</v>
      </c>
      <c r="E615" s="238">
        <v>7</v>
      </c>
      <c r="F615" s="237" t="s">
        <v>511</v>
      </c>
      <c r="G615" s="278" t="s">
        <v>512</v>
      </c>
      <c r="H615" s="237" t="s">
        <v>988</v>
      </c>
      <c r="I615" s="237" t="s">
        <v>919</v>
      </c>
      <c r="J615" s="51"/>
      <c r="K615" s="52" t="str">
        <f t="shared" si="109"/>
        <v/>
      </c>
      <c r="L615" s="81" t="str">
        <f t="shared" si="110"/>
        <v/>
      </c>
      <c r="M615" s="53" t="str">
        <f>IF(K615="","",COUNTIF($K$7:K615,"ﾘｽﾄ１"))</f>
        <v/>
      </c>
      <c r="N615" s="53" t="str">
        <f t="shared" si="111"/>
        <v/>
      </c>
      <c r="O615" s="54" t="str">
        <f t="shared" si="112"/>
        <v/>
      </c>
      <c r="P615" s="53" t="str">
        <f t="shared" si="103"/>
        <v/>
      </c>
      <c r="Q615" s="52" t="str">
        <f t="shared" si="104"/>
        <v/>
      </c>
      <c r="R615" s="55" t="str">
        <f t="shared" si="105"/>
        <v/>
      </c>
      <c r="S615" s="52" t="str">
        <f t="shared" si="113"/>
        <v/>
      </c>
      <c r="T615" s="81" t="str">
        <f t="shared" si="106"/>
        <v/>
      </c>
      <c r="U615" s="53" t="str">
        <f>IF(S615="","",COUNTIF($S$7:S615,"該当２"))</f>
        <v/>
      </c>
      <c r="V615" s="56" t="str">
        <f t="shared" si="107"/>
        <v/>
      </c>
      <c r="W615" s="81" t="str">
        <f t="shared" si="108"/>
        <v/>
      </c>
      <c r="X615" s="53" t="str">
        <f>IF(V615="","",COUNTIF($V$7:V615,"該当３"))</f>
        <v/>
      </c>
    </row>
    <row r="616" spans="1:24">
      <c r="A616" s="237">
        <v>2020142008</v>
      </c>
      <c r="B616" s="237">
        <v>20</v>
      </c>
      <c r="C616" s="238">
        <v>201</v>
      </c>
      <c r="D616" s="239">
        <v>42</v>
      </c>
      <c r="E616" s="238">
        <v>8</v>
      </c>
      <c r="F616" s="237" t="s">
        <v>511</v>
      </c>
      <c r="G616" s="278" t="s">
        <v>512</v>
      </c>
      <c r="H616" s="237" t="s">
        <v>988</v>
      </c>
      <c r="I616" s="237" t="s">
        <v>992</v>
      </c>
      <c r="J616" s="51"/>
      <c r="K616" s="52" t="str">
        <f t="shared" si="109"/>
        <v/>
      </c>
      <c r="L616" s="81" t="str">
        <f t="shared" si="110"/>
        <v/>
      </c>
      <c r="M616" s="53" t="str">
        <f>IF(K616="","",COUNTIF($K$7:K616,"ﾘｽﾄ１"))</f>
        <v/>
      </c>
      <c r="N616" s="53" t="str">
        <f t="shared" si="111"/>
        <v/>
      </c>
      <c r="O616" s="54" t="str">
        <f t="shared" si="112"/>
        <v/>
      </c>
      <c r="P616" s="53" t="str">
        <f t="shared" si="103"/>
        <v/>
      </c>
      <c r="Q616" s="52" t="str">
        <f t="shared" si="104"/>
        <v/>
      </c>
      <c r="R616" s="55" t="str">
        <f t="shared" si="105"/>
        <v/>
      </c>
      <c r="S616" s="52" t="str">
        <f t="shared" si="113"/>
        <v/>
      </c>
      <c r="T616" s="81" t="str">
        <f t="shared" si="106"/>
        <v/>
      </c>
      <c r="U616" s="53" t="str">
        <f>IF(S616="","",COUNTIF($S$7:S616,"該当２"))</f>
        <v/>
      </c>
      <c r="V616" s="56" t="str">
        <f t="shared" si="107"/>
        <v/>
      </c>
      <c r="W616" s="81" t="str">
        <f t="shared" si="108"/>
        <v/>
      </c>
      <c r="X616" s="53" t="str">
        <f>IF(V616="","",COUNTIF($V$7:V616,"該当３"))</f>
        <v/>
      </c>
    </row>
    <row r="617" spans="1:24">
      <c r="A617" s="237">
        <v>2020142009</v>
      </c>
      <c r="B617" s="237">
        <v>20</v>
      </c>
      <c r="C617" s="238">
        <v>201</v>
      </c>
      <c r="D617" s="239">
        <v>42</v>
      </c>
      <c r="E617" s="238">
        <v>9</v>
      </c>
      <c r="F617" s="237" t="s">
        <v>511</v>
      </c>
      <c r="G617" s="278" t="s">
        <v>512</v>
      </c>
      <c r="H617" s="237" t="s">
        <v>988</v>
      </c>
      <c r="I617" s="237" t="s">
        <v>312</v>
      </c>
      <c r="J617" s="51"/>
      <c r="K617" s="52" t="str">
        <f t="shared" si="109"/>
        <v/>
      </c>
      <c r="L617" s="81" t="str">
        <f t="shared" si="110"/>
        <v/>
      </c>
      <c r="M617" s="53" t="str">
        <f>IF(K617="","",COUNTIF($K$7:K617,"ﾘｽﾄ１"))</f>
        <v/>
      </c>
      <c r="N617" s="53" t="str">
        <f t="shared" si="111"/>
        <v/>
      </c>
      <c r="O617" s="54" t="str">
        <f t="shared" si="112"/>
        <v/>
      </c>
      <c r="P617" s="53" t="str">
        <f t="shared" si="103"/>
        <v/>
      </c>
      <c r="Q617" s="52" t="str">
        <f t="shared" si="104"/>
        <v/>
      </c>
      <c r="R617" s="55" t="str">
        <f t="shared" si="105"/>
        <v/>
      </c>
      <c r="S617" s="52" t="str">
        <f t="shared" si="113"/>
        <v/>
      </c>
      <c r="T617" s="81" t="str">
        <f t="shared" si="106"/>
        <v/>
      </c>
      <c r="U617" s="53" t="str">
        <f>IF(S617="","",COUNTIF($S$7:S617,"該当２"))</f>
        <v/>
      </c>
      <c r="V617" s="56" t="str">
        <f t="shared" si="107"/>
        <v/>
      </c>
      <c r="W617" s="81" t="str">
        <f t="shared" si="108"/>
        <v/>
      </c>
      <c r="X617" s="53" t="str">
        <f>IF(V617="","",COUNTIF($V$7:V617,"該当３"))</f>
        <v/>
      </c>
    </row>
    <row r="618" spans="1:24">
      <c r="A618" s="237">
        <v>2020142010</v>
      </c>
      <c r="B618" s="237">
        <v>20</v>
      </c>
      <c r="C618" s="238">
        <v>201</v>
      </c>
      <c r="D618" s="239">
        <v>42</v>
      </c>
      <c r="E618" s="238">
        <v>10</v>
      </c>
      <c r="F618" s="237" t="s">
        <v>511</v>
      </c>
      <c r="G618" s="278" t="s">
        <v>512</v>
      </c>
      <c r="H618" s="237" t="s">
        <v>988</v>
      </c>
      <c r="I618" s="237" t="s">
        <v>993</v>
      </c>
      <c r="J618" s="51"/>
      <c r="K618" s="52" t="str">
        <f t="shared" si="109"/>
        <v/>
      </c>
      <c r="L618" s="81" t="str">
        <f t="shared" si="110"/>
        <v/>
      </c>
      <c r="M618" s="53" t="str">
        <f>IF(K618="","",COUNTIF($K$7:K618,"ﾘｽﾄ１"))</f>
        <v/>
      </c>
      <c r="N618" s="53" t="str">
        <f t="shared" si="111"/>
        <v/>
      </c>
      <c r="O618" s="54" t="str">
        <f t="shared" si="112"/>
        <v/>
      </c>
      <c r="P618" s="53" t="str">
        <f t="shared" si="103"/>
        <v/>
      </c>
      <c r="Q618" s="52" t="str">
        <f t="shared" si="104"/>
        <v/>
      </c>
      <c r="R618" s="55" t="str">
        <f t="shared" si="105"/>
        <v/>
      </c>
      <c r="S618" s="52" t="str">
        <f t="shared" si="113"/>
        <v/>
      </c>
      <c r="T618" s="81" t="str">
        <f t="shared" si="106"/>
        <v/>
      </c>
      <c r="U618" s="53" t="str">
        <f>IF(S618="","",COUNTIF($S$7:S618,"該当２"))</f>
        <v/>
      </c>
      <c r="V618" s="56" t="str">
        <f t="shared" si="107"/>
        <v/>
      </c>
      <c r="W618" s="81" t="str">
        <f t="shared" si="108"/>
        <v/>
      </c>
      <c r="X618" s="53" t="str">
        <f>IF(V618="","",COUNTIF($V$7:V618,"該当３"))</f>
        <v/>
      </c>
    </row>
    <row r="619" spans="1:24">
      <c r="A619" s="237">
        <v>2020142011</v>
      </c>
      <c r="B619" s="237">
        <v>20</v>
      </c>
      <c r="C619" s="238">
        <v>201</v>
      </c>
      <c r="D619" s="239">
        <v>42</v>
      </c>
      <c r="E619" s="238">
        <v>11</v>
      </c>
      <c r="F619" s="237" t="s">
        <v>511</v>
      </c>
      <c r="G619" s="278" t="s">
        <v>512</v>
      </c>
      <c r="H619" s="237" t="s">
        <v>988</v>
      </c>
      <c r="I619" s="237" t="s">
        <v>994</v>
      </c>
      <c r="J619" s="51"/>
      <c r="K619" s="52" t="str">
        <f t="shared" si="109"/>
        <v/>
      </c>
      <c r="L619" s="81" t="str">
        <f t="shared" si="110"/>
        <v/>
      </c>
      <c r="M619" s="53" t="str">
        <f>IF(K619="","",COUNTIF($K$7:K619,"ﾘｽﾄ１"))</f>
        <v/>
      </c>
      <c r="N619" s="53" t="str">
        <f t="shared" si="111"/>
        <v/>
      </c>
      <c r="O619" s="54" t="str">
        <f t="shared" si="112"/>
        <v/>
      </c>
      <c r="P619" s="53" t="str">
        <f t="shared" si="103"/>
        <v/>
      </c>
      <c r="Q619" s="52" t="str">
        <f t="shared" si="104"/>
        <v/>
      </c>
      <c r="R619" s="55" t="str">
        <f t="shared" si="105"/>
        <v/>
      </c>
      <c r="S619" s="52" t="str">
        <f t="shared" si="113"/>
        <v/>
      </c>
      <c r="T619" s="81" t="str">
        <f t="shared" si="106"/>
        <v/>
      </c>
      <c r="U619" s="53" t="str">
        <f>IF(S619="","",COUNTIF($S$7:S619,"該当２"))</f>
        <v/>
      </c>
      <c r="V619" s="56" t="str">
        <f t="shared" si="107"/>
        <v/>
      </c>
      <c r="W619" s="81" t="str">
        <f t="shared" si="108"/>
        <v/>
      </c>
      <c r="X619" s="53" t="str">
        <f>IF(V619="","",COUNTIF($V$7:V619,"該当３"))</f>
        <v/>
      </c>
    </row>
    <row r="620" spans="1:24">
      <c r="A620" s="237">
        <v>2020142012</v>
      </c>
      <c r="B620" s="237">
        <v>20</v>
      </c>
      <c r="C620" s="238">
        <v>201</v>
      </c>
      <c r="D620" s="239">
        <v>42</v>
      </c>
      <c r="E620" s="238">
        <v>12</v>
      </c>
      <c r="F620" s="237" t="s">
        <v>511</v>
      </c>
      <c r="G620" s="278" t="s">
        <v>512</v>
      </c>
      <c r="H620" s="237" t="s">
        <v>988</v>
      </c>
      <c r="I620" s="237" t="s">
        <v>995</v>
      </c>
      <c r="J620" s="51"/>
      <c r="K620" s="52" t="str">
        <f t="shared" si="109"/>
        <v/>
      </c>
      <c r="L620" s="81" t="str">
        <f t="shared" si="110"/>
        <v/>
      </c>
      <c r="M620" s="53" t="str">
        <f>IF(K620="","",COUNTIF($K$7:K620,"ﾘｽﾄ１"))</f>
        <v/>
      </c>
      <c r="N620" s="53" t="str">
        <f t="shared" si="111"/>
        <v/>
      </c>
      <c r="O620" s="54" t="str">
        <f t="shared" si="112"/>
        <v/>
      </c>
      <c r="P620" s="53" t="str">
        <f t="shared" si="103"/>
        <v/>
      </c>
      <c r="Q620" s="52" t="str">
        <f t="shared" si="104"/>
        <v/>
      </c>
      <c r="R620" s="55" t="str">
        <f t="shared" si="105"/>
        <v/>
      </c>
      <c r="S620" s="52" t="str">
        <f t="shared" si="113"/>
        <v/>
      </c>
      <c r="T620" s="81" t="str">
        <f t="shared" si="106"/>
        <v/>
      </c>
      <c r="U620" s="53" t="str">
        <f>IF(S620="","",COUNTIF($S$7:S620,"該当２"))</f>
        <v/>
      </c>
      <c r="V620" s="56" t="str">
        <f t="shared" si="107"/>
        <v/>
      </c>
      <c r="W620" s="81" t="str">
        <f t="shared" si="108"/>
        <v/>
      </c>
      <c r="X620" s="53" t="str">
        <f>IF(V620="","",COUNTIF($V$7:V620,"該当３"))</f>
        <v/>
      </c>
    </row>
    <row r="621" spans="1:24">
      <c r="A621" s="237">
        <v>2020142013</v>
      </c>
      <c r="B621" s="237">
        <v>20</v>
      </c>
      <c r="C621" s="238">
        <v>201</v>
      </c>
      <c r="D621" s="239">
        <v>42</v>
      </c>
      <c r="E621" s="238">
        <v>13</v>
      </c>
      <c r="F621" s="237" t="s">
        <v>511</v>
      </c>
      <c r="G621" s="278" t="s">
        <v>512</v>
      </c>
      <c r="H621" s="237" t="s">
        <v>988</v>
      </c>
      <c r="I621" s="237" t="s">
        <v>996</v>
      </c>
      <c r="J621" s="51"/>
      <c r="K621" s="52" t="str">
        <f t="shared" si="109"/>
        <v/>
      </c>
      <c r="L621" s="81" t="str">
        <f t="shared" si="110"/>
        <v/>
      </c>
      <c r="M621" s="53" t="str">
        <f>IF(K621="","",COUNTIF($K$7:K621,"ﾘｽﾄ１"))</f>
        <v/>
      </c>
      <c r="N621" s="53" t="str">
        <f t="shared" si="111"/>
        <v/>
      </c>
      <c r="O621" s="54" t="str">
        <f t="shared" si="112"/>
        <v/>
      </c>
      <c r="P621" s="53" t="str">
        <f t="shared" si="103"/>
        <v/>
      </c>
      <c r="Q621" s="52" t="str">
        <f t="shared" si="104"/>
        <v/>
      </c>
      <c r="R621" s="55" t="str">
        <f t="shared" si="105"/>
        <v/>
      </c>
      <c r="S621" s="52" t="str">
        <f t="shared" si="113"/>
        <v/>
      </c>
      <c r="T621" s="81" t="str">
        <f t="shared" si="106"/>
        <v/>
      </c>
      <c r="U621" s="53" t="str">
        <f>IF(S621="","",COUNTIF($S$7:S621,"該当２"))</f>
        <v/>
      </c>
      <c r="V621" s="56" t="str">
        <f t="shared" si="107"/>
        <v/>
      </c>
      <c r="W621" s="81" t="str">
        <f t="shared" si="108"/>
        <v/>
      </c>
      <c r="X621" s="53" t="str">
        <f>IF(V621="","",COUNTIF($V$7:V621,"該当３"))</f>
        <v/>
      </c>
    </row>
    <row r="622" spans="1:24">
      <c r="A622" s="237">
        <v>2020142014</v>
      </c>
      <c r="B622" s="237">
        <v>20</v>
      </c>
      <c r="C622" s="238">
        <v>201</v>
      </c>
      <c r="D622" s="239">
        <v>42</v>
      </c>
      <c r="E622" s="238">
        <v>14</v>
      </c>
      <c r="F622" s="237" t="s">
        <v>511</v>
      </c>
      <c r="G622" s="278" t="s">
        <v>512</v>
      </c>
      <c r="H622" s="237" t="s">
        <v>988</v>
      </c>
      <c r="I622" s="237" t="s">
        <v>997</v>
      </c>
      <c r="J622" s="51"/>
      <c r="K622" s="52" t="str">
        <f t="shared" si="109"/>
        <v/>
      </c>
      <c r="L622" s="81" t="str">
        <f t="shared" si="110"/>
        <v/>
      </c>
      <c r="M622" s="53" t="str">
        <f>IF(K622="","",COUNTIF($K$7:K622,"ﾘｽﾄ１"))</f>
        <v/>
      </c>
      <c r="N622" s="53" t="str">
        <f t="shared" si="111"/>
        <v/>
      </c>
      <c r="O622" s="54" t="str">
        <f t="shared" si="112"/>
        <v/>
      </c>
      <c r="P622" s="53" t="str">
        <f t="shared" si="103"/>
        <v/>
      </c>
      <c r="Q622" s="52" t="str">
        <f t="shared" si="104"/>
        <v/>
      </c>
      <c r="R622" s="55" t="str">
        <f t="shared" si="105"/>
        <v/>
      </c>
      <c r="S622" s="52" t="str">
        <f t="shared" si="113"/>
        <v/>
      </c>
      <c r="T622" s="81" t="str">
        <f t="shared" si="106"/>
        <v/>
      </c>
      <c r="U622" s="53" t="str">
        <f>IF(S622="","",COUNTIF($S$7:S622,"該当２"))</f>
        <v/>
      </c>
      <c r="V622" s="56" t="str">
        <f t="shared" si="107"/>
        <v/>
      </c>
      <c r="W622" s="81" t="str">
        <f t="shared" si="108"/>
        <v/>
      </c>
      <c r="X622" s="53" t="str">
        <f>IF(V622="","",COUNTIF($V$7:V622,"該当３"))</f>
        <v/>
      </c>
    </row>
    <row r="623" spans="1:24">
      <c r="A623" s="237">
        <v>2020142015</v>
      </c>
      <c r="B623" s="237">
        <v>20</v>
      </c>
      <c r="C623" s="238">
        <v>201</v>
      </c>
      <c r="D623" s="239">
        <v>42</v>
      </c>
      <c r="E623" s="238">
        <v>15</v>
      </c>
      <c r="F623" s="237" t="s">
        <v>511</v>
      </c>
      <c r="G623" s="278" t="s">
        <v>512</v>
      </c>
      <c r="H623" s="237" t="s">
        <v>988</v>
      </c>
      <c r="I623" s="237" t="s">
        <v>998</v>
      </c>
      <c r="J623" s="51"/>
      <c r="K623" s="52" t="str">
        <f t="shared" si="109"/>
        <v/>
      </c>
      <c r="L623" s="81" t="str">
        <f t="shared" si="110"/>
        <v/>
      </c>
      <c r="M623" s="53" t="str">
        <f>IF(K623="","",COUNTIF($K$7:K623,"ﾘｽﾄ１"))</f>
        <v/>
      </c>
      <c r="N623" s="53" t="str">
        <f t="shared" si="111"/>
        <v/>
      </c>
      <c r="O623" s="54" t="str">
        <f t="shared" si="112"/>
        <v/>
      </c>
      <c r="P623" s="53" t="str">
        <f t="shared" si="103"/>
        <v/>
      </c>
      <c r="Q623" s="52" t="str">
        <f t="shared" si="104"/>
        <v/>
      </c>
      <c r="R623" s="55" t="str">
        <f t="shared" si="105"/>
        <v/>
      </c>
      <c r="S623" s="52" t="str">
        <f t="shared" si="113"/>
        <v/>
      </c>
      <c r="T623" s="81" t="str">
        <f t="shared" si="106"/>
        <v/>
      </c>
      <c r="U623" s="53" t="str">
        <f>IF(S623="","",COUNTIF($S$7:S623,"該当２"))</f>
        <v/>
      </c>
      <c r="V623" s="56" t="str">
        <f t="shared" si="107"/>
        <v/>
      </c>
      <c r="W623" s="81" t="str">
        <f t="shared" si="108"/>
        <v/>
      </c>
      <c r="X623" s="53" t="str">
        <f>IF(V623="","",COUNTIF($V$7:V623,"該当３"))</f>
        <v/>
      </c>
    </row>
    <row r="624" spans="1:24">
      <c r="A624" s="237">
        <v>2020142016</v>
      </c>
      <c r="B624" s="237">
        <v>20</v>
      </c>
      <c r="C624" s="238">
        <v>201</v>
      </c>
      <c r="D624" s="239">
        <v>42</v>
      </c>
      <c r="E624" s="238">
        <v>16</v>
      </c>
      <c r="F624" s="237" t="s">
        <v>511</v>
      </c>
      <c r="G624" s="278" t="s">
        <v>512</v>
      </c>
      <c r="H624" s="237" t="s">
        <v>988</v>
      </c>
      <c r="I624" s="237" t="s">
        <v>447</v>
      </c>
      <c r="J624" s="51"/>
      <c r="K624" s="52" t="str">
        <f t="shared" si="109"/>
        <v/>
      </c>
      <c r="L624" s="81" t="str">
        <f t="shared" si="110"/>
        <v/>
      </c>
      <c r="M624" s="53" t="str">
        <f>IF(K624="","",COUNTIF($K$7:K624,"ﾘｽﾄ１"))</f>
        <v/>
      </c>
      <c r="N624" s="53" t="str">
        <f t="shared" si="111"/>
        <v/>
      </c>
      <c r="O624" s="54" t="str">
        <f t="shared" si="112"/>
        <v/>
      </c>
      <c r="P624" s="53" t="str">
        <f t="shared" si="103"/>
        <v/>
      </c>
      <c r="Q624" s="52" t="str">
        <f t="shared" si="104"/>
        <v/>
      </c>
      <c r="R624" s="55" t="str">
        <f t="shared" si="105"/>
        <v/>
      </c>
      <c r="S624" s="52" t="str">
        <f t="shared" si="113"/>
        <v/>
      </c>
      <c r="T624" s="81" t="str">
        <f t="shared" si="106"/>
        <v/>
      </c>
      <c r="U624" s="53" t="str">
        <f>IF(S624="","",COUNTIF($S$7:S624,"該当２"))</f>
        <v/>
      </c>
      <c r="V624" s="56" t="str">
        <f t="shared" si="107"/>
        <v/>
      </c>
      <c r="W624" s="81" t="str">
        <f t="shared" si="108"/>
        <v/>
      </c>
      <c r="X624" s="53" t="str">
        <f>IF(V624="","",COUNTIF($V$7:V624,"該当３"))</f>
        <v/>
      </c>
    </row>
    <row r="625" spans="1:24">
      <c r="A625" s="237">
        <v>2020142017</v>
      </c>
      <c r="B625" s="237">
        <v>20</v>
      </c>
      <c r="C625" s="238">
        <v>201</v>
      </c>
      <c r="D625" s="239">
        <v>42</v>
      </c>
      <c r="E625" s="238">
        <v>17</v>
      </c>
      <c r="F625" s="237" t="s">
        <v>511</v>
      </c>
      <c r="G625" s="278" t="s">
        <v>512</v>
      </c>
      <c r="H625" s="237" t="s">
        <v>988</v>
      </c>
      <c r="I625" s="237" t="s">
        <v>665</v>
      </c>
      <c r="J625" s="51"/>
      <c r="K625" s="52" t="str">
        <f t="shared" si="109"/>
        <v/>
      </c>
      <c r="L625" s="81" t="str">
        <f t="shared" si="110"/>
        <v/>
      </c>
      <c r="M625" s="53" t="str">
        <f>IF(K625="","",COUNTIF($K$7:K625,"ﾘｽﾄ１"))</f>
        <v/>
      </c>
      <c r="N625" s="53" t="str">
        <f t="shared" si="111"/>
        <v/>
      </c>
      <c r="O625" s="54" t="str">
        <f t="shared" si="112"/>
        <v/>
      </c>
      <c r="P625" s="53" t="str">
        <f t="shared" si="103"/>
        <v/>
      </c>
      <c r="Q625" s="52" t="str">
        <f t="shared" si="104"/>
        <v/>
      </c>
      <c r="R625" s="55" t="str">
        <f t="shared" si="105"/>
        <v/>
      </c>
      <c r="S625" s="52" t="str">
        <f t="shared" si="113"/>
        <v/>
      </c>
      <c r="T625" s="81" t="str">
        <f t="shared" si="106"/>
        <v/>
      </c>
      <c r="U625" s="53" t="str">
        <f>IF(S625="","",COUNTIF($S$7:S625,"該当２"))</f>
        <v/>
      </c>
      <c r="V625" s="56" t="str">
        <f t="shared" si="107"/>
        <v/>
      </c>
      <c r="W625" s="81" t="str">
        <f t="shared" si="108"/>
        <v/>
      </c>
      <c r="X625" s="53" t="str">
        <f>IF(V625="","",COUNTIF($V$7:V625,"該当３"))</f>
        <v/>
      </c>
    </row>
    <row r="626" spans="1:24">
      <c r="A626" s="237">
        <v>2020142020</v>
      </c>
      <c r="B626" s="237">
        <v>20</v>
      </c>
      <c r="C626" s="238">
        <v>201</v>
      </c>
      <c r="D626" s="239">
        <v>42</v>
      </c>
      <c r="E626" s="238">
        <v>20</v>
      </c>
      <c r="F626" s="237" t="s">
        <v>511</v>
      </c>
      <c r="G626" s="278" t="s">
        <v>512</v>
      </c>
      <c r="H626" s="237" t="s">
        <v>988</v>
      </c>
      <c r="I626" s="237" t="s">
        <v>349</v>
      </c>
      <c r="J626" s="51"/>
      <c r="K626" s="52" t="str">
        <f t="shared" si="109"/>
        <v/>
      </c>
      <c r="L626" s="81" t="str">
        <f t="shared" si="110"/>
        <v/>
      </c>
      <c r="M626" s="53" t="str">
        <f>IF(K626="","",COUNTIF($K$7:K626,"ﾘｽﾄ１"))</f>
        <v/>
      </c>
      <c r="N626" s="53" t="str">
        <f t="shared" si="111"/>
        <v/>
      </c>
      <c r="O626" s="54" t="str">
        <f t="shared" si="112"/>
        <v/>
      </c>
      <c r="P626" s="53" t="str">
        <f t="shared" si="103"/>
        <v/>
      </c>
      <c r="Q626" s="52" t="str">
        <f t="shared" si="104"/>
        <v/>
      </c>
      <c r="R626" s="55" t="str">
        <f t="shared" si="105"/>
        <v/>
      </c>
      <c r="S626" s="52" t="str">
        <f t="shared" si="113"/>
        <v/>
      </c>
      <c r="T626" s="81" t="str">
        <f t="shared" si="106"/>
        <v/>
      </c>
      <c r="U626" s="53" t="str">
        <f>IF(S626="","",COUNTIF($S$7:S626,"該当２"))</f>
        <v/>
      </c>
      <c r="V626" s="56" t="str">
        <f t="shared" si="107"/>
        <v/>
      </c>
      <c r="W626" s="81" t="str">
        <f t="shared" si="108"/>
        <v/>
      </c>
      <c r="X626" s="53" t="str">
        <f>IF(V626="","",COUNTIF($V$7:V626,"該当３"))</f>
        <v/>
      </c>
    </row>
    <row r="627" spans="1:24">
      <c r="A627" s="237">
        <v>2020142021</v>
      </c>
      <c r="B627" s="237">
        <v>20</v>
      </c>
      <c r="C627" s="238">
        <v>201</v>
      </c>
      <c r="D627" s="239">
        <v>42</v>
      </c>
      <c r="E627" s="238">
        <v>21</v>
      </c>
      <c r="F627" s="237" t="s">
        <v>511</v>
      </c>
      <c r="G627" s="278" t="s">
        <v>512</v>
      </c>
      <c r="H627" s="237" t="s">
        <v>988</v>
      </c>
      <c r="I627" s="237" t="s">
        <v>352</v>
      </c>
      <c r="J627" s="51"/>
      <c r="K627" s="52" t="str">
        <f t="shared" si="109"/>
        <v/>
      </c>
      <c r="L627" s="81" t="str">
        <f t="shared" si="110"/>
        <v/>
      </c>
      <c r="M627" s="53" t="str">
        <f>IF(K627="","",COUNTIF($K$7:K627,"ﾘｽﾄ１"))</f>
        <v/>
      </c>
      <c r="N627" s="53" t="str">
        <f t="shared" si="111"/>
        <v/>
      </c>
      <c r="O627" s="54" t="str">
        <f t="shared" si="112"/>
        <v/>
      </c>
      <c r="P627" s="53" t="str">
        <f t="shared" si="103"/>
        <v/>
      </c>
      <c r="Q627" s="52" t="str">
        <f t="shared" si="104"/>
        <v/>
      </c>
      <c r="R627" s="55" t="str">
        <f t="shared" si="105"/>
        <v/>
      </c>
      <c r="S627" s="52" t="str">
        <f t="shared" si="113"/>
        <v/>
      </c>
      <c r="T627" s="81" t="str">
        <f t="shared" si="106"/>
        <v/>
      </c>
      <c r="U627" s="53" t="str">
        <f>IF(S627="","",COUNTIF($S$7:S627,"該当２"))</f>
        <v/>
      </c>
      <c r="V627" s="56" t="str">
        <f t="shared" si="107"/>
        <v/>
      </c>
      <c r="W627" s="81" t="str">
        <f t="shared" si="108"/>
        <v/>
      </c>
      <c r="X627" s="53" t="str">
        <f>IF(V627="","",COUNTIF($V$7:V627,"該当３"))</f>
        <v/>
      </c>
    </row>
    <row r="628" spans="1:24">
      <c r="A628" s="237">
        <v>2020142022</v>
      </c>
      <c r="B628" s="237">
        <v>20</v>
      </c>
      <c r="C628" s="238">
        <v>201</v>
      </c>
      <c r="D628" s="239">
        <v>42</v>
      </c>
      <c r="E628" s="238">
        <v>22</v>
      </c>
      <c r="F628" s="237" t="s">
        <v>511</v>
      </c>
      <c r="G628" s="278" t="s">
        <v>512</v>
      </c>
      <c r="H628" s="237" t="s">
        <v>988</v>
      </c>
      <c r="I628" s="237" t="s">
        <v>999</v>
      </c>
      <c r="J628" s="51"/>
      <c r="K628" s="52" t="str">
        <f t="shared" si="109"/>
        <v/>
      </c>
      <c r="L628" s="81" t="str">
        <f t="shared" si="110"/>
        <v/>
      </c>
      <c r="M628" s="53" t="str">
        <f>IF(K628="","",COUNTIF($K$7:K628,"ﾘｽﾄ１"))</f>
        <v/>
      </c>
      <c r="N628" s="53" t="str">
        <f t="shared" si="111"/>
        <v/>
      </c>
      <c r="O628" s="54" t="str">
        <f t="shared" si="112"/>
        <v/>
      </c>
      <c r="P628" s="53" t="str">
        <f t="shared" si="103"/>
        <v/>
      </c>
      <c r="Q628" s="52" t="str">
        <f t="shared" si="104"/>
        <v/>
      </c>
      <c r="R628" s="55" t="str">
        <f t="shared" si="105"/>
        <v/>
      </c>
      <c r="S628" s="52" t="str">
        <f t="shared" si="113"/>
        <v/>
      </c>
      <c r="T628" s="81" t="str">
        <f t="shared" si="106"/>
        <v/>
      </c>
      <c r="U628" s="53" t="str">
        <f>IF(S628="","",COUNTIF($S$7:S628,"該当２"))</f>
        <v/>
      </c>
      <c r="V628" s="56" t="str">
        <f t="shared" si="107"/>
        <v/>
      </c>
      <c r="W628" s="81" t="str">
        <f t="shared" si="108"/>
        <v/>
      </c>
      <c r="X628" s="53" t="str">
        <f>IF(V628="","",COUNTIF($V$7:V628,"該当３"))</f>
        <v/>
      </c>
    </row>
    <row r="629" spans="1:24">
      <c r="A629" s="237">
        <v>2020142023</v>
      </c>
      <c r="B629" s="237">
        <v>20</v>
      </c>
      <c r="C629" s="238">
        <v>201</v>
      </c>
      <c r="D629" s="239">
        <v>42</v>
      </c>
      <c r="E629" s="238">
        <v>23</v>
      </c>
      <c r="F629" s="237" t="s">
        <v>511</v>
      </c>
      <c r="G629" s="278" t="s">
        <v>512</v>
      </c>
      <c r="H629" s="237" t="s">
        <v>988</v>
      </c>
      <c r="I629" s="237" t="s">
        <v>1000</v>
      </c>
      <c r="J629" s="51"/>
      <c r="K629" s="52" t="str">
        <f t="shared" si="109"/>
        <v/>
      </c>
      <c r="L629" s="81" t="str">
        <f t="shared" si="110"/>
        <v/>
      </c>
      <c r="M629" s="53" t="str">
        <f>IF(K629="","",COUNTIF($K$7:K629,"ﾘｽﾄ１"))</f>
        <v/>
      </c>
      <c r="N629" s="53" t="str">
        <f t="shared" si="111"/>
        <v/>
      </c>
      <c r="O629" s="54" t="str">
        <f t="shared" si="112"/>
        <v/>
      </c>
      <c r="P629" s="53" t="str">
        <f t="shared" si="103"/>
        <v/>
      </c>
      <c r="Q629" s="52" t="str">
        <f t="shared" si="104"/>
        <v/>
      </c>
      <c r="R629" s="55" t="str">
        <f t="shared" si="105"/>
        <v/>
      </c>
      <c r="S629" s="52" t="str">
        <f t="shared" si="113"/>
        <v/>
      </c>
      <c r="T629" s="81" t="str">
        <f t="shared" si="106"/>
        <v/>
      </c>
      <c r="U629" s="53" t="str">
        <f>IF(S629="","",COUNTIF($S$7:S629,"該当２"))</f>
        <v/>
      </c>
      <c r="V629" s="56" t="str">
        <f t="shared" si="107"/>
        <v/>
      </c>
      <c r="W629" s="81" t="str">
        <f t="shared" si="108"/>
        <v/>
      </c>
      <c r="X629" s="53" t="str">
        <f>IF(V629="","",COUNTIF($V$7:V629,"該当３"))</f>
        <v/>
      </c>
    </row>
    <row r="630" spans="1:24">
      <c r="A630" s="237">
        <v>2020142024</v>
      </c>
      <c r="B630" s="237">
        <v>20</v>
      </c>
      <c r="C630" s="238">
        <v>201</v>
      </c>
      <c r="D630" s="239">
        <v>42</v>
      </c>
      <c r="E630" s="238">
        <v>24</v>
      </c>
      <c r="F630" s="237" t="s">
        <v>511</v>
      </c>
      <c r="G630" s="278" t="s">
        <v>512</v>
      </c>
      <c r="H630" s="237" t="s">
        <v>988</v>
      </c>
      <c r="I630" s="237" t="s">
        <v>721</v>
      </c>
      <c r="J630" s="51"/>
      <c r="K630" s="52" t="str">
        <f t="shared" si="109"/>
        <v/>
      </c>
      <c r="L630" s="81" t="str">
        <f t="shared" si="110"/>
        <v/>
      </c>
      <c r="M630" s="53" t="str">
        <f>IF(K630="","",COUNTIF($K$7:K630,"ﾘｽﾄ１"))</f>
        <v/>
      </c>
      <c r="N630" s="53" t="str">
        <f t="shared" si="111"/>
        <v/>
      </c>
      <c r="O630" s="54" t="str">
        <f t="shared" si="112"/>
        <v/>
      </c>
      <c r="P630" s="53" t="str">
        <f t="shared" si="103"/>
        <v/>
      </c>
      <c r="Q630" s="52" t="str">
        <f t="shared" si="104"/>
        <v/>
      </c>
      <c r="R630" s="55" t="str">
        <f t="shared" si="105"/>
        <v/>
      </c>
      <c r="S630" s="52" t="str">
        <f t="shared" si="113"/>
        <v/>
      </c>
      <c r="T630" s="81" t="str">
        <f t="shared" si="106"/>
        <v/>
      </c>
      <c r="U630" s="53" t="str">
        <f>IF(S630="","",COUNTIF($S$7:S630,"該当２"))</f>
        <v/>
      </c>
      <c r="V630" s="56" t="str">
        <f t="shared" si="107"/>
        <v/>
      </c>
      <c r="W630" s="81" t="str">
        <f t="shared" si="108"/>
        <v/>
      </c>
      <c r="X630" s="53" t="str">
        <f>IF(V630="","",COUNTIF($V$7:V630,"該当３"))</f>
        <v/>
      </c>
    </row>
    <row r="631" spans="1:24">
      <c r="A631" s="237">
        <v>2020142025</v>
      </c>
      <c r="B631" s="237">
        <v>20</v>
      </c>
      <c r="C631" s="238">
        <v>201</v>
      </c>
      <c r="D631" s="239">
        <v>42</v>
      </c>
      <c r="E631" s="238">
        <v>25</v>
      </c>
      <c r="F631" s="237" t="s">
        <v>511</v>
      </c>
      <c r="G631" s="278" t="s">
        <v>512</v>
      </c>
      <c r="H631" s="237" t="s">
        <v>988</v>
      </c>
      <c r="I631" s="237" t="s">
        <v>1001</v>
      </c>
      <c r="J631" s="51"/>
      <c r="K631" s="52" t="str">
        <f t="shared" si="109"/>
        <v/>
      </c>
      <c r="L631" s="81" t="str">
        <f t="shared" si="110"/>
        <v/>
      </c>
      <c r="M631" s="53" t="str">
        <f>IF(K631="","",COUNTIF($K$7:K631,"ﾘｽﾄ１"))</f>
        <v/>
      </c>
      <c r="N631" s="53" t="str">
        <f t="shared" si="111"/>
        <v/>
      </c>
      <c r="O631" s="54" t="str">
        <f t="shared" si="112"/>
        <v/>
      </c>
      <c r="P631" s="53" t="str">
        <f t="shared" si="103"/>
        <v/>
      </c>
      <c r="Q631" s="52" t="str">
        <f t="shared" si="104"/>
        <v/>
      </c>
      <c r="R631" s="55" t="str">
        <f t="shared" si="105"/>
        <v/>
      </c>
      <c r="S631" s="52" t="str">
        <f t="shared" si="113"/>
        <v/>
      </c>
      <c r="T631" s="81" t="str">
        <f t="shared" si="106"/>
        <v/>
      </c>
      <c r="U631" s="53" t="str">
        <f>IF(S631="","",COUNTIF($S$7:S631,"該当２"))</f>
        <v/>
      </c>
      <c r="V631" s="56" t="str">
        <f t="shared" si="107"/>
        <v/>
      </c>
      <c r="W631" s="81" t="str">
        <f t="shared" si="108"/>
        <v/>
      </c>
      <c r="X631" s="53" t="str">
        <f>IF(V631="","",COUNTIF($V$7:V631,"該当３"))</f>
        <v/>
      </c>
    </row>
    <row r="632" spans="1:24">
      <c r="A632" s="237">
        <v>2020142026</v>
      </c>
      <c r="B632" s="237">
        <v>20</v>
      </c>
      <c r="C632" s="238">
        <v>201</v>
      </c>
      <c r="D632" s="239">
        <v>42</v>
      </c>
      <c r="E632" s="238">
        <v>26</v>
      </c>
      <c r="F632" s="237" t="s">
        <v>511</v>
      </c>
      <c r="G632" s="278" t="s">
        <v>512</v>
      </c>
      <c r="H632" s="237" t="s">
        <v>988</v>
      </c>
      <c r="I632" s="237" t="s">
        <v>935</v>
      </c>
      <c r="J632" s="51"/>
      <c r="K632" s="52" t="str">
        <f t="shared" si="109"/>
        <v/>
      </c>
      <c r="L632" s="81" t="str">
        <f t="shared" si="110"/>
        <v/>
      </c>
      <c r="M632" s="53" t="str">
        <f>IF(K632="","",COUNTIF($K$7:K632,"ﾘｽﾄ１"))</f>
        <v/>
      </c>
      <c r="N632" s="53" t="str">
        <f t="shared" si="111"/>
        <v/>
      </c>
      <c r="O632" s="54" t="str">
        <f t="shared" si="112"/>
        <v/>
      </c>
      <c r="P632" s="53" t="str">
        <f t="shared" si="103"/>
        <v/>
      </c>
      <c r="Q632" s="52" t="str">
        <f t="shared" si="104"/>
        <v/>
      </c>
      <c r="R632" s="55" t="str">
        <f t="shared" si="105"/>
        <v/>
      </c>
      <c r="S632" s="52" t="str">
        <f t="shared" si="113"/>
        <v/>
      </c>
      <c r="T632" s="81" t="str">
        <f t="shared" si="106"/>
        <v/>
      </c>
      <c r="U632" s="53" t="str">
        <f>IF(S632="","",COUNTIF($S$7:S632,"該当２"))</f>
        <v/>
      </c>
      <c r="V632" s="56" t="str">
        <f t="shared" si="107"/>
        <v/>
      </c>
      <c r="W632" s="81" t="str">
        <f t="shared" si="108"/>
        <v/>
      </c>
      <c r="X632" s="53" t="str">
        <f>IF(V632="","",COUNTIF($V$7:V632,"該当３"))</f>
        <v/>
      </c>
    </row>
    <row r="633" spans="1:24">
      <c r="A633" s="237">
        <v>2020142027</v>
      </c>
      <c r="B633" s="237">
        <v>20</v>
      </c>
      <c r="C633" s="238">
        <v>201</v>
      </c>
      <c r="D633" s="239">
        <v>42</v>
      </c>
      <c r="E633" s="238">
        <v>27</v>
      </c>
      <c r="F633" s="237" t="s">
        <v>511</v>
      </c>
      <c r="G633" s="278" t="s">
        <v>512</v>
      </c>
      <c r="H633" s="237" t="s">
        <v>988</v>
      </c>
      <c r="I633" s="237" t="s">
        <v>1002</v>
      </c>
      <c r="J633" s="51"/>
      <c r="K633" s="52" t="str">
        <f t="shared" si="109"/>
        <v/>
      </c>
      <c r="L633" s="81" t="str">
        <f t="shared" si="110"/>
        <v/>
      </c>
      <c r="M633" s="53" t="str">
        <f>IF(K633="","",COUNTIF($K$7:K633,"ﾘｽﾄ１"))</f>
        <v/>
      </c>
      <c r="N633" s="53" t="str">
        <f t="shared" si="111"/>
        <v/>
      </c>
      <c r="O633" s="54" t="str">
        <f t="shared" si="112"/>
        <v/>
      </c>
      <c r="P633" s="53" t="str">
        <f t="shared" si="103"/>
        <v/>
      </c>
      <c r="Q633" s="52" t="str">
        <f t="shared" si="104"/>
        <v/>
      </c>
      <c r="R633" s="55" t="str">
        <f t="shared" si="105"/>
        <v/>
      </c>
      <c r="S633" s="52" t="str">
        <f t="shared" si="113"/>
        <v/>
      </c>
      <c r="T633" s="81" t="str">
        <f t="shared" si="106"/>
        <v/>
      </c>
      <c r="U633" s="53" t="str">
        <f>IF(S633="","",COUNTIF($S$7:S633,"該当２"))</f>
        <v/>
      </c>
      <c r="V633" s="56" t="str">
        <f t="shared" si="107"/>
        <v/>
      </c>
      <c r="W633" s="81" t="str">
        <f t="shared" si="108"/>
        <v/>
      </c>
      <c r="X633" s="53" t="str">
        <f>IF(V633="","",COUNTIF($V$7:V633,"該当３"))</f>
        <v/>
      </c>
    </row>
    <row r="634" spans="1:24">
      <c r="A634" s="237">
        <v>2020142028</v>
      </c>
      <c r="B634" s="237">
        <v>20</v>
      </c>
      <c r="C634" s="238">
        <v>201</v>
      </c>
      <c r="D634" s="239">
        <v>42</v>
      </c>
      <c r="E634" s="238">
        <v>28</v>
      </c>
      <c r="F634" s="237" t="s">
        <v>511</v>
      </c>
      <c r="G634" s="278" t="s">
        <v>512</v>
      </c>
      <c r="H634" s="237" t="s">
        <v>988</v>
      </c>
      <c r="I634" s="237" t="s">
        <v>1003</v>
      </c>
      <c r="J634" s="51"/>
      <c r="K634" s="52" t="str">
        <f t="shared" si="109"/>
        <v/>
      </c>
      <c r="L634" s="81" t="str">
        <f t="shared" si="110"/>
        <v/>
      </c>
      <c r="M634" s="53" t="str">
        <f>IF(K634="","",COUNTIF($K$7:K634,"ﾘｽﾄ１"))</f>
        <v/>
      </c>
      <c r="N634" s="53" t="str">
        <f t="shared" si="111"/>
        <v/>
      </c>
      <c r="O634" s="54" t="str">
        <f t="shared" si="112"/>
        <v/>
      </c>
      <c r="P634" s="53" t="str">
        <f t="shared" si="103"/>
        <v/>
      </c>
      <c r="Q634" s="52" t="str">
        <f t="shared" si="104"/>
        <v/>
      </c>
      <c r="R634" s="55" t="str">
        <f t="shared" si="105"/>
        <v/>
      </c>
      <c r="S634" s="52" t="str">
        <f t="shared" si="113"/>
        <v/>
      </c>
      <c r="T634" s="81" t="str">
        <f t="shared" si="106"/>
        <v/>
      </c>
      <c r="U634" s="53" t="str">
        <f>IF(S634="","",COUNTIF($S$7:S634,"該当２"))</f>
        <v/>
      </c>
      <c r="V634" s="56" t="str">
        <f t="shared" si="107"/>
        <v/>
      </c>
      <c r="W634" s="81" t="str">
        <f t="shared" si="108"/>
        <v/>
      </c>
      <c r="X634" s="53" t="str">
        <f>IF(V634="","",COUNTIF($V$7:V634,"該当３"))</f>
        <v/>
      </c>
    </row>
    <row r="635" spans="1:24">
      <c r="A635" s="237">
        <v>2020142029</v>
      </c>
      <c r="B635" s="237">
        <v>20</v>
      </c>
      <c r="C635" s="238">
        <v>201</v>
      </c>
      <c r="D635" s="239">
        <v>42</v>
      </c>
      <c r="E635" s="238">
        <v>29</v>
      </c>
      <c r="F635" s="237" t="s">
        <v>511</v>
      </c>
      <c r="G635" s="278" t="s">
        <v>512</v>
      </c>
      <c r="H635" s="237" t="s">
        <v>988</v>
      </c>
      <c r="I635" s="237" t="s">
        <v>1004</v>
      </c>
      <c r="J635" s="51"/>
      <c r="K635" s="52" t="str">
        <f t="shared" si="109"/>
        <v/>
      </c>
      <c r="L635" s="81" t="str">
        <f t="shared" si="110"/>
        <v/>
      </c>
      <c r="M635" s="53" t="str">
        <f>IF(K635="","",COUNTIF($K$7:K635,"ﾘｽﾄ１"))</f>
        <v/>
      </c>
      <c r="N635" s="53" t="str">
        <f t="shared" si="111"/>
        <v/>
      </c>
      <c r="O635" s="54" t="str">
        <f t="shared" si="112"/>
        <v/>
      </c>
      <c r="P635" s="53" t="str">
        <f t="shared" si="103"/>
        <v/>
      </c>
      <c r="Q635" s="52" t="str">
        <f t="shared" si="104"/>
        <v/>
      </c>
      <c r="R635" s="55" t="str">
        <f t="shared" si="105"/>
        <v/>
      </c>
      <c r="S635" s="52" t="str">
        <f t="shared" si="113"/>
        <v/>
      </c>
      <c r="T635" s="81" t="str">
        <f t="shared" si="106"/>
        <v/>
      </c>
      <c r="U635" s="53" t="str">
        <f>IF(S635="","",COUNTIF($S$7:S635,"該当２"))</f>
        <v/>
      </c>
      <c r="V635" s="56" t="str">
        <f t="shared" si="107"/>
        <v/>
      </c>
      <c r="W635" s="81" t="str">
        <f t="shared" si="108"/>
        <v/>
      </c>
      <c r="X635" s="53" t="str">
        <f>IF(V635="","",COUNTIF($V$7:V635,"該当３"))</f>
        <v/>
      </c>
    </row>
    <row r="636" spans="1:24">
      <c r="A636" s="237">
        <v>2020142030</v>
      </c>
      <c r="B636" s="237">
        <v>20</v>
      </c>
      <c r="C636" s="238">
        <v>201</v>
      </c>
      <c r="D636" s="239">
        <v>42</v>
      </c>
      <c r="E636" s="238">
        <v>30</v>
      </c>
      <c r="F636" s="237" t="s">
        <v>511</v>
      </c>
      <c r="G636" s="278" t="s">
        <v>512</v>
      </c>
      <c r="H636" s="237" t="s">
        <v>988</v>
      </c>
      <c r="I636" s="237" t="s">
        <v>1005</v>
      </c>
      <c r="J636" s="51"/>
      <c r="K636" s="52" t="str">
        <f t="shared" si="109"/>
        <v/>
      </c>
      <c r="L636" s="81" t="str">
        <f t="shared" si="110"/>
        <v/>
      </c>
      <c r="M636" s="53" t="str">
        <f>IF(K636="","",COUNTIF($K$7:K636,"ﾘｽﾄ１"))</f>
        <v/>
      </c>
      <c r="N636" s="53" t="str">
        <f t="shared" si="111"/>
        <v/>
      </c>
      <c r="O636" s="54" t="str">
        <f t="shared" si="112"/>
        <v/>
      </c>
      <c r="P636" s="53" t="str">
        <f t="shared" si="103"/>
        <v/>
      </c>
      <c r="Q636" s="52" t="str">
        <f t="shared" si="104"/>
        <v/>
      </c>
      <c r="R636" s="55" t="str">
        <f t="shared" si="105"/>
        <v/>
      </c>
      <c r="S636" s="52" t="str">
        <f t="shared" si="113"/>
        <v/>
      </c>
      <c r="T636" s="81" t="str">
        <f t="shared" si="106"/>
        <v/>
      </c>
      <c r="U636" s="53" t="str">
        <f>IF(S636="","",COUNTIF($S$7:S636,"該当２"))</f>
        <v/>
      </c>
      <c r="V636" s="56" t="str">
        <f t="shared" si="107"/>
        <v/>
      </c>
      <c r="W636" s="81" t="str">
        <f t="shared" si="108"/>
        <v/>
      </c>
      <c r="X636" s="53" t="str">
        <f>IF(V636="","",COUNTIF($V$7:V636,"該当３"))</f>
        <v/>
      </c>
    </row>
    <row r="637" spans="1:24">
      <c r="A637" s="237">
        <v>2020142031</v>
      </c>
      <c r="B637" s="237">
        <v>20</v>
      </c>
      <c r="C637" s="238">
        <v>201</v>
      </c>
      <c r="D637" s="239">
        <v>42</v>
      </c>
      <c r="E637" s="238">
        <v>31</v>
      </c>
      <c r="F637" s="237" t="s">
        <v>511</v>
      </c>
      <c r="G637" s="278" t="s">
        <v>512</v>
      </c>
      <c r="H637" s="237" t="s">
        <v>988</v>
      </c>
      <c r="I637" s="237" t="s">
        <v>1006</v>
      </c>
      <c r="J637" s="51"/>
      <c r="K637" s="52" t="str">
        <f t="shared" si="109"/>
        <v/>
      </c>
      <c r="L637" s="81" t="str">
        <f t="shared" si="110"/>
        <v/>
      </c>
      <c r="M637" s="53" t="str">
        <f>IF(K637="","",COUNTIF($K$7:K637,"ﾘｽﾄ１"))</f>
        <v/>
      </c>
      <c r="N637" s="53" t="str">
        <f t="shared" si="111"/>
        <v/>
      </c>
      <c r="O637" s="54" t="str">
        <f t="shared" si="112"/>
        <v/>
      </c>
      <c r="P637" s="53" t="str">
        <f t="shared" si="103"/>
        <v/>
      </c>
      <c r="Q637" s="52" t="str">
        <f t="shared" si="104"/>
        <v/>
      </c>
      <c r="R637" s="55" t="str">
        <f t="shared" si="105"/>
        <v/>
      </c>
      <c r="S637" s="52" t="str">
        <f t="shared" si="113"/>
        <v/>
      </c>
      <c r="T637" s="81" t="str">
        <f t="shared" si="106"/>
        <v/>
      </c>
      <c r="U637" s="53" t="str">
        <f>IF(S637="","",COUNTIF($S$7:S637,"該当２"))</f>
        <v/>
      </c>
      <c r="V637" s="56" t="str">
        <f t="shared" si="107"/>
        <v/>
      </c>
      <c r="W637" s="81" t="str">
        <f t="shared" si="108"/>
        <v/>
      </c>
      <c r="X637" s="53" t="str">
        <f>IF(V637="","",COUNTIF($V$7:V637,"該当３"))</f>
        <v/>
      </c>
    </row>
    <row r="638" spans="1:24">
      <c r="A638" s="237">
        <v>2020142032</v>
      </c>
      <c r="B638" s="237">
        <v>20</v>
      </c>
      <c r="C638" s="238">
        <v>201</v>
      </c>
      <c r="D638" s="239">
        <v>42</v>
      </c>
      <c r="E638" s="238">
        <v>32</v>
      </c>
      <c r="F638" s="237" t="s">
        <v>511</v>
      </c>
      <c r="G638" s="278" t="s">
        <v>512</v>
      </c>
      <c r="H638" s="237" t="s">
        <v>988</v>
      </c>
      <c r="I638" s="237" t="s">
        <v>693</v>
      </c>
      <c r="J638" s="51"/>
      <c r="K638" s="52" t="str">
        <f t="shared" si="109"/>
        <v/>
      </c>
      <c r="L638" s="81" t="str">
        <f t="shared" si="110"/>
        <v/>
      </c>
      <c r="M638" s="53" t="str">
        <f>IF(K638="","",COUNTIF($K$7:K638,"ﾘｽﾄ１"))</f>
        <v/>
      </c>
      <c r="N638" s="53" t="str">
        <f t="shared" si="111"/>
        <v/>
      </c>
      <c r="O638" s="54" t="str">
        <f t="shared" si="112"/>
        <v/>
      </c>
      <c r="P638" s="53" t="str">
        <f t="shared" si="103"/>
        <v/>
      </c>
      <c r="Q638" s="52" t="str">
        <f t="shared" si="104"/>
        <v/>
      </c>
      <c r="R638" s="55" t="str">
        <f t="shared" si="105"/>
        <v/>
      </c>
      <c r="S638" s="52" t="str">
        <f t="shared" si="113"/>
        <v/>
      </c>
      <c r="T638" s="81" t="str">
        <f t="shared" si="106"/>
        <v/>
      </c>
      <c r="U638" s="53" t="str">
        <f>IF(S638="","",COUNTIF($S$7:S638,"該当２"))</f>
        <v/>
      </c>
      <c r="V638" s="56" t="str">
        <f t="shared" si="107"/>
        <v/>
      </c>
      <c r="W638" s="81" t="str">
        <f t="shared" si="108"/>
        <v/>
      </c>
      <c r="X638" s="53" t="str">
        <f>IF(V638="","",COUNTIF($V$7:V638,"該当３"))</f>
        <v/>
      </c>
    </row>
    <row r="639" spans="1:24">
      <c r="A639" s="237">
        <v>2020143000</v>
      </c>
      <c r="B639" s="237">
        <v>20</v>
      </c>
      <c r="C639" s="238">
        <v>201</v>
      </c>
      <c r="D639" s="239">
        <v>43</v>
      </c>
      <c r="E639" s="238">
        <v>0</v>
      </c>
      <c r="F639" s="237" t="s">
        <v>511</v>
      </c>
      <c r="G639" s="278" t="s">
        <v>512</v>
      </c>
      <c r="H639" s="237" t="s">
        <v>1007</v>
      </c>
      <c r="I639" s="237"/>
      <c r="J639" s="51"/>
      <c r="K639" s="52" t="str">
        <f t="shared" si="109"/>
        <v/>
      </c>
      <c r="L639" s="81" t="str">
        <f t="shared" si="110"/>
        <v/>
      </c>
      <c r="M639" s="53" t="str">
        <f>IF(K639="","",COUNTIF($K$7:K639,"ﾘｽﾄ１"))</f>
        <v/>
      </c>
      <c r="N639" s="53" t="str">
        <f t="shared" si="111"/>
        <v/>
      </c>
      <c r="O639" s="54" t="str">
        <f t="shared" si="112"/>
        <v/>
      </c>
      <c r="P639" s="53" t="str">
        <f t="shared" si="103"/>
        <v/>
      </c>
      <c r="Q639" s="52" t="str">
        <f t="shared" si="104"/>
        <v/>
      </c>
      <c r="R639" s="55" t="str">
        <f t="shared" si="105"/>
        <v/>
      </c>
      <c r="S639" s="52" t="str">
        <f t="shared" si="113"/>
        <v/>
      </c>
      <c r="T639" s="81" t="str">
        <f t="shared" si="106"/>
        <v/>
      </c>
      <c r="U639" s="53" t="str">
        <f>IF(S639="","",COUNTIF($S$7:S639,"該当２"))</f>
        <v/>
      </c>
      <c r="V639" s="56" t="str">
        <f t="shared" si="107"/>
        <v/>
      </c>
      <c r="W639" s="81" t="str">
        <f t="shared" si="108"/>
        <v/>
      </c>
      <c r="X639" s="53" t="str">
        <f>IF(V639="","",COUNTIF($V$7:V639,"該当３"))</f>
        <v/>
      </c>
    </row>
    <row r="640" spans="1:24">
      <c r="A640" s="237">
        <v>2020143001</v>
      </c>
      <c r="B640" s="237">
        <v>20</v>
      </c>
      <c r="C640" s="238">
        <v>201</v>
      </c>
      <c r="D640" s="239">
        <v>43</v>
      </c>
      <c r="E640" s="238">
        <v>1</v>
      </c>
      <c r="F640" s="237" t="s">
        <v>511</v>
      </c>
      <c r="G640" s="278" t="s">
        <v>512</v>
      </c>
      <c r="H640" s="237" t="s">
        <v>1007</v>
      </c>
      <c r="I640" s="237" t="s">
        <v>284</v>
      </c>
      <c r="J640" s="51"/>
      <c r="K640" s="52" t="str">
        <f t="shared" si="109"/>
        <v/>
      </c>
      <c r="L640" s="81" t="str">
        <f t="shared" si="110"/>
        <v/>
      </c>
      <c r="M640" s="53" t="str">
        <f>IF(K640="","",COUNTIF($K$7:K640,"ﾘｽﾄ１"))</f>
        <v/>
      </c>
      <c r="N640" s="53" t="str">
        <f t="shared" si="111"/>
        <v/>
      </c>
      <c r="O640" s="54" t="str">
        <f t="shared" si="112"/>
        <v/>
      </c>
      <c r="P640" s="53" t="str">
        <f t="shared" si="103"/>
        <v/>
      </c>
      <c r="Q640" s="52" t="str">
        <f t="shared" si="104"/>
        <v/>
      </c>
      <c r="R640" s="55" t="str">
        <f t="shared" si="105"/>
        <v/>
      </c>
      <c r="S640" s="52" t="str">
        <f t="shared" si="113"/>
        <v/>
      </c>
      <c r="T640" s="81" t="str">
        <f t="shared" si="106"/>
        <v/>
      </c>
      <c r="U640" s="53" t="str">
        <f>IF(S640="","",COUNTIF($S$7:S640,"該当２"))</f>
        <v/>
      </c>
      <c r="V640" s="56" t="str">
        <f t="shared" si="107"/>
        <v/>
      </c>
      <c r="W640" s="81" t="str">
        <f t="shared" si="108"/>
        <v/>
      </c>
      <c r="X640" s="53" t="str">
        <f>IF(V640="","",COUNTIF($V$7:V640,"該当３"))</f>
        <v/>
      </c>
    </row>
    <row r="641" spans="1:24">
      <c r="A641" s="237">
        <v>2020143002</v>
      </c>
      <c r="B641" s="237">
        <v>20</v>
      </c>
      <c r="C641" s="238">
        <v>201</v>
      </c>
      <c r="D641" s="239">
        <v>43</v>
      </c>
      <c r="E641" s="238">
        <v>2</v>
      </c>
      <c r="F641" s="237" t="s">
        <v>511</v>
      </c>
      <c r="G641" s="278" t="s">
        <v>512</v>
      </c>
      <c r="H641" s="237" t="s">
        <v>1007</v>
      </c>
      <c r="I641" s="237" t="s">
        <v>1008</v>
      </c>
      <c r="J641" s="51"/>
      <c r="K641" s="52" t="str">
        <f t="shared" si="109"/>
        <v/>
      </c>
      <c r="L641" s="81" t="str">
        <f t="shared" si="110"/>
        <v/>
      </c>
      <c r="M641" s="53" t="str">
        <f>IF(K641="","",COUNTIF($K$7:K641,"ﾘｽﾄ１"))</f>
        <v/>
      </c>
      <c r="N641" s="53" t="str">
        <f t="shared" si="111"/>
        <v/>
      </c>
      <c r="O641" s="54" t="str">
        <f t="shared" si="112"/>
        <v/>
      </c>
      <c r="P641" s="53" t="str">
        <f t="shared" si="103"/>
        <v/>
      </c>
      <c r="Q641" s="52" t="str">
        <f t="shared" si="104"/>
        <v/>
      </c>
      <c r="R641" s="55" t="str">
        <f t="shared" si="105"/>
        <v/>
      </c>
      <c r="S641" s="52" t="str">
        <f t="shared" si="113"/>
        <v/>
      </c>
      <c r="T641" s="81" t="str">
        <f t="shared" si="106"/>
        <v/>
      </c>
      <c r="U641" s="53" t="str">
        <f>IF(S641="","",COUNTIF($S$7:S641,"該当２"))</f>
        <v/>
      </c>
      <c r="V641" s="56" t="str">
        <f t="shared" si="107"/>
        <v/>
      </c>
      <c r="W641" s="81" t="str">
        <f t="shared" si="108"/>
        <v/>
      </c>
      <c r="X641" s="53" t="str">
        <f>IF(V641="","",COUNTIF($V$7:V641,"該当３"))</f>
        <v/>
      </c>
    </row>
    <row r="642" spans="1:24">
      <c r="A642" s="237">
        <v>2020143003</v>
      </c>
      <c r="B642" s="237">
        <v>20</v>
      </c>
      <c r="C642" s="238">
        <v>201</v>
      </c>
      <c r="D642" s="239">
        <v>43</v>
      </c>
      <c r="E642" s="238">
        <v>3</v>
      </c>
      <c r="F642" s="237" t="s">
        <v>511</v>
      </c>
      <c r="G642" s="278" t="s">
        <v>512</v>
      </c>
      <c r="H642" s="237" t="s">
        <v>1007</v>
      </c>
      <c r="I642" s="237" t="s">
        <v>1009</v>
      </c>
      <c r="J642" s="51"/>
      <c r="K642" s="52" t="str">
        <f t="shared" si="109"/>
        <v/>
      </c>
      <c r="L642" s="81" t="str">
        <f t="shared" si="110"/>
        <v/>
      </c>
      <c r="M642" s="53" t="str">
        <f>IF(K642="","",COUNTIF($K$7:K642,"ﾘｽﾄ１"))</f>
        <v/>
      </c>
      <c r="N642" s="53" t="str">
        <f t="shared" si="111"/>
        <v/>
      </c>
      <c r="O642" s="54" t="str">
        <f t="shared" si="112"/>
        <v/>
      </c>
      <c r="P642" s="53" t="str">
        <f t="shared" si="103"/>
        <v/>
      </c>
      <c r="Q642" s="52" t="str">
        <f t="shared" si="104"/>
        <v/>
      </c>
      <c r="R642" s="55" t="str">
        <f t="shared" si="105"/>
        <v/>
      </c>
      <c r="S642" s="52" t="str">
        <f t="shared" si="113"/>
        <v/>
      </c>
      <c r="T642" s="81" t="str">
        <f t="shared" si="106"/>
        <v/>
      </c>
      <c r="U642" s="53" t="str">
        <f>IF(S642="","",COUNTIF($S$7:S642,"該当２"))</f>
        <v/>
      </c>
      <c r="V642" s="56" t="str">
        <f t="shared" si="107"/>
        <v/>
      </c>
      <c r="W642" s="81" t="str">
        <f t="shared" si="108"/>
        <v/>
      </c>
      <c r="X642" s="53" t="str">
        <f>IF(V642="","",COUNTIF($V$7:V642,"該当３"))</f>
        <v/>
      </c>
    </row>
    <row r="643" spans="1:24">
      <c r="A643" s="237">
        <v>2020143004</v>
      </c>
      <c r="B643" s="237">
        <v>20</v>
      </c>
      <c r="C643" s="238">
        <v>201</v>
      </c>
      <c r="D643" s="239">
        <v>43</v>
      </c>
      <c r="E643" s="238">
        <v>4</v>
      </c>
      <c r="F643" s="237" t="s">
        <v>511</v>
      </c>
      <c r="G643" s="278" t="s">
        <v>512</v>
      </c>
      <c r="H643" s="237" t="s">
        <v>1007</v>
      </c>
      <c r="I643" s="237" t="s">
        <v>1010</v>
      </c>
      <c r="J643" s="51"/>
      <c r="K643" s="52" t="str">
        <f t="shared" si="109"/>
        <v/>
      </c>
      <c r="L643" s="81" t="str">
        <f t="shared" si="110"/>
        <v/>
      </c>
      <c r="M643" s="53" t="str">
        <f>IF(K643="","",COUNTIF($K$7:K643,"ﾘｽﾄ１"))</f>
        <v/>
      </c>
      <c r="N643" s="53" t="str">
        <f t="shared" si="111"/>
        <v/>
      </c>
      <c r="O643" s="54" t="str">
        <f t="shared" si="112"/>
        <v/>
      </c>
      <c r="P643" s="53" t="str">
        <f t="shared" si="103"/>
        <v/>
      </c>
      <c r="Q643" s="52" t="str">
        <f t="shared" si="104"/>
        <v/>
      </c>
      <c r="R643" s="55" t="str">
        <f t="shared" si="105"/>
        <v/>
      </c>
      <c r="S643" s="52" t="str">
        <f t="shared" si="113"/>
        <v/>
      </c>
      <c r="T643" s="81" t="str">
        <f t="shared" si="106"/>
        <v/>
      </c>
      <c r="U643" s="53" t="str">
        <f>IF(S643="","",COUNTIF($S$7:S643,"該当２"))</f>
        <v/>
      </c>
      <c r="V643" s="56" t="str">
        <f t="shared" si="107"/>
        <v/>
      </c>
      <c r="W643" s="81" t="str">
        <f t="shared" si="108"/>
        <v/>
      </c>
      <c r="X643" s="53" t="str">
        <f>IF(V643="","",COUNTIF($V$7:V643,"該当３"))</f>
        <v/>
      </c>
    </row>
    <row r="644" spans="1:24">
      <c r="A644" s="237">
        <v>2020143005</v>
      </c>
      <c r="B644" s="237">
        <v>20</v>
      </c>
      <c r="C644" s="238">
        <v>201</v>
      </c>
      <c r="D644" s="239">
        <v>43</v>
      </c>
      <c r="E644" s="238">
        <v>5</v>
      </c>
      <c r="F644" s="237" t="s">
        <v>511</v>
      </c>
      <c r="G644" s="278" t="s">
        <v>512</v>
      </c>
      <c r="H644" s="237" t="s">
        <v>1007</v>
      </c>
      <c r="I644" s="237" t="s">
        <v>1011</v>
      </c>
      <c r="J644" s="51"/>
      <c r="K644" s="52" t="str">
        <f t="shared" si="109"/>
        <v/>
      </c>
      <c r="L644" s="81" t="str">
        <f t="shared" si="110"/>
        <v/>
      </c>
      <c r="M644" s="53" t="str">
        <f>IF(K644="","",COUNTIF($K$7:K644,"ﾘｽﾄ１"))</f>
        <v/>
      </c>
      <c r="N644" s="53" t="str">
        <f t="shared" si="111"/>
        <v/>
      </c>
      <c r="O644" s="54" t="str">
        <f t="shared" si="112"/>
        <v/>
      </c>
      <c r="P644" s="53" t="str">
        <f t="shared" si="103"/>
        <v/>
      </c>
      <c r="Q644" s="52" t="str">
        <f t="shared" si="104"/>
        <v/>
      </c>
      <c r="R644" s="55" t="str">
        <f t="shared" si="105"/>
        <v/>
      </c>
      <c r="S644" s="52" t="str">
        <f t="shared" si="113"/>
        <v/>
      </c>
      <c r="T644" s="81" t="str">
        <f t="shared" si="106"/>
        <v/>
      </c>
      <c r="U644" s="53" t="str">
        <f>IF(S644="","",COUNTIF($S$7:S644,"該当２"))</f>
        <v/>
      </c>
      <c r="V644" s="56" t="str">
        <f t="shared" si="107"/>
        <v/>
      </c>
      <c r="W644" s="81" t="str">
        <f t="shared" si="108"/>
        <v/>
      </c>
      <c r="X644" s="53" t="str">
        <f>IF(V644="","",COUNTIF($V$7:V644,"該当３"))</f>
        <v/>
      </c>
    </row>
    <row r="645" spans="1:24">
      <c r="A645" s="237">
        <v>2020143006</v>
      </c>
      <c r="B645" s="237">
        <v>20</v>
      </c>
      <c r="C645" s="238">
        <v>201</v>
      </c>
      <c r="D645" s="239">
        <v>43</v>
      </c>
      <c r="E645" s="238">
        <v>6</v>
      </c>
      <c r="F645" s="237" t="s">
        <v>511</v>
      </c>
      <c r="G645" s="278" t="s">
        <v>512</v>
      </c>
      <c r="H645" s="237" t="s">
        <v>1007</v>
      </c>
      <c r="I645" s="237" t="s">
        <v>1012</v>
      </c>
      <c r="J645" s="51"/>
      <c r="K645" s="52" t="str">
        <f t="shared" si="109"/>
        <v/>
      </c>
      <c r="L645" s="81" t="str">
        <f t="shared" si="110"/>
        <v/>
      </c>
      <c r="M645" s="53" t="str">
        <f>IF(K645="","",COUNTIF($K$7:K645,"ﾘｽﾄ１"))</f>
        <v/>
      </c>
      <c r="N645" s="53" t="str">
        <f t="shared" si="111"/>
        <v/>
      </c>
      <c r="O645" s="54" t="str">
        <f t="shared" si="112"/>
        <v/>
      </c>
      <c r="P645" s="53" t="str">
        <f t="shared" si="103"/>
        <v/>
      </c>
      <c r="Q645" s="52" t="str">
        <f t="shared" si="104"/>
        <v/>
      </c>
      <c r="R645" s="55" t="str">
        <f t="shared" si="105"/>
        <v/>
      </c>
      <c r="S645" s="52" t="str">
        <f t="shared" si="113"/>
        <v/>
      </c>
      <c r="T645" s="81" t="str">
        <f t="shared" si="106"/>
        <v/>
      </c>
      <c r="U645" s="53" t="str">
        <f>IF(S645="","",COUNTIF($S$7:S645,"該当２"))</f>
        <v/>
      </c>
      <c r="V645" s="56" t="str">
        <f t="shared" si="107"/>
        <v/>
      </c>
      <c r="W645" s="81" t="str">
        <f t="shared" si="108"/>
        <v/>
      </c>
      <c r="X645" s="53" t="str">
        <f>IF(V645="","",COUNTIF($V$7:V645,"該当３"))</f>
        <v/>
      </c>
    </row>
    <row r="646" spans="1:24">
      <c r="A646" s="237">
        <v>2020143007</v>
      </c>
      <c r="B646" s="237">
        <v>20</v>
      </c>
      <c r="C646" s="238">
        <v>201</v>
      </c>
      <c r="D646" s="239">
        <v>43</v>
      </c>
      <c r="E646" s="238">
        <v>7</v>
      </c>
      <c r="F646" s="237" t="s">
        <v>511</v>
      </c>
      <c r="G646" s="278" t="s">
        <v>512</v>
      </c>
      <c r="H646" s="237" t="s">
        <v>1007</v>
      </c>
      <c r="I646" s="237" t="s">
        <v>1013</v>
      </c>
      <c r="J646" s="51"/>
      <c r="K646" s="52" t="str">
        <f t="shared" si="109"/>
        <v/>
      </c>
      <c r="L646" s="81" t="str">
        <f t="shared" si="110"/>
        <v/>
      </c>
      <c r="M646" s="53" t="str">
        <f>IF(K646="","",COUNTIF($K$7:K646,"ﾘｽﾄ１"))</f>
        <v/>
      </c>
      <c r="N646" s="53" t="str">
        <f t="shared" si="111"/>
        <v/>
      </c>
      <c r="O646" s="54" t="str">
        <f t="shared" si="112"/>
        <v/>
      </c>
      <c r="P646" s="53" t="str">
        <f t="shared" si="103"/>
        <v/>
      </c>
      <c r="Q646" s="52" t="str">
        <f t="shared" si="104"/>
        <v/>
      </c>
      <c r="R646" s="55" t="str">
        <f t="shared" si="105"/>
        <v/>
      </c>
      <c r="S646" s="52" t="str">
        <f t="shared" si="113"/>
        <v/>
      </c>
      <c r="T646" s="81" t="str">
        <f t="shared" si="106"/>
        <v/>
      </c>
      <c r="U646" s="53" t="str">
        <f>IF(S646="","",COUNTIF($S$7:S646,"該当２"))</f>
        <v/>
      </c>
      <c r="V646" s="56" t="str">
        <f t="shared" si="107"/>
        <v/>
      </c>
      <c r="W646" s="81" t="str">
        <f t="shared" si="108"/>
        <v/>
      </c>
      <c r="X646" s="53" t="str">
        <f>IF(V646="","",COUNTIF($V$7:V646,"該当３"))</f>
        <v/>
      </c>
    </row>
    <row r="647" spans="1:24">
      <c r="A647" s="237">
        <v>2020143008</v>
      </c>
      <c r="B647" s="237">
        <v>20</v>
      </c>
      <c r="C647" s="238">
        <v>201</v>
      </c>
      <c r="D647" s="239">
        <v>43</v>
      </c>
      <c r="E647" s="238">
        <v>8</v>
      </c>
      <c r="F647" s="237" t="s">
        <v>511</v>
      </c>
      <c r="G647" s="278" t="s">
        <v>512</v>
      </c>
      <c r="H647" s="237" t="s">
        <v>1007</v>
      </c>
      <c r="I647" s="237" t="s">
        <v>1014</v>
      </c>
      <c r="J647" s="51"/>
      <c r="K647" s="52" t="str">
        <f t="shared" si="109"/>
        <v/>
      </c>
      <c r="L647" s="81" t="str">
        <f t="shared" si="110"/>
        <v/>
      </c>
      <c r="M647" s="53" t="str">
        <f>IF(K647="","",COUNTIF($K$7:K647,"ﾘｽﾄ１"))</f>
        <v/>
      </c>
      <c r="N647" s="53" t="str">
        <f t="shared" si="111"/>
        <v/>
      </c>
      <c r="O647" s="54" t="str">
        <f t="shared" si="112"/>
        <v/>
      </c>
      <c r="P647" s="53" t="str">
        <f t="shared" si="103"/>
        <v/>
      </c>
      <c r="Q647" s="52" t="str">
        <f t="shared" si="104"/>
        <v/>
      </c>
      <c r="R647" s="55" t="str">
        <f t="shared" si="105"/>
        <v/>
      </c>
      <c r="S647" s="52" t="str">
        <f t="shared" si="113"/>
        <v/>
      </c>
      <c r="T647" s="81" t="str">
        <f t="shared" si="106"/>
        <v/>
      </c>
      <c r="U647" s="53" t="str">
        <f>IF(S647="","",COUNTIF($S$7:S647,"該当２"))</f>
        <v/>
      </c>
      <c r="V647" s="56" t="str">
        <f t="shared" si="107"/>
        <v/>
      </c>
      <c r="W647" s="81" t="str">
        <f t="shared" si="108"/>
        <v/>
      </c>
      <c r="X647" s="53" t="str">
        <f>IF(V647="","",COUNTIF($V$7:V647,"該当３"))</f>
        <v/>
      </c>
    </row>
    <row r="648" spans="1:24">
      <c r="A648" s="237">
        <v>2020143009</v>
      </c>
      <c r="B648" s="237">
        <v>20</v>
      </c>
      <c r="C648" s="238">
        <v>201</v>
      </c>
      <c r="D648" s="239">
        <v>43</v>
      </c>
      <c r="E648" s="238">
        <v>9</v>
      </c>
      <c r="F648" s="237" t="s">
        <v>511</v>
      </c>
      <c r="G648" s="278" t="s">
        <v>512</v>
      </c>
      <c r="H648" s="237" t="s">
        <v>1007</v>
      </c>
      <c r="I648" s="237" t="s">
        <v>1015</v>
      </c>
      <c r="J648" s="51"/>
      <c r="K648" s="52" t="str">
        <f t="shared" si="109"/>
        <v/>
      </c>
      <c r="L648" s="81" t="str">
        <f t="shared" si="110"/>
        <v/>
      </c>
      <c r="M648" s="53" t="str">
        <f>IF(K648="","",COUNTIF($K$7:K648,"ﾘｽﾄ１"))</f>
        <v/>
      </c>
      <c r="N648" s="53" t="str">
        <f t="shared" si="111"/>
        <v/>
      </c>
      <c r="O648" s="54" t="str">
        <f t="shared" si="112"/>
        <v/>
      </c>
      <c r="P648" s="53" t="str">
        <f t="shared" si="103"/>
        <v/>
      </c>
      <c r="Q648" s="52" t="str">
        <f t="shared" si="104"/>
        <v/>
      </c>
      <c r="R648" s="55" t="str">
        <f t="shared" si="105"/>
        <v/>
      </c>
      <c r="S648" s="52" t="str">
        <f t="shared" si="113"/>
        <v/>
      </c>
      <c r="T648" s="81" t="str">
        <f t="shared" si="106"/>
        <v/>
      </c>
      <c r="U648" s="53" t="str">
        <f>IF(S648="","",COUNTIF($S$7:S648,"該当２"))</f>
        <v/>
      </c>
      <c r="V648" s="56" t="str">
        <f t="shared" si="107"/>
        <v/>
      </c>
      <c r="W648" s="81" t="str">
        <f t="shared" si="108"/>
        <v/>
      </c>
      <c r="X648" s="53" t="str">
        <f>IF(V648="","",COUNTIF($V$7:V648,"該当３"))</f>
        <v/>
      </c>
    </row>
    <row r="649" spans="1:24">
      <c r="A649" s="237">
        <v>2020143010</v>
      </c>
      <c r="B649" s="237">
        <v>20</v>
      </c>
      <c r="C649" s="238">
        <v>201</v>
      </c>
      <c r="D649" s="239">
        <v>43</v>
      </c>
      <c r="E649" s="238">
        <v>10</v>
      </c>
      <c r="F649" s="237" t="s">
        <v>511</v>
      </c>
      <c r="G649" s="278" t="s">
        <v>512</v>
      </c>
      <c r="H649" s="237" t="s">
        <v>1007</v>
      </c>
      <c r="I649" s="237" t="s">
        <v>741</v>
      </c>
      <c r="J649" s="51"/>
      <c r="K649" s="52" t="str">
        <f t="shared" si="109"/>
        <v/>
      </c>
      <c r="L649" s="81" t="str">
        <f t="shared" si="110"/>
        <v/>
      </c>
      <c r="M649" s="53" t="str">
        <f>IF(K649="","",COUNTIF($K$7:K649,"ﾘｽﾄ１"))</f>
        <v/>
      </c>
      <c r="N649" s="53" t="str">
        <f t="shared" si="111"/>
        <v/>
      </c>
      <c r="O649" s="54" t="str">
        <f t="shared" si="112"/>
        <v/>
      </c>
      <c r="P649" s="53" t="str">
        <f t="shared" si="103"/>
        <v/>
      </c>
      <c r="Q649" s="52" t="str">
        <f t="shared" si="104"/>
        <v/>
      </c>
      <c r="R649" s="55" t="str">
        <f t="shared" si="105"/>
        <v/>
      </c>
      <c r="S649" s="52" t="str">
        <f t="shared" si="113"/>
        <v/>
      </c>
      <c r="T649" s="81" t="str">
        <f t="shared" si="106"/>
        <v/>
      </c>
      <c r="U649" s="53" t="str">
        <f>IF(S649="","",COUNTIF($S$7:S649,"該当２"))</f>
        <v/>
      </c>
      <c r="V649" s="56" t="str">
        <f t="shared" si="107"/>
        <v/>
      </c>
      <c r="W649" s="81" t="str">
        <f t="shared" si="108"/>
        <v/>
      </c>
      <c r="X649" s="53" t="str">
        <f>IF(V649="","",COUNTIF($V$7:V649,"該当３"))</f>
        <v/>
      </c>
    </row>
    <row r="650" spans="1:24">
      <c r="A650" s="237">
        <v>2020143011</v>
      </c>
      <c r="B650" s="237">
        <v>20</v>
      </c>
      <c r="C650" s="238">
        <v>201</v>
      </c>
      <c r="D650" s="239">
        <v>43</v>
      </c>
      <c r="E650" s="238">
        <v>11</v>
      </c>
      <c r="F650" s="237" t="s">
        <v>511</v>
      </c>
      <c r="G650" s="278" t="s">
        <v>512</v>
      </c>
      <c r="H650" s="237" t="s">
        <v>1007</v>
      </c>
      <c r="I650" s="237" t="s">
        <v>1016</v>
      </c>
      <c r="J650" s="51"/>
      <c r="K650" s="52" t="str">
        <f t="shared" si="109"/>
        <v/>
      </c>
      <c r="L650" s="81" t="str">
        <f t="shared" si="110"/>
        <v/>
      </c>
      <c r="M650" s="53" t="str">
        <f>IF(K650="","",COUNTIF($K$7:K650,"ﾘｽﾄ１"))</f>
        <v/>
      </c>
      <c r="N650" s="53" t="str">
        <f t="shared" si="111"/>
        <v/>
      </c>
      <c r="O650" s="54" t="str">
        <f t="shared" si="112"/>
        <v/>
      </c>
      <c r="P650" s="53" t="str">
        <f t="shared" ref="P650:P713" si="114">IF(O650="該当１",G650,"")</f>
        <v/>
      </c>
      <c r="Q650" s="52" t="str">
        <f t="shared" ref="Q650:Q713" si="115">IF(O650="該当１","ﾘｽﾄ2","")</f>
        <v/>
      </c>
      <c r="R650" s="55" t="str">
        <f t="shared" ref="R650:R713" si="116">IF(Q650="ﾘｽﾄ2",H650,"")</f>
        <v/>
      </c>
      <c r="S650" s="52" t="str">
        <f t="shared" si="113"/>
        <v/>
      </c>
      <c r="T650" s="81" t="str">
        <f t="shared" ref="T650:T713" si="117">IF(S650="該当２",H650,"")</f>
        <v/>
      </c>
      <c r="U650" s="53" t="str">
        <f>IF(S650="","",COUNTIF($S$7:S650,"該当２"))</f>
        <v/>
      </c>
      <c r="V650" s="56" t="str">
        <f t="shared" ref="V650:V713" si="118">IF(AND($S$2=H650,E650&gt;0,E650&lt;998),"該当３","")</f>
        <v/>
      </c>
      <c r="W650" s="81" t="str">
        <f t="shared" ref="W650:W713" si="119">IF(V650="該当３",I650,"")</f>
        <v/>
      </c>
      <c r="X650" s="53" t="str">
        <f>IF(V650="","",COUNTIF($V$7:V650,"該当３"))</f>
        <v/>
      </c>
    </row>
    <row r="651" spans="1:24">
      <c r="A651" s="237">
        <v>2020143012</v>
      </c>
      <c r="B651" s="237">
        <v>20</v>
      </c>
      <c r="C651" s="238">
        <v>201</v>
      </c>
      <c r="D651" s="239">
        <v>43</v>
      </c>
      <c r="E651" s="238">
        <v>12</v>
      </c>
      <c r="F651" s="237" t="s">
        <v>511</v>
      </c>
      <c r="G651" s="278" t="s">
        <v>512</v>
      </c>
      <c r="H651" s="237" t="s">
        <v>1007</v>
      </c>
      <c r="I651" s="237" t="s">
        <v>1017</v>
      </c>
      <c r="J651" s="51"/>
      <c r="K651" s="52" t="str">
        <f t="shared" ref="K651:K714" si="120">IF(AND($C651&gt;0,$H651=""),"ﾘｽﾄ１","")</f>
        <v/>
      </c>
      <c r="L651" s="81" t="str">
        <f t="shared" ref="L651:L714" si="121">IF(K651="ﾘｽﾄ１",G651,"")</f>
        <v/>
      </c>
      <c r="M651" s="53" t="str">
        <f>IF(K651="","",COUNTIF($K$7:K651,"ﾘｽﾄ１"))</f>
        <v/>
      </c>
      <c r="N651" s="53" t="str">
        <f t="shared" ref="N651:N714" si="122">IF(AND(D651=0,E651&gt;0),"同一区","")</f>
        <v/>
      </c>
      <c r="O651" s="54" t="str">
        <f t="shared" ref="O651:O714" si="123">IF(AND(EXACT($K$2,G651),H651&gt;0),"該当１","")</f>
        <v/>
      </c>
      <c r="P651" s="53" t="str">
        <f t="shared" si="114"/>
        <v/>
      </c>
      <c r="Q651" s="52" t="str">
        <f t="shared" si="115"/>
        <v/>
      </c>
      <c r="R651" s="55" t="str">
        <f t="shared" si="116"/>
        <v/>
      </c>
      <c r="S651" s="52" t="str">
        <f t="shared" ref="S651:S714" si="124">IF(AND(Q651="ﾘｽﾄ2",OR(I651=0,AND(N651="同一区",E651=1))),"該当２","")</f>
        <v/>
      </c>
      <c r="T651" s="81" t="str">
        <f t="shared" si="117"/>
        <v/>
      </c>
      <c r="U651" s="53" t="str">
        <f>IF(S651="","",COUNTIF($S$7:S651,"該当２"))</f>
        <v/>
      </c>
      <c r="V651" s="56" t="str">
        <f t="shared" si="118"/>
        <v/>
      </c>
      <c r="W651" s="81" t="str">
        <f t="shared" si="119"/>
        <v/>
      </c>
      <c r="X651" s="53" t="str">
        <f>IF(V651="","",COUNTIF($V$7:V651,"該当３"))</f>
        <v/>
      </c>
    </row>
    <row r="652" spans="1:24">
      <c r="A652" s="237">
        <v>2020143013</v>
      </c>
      <c r="B652" s="237">
        <v>20</v>
      </c>
      <c r="C652" s="238">
        <v>201</v>
      </c>
      <c r="D652" s="239">
        <v>43</v>
      </c>
      <c r="E652" s="238">
        <v>13</v>
      </c>
      <c r="F652" s="237" t="s">
        <v>511</v>
      </c>
      <c r="G652" s="278" t="s">
        <v>512</v>
      </c>
      <c r="H652" s="237" t="s">
        <v>1007</v>
      </c>
      <c r="I652" s="237" t="s">
        <v>1018</v>
      </c>
      <c r="J652" s="51"/>
      <c r="K652" s="52" t="str">
        <f t="shared" si="120"/>
        <v/>
      </c>
      <c r="L652" s="81" t="str">
        <f t="shared" si="121"/>
        <v/>
      </c>
      <c r="M652" s="53" t="str">
        <f>IF(K652="","",COUNTIF($K$7:K652,"ﾘｽﾄ１"))</f>
        <v/>
      </c>
      <c r="N652" s="53" t="str">
        <f t="shared" si="122"/>
        <v/>
      </c>
      <c r="O652" s="54" t="str">
        <f t="shared" si="123"/>
        <v/>
      </c>
      <c r="P652" s="53" t="str">
        <f t="shared" si="114"/>
        <v/>
      </c>
      <c r="Q652" s="52" t="str">
        <f t="shared" si="115"/>
        <v/>
      </c>
      <c r="R652" s="55" t="str">
        <f t="shared" si="116"/>
        <v/>
      </c>
      <c r="S652" s="52" t="str">
        <f t="shared" si="124"/>
        <v/>
      </c>
      <c r="T652" s="81" t="str">
        <f t="shared" si="117"/>
        <v/>
      </c>
      <c r="U652" s="53" t="str">
        <f>IF(S652="","",COUNTIF($S$7:S652,"該当２"))</f>
        <v/>
      </c>
      <c r="V652" s="56" t="str">
        <f t="shared" si="118"/>
        <v/>
      </c>
      <c r="W652" s="81" t="str">
        <f t="shared" si="119"/>
        <v/>
      </c>
      <c r="X652" s="53" t="str">
        <f>IF(V652="","",COUNTIF($V$7:V652,"該当３"))</f>
        <v/>
      </c>
    </row>
    <row r="653" spans="1:24">
      <c r="A653" s="237">
        <v>2020143014</v>
      </c>
      <c r="B653" s="237">
        <v>20</v>
      </c>
      <c r="C653" s="238">
        <v>201</v>
      </c>
      <c r="D653" s="239">
        <v>43</v>
      </c>
      <c r="E653" s="238">
        <v>14</v>
      </c>
      <c r="F653" s="237" t="s">
        <v>511</v>
      </c>
      <c r="G653" s="278" t="s">
        <v>512</v>
      </c>
      <c r="H653" s="237" t="s">
        <v>1007</v>
      </c>
      <c r="I653" s="237" t="s">
        <v>1019</v>
      </c>
      <c r="J653" s="51"/>
      <c r="K653" s="52" t="str">
        <f t="shared" si="120"/>
        <v/>
      </c>
      <c r="L653" s="81" t="str">
        <f t="shared" si="121"/>
        <v/>
      </c>
      <c r="M653" s="53" t="str">
        <f>IF(K653="","",COUNTIF($K$7:K653,"ﾘｽﾄ１"))</f>
        <v/>
      </c>
      <c r="N653" s="53" t="str">
        <f t="shared" si="122"/>
        <v/>
      </c>
      <c r="O653" s="54" t="str">
        <f t="shared" si="123"/>
        <v/>
      </c>
      <c r="P653" s="53" t="str">
        <f t="shared" si="114"/>
        <v/>
      </c>
      <c r="Q653" s="52" t="str">
        <f t="shared" si="115"/>
        <v/>
      </c>
      <c r="R653" s="55" t="str">
        <f t="shared" si="116"/>
        <v/>
      </c>
      <c r="S653" s="52" t="str">
        <f t="shared" si="124"/>
        <v/>
      </c>
      <c r="T653" s="81" t="str">
        <f t="shared" si="117"/>
        <v/>
      </c>
      <c r="U653" s="53" t="str">
        <f>IF(S653="","",COUNTIF($S$7:S653,"該当２"))</f>
        <v/>
      </c>
      <c r="V653" s="56" t="str">
        <f t="shared" si="118"/>
        <v/>
      </c>
      <c r="W653" s="81" t="str">
        <f t="shared" si="119"/>
        <v/>
      </c>
      <c r="X653" s="53" t="str">
        <f>IF(V653="","",COUNTIF($V$7:V653,"該当３"))</f>
        <v/>
      </c>
    </row>
    <row r="654" spans="1:24">
      <c r="A654" s="237">
        <v>2020143015</v>
      </c>
      <c r="B654" s="237">
        <v>20</v>
      </c>
      <c r="C654" s="238">
        <v>201</v>
      </c>
      <c r="D654" s="239">
        <v>43</v>
      </c>
      <c r="E654" s="238">
        <v>15</v>
      </c>
      <c r="F654" s="237" t="s">
        <v>511</v>
      </c>
      <c r="G654" s="278" t="s">
        <v>512</v>
      </c>
      <c r="H654" s="237" t="s">
        <v>1007</v>
      </c>
      <c r="I654" s="237" t="s">
        <v>919</v>
      </c>
      <c r="J654" s="51"/>
      <c r="K654" s="52" t="str">
        <f t="shared" si="120"/>
        <v/>
      </c>
      <c r="L654" s="81" t="str">
        <f t="shared" si="121"/>
        <v/>
      </c>
      <c r="M654" s="53" t="str">
        <f>IF(K654="","",COUNTIF($K$7:K654,"ﾘｽﾄ１"))</f>
        <v/>
      </c>
      <c r="N654" s="53" t="str">
        <f t="shared" si="122"/>
        <v/>
      </c>
      <c r="O654" s="54" t="str">
        <f t="shared" si="123"/>
        <v/>
      </c>
      <c r="P654" s="53" t="str">
        <f t="shared" si="114"/>
        <v/>
      </c>
      <c r="Q654" s="52" t="str">
        <f t="shared" si="115"/>
        <v/>
      </c>
      <c r="R654" s="55" t="str">
        <f t="shared" si="116"/>
        <v/>
      </c>
      <c r="S654" s="52" t="str">
        <f t="shared" si="124"/>
        <v/>
      </c>
      <c r="T654" s="81" t="str">
        <f t="shared" si="117"/>
        <v/>
      </c>
      <c r="U654" s="53" t="str">
        <f>IF(S654="","",COUNTIF($S$7:S654,"該当２"))</f>
        <v/>
      </c>
      <c r="V654" s="56" t="str">
        <f t="shared" si="118"/>
        <v/>
      </c>
      <c r="W654" s="81" t="str">
        <f t="shared" si="119"/>
        <v/>
      </c>
      <c r="X654" s="53" t="str">
        <f>IF(V654="","",COUNTIF($V$7:V654,"該当３"))</f>
        <v/>
      </c>
    </row>
    <row r="655" spans="1:24">
      <c r="A655" s="237">
        <v>2020143016</v>
      </c>
      <c r="B655" s="237">
        <v>20</v>
      </c>
      <c r="C655" s="238">
        <v>201</v>
      </c>
      <c r="D655" s="239">
        <v>43</v>
      </c>
      <c r="E655" s="238">
        <v>16</v>
      </c>
      <c r="F655" s="237" t="s">
        <v>511</v>
      </c>
      <c r="G655" s="278" t="s">
        <v>512</v>
      </c>
      <c r="H655" s="237" t="s">
        <v>1007</v>
      </c>
      <c r="I655" s="237" t="s">
        <v>462</v>
      </c>
      <c r="J655" s="51"/>
      <c r="K655" s="52" t="str">
        <f t="shared" si="120"/>
        <v/>
      </c>
      <c r="L655" s="81" t="str">
        <f t="shared" si="121"/>
        <v/>
      </c>
      <c r="M655" s="53" t="str">
        <f>IF(K655="","",COUNTIF($K$7:K655,"ﾘｽﾄ１"))</f>
        <v/>
      </c>
      <c r="N655" s="53" t="str">
        <f t="shared" si="122"/>
        <v/>
      </c>
      <c r="O655" s="54" t="str">
        <f t="shared" si="123"/>
        <v/>
      </c>
      <c r="P655" s="53" t="str">
        <f t="shared" si="114"/>
        <v/>
      </c>
      <c r="Q655" s="52" t="str">
        <f t="shared" si="115"/>
        <v/>
      </c>
      <c r="R655" s="55" t="str">
        <f t="shared" si="116"/>
        <v/>
      </c>
      <c r="S655" s="52" t="str">
        <f t="shared" si="124"/>
        <v/>
      </c>
      <c r="T655" s="81" t="str">
        <f t="shared" si="117"/>
        <v/>
      </c>
      <c r="U655" s="53" t="str">
        <f>IF(S655="","",COUNTIF($S$7:S655,"該当２"))</f>
        <v/>
      </c>
      <c r="V655" s="56" t="str">
        <f t="shared" si="118"/>
        <v/>
      </c>
      <c r="W655" s="81" t="str">
        <f t="shared" si="119"/>
        <v/>
      </c>
      <c r="X655" s="53" t="str">
        <f>IF(V655="","",COUNTIF($V$7:V655,"該当３"))</f>
        <v/>
      </c>
    </row>
    <row r="656" spans="1:24">
      <c r="A656" s="237">
        <v>2020143017</v>
      </c>
      <c r="B656" s="237">
        <v>20</v>
      </c>
      <c r="C656" s="238">
        <v>201</v>
      </c>
      <c r="D656" s="239">
        <v>43</v>
      </c>
      <c r="E656" s="238">
        <v>17</v>
      </c>
      <c r="F656" s="237" t="s">
        <v>511</v>
      </c>
      <c r="G656" s="278" t="s">
        <v>512</v>
      </c>
      <c r="H656" s="237" t="s">
        <v>1007</v>
      </c>
      <c r="I656" s="237" t="s">
        <v>1020</v>
      </c>
      <c r="J656" s="51"/>
      <c r="K656" s="52" t="str">
        <f t="shared" si="120"/>
        <v/>
      </c>
      <c r="L656" s="81" t="str">
        <f t="shared" si="121"/>
        <v/>
      </c>
      <c r="M656" s="53" t="str">
        <f>IF(K656="","",COUNTIF($K$7:K656,"ﾘｽﾄ１"))</f>
        <v/>
      </c>
      <c r="N656" s="53" t="str">
        <f t="shared" si="122"/>
        <v/>
      </c>
      <c r="O656" s="54" t="str">
        <f t="shared" si="123"/>
        <v/>
      </c>
      <c r="P656" s="53" t="str">
        <f t="shared" si="114"/>
        <v/>
      </c>
      <c r="Q656" s="52" t="str">
        <f t="shared" si="115"/>
        <v/>
      </c>
      <c r="R656" s="55" t="str">
        <f t="shared" si="116"/>
        <v/>
      </c>
      <c r="S656" s="52" t="str">
        <f t="shared" si="124"/>
        <v/>
      </c>
      <c r="T656" s="81" t="str">
        <f t="shared" si="117"/>
        <v/>
      </c>
      <c r="U656" s="53" t="str">
        <f>IF(S656="","",COUNTIF($S$7:S656,"該当２"))</f>
        <v/>
      </c>
      <c r="V656" s="56" t="str">
        <f t="shared" si="118"/>
        <v/>
      </c>
      <c r="W656" s="81" t="str">
        <f t="shared" si="119"/>
        <v/>
      </c>
      <c r="X656" s="53" t="str">
        <f>IF(V656="","",COUNTIF($V$7:V656,"該当３"))</f>
        <v/>
      </c>
    </row>
    <row r="657" spans="1:24">
      <c r="A657" s="237">
        <v>2020143018</v>
      </c>
      <c r="B657" s="237">
        <v>20</v>
      </c>
      <c r="C657" s="238">
        <v>201</v>
      </c>
      <c r="D657" s="239">
        <v>43</v>
      </c>
      <c r="E657" s="238">
        <v>18</v>
      </c>
      <c r="F657" s="237" t="s">
        <v>511</v>
      </c>
      <c r="G657" s="278" t="s">
        <v>512</v>
      </c>
      <c r="H657" s="237" t="s">
        <v>1007</v>
      </c>
      <c r="I657" s="237" t="s">
        <v>1021</v>
      </c>
      <c r="J657" s="51"/>
      <c r="K657" s="52" t="str">
        <f t="shared" si="120"/>
        <v/>
      </c>
      <c r="L657" s="81" t="str">
        <f t="shared" si="121"/>
        <v/>
      </c>
      <c r="M657" s="53" t="str">
        <f>IF(K657="","",COUNTIF($K$7:K657,"ﾘｽﾄ１"))</f>
        <v/>
      </c>
      <c r="N657" s="53" t="str">
        <f t="shared" si="122"/>
        <v/>
      </c>
      <c r="O657" s="54" t="str">
        <f t="shared" si="123"/>
        <v/>
      </c>
      <c r="P657" s="53" t="str">
        <f t="shared" si="114"/>
        <v/>
      </c>
      <c r="Q657" s="52" t="str">
        <f t="shared" si="115"/>
        <v/>
      </c>
      <c r="R657" s="55" t="str">
        <f t="shared" si="116"/>
        <v/>
      </c>
      <c r="S657" s="52" t="str">
        <f t="shared" si="124"/>
        <v/>
      </c>
      <c r="T657" s="81" t="str">
        <f t="shared" si="117"/>
        <v/>
      </c>
      <c r="U657" s="53" t="str">
        <f>IF(S657="","",COUNTIF($S$7:S657,"該当２"))</f>
        <v/>
      </c>
      <c r="V657" s="56" t="str">
        <f t="shared" si="118"/>
        <v/>
      </c>
      <c r="W657" s="81" t="str">
        <f t="shared" si="119"/>
        <v/>
      </c>
      <c r="X657" s="53" t="str">
        <f>IF(V657="","",COUNTIF($V$7:V657,"該当３"))</f>
        <v/>
      </c>
    </row>
    <row r="658" spans="1:24">
      <c r="A658" s="237">
        <v>2020143019</v>
      </c>
      <c r="B658" s="237">
        <v>20</v>
      </c>
      <c r="C658" s="238">
        <v>201</v>
      </c>
      <c r="D658" s="239">
        <v>43</v>
      </c>
      <c r="E658" s="238">
        <v>19</v>
      </c>
      <c r="F658" s="237" t="s">
        <v>511</v>
      </c>
      <c r="G658" s="278" t="s">
        <v>512</v>
      </c>
      <c r="H658" s="237" t="s">
        <v>1007</v>
      </c>
      <c r="I658" s="237" t="s">
        <v>650</v>
      </c>
      <c r="J658" s="51"/>
      <c r="K658" s="52" t="str">
        <f t="shared" si="120"/>
        <v/>
      </c>
      <c r="L658" s="81" t="str">
        <f t="shared" si="121"/>
        <v/>
      </c>
      <c r="M658" s="53" t="str">
        <f>IF(K658="","",COUNTIF($K$7:K658,"ﾘｽﾄ１"))</f>
        <v/>
      </c>
      <c r="N658" s="53" t="str">
        <f t="shared" si="122"/>
        <v/>
      </c>
      <c r="O658" s="54" t="str">
        <f t="shared" si="123"/>
        <v/>
      </c>
      <c r="P658" s="53" t="str">
        <f t="shared" si="114"/>
        <v/>
      </c>
      <c r="Q658" s="52" t="str">
        <f t="shared" si="115"/>
        <v/>
      </c>
      <c r="R658" s="55" t="str">
        <f t="shared" si="116"/>
        <v/>
      </c>
      <c r="S658" s="52" t="str">
        <f t="shared" si="124"/>
        <v/>
      </c>
      <c r="T658" s="81" t="str">
        <f t="shared" si="117"/>
        <v/>
      </c>
      <c r="U658" s="53" t="str">
        <f>IF(S658="","",COUNTIF($S$7:S658,"該当２"))</f>
        <v/>
      </c>
      <c r="V658" s="56" t="str">
        <f t="shared" si="118"/>
        <v/>
      </c>
      <c r="W658" s="81" t="str">
        <f t="shared" si="119"/>
        <v/>
      </c>
      <c r="X658" s="53" t="str">
        <f>IF(V658="","",COUNTIF($V$7:V658,"該当３"))</f>
        <v/>
      </c>
    </row>
    <row r="659" spans="1:24">
      <c r="A659" s="237">
        <v>2020143020</v>
      </c>
      <c r="B659" s="237">
        <v>20</v>
      </c>
      <c r="C659" s="238">
        <v>201</v>
      </c>
      <c r="D659" s="239">
        <v>43</v>
      </c>
      <c r="E659" s="238">
        <v>20</v>
      </c>
      <c r="F659" s="237" t="s">
        <v>511</v>
      </c>
      <c r="G659" s="278" t="s">
        <v>512</v>
      </c>
      <c r="H659" s="237" t="s">
        <v>1007</v>
      </c>
      <c r="I659" s="237" t="s">
        <v>1022</v>
      </c>
      <c r="J659" s="51"/>
      <c r="K659" s="52" t="str">
        <f t="shared" si="120"/>
        <v/>
      </c>
      <c r="L659" s="81" t="str">
        <f t="shared" si="121"/>
        <v/>
      </c>
      <c r="M659" s="53" t="str">
        <f>IF(K659="","",COUNTIF($K$7:K659,"ﾘｽﾄ１"))</f>
        <v/>
      </c>
      <c r="N659" s="53" t="str">
        <f t="shared" si="122"/>
        <v/>
      </c>
      <c r="O659" s="54" t="str">
        <f t="shared" si="123"/>
        <v/>
      </c>
      <c r="P659" s="53" t="str">
        <f t="shared" si="114"/>
        <v/>
      </c>
      <c r="Q659" s="52" t="str">
        <f t="shared" si="115"/>
        <v/>
      </c>
      <c r="R659" s="55" t="str">
        <f t="shared" si="116"/>
        <v/>
      </c>
      <c r="S659" s="52" t="str">
        <f t="shared" si="124"/>
        <v/>
      </c>
      <c r="T659" s="81" t="str">
        <f t="shared" si="117"/>
        <v/>
      </c>
      <c r="U659" s="53" t="str">
        <f>IF(S659="","",COUNTIF($S$7:S659,"該当２"))</f>
        <v/>
      </c>
      <c r="V659" s="56" t="str">
        <f t="shared" si="118"/>
        <v/>
      </c>
      <c r="W659" s="81" t="str">
        <f t="shared" si="119"/>
        <v/>
      </c>
      <c r="X659" s="53" t="str">
        <f>IF(V659="","",COUNTIF($V$7:V659,"該当３"))</f>
        <v/>
      </c>
    </row>
    <row r="660" spans="1:24">
      <c r="A660" s="237">
        <v>2020143021</v>
      </c>
      <c r="B660" s="237">
        <v>20</v>
      </c>
      <c r="C660" s="238">
        <v>201</v>
      </c>
      <c r="D660" s="239">
        <v>43</v>
      </c>
      <c r="E660" s="238">
        <v>21</v>
      </c>
      <c r="F660" s="237" t="s">
        <v>511</v>
      </c>
      <c r="G660" s="278" t="s">
        <v>512</v>
      </c>
      <c r="H660" s="237" t="s">
        <v>1007</v>
      </c>
      <c r="I660" s="237" t="s">
        <v>328</v>
      </c>
      <c r="J660" s="51"/>
      <c r="K660" s="52" t="str">
        <f t="shared" si="120"/>
        <v/>
      </c>
      <c r="L660" s="81" t="str">
        <f t="shared" si="121"/>
        <v/>
      </c>
      <c r="M660" s="53" t="str">
        <f>IF(K660="","",COUNTIF($K$7:K660,"ﾘｽﾄ１"))</f>
        <v/>
      </c>
      <c r="N660" s="53" t="str">
        <f t="shared" si="122"/>
        <v/>
      </c>
      <c r="O660" s="54" t="str">
        <f t="shared" si="123"/>
        <v/>
      </c>
      <c r="P660" s="53" t="str">
        <f t="shared" si="114"/>
        <v/>
      </c>
      <c r="Q660" s="52" t="str">
        <f t="shared" si="115"/>
        <v/>
      </c>
      <c r="R660" s="55" t="str">
        <f t="shared" si="116"/>
        <v/>
      </c>
      <c r="S660" s="52" t="str">
        <f t="shared" si="124"/>
        <v/>
      </c>
      <c r="T660" s="81" t="str">
        <f t="shared" si="117"/>
        <v/>
      </c>
      <c r="U660" s="53" t="str">
        <f>IF(S660="","",COUNTIF($S$7:S660,"該当２"))</f>
        <v/>
      </c>
      <c r="V660" s="56" t="str">
        <f t="shared" si="118"/>
        <v/>
      </c>
      <c r="W660" s="81" t="str">
        <f t="shared" si="119"/>
        <v/>
      </c>
      <c r="X660" s="53" t="str">
        <f>IF(V660="","",COUNTIF($V$7:V660,"該当３"))</f>
        <v/>
      </c>
    </row>
    <row r="661" spans="1:24">
      <c r="A661" s="237">
        <v>2020143022</v>
      </c>
      <c r="B661" s="237">
        <v>20</v>
      </c>
      <c r="C661" s="238">
        <v>201</v>
      </c>
      <c r="D661" s="239">
        <v>43</v>
      </c>
      <c r="E661" s="238">
        <v>22</v>
      </c>
      <c r="F661" s="237" t="s">
        <v>511</v>
      </c>
      <c r="G661" s="278" t="s">
        <v>512</v>
      </c>
      <c r="H661" s="237" t="s">
        <v>1007</v>
      </c>
      <c r="I661" s="237" t="s">
        <v>1023</v>
      </c>
      <c r="J661" s="51"/>
      <c r="K661" s="52" t="str">
        <f t="shared" si="120"/>
        <v/>
      </c>
      <c r="L661" s="81" t="str">
        <f t="shared" si="121"/>
        <v/>
      </c>
      <c r="M661" s="53" t="str">
        <f>IF(K661="","",COUNTIF($K$7:K661,"ﾘｽﾄ１"))</f>
        <v/>
      </c>
      <c r="N661" s="53" t="str">
        <f t="shared" si="122"/>
        <v/>
      </c>
      <c r="O661" s="54" t="str">
        <f t="shared" si="123"/>
        <v/>
      </c>
      <c r="P661" s="53" t="str">
        <f t="shared" si="114"/>
        <v/>
      </c>
      <c r="Q661" s="52" t="str">
        <f t="shared" si="115"/>
        <v/>
      </c>
      <c r="R661" s="55" t="str">
        <f t="shared" si="116"/>
        <v/>
      </c>
      <c r="S661" s="52" t="str">
        <f t="shared" si="124"/>
        <v/>
      </c>
      <c r="T661" s="81" t="str">
        <f t="shared" si="117"/>
        <v/>
      </c>
      <c r="U661" s="53" t="str">
        <f>IF(S661="","",COUNTIF($S$7:S661,"該当２"))</f>
        <v/>
      </c>
      <c r="V661" s="56" t="str">
        <f t="shared" si="118"/>
        <v/>
      </c>
      <c r="W661" s="81" t="str">
        <f t="shared" si="119"/>
        <v/>
      </c>
      <c r="X661" s="53" t="str">
        <f>IF(V661="","",COUNTIF($V$7:V661,"該当３"))</f>
        <v/>
      </c>
    </row>
    <row r="662" spans="1:24">
      <c r="A662" s="237">
        <v>2020143023</v>
      </c>
      <c r="B662" s="237">
        <v>20</v>
      </c>
      <c r="C662" s="238">
        <v>201</v>
      </c>
      <c r="D662" s="239">
        <v>43</v>
      </c>
      <c r="E662" s="238">
        <v>23</v>
      </c>
      <c r="F662" s="237" t="s">
        <v>511</v>
      </c>
      <c r="G662" s="278" t="s">
        <v>512</v>
      </c>
      <c r="H662" s="237" t="s">
        <v>1007</v>
      </c>
      <c r="I662" s="237" t="s">
        <v>1024</v>
      </c>
      <c r="J662" s="51"/>
      <c r="K662" s="52" t="str">
        <f t="shared" si="120"/>
        <v/>
      </c>
      <c r="L662" s="81" t="str">
        <f t="shared" si="121"/>
        <v/>
      </c>
      <c r="M662" s="53" t="str">
        <f>IF(K662="","",COUNTIF($K$7:K662,"ﾘｽﾄ１"))</f>
        <v/>
      </c>
      <c r="N662" s="53" t="str">
        <f t="shared" si="122"/>
        <v/>
      </c>
      <c r="O662" s="54" t="str">
        <f t="shared" si="123"/>
        <v/>
      </c>
      <c r="P662" s="53" t="str">
        <f t="shared" si="114"/>
        <v/>
      </c>
      <c r="Q662" s="52" t="str">
        <f t="shared" si="115"/>
        <v/>
      </c>
      <c r="R662" s="55" t="str">
        <f t="shared" si="116"/>
        <v/>
      </c>
      <c r="S662" s="52" t="str">
        <f t="shared" si="124"/>
        <v/>
      </c>
      <c r="T662" s="81" t="str">
        <f t="shared" si="117"/>
        <v/>
      </c>
      <c r="U662" s="53" t="str">
        <f>IF(S662="","",COUNTIF($S$7:S662,"該当２"))</f>
        <v/>
      </c>
      <c r="V662" s="56" t="str">
        <f t="shared" si="118"/>
        <v/>
      </c>
      <c r="W662" s="81" t="str">
        <f t="shared" si="119"/>
        <v/>
      </c>
      <c r="X662" s="53" t="str">
        <f>IF(V662="","",COUNTIF($V$7:V662,"該当３"))</f>
        <v/>
      </c>
    </row>
    <row r="663" spans="1:24">
      <c r="A663" s="237">
        <v>2020143024</v>
      </c>
      <c r="B663" s="237">
        <v>20</v>
      </c>
      <c r="C663" s="238">
        <v>201</v>
      </c>
      <c r="D663" s="239">
        <v>43</v>
      </c>
      <c r="E663" s="238">
        <v>24</v>
      </c>
      <c r="F663" s="237" t="s">
        <v>511</v>
      </c>
      <c r="G663" s="278" t="s">
        <v>512</v>
      </c>
      <c r="H663" s="237" t="s">
        <v>1007</v>
      </c>
      <c r="I663" s="237" t="s">
        <v>1025</v>
      </c>
      <c r="J663" s="51"/>
      <c r="K663" s="52" t="str">
        <f t="shared" si="120"/>
        <v/>
      </c>
      <c r="L663" s="81" t="str">
        <f t="shared" si="121"/>
        <v/>
      </c>
      <c r="M663" s="53" t="str">
        <f>IF(K663="","",COUNTIF($K$7:K663,"ﾘｽﾄ１"))</f>
        <v/>
      </c>
      <c r="N663" s="53" t="str">
        <f t="shared" si="122"/>
        <v/>
      </c>
      <c r="O663" s="54" t="str">
        <f t="shared" si="123"/>
        <v/>
      </c>
      <c r="P663" s="53" t="str">
        <f t="shared" si="114"/>
        <v/>
      </c>
      <c r="Q663" s="52" t="str">
        <f t="shared" si="115"/>
        <v/>
      </c>
      <c r="R663" s="55" t="str">
        <f t="shared" si="116"/>
        <v/>
      </c>
      <c r="S663" s="52" t="str">
        <f t="shared" si="124"/>
        <v/>
      </c>
      <c r="T663" s="81" t="str">
        <f t="shared" si="117"/>
        <v/>
      </c>
      <c r="U663" s="53" t="str">
        <f>IF(S663="","",COUNTIF($S$7:S663,"該当２"))</f>
        <v/>
      </c>
      <c r="V663" s="56" t="str">
        <f t="shared" si="118"/>
        <v/>
      </c>
      <c r="W663" s="81" t="str">
        <f t="shared" si="119"/>
        <v/>
      </c>
      <c r="X663" s="53" t="str">
        <f>IF(V663="","",COUNTIF($V$7:V663,"該当３"))</f>
        <v/>
      </c>
    </row>
    <row r="664" spans="1:24">
      <c r="A664" s="237">
        <v>2020143025</v>
      </c>
      <c r="B664" s="237">
        <v>20</v>
      </c>
      <c r="C664" s="238">
        <v>201</v>
      </c>
      <c r="D664" s="239">
        <v>43</v>
      </c>
      <c r="E664" s="238">
        <v>25</v>
      </c>
      <c r="F664" s="237" t="s">
        <v>511</v>
      </c>
      <c r="G664" s="278" t="s">
        <v>512</v>
      </c>
      <c r="H664" s="237" t="s">
        <v>1007</v>
      </c>
      <c r="I664" s="237" t="s">
        <v>1026</v>
      </c>
      <c r="J664" s="51"/>
      <c r="K664" s="52" t="str">
        <f t="shared" si="120"/>
        <v/>
      </c>
      <c r="L664" s="81" t="str">
        <f t="shared" si="121"/>
        <v/>
      </c>
      <c r="M664" s="53" t="str">
        <f>IF(K664="","",COUNTIF($K$7:K664,"ﾘｽﾄ１"))</f>
        <v/>
      </c>
      <c r="N664" s="53" t="str">
        <f t="shared" si="122"/>
        <v/>
      </c>
      <c r="O664" s="54" t="str">
        <f t="shared" si="123"/>
        <v/>
      </c>
      <c r="P664" s="53" t="str">
        <f t="shared" si="114"/>
        <v/>
      </c>
      <c r="Q664" s="52" t="str">
        <f t="shared" si="115"/>
        <v/>
      </c>
      <c r="R664" s="55" t="str">
        <f t="shared" si="116"/>
        <v/>
      </c>
      <c r="S664" s="52" t="str">
        <f t="shared" si="124"/>
        <v/>
      </c>
      <c r="T664" s="81" t="str">
        <f t="shared" si="117"/>
        <v/>
      </c>
      <c r="U664" s="53" t="str">
        <f>IF(S664="","",COUNTIF($S$7:S664,"該当２"))</f>
        <v/>
      </c>
      <c r="V664" s="56" t="str">
        <f t="shared" si="118"/>
        <v/>
      </c>
      <c r="W664" s="81" t="str">
        <f t="shared" si="119"/>
        <v/>
      </c>
      <c r="X664" s="53" t="str">
        <f>IF(V664="","",COUNTIF($V$7:V664,"該当３"))</f>
        <v/>
      </c>
    </row>
    <row r="665" spans="1:24">
      <c r="A665" s="237">
        <v>2020143026</v>
      </c>
      <c r="B665" s="237">
        <v>20</v>
      </c>
      <c r="C665" s="238">
        <v>201</v>
      </c>
      <c r="D665" s="239">
        <v>43</v>
      </c>
      <c r="E665" s="238">
        <v>26</v>
      </c>
      <c r="F665" s="237" t="s">
        <v>511</v>
      </c>
      <c r="G665" s="278" t="s">
        <v>512</v>
      </c>
      <c r="H665" s="237" t="s">
        <v>1007</v>
      </c>
      <c r="I665" s="237" t="s">
        <v>1027</v>
      </c>
      <c r="J665" s="51"/>
      <c r="K665" s="52" t="str">
        <f t="shared" si="120"/>
        <v/>
      </c>
      <c r="L665" s="81" t="str">
        <f t="shared" si="121"/>
        <v/>
      </c>
      <c r="M665" s="53" t="str">
        <f>IF(K665="","",COUNTIF($K$7:K665,"ﾘｽﾄ１"))</f>
        <v/>
      </c>
      <c r="N665" s="53" t="str">
        <f t="shared" si="122"/>
        <v/>
      </c>
      <c r="O665" s="54" t="str">
        <f t="shared" si="123"/>
        <v/>
      </c>
      <c r="P665" s="53" t="str">
        <f t="shared" si="114"/>
        <v/>
      </c>
      <c r="Q665" s="52" t="str">
        <f t="shared" si="115"/>
        <v/>
      </c>
      <c r="R665" s="55" t="str">
        <f t="shared" si="116"/>
        <v/>
      </c>
      <c r="S665" s="52" t="str">
        <f t="shared" si="124"/>
        <v/>
      </c>
      <c r="T665" s="81" t="str">
        <f t="shared" si="117"/>
        <v/>
      </c>
      <c r="U665" s="53" t="str">
        <f>IF(S665="","",COUNTIF($S$7:S665,"該当２"))</f>
        <v/>
      </c>
      <c r="V665" s="56" t="str">
        <f t="shared" si="118"/>
        <v/>
      </c>
      <c r="W665" s="81" t="str">
        <f t="shared" si="119"/>
        <v/>
      </c>
      <c r="X665" s="53" t="str">
        <f>IF(V665="","",COUNTIF($V$7:V665,"該当３"))</f>
        <v/>
      </c>
    </row>
    <row r="666" spans="1:24">
      <c r="A666" s="237">
        <v>2020143027</v>
      </c>
      <c r="B666" s="237">
        <v>20</v>
      </c>
      <c r="C666" s="238">
        <v>201</v>
      </c>
      <c r="D666" s="239">
        <v>43</v>
      </c>
      <c r="E666" s="238">
        <v>27</v>
      </c>
      <c r="F666" s="237" t="s">
        <v>511</v>
      </c>
      <c r="G666" s="278" t="s">
        <v>512</v>
      </c>
      <c r="H666" s="237" t="s">
        <v>1007</v>
      </c>
      <c r="I666" s="237" t="s">
        <v>1028</v>
      </c>
      <c r="J666" s="51"/>
      <c r="K666" s="52" t="str">
        <f t="shared" si="120"/>
        <v/>
      </c>
      <c r="L666" s="81" t="str">
        <f t="shared" si="121"/>
        <v/>
      </c>
      <c r="M666" s="53" t="str">
        <f>IF(K666="","",COUNTIF($K$7:K666,"ﾘｽﾄ１"))</f>
        <v/>
      </c>
      <c r="N666" s="53" t="str">
        <f t="shared" si="122"/>
        <v/>
      </c>
      <c r="O666" s="54" t="str">
        <f t="shared" si="123"/>
        <v/>
      </c>
      <c r="P666" s="53" t="str">
        <f t="shared" si="114"/>
        <v/>
      </c>
      <c r="Q666" s="52" t="str">
        <f t="shared" si="115"/>
        <v/>
      </c>
      <c r="R666" s="55" t="str">
        <f t="shared" si="116"/>
        <v/>
      </c>
      <c r="S666" s="52" t="str">
        <f t="shared" si="124"/>
        <v/>
      </c>
      <c r="T666" s="81" t="str">
        <f t="shared" si="117"/>
        <v/>
      </c>
      <c r="U666" s="53" t="str">
        <f>IF(S666="","",COUNTIF($S$7:S666,"該当２"))</f>
        <v/>
      </c>
      <c r="V666" s="56" t="str">
        <f t="shared" si="118"/>
        <v/>
      </c>
      <c r="W666" s="81" t="str">
        <f t="shared" si="119"/>
        <v/>
      </c>
      <c r="X666" s="53" t="str">
        <f>IF(V666="","",COUNTIF($V$7:V666,"該当３"))</f>
        <v/>
      </c>
    </row>
    <row r="667" spans="1:24">
      <c r="A667" s="237">
        <v>2020143028</v>
      </c>
      <c r="B667" s="237">
        <v>20</v>
      </c>
      <c r="C667" s="238">
        <v>201</v>
      </c>
      <c r="D667" s="239">
        <v>43</v>
      </c>
      <c r="E667" s="238">
        <v>28</v>
      </c>
      <c r="F667" s="237" t="s">
        <v>511</v>
      </c>
      <c r="G667" s="278" t="s">
        <v>512</v>
      </c>
      <c r="H667" s="237" t="s">
        <v>1007</v>
      </c>
      <c r="I667" s="237" t="s">
        <v>1029</v>
      </c>
      <c r="J667" s="51"/>
      <c r="K667" s="52" t="str">
        <f t="shared" si="120"/>
        <v/>
      </c>
      <c r="L667" s="81" t="str">
        <f t="shared" si="121"/>
        <v/>
      </c>
      <c r="M667" s="53" t="str">
        <f>IF(K667="","",COUNTIF($K$7:K667,"ﾘｽﾄ１"))</f>
        <v/>
      </c>
      <c r="N667" s="53" t="str">
        <f t="shared" si="122"/>
        <v/>
      </c>
      <c r="O667" s="54" t="str">
        <f t="shared" si="123"/>
        <v/>
      </c>
      <c r="P667" s="53" t="str">
        <f t="shared" si="114"/>
        <v/>
      </c>
      <c r="Q667" s="52" t="str">
        <f t="shared" si="115"/>
        <v/>
      </c>
      <c r="R667" s="55" t="str">
        <f t="shared" si="116"/>
        <v/>
      </c>
      <c r="S667" s="52" t="str">
        <f t="shared" si="124"/>
        <v/>
      </c>
      <c r="T667" s="81" t="str">
        <f t="shared" si="117"/>
        <v/>
      </c>
      <c r="U667" s="53" t="str">
        <f>IF(S667="","",COUNTIF($S$7:S667,"該当２"))</f>
        <v/>
      </c>
      <c r="V667" s="56" t="str">
        <f t="shared" si="118"/>
        <v/>
      </c>
      <c r="W667" s="81" t="str">
        <f t="shared" si="119"/>
        <v/>
      </c>
      <c r="X667" s="53" t="str">
        <f>IF(V667="","",COUNTIF($V$7:V667,"該当３"))</f>
        <v/>
      </c>
    </row>
    <row r="668" spans="1:24">
      <c r="A668" s="237">
        <v>2020144000</v>
      </c>
      <c r="B668" s="237">
        <v>20</v>
      </c>
      <c r="C668" s="238">
        <v>201</v>
      </c>
      <c r="D668" s="239">
        <v>44</v>
      </c>
      <c r="E668" s="238">
        <v>0</v>
      </c>
      <c r="F668" s="237" t="s">
        <v>511</v>
      </c>
      <c r="G668" s="278" t="s">
        <v>512</v>
      </c>
      <c r="H668" s="237" t="s">
        <v>1030</v>
      </c>
      <c r="I668" s="237"/>
      <c r="J668" s="51"/>
      <c r="K668" s="52" t="str">
        <f t="shared" si="120"/>
        <v/>
      </c>
      <c r="L668" s="81" t="str">
        <f t="shared" si="121"/>
        <v/>
      </c>
      <c r="M668" s="53" t="str">
        <f>IF(K668="","",COUNTIF($K$7:K668,"ﾘｽﾄ１"))</f>
        <v/>
      </c>
      <c r="N668" s="53" t="str">
        <f t="shared" si="122"/>
        <v/>
      </c>
      <c r="O668" s="54" t="str">
        <f t="shared" si="123"/>
        <v/>
      </c>
      <c r="P668" s="53" t="str">
        <f t="shared" si="114"/>
        <v/>
      </c>
      <c r="Q668" s="52" t="str">
        <f t="shared" si="115"/>
        <v/>
      </c>
      <c r="R668" s="55" t="str">
        <f t="shared" si="116"/>
        <v/>
      </c>
      <c r="S668" s="52" t="str">
        <f t="shared" si="124"/>
        <v/>
      </c>
      <c r="T668" s="81" t="str">
        <f t="shared" si="117"/>
        <v/>
      </c>
      <c r="U668" s="53" t="str">
        <f>IF(S668="","",COUNTIF($S$7:S668,"該当２"))</f>
        <v/>
      </c>
      <c r="V668" s="56" t="str">
        <f t="shared" si="118"/>
        <v/>
      </c>
      <c r="W668" s="81" t="str">
        <f t="shared" si="119"/>
        <v/>
      </c>
      <c r="X668" s="53" t="str">
        <f>IF(V668="","",COUNTIF($V$7:V668,"該当３"))</f>
        <v/>
      </c>
    </row>
    <row r="669" spans="1:24">
      <c r="A669" s="237">
        <v>2020144001</v>
      </c>
      <c r="B669" s="237">
        <v>20</v>
      </c>
      <c r="C669" s="238">
        <v>201</v>
      </c>
      <c r="D669" s="239">
        <v>44</v>
      </c>
      <c r="E669" s="238">
        <v>1</v>
      </c>
      <c r="F669" s="237" t="s">
        <v>511</v>
      </c>
      <c r="G669" s="278" t="s">
        <v>512</v>
      </c>
      <c r="H669" s="237" t="s">
        <v>1030</v>
      </c>
      <c r="I669" s="237" t="s">
        <v>1031</v>
      </c>
      <c r="J669" s="51"/>
      <c r="K669" s="52" t="str">
        <f t="shared" si="120"/>
        <v/>
      </c>
      <c r="L669" s="81" t="str">
        <f t="shared" si="121"/>
        <v/>
      </c>
      <c r="M669" s="53" t="str">
        <f>IF(K669="","",COUNTIF($K$7:K669,"ﾘｽﾄ１"))</f>
        <v/>
      </c>
      <c r="N669" s="53" t="str">
        <f t="shared" si="122"/>
        <v/>
      </c>
      <c r="O669" s="54" t="str">
        <f t="shared" si="123"/>
        <v/>
      </c>
      <c r="P669" s="53" t="str">
        <f t="shared" si="114"/>
        <v/>
      </c>
      <c r="Q669" s="52" t="str">
        <f t="shared" si="115"/>
        <v/>
      </c>
      <c r="R669" s="55" t="str">
        <f t="shared" si="116"/>
        <v/>
      </c>
      <c r="S669" s="52" t="str">
        <f t="shared" si="124"/>
        <v/>
      </c>
      <c r="T669" s="81" t="str">
        <f t="shared" si="117"/>
        <v/>
      </c>
      <c r="U669" s="53" t="str">
        <f>IF(S669="","",COUNTIF($S$7:S669,"該当２"))</f>
        <v/>
      </c>
      <c r="V669" s="56" t="str">
        <f t="shared" si="118"/>
        <v/>
      </c>
      <c r="W669" s="81" t="str">
        <f t="shared" si="119"/>
        <v/>
      </c>
      <c r="X669" s="53" t="str">
        <f>IF(V669="","",COUNTIF($V$7:V669,"該当３"))</f>
        <v/>
      </c>
    </row>
    <row r="670" spans="1:24">
      <c r="A670" s="237">
        <v>2020144002</v>
      </c>
      <c r="B670" s="237">
        <v>20</v>
      </c>
      <c r="C670" s="238">
        <v>201</v>
      </c>
      <c r="D670" s="239">
        <v>44</v>
      </c>
      <c r="E670" s="238">
        <v>2</v>
      </c>
      <c r="F670" s="237" t="s">
        <v>511</v>
      </c>
      <c r="G670" s="278" t="s">
        <v>512</v>
      </c>
      <c r="H670" s="237" t="s">
        <v>1030</v>
      </c>
      <c r="I670" s="237" t="s">
        <v>1032</v>
      </c>
      <c r="J670" s="51"/>
      <c r="K670" s="52" t="str">
        <f t="shared" si="120"/>
        <v/>
      </c>
      <c r="L670" s="81" t="str">
        <f t="shared" si="121"/>
        <v/>
      </c>
      <c r="M670" s="53" t="str">
        <f>IF(K670="","",COUNTIF($K$7:K670,"ﾘｽﾄ１"))</f>
        <v/>
      </c>
      <c r="N670" s="53" t="str">
        <f t="shared" si="122"/>
        <v/>
      </c>
      <c r="O670" s="54" t="str">
        <f t="shared" si="123"/>
        <v/>
      </c>
      <c r="P670" s="53" t="str">
        <f t="shared" si="114"/>
        <v/>
      </c>
      <c r="Q670" s="52" t="str">
        <f t="shared" si="115"/>
        <v/>
      </c>
      <c r="R670" s="55" t="str">
        <f t="shared" si="116"/>
        <v/>
      </c>
      <c r="S670" s="52" t="str">
        <f t="shared" si="124"/>
        <v/>
      </c>
      <c r="T670" s="81" t="str">
        <f t="shared" si="117"/>
        <v/>
      </c>
      <c r="U670" s="53" t="str">
        <f>IF(S670="","",COUNTIF($S$7:S670,"該当２"))</f>
        <v/>
      </c>
      <c r="V670" s="56" t="str">
        <f t="shared" si="118"/>
        <v/>
      </c>
      <c r="W670" s="81" t="str">
        <f t="shared" si="119"/>
        <v/>
      </c>
      <c r="X670" s="53" t="str">
        <f>IF(V670="","",COUNTIF($V$7:V670,"該当３"))</f>
        <v/>
      </c>
    </row>
    <row r="671" spans="1:24">
      <c r="A671" s="237">
        <v>2020144003</v>
      </c>
      <c r="B671" s="237">
        <v>20</v>
      </c>
      <c r="C671" s="238">
        <v>201</v>
      </c>
      <c r="D671" s="239">
        <v>44</v>
      </c>
      <c r="E671" s="238">
        <v>3</v>
      </c>
      <c r="F671" s="237" t="s">
        <v>511</v>
      </c>
      <c r="G671" s="278" t="s">
        <v>512</v>
      </c>
      <c r="H671" s="237" t="s">
        <v>1030</v>
      </c>
      <c r="I671" s="237" t="s">
        <v>1033</v>
      </c>
      <c r="J671" s="51"/>
      <c r="K671" s="52" t="str">
        <f t="shared" si="120"/>
        <v/>
      </c>
      <c r="L671" s="81" t="str">
        <f t="shared" si="121"/>
        <v/>
      </c>
      <c r="M671" s="53" t="str">
        <f>IF(K671="","",COUNTIF($K$7:K671,"ﾘｽﾄ１"))</f>
        <v/>
      </c>
      <c r="N671" s="53" t="str">
        <f t="shared" si="122"/>
        <v/>
      </c>
      <c r="O671" s="54" t="str">
        <f t="shared" si="123"/>
        <v/>
      </c>
      <c r="P671" s="53" t="str">
        <f t="shared" si="114"/>
        <v/>
      </c>
      <c r="Q671" s="52" t="str">
        <f t="shared" si="115"/>
        <v/>
      </c>
      <c r="R671" s="55" t="str">
        <f t="shared" si="116"/>
        <v/>
      </c>
      <c r="S671" s="52" t="str">
        <f t="shared" si="124"/>
        <v/>
      </c>
      <c r="T671" s="81" t="str">
        <f t="shared" si="117"/>
        <v/>
      </c>
      <c r="U671" s="53" t="str">
        <f>IF(S671="","",COUNTIF($S$7:S671,"該当２"))</f>
        <v/>
      </c>
      <c r="V671" s="56" t="str">
        <f t="shared" si="118"/>
        <v/>
      </c>
      <c r="W671" s="81" t="str">
        <f t="shared" si="119"/>
        <v/>
      </c>
      <c r="X671" s="53" t="str">
        <f>IF(V671="","",COUNTIF($V$7:V671,"該当３"))</f>
        <v/>
      </c>
    </row>
    <row r="672" spans="1:24">
      <c r="A672" s="237">
        <v>2020144004</v>
      </c>
      <c r="B672" s="237">
        <v>20</v>
      </c>
      <c r="C672" s="238">
        <v>201</v>
      </c>
      <c r="D672" s="239">
        <v>44</v>
      </c>
      <c r="E672" s="238">
        <v>4</v>
      </c>
      <c r="F672" s="237" t="s">
        <v>511</v>
      </c>
      <c r="G672" s="278" t="s">
        <v>512</v>
      </c>
      <c r="H672" s="237" t="s">
        <v>1030</v>
      </c>
      <c r="I672" s="237" t="s">
        <v>1034</v>
      </c>
      <c r="J672" s="51"/>
      <c r="K672" s="52" t="str">
        <f t="shared" si="120"/>
        <v/>
      </c>
      <c r="L672" s="81" t="str">
        <f t="shared" si="121"/>
        <v/>
      </c>
      <c r="M672" s="53" t="str">
        <f>IF(K672="","",COUNTIF($K$7:K672,"ﾘｽﾄ１"))</f>
        <v/>
      </c>
      <c r="N672" s="53" t="str">
        <f t="shared" si="122"/>
        <v/>
      </c>
      <c r="O672" s="54" t="str">
        <f t="shared" si="123"/>
        <v/>
      </c>
      <c r="P672" s="53" t="str">
        <f t="shared" si="114"/>
        <v/>
      </c>
      <c r="Q672" s="52" t="str">
        <f t="shared" si="115"/>
        <v/>
      </c>
      <c r="R672" s="55" t="str">
        <f t="shared" si="116"/>
        <v/>
      </c>
      <c r="S672" s="52" t="str">
        <f t="shared" si="124"/>
        <v/>
      </c>
      <c r="T672" s="81" t="str">
        <f t="shared" si="117"/>
        <v/>
      </c>
      <c r="U672" s="53" t="str">
        <f>IF(S672="","",COUNTIF($S$7:S672,"該当２"))</f>
        <v/>
      </c>
      <c r="V672" s="56" t="str">
        <f t="shared" si="118"/>
        <v/>
      </c>
      <c r="W672" s="81" t="str">
        <f t="shared" si="119"/>
        <v/>
      </c>
      <c r="X672" s="53" t="str">
        <f>IF(V672="","",COUNTIF($V$7:V672,"該当３"))</f>
        <v/>
      </c>
    </row>
    <row r="673" spans="1:24">
      <c r="A673" s="237">
        <v>2020144005</v>
      </c>
      <c r="B673" s="237">
        <v>20</v>
      </c>
      <c r="C673" s="238">
        <v>201</v>
      </c>
      <c r="D673" s="239">
        <v>44</v>
      </c>
      <c r="E673" s="238">
        <v>5</v>
      </c>
      <c r="F673" s="237" t="s">
        <v>511</v>
      </c>
      <c r="G673" s="278" t="s">
        <v>512</v>
      </c>
      <c r="H673" s="237" t="s">
        <v>1030</v>
      </c>
      <c r="I673" s="237" t="s">
        <v>1035</v>
      </c>
      <c r="J673" s="51"/>
      <c r="K673" s="52" t="str">
        <f t="shared" si="120"/>
        <v/>
      </c>
      <c r="L673" s="81" t="str">
        <f t="shared" si="121"/>
        <v/>
      </c>
      <c r="M673" s="53" t="str">
        <f>IF(K673="","",COUNTIF($K$7:K673,"ﾘｽﾄ１"))</f>
        <v/>
      </c>
      <c r="N673" s="53" t="str">
        <f t="shared" si="122"/>
        <v/>
      </c>
      <c r="O673" s="54" t="str">
        <f t="shared" si="123"/>
        <v/>
      </c>
      <c r="P673" s="53" t="str">
        <f t="shared" si="114"/>
        <v/>
      </c>
      <c r="Q673" s="52" t="str">
        <f t="shared" si="115"/>
        <v/>
      </c>
      <c r="R673" s="55" t="str">
        <f t="shared" si="116"/>
        <v/>
      </c>
      <c r="S673" s="52" t="str">
        <f t="shared" si="124"/>
        <v/>
      </c>
      <c r="T673" s="81" t="str">
        <f t="shared" si="117"/>
        <v/>
      </c>
      <c r="U673" s="53" t="str">
        <f>IF(S673="","",COUNTIF($S$7:S673,"該当２"))</f>
        <v/>
      </c>
      <c r="V673" s="56" t="str">
        <f t="shared" si="118"/>
        <v/>
      </c>
      <c r="W673" s="81" t="str">
        <f t="shared" si="119"/>
        <v/>
      </c>
      <c r="X673" s="53" t="str">
        <f>IF(V673="","",COUNTIF($V$7:V673,"該当３"))</f>
        <v/>
      </c>
    </row>
    <row r="674" spans="1:24">
      <c r="A674" s="237">
        <v>2020144006</v>
      </c>
      <c r="B674" s="237">
        <v>20</v>
      </c>
      <c r="C674" s="238">
        <v>201</v>
      </c>
      <c r="D674" s="239">
        <v>44</v>
      </c>
      <c r="E674" s="238">
        <v>6</v>
      </c>
      <c r="F674" s="237" t="s">
        <v>511</v>
      </c>
      <c r="G674" s="278" t="s">
        <v>512</v>
      </c>
      <c r="H674" s="237" t="s">
        <v>1030</v>
      </c>
      <c r="I674" s="237" t="s">
        <v>1036</v>
      </c>
      <c r="J674" s="51"/>
      <c r="K674" s="52" t="str">
        <f t="shared" si="120"/>
        <v/>
      </c>
      <c r="L674" s="81" t="str">
        <f t="shared" si="121"/>
        <v/>
      </c>
      <c r="M674" s="53" t="str">
        <f>IF(K674="","",COUNTIF($K$7:K674,"ﾘｽﾄ１"))</f>
        <v/>
      </c>
      <c r="N674" s="53" t="str">
        <f t="shared" si="122"/>
        <v/>
      </c>
      <c r="O674" s="54" t="str">
        <f t="shared" si="123"/>
        <v/>
      </c>
      <c r="P674" s="53" t="str">
        <f t="shared" si="114"/>
        <v/>
      </c>
      <c r="Q674" s="52" t="str">
        <f t="shared" si="115"/>
        <v/>
      </c>
      <c r="R674" s="55" t="str">
        <f t="shared" si="116"/>
        <v/>
      </c>
      <c r="S674" s="52" t="str">
        <f t="shared" si="124"/>
        <v/>
      </c>
      <c r="T674" s="81" t="str">
        <f t="shared" si="117"/>
        <v/>
      </c>
      <c r="U674" s="53" t="str">
        <f>IF(S674="","",COUNTIF($S$7:S674,"該当２"))</f>
        <v/>
      </c>
      <c r="V674" s="56" t="str">
        <f t="shared" si="118"/>
        <v/>
      </c>
      <c r="W674" s="81" t="str">
        <f t="shared" si="119"/>
        <v/>
      </c>
      <c r="X674" s="53" t="str">
        <f>IF(V674="","",COUNTIF($V$7:V674,"該当３"))</f>
        <v/>
      </c>
    </row>
    <row r="675" spans="1:24">
      <c r="A675" s="237">
        <v>2020144007</v>
      </c>
      <c r="B675" s="237">
        <v>20</v>
      </c>
      <c r="C675" s="238">
        <v>201</v>
      </c>
      <c r="D675" s="239">
        <v>44</v>
      </c>
      <c r="E675" s="238">
        <v>7</v>
      </c>
      <c r="F675" s="237" t="s">
        <v>511</v>
      </c>
      <c r="G675" s="278" t="s">
        <v>512</v>
      </c>
      <c r="H675" s="237" t="s">
        <v>1030</v>
      </c>
      <c r="I675" s="237" t="s">
        <v>1037</v>
      </c>
      <c r="J675" s="51"/>
      <c r="K675" s="52" t="str">
        <f t="shared" si="120"/>
        <v/>
      </c>
      <c r="L675" s="81" t="str">
        <f t="shared" si="121"/>
        <v/>
      </c>
      <c r="M675" s="53" t="str">
        <f>IF(K675="","",COUNTIF($K$7:K675,"ﾘｽﾄ１"))</f>
        <v/>
      </c>
      <c r="N675" s="53" t="str">
        <f t="shared" si="122"/>
        <v/>
      </c>
      <c r="O675" s="54" t="str">
        <f t="shared" si="123"/>
        <v/>
      </c>
      <c r="P675" s="53" t="str">
        <f t="shared" si="114"/>
        <v/>
      </c>
      <c r="Q675" s="52" t="str">
        <f t="shared" si="115"/>
        <v/>
      </c>
      <c r="R675" s="55" t="str">
        <f t="shared" si="116"/>
        <v/>
      </c>
      <c r="S675" s="52" t="str">
        <f t="shared" si="124"/>
        <v/>
      </c>
      <c r="T675" s="81" t="str">
        <f t="shared" si="117"/>
        <v/>
      </c>
      <c r="U675" s="53" t="str">
        <f>IF(S675="","",COUNTIF($S$7:S675,"該当２"))</f>
        <v/>
      </c>
      <c r="V675" s="56" t="str">
        <f t="shared" si="118"/>
        <v/>
      </c>
      <c r="W675" s="81" t="str">
        <f t="shared" si="119"/>
        <v/>
      </c>
      <c r="X675" s="53" t="str">
        <f>IF(V675="","",COUNTIF($V$7:V675,"該当３"))</f>
        <v/>
      </c>
    </row>
    <row r="676" spans="1:24">
      <c r="A676" s="237">
        <v>2020144008</v>
      </c>
      <c r="B676" s="237">
        <v>20</v>
      </c>
      <c r="C676" s="238">
        <v>201</v>
      </c>
      <c r="D676" s="239">
        <v>44</v>
      </c>
      <c r="E676" s="238">
        <v>8</v>
      </c>
      <c r="F676" s="237" t="s">
        <v>511</v>
      </c>
      <c r="G676" s="278" t="s">
        <v>512</v>
      </c>
      <c r="H676" s="237" t="s">
        <v>1030</v>
      </c>
      <c r="I676" s="237" t="s">
        <v>1038</v>
      </c>
      <c r="J676" s="51"/>
      <c r="K676" s="52" t="str">
        <f t="shared" si="120"/>
        <v/>
      </c>
      <c r="L676" s="81" t="str">
        <f t="shared" si="121"/>
        <v/>
      </c>
      <c r="M676" s="53" t="str">
        <f>IF(K676="","",COUNTIF($K$7:K676,"ﾘｽﾄ１"))</f>
        <v/>
      </c>
      <c r="N676" s="53" t="str">
        <f t="shared" si="122"/>
        <v/>
      </c>
      <c r="O676" s="54" t="str">
        <f t="shared" si="123"/>
        <v/>
      </c>
      <c r="P676" s="53" t="str">
        <f t="shared" si="114"/>
        <v/>
      </c>
      <c r="Q676" s="52" t="str">
        <f t="shared" si="115"/>
        <v/>
      </c>
      <c r="R676" s="55" t="str">
        <f t="shared" si="116"/>
        <v/>
      </c>
      <c r="S676" s="52" t="str">
        <f t="shared" si="124"/>
        <v/>
      </c>
      <c r="T676" s="81" t="str">
        <f t="shared" si="117"/>
        <v/>
      </c>
      <c r="U676" s="53" t="str">
        <f>IF(S676="","",COUNTIF($S$7:S676,"該当２"))</f>
        <v/>
      </c>
      <c r="V676" s="56" t="str">
        <f t="shared" si="118"/>
        <v/>
      </c>
      <c r="W676" s="81" t="str">
        <f t="shared" si="119"/>
        <v/>
      </c>
      <c r="X676" s="53" t="str">
        <f>IF(V676="","",COUNTIF($V$7:V676,"該当３"))</f>
        <v/>
      </c>
    </row>
    <row r="677" spans="1:24">
      <c r="A677" s="237">
        <v>2020144009</v>
      </c>
      <c r="B677" s="237">
        <v>20</v>
      </c>
      <c r="C677" s="238">
        <v>201</v>
      </c>
      <c r="D677" s="239">
        <v>44</v>
      </c>
      <c r="E677" s="238">
        <v>9</v>
      </c>
      <c r="F677" s="237" t="s">
        <v>511</v>
      </c>
      <c r="G677" s="278" t="s">
        <v>512</v>
      </c>
      <c r="H677" s="237" t="s">
        <v>1030</v>
      </c>
      <c r="I677" s="237" t="s">
        <v>1039</v>
      </c>
      <c r="J677" s="51"/>
      <c r="K677" s="52" t="str">
        <f t="shared" si="120"/>
        <v/>
      </c>
      <c r="L677" s="81" t="str">
        <f t="shared" si="121"/>
        <v/>
      </c>
      <c r="M677" s="53" t="str">
        <f>IF(K677="","",COUNTIF($K$7:K677,"ﾘｽﾄ１"))</f>
        <v/>
      </c>
      <c r="N677" s="53" t="str">
        <f t="shared" si="122"/>
        <v/>
      </c>
      <c r="O677" s="54" t="str">
        <f t="shared" si="123"/>
        <v/>
      </c>
      <c r="P677" s="53" t="str">
        <f t="shared" si="114"/>
        <v/>
      </c>
      <c r="Q677" s="52" t="str">
        <f t="shared" si="115"/>
        <v/>
      </c>
      <c r="R677" s="55" t="str">
        <f t="shared" si="116"/>
        <v/>
      </c>
      <c r="S677" s="52" t="str">
        <f t="shared" si="124"/>
        <v/>
      </c>
      <c r="T677" s="81" t="str">
        <f t="shared" si="117"/>
        <v/>
      </c>
      <c r="U677" s="53" t="str">
        <f>IF(S677="","",COUNTIF($S$7:S677,"該当２"))</f>
        <v/>
      </c>
      <c r="V677" s="56" t="str">
        <f t="shared" si="118"/>
        <v/>
      </c>
      <c r="W677" s="81" t="str">
        <f t="shared" si="119"/>
        <v/>
      </c>
      <c r="X677" s="53" t="str">
        <f>IF(V677="","",COUNTIF($V$7:V677,"該当３"))</f>
        <v/>
      </c>
    </row>
    <row r="678" spans="1:24">
      <c r="A678" s="237">
        <v>2020144010</v>
      </c>
      <c r="B678" s="237">
        <v>20</v>
      </c>
      <c r="C678" s="238">
        <v>201</v>
      </c>
      <c r="D678" s="239">
        <v>44</v>
      </c>
      <c r="E678" s="238">
        <v>10</v>
      </c>
      <c r="F678" s="237" t="s">
        <v>511</v>
      </c>
      <c r="G678" s="278" t="s">
        <v>512</v>
      </c>
      <c r="H678" s="237" t="s">
        <v>1030</v>
      </c>
      <c r="I678" s="237" t="s">
        <v>1040</v>
      </c>
      <c r="J678" s="51"/>
      <c r="K678" s="52" t="str">
        <f t="shared" si="120"/>
        <v/>
      </c>
      <c r="L678" s="81" t="str">
        <f t="shared" si="121"/>
        <v/>
      </c>
      <c r="M678" s="53" t="str">
        <f>IF(K678="","",COUNTIF($K$7:K678,"ﾘｽﾄ１"))</f>
        <v/>
      </c>
      <c r="N678" s="53" t="str">
        <f t="shared" si="122"/>
        <v/>
      </c>
      <c r="O678" s="54" t="str">
        <f t="shared" si="123"/>
        <v/>
      </c>
      <c r="P678" s="53" t="str">
        <f t="shared" si="114"/>
        <v/>
      </c>
      <c r="Q678" s="52" t="str">
        <f t="shared" si="115"/>
        <v/>
      </c>
      <c r="R678" s="55" t="str">
        <f t="shared" si="116"/>
        <v/>
      </c>
      <c r="S678" s="52" t="str">
        <f t="shared" si="124"/>
        <v/>
      </c>
      <c r="T678" s="81" t="str">
        <f t="shared" si="117"/>
        <v/>
      </c>
      <c r="U678" s="53" t="str">
        <f>IF(S678="","",COUNTIF($S$7:S678,"該当２"))</f>
        <v/>
      </c>
      <c r="V678" s="56" t="str">
        <f t="shared" si="118"/>
        <v/>
      </c>
      <c r="W678" s="81" t="str">
        <f t="shared" si="119"/>
        <v/>
      </c>
      <c r="X678" s="53" t="str">
        <f>IF(V678="","",COUNTIF($V$7:V678,"該当３"))</f>
        <v/>
      </c>
    </row>
    <row r="679" spans="1:24">
      <c r="A679" s="237">
        <v>2020144011</v>
      </c>
      <c r="B679" s="237">
        <v>20</v>
      </c>
      <c r="C679" s="238">
        <v>201</v>
      </c>
      <c r="D679" s="239">
        <v>44</v>
      </c>
      <c r="E679" s="238">
        <v>11</v>
      </c>
      <c r="F679" s="237" t="s">
        <v>511</v>
      </c>
      <c r="G679" s="278" t="s">
        <v>512</v>
      </c>
      <c r="H679" s="237" t="s">
        <v>1030</v>
      </c>
      <c r="I679" s="237" t="s">
        <v>1041</v>
      </c>
      <c r="J679" s="51"/>
      <c r="K679" s="52" t="str">
        <f t="shared" si="120"/>
        <v/>
      </c>
      <c r="L679" s="81" t="str">
        <f t="shared" si="121"/>
        <v/>
      </c>
      <c r="M679" s="53" t="str">
        <f>IF(K679="","",COUNTIF($K$7:K679,"ﾘｽﾄ１"))</f>
        <v/>
      </c>
      <c r="N679" s="53" t="str">
        <f t="shared" si="122"/>
        <v/>
      </c>
      <c r="O679" s="54" t="str">
        <f t="shared" si="123"/>
        <v/>
      </c>
      <c r="P679" s="53" t="str">
        <f t="shared" si="114"/>
        <v/>
      </c>
      <c r="Q679" s="52" t="str">
        <f t="shared" si="115"/>
        <v/>
      </c>
      <c r="R679" s="55" t="str">
        <f t="shared" si="116"/>
        <v/>
      </c>
      <c r="S679" s="52" t="str">
        <f t="shared" si="124"/>
        <v/>
      </c>
      <c r="T679" s="81" t="str">
        <f t="shared" si="117"/>
        <v/>
      </c>
      <c r="U679" s="53" t="str">
        <f>IF(S679="","",COUNTIF($S$7:S679,"該当２"))</f>
        <v/>
      </c>
      <c r="V679" s="56" t="str">
        <f t="shared" si="118"/>
        <v/>
      </c>
      <c r="W679" s="81" t="str">
        <f t="shared" si="119"/>
        <v/>
      </c>
      <c r="X679" s="53" t="str">
        <f>IF(V679="","",COUNTIF($V$7:V679,"該当３"))</f>
        <v/>
      </c>
    </row>
    <row r="680" spans="1:24">
      <c r="A680" s="237">
        <v>2020144012</v>
      </c>
      <c r="B680" s="237">
        <v>20</v>
      </c>
      <c r="C680" s="238">
        <v>201</v>
      </c>
      <c r="D680" s="239">
        <v>44</v>
      </c>
      <c r="E680" s="238">
        <v>12</v>
      </c>
      <c r="F680" s="237" t="s">
        <v>511</v>
      </c>
      <c r="G680" s="278" t="s">
        <v>512</v>
      </c>
      <c r="H680" s="237" t="s">
        <v>1030</v>
      </c>
      <c r="I680" s="237" t="s">
        <v>1042</v>
      </c>
      <c r="J680" s="51"/>
      <c r="K680" s="52" t="str">
        <f t="shared" si="120"/>
        <v/>
      </c>
      <c r="L680" s="81" t="str">
        <f t="shared" si="121"/>
        <v/>
      </c>
      <c r="M680" s="53" t="str">
        <f>IF(K680="","",COUNTIF($K$7:K680,"ﾘｽﾄ１"))</f>
        <v/>
      </c>
      <c r="N680" s="53" t="str">
        <f t="shared" si="122"/>
        <v/>
      </c>
      <c r="O680" s="54" t="str">
        <f t="shared" si="123"/>
        <v/>
      </c>
      <c r="P680" s="53" t="str">
        <f t="shared" si="114"/>
        <v/>
      </c>
      <c r="Q680" s="52" t="str">
        <f t="shared" si="115"/>
        <v/>
      </c>
      <c r="R680" s="55" t="str">
        <f t="shared" si="116"/>
        <v/>
      </c>
      <c r="S680" s="52" t="str">
        <f t="shared" si="124"/>
        <v/>
      </c>
      <c r="T680" s="81" t="str">
        <f t="shared" si="117"/>
        <v/>
      </c>
      <c r="U680" s="53" t="str">
        <f>IF(S680="","",COUNTIF($S$7:S680,"該当２"))</f>
        <v/>
      </c>
      <c r="V680" s="56" t="str">
        <f t="shared" si="118"/>
        <v/>
      </c>
      <c r="W680" s="81" t="str">
        <f t="shared" si="119"/>
        <v/>
      </c>
      <c r="X680" s="53" t="str">
        <f>IF(V680="","",COUNTIF($V$7:V680,"該当３"))</f>
        <v/>
      </c>
    </row>
    <row r="681" spans="1:24">
      <c r="A681" s="237">
        <v>2020144013</v>
      </c>
      <c r="B681" s="237">
        <v>20</v>
      </c>
      <c r="C681" s="238">
        <v>201</v>
      </c>
      <c r="D681" s="239">
        <v>44</v>
      </c>
      <c r="E681" s="238">
        <v>13</v>
      </c>
      <c r="F681" s="237" t="s">
        <v>511</v>
      </c>
      <c r="G681" s="278" t="s">
        <v>512</v>
      </c>
      <c r="H681" s="237" t="s">
        <v>1030</v>
      </c>
      <c r="I681" s="237" t="s">
        <v>1043</v>
      </c>
      <c r="J681" s="51"/>
      <c r="K681" s="52" t="str">
        <f t="shared" si="120"/>
        <v/>
      </c>
      <c r="L681" s="81" t="str">
        <f t="shared" si="121"/>
        <v/>
      </c>
      <c r="M681" s="53" t="str">
        <f>IF(K681="","",COUNTIF($K$7:K681,"ﾘｽﾄ１"))</f>
        <v/>
      </c>
      <c r="N681" s="53" t="str">
        <f t="shared" si="122"/>
        <v/>
      </c>
      <c r="O681" s="54" t="str">
        <f t="shared" si="123"/>
        <v/>
      </c>
      <c r="P681" s="53" t="str">
        <f t="shared" si="114"/>
        <v/>
      </c>
      <c r="Q681" s="52" t="str">
        <f t="shared" si="115"/>
        <v/>
      </c>
      <c r="R681" s="55" t="str">
        <f t="shared" si="116"/>
        <v/>
      </c>
      <c r="S681" s="52" t="str">
        <f t="shared" si="124"/>
        <v/>
      </c>
      <c r="T681" s="81" t="str">
        <f t="shared" si="117"/>
        <v/>
      </c>
      <c r="U681" s="53" t="str">
        <f>IF(S681="","",COUNTIF($S$7:S681,"該当２"))</f>
        <v/>
      </c>
      <c r="V681" s="56" t="str">
        <f t="shared" si="118"/>
        <v/>
      </c>
      <c r="W681" s="81" t="str">
        <f t="shared" si="119"/>
        <v/>
      </c>
      <c r="X681" s="53" t="str">
        <f>IF(V681="","",COUNTIF($V$7:V681,"該当３"))</f>
        <v/>
      </c>
    </row>
    <row r="682" spans="1:24">
      <c r="A682" s="237">
        <v>2020144014</v>
      </c>
      <c r="B682" s="237">
        <v>20</v>
      </c>
      <c r="C682" s="238">
        <v>201</v>
      </c>
      <c r="D682" s="239">
        <v>44</v>
      </c>
      <c r="E682" s="238">
        <v>14</v>
      </c>
      <c r="F682" s="237" t="s">
        <v>511</v>
      </c>
      <c r="G682" s="278" t="s">
        <v>512</v>
      </c>
      <c r="H682" s="237" t="s">
        <v>1030</v>
      </c>
      <c r="I682" s="237" t="s">
        <v>1044</v>
      </c>
      <c r="J682" s="51"/>
      <c r="K682" s="52" t="str">
        <f t="shared" si="120"/>
        <v/>
      </c>
      <c r="L682" s="81" t="str">
        <f t="shared" si="121"/>
        <v/>
      </c>
      <c r="M682" s="53" t="str">
        <f>IF(K682="","",COUNTIF($K$7:K682,"ﾘｽﾄ１"))</f>
        <v/>
      </c>
      <c r="N682" s="53" t="str">
        <f t="shared" si="122"/>
        <v/>
      </c>
      <c r="O682" s="54" t="str">
        <f t="shared" si="123"/>
        <v/>
      </c>
      <c r="P682" s="53" t="str">
        <f t="shared" si="114"/>
        <v/>
      </c>
      <c r="Q682" s="52" t="str">
        <f t="shared" si="115"/>
        <v/>
      </c>
      <c r="R682" s="55" t="str">
        <f t="shared" si="116"/>
        <v/>
      </c>
      <c r="S682" s="52" t="str">
        <f t="shared" si="124"/>
        <v/>
      </c>
      <c r="T682" s="81" t="str">
        <f t="shared" si="117"/>
        <v/>
      </c>
      <c r="U682" s="53" t="str">
        <f>IF(S682="","",COUNTIF($S$7:S682,"該当２"))</f>
        <v/>
      </c>
      <c r="V682" s="56" t="str">
        <f t="shared" si="118"/>
        <v/>
      </c>
      <c r="W682" s="81" t="str">
        <f t="shared" si="119"/>
        <v/>
      </c>
      <c r="X682" s="53" t="str">
        <f>IF(V682="","",COUNTIF($V$7:V682,"該当３"))</f>
        <v/>
      </c>
    </row>
    <row r="683" spans="1:24">
      <c r="A683" s="237">
        <v>2020144015</v>
      </c>
      <c r="B683" s="237">
        <v>20</v>
      </c>
      <c r="C683" s="238">
        <v>201</v>
      </c>
      <c r="D683" s="239">
        <v>44</v>
      </c>
      <c r="E683" s="238">
        <v>15</v>
      </c>
      <c r="F683" s="237" t="s">
        <v>511</v>
      </c>
      <c r="G683" s="278" t="s">
        <v>512</v>
      </c>
      <c r="H683" s="237" t="s">
        <v>1030</v>
      </c>
      <c r="I683" s="237" t="s">
        <v>1045</v>
      </c>
      <c r="J683" s="51"/>
      <c r="K683" s="52" t="str">
        <f t="shared" si="120"/>
        <v/>
      </c>
      <c r="L683" s="81" t="str">
        <f t="shared" si="121"/>
        <v/>
      </c>
      <c r="M683" s="53" t="str">
        <f>IF(K683="","",COUNTIF($K$7:K683,"ﾘｽﾄ１"))</f>
        <v/>
      </c>
      <c r="N683" s="53" t="str">
        <f t="shared" si="122"/>
        <v/>
      </c>
      <c r="O683" s="54" t="str">
        <f t="shared" si="123"/>
        <v/>
      </c>
      <c r="P683" s="53" t="str">
        <f t="shared" si="114"/>
        <v/>
      </c>
      <c r="Q683" s="52" t="str">
        <f t="shared" si="115"/>
        <v/>
      </c>
      <c r="R683" s="55" t="str">
        <f t="shared" si="116"/>
        <v/>
      </c>
      <c r="S683" s="52" t="str">
        <f t="shared" si="124"/>
        <v/>
      </c>
      <c r="T683" s="81" t="str">
        <f t="shared" si="117"/>
        <v/>
      </c>
      <c r="U683" s="53" t="str">
        <f>IF(S683="","",COUNTIF($S$7:S683,"該当２"))</f>
        <v/>
      </c>
      <c r="V683" s="56" t="str">
        <f t="shared" si="118"/>
        <v/>
      </c>
      <c r="W683" s="81" t="str">
        <f t="shared" si="119"/>
        <v/>
      </c>
      <c r="X683" s="53" t="str">
        <f>IF(V683="","",COUNTIF($V$7:V683,"該当３"))</f>
        <v/>
      </c>
    </row>
    <row r="684" spans="1:24">
      <c r="A684" s="237">
        <v>2020144016</v>
      </c>
      <c r="B684" s="237">
        <v>20</v>
      </c>
      <c r="C684" s="238">
        <v>201</v>
      </c>
      <c r="D684" s="239">
        <v>44</v>
      </c>
      <c r="E684" s="238">
        <v>16</v>
      </c>
      <c r="F684" s="237" t="s">
        <v>511</v>
      </c>
      <c r="G684" s="278" t="s">
        <v>512</v>
      </c>
      <c r="H684" s="237" t="s">
        <v>1030</v>
      </c>
      <c r="I684" s="237" t="s">
        <v>1046</v>
      </c>
      <c r="J684" s="51"/>
      <c r="K684" s="52" t="str">
        <f t="shared" si="120"/>
        <v/>
      </c>
      <c r="L684" s="81" t="str">
        <f t="shared" si="121"/>
        <v/>
      </c>
      <c r="M684" s="53" t="str">
        <f>IF(K684="","",COUNTIF($K$7:K684,"ﾘｽﾄ１"))</f>
        <v/>
      </c>
      <c r="N684" s="53" t="str">
        <f t="shared" si="122"/>
        <v/>
      </c>
      <c r="O684" s="54" t="str">
        <f t="shared" si="123"/>
        <v/>
      </c>
      <c r="P684" s="53" t="str">
        <f t="shared" si="114"/>
        <v/>
      </c>
      <c r="Q684" s="52" t="str">
        <f t="shared" si="115"/>
        <v/>
      </c>
      <c r="R684" s="55" t="str">
        <f t="shared" si="116"/>
        <v/>
      </c>
      <c r="S684" s="52" t="str">
        <f t="shared" si="124"/>
        <v/>
      </c>
      <c r="T684" s="81" t="str">
        <f t="shared" si="117"/>
        <v/>
      </c>
      <c r="U684" s="53" t="str">
        <f>IF(S684="","",COUNTIF($S$7:S684,"該当２"))</f>
        <v/>
      </c>
      <c r="V684" s="56" t="str">
        <f t="shared" si="118"/>
        <v/>
      </c>
      <c r="W684" s="81" t="str">
        <f t="shared" si="119"/>
        <v/>
      </c>
      <c r="X684" s="53" t="str">
        <f>IF(V684="","",COUNTIF($V$7:V684,"該当３"))</f>
        <v/>
      </c>
    </row>
    <row r="685" spans="1:24">
      <c r="A685" s="237">
        <v>2020144017</v>
      </c>
      <c r="B685" s="237">
        <v>20</v>
      </c>
      <c r="C685" s="238">
        <v>201</v>
      </c>
      <c r="D685" s="239">
        <v>44</v>
      </c>
      <c r="E685" s="238">
        <v>17</v>
      </c>
      <c r="F685" s="237" t="s">
        <v>511</v>
      </c>
      <c r="G685" s="278" t="s">
        <v>512</v>
      </c>
      <c r="H685" s="237" t="s">
        <v>1030</v>
      </c>
      <c r="I685" s="237" t="s">
        <v>1047</v>
      </c>
      <c r="J685" s="51"/>
      <c r="K685" s="52" t="str">
        <f t="shared" si="120"/>
        <v/>
      </c>
      <c r="L685" s="81" t="str">
        <f t="shared" si="121"/>
        <v/>
      </c>
      <c r="M685" s="53" t="str">
        <f>IF(K685="","",COUNTIF($K$7:K685,"ﾘｽﾄ１"))</f>
        <v/>
      </c>
      <c r="N685" s="53" t="str">
        <f t="shared" si="122"/>
        <v/>
      </c>
      <c r="O685" s="54" t="str">
        <f t="shared" si="123"/>
        <v/>
      </c>
      <c r="P685" s="53" t="str">
        <f t="shared" si="114"/>
        <v/>
      </c>
      <c r="Q685" s="52" t="str">
        <f t="shared" si="115"/>
        <v/>
      </c>
      <c r="R685" s="55" t="str">
        <f t="shared" si="116"/>
        <v/>
      </c>
      <c r="S685" s="52" t="str">
        <f t="shared" si="124"/>
        <v/>
      </c>
      <c r="T685" s="81" t="str">
        <f t="shared" si="117"/>
        <v/>
      </c>
      <c r="U685" s="53" t="str">
        <f>IF(S685="","",COUNTIF($S$7:S685,"該当２"))</f>
        <v/>
      </c>
      <c r="V685" s="56" t="str">
        <f t="shared" si="118"/>
        <v/>
      </c>
      <c r="W685" s="81" t="str">
        <f t="shared" si="119"/>
        <v/>
      </c>
      <c r="X685" s="53" t="str">
        <f>IF(V685="","",COUNTIF($V$7:V685,"該当３"))</f>
        <v/>
      </c>
    </row>
    <row r="686" spans="1:24">
      <c r="A686" s="237">
        <v>2020144018</v>
      </c>
      <c r="B686" s="237">
        <v>20</v>
      </c>
      <c r="C686" s="238">
        <v>201</v>
      </c>
      <c r="D686" s="239">
        <v>44</v>
      </c>
      <c r="E686" s="238">
        <v>18</v>
      </c>
      <c r="F686" s="237" t="s">
        <v>511</v>
      </c>
      <c r="G686" s="278" t="s">
        <v>512</v>
      </c>
      <c r="H686" s="237" t="s">
        <v>1030</v>
      </c>
      <c r="I686" s="237" t="s">
        <v>789</v>
      </c>
      <c r="J686" s="51"/>
      <c r="K686" s="52" t="str">
        <f t="shared" si="120"/>
        <v/>
      </c>
      <c r="L686" s="81" t="str">
        <f t="shared" si="121"/>
        <v/>
      </c>
      <c r="M686" s="53" t="str">
        <f>IF(K686="","",COUNTIF($K$7:K686,"ﾘｽﾄ１"))</f>
        <v/>
      </c>
      <c r="N686" s="53" t="str">
        <f t="shared" si="122"/>
        <v/>
      </c>
      <c r="O686" s="54" t="str">
        <f t="shared" si="123"/>
        <v/>
      </c>
      <c r="P686" s="53" t="str">
        <f t="shared" si="114"/>
        <v/>
      </c>
      <c r="Q686" s="52" t="str">
        <f t="shared" si="115"/>
        <v/>
      </c>
      <c r="R686" s="55" t="str">
        <f t="shared" si="116"/>
        <v/>
      </c>
      <c r="S686" s="52" t="str">
        <f t="shared" si="124"/>
        <v/>
      </c>
      <c r="T686" s="81" t="str">
        <f t="shared" si="117"/>
        <v/>
      </c>
      <c r="U686" s="53" t="str">
        <f>IF(S686="","",COUNTIF($S$7:S686,"該当２"))</f>
        <v/>
      </c>
      <c r="V686" s="56" t="str">
        <f t="shared" si="118"/>
        <v/>
      </c>
      <c r="W686" s="81" t="str">
        <f t="shared" si="119"/>
        <v/>
      </c>
      <c r="X686" s="53" t="str">
        <f>IF(V686="","",COUNTIF($V$7:V686,"該当３"))</f>
        <v/>
      </c>
    </row>
    <row r="687" spans="1:24">
      <c r="A687" s="237">
        <v>2020144019</v>
      </c>
      <c r="B687" s="237">
        <v>20</v>
      </c>
      <c r="C687" s="238">
        <v>201</v>
      </c>
      <c r="D687" s="239">
        <v>44</v>
      </c>
      <c r="E687" s="238">
        <v>19</v>
      </c>
      <c r="F687" s="237" t="s">
        <v>511</v>
      </c>
      <c r="G687" s="278" t="s">
        <v>512</v>
      </c>
      <c r="H687" s="237" t="s">
        <v>1030</v>
      </c>
      <c r="I687" s="237" t="s">
        <v>1048</v>
      </c>
      <c r="J687" s="51"/>
      <c r="K687" s="52" t="str">
        <f t="shared" si="120"/>
        <v/>
      </c>
      <c r="L687" s="81" t="str">
        <f t="shared" si="121"/>
        <v/>
      </c>
      <c r="M687" s="53" t="str">
        <f>IF(K687="","",COUNTIF($K$7:K687,"ﾘｽﾄ１"))</f>
        <v/>
      </c>
      <c r="N687" s="53" t="str">
        <f t="shared" si="122"/>
        <v/>
      </c>
      <c r="O687" s="54" t="str">
        <f t="shared" si="123"/>
        <v/>
      </c>
      <c r="P687" s="53" t="str">
        <f t="shared" si="114"/>
        <v/>
      </c>
      <c r="Q687" s="52" t="str">
        <f t="shared" si="115"/>
        <v/>
      </c>
      <c r="R687" s="55" t="str">
        <f t="shared" si="116"/>
        <v/>
      </c>
      <c r="S687" s="52" t="str">
        <f t="shared" si="124"/>
        <v/>
      </c>
      <c r="T687" s="81" t="str">
        <f t="shared" si="117"/>
        <v/>
      </c>
      <c r="U687" s="53" t="str">
        <f>IF(S687="","",COUNTIF($S$7:S687,"該当２"))</f>
        <v/>
      </c>
      <c r="V687" s="56" t="str">
        <f t="shared" si="118"/>
        <v/>
      </c>
      <c r="W687" s="81" t="str">
        <f t="shared" si="119"/>
        <v/>
      </c>
      <c r="X687" s="53" t="str">
        <f>IF(V687="","",COUNTIF($V$7:V687,"該当３"))</f>
        <v/>
      </c>
    </row>
    <row r="688" spans="1:24">
      <c r="A688" s="237">
        <v>2020144020</v>
      </c>
      <c r="B688" s="237">
        <v>20</v>
      </c>
      <c r="C688" s="238">
        <v>201</v>
      </c>
      <c r="D688" s="239">
        <v>44</v>
      </c>
      <c r="E688" s="238">
        <v>20</v>
      </c>
      <c r="F688" s="237" t="s">
        <v>511</v>
      </c>
      <c r="G688" s="278" t="s">
        <v>512</v>
      </c>
      <c r="H688" s="237" t="s">
        <v>1030</v>
      </c>
      <c r="I688" s="237" t="s">
        <v>1049</v>
      </c>
      <c r="J688" s="51"/>
      <c r="K688" s="52" t="str">
        <f t="shared" si="120"/>
        <v/>
      </c>
      <c r="L688" s="81" t="str">
        <f t="shared" si="121"/>
        <v/>
      </c>
      <c r="M688" s="53" t="str">
        <f>IF(K688="","",COUNTIF($K$7:K688,"ﾘｽﾄ１"))</f>
        <v/>
      </c>
      <c r="N688" s="53" t="str">
        <f t="shared" si="122"/>
        <v/>
      </c>
      <c r="O688" s="54" t="str">
        <f t="shared" si="123"/>
        <v/>
      </c>
      <c r="P688" s="53" t="str">
        <f t="shared" si="114"/>
        <v/>
      </c>
      <c r="Q688" s="52" t="str">
        <f t="shared" si="115"/>
        <v/>
      </c>
      <c r="R688" s="55" t="str">
        <f t="shared" si="116"/>
        <v/>
      </c>
      <c r="S688" s="52" t="str">
        <f t="shared" si="124"/>
        <v/>
      </c>
      <c r="T688" s="81" t="str">
        <f t="shared" si="117"/>
        <v/>
      </c>
      <c r="U688" s="53" t="str">
        <f>IF(S688="","",COUNTIF($S$7:S688,"該当２"))</f>
        <v/>
      </c>
      <c r="V688" s="56" t="str">
        <f t="shared" si="118"/>
        <v/>
      </c>
      <c r="W688" s="81" t="str">
        <f t="shared" si="119"/>
        <v/>
      </c>
      <c r="X688" s="53" t="str">
        <f>IF(V688="","",COUNTIF($V$7:V688,"該当３"))</f>
        <v/>
      </c>
    </row>
    <row r="689" spans="1:24">
      <c r="A689" s="237">
        <v>2020144021</v>
      </c>
      <c r="B689" s="237">
        <v>20</v>
      </c>
      <c r="C689" s="238">
        <v>201</v>
      </c>
      <c r="D689" s="239">
        <v>44</v>
      </c>
      <c r="E689" s="238">
        <v>21</v>
      </c>
      <c r="F689" s="237" t="s">
        <v>511</v>
      </c>
      <c r="G689" s="278" t="s">
        <v>512</v>
      </c>
      <c r="H689" s="237" t="s">
        <v>1030</v>
      </c>
      <c r="I689" s="237" t="s">
        <v>1050</v>
      </c>
      <c r="J689" s="51"/>
      <c r="K689" s="52" t="str">
        <f t="shared" si="120"/>
        <v/>
      </c>
      <c r="L689" s="81" t="str">
        <f t="shared" si="121"/>
        <v/>
      </c>
      <c r="M689" s="53" t="str">
        <f>IF(K689="","",COUNTIF($K$7:K689,"ﾘｽﾄ１"))</f>
        <v/>
      </c>
      <c r="N689" s="53" t="str">
        <f t="shared" si="122"/>
        <v/>
      </c>
      <c r="O689" s="54" t="str">
        <f t="shared" si="123"/>
        <v/>
      </c>
      <c r="P689" s="53" t="str">
        <f t="shared" si="114"/>
        <v/>
      </c>
      <c r="Q689" s="52" t="str">
        <f t="shared" si="115"/>
        <v/>
      </c>
      <c r="R689" s="55" t="str">
        <f t="shared" si="116"/>
        <v/>
      </c>
      <c r="S689" s="52" t="str">
        <f t="shared" si="124"/>
        <v/>
      </c>
      <c r="T689" s="81" t="str">
        <f t="shared" si="117"/>
        <v/>
      </c>
      <c r="U689" s="53" t="str">
        <f>IF(S689="","",COUNTIF($S$7:S689,"該当２"))</f>
        <v/>
      </c>
      <c r="V689" s="56" t="str">
        <f t="shared" si="118"/>
        <v/>
      </c>
      <c r="W689" s="81" t="str">
        <f t="shared" si="119"/>
        <v/>
      </c>
      <c r="X689" s="53" t="str">
        <f>IF(V689="","",COUNTIF($V$7:V689,"該当３"))</f>
        <v/>
      </c>
    </row>
    <row r="690" spans="1:24">
      <c r="A690" s="237">
        <v>2020144022</v>
      </c>
      <c r="B690" s="237">
        <v>20</v>
      </c>
      <c r="C690" s="238">
        <v>201</v>
      </c>
      <c r="D690" s="239">
        <v>44</v>
      </c>
      <c r="E690" s="238">
        <v>22</v>
      </c>
      <c r="F690" s="237" t="s">
        <v>511</v>
      </c>
      <c r="G690" s="278" t="s">
        <v>512</v>
      </c>
      <c r="H690" s="237" t="s">
        <v>1030</v>
      </c>
      <c r="I690" s="237" t="s">
        <v>1051</v>
      </c>
      <c r="J690" s="51"/>
      <c r="K690" s="52" t="str">
        <f t="shared" si="120"/>
        <v/>
      </c>
      <c r="L690" s="81" t="str">
        <f t="shared" si="121"/>
        <v/>
      </c>
      <c r="M690" s="53" t="str">
        <f>IF(K690="","",COUNTIF($K$7:K690,"ﾘｽﾄ１"))</f>
        <v/>
      </c>
      <c r="N690" s="53" t="str">
        <f t="shared" si="122"/>
        <v/>
      </c>
      <c r="O690" s="54" t="str">
        <f t="shared" si="123"/>
        <v/>
      </c>
      <c r="P690" s="53" t="str">
        <f t="shared" si="114"/>
        <v/>
      </c>
      <c r="Q690" s="52" t="str">
        <f t="shared" si="115"/>
        <v/>
      </c>
      <c r="R690" s="55" t="str">
        <f t="shared" si="116"/>
        <v/>
      </c>
      <c r="S690" s="52" t="str">
        <f t="shared" si="124"/>
        <v/>
      </c>
      <c r="T690" s="81" t="str">
        <f t="shared" si="117"/>
        <v/>
      </c>
      <c r="U690" s="53" t="str">
        <f>IF(S690="","",COUNTIF($S$7:S690,"該当２"))</f>
        <v/>
      </c>
      <c r="V690" s="56" t="str">
        <f t="shared" si="118"/>
        <v/>
      </c>
      <c r="W690" s="81" t="str">
        <f t="shared" si="119"/>
        <v/>
      </c>
      <c r="X690" s="53" t="str">
        <f>IF(V690="","",COUNTIF($V$7:V690,"該当３"))</f>
        <v/>
      </c>
    </row>
    <row r="691" spans="1:24">
      <c r="A691" s="237">
        <v>2020144023</v>
      </c>
      <c r="B691" s="237">
        <v>20</v>
      </c>
      <c r="C691" s="238">
        <v>201</v>
      </c>
      <c r="D691" s="239">
        <v>44</v>
      </c>
      <c r="E691" s="238">
        <v>23</v>
      </c>
      <c r="F691" s="237" t="s">
        <v>511</v>
      </c>
      <c r="G691" s="278" t="s">
        <v>512</v>
      </c>
      <c r="H691" s="237" t="s">
        <v>1030</v>
      </c>
      <c r="I691" s="237" t="s">
        <v>444</v>
      </c>
      <c r="J691" s="51"/>
      <c r="K691" s="52" t="str">
        <f t="shared" si="120"/>
        <v/>
      </c>
      <c r="L691" s="81" t="str">
        <f t="shared" si="121"/>
        <v/>
      </c>
      <c r="M691" s="53" t="str">
        <f>IF(K691="","",COUNTIF($K$7:K691,"ﾘｽﾄ１"))</f>
        <v/>
      </c>
      <c r="N691" s="53" t="str">
        <f t="shared" si="122"/>
        <v/>
      </c>
      <c r="O691" s="54" t="str">
        <f t="shared" si="123"/>
        <v/>
      </c>
      <c r="P691" s="53" t="str">
        <f t="shared" si="114"/>
        <v/>
      </c>
      <c r="Q691" s="52" t="str">
        <f t="shared" si="115"/>
        <v/>
      </c>
      <c r="R691" s="55" t="str">
        <f t="shared" si="116"/>
        <v/>
      </c>
      <c r="S691" s="52" t="str">
        <f t="shared" si="124"/>
        <v/>
      </c>
      <c r="T691" s="81" t="str">
        <f t="shared" si="117"/>
        <v/>
      </c>
      <c r="U691" s="53" t="str">
        <f>IF(S691="","",COUNTIF($S$7:S691,"該当２"))</f>
        <v/>
      </c>
      <c r="V691" s="56" t="str">
        <f t="shared" si="118"/>
        <v/>
      </c>
      <c r="W691" s="81" t="str">
        <f t="shared" si="119"/>
        <v/>
      </c>
      <c r="X691" s="53" t="str">
        <f>IF(V691="","",COUNTIF($V$7:V691,"該当３"))</f>
        <v/>
      </c>
    </row>
    <row r="692" spans="1:24">
      <c r="A692" s="237">
        <v>2020144024</v>
      </c>
      <c r="B692" s="237">
        <v>20</v>
      </c>
      <c r="C692" s="238">
        <v>201</v>
      </c>
      <c r="D692" s="239">
        <v>44</v>
      </c>
      <c r="E692" s="238">
        <v>24</v>
      </c>
      <c r="F692" s="237" t="s">
        <v>511</v>
      </c>
      <c r="G692" s="278" t="s">
        <v>512</v>
      </c>
      <c r="H692" s="237" t="s">
        <v>1030</v>
      </c>
      <c r="I692" s="237" t="s">
        <v>1052</v>
      </c>
      <c r="J692" s="51"/>
      <c r="K692" s="52" t="str">
        <f t="shared" si="120"/>
        <v/>
      </c>
      <c r="L692" s="81" t="str">
        <f t="shared" si="121"/>
        <v/>
      </c>
      <c r="M692" s="53" t="str">
        <f>IF(K692="","",COUNTIF($K$7:K692,"ﾘｽﾄ１"))</f>
        <v/>
      </c>
      <c r="N692" s="53" t="str">
        <f t="shared" si="122"/>
        <v/>
      </c>
      <c r="O692" s="54" t="str">
        <f t="shared" si="123"/>
        <v/>
      </c>
      <c r="P692" s="53" t="str">
        <f t="shared" si="114"/>
        <v/>
      </c>
      <c r="Q692" s="52" t="str">
        <f t="shared" si="115"/>
        <v/>
      </c>
      <c r="R692" s="55" t="str">
        <f t="shared" si="116"/>
        <v/>
      </c>
      <c r="S692" s="52" t="str">
        <f t="shared" si="124"/>
        <v/>
      </c>
      <c r="T692" s="81" t="str">
        <f t="shared" si="117"/>
        <v/>
      </c>
      <c r="U692" s="53" t="str">
        <f>IF(S692="","",COUNTIF($S$7:S692,"該当２"))</f>
        <v/>
      </c>
      <c r="V692" s="56" t="str">
        <f t="shared" si="118"/>
        <v/>
      </c>
      <c r="W692" s="81" t="str">
        <f t="shared" si="119"/>
        <v/>
      </c>
      <c r="X692" s="53" t="str">
        <f>IF(V692="","",COUNTIF($V$7:V692,"該当３"))</f>
        <v/>
      </c>
    </row>
    <row r="693" spans="1:24">
      <c r="A693" s="237">
        <v>2020144025</v>
      </c>
      <c r="B693" s="237">
        <v>20</v>
      </c>
      <c r="C693" s="238">
        <v>201</v>
      </c>
      <c r="D693" s="239">
        <v>44</v>
      </c>
      <c r="E693" s="238">
        <v>25</v>
      </c>
      <c r="F693" s="237" t="s">
        <v>511</v>
      </c>
      <c r="G693" s="278" t="s">
        <v>512</v>
      </c>
      <c r="H693" s="237" t="s">
        <v>1030</v>
      </c>
      <c r="I693" s="237" t="s">
        <v>1053</v>
      </c>
      <c r="J693" s="51"/>
      <c r="K693" s="52" t="str">
        <f t="shared" si="120"/>
        <v/>
      </c>
      <c r="L693" s="81" t="str">
        <f t="shared" si="121"/>
        <v/>
      </c>
      <c r="M693" s="53" t="str">
        <f>IF(K693="","",COUNTIF($K$7:K693,"ﾘｽﾄ１"))</f>
        <v/>
      </c>
      <c r="N693" s="53" t="str">
        <f t="shared" si="122"/>
        <v/>
      </c>
      <c r="O693" s="54" t="str">
        <f t="shared" si="123"/>
        <v/>
      </c>
      <c r="P693" s="53" t="str">
        <f t="shared" si="114"/>
        <v/>
      </c>
      <c r="Q693" s="52" t="str">
        <f t="shared" si="115"/>
        <v/>
      </c>
      <c r="R693" s="55" t="str">
        <f t="shared" si="116"/>
        <v/>
      </c>
      <c r="S693" s="52" t="str">
        <f t="shared" si="124"/>
        <v/>
      </c>
      <c r="T693" s="81" t="str">
        <f t="shared" si="117"/>
        <v/>
      </c>
      <c r="U693" s="53" t="str">
        <f>IF(S693="","",COUNTIF($S$7:S693,"該当２"))</f>
        <v/>
      </c>
      <c r="V693" s="56" t="str">
        <f t="shared" si="118"/>
        <v/>
      </c>
      <c r="W693" s="81" t="str">
        <f t="shared" si="119"/>
        <v/>
      </c>
      <c r="X693" s="53" t="str">
        <f>IF(V693="","",COUNTIF($V$7:V693,"該当３"))</f>
        <v/>
      </c>
    </row>
    <row r="694" spans="1:24">
      <c r="A694" s="237">
        <v>2020144026</v>
      </c>
      <c r="B694" s="237">
        <v>20</v>
      </c>
      <c r="C694" s="238">
        <v>201</v>
      </c>
      <c r="D694" s="239">
        <v>44</v>
      </c>
      <c r="E694" s="238">
        <v>26</v>
      </c>
      <c r="F694" s="237" t="s">
        <v>511</v>
      </c>
      <c r="G694" s="278" t="s">
        <v>512</v>
      </c>
      <c r="H694" s="237" t="s">
        <v>1030</v>
      </c>
      <c r="I694" s="237" t="s">
        <v>1054</v>
      </c>
      <c r="J694" s="51"/>
      <c r="K694" s="52" t="str">
        <f t="shared" si="120"/>
        <v/>
      </c>
      <c r="L694" s="81" t="str">
        <f t="shared" si="121"/>
        <v/>
      </c>
      <c r="M694" s="53" t="str">
        <f>IF(K694="","",COUNTIF($K$7:K694,"ﾘｽﾄ１"))</f>
        <v/>
      </c>
      <c r="N694" s="53" t="str">
        <f t="shared" si="122"/>
        <v/>
      </c>
      <c r="O694" s="54" t="str">
        <f t="shared" si="123"/>
        <v/>
      </c>
      <c r="P694" s="53" t="str">
        <f t="shared" si="114"/>
        <v/>
      </c>
      <c r="Q694" s="52" t="str">
        <f t="shared" si="115"/>
        <v/>
      </c>
      <c r="R694" s="55" t="str">
        <f t="shared" si="116"/>
        <v/>
      </c>
      <c r="S694" s="52" t="str">
        <f t="shared" si="124"/>
        <v/>
      </c>
      <c r="T694" s="81" t="str">
        <f t="shared" si="117"/>
        <v/>
      </c>
      <c r="U694" s="53" t="str">
        <f>IF(S694="","",COUNTIF($S$7:S694,"該当２"))</f>
        <v/>
      </c>
      <c r="V694" s="56" t="str">
        <f t="shared" si="118"/>
        <v/>
      </c>
      <c r="W694" s="81" t="str">
        <f t="shared" si="119"/>
        <v/>
      </c>
      <c r="X694" s="53" t="str">
        <f>IF(V694="","",COUNTIF($V$7:V694,"該当３"))</f>
        <v/>
      </c>
    </row>
    <row r="695" spans="1:24">
      <c r="A695" s="237">
        <v>2020144027</v>
      </c>
      <c r="B695" s="237">
        <v>20</v>
      </c>
      <c r="C695" s="238">
        <v>201</v>
      </c>
      <c r="D695" s="239">
        <v>44</v>
      </c>
      <c r="E695" s="238">
        <v>27</v>
      </c>
      <c r="F695" s="237" t="s">
        <v>511</v>
      </c>
      <c r="G695" s="278" t="s">
        <v>512</v>
      </c>
      <c r="H695" s="237" t="s">
        <v>1030</v>
      </c>
      <c r="I695" s="237" t="s">
        <v>594</v>
      </c>
      <c r="J695" s="51"/>
      <c r="K695" s="52" t="str">
        <f t="shared" si="120"/>
        <v/>
      </c>
      <c r="L695" s="81" t="str">
        <f t="shared" si="121"/>
        <v/>
      </c>
      <c r="M695" s="53" t="str">
        <f>IF(K695="","",COUNTIF($K$7:K695,"ﾘｽﾄ１"))</f>
        <v/>
      </c>
      <c r="N695" s="53" t="str">
        <f t="shared" si="122"/>
        <v/>
      </c>
      <c r="O695" s="54" t="str">
        <f t="shared" si="123"/>
        <v/>
      </c>
      <c r="P695" s="53" t="str">
        <f t="shared" si="114"/>
        <v/>
      </c>
      <c r="Q695" s="52" t="str">
        <f t="shared" si="115"/>
        <v/>
      </c>
      <c r="R695" s="55" t="str">
        <f t="shared" si="116"/>
        <v/>
      </c>
      <c r="S695" s="52" t="str">
        <f t="shared" si="124"/>
        <v/>
      </c>
      <c r="T695" s="81" t="str">
        <f t="shared" si="117"/>
        <v/>
      </c>
      <c r="U695" s="53" t="str">
        <f>IF(S695="","",COUNTIF($S$7:S695,"該当２"))</f>
        <v/>
      </c>
      <c r="V695" s="56" t="str">
        <f t="shared" si="118"/>
        <v/>
      </c>
      <c r="W695" s="81" t="str">
        <f t="shared" si="119"/>
        <v/>
      </c>
      <c r="X695" s="53" t="str">
        <f>IF(V695="","",COUNTIF($V$7:V695,"該当３"))</f>
        <v/>
      </c>
    </row>
    <row r="696" spans="1:24">
      <c r="A696" s="237">
        <v>2020144028</v>
      </c>
      <c r="B696" s="237">
        <v>20</v>
      </c>
      <c r="C696" s="238">
        <v>201</v>
      </c>
      <c r="D696" s="239">
        <v>44</v>
      </c>
      <c r="E696" s="238">
        <v>28</v>
      </c>
      <c r="F696" s="237" t="s">
        <v>511</v>
      </c>
      <c r="G696" s="278" t="s">
        <v>512</v>
      </c>
      <c r="H696" s="237" t="s">
        <v>1030</v>
      </c>
      <c r="I696" s="237" t="s">
        <v>1055</v>
      </c>
      <c r="J696" s="51"/>
      <c r="K696" s="52" t="str">
        <f t="shared" si="120"/>
        <v/>
      </c>
      <c r="L696" s="81" t="str">
        <f t="shared" si="121"/>
        <v/>
      </c>
      <c r="M696" s="53" t="str">
        <f>IF(K696="","",COUNTIF($K$7:K696,"ﾘｽﾄ１"))</f>
        <v/>
      </c>
      <c r="N696" s="53" t="str">
        <f t="shared" si="122"/>
        <v/>
      </c>
      <c r="O696" s="54" t="str">
        <f t="shared" si="123"/>
        <v/>
      </c>
      <c r="P696" s="53" t="str">
        <f t="shared" si="114"/>
        <v/>
      </c>
      <c r="Q696" s="52" t="str">
        <f t="shared" si="115"/>
        <v/>
      </c>
      <c r="R696" s="55" t="str">
        <f t="shared" si="116"/>
        <v/>
      </c>
      <c r="S696" s="52" t="str">
        <f t="shared" si="124"/>
        <v/>
      </c>
      <c r="T696" s="81" t="str">
        <f t="shared" si="117"/>
        <v/>
      </c>
      <c r="U696" s="53" t="str">
        <f>IF(S696="","",COUNTIF($S$7:S696,"該当２"))</f>
        <v/>
      </c>
      <c r="V696" s="56" t="str">
        <f t="shared" si="118"/>
        <v/>
      </c>
      <c r="W696" s="81" t="str">
        <f t="shared" si="119"/>
        <v/>
      </c>
      <c r="X696" s="53" t="str">
        <f>IF(V696="","",COUNTIF($V$7:V696,"該当３"))</f>
        <v/>
      </c>
    </row>
    <row r="697" spans="1:24">
      <c r="A697" s="237">
        <v>2020144029</v>
      </c>
      <c r="B697" s="237">
        <v>20</v>
      </c>
      <c r="C697" s="238">
        <v>201</v>
      </c>
      <c r="D697" s="239">
        <v>44</v>
      </c>
      <c r="E697" s="238">
        <v>29</v>
      </c>
      <c r="F697" s="237" t="s">
        <v>511</v>
      </c>
      <c r="G697" s="278" t="s">
        <v>512</v>
      </c>
      <c r="H697" s="237" t="s">
        <v>1030</v>
      </c>
      <c r="I697" s="237" t="s">
        <v>1056</v>
      </c>
      <c r="J697" s="51"/>
      <c r="K697" s="52" t="str">
        <f t="shared" si="120"/>
        <v/>
      </c>
      <c r="L697" s="81" t="str">
        <f t="shared" si="121"/>
        <v/>
      </c>
      <c r="M697" s="53" t="str">
        <f>IF(K697="","",COUNTIF($K$7:K697,"ﾘｽﾄ１"))</f>
        <v/>
      </c>
      <c r="N697" s="53" t="str">
        <f t="shared" si="122"/>
        <v/>
      </c>
      <c r="O697" s="54" t="str">
        <f t="shared" si="123"/>
        <v/>
      </c>
      <c r="P697" s="53" t="str">
        <f t="shared" si="114"/>
        <v/>
      </c>
      <c r="Q697" s="52" t="str">
        <f t="shared" si="115"/>
        <v/>
      </c>
      <c r="R697" s="55" t="str">
        <f t="shared" si="116"/>
        <v/>
      </c>
      <c r="S697" s="52" t="str">
        <f t="shared" si="124"/>
        <v/>
      </c>
      <c r="T697" s="81" t="str">
        <f t="shared" si="117"/>
        <v/>
      </c>
      <c r="U697" s="53" t="str">
        <f>IF(S697="","",COUNTIF($S$7:S697,"該当２"))</f>
        <v/>
      </c>
      <c r="V697" s="56" t="str">
        <f t="shared" si="118"/>
        <v/>
      </c>
      <c r="W697" s="81" t="str">
        <f t="shared" si="119"/>
        <v/>
      </c>
      <c r="X697" s="53" t="str">
        <f>IF(V697="","",COUNTIF($V$7:V697,"該当３"))</f>
        <v/>
      </c>
    </row>
    <row r="698" spans="1:24">
      <c r="A698" s="237">
        <v>2020144030</v>
      </c>
      <c r="B698" s="237">
        <v>20</v>
      </c>
      <c r="C698" s="238">
        <v>201</v>
      </c>
      <c r="D698" s="239">
        <v>44</v>
      </c>
      <c r="E698" s="238">
        <v>30</v>
      </c>
      <c r="F698" s="237" t="s">
        <v>511</v>
      </c>
      <c r="G698" s="278" t="s">
        <v>512</v>
      </c>
      <c r="H698" s="237" t="s">
        <v>1030</v>
      </c>
      <c r="I698" s="237" t="s">
        <v>1057</v>
      </c>
      <c r="J698" s="51"/>
      <c r="K698" s="52" t="str">
        <f t="shared" si="120"/>
        <v/>
      </c>
      <c r="L698" s="81" t="str">
        <f t="shared" si="121"/>
        <v/>
      </c>
      <c r="M698" s="53" t="str">
        <f>IF(K698="","",COUNTIF($K$7:K698,"ﾘｽﾄ１"))</f>
        <v/>
      </c>
      <c r="N698" s="53" t="str">
        <f t="shared" si="122"/>
        <v/>
      </c>
      <c r="O698" s="54" t="str">
        <f t="shared" si="123"/>
        <v/>
      </c>
      <c r="P698" s="53" t="str">
        <f t="shared" si="114"/>
        <v/>
      </c>
      <c r="Q698" s="52" t="str">
        <f t="shared" si="115"/>
        <v/>
      </c>
      <c r="R698" s="55" t="str">
        <f t="shared" si="116"/>
        <v/>
      </c>
      <c r="S698" s="52" t="str">
        <f t="shared" si="124"/>
        <v/>
      </c>
      <c r="T698" s="81" t="str">
        <f t="shared" si="117"/>
        <v/>
      </c>
      <c r="U698" s="53" t="str">
        <f>IF(S698="","",COUNTIF($S$7:S698,"該当２"))</f>
        <v/>
      </c>
      <c r="V698" s="56" t="str">
        <f t="shared" si="118"/>
        <v/>
      </c>
      <c r="W698" s="81" t="str">
        <f t="shared" si="119"/>
        <v/>
      </c>
      <c r="X698" s="53" t="str">
        <f>IF(V698="","",COUNTIF($V$7:V698,"該当３"))</f>
        <v/>
      </c>
    </row>
    <row r="699" spans="1:24">
      <c r="A699" s="237">
        <v>2020144031</v>
      </c>
      <c r="B699" s="237">
        <v>20</v>
      </c>
      <c r="C699" s="238">
        <v>201</v>
      </c>
      <c r="D699" s="239">
        <v>44</v>
      </c>
      <c r="E699" s="238">
        <v>31</v>
      </c>
      <c r="F699" s="237" t="s">
        <v>511</v>
      </c>
      <c r="G699" s="278" t="s">
        <v>512</v>
      </c>
      <c r="H699" s="237" t="s">
        <v>1030</v>
      </c>
      <c r="I699" s="237" t="s">
        <v>1058</v>
      </c>
      <c r="J699" s="51"/>
      <c r="K699" s="52" t="str">
        <f t="shared" si="120"/>
        <v/>
      </c>
      <c r="L699" s="81" t="str">
        <f t="shared" si="121"/>
        <v/>
      </c>
      <c r="M699" s="53" t="str">
        <f>IF(K699="","",COUNTIF($K$7:K699,"ﾘｽﾄ１"))</f>
        <v/>
      </c>
      <c r="N699" s="53" t="str">
        <f t="shared" si="122"/>
        <v/>
      </c>
      <c r="O699" s="54" t="str">
        <f t="shared" si="123"/>
        <v/>
      </c>
      <c r="P699" s="53" t="str">
        <f t="shared" si="114"/>
        <v/>
      </c>
      <c r="Q699" s="52" t="str">
        <f t="shared" si="115"/>
        <v/>
      </c>
      <c r="R699" s="55" t="str">
        <f t="shared" si="116"/>
        <v/>
      </c>
      <c r="S699" s="52" t="str">
        <f t="shared" si="124"/>
        <v/>
      </c>
      <c r="T699" s="81" t="str">
        <f t="shared" si="117"/>
        <v/>
      </c>
      <c r="U699" s="53" t="str">
        <f>IF(S699="","",COUNTIF($S$7:S699,"該当２"))</f>
        <v/>
      </c>
      <c r="V699" s="56" t="str">
        <f t="shared" si="118"/>
        <v/>
      </c>
      <c r="W699" s="81" t="str">
        <f t="shared" si="119"/>
        <v/>
      </c>
      <c r="X699" s="53" t="str">
        <f>IF(V699="","",COUNTIF($V$7:V699,"該当３"))</f>
        <v/>
      </c>
    </row>
    <row r="700" spans="1:24">
      <c r="A700" s="237">
        <v>2020144032</v>
      </c>
      <c r="B700" s="237">
        <v>20</v>
      </c>
      <c r="C700" s="238">
        <v>201</v>
      </c>
      <c r="D700" s="239">
        <v>44</v>
      </c>
      <c r="E700" s="238">
        <v>32</v>
      </c>
      <c r="F700" s="237" t="s">
        <v>511</v>
      </c>
      <c r="G700" s="278" t="s">
        <v>512</v>
      </c>
      <c r="H700" s="237" t="s">
        <v>1030</v>
      </c>
      <c r="I700" s="237" t="s">
        <v>1059</v>
      </c>
      <c r="J700" s="51"/>
      <c r="K700" s="52" t="str">
        <f t="shared" si="120"/>
        <v/>
      </c>
      <c r="L700" s="81" t="str">
        <f t="shared" si="121"/>
        <v/>
      </c>
      <c r="M700" s="53" t="str">
        <f>IF(K700="","",COUNTIF($K$7:K700,"ﾘｽﾄ１"))</f>
        <v/>
      </c>
      <c r="N700" s="53" t="str">
        <f t="shared" si="122"/>
        <v/>
      </c>
      <c r="O700" s="54" t="str">
        <f t="shared" si="123"/>
        <v/>
      </c>
      <c r="P700" s="53" t="str">
        <f t="shared" si="114"/>
        <v/>
      </c>
      <c r="Q700" s="52" t="str">
        <f t="shared" si="115"/>
        <v/>
      </c>
      <c r="R700" s="55" t="str">
        <f t="shared" si="116"/>
        <v/>
      </c>
      <c r="S700" s="52" t="str">
        <f t="shared" si="124"/>
        <v/>
      </c>
      <c r="T700" s="81" t="str">
        <f t="shared" si="117"/>
        <v/>
      </c>
      <c r="U700" s="53" t="str">
        <f>IF(S700="","",COUNTIF($S$7:S700,"該当２"))</f>
        <v/>
      </c>
      <c r="V700" s="56" t="str">
        <f t="shared" si="118"/>
        <v/>
      </c>
      <c r="W700" s="81" t="str">
        <f t="shared" si="119"/>
        <v/>
      </c>
      <c r="X700" s="53" t="str">
        <f>IF(V700="","",COUNTIF($V$7:V700,"該当３"))</f>
        <v/>
      </c>
    </row>
    <row r="701" spans="1:24">
      <c r="A701" s="237">
        <v>2020144033</v>
      </c>
      <c r="B701" s="237">
        <v>20</v>
      </c>
      <c r="C701" s="238">
        <v>201</v>
      </c>
      <c r="D701" s="239">
        <v>44</v>
      </c>
      <c r="E701" s="238">
        <v>33</v>
      </c>
      <c r="F701" s="237" t="s">
        <v>511</v>
      </c>
      <c r="G701" s="278" t="s">
        <v>512</v>
      </c>
      <c r="H701" s="237" t="s">
        <v>1030</v>
      </c>
      <c r="I701" s="237" t="s">
        <v>1060</v>
      </c>
      <c r="J701" s="51"/>
      <c r="K701" s="52" t="str">
        <f t="shared" si="120"/>
        <v/>
      </c>
      <c r="L701" s="81" t="str">
        <f t="shared" si="121"/>
        <v/>
      </c>
      <c r="M701" s="53" t="str">
        <f>IF(K701="","",COUNTIF($K$7:K701,"ﾘｽﾄ１"))</f>
        <v/>
      </c>
      <c r="N701" s="53" t="str">
        <f t="shared" si="122"/>
        <v/>
      </c>
      <c r="O701" s="54" t="str">
        <f t="shared" si="123"/>
        <v/>
      </c>
      <c r="P701" s="53" t="str">
        <f t="shared" si="114"/>
        <v/>
      </c>
      <c r="Q701" s="52" t="str">
        <f t="shared" si="115"/>
        <v/>
      </c>
      <c r="R701" s="55" t="str">
        <f t="shared" si="116"/>
        <v/>
      </c>
      <c r="S701" s="52" t="str">
        <f t="shared" si="124"/>
        <v/>
      </c>
      <c r="T701" s="81" t="str">
        <f t="shared" si="117"/>
        <v/>
      </c>
      <c r="U701" s="53" t="str">
        <f>IF(S701="","",COUNTIF($S$7:S701,"該当２"))</f>
        <v/>
      </c>
      <c r="V701" s="56" t="str">
        <f t="shared" si="118"/>
        <v/>
      </c>
      <c r="W701" s="81" t="str">
        <f t="shared" si="119"/>
        <v/>
      </c>
      <c r="X701" s="53" t="str">
        <f>IF(V701="","",COUNTIF($V$7:V701,"該当３"))</f>
        <v/>
      </c>
    </row>
    <row r="702" spans="1:24">
      <c r="A702" s="237">
        <v>2020144034</v>
      </c>
      <c r="B702" s="237">
        <v>20</v>
      </c>
      <c r="C702" s="238">
        <v>201</v>
      </c>
      <c r="D702" s="239">
        <v>44</v>
      </c>
      <c r="E702" s="238">
        <v>34</v>
      </c>
      <c r="F702" s="237" t="s">
        <v>511</v>
      </c>
      <c r="G702" s="278" t="s">
        <v>512</v>
      </c>
      <c r="H702" s="237" t="s">
        <v>1030</v>
      </c>
      <c r="I702" s="237" t="s">
        <v>1061</v>
      </c>
      <c r="J702" s="51"/>
      <c r="K702" s="52" t="str">
        <f t="shared" si="120"/>
        <v/>
      </c>
      <c r="L702" s="81" t="str">
        <f t="shared" si="121"/>
        <v/>
      </c>
      <c r="M702" s="53" t="str">
        <f>IF(K702="","",COUNTIF($K$7:K702,"ﾘｽﾄ１"))</f>
        <v/>
      </c>
      <c r="N702" s="53" t="str">
        <f t="shared" si="122"/>
        <v/>
      </c>
      <c r="O702" s="54" t="str">
        <f t="shared" si="123"/>
        <v/>
      </c>
      <c r="P702" s="53" t="str">
        <f t="shared" si="114"/>
        <v/>
      </c>
      <c r="Q702" s="52" t="str">
        <f t="shared" si="115"/>
        <v/>
      </c>
      <c r="R702" s="55" t="str">
        <f t="shared" si="116"/>
        <v/>
      </c>
      <c r="S702" s="52" t="str">
        <f t="shared" si="124"/>
        <v/>
      </c>
      <c r="T702" s="81" t="str">
        <f t="shared" si="117"/>
        <v/>
      </c>
      <c r="U702" s="53" t="str">
        <f>IF(S702="","",COUNTIF($S$7:S702,"該当２"))</f>
        <v/>
      </c>
      <c r="V702" s="56" t="str">
        <f t="shared" si="118"/>
        <v/>
      </c>
      <c r="W702" s="81" t="str">
        <f t="shared" si="119"/>
        <v/>
      </c>
      <c r="X702" s="53" t="str">
        <f>IF(V702="","",COUNTIF($V$7:V702,"該当３"))</f>
        <v/>
      </c>
    </row>
    <row r="703" spans="1:24">
      <c r="A703" s="237">
        <v>2020144035</v>
      </c>
      <c r="B703" s="237">
        <v>20</v>
      </c>
      <c r="C703" s="238">
        <v>201</v>
      </c>
      <c r="D703" s="239">
        <v>44</v>
      </c>
      <c r="E703" s="238">
        <v>35</v>
      </c>
      <c r="F703" s="237" t="s">
        <v>511</v>
      </c>
      <c r="G703" s="278" t="s">
        <v>512</v>
      </c>
      <c r="H703" s="237" t="s">
        <v>1030</v>
      </c>
      <c r="I703" s="237" t="s">
        <v>1062</v>
      </c>
      <c r="J703" s="51"/>
      <c r="K703" s="52" t="str">
        <f t="shared" si="120"/>
        <v/>
      </c>
      <c r="L703" s="81" t="str">
        <f t="shared" si="121"/>
        <v/>
      </c>
      <c r="M703" s="53" t="str">
        <f>IF(K703="","",COUNTIF($K$7:K703,"ﾘｽﾄ１"))</f>
        <v/>
      </c>
      <c r="N703" s="53" t="str">
        <f t="shared" si="122"/>
        <v/>
      </c>
      <c r="O703" s="54" t="str">
        <f t="shared" si="123"/>
        <v/>
      </c>
      <c r="P703" s="53" t="str">
        <f t="shared" si="114"/>
        <v/>
      </c>
      <c r="Q703" s="52" t="str">
        <f t="shared" si="115"/>
        <v/>
      </c>
      <c r="R703" s="55" t="str">
        <f t="shared" si="116"/>
        <v/>
      </c>
      <c r="S703" s="52" t="str">
        <f t="shared" si="124"/>
        <v/>
      </c>
      <c r="T703" s="81" t="str">
        <f t="shared" si="117"/>
        <v/>
      </c>
      <c r="U703" s="53" t="str">
        <f>IF(S703="","",COUNTIF($S$7:S703,"該当２"))</f>
        <v/>
      </c>
      <c r="V703" s="56" t="str">
        <f t="shared" si="118"/>
        <v/>
      </c>
      <c r="W703" s="81" t="str">
        <f t="shared" si="119"/>
        <v/>
      </c>
      <c r="X703" s="53" t="str">
        <f>IF(V703="","",COUNTIF($V$7:V703,"該当３"))</f>
        <v/>
      </c>
    </row>
    <row r="704" spans="1:24">
      <c r="A704" s="237">
        <v>2020144036</v>
      </c>
      <c r="B704" s="237">
        <v>20</v>
      </c>
      <c r="C704" s="238">
        <v>201</v>
      </c>
      <c r="D704" s="239">
        <v>44</v>
      </c>
      <c r="E704" s="238">
        <v>36</v>
      </c>
      <c r="F704" s="237" t="s">
        <v>511</v>
      </c>
      <c r="G704" s="278" t="s">
        <v>512</v>
      </c>
      <c r="H704" s="237" t="s">
        <v>1030</v>
      </c>
      <c r="I704" s="237" t="s">
        <v>1063</v>
      </c>
      <c r="J704" s="51"/>
      <c r="K704" s="52" t="str">
        <f t="shared" si="120"/>
        <v/>
      </c>
      <c r="L704" s="81" t="str">
        <f t="shared" si="121"/>
        <v/>
      </c>
      <c r="M704" s="53" t="str">
        <f>IF(K704="","",COUNTIF($K$7:K704,"ﾘｽﾄ１"))</f>
        <v/>
      </c>
      <c r="N704" s="53" t="str">
        <f t="shared" si="122"/>
        <v/>
      </c>
      <c r="O704" s="54" t="str">
        <f t="shared" si="123"/>
        <v/>
      </c>
      <c r="P704" s="53" t="str">
        <f t="shared" si="114"/>
        <v/>
      </c>
      <c r="Q704" s="52" t="str">
        <f t="shared" si="115"/>
        <v/>
      </c>
      <c r="R704" s="55" t="str">
        <f t="shared" si="116"/>
        <v/>
      </c>
      <c r="S704" s="52" t="str">
        <f t="shared" si="124"/>
        <v/>
      </c>
      <c r="T704" s="81" t="str">
        <f t="shared" si="117"/>
        <v/>
      </c>
      <c r="U704" s="53" t="str">
        <f>IF(S704="","",COUNTIF($S$7:S704,"該当２"))</f>
        <v/>
      </c>
      <c r="V704" s="56" t="str">
        <f t="shared" si="118"/>
        <v/>
      </c>
      <c r="W704" s="81" t="str">
        <f t="shared" si="119"/>
        <v/>
      </c>
      <c r="X704" s="53" t="str">
        <f>IF(V704="","",COUNTIF($V$7:V704,"該当３"))</f>
        <v/>
      </c>
    </row>
    <row r="705" spans="1:24">
      <c r="A705" s="237">
        <v>2020144037</v>
      </c>
      <c r="B705" s="237">
        <v>20</v>
      </c>
      <c r="C705" s="238">
        <v>201</v>
      </c>
      <c r="D705" s="239">
        <v>44</v>
      </c>
      <c r="E705" s="238">
        <v>37</v>
      </c>
      <c r="F705" s="237" t="s">
        <v>511</v>
      </c>
      <c r="G705" s="278" t="s">
        <v>512</v>
      </c>
      <c r="H705" s="237" t="s">
        <v>1030</v>
      </c>
      <c r="I705" s="237" t="s">
        <v>1064</v>
      </c>
      <c r="J705" s="51"/>
      <c r="K705" s="52" t="str">
        <f t="shared" si="120"/>
        <v/>
      </c>
      <c r="L705" s="81" t="str">
        <f t="shared" si="121"/>
        <v/>
      </c>
      <c r="M705" s="53" t="str">
        <f>IF(K705="","",COUNTIF($K$7:K705,"ﾘｽﾄ１"))</f>
        <v/>
      </c>
      <c r="N705" s="53" t="str">
        <f t="shared" si="122"/>
        <v/>
      </c>
      <c r="O705" s="54" t="str">
        <f t="shared" si="123"/>
        <v/>
      </c>
      <c r="P705" s="53" t="str">
        <f t="shared" si="114"/>
        <v/>
      </c>
      <c r="Q705" s="52" t="str">
        <f t="shared" si="115"/>
        <v/>
      </c>
      <c r="R705" s="55" t="str">
        <f t="shared" si="116"/>
        <v/>
      </c>
      <c r="S705" s="52" t="str">
        <f t="shared" si="124"/>
        <v/>
      </c>
      <c r="T705" s="81" t="str">
        <f t="shared" si="117"/>
        <v/>
      </c>
      <c r="U705" s="53" t="str">
        <f>IF(S705="","",COUNTIF($S$7:S705,"該当２"))</f>
        <v/>
      </c>
      <c r="V705" s="56" t="str">
        <f t="shared" si="118"/>
        <v/>
      </c>
      <c r="W705" s="81" t="str">
        <f t="shared" si="119"/>
        <v/>
      </c>
      <c r="X705" s="53" t="str">
        <f>IF(V705="","",COUNTIF($V$7:V705,"該当３"))</f>
        <v/>
      </c>
    </row>
    <row r="706" spans="1:24">
      <c r="A706" s="237">
        <v>2020145000</v>
      </c>
      <c r="B706" s="237">
        <v>20</v>
      </c>
      <c r="C706" s="238">
        <v>201</v>
      </c>
      <c r="D706" s="239">
        <v>45</v>
      </c>
      <c r="E706" s="238">
        <v>0</v>
      </c>
      <c r="F706" s="237" t="s">
        <v>511</v>
      </c>
      <c r="G706" s="278" t="s">
        <v>512</v>
      </c>
      <c r="H706" s="237" t="s">
        <v>1065</v>
      </c>
      <c r="I706" s="237"/>
      <c r="J706" s="51"/>
      <c r="K706" s="52" t="str">
        <f t="shared" si="120"/>
        <v/>
      </c>
      <c r="L706" s="81" t="str">
        <f t="shared" si="121"/>
        <v/>
      </c>
      <c r="M706" s="53" t="str">
        <f>IF(K706="","",COUNTIF($K$7:K706,"ﾘｽﾄ１"))</f>
        <v/>
      </c>
      <c r="N706" s="53" t="str">
        <f t="shared" si="122"/>
        <v/>
      </c>
      <c r="O706" s="54" t="str">
        <f t="shared" si="123"/>
        <v/>
      </c>
      <c r="P706" s="53" t="str">
        <f t="shared" si="114"/>
        <v/>
      </c>
      <c r="Q706" s="52" t="str">
        <f t="shared" si="115"/>
        <v/>
      </c>
      <c r="R706" s="55" t="str">
        <f t="shared" si="116"/>
        <v/>
      </c>
      <c r="S706" s="52" t="str">
        <f t="shared" si="124"/>
        <v/>
      </c>
      <c r="T706" s="81" t="str">
        <f t="shared" si="117"/>
        <v/>
      </c>
      <c r="U706" s="53" t="str">
        <f>IF(S706="","",COUNTIF($S$7:S706,"該当２"))</f>
        <v/>
      </c>
      <c r="V706" s="56" t="str">
        <f t="shared" si="118"/>
        <v/>
      </c>
      <c r="W706" s="81" t="str">
        <f t="shared" si="119"/>
        <v/>
      </c>
      <c r="X706" s="53" t="str">
        <f>IF(V706="","",COUNTIF($V$7:V706,"該当３"))</f>
        <v/>
      </c>
    </row>
    <row r="707" spans="1:24">
      <c r="A707" s="237">
        <v>2020145001</v>
      </c>
      <c r="B707" s="237">
        <v>20</v>
      </c>
      <c r="C707" s="238">
        <v>201</v>
      </c>
      <c r="D707" s="239">
        <v>45</v>
      </c>
      <c r="E707" s="238">
        <v>1</v>
      </c>
      <c r="F707" s="237" t="s">
        <v>511</v>
      </c>
      <c r="G707" s="278" t="s">
        <v>512</v>
      </c>
      <c r="H707" s="237" t="s">
        <v>1065</v>
      </c>
      <c r="I707" s="237" t="s">
        <v>415</v>
      </c>
      <c r="J707" s="51"/>
      <c r="K707" s="52" t="str">
        <f t="shared" si="120"/>
        <v/>
      </c>
      <c r="L707" s="81" t="str">
        <f t="shared" si="121"/>
        <v/>
      </c>
      <c r="M707" s="53" t="str">
        <f>IF(K707="","",COUNTIF($K$7:K707,"ﾘｽﾄ１"))</f>
        <v/>
      </c>
      <c r="N707" s="53" t="str">
        <f t="shared" si="122"/>
        <v/>
      </c>
      <c r="O707" s="54" t="str">
        <f t="shared" si="123"/>
        <v/>
      </c>
      <c r="P707" s="53" t="str">
        <f t="shared" si="114"/>
        <v/>
      </c>
      <c r="Q707" s="52" t="str">
        <f t="shared" si="115"/>
        <v/>
      </c>
      <c r="R707" s="55" t="str">
        <f t="shared" si="116"/>
        <v/>
      </c>
      <c r="S707" s="52" t="str">
        <f t="shared" si="124"/>
        <v/>
      </c>
      <c r="T707" s="81" t="str">
        <f t="shared" si="117"/>
        <v/>
      </c>
      <c r="U707" s="53" t="str">
        <f>IF(S707="","",COUNTIF($S$7:S707,"該当２"))</f>
        <v/>
      </c>
      <c r="V707" s="56" t="str">
        <f t="shared" si="118"/>
        <v/>
      </c>
      <c r="W707" s="81" t="str">
        <f t="shared" si="119"/>
        <v/>
      </c>
      <c r="X707" s="53" t="str">
        <f>IF(V707="","",COUNTIF($V$7:V707,"該当３"))</f>
        <v/>
      </c>
    </row>
    <row r="708" spans="1:24">
      <c r="A708" s="237">
        <v>2020145002</v>
      </c>
      <c r="B708" s="237">
        <v>20</v>
      </c>
      <c r="C708" s="238">
        <v>201</v>
      </c>
      <c r="D708" s="239">
        <v>45</v>
      </c>
      <c r="E708" s="238">
        <v>2</v>
      </c>
      <c r="F708" s="237" t="s">
        <v>511</v>
      </c>
      <c r="G708" s="278" t="s">
        <v>512</v>
      </c>
      <c r="H708" s="237" t="s">
        <v>1065</v>
      </c>
      <c r="I708" s="237" t="s">
        <v>685</v>
      </c>
      <c r="J708" s="51"/>
      <c r="K708" s="52" t="str">
        <f t="shared" si="120"/>
        <v/>
      </c>
      <c r="L708" s="81" t="str">
        <f t="shared" si="121"/>
        <v/>
      </c>
      <c r="M708" s="53" t="str">
        <f>IF(K708="","",COUNTIF($K$7:K708,"ﾘｽﾄ１"))</f>
        <v/>
      </c>
      <c r="N708" s="53" t="str">
        <f t="shared" si="122"/>
        <v/>
      </c>
      <c r="O708" s="54" t="str">
        <f t="shared" si="123"/>
        <v/>
      </c>
      <c r="P708" s="53" t="str">
        <f t="shared" si="114"/>
        <v/>
      </c>
      <c r="Q708" s="52" t="str">
        <f t="shared" si="115"/>
        <v/>
      </c>
      <c r="R708" s="55" t="str">
        <f t="shared" si="116"/>
        <v/>
      </c>
      <c r="S708" s="52" t="str">
        <f t="shared" si="124"/>
        <v/>
      </c>
      <c r="T708" s="81" t="str">
        <f t="shared" si="117"/>
        <v/>
      </c>
      <c r="U708" s="53" t="str">
        <f>IF(S708="","",COUNTIF($S$7:S708,"該当２"))</f>
        <v/>
      </c>
      <c r="V708" s="56" t="str">
        <f t="shared" si="118"/>
        <v/>
      </c>
      <c r="W708" s="81" t="str">
        <f t="shared" si="119"/>
        <v/>
      </c>
      <c r="X708" s="53" t="str">
        <f>IF(V708="","",COUNTIF($V$7:V708,"該当３"))</f>
        <v/>
      </c>
    </row>
    <row r="709" spans="1:24">
      <c r="A709" s="237">
        <v>2020145003</v>
      </c>
      <c r="B709" s="237">
        <v>20</v>
      </c>
      <c r="C709" s="238">
        <v>201</v>
      </c>
      <c r="D709" s="239">
        <v>45</v>
      </c>
      <c r="E709" s="238">
        <v>3</v>
      </c>
      <c r="F709" s="237" t="s">
        <v>511</v>
      </c>
      <c r="G709" s="278" t="s">
        <v>512</v>
      </c>
      <c r="H709" s="237" t="s">
        <v>1065</v>
      </c>
      <c r="I709" s="237" t="s">
        <v>1066</v>
      </c>
      <c r="J709" s="51"/>
      <c r="K709" s="52" t="str">
        <f t="shared" si="120"/>
        <v/>
      </c>
      <c r="L709" s="81" t="str">
        <f t="shared" si="121"/>
        <v/>
      </c>
      <c r="M709" s="53" t="str">
        <f>IF(K709="","",COUNTIF($K$7:K709,"ﾘｽﾄ１"))</f>
        <v/>
      </c>
      <c r="N709" s="53" t="str">
        <f t="shared" si="122"/>
        <v/>
      </c>
      <c r="O709" s="54" t="str">
        <f t="shared" si="123"/>
        <v/>
      </c>
      <c r="P709" s="53" t="str">
        <f t="shared" si="114"/>
        <v/>
      </c>
      <c r="Q709" s="52" t="str">
        <f t="shared" si="115"/>
        <v/>
      </c>
      <c r="R709" s="55" t="str">
        <f t="shared" si="116"/>
        <v/>
      </c>
      <c r="S709" s="52" t="str">
        <f t="shared" si="124"/>
        <v/>
      </c>
      <c r="T709" s="81" t="str">
        <f t="shared" si="117"/>
        <v/>
      </c>
      <c r="U709" s="53" t="str">
        <f>IF(S709="","",COUNTIF($S$7:S709,"該当２"))</f>
        <v/>
      </c>
      <c r="V709" s="56" t="str">
        <f t="shared" si="118"/>
        <v/>
      </c>
      <c r="W709" s="81" t="str">
        <f t="shared" si="119"/>
        <v/>
      </c>
      <c r="X709" s="53" t="str">
        <f>IF(V709="","",COUNTIF($V$7:V709,"該当３"))</f>
        <v/>
      </c>
    </row>
    <row r="710" spans="1:24">
      <c r="A710" s="237">
        <v>2020145004</v>
      </c>
      <c r="B710" s="237">
        <v>20</v>
      </c>
      <c r="C710" s="238">
        <v>201</v>
      </c>
      <c r="D710" s="239">
        <v>45</v>
      </c>
      <c r="E710" s="238">
        <v>4</v>
      </c>
      <c r="F710" s="237" t="s">
        <v>511</v>
      </c>
      <c r="G710" s="278" t="s">
        <v>512</v>
      </c>
      <c r="H710" s="237" t="s">
        <v>1065</v>
      </c>
      <c r="I710" s="237" t="s">
        <v>1067</v>
      </c>
      <c r="J710" s="51"/>
      <c r="K710" s="52" t="str">
        <f t="shared" si="120"/>
        <v/>
      </c>
      <c r="L710" s="81" t="str">
        <f t="shared" si="121"/>
        <v/>
      </c>
      <c r="M710" s="53" t="str">
        <f>IF(K710="","",COUNTIF($K$7:K710,"ﾘｽﾄ１"))</f>
        <v/>
      </c>
      <c r="N710" s="53" t="str">
        <f t="shared" si="122"/>
        <v/>
      </c>
      <c r="O710" s="54" t="str">
        <f t="shared" si="123"/>
        <v/>
      </c>
      <c r="P710" s="53" t="str">
        <f t="shared" si="114"/>
        <v/>
      </c>
      <c r="Q710" s="52" t="str">
        <f t="shared" si="115"/>
        <v/>
      </c>
      <c r="R710" s="55" t="str">
        <f t="shared" si="116"/>
        <v/>
      </c>
      <c r="S710" s="52" t="str">
        <f t="shared" si="124"/>
        <v/>
      </c>
      <c r="T710" s="81" t="str">
        <f t="shared" si="117"/>
        <v/>
      </c>
      <c r="U710" s="53" t="str">
        <f>IF(S710="","",COUNTIF($S$7:S710,"該当２"))</f>
        <v/>
      </c>
      <c r="V710" s="56" t="str">
        <f t="shared" si="118"/>
        <v/>
      </c>
      <c r="W710" s="81" t="str">
        <f t="shared" si="119"/>
        <v/>
      </c>
      <c r="X710" s="53" t="str">
        <f>IF(V710="","",COUNTIF($V$7:V710,"該当３"))</f>
        <v/>
      </c>
    </row>
    <row r="711" spans="1:24">
      <c r="A711" s="237">
        <v>2020145005</v>
      </c>
      <c r="B711" s="237">
        <v>20</v>
      </c>
      <c r="C711" s="238">
        <v>201</v>
      </c>
      <c r="D711" s="239">
        <v>45</v>
      </c>
      <c r="E711" s="238">
        <v>5</v>
      </c>
      <c r="F711" s="237" t="s">
        <v>511</v>
      </c>
      <c r="G711" s="278" t="s">
        <v>512</v>
      </c>
      <c r="H711" s="237" t="s">
        <v>1065</v>
      </c>
      <c r="I711" s="237" t="s">
        <v>1068</v>
      </c>
      <c r="J711" s="51"/>
      <c r="K711" s="52" t="str">
        <f t="shared" si="120"/>
        <v/>
      </c>
      <c r="L711" s="81" t="str">
        <f t="shared" si="121"/>
        <v/>
      </c>
      <c r="M711" s="53" t="str">
        <f>IF(K711="","",COUNTIF($K$7:K711,"ﾘｽﾄ１"))</f>
        <v/>
      </c>
      <c r="N711" s="53" t="str">
        <f t="shared" si="122"/>
        <v/>
      </c>
      <c r="O711" s="54" t="str">
        <f t="shared" si="123"/>
        <v/>
      </c>
      <c r="P711" s="53" t="str">
        <f t="shared" si="114"/>
        <v/>
      </c>
      <c r="Q711" s="52" t="str">
        <f t="shared" si="115"/>
        <v/>
      </c>
      <c r="R711" s="55" t="str">
        <f t="shared" si="116"/>
        <v/>
      </c>
      <c r="S711" s="52" t="str">
        <f t="shared" si="124"/>
        <v/>
      </c>
      <c r="T711" s="81" t="str">
        <f t="shared" si="117"/>
        <v/>
      </c>
      <c r="U711" s="53" t="str">
        <f>IF(S711="","",COUNTIF($S$7:S711,"該当２"))</f>
        <v/>
      </c>
      <c r="V711" s="56" t="str">
        <f t="shared" si="118"/>
        <v/>
      </c>
      <c r="W711" s="81" t="str">
        <f t="shared" si="119"/>
        <v/>
      </c>
      <c r="X711" s="53" t="str">
        <f>IF(V711="","",COUNTIF($V$7:V711,"該当３"))</f>
        <v/>
      </c>
    </row>
    <row r="712" spans="1:24">
      <c r="A712" s="237">
        <v>2020145006</v>
      </c>
      <c r="B712" s="237">
        <v>20</v>
      </c>
      <c r="C712" s="238">
        <v>201</v>
      </c>
      <c r="D712" s="239">
        <v>45</v>
      </c>
      <c r="E712" s="238">
        <v>6</v>
      </c>
      <c r="F712" s="237" t="s">
        <v>511</v>
      </c>
      <c r="G712" s="278" t="s">
        <v>512</v>
      </c>
      <c r="H712" s="237" t="s">
        <v>1065</v>
      </c>
      <c r="I712" s="237" t="s">
        <v>1069</v>
      </c>
      <c r="J712" s="51"/>
      <c r="K712" s="52" t="str">
        <f t="shared" si="120"/>
        <v/>
      </c>
      <c r="L712" s="81" t="str">
        <f t="shared" si="121"/>
        <v/>
      </c>
      <c r="M712" s="53" t="str">
        <f>IF(K712="","",COUNTIF($K$7:K712,"ﾘｽﾄ１"))</f>
        <v/>
      </c>
      <c r="N712" s="53" t="str">
        <f t="shared" si="122"/>
        <v/>
      </c>
      <c r="O712" s="54" t="str">
        <f t="shared" si="123"/>
        <v/>
      </c>
      <c r="P712" s="53" t="str">
        <f t="shared" si="114"/>
        <v/>
      </c>
      <c r="Q712" s="52" t="str">
        <f t="shared" si="115"/>
        <v/>
      </c>
      <c r="R712" s="55" t="str">
        <f t="shared" si="116"/>
        <v/>
      </c>
      <c r="S712" s="52" t="str">
        <f t="shared" si="124"/>
        <v/>
      </c>
      <c r="T712" s="81" t="str">
        <f t="shared" si="117"/>
        <v/>
      </c>
      <c r="U712" s="53" t="str">
        <f>IF(S712="","",COUNTIF($S$7:S712,"該当２"))</f>
        <v/>
      </c>
      <c r="V712" s="56" t="str">
        <f t="shared" si="118"/>
        <v/>
      </c>
      <c r="W712" s="81" t="str">
        <f t="shared" si="119"/>
        <v/>
      </c>
      <c r="X712" s="53" t="str">
        <f>IF(V712="","",COUNTIF($V$7:V712,"該当３"))</f>
        <v/>
      </c>
    </row>
    <row r="713" spans="1:24">
      <c r="A713" s="237">
        <v>2020145007</v>
      </c>
      <c r="B713" s="237">
        <v>20</v>
      </c>
      <c r="C713" s="238">
        <v>201</v>
      </c>
      <c r="D713" s="239">
        <v>45</v>
      </c>
      <c r="E713" s="238">
        <v>7</v>
      </c>
      <c r="F713" s="237" t="s">
        <v>511</v>
      </c>
      <c r="G713" s="278" t="s">
        <v>512</v>
      </c>
      <c r="H713" s="237" t="s">
        <v>1065</v>
      </c>
      <c r="I713" s="237" t="s">
        <v>1070</v>
      </c>
      <c r="J713" s="51"/>
      <c r="K713" s="52" t="str">
        <f t="shared" si="120"/>
        <v/>
      </c>
      <c r="L713" s="81" t="str">
        <f t="shared" si="121"/>
        <v/>
      </c>
      <c r="M713" s="53" t="str">
        <f>IF(K713="","",COUNTIF($K$7:K713,"ﾘｽﾄ１"))</f>
        <v/>
      </c>
      <c r="N713" s="53" t="str">
        <f t="shared" si="122"/>
        <v/>
      </c>
      <c r="O713" s="54" t="str">
        <f t="shared" si="123"/>
        <v/>
      </c>
      <c r="P713" s="53" t="str">
        <f t="shared" si="114"/>
        <v/>
      </c>
      <c r="Q713" s="52" t="str">
        <f t="shared" si="115"/>
        <v/>
      </c>
      <c r="R713" s="55" t="str">
        <f t="shared" si="116"/>
        <v/>
      </c>
      <c r="S713" s="52" t="str">
        <f t="shared" si="124"/>
        <v/>
      </c>
      <c r="T713" s="81" t="str">
        <f t="shared" si="117"/>
        <v/>
      </c>
      <c r="U713" s="53" t="str">
        <f>IF(S713="","",COUNTIF($S$7:S713,"該当２"))</f>
        <v/>
      </c>
      <c r="V713" s="56" t="str">
        <f t="shared" si="118"/>
        <v/>
      </c>
      <c r="W713" s="81" t="str">
        <f t="shared" si="119"/>
        <v/>
      </c>
      <c r="X713" s="53" t="str">
        <f>IF(V713="","",COUNTIF($V$7:V713,"該当３"))</f>
        <v/>
      </c>
    </row>
    <row r="714" spans="1:24">
      <c r="A714" s="237">
        <v>2020145008</v>
      </c>
      <c r="B714" s="237">
        <v>20</v>
      </c>
      <c r="C714" s="238">
        <v>201</v>
      </c>
      <c r="D714" s="239">
        <v>45</v>
      </c>
      <c r="E714" s="238">
        <v>8</v>
      </c>
      <c r="F714" s="237" t="s">
        <v>511</v>
      </c>
      <c r="G714" s="278" t="s">
        <v>512</v>
      </c>
      <c r="H714" s="237" t="s">
        <v>1065</v>
      </c>
      <c r="I714" s="237" t="s">
        <v>1071</v>
      </c>
      <c r="J714" s="51"/>
      <c r="K714" s="52" t="str">
        <f t="shared" si="120"/>
        <v/>
      </c>
      <c r="L714" s="81" t="str">
        <f t="shared" si="121"/>
        <v/>
      </c>
      <c r="M714" s="53" t="str">
        <f>IF(K714="","",COUNTIF($K$7:K714,"ﾘｽﾄ１"))</f>
        <v/>
      </c>
      <c r="N714" s="53" t="str">
        <f t="shared" si="122"/>
        <v/>
      </c>
      <c r="O714" s="54" t="str">
        <f t="shared" si="123"/>
        <v/>
      </c>
      <c r="P714" s="53" t="str">
        <f t="shared" ref="P714:P777" si="125">IF(O714="該当１",G714,"")</f>
        <v/>
      </c>
      <c r="Q714" s="52" t="str">
        <f t="shared" ref="Q714:Q777" si="126">IF(O714="該当１","ﾘｽﾄ2","")</f>
        <v/>
      </c>
      <c r="R714" s="55" t="str">
        <f t="shared" ref="R714:R777" si="127">IF(Q714="ﾘｽﾄ2",H714,"")</f>
        <v/>
      </c>
      <c r="S714" s="52" t="str">
        <f t="shared" si="124"/>
        <v/>
      </c>
      <c r="T714" s="81" t="str">
        <f t="shared" ref="T714:T777" si="128">IF(S714="該当２",H714,"")</f>
        <v/>
      </c>
      <c r="U714" s="53" t="str">
        <f>IF(S714="","",COUNTIF($S$7:S714,"該当２"))</f>
        <v/>
      </c>
      <c r="V714" s="56" t="str">
        <f t="shared" ref="V714:V777" si="129">IF(AND($S$2=H714,E714&gt;0,E714&lt;998),"該当３","")</f>
        <v/>
      </c>
      <c r="W714" s="81" t="str">
        <f t="shared" ref="W714:W777" si="130">IF(V714="該当３",I714,"")</f>
        <v/>
      </c>
      <c r="X714" s="53" t="str">
        <f>IF(V714="","",COUNTIF($V$7:V714,"該当３"))</f>
        <v/>
      </c>
    </row>
    <row r="715" spans="1:24">
      <c r="A715" s="237">
        <v>2020146000</v>
      </c>
      <c r="B715" s="237">
        <v>20</v>
      </c>
      <c r="C715" s="238">
        <v>201</v>
      </c>
      <c r="D715" s="239">
        <v>46</v>
      </c>
      <c r="E715" s="238">
        <v>0</v>
      </c>
      <c r="F715" s="237" t="s">
        <v>511</v>
      </c>
      <c r="G715" s="278" t="s">
        <v>512</v>
      </c>
      <c r="H715" s="278" t="s">
        <v>1072</v>
      </c>
      <c r="I715" s="237"/>
      <c r="J715" s="51"/>
      <c r="K715" s="52" t="str">
        <f t="shared" ref="K715:K778" si="131">IF(AND($C715&gt;0,$H715=""),"ﾘｽﾄ１","")</f>
        <v/>
      </c>
      <c r="L715" s="81" t="str">
        <f t="shared" ref="L715:L778" si="132">IF(K715="ﾘｽﾄ１",G715,"")</f>
        <v/>
      </c>
      <c r="M715" s="53" t="str">
        <f>IF(K715="","",COUNTIF($K$7:K715,"ﾘｽﾄ１"))</f>
        <v/>
      </c>
      <c r="N715" s="53" t="str">
        <f t="shared" ref="N715:N778" si="133">IF(AND(D715=0,E715&gt;0),"同一区","")</f>
        <v/>
      </c>
      <c r="O715" s="54" t="str">
        <f t="shared" ref="O715:O778" si="134">IF(AND(EXACT($K$2,G715),H715&gt;0),"該当１","")</f>
        <v/>
      </c>
      <c r="P715" s="53" t="str">
        <f t="shared" si="125"/>
        <v/>
      </c>
      <c r="Q715" s="52" t="str">
        <f t="shared" si="126"/>
        <v/>
      </c>
      <c r="R715" s="55" t="str">
        <f t="shared" si="127"/>
        <v/>
      </c>
      <c r="S715" s="52" t="str">
        <f t="shared" ref="S715:S778" si="135">IF(AND(Q715="ﾘｽﾄ2",OR(I715=0,AND(N715="同一区",E715=1))),"該当２","")</f>
        <v/>
      </c>
      <c r="T715" s="81" t="str">
        <f t="shared" si="128"/>
        <v/>
      </c>
      <c r="U715" s="53" t="str">
        <f>IF(S715="","",COUNTIF($S$7:S715,"該当２"))</f>
        <v/>
      </c>
      <c r="V715" s="56" t="str">
        <f t="shared" si="129"/>
        <v/>
      </c>
      <c r="W715" s="81" t="str">
        <f t="shared" si="130"/>
        <v/>
      </c>
      <c r="X715" s="53" t="str">
        <f>IF(V715="","",COUNTIF($V$7:V715,"該当３"))</f>
        <v/>
      </c>
    </row>
    <row r="716" spans="1:24">
      <c r="A716" s="237">
        <v>2020146001</v>
      </c>
      <c r="B716" s="237">
        <v>20</v>
      </c>
      <c r="C716" s="238">
        <v>201</v>
      </c>
      <c r="D716" s="239">
        <v>46</v>
      </c>
      <c r="E716" s="238">
        <v>1</v>
      </c>
      <c r="F716" s="237" t="s">
        <v>511</v>
      </c>
      <c r="G716" s="278" t="s">
        <v>512</v>
      </c>
      <c r="H716" s="278" t="s">
        <v>1072</v>
      </c>
      <c r="I716" s="237" t="s">
        <v>1073</v>
      </c>
      <c r="J716" s="51"/>
      <c r="K716" s="52" t="str">
        <f t="shared" si="131"/>
        <v/>
      </c>
      <c r="L716" s="81" t="str">
        <f t="shared" si="132"/>
        <v/>
      </c>
      <c r="M716" s="53" t="str">
        <f>IF(K716="","",COUNTIF($K$7:K716,"ﾘｽﾄ１"))</f>
        <v/>
      </c>
      <c r="N716" s="53" t="str">
        <f t="shared" si="133"/>
        <v/>
      </c>
      <c r="O716" s="54" t="str">
        <f t="shared" si="134"/>
        <v/>
      </c>
      <c r="P716" s="53" t="str">
        <f t="shared" si="125"/>
        <v/>
      </c>
      <c r="Q716" s="52" t="str">
        <f t="shared" si="126"/>
        <v/>
      </c>
      <c r="R716" s="55" t="str">
        <f t="shared" si="127"/>
        <v/>
      </c>
      <c r="S716" s="52" t="str">
        <f t="shared" si="135"/>
        <v/>
      </c>
      <c r="T716" s="81" t="str">
        <f t="shared" si="128"/>
        <v/>
      </c>
      <c r="U716" s="53" t="str">
        <f>IF(S716="","",COUNTIF($S$7:S716,"該当２"))</f>
        <v/>
      </c>
      <c r="V716" s="56" t="str">
        <f t="shared" si="129"/>
        <v/>
      </c>
      <c r="W716" s="81" t="str">
        <f t="shared" si="130"/>
        <v/>
      </c>
      <c r="X716" s="53" t="str">
        <f>IF(V716="","",COUNTIF($V$7:V716,"該当３"))</f>
        <v/>
      </c>
    </row>
    <row r="717" spans="1:24">
      <c r="A717" s="237">
        <v>2020146007</v>
      </c>
      <c r="B717" s="237">
        <v>20</v>
      </c>
      <c r="C717" s="238">
        <v>201</v>
      </c>
      <c r="D717" s="239">
        <v>46</v>
      </c>
      <c r="E717" s="238">
        <v>7</v>
      </c>
      <c r="F717" s="237" t="s">
        <v>511</v>
      </c>
      <c r="G717" s="278" t="s">
        <v>512</v>
      </c>
      <c r="H717" s="278" t="s">
        <v>1072</v>
      </c>
      <c r="I717" s="237" t="s">
        <v>1074</v>
      </c>
      <c r="J717" s="51"/>
      <c r="K717" s="52" t="str">
        <f t="shared" si="131"/>
        <v/>
      </c>
      <c r="L717" s="81" t="str">
        <f t="shared" si="132"/>
        <v/>
      </c>
      <c r="M717" s="53" t="str">
        <f>IF(K717="","",COUNTIF($K$7:K717,"ﾘｽﾄ１"))</f>
        <v/>
      </c>
      <c r="N717" s="53" t="str">
        <f t="shared" si="133"/>
        <v/>
      </c>
      <c r="O717" s="54" t="str">
        <f t="shared" si="134"/>
        <v/>
      </c>
      <c r="P717" s="53" t="str">
        <f t="shared" si="125"/>
        <v/>
      </c>
      <c r="Q717" s="52" t="str">
        <f t="shared" si="126"/>
        <v/>
      </c>
      <c r="R717" s="55" t="str">
        <f t="shared" si="127"/>
        <v/>
      </c>
      <c r="S717" s="52" t="str">
        <f t="shared" si="135"/>
        <v/>
      </c>
      <c r="T717" s="81" t="str">
        <f t="shared" si="128"/>
        <v/>
      </c>
      <c r="U717" s="53" t="str">
        <f>IF(S717="","",COUNTIF($S$7:S717,"該当２"))</f>
        <v/>
      </c>
      <c r="V717" s="56" t="str">
        <f t="shared" si="129"/>
        <v/>
      </c>
      <c r="W717" s="81" t="str">
        <f t="shared" si="130"/>
        <v/>
      </c>
      <c r="X717" s="53" t="str">
        <f>IF(V717="","",COUNTIF($V$7:V717,"該当３"))</f>
        <v/>
      </c>
    </row>
    <row r="718" spans="1:24">
      <c r="A718" s="237">
        <v>2020146008</v>
      </c>
      <c r="B718" s="237">
        <v>20</v>
      </c>
      <c r="C718" s="238">
        <v>201</v>
      </c>
      <c r="D718" s="239">
        <v>46</v>
      </c>
      <c r="E718" s="238">
        <v>8</v>
      </c>
      <c r="F718" s="237" t="s">
        <v>511</v>
      </c>
      <c r="G718" s="278" t="s">
        <v>512</v>
      </c>
      <c r="H718" s="278" t="s">
        <v>1072</v>
      </c>
      <c r="I718" s="237" t="s">
        <v>1075</v>
      </c>
      <c r="J718" s="51"/>
      <c r="K718" s="52" t="str">
        <f t="shared" si="131"/>
        <v/>
      </c>
      <c r="L718" s="81" t="str">
        <f t="shared" si="132"/>
        <v/>
      </c>
      <c r="M718" s="53" t="str">
        <f>IF(K718="","",COUNTIF($K$7:K718,"ﾘｽﾄ１"))</f>
        <v/>
      </c>
      <c r="N718" s="53" t="str">
        <f t="shared" si="133"/>
        <v/>
      </c>
      <c r="O718" s="54" t="str">
        <f t="shared" si="134"/>
        <v/>
      </c>
      <c r="P718" s="53" t="str">
        <f t="shared" si="125"/>
        <v/>
      </c>
      <c r="Q718" s="52" t="str">
        <f t="shared" si="126"/>
        <v/>
      </c>
      <c r="R718" s="55" t="str">
        <f t="shared" si="127"/>
        <v/>
      </c>
      <c r="S718" s="52" t="str">
        <f t="shared" si="135"/>
        <v/>
      </c>
      <c r="T718" s="81" t="str">
        <f t="shared" si="128"/>
        <v/>
      </c>
      <c r="U718" s="53" t="str">
        <f>IF(S718="","",COUNTIF($S$7:S718,"該当２"))</f>
        <v/>
      </c>
      <c r="V718" s="56" t="str">
        <f t="shared" si="129"/>
        <v/>
      </c>
      <c r="W718" s="81" t="str">
        <f t="shared" si="130"/>
        <v/>
      </c>
      <c r="X718" s="53" t="str">
        <f>IF(V718="","",COUNTIF($V$7:V718,"該当３"))</f>
        <v/>
      </c>
    </row>
    <row r="719" spans="1:24">
      <c r="A719" s="237">
        <v>2020146009</v>
      </c>
      <c r="B719" s="237">
        <v>20</v>
      </c>
      <c r="C719" s="238">
        <v>201</v>
      </c>
      <c r="D719" s="239">
        <v>46</v>
      </c>
      <c r="E719" s="238">
        <v>9</v>
      </c>
      <c r="F719" s="237" t="s">
        <v>511</v>
      </c>
      <c r="G719" s="278" t="s">
        <v>512</v>
      </c>
      <c r="H719" s="278" t="s">
        <v>1072</v>
      </c>
      <c r="I719" s="237" t="s">
        <v>11</v>
      </c>
      <c r="J719" s="51"/>
      <c r="K719" s="52" t="str">
        <f t="shared" si="131"/>
        <v/>
      </c>
      <c r="L719" s="81" t="str">
        <f t="shared" si="132"/>
        <v/>
      </c>
      <c r="M719" s="53" t="str">
        <f>IF(K719="","",COUNTIF($K$7:K719,"ﾘｽﾄ１"))</f>
        <v/>
      </c>
      <c r="N719" s="53" t="str">
        <f t="shared" si="133"/>
        <v/>
      </c>
      <c r="O719" s="54" t="str">
        <f t="shared" si="134"/>
        <v/>
      </c>
      <c r="P719" s="53" t="str">
        <f t="shared" si="125"/>
        <v/>
      </c>
      <c r="Q719" s="52" t="str">
        <f t="shared" si="126"/>
        <v/>
      </c>
      <c r="R719" s="55" t="str">
        <f t="shared" si="127"/>
        <v/>
      </c>
      <c r="S719" s="52" t="str">
        <f t="shared" si="135"/>
        <v/>
      </c>
      <c r="T719" s="81" t="str">
        <f t="shared" si="128"/>
        <v/>
      </c>
      <c r="U719" s="53" t="str">
        <f>IF(S719="","",COUNTIF($S$7:S719,"該当２"))</f>
        <v/>
      </c>
      <c r="V719" s="56" t="str">
        <f t="shared" si="129"/>
        <v/>
      </c>
      <c r="W719" s="81" t="str">
        <f t="shared" si="130"/>
        <v/>
      </c>
      <c r="X719" s="53" t="str">
        <f>IF(V719="","",COUNTIF($V$7:V719,"該当３"))</f>
        <v/>
      </c>
    </row>
    <row r="720" spans="1:24">
      <c r="A720" s="237">
        <v>2020146010</v>
      </c>
      <c r="B720" s="237">
        <v>20</v>
      </c>
      <c r="C720" s="238">
        <v>201</v>
      </c>
      <c r="D720" s="239">
        <v>46</v>
      </c>
      <c r="E720" s="238">
        <v>10</v>
      </c>
      <c r="F720" s="237" t="s">
        <v>511</v>
      </c>
      <c r="G720" s="278" t="s">
        <v>512</v>
      </c>
      <c r="H720" s="278" t="s">
        <v>1072</v>
      </c>
      <c r="I720" s="237" t="s">
        <v>271</v>
      </c>
      <c r="J720" s="51"/>
      <c r="K720" s="52" t="str">
        <f t="shared" si="131"/>
        <v/>
      </c>
      <c r="L720" s="81" t="str">
        <f t="shared" si="132"/>
        <v/>
      </c>
      <c r="M720" s="53" t="str">
        <f>IF(K720="","",COUNTIF($K$7:K720,"ﾘｽﾄ１"))</f>
        <v/>
      </c>
      <c r="N720" s="53" t="str">
        <f t="shared" si="133"/>
        <v/>
      </c>
      <c r="O720" s="54" t="str">
        <f t="shared" si="134"/>
        <v/>
      </c>
      <c r="P720" s="53" t="str">
        <f t="shared" si="125"/>
        <v/>
      </c>
      <c r="Q720" s="52" t="str">
        <f t="shared" si="126"/>
        <v/>
      </c>
      <c r="R720" s="55" t="str">
        <f t="shared" si="127"/>
        <v/>
      </c>
      <c r="S720" s="52" t="str">
        <f t="shared" si="135"/>
        <v/>
      </c>
      <c r="T720" s="81" t="str">
        <f t="shared" si="128"/>
        <v/>
      </c>
      <c r="U720" s="53" t="str">
        <f>IF(S720="","",COUNTIF($S$7:S720,"該当２"))</f>
        <v/>
      </c>
      <c r="V720" s="56" t="str">
        <f t="shared" si="129"/>
        <v/>
      </c>
      <c r="W720" s="81" t="str">
        <f t="shared" si="130"/>
        <v/>
      </c>
      <c r="X720" s="53" t="str">
        <f>IF(V720="","",COUNTIF($V$7:V720,"該当３"))</f>
        <v/>
      </c>
    </row>
    <row r="721" spans="1:24">
      <c r="A721" s="237">
        <v>2020146011</v>
      </c>
      <c r="B721" s="237">
        <v>20</v>
      </c>
      <c r="C721" s="238">
        <v>201</v>
      </c>
      <c r="D721" s="239">
        <v>46</v>
      </c>
      <c r="E721" s="238">
        <v>11</v>
      </c>
      <c r="F721" s="237" t="s">
        <v>511</v>
      </c>
      <c r="G721" s="278" t="s">
        <v>512</v>
      </c>
      <c r="H721" s="278" t="s">
        <v>1072</v>
      </c>
      <c r="I721" s="237" t="s">
        <v>1076</v>
      </c>
      <c r="J721" s="51"/>
      <c r="K721" s="52" t="str">
        <f t="shared" si="131"/>
        <v/>
      </c>
      <c r="L721" s="81" t="str">
        <f t="shared" si="132"/>
        <v/>
      </c>
      <c r="M721" s="53" t="str">
        <f>IF(K721="","",COUNTIF($K$7:K721,"ﾘｽﾄ１"))</f>
        <v/>
      </c>
      <c r="N721" s="53" t="str">
        <f t="shared" si="133"/>
        <v/>
      </c>
      <c r="O721" s="54" t="str">
        <f t="shared" si="134"/>
        <v/>
      </c>
      <c r="P721" s="53" t="str">
        <f t="shared" si="125"/>
        <v/>
      </c>
      <c r="Q721" s="52" t="str">
        <f t="shared" si="126"/>
        <v/>
      </c>
      <c r="R721" s="55" t="str">
        <f t="shared" si="127"/>
        <v/>
      </c>
      <c r="S721" s="52" t="str">
        <f t="shared" si="135"/>
        <v/>
      </c>
      <c r="T721" s="81" t="str">
        <f t="shared" si="128"/>
        <v/>
      </c>
      <c r="U721" s="53" t="str">
        <f>IF(S721="","",COUNTIF($S$7:S721,"該当２"))</f>
        <v/>
      </c>
      <c r="V721" s="56" t="str">
        <f t="shared" si="129"/>
        <v/>
      </c>
      <c r="W721" s="81" t="str">
        <f t="shared" si="130"/>
        <v/>
      </c>
      <c r="X721" s="53" t="str">
        <f>IF(V721="","",COUNTIF($V$7:V721,"該当３"))</f>
        <v/>
      </c>
    </row>
    <row r="722" spans="1:24">
      <c r="A722" s="237">
        <v>2020146012</v>
      </c>
      <c r="B722" s="237">
        <v>20</v>
      </c>
      <c r="C722" s="238">
        <v>201</v>
      </c>
      <c r="D722" s="239">
        <v>46</v>
      </c>
      <c r="E722" s="238">
        <v>12</v>
      </c>
      <c r="F722" s="237" t="s">
        <v>511</v>
      </c>
      <c r="G722" s="278" t="s">
        <v>512</v>
      </c>
      <c r="H722" s="278" t="s">
        <v>1072</v>
      </c>
      <c r="I722" s="237" t="s">
        <v>332</v>
      </c>
      <c r="J722" s="51"/>
      <c r="K722" s="52" t="str">
        <f t="shared" si="131"/>
        <v/>
      </c>
      <c r="L722" s="81" t="str">
        <f t="shared" si="132"/>
        <v/>
      </c>
      <c r="M722" s="53" t="str">
        <f>IF(K722="","",COUNTIF($K$7:K722,"ﾘｽﾄ１"))</f>
        <v/>
      </c>
      <c r="N722" s="53" t="str">
        <f t="shared" si="133"/>
        <v/>
      </c>
      <c r="O722" s="54" t="str">
        <f t="shared" si="134"/>
        <v/>
      </c>
      <c r="P722" s="53" t="str">
        <f t="shared" si="125"/>
        <v/>
      </c>
      <c r="Q722" s="52" t="str">
        <f t="shared" si="126"/>
        <v/>
      </c>
      <c r="R722" s="55" t="str">
        <f t="shared" si="127"/>
        <v/>
      </c>
      <c r="S722" s="52" t="str">
        <f t="shared" si="135"/>
        <v/>
      </c>
      <c r="T722" s="81" t="str">
        <f t="shared" si="128"/>
        <v/>
      </c>
      <c r="U722" s="53" t="str">
        <f>IF(S722="","",COUNTIF($S$7:S722,"該当２"))</f>
        <v/>
      </c>
      <c r="V722" s="56" t="str">
        <f t="shared" si="129"/>
        <v/>
      </c>
      <c r="W722" s="81" t="str">
        <f t="shared" si="130"/>
        <v/>
      </c>
      <c r="X722" s="53" t="str">
        <f>IF(V722="","",COUNTIF($V$7:V722,"該当３"))</f>
        <v/>
      </c>
    </row>
    <row r="723" spans="1:24">
      <c r="A723" s="237">
        <v>2020146013</v>
      </c>
      <c r="B723" s="237">
        <v>20</v>
      </c>
      <c r="C723" s="238">
        <v>201</v>
      </c>
      <c r="D723" s="239">
        <v>46</v>
      </c>
      <c r="E723" s="238">
        <v>13</v>
      </c>
      <c r="F723" s="237" t="s">
        <v>511</v>
      </c>
      <c r="G723" s="278" t="s">
        <v>512</v>
      </c>
      <c r="H723" s="278" t="s">
        <v>1072</v>
      </c>
      <c r="I723" s="237" t="s">
        <v>1077</v>
      </c>
      <c r="J723" s="51"/>
      <c r="K723" s="52" t="str">
        <f t="shared" si="131"/>
        <v/>
      </c>
      <c r="L723" s="81" t="str">
        <f t="shared" si="132"/>
        <v/>
      </c>
      <c r="M723" s="53" t="str">
        <f>IF(K723="","",COUNTIF($K$7:K723,"ﾘｽﾄ１"))</f>
        <v/>
      </c>
      <c r="N723" s="53" t="str">
        <f t="shared" si="133"/>
        <v/>
      </c>
      <c r="O723" s="54" t="str">
        <f t="shared" si="134"/>
        <v/>
      </c>
      <c r="P723" s="53" t="str">
        <f t="shared" si="125"/>
        <v/>
      </c>
      <c r="Q723" s="52" t="str">
        <f t="shared" si="126"/>
        <v/>
      </c>
      <c r="R723" s="55" t="str">
        <f t="shared" si="127"/>
        <v/>
      </c>
      <c r="S723" s="52" t="str">
        <f t="shared" si="135"/>
        <v/>
      </c>
      <c r="T723" s="81" t="str">
        <f t="shared" si="128"/>
        <v/>
      </c>
      <c r="U723" s="53" t="str">
        <f>IF(S723="","",COUNTIF($S$7:S723,"該当２"))</f>
        <v/>
      </c>
      <c r="V723" s="56" t="str">
        <f t="shared" si="129"/>
        <v/>
      </c>
      <c r="W723" s="81" t="str">
        <f t="shared" si="130"/>
        <v/>
      </c>
      <c r="X723" s="53" t="str">
        <f>IF(V723="","",COUNTIF($V$7:V723,"該当３"))</f>
        <v/>
      </c>
    </row>
    <row r="724" spans="1:24">
      <c r="A724" s="237">
        <v>2020146014</v>
      </c>
      <c r="B724" s="237">
        <v>20</v>
      </c>
      <c r="C724" s="238">
        <v>201</v>
      </c>
      <c r="D724" s="239">
        <v>46</v>
      </c>
      <c r="E724" s="238">
        <v>14</v>
      </c>
      <c r="F724" s="237" t="s">
        <v>511</v>
      </c>
      <c r="G724" s="278" t="s">
        <v>512</v>
      </c>
      <c r="H724" s="278" t="s">
        <v>1072</v>
      </c>
      <c r="I724" s="237" t="s">
        <v>1078</v>
      </c>
      <c r="J724" s="51"/>
      <c r="K724" s="52" t="str">
        <f t="shared" si="131"/>
        <v/>
      </c>
      <c r="L724" s="81" t="str">
        <f t="shared" si="132"/>
        <v/>
      </c>
      <c r="M724" s="53" t="str">
        <f>IF(K724="","",COUNTIF($K$7:K724,"ﾘｽﾄ１"))</f>
        <v/>
      </c>
      <c r="N724" s="53" t="str">
        <f t="shared" si="133"/>
        <v/>
      </c>
      <c r="O724" s="54" t="str">
        <f t="shared" si="134"/>
        <v/>
      </c>
      <c r="P724" s="53" t="str">
        <f t="shared" si="125"/>
        <v/>
      </c>
      <c r="Q724" s="52" t="str">
        <f t="shared" si="126"/>
        <v/>
      </c>
      <c r="R724" s="55" t="str">
        <f t="shared" si="127"/>
        <v/>
      </c>
      <c r="S724" s="52" t="str">
        <f t="shared" si="135"/>
        <v/>
      </c>
      <c r="T724" s="81" t="str">
        <f t="shared" si="128"/>
        <v/>
      </c>
      <c r="U724" s="53" t="str">
        <f>IF(S724="","",COUNTIF($S$7:S724,"該当２"))</f>
        <v/>
      </c>
      <c r="V724" s="56" t="str">
        <f t="shared" si="129"/>
        <v/>
      </c>
      <c r="W724" s="81" t="str">
        <f t="shared" si="130"/>
        <v/>
      </c>
      <c r="X724" s="53" t="str">
        <f>IF(V724="","",COUNTIF($V$7:V724,"該当３"))</f>
        <v/>
      </c>
    </row>
    <row r="725" spans="1:24">
      <c r="A725" s="237">
        <v>2020146015</v>
      </c>
      <c r="B725" s="237">
        <v>20</v>
      </c>
      <c r="C725" s="238">
        <v>201</v>
      </c>
      <c r="D725" s="239">
        <v>46</v>
      </c>
      <c r="E725" s="238">
        <v>15</v>
      </c>
      <c r="F725" s="237" t="s">
        <v>511</v>
      </c>
      <c r="G725" s="278" t="s">
        <v>512</v>
      </c>
      <c r="H725" s="278" t="s">
        <v>1072</v>
      </c>
      <c r="I725" s="237" t="s">
        <v>1079</v>
      </c>
      <c r="J725" s="51"/>
      <c r="K725" s="52" t="str">
        <f t="shared" si="131"/>
        <v/>
      </c>
      <c r="L725" s="81" t="str">
        <f t="shared" si="132"/>
        <v/>
      </c>
      <c r="M725" s="53" t="str">
        <f>IF(K725="","",COUNTIF($K$7:K725,"ﾘｽﾄ１"))</f>
        <v/>
      </c>
      <c r="N725" s="53" t="str">
        <f t="shared" si="133"/>
        <v/>
      </c>
      <c r="O725" s="54" t="str">
        <f t="shared" si="134"/>
        <v/>
      </c>
      <c r="P725" s="53" t="str">
        <f t="shared" si="125"/>
        <v/>
      </c>
      <c r="Q725" s="52" t="str">
        <f t="shared" si="126"/>
        <v/>
      </c>
      <c r="R725" s="55" t="str">
        <f t="shared" si="127"/>
        <v/>
      </c>
      <c r="S725" s="52" t="str">
        <f t="shared" si="135"/>
        <v/>
      </c>
      <c r="T725" s="81" t="str">
        <f t="shared" si="128"/>
        <v/>
      </c>
      <c r="U725" s="53" t="str">
        <f>IF(S725="","",COUNTIF($S$7:S725,"該当２"))</f>
        <v/>
      </c>
      <c r="V725" s="56" t="str">
        <f t="shared" si="129"/>
        <v/>
      </c>
      <c r="W725" s="81" t="str">
        <f t="shared" si="130"/>
        <v/>
      </c>
      <c r="X725" s="53" t="str">
        <f>IF(V725="","",COUNTIF($V$7:V725,"該当３"))</f>
        <v/>
      </c>
    </row>
    <row r="726" spans="1:24">
      <c r="A726" s="237">
        <v>2020146016</v>
      </c>
      <c r="B726" s="237">
        <v>20</v>
      </c>
      <c r="C726" s="238">
        <v>201</v>
      </c>
      <c r="D726" s="239">
        <v>46</v>
      </c>
      <c r="E726" s="238">
        <v>16</v>
      </c>
      <c r="F726" s="237" t="s">
        <v>511</v>
      </c>
      <c r="G726" s="278" t="s">
        <v>512</v>
      </c>
      <c r="H726" s="278" t="s">
        <v>1072</v>
      </c>
      <c r="I726" s="237" t="s">
        <v>594</v>
      </c>
      <c r="J726" s="51"/>
      <c r="K726" s="52" t="str">
        <f t="shared" si="131"/>
        <v/>
      </c>
      <c r="L726" s="81" t="str">
        <f t="shared" si="132"/>
        <v/>
      </c>
      <c r="M726" s="53" t="str">
        <f>IF(K726="","",COUNTIF($K$7:K726,"ﾘｽﾄ１"))</f>
        <v/>
      </c>
      <c r="N726" s="53" t="str">
        <f t="shared" si="133"/>
        <v/>
      </c>
      <c r="O726" s="54" t="str">
        <f t="shared" si="134"/>
        <v/>
      </c>
      <c r="P726" s="53" t="str">
        <f t="shared" si="125"/>
        <v/>
      </c>
      <c r="Q726" s="52" t="str">
        <f t="shared" si="126"/>
        <v/>
      </c>
      <c r="R726" s="55" t="str">
        <f t="shared" si="127"/>
        <v/>
      </c>
      <c r="S726" s="52" t="str">
        <f t="shared" si="135"/>
        <v/>
      </c>
      <c r="T726" s="81" t="str">
        <f t="shared" si="128"/>
        <v/>
      </c>
      <c r="U726" s="53" t="str">
        <f>IF(S726="","",COUNTIF($S$7:S726,"該当２"))</f>
        <v/>
      </c>
      <c r="V726" s="56" t="str">
        <f t="shared" si="129"/>
        <v/>
      </c>
      <c r="W726" s="81" t="str">
        <f t="shared" si="130"/>
        <v/>
      </c>
      <c r="X726" s="53" t="str">
        <f>IF(V726="","",COUNTIF($V$7:V726,"該当３"))</f>
        <v/>
      </c>
    </row>
    <row r="727" spans="1:24">
      <c r="A727" s="237">
        <v>2020146017</v>
      </c>
      <c r="B727" s="237">
        <v>20</v>
      </c>
      <c r="C727" s="238">
        <v>201</v>
      </c>
      <c r="D727" s="239">
        <v>46</v>
      </c>
      <c r="E727" s="238">
        <v>17</v>
      </c>
      <c r="F727" s="237" t="s">
        <v>511</v>
      </c>
      <c r="G727" s="278" t="s">
        <v>512</v>
      </c>
      <c r="H727" s="278" t="s">
        <v>1072</v>
      </c>
      <c r="I727" s="237" t="s">
        <v>1080</v>
      </c>
      <c r="J727" s="51"/>
      <c r="K727" s="52" t="str">
        <f t="shared" si="131"/>
        <v/>
      </c>
      <c r="L727" s="81" t="str">
        <f t="shared" si="132"/>
        <v/>
      </c>
      <c r="M727" s="53" t="str">
        <f>IF(K727="","",COUNTIF($K$7:K727,"ﾘｽﾄ１"))</f>
        <v/>
      </c>
      <c r="N727" s="53" t="str">
        <f t="shared" si="133"/>
        <v/>
      </c>
      <c r="O727" s="54" t="str">
        <f t="shared" si="134"/>
        <v/>
      </c>
      <c r="P727" s="53" t="str">
        <f t="shared" si="125"/>
        <v/>
      </c>
      <c r="Q727" s="52" t="str">
        <f t="shared" si="126"/>
        <v/>
      </c>
      <c r="R727" s="55" t="str">
        <f t="shared" si="127"/>
        <v/>
      </c>
      <c r="S727" s="52" t="str">
        <f t="shared" si="135"/>
        <v/>
      </c>
      <c r="T727" s="81" t="str">
        <f t="shared" si="128"/>
        <v/>
      </c>
      <c r="U727" s="53" t="str">
        <f>IF(S727="","",COUNTIF($S$7:S727,"該当２"))</f>
        <v/>
      </c>
      <c r="V727" s="56" t="str">
        <f t="shared" si="129"/>
        <v/>
      </c>
      <c r="W727" s="81" t="str">
        <f t="shared" si="130"/>
        <v/>
      </c>
      <c r="X727" s="53" t="str">
        <f>IF(V727="","",COUNTIF($V$7:V727,"該当３"))</f>
        <v/>
      </c>
    </row>
    <row r="728" spans="1:24">
      <c r="A728" s="237">
        <v>2020146018</v>
      </c>
      <c r="B728" s="237">
        <v>20</v>
      </c>
      <c r="C728" s="238">
        <v>201</v>
      </c>
      <c r="D728" s="239">
        <v>46</v>
      </c>
      <c r="E728" s="238">
        <v>18</v>
      </c>
      <c r="F728" s="237" t="s">
        <v>511</v>
      </c>
      <c r="G728" s="278" t="s">
        <v>512</v>
      </c>
      <c r="H728" s="278" t="s">
        <v>1072</v>
      </c>
      <c r="I728" s="237" t="s">
        <v>1081</v>
      </c>
      <c r="J728" s="51"/>
      <c r="K728" s="52" t="str">
        <f t="shared" si="131"/>
        <v/>
      </c>
      <c r="L728" s="81" t="str">
        <f t="shared" si="132"/>
        <v/>
      </c>
      <c r="M728" s="53" t="str">
        <f>IF(K728="","",COUNTIF($K$7:K728,"ﾘｽﾄ１"))</f>
        <v/>
      </c>
      <c r="N728" s="53" t="str">
        <f t="shared" si="133"/>
        <v/>
      </c>
      <c r="O728" s="54" t="str">
        <f t="shared" si="134"/>
        <v/>
      </c>
      <c r="P728" s="53" t="str">
        <f t="shared" si="125"/>
        <v/>
      </c>
      <c r="Q728" s="52" t="str">
        <f t="shared" si="126"/>
        <v/>
      </c>
      <c r="R728" s="55" t="str">
        <f t="shared" si="127"/>
        <v/>
      </c>
      <c r="S728" s="52" t="str">
        <f t="shared" si="135"/>
        <v/>
      </c>
      <c r="T728" s="81" t="str">
        <f t="shared" si="128"/>
        <v/>
      </c>
      <c r="U728" s="53" t="str">
        <f>IF(S728="","",COUNTIF($S$7:S728,"該当２"))</f>
        <v/>
      </c>
      <c r="V728" s="56" t="str">
        <f t="shared" si="129"/>
        <v/>
      </c>
      <c r="W728" s="81" t="str">
        <f t="shared" si="130"/>
        <v/>
      </c>
      <c r="X728" s="53" t="str">
        <f>IF(V728="","",COUNTIF($V$7:V728,"該当３"))</f>
        <v/>
      </c>
    </row>
    <row r="729" spans="1:24">
      <c r="A729" s="237">
        <v>2020146019</v>
      </c>
      <c r="B729" s="237">
        <v>20</v>
      </c>
      <c r="C729" s="238">
        <v>201</v>
      </c>
      <c r="D729" s="239">
        <v>46</v>
      </c>
      <c r="E729" s="238">
        <v>19</v>
      </c>
      <c r="F729" s="237" t="s">
        <v>511</v>
      </c>
      <c r="G729" s="278" t="s">
        <v>512</v>
      </c>
      <c r="H729" s="278" t="s">
        <v>1072</v>
      </c>
      <c r="I729" s="237" t="s">
        <v>1082</v>
      </c>
      <c r="J729" s="51"/>
      <c r="K729" s="52" t="str">
        <f t="shared" si="131"/>
        <v/>
      </c>
      <c r="L729" s="81" t="str">
        <f t="shared" si="132"/>
        <v/>
      </c>
      <c r="M729" s="53" t="str">
        <f>IF(K729="","",COUNTIF($K$7:K729,"ﾘｽﾄ１"))</f>
        <v/>
      </c>
      <c r="N729" s="53" t="str">
        <f t="shared" si="133"/>
        <v/>
      </c>
      <c r="O729" s="54" t="str">
        <f t="shared" si="134"/>
        <v/>
      </c>
      <c r="P729" s="53" t="str">
        <f t="shared" si="125"/>
        <v/>
      </c>
      <c r="Q729" s="52" t="str">
        <f t="shared" si="126"/>
        <v/>
      </c>
      <c r="R729" s="55" t="str">
        <f t="shared" si="127"/>
        <v/>
      </c>
      <c r="S729" s="52" t="str">
        <f t="shared" si="135"/>
        <v/>
      </c>
      <c r="T729" s="81" t="str">
        <f t="shared" si="128"/>
        <v/>
      </c>
      <c r="U729" s="53" t="str">
        <f>IF(S729="","",COUNTIF($S$7:S729,"該当２"))</f>
        <v/>
      </c>
      <c r="V729" s="56" t="str">
        <f t="shared" si="129"/>
        <v/>
      </c>
      <c r="W729" s="81" t="str">
        <f t="shared" si="130"/>
        <v/>
      </c>
      <c r="X729" s="53" t="str">
        <f>IF(V729="","",COUNTIF($V$7:V729,"該当３"))</f>
        <v/>
      </c>
    </row>
    <row r="730" spans="1:24">
      <c r="A730" s="237">
        <v>2020146020</v>
      </c>
      <c r="B730" s="237">
        <v>20</v>
      </c>
      <c r="C730" s="238">
        <v>201</v>
      </c>
      <c r="D730" s="239">
        <v>46</v>
      </c>
      <c r="E730" s="238">
        <v>20</v>
      </c>
      <c r="F730" s="237" t="s">
        <v>511</v>
      </c>
      <c r="G730" s="278" t="s">
        <v>512</v>
      </c>
      <c r="H730" s="278" t="s">
        <v>1072</v>
      </c>
      <c r="I730" s="237" t="s">
        <v>964</v>
      </c>
      <c r="J730" s="51"/>
      <c r="K730" s="52" t="str">
        <f t="shared" si="131"/>
        <v/>
      </c>
      <c r="L730" s="81" t="str">
        <f t="shared" si="132"/>
        <v/>
      </c>
      <c r="M730" s="53" t="str">
        <f>IF(K730="","",COUNTIF($K$7:K730,"ﾘｽﾄ１"))</f>
        <v/>
      </c>
      <c r="N730" s="53" t="str">
        <f t="shared" si="133"/>
        <v/>
      </c>
      <c r="O730" s="54" t="str">
        <f t="shared" si="134"/>
        <v/>
      </c>
      <c r="P730" s="53" t="str">
        <f t="shared" si="125"/>
        <v/>
      </c>
      <c r="Q730" s="52" t="str">
        <f t="shared" si="126"/>
        <v/>
      </c>
      <c r="R730" s="55" t="str">
        <f t="shared" si="127"/>
        <v/>
      </c>
      <c r="S730" s="52" t="str">
        <f t="shared" si="135"/>
        <v/>
      </c>
      <c r="T730" s="81" t="str">
        <f t="shared" si="128"/>
        <v/>
      </c>
      <c r="U730" s="53" t="str">
        <f>IF(S730="","",COUNTIF($S$7:S730,"該当２"))</f>
        <v/>
      </c>
      <c r="V730" s="56" t="str">
        <f t="shared" si="129"/>
        <v/>
      </c>
      <c r="W730" s="81" t="str">
        <f t="shared" si="130"/>
        <v/>
      </c>
      <c r="X730" s="53" t="str">
        <f>IF(V730="","",COUNTIF($V$7:V730,"該当３"))</f>
        <v/>
      </c>
    </row>
    <row r="731" spans="1:24">
      <c r="A731" s="237">
        <v>2020146021</v>
      </c>
      <c r="B731" s="237">
        <v>20</v>
      </c>
      <c r="C731" s="238">
        <v>201</v>
      </c>
      <c r="D731" s="239">
        <v>46</v>
      </c>
      <c r="E731" s="238">
        <v>21</v>
      </c>
      <c r="F731" s="237" t="s">
        <v>511</v>
      </c>
      <c r="G731" s="278" t="s">
        <v>512</v>
      </c>
      <c r="H731" s="278" t="s">
        <v>1072</v>
      </c>
      <c r="I731" s="237" t="s">
        <v>1083</v>
      </c>
      <c r="J731" s="51"/>
      <c r="K731" s="52" t="str">
        <f t="shared" si="131"/>
        <v/>
      </c>
      <c r="L731" s="81" t="str">
        <f t="shared" si="132"/>
        <v/>
      </c>
      <c r="M731" s="53" t="str">
        <f>IF(K731="","",COUNTIF($K$7:K731,"ﾘｽﾄ１"))</f>
        <v/>
      </c>
      <c r="N731" s="53" t="str">
        <f t="shared" si="133"/>
        <v/>
      </c>
      <c r="O731" s="54" t="str">
        <f t="shared" si="134"/>
        <v/>
      </c>
      <c r="P731" s="53" t="str">
        <f t="shared" si="125"/>
        <v/>
      </c>
      <c r="Q731" s="52" t="str">
        <f t="shared" si="126"/>
        <v/>
      </c>
      <c r="R731" s="55" t="str">
        <f t="shared" si="127"/>
        <v/>
      </c>
      <c r="S731" s="52" t="str">
        <f t="shared" si="135"/>
        <v/>
      </c>
      <c r="T731" s="81" t="str">
        <f t="shared" si="128"/>
        <v/>
      </c>
      <c r="U731" s="53" t="str">
        <f>IF(S731="","",COUNTIF($S$7:S731,"該当２"))</f>
        <v/>
      </c>
      <c r="V731" s="56" t="str">
        <f t="shared" si="129"/>
        <v/>
      </c>
      <c r="W731" s="81" t="str">
        <f t="shared" si="130"/>
        <v/>
      </c>
      <c r="X731" s="53" t="str">
        <f>IF(V731="","",COUNTIF($V$7:V731,"該当３"))</f>
        <v/>
      </c>
    </row>
    <row r="732" spans="1:24">
      <c r="A732" s="237">
        <v>2020146022</v>
      </c>
      <c r="B732" s="237">
        <v>20</v>
      </c>
      <c r="C732" s="238">
        <v>201</v>
      </c>
      <c r="D732" s="239">
        <v>46</v>
      </c>
      <c r="E732" s="238">
        <v>22</v>
      </c>
      <c r="F732" s="237" t="s">
        <v>511</v>
      </c>
      <c r="G732" s="278" t="s">
        <v>512</v>
      </c>
      <c r="H732" s="278" t="s">
        <v>1072</v>
      </c>
      <c r="I732" s="237" t="s">
        <v>1084</v>
      </c>
      <c r="J732" s="51"/>
      <c r="K732" s="52" t="str">
        <f t="shared" si="131"/>
        <v/>
      </c>
      <c r="L732" s="81" t="str">
        <f t="shared" si="132"/>
        <v/>
      </c>
      <c r="M732" s="53" t="str">
        <f>IF(K732="","",COUNTIF($K$7:K732,"ﾘｽﾄ１"))</f>
        <v/>
      </c>
      <c r="N732" s="53" t="str">
        <f t="shared" si="133"/>
        <v/>
      </c>
      <c r="O732" s="54" t="str">
        <f t="shared" si="134"/>
        <v/>
      </c>
      <c r="P732" s="53" t="str">
        <f t="shared" si="125"/>
        <v/>
      </c>
      <c r="Q732" s="52" t="str">
        <f t="shared" si="126"/>
        <v/>
      </c>
      <c r="R732" s="55" t="str">
        <f t="shared" si="127"/>
        <v/>
      </c>
      <c r="S732" s="52" t="str">
        <f t="shared" si="135"/>
        <v/>
      </c>
      <c r="T732" s="81" t="str">
        <f t="shared" si="128"/>
        <v/>
      </c>
      <c r="U732" s="53" t="str">
        <f>IF(S732="","",COUNTIF($S$7:S732,"該当２"))</f>
        <v/>
      </c>
      <c r="V732" s="56" t="str">
        <f t="shared" si="129"/>
        <v/>
      </c>
      <c r="W732" s="81" t="str">
        <f t="shared" si="130"/>
        <v/>
      </c>
      <c r="X732" s="53" t="str">
        <f>IF(V732="","",COUNTIF($V$7:V732,"該当３"))</f>
        <v/>
      </c>
    </row>
    <row r="733" spans="1:24">
      <c r="A733" s="237">
        <v>2020147000</v>
      </c>
      <c r="B733" s="237">
        <v>20</v>
      </c>
      <c r="C733" s="238">
        <v>201</v>
      </c>
      <c r="D733" s="239">
        <v>47</v>
      </c>
      <c r="E733" s="238">
        <v>0</v>
      </c>
      <c r="F733" s="237" t="s">
        <v>511</v>
      </c>
      <c r="G733" s="278" t="s">
        <v>512</v>
      </c>
      <c r="H733" s="237" t="s">
        <v>1085</v>
      </c>
      <c r="I733" s="237"/>
      <c r="J733" s="51"/>
      <c r="K733" s="52" t="str">
        <f t="shared" si="131"/>
        <v/>
      </c>
      <c r="L733" s="81" t="str">
        <f t="shared" si="132"/>
        <v/>
      </c>
      <c r="M733" s="53" t="str">
        <f>IF(K733="","",COUNTIF($K$7:K733,"ﾘｽﾄ１"))</f>
        <v/>
      </c>
      <c r="N733" s="53" t="str">
        <f t="shared" si="133"/>
        <v/>
      </c>
      <c r="O733" s="54" t="str">
        <f t="shared" si="134"/>
        <v/>
      </c>
      <c r="P733" s="53" t="str">
        <f t="shared" si="125"/>
        <v/>
      </c>
      <c r="Q733" s="52" t="str">
        <f t="shared" si="126"/>
        <v/>
      </c>
      <c r="R733" s="55" t="str">
        <f t="shared" si="127"/>
        <v/>
      </c>
      <c r="S733" s="52" t="str">
        <f t="shared" si="135"/>
        <v/>
      </c>
      <c r="T733" s="81" t="str">
        <f t="shared" si="128"/>
        <v/>
      </c>
      <c r="U733" s="53" t="str">
        <f>IF(S733="","",COUNTIF($S$7:S733,"該当２"))</f>
        <v/>
      </c>
      <c r="V733" s="56" t="str">
        <f t="shared" si="129"/>
        <v/>
      </c>
      <c r="W733" s="81" t="str">
        <f t="shared" si="130"/>
        <v/>
      </c>
      <c r="X733" s="53" t="str">
        <f>IF(V733="","",COUNTIF($V$7:V733,"該当３"))</f>
        <v/>
      </c>
    </row>
    <row r="734" spans="1:24">
      <c r="A734" s="237">
        <v>2020147001</v>
      </c>
      <c r="B734" s="237">
        <v>20</v>
      </c>
      <c r="C734" s="238">
        <v>201</v>
      </c>
      <c r="D734" s="239">
        <v>47</v>
      </c>
      <c r="E734" s="238">
        <v>1</v>
      </c>
      <c r="F734" s="237" t="s">
        <v>511</v>
      </c>
      <c r="G734" s="278" t="s">
        <v>512</v>
      </c>
      <c r="H734" s="237" t="s">
        <v>1085</v>
      </c>
      <c r="I734" s="237" t="s">
        <v>1086</v>
      </c>
      <c r="J734" s="51"/>
      <c r="K734" s="52" t="str">
        <f t="shared" si="131"/>
        <v/>
      </c>
      <c r="L734" s="81" t="str">
        <f t="shared" si="132"/>
        <v/>
      </c>
      <c r="M734" s="53" t="str">
        <f>IF(K734="","",COUNTIF($K$7:K734,"ﾘｽﾄ１"))</f>
        <v/>
      </c>
      <c r="N734" s="53" t="str">
        <f t="shared" si="133"/>
        <v/>
      </c>
      <c r="O734" s="54" t="str">
        <f t="shared" si="134"/>
        <v/>
      </c>
      <c r="P734" s="53" t="str">
        <f t="shared" si="125"/>
        <v/>
      </c>
      <c r="Q734" s="52" t="str">
        <f t="shared" si="126"/>
        <v/>
      </c>
      <c r="R734" s="55" t="str">
        <f t="shared" si="127"/>
        <v/>
      </c>
      <c r="S734" s="52" t="str">
        <f t="shared" si="135"/>
        <v/>
      </c>
      <c r="T734" s="81" t="str">
        <f t="shared" si="128"/>
        <v/>
      </c>
      <c r="U734" s="53" t="str">
        <f>IF(S734="","",COUNTIF($S$7:S734,"該当２"))</f>
        <v/>
      </c>
      <c r="V734" s="56" t="str">
        <f t="shared" si="129"/>
        <v/>
      </c>
      <c r="W734" s="81" t="str">
        <f t="shared" si="130"/>
        <v/>
      </c>
      <c r="X734" s="53" t="str">
        <f>IF(V734="","",COUNTIF($V$7:V734,"該当３"))</f>
        <v/>
      </c>
    </row>
    <row r="735" spans="1:24">
      <c r="A735" s="237">
        <v>2020147002</v>
      </c>
      <c r="B735" s="237">
        <v>20</v>
      </c>
      <c r="C735" s="238">
        <v>201</v>
      </c>
      <c r="D735" s="239">
        <v>47</v>
      </c>
      <c r="E735" s="238">
        <v>2</v>
      </c>
      <c r="F735" s="237" t="s">
        <v>511</v>
      </c>
      <c r="G735" s="278" t="s">
        <v>512</v>
      </c>
      <c r="H735" s="237" t="s">
        <v>1085</v>
      </c>
      <c r="I735" s="237" t="s">
        <v>1087</v>
      </c>
      <c r="J735" s="51"/>
      <c r="K735" s="52" t="str">
        <f t="shared" si="131"/>
        <v/>
      </c>
      <c r="L735" s="81" t="str">
        <f t="shared" si="132"/>
        <v/>
      </c>
      <c r="M735" s="53" t="str">
        <f>IF(K735="","",COUNTIF($K$7:K735,"ﾘｽﾄ１"))</f>
        <v/>
      </c>
      <c r="N735" s="53" t="str">
        <f t="shared" si="133"/>
        <v/>
      </c>
      <c r="O735" s="54" t="str">
        <f t="shared" si="134"/>
        <v/>
      </c>
      <c r="P735" s="53" t="str">
        <f t="shared" si="125"/>
        <v/>
      </c>
      <c r="Q735" s="52" t="str">
        <f t="shared" si="126"/>
        <v/>
      </c>
      <c r="R735" s="55" t="str">
        <f t="shared" si="127"/>
        <v/>
      </c>
      <c r="S735" s="52" t="str">
        <f t="shared" si="135"/>
        <v/>
      </c>
      <c r="T735" s="81" t="str">
        <f t="shared" si="128"/>
        <v/>
      </c>
      <c r="U735" s="53" t="str">
        <f>IF(S735="","",COUNTIF($S$7:S735,"該当２"))</f>
        <v/>
      </c>
      <c r="V735" s="56" t="str">
        <f t="shared" si="129"/>
        <v/>
      </c>
      <c r="W735" s="81" t="str">
        <f t="shared" si="130"/>
        <v/>
      </c>
      <c r="X735" s="53" t="str">
        <f>IF(V735="","",COUNTIF($V$7:V735,"該当３"))</f>
        <v/>
      </c>
    </row>
    <row r="736" spans="1:24">
      <c r="A736" s="237">
        <v>2020147003</v>
      </c>
      <c r="B736" s="237">
        <v>20</v>
      </c>
      <c r="C736" s="238">
        <v>201</v>
      </c>
      <c r="D736" s="239">
        <v>47</v>
      </c>
      <c r="E736" s="238">
        <v>3</v>
      </c>
      <c r="F736" s="237" t="s">
        <v>511</v>
      </c>
      <c r="G736" s="278" t="s">
        <v>512</v>
      </c>
      <c r="H736" s="237" t="s">
        <v>1085</v>
      </c>
      <c r="I736" s="237" t="s">
        <v>872</v>
      </c>
      <c r="J736" s="51"/>
      <c r="K736" s="52" t="str">
        <f t="shared" si="131"/>
        <v/>
      </c>
      <c r="L736" s="81" t="str">
        <f t="shared" si="132"/>
        <v/>
      </c>
      <c r="M736" s="53" t="str">
        <f>IF(K736="","",COUNTIF($K$7:K736,"ﾘｽﾄ１"))</f>
        <v/>
      </c>
      <c r="N736" s="53" t="str">
        <f t="shared" si="133"/>
        <v/>
      </c>
      <c r="O736" s="54" t="str">
        <f t="shared" si="134"/>
        <v/>
      </c>
      <c r="P736" s="53" t="str">
        <f t="shared" si="125"/>
        <v/>
      </c>
      <c r="Q736" s="52" t="str">
        <f t="shared" si="126"/>
        <v/>
      </c>
      <c r="R736" s="55" t="str">
        <f t="shared" si="127"/>
        <v/>
      </c>
      <c r="S736" s="52" t="str">
        <f t="shared" si="135"/>
        <v/>
      </c>
      <c r="T736" s="81" t="str">
        <f t="shared" si="128"/>
        <v/>
      </c>
      <c r="U736" s="53" t="str">
        <f>IF(S736="","",COUNTIF($S$7:S736,"該当２"))</f>
        <v/>
      </c>
      <c r="V736" s="56" t="str">
        <f t="shared" si="129"/>
        <v/>
      </c>
      <c r="W736" s="81" t="str">
        <f t="shared" si="130"/>
        <v/>
      </c>
      <c r="X736" s="53" t="str">
        <f>IF(V736="","",COUNTIF($V$7:V736,"該当３"))</f>
        <v/>
      </c>
    </row>
    <row r="737" spans="1:24">
      <c r="A737" s="237">
        <v>2020147004</v>
      </c>
      <c r="B737" s="237">
        <v>20</v>
      </c>
      <c r="C737" s="238">
        <v>201</v>
      </c>
      <c r="D737" s="239">
        <v>47</v>
      </c>
      <c r="E737" s="238">
        <v>4</v>
      </c>
      <c r="F737" s="237" t="s">
        <v>511</v>
      </c>
      <c r="G737" s="278" t="s">
        <v>512</v>
      </c>
      <c r="H737" s="237" t="s">
        <v>1085</v>
      </c>
      <c r="I737" s="237" t="s">
        <v>1088</v>
      </c>
      <c r="J737" s="51"/>
      <c r="K737" s="52" t="str">
        <f t="shared" si="131"/>
        <v/>
      </c>
      <c r="L737" s="81" t="str">
        <f t="shared" si="132"/>
        <v/>
      </c>
      <c r="M737" s="53" t="str">
        <f>IF(K737="","",COUNTIF($K$7:K737,"ﾘｽﾄ１"))</f>
        <v/>
      </c>
      <c r="N737" s="53" t="str">
        <f t="shared" si="133"/>
        <v/>
      </c>
      <c r="O737" s="54" t="str">
        <f t="shared" si="134"/>
        <v/>
      </c>
      <c r="P737" s="53" t="str">
        <f t="shared" si="125"/>
        <v/>
      </c>
      <c r="Q737" s="52" t="str">
        <f t="shared" si="126"/>
        <v/>
      </c>
      <c r="R737" s="55" t="str">
        <f t="shared" si="127"/>
        <v/>
      </c>
      <c r="S737" s="52" t="str">
        <f t="shared" si="135"/>
        <v/>
      </c>
      <c r="T737" s="81" t="str">
        <f t="shared" si="128"/>
        <v/>
      </c>
      <c r="U737" s="53" t="str">
        <f>IF(S737="","",COUNTIF($S$7:S737,"該当２"))</f>
        <v/>
      </c>
      <c r="V737" s="56" t="str">
        <f t="shared" si="129"/>
        <v/>
      </c>
      <c r="W737" s="81" t="str">
        <f t="shared" si="130"/>
        <v/>
      </c>
      <c r="X737" s="53" t="str">
        <f>IF(V737="","",COUNTIF($V$7:V737,"該当３"))</f>
        <v/>
      </c>
    </row>
    <row r="738" spans="1:24">
      <c r="A738" s="237">
        <v>2020147005</v>
      </c>
      <c r="B738" s="237">
        <v>20</v>
      </c>
      <c r="C738" s="238">
        <v>201</v>
      </c>
      <c r="D738" s="239">
        <v>47</v>
      </c>
      <c r="E738" s="238">
        <v>5</v>
      </c>
      <c r="F738" s="237" t="s">
        <v>511</v>
      </c>
      <c r="G738" s="278" t="s">
        <v>512</v>
      </c>
      <c r="H738" s="237" t="s">
        <v>1085</v>
      </c>
      <c r="I738" s="237" t="s">
        <v>1089</v>
      </c>
      <c r="J738" s="51"/>
      <c r="K738" s="52" t="str">
        <f t="shared" si="131"/>
        <v/>
      </c>
      <c r="L738" s="81" t="str">
        <f t="shared" si="132"/>
        <v/>
      </c>
      <c r="M738" s="53" t="str">
        <f>IF(K738="","",COUNTIF($K$7:K738,"ﾘｽﾄ１"))</f>
        <v/>
      </c>
      <c r="N738" s="53" t="str">
        <f t="shared" si="133"/>
        <v/>
      </c>
      <c r="O738" s="54" t="str">
        <f t="shared" si="134"/>
        <v/>
      </c>
      <c r="P738" s="53" t="str">
        <f t="shared" si="125"/>
        <v/>
      </c>
      <c r="Q738" s="52" t="str">
        <f t="shared" si="126"/>
        <v/>
      </c>
      <c r="R738" s="55" t="str">
        <f t="shared" si="127"/>
        <v/>
      </c>
      <c r="S738" s="52" t="str">
        <f t="shared" si="135"/>
        <v/>
      </c>
      <c r="T738" s="81" t="str">
        <f t="shared" si="128"/>
        <v/>
      </c>
      <c r="U738" s="53" t="str">
        <f>IF(S738="","",COUNTIF($S$7:S738,"該当２"))</f>
        <v/>
      </c>
      <c r="V738" s="56" t="str">
        <f t="shared" si="129"/>
        <v/>
      </c>
      <c r="W738" s="81" t="str">
        <f t="shared" si="130"/>
        <v/>
      </c>
      <c r="X738" s="53" t="str">
        <f>IF(V738="","",COUNTIF($V$7:V738,"該当３"))</f>
        <v/>
      </c>
    </row>
    <row r="739" spans="1:24">
      <c r="A739" s="237">
        <v>2020147006</v>
      </c>
      <c r="B739" s="237">
        <v>20</v>
      </c>
      <c r="C739" s="238">
        <v>201</v>
      </c>
      <c r="D739" s="239">
        <v>47</v>
      </c>
      <c r="E739" s="238">
        <v>6</v>
      </c>
      <c r="F739" s="237" t="s">
        <v>511</v>
      </c>
      <c r="G739" s="278" t="s">
        <v>512</v>
      </c>
      <c r="H739" s="237" t="s">
        <v>1085</v>
      </c>
      <c r="I739" s="237" t="s">
        <v>1090</v>
      </c>
      <c r="J739" s="51"/>
      <c r="K739" s="52" t="str">
        <f t="shared" si="131"/>
        <v/>
      </c>
      <c r="L739" s="81" t="str">
        <f t="shared" si="132"/>
        <v/>
      </c>
      <c r="M739" s="53" t="str">
        <f>IF(K739="","",COUNTIF($K$7:K739,"ﾘｽﾄ１"))</f>
        <v/>
      </c>
      <c r="N739" s="53" t="str">
        <f t="shared" si="133"/>
        <v/>
      </c>
      <c r="O739" s="54" t="str">
        <f t="shared" si="134"/>
        <v/>
      </c>
      <c r="P739" s="53" t="str">
        <f t="shared" si="125"/>
        <v/>
      </c>
      <c r="Q739" s="52" t="str">
        <f t="shared" si="126"/>
        <v/>
      </c>
      <c r="R739" s="55" t="str">
        <f t="shared" si="127"/>
        <v/>
      </c>
      <c r="S739" s="52" t="str">
        <f t="shared" si="135"/>
        <v/>
      </c>
      <c r="T739" s="81" t="str">
        <f t="shared" si="128"/>
        <v/>
      </c>
      <c r="U739" s="53" t="str">
        <f>IF(S739="","",COUNTIF($S$7:S739,"該当２"))</f>
        <v/>
      </c>
      <c r="V739" s="56" t="str">
        <f t="shared" si="129"/>
        <v/>
      </c>
      <c r="W739" s="81" t="str">
        <f t="shared" si="130"/>
        <v/>
      </c>
      <c r="X739" s="53" t="str">
        <f>IF(V739="","",COUNTIF($V$7:V739,"該当３"))</f>
        <v/>
      </c>
    </row>
    <row r="740" spans="1:24">
      <c r="A740" s="237">
        <v>2020147007</v>
      </c>
      <c r="B740" s="237">
        <v>20</v>
      </c>
      <c r="C740" s="238">
        <v>201</v>
      </c>
      <c r="D740" s="239">
        <v>47</v>
      </c>
      <c r="E740" s="238">
        <v>7</v>
      </c>
      <c r="F740" s="237" t="s">
        <v>511</v>
      </c>
      <c r="G740" s="278" t="s">
        <v>512</v>
      </c>
      <c r="H740" s="237" t="s">
        <v>1085</v>
      </c>
      <c r="I740" s="237" t="s">
        <v>1091</v>
      </c>
      <c r="J740" s="51"/>
      <c r="K740" s="52" t="str">
        <f t="shared" si="131"/>
        <v/>
      </c>
      <c r="L740" s="81" t="str">
        <f t="shared" si="132"/>
        <v/>
      </c>
      <c r="M740" s="53" t="str">
        <f>IF(K740="","",COUNTIF($K$7:K740,"ﾘｽﾄ１"))</f>
        <v/>
      </c>
      <c r="N740" s="53" t="str">
        <f t="shared" si="133"/>
        <v/>
      </c>
      <c r="O740" s="54" t="str">
        <f t="shared" si="134"/>
        <v/>
      </c>
      <c r="P740" s="53" t="str">
        <f t="shared" si="125"/>
        <v/>
      </c>
      <c r="Q740" s="52" t="str">
        <f t="shared" si="126"/>
        <v/>
      </c>
      <c r="R740" s="55" t="str">
        <f t="shared" si="127"/>
        <v/>
      </c>
      <c r="S740" s="52" t="str">
        <f t="shared" si="135"/>
        <v/>
      </c>
      <c r="T740" s="81" t="str">
        <f t="shared" si="128"/>
        <v/>
      </c>
      <c r="U740" s="53" t="str">
        <f>IF(S740="","",COUNTIF($S$7:S740,"該当２"))</f>
        <v/>
      </c>
      <c r="V740" s="56" t="str">
        <f t="shared" si="129"/>
        <v/>
      </c>
      <c r="W740" s="81" t="str">
        <f t="shared" si="130"/>
        <v/>
      </c>
      <c r="X740" s="53" t="str">
        <f>IF(V740="","",COUNTIF($V$7:V740,"該当３"))</f>
        <v/>
      </c>
    </row>
    <row r="741" spans="1:24">
      <c r="A741" s="237">
        <v>2020147008</v>
      </c>
      <c r="B741" s="237">
        <v>20</v>
      </c>
      <c r="C741" s="238">
        <v>201</v>
      </c>
      <c r="D741" s="239">
        <v>47</v>
      </c>
      <c r="E741" s="238">
        <v>8</v>
      </c>
      <c r="F741" s="237" t="s">
        <v>511</v>
      </c>
      <c r="G741" s="278" t="s">
        <v>512</v>
      </c>
      <c r="H741" s="237" t="s">
        <v>1085</v>
      </c>
      <c r="I741" s="237" t="s">
        <v>413</v>
      </c>
      <c r="J741" s="51"/>
      <c r="K741" s="52" t="str">
        <f t="shared" si="131"/>
        <v/>
      </c>
      <c r="L741" s="81" t="str">
        <f t="shared" si="132"/>
        <v/>
      </c>
      <c r="M741" s="53" t="str">
        <f>IF(K741="","",COUNTIF($K$7:K741,"ﾘｽﾄ１"))</f>
        <v/>
      </c>
      <c r="N741" s="53" t="str">
        <f t="shared" si="133"/>
        <v/>
      </c>
      <c r="O741" s="54" t="str">
        <f t="shared" si="134"/>
        <v/>
      </c>
      <c r="P741" s="53" t="str">
        <f t="shared" si="125"/>
        <v/>
      </c>
      <c r="Q741" s="52" t="str">
        <f t="shared" si="126"/>
        <v/>
      </c>
      <c r="R741" s="55" t="str">
        <f t="shared" si="127"/>
        <v/>
      </c>
      <c r="S741" s="52" t="str">
        <f t="shared" si="135"/>
        <v/>
      </c>
      <c r="T741" s="81" t="str">
        <f t="shared" si="128"/>
        <v/>
      </c>
      <c r="U741" s="53" t="str">
        <f>IF(S741="","",COUNTIF($S$7:S741,"該当２"))</f>
        <v/>
      </c>
      <c r="V741" s="56" t="str">
        <f t="shared" si="129"/>
        <v/>
      </c>
      <c r="W741" s="81" t="str">
        <f t="shared" si="130"/>
        <v/>
      </c>
      <c r="X741" s="53" t="str">
        <f>IF(V741="","",COUNTIF($V$7:V741,"該当３"))</f>
        <v/>
      </c>
    </row>
    <row r="742" spans="1:24">
      <c r="A742" s="237">
        <v>2020147009</v>
      </c>
      <c r="B742" s="237">
        <v>20</v>
      </c>
      <c r="C742" s="238">
        <v>201</v>
      </c>
      <c r="D742" s="239">
        <v>47</v>
      </c>
      <c r="E742" s="238">
        <v>9</v>
      </c>
      <c r="F742" s="237" t="s">
        <v>511</v>
      </c>
      <c r="G742" s="278" t="s">
        <v>512</v>
      </c>
      <c r="H742" s="237" t="s">
        <v>1085</v>
      </c>
      <c r="I742" s="237" t="s">
        <v>6</v>
      </c>
      <c r="J742" s="51"/>
      <c r="K742" s="52" t="str">
        <f t="shared" si="131"/>
        <v/>
      </c>
      <c r="L742" s="81" t="str">
        <f t="shared" si="132"/>
        <v/>
      </c>
      <c r="M742" s="53" t="str">
        <f>IF(K742="","",COUNTIF($K$7:K742,"ﾘｽﾄ１"))</f>
        <v/>
      </c>
      <c r="N742" s="53" t="str">
        <f t="shared" si="133"/>
        <v/>
      </c>
      <c r="O742" s="54" t="str">
        <f t="shared" si="134"/>
        <v/>
      </c>
      <c r="P742" s="53" t="str">
        <f t="shared" si="125"/>
        <v/>
      </c>
      <c r="Q742" s="52" t="str">
        <f t="shared" si="126"/>
        <v/>
      </c>
      <c r="R742" s="55" t="str">
        <f t="shared" si="127"/>
        <v/>
      </c>
      <c r="S742" s="52" t="str">
        <f t="shared" si="135"/>
        <v/>
      </c>
      <c r="T742" s="81" t="str">
        <f t="shared" si="128"/>
        <v/>
      </c>
      <c r="U742" s="53" t="str">
        <f>IF(S742="","",COUNTIF($S$7:S742,"該当２"))</f>
        <v/>
      </c>
      <c r="V742" s="56" t="str">
        <f t="shared" si="129"/>
        <v/>
      </c>
      <c r="W742" s="81" t="str">
        <f t="shared" si="130"/>
        <v/>
      </c>
      <c r="X742" s="53" t="str">
        <f>IF(V742="","",COUNTIF($V$7:V742,"該当３"))</f>
        <v/>
      </c>
    </row>
    <row r="743" spans="1:24">
      <c r="A743" s="237">
        <v>2020147010</v>
      </c>
      <c r="B743" s="237">
        <v>20</v>
      </c>
      <c r="C743" s="238">
        <v>201</v>
      </c>
      <c r="D743" s="239">
        <v>47</v>
      </c>
      <c r="E743" s="238">
        <v>10</v>
      </c>
      <c r="F743" s="237" t="s">
        <v>511</v>
      </c>
      <c r="G743" s="278" t="s">
        <v>512</v>
      </c>
      <c r="H743" s="237" t="s">
        <v>1085</v>
      </c>
      <c r="I743" s="237" t="s">
        <v>1092</v>
      </c>
      <c r="J743" s="51"/>
      <c r="K743" s="52" t="str">
        <f t="shared" si="131"/>
        <v/>
      </c>
      <c r="L743" s="81" t="str">
        <f t="shared" si="132"/>
        <v/>
      </c>
      <c r="M743" s="53" t="str">
        <f>IF(K743="","",COUNTIF($K$7:K743,"ﾘｽﾄ１"))</f>
        <v/>
      </c>
      <c r="N743" s="53" t="str">
        <f t="shared" si="133"/>
        <v/>
      </c>
      <c r="O743" s="54" t="str">
        <f t="shared" si="134"/>
        <v/>
      </c>
      <c r="P743" s="53" t="str">
        <f t="shared" si="125"/>
        <v/>
      </c>
      <c r="Q743" s="52" t="str">
        <f t="shared" si="126"/>
        <v/>
      </c>
      <c r="R743" s="55" t="str">
        <f t="shared" si="127"/>
        <v/>
      </c>
      <c r="S743" s="52" t="str">
        <f t="shared" si="135"/>
        <v/>
      </c>
      <c r="T743" s="81" t="str">
        <f t="shared" si="128"/>
        <v/>
      </c>
      <c r="U743" s="53" t="str">
        <f>IF(S743="","",COUNTIF($S$7:S743,"該当２"))</f>
        <v/>
      </c>
      <c r="V743" s="56" t="str">
        <f t="shared" si="129"/>
        <v/>
      </c>
      <c r="W743" s="81" t="str">
        <f t="shared" si="130"/>
        <v/>
      </c>
      <c r="X743" s="53" t="str">
        <f>IF(V743="","",COUNTIF($V$7:V743,"該当３"))</f>
        <v/>
      </c>
    </row>
    <row r="744" spans="1:24">
      <c r="A744" s="237">
        <v>2020147011</v>
      </c>
      <c r="B744" s="237">
        <v>20</v>
      </c>
      <c r="C744" s="238">
        <v>201</v>
      </c>
      <c r="D744" s="239">
        <v>47</v>
      </c>
      <c r="E744" s="238">
        <v>11</v>
      </c>
      <c r="F744" s="237" t="s">
        <v>511</v>
      </c>
      <c r="G744" s="278" t="s">
        <v>512</v>
      </c>
      <c r="H744" s="237" t="s">
        <v>1085</v>
      </c>
      <c r="I744" s="237" t="s">
        <v>1093</v>
      </c>
      <c r="J744" s="51"/>
      <c r="K744" s="52" t="str">
        <f t="shared" si="131"/>
        <v/>
      </c>
      <c r="L744" s="81" t="str">
        <f t="shared" si="132"/>
        <v/>
      </c>
      <c r="M744" s="53" t="str">
        <f>IF(K744="","",COUNTIF($K$7:K744,"ﾘｽﾄ１"))</f>
        <v/>
      </c>
      <c r="N744" s="53" t="str">
        <f t="shared" si="133"/>
        <v/>
      </c>
      <c r="O744" s="54" t="str">
        <f t="shared" si="134"/>
        <v/>
      </c>
      <c r="P744" s="53" t="str">
        <f t="shared" si="125"/>
        <v/>
      </c>
      <c r="Q744" s="52" t="str">
        <f t="shared" si="126"/>
        <v/>
      </c>
      <c r="R744" s="55" t="str">
        <f t="shared" si="127"/>
        <v/>
      </c>
      <c r="S744" s="52" t="str">
        <f t="shared" si="135"/>
        <v/>
      </c>
      <c r="T744" s="81" t="str">
        <f t="shared" si="128"/>
        <v/>
      </c>
      <c r="U744" s="53" t="str">
        <f>IF(S744="","",COUNTIF($S$7:S744,"該当２"))</f>
        <v/>
      </c>
      <c r="V744" s="56" t="str">
        <f t="shared" si="129"/>
        <v/>
      </c>
      <c r="W744" s="81" t="str">
        <f t="shared" si="130"/>
        <v/>
      </c>
      <c r="X744" s="53" t="str">
        <f>IF(V744="","",COUNTIF($V$7:V744,"該当３"))</f>
        <v/>
      </c>
    </row>
    <row r="745" spans="1:24">
      <c r="A745" s="237">
        <v>2020147012</v>
      </c>
      <c r="B745" s="237">
        <v>20</v>
      </c>
      <c r="C745" s="238">
        <v>201</v>
      </c>
      <c r="D745" s="239">
        <v>47</v>
      </c>
      <c r="E745" s="238">
        <v>12</v>
      </c>
      <c r="F745" s="237" t="s">
        <v>511</v>
      </c>
      <c r="G745" s="278" t="s">
        <v>512</v>
      </c>
      <c r="H745" s="237" t="s">
        <v>1085</v>
      </c>
      <c r="I745" s="237" t="s">
        <v>1094</v>
      </c>
      <c r="J745" s="51"/>
      <c r="K745" s="52" t="str">
        <f t="shared" si="131"/>
        <v/>
      </c>
      <c r="L745" s="81" t="str">
        <f t="shared" si="132"/>
        <v/>
      </c>
      <c r="M745" s="53" t="str">
        <f>IF(K745="","",COUNTIF($K$7:K745,"ﾘｽﾄ１"))</f>
        <v/>
      </c>
      <c r="N745" s="53" t="str">
        <f t="shared" si="133"/>
        <v/>
      </c>
      <c r="O745" s="54" t="str">
        <f t="shared" si="134"/>
        <v/>
      </c>
      <c r="P745" s="53" t="str">
        <f t="shared" si="125"/>
        <v/>
      </c>
      <c r="Q745" s="52" t="str">
        <f t="shared" si="126"/>
        <v/>
      </c>
      <c r="R745" s="55" t="str">
        <f t="shared" si="127"/>
        <v/>
      </c>
      <c r="S745" s="52" t="str">
        <f t="shared" si="135"/>
        <v/>
      </c>
      <c r="T745" s="81" t="str">
        <f t="shared" si="128"/>
        <v/>
      </c>
      <c r="U745" s="53" t="str">
        <f>IF(S745="","",COUNTIF($S$7:S745,"該当２"))</f>
        <v/>
      </c>
      <c r="V745" s="56" t="str">
        <f t="shared" si="129"/>
        <v/>
      </c>
      <c r="W745" s="81" t="str">
        <f t="shared" si="130"/>
        <v/>
      </c>
      <c r="X745" s="53" t="str">
        <f>IF(V745="","",COUNTIF($V$7:V745,"該当３"))</f>
        <v/>
      </c>
    </row>
    <row r="746" spans="1:24">
      <c r="A746" s="237">
        <v>2020147013</v>
      </c>
      <c r="B746" s="237">
        <v>20</v>
      </c>
      <c r="C746" s="238">
        <v>201</v>
      </c>
      <c r="D746" s="239">
        <v>47</v>
      </c>
      <c r="E746" s="238">
        <v>13</v>
      </c>
      <c r="F746" s="237" t="s">
        <v>511</v>
      </c>
      <c r="G746" s="278" t="s">
        <v>512</v>
      </c>
      <c r="H746" s="237" t="s">
        <v>1085</v>
      </c>
      <c r="I746" s="237" t="s">
        <v>1095</v>
      </c>
      <c r="J746" s="51"/>
      <c r="K746" s="52" t="str">
        <f t="shared" si="131"/>
        <v/>
      </c>
      <c r="L746" s="81" t="str">
        <f t="shared" si="132"/>
        <v/>
      </c>
      <c r="M746" s="53" t="str">
        <f>IF(K746="","",COUNTIF($K$7:K746,"ﾘｽﾄ１"))</f>
        <v/>
      </c>
      <c r="N746" s="53" t="str">
        <f t="shared" si="133"/>
        <v/>
      </c>
      <c r="O746" s="54" t="str">
        <f t="shared" si="134"/>
        <v/>
      </c>
      <c r="P746" s="53" t="str">
        <f t="shared" si="125"/>
        <v/>
      </c>
      <c r="Q746" s="52" t="str">
        <f t="shared" si="126"/>
        <v/>
      </c>
      <c r="R746" s="55" t="str">
        <f t="shared" si="127"/>
        <v/>
      </c>
      <c r="S746" s="52" t="str">
        <f t="shared" si="135"/>
        <v/>
      </c>
      <c r="T746" s="81" t="str">
        <f t="shared" si="128"/>
        <v/>
      </c>
      <c r="U746" s="53" t="str">
        <f>IF(S746="","",COUNTIF($S$7:S746,"該当２"))</f>
        <v/>
      </c>
      <c r="V746" s="56" t="str">
        <f t="shared" si="129"/>
        <v/>
      </c>
      <c r="W746" s="81" t="str">
        <f t="shared" si="130"/>
        <v/>
      </c>
      <c r="X746" s="53" t="str">
        <f>IF(V746="","",COUNTIF($V$7:V746,"該当３"))</f>
        <v/>
      </c>
    </row>
    <row r="747" spans="1:24">
      <c r="A747" s="237">
        <v>2020147014</v>
      </c>
      <c r="B747" s="237">
        <v>20</v>
      </c>
      <c r="C747" s="238">
        <v>201</v>
      </c>
      <c r="D747" s="239">
        <v>47</v>
      </c>
      <c r="E747" s="238">
        <v>14</v>
      </c>
      <c r="F747" s="237" t="s">
        <v>511</v>
      </c>
      <c r="G747" s="278" t="s">
        <v>512</v>
      </c>
      <c r="H747" s="237" t="s">
        <v>1085</v>
      </c>
      <c r="I747" s="237" t="s">
        <v>398</v>
      </c>
      <c r="J747" s="51"/>
      <c r="K747" s="52" t="str">
        <f t="shared" si="131"/>
        <v/>
      </c>
      <c r="L747" s="81" t="str">
        <f t="shared" si="132"/>
        <v/>
      </c>
      <c r="M747" s="53" t="str">
        <f>IF(K747="","",COUNTIF($K$7:K747,"ﾘｽﾄ１"))</f>
        <v/>
      </c>
      <c r="N747" s="53" t="str">
        <f t="shared" si="133"/>
        <v/>
      </c>
      <c r="O747" s="54" t="str">
        <f t="shared" si="134"/>
        <v/>
      </c>
      <c r="P747" s="53" t="str">
        <f t="shared" si="125"/>
        <v/>
      </c>
      <c r="Q747" s="52" t="str">
        <f t="shared" si="126"/>
        <v/>
      </c>
      <c r="R747" s="55" t="str">
        <f t="shared" si="127"/>
        <v/>
      </c>
      <c r="S747" s="52" t="str">
        <f t="shared" si="135"/>
        <v/>
      </c>
      <c r="T747" s="81" t="str">
        <f t="shared" si="128"/>
        <v/>
      </c>
      <c r="U747" s="53" t="str">
        <f>IF(S747="","",COUNTIF($S$7:S747,"該当２"))</f>
        <v/>
      </c>
      <c r="V747" s="56" t="str">
        <f t="shared" si="129"/>
        <v/>
      </c>
      <c r="W747" s="81" t="str">
        <f t="shared" si="130"/>
        <v/>
      </c>
      <c r="X747" s="53" t="str">
        <f>IF(V747="","",COUNTIF($V$7:V747,"該当３"))</f>
        <v/>
      </c>
    </row>
    <row r="748" spans="1:24">
      <c r="A748" s="237">
        <v>2020147015</v>
      </c>
      <c r="B748" s="237">
        <v>20</v>
      </c>
      <c r="C748" s="238">
        <v>201</v>
      </c>
      <c r="D748" s="239">
        <v>47</v>
      </c>
      <c r="E748" s="238">
        <v>15</v>
      </c>
      <c r="F748" s="237" t="s">
        <v>511</v>
      </c>
      <c r="G748" s="278" t="s">
        <v>512</v>
      </c>
      <c r="H748" s="237" t="s">
        <v>1085</v>
      </c>
      <c r="I748" s="237" t="s">
        <v>1096</v>
      </c>
      <c r="J748" s="51"/>
      <c r="K748" s="52" t="str">
        <f t="shared" si="131"/>
        <v/>
      </c>
      <c r="L748" s="81" t="str">
        <f t="shared" si="132"/>
        <v/>
      </c>
      <c r="M748" s="53" t="str">
        <f>IF(K748="","",COUNTIF($K$7:K748,"ﾘｽﾄ１"))</f>
        <v/>
      </c>
      <c r="N748" s="53" t="str">
        <f t="shared" si="133"/>
        <v/>
      </c>
      <c r="O748" s="54" t="str">
        <f t="shared" si="134"/>
        <v/>
      </c>
      <c r="P748" s="53" t="str">
        <f t="shared" si="125"/>
        <v/>
      </c>
      <c r="Q748" s="52" t="str">
        <f t="shared" si="126"/>
        <v/>
      </c>
      <c r="R748" s="55" t="str">
        <f t="shared" si="127"/>
        <v/>
      </c>
      <c r="S748" s="52" t="str">
        <f t="shared" si="135"/>
        <v/>
      </c>
      <c r="T748" s="81" t="str">
        <f t="shared" si="128"/>
        <v/>
      </c>
      <c r="U748" s="53" t="str">
        <f>IF(S748="","",COUNTIF($S$7:S748,"該当２"))</f>
        <v/>
      </c>
      <c r="V748" s="56" t="str">
        <f t="shared" si="129"/>
        <v/>
      </c>
      <c r="W748" s="81" t="str">
        <f t="shared" si="130"/>
        <v/>
      </c>
      <c r="X748" s="53" t="str">
        <f>IF(V748="","",COUNTIF($V$7:V748,"該当３"))</f>
        <v/>
      </c>
    </row>
    <row r="749" spans="1:24">
      <c r="A749" s="237">
        <v>2020147016</v>
      </c>
      <c r="B749" s="237">
        <v>20</v>
      </c>
      <c r="C749" s="238">
        <v>201</v>
      </c>
      <c r="D749" s="239">
        <v>47</v>
      </c>
      <c r="E749" s="238">
        <v>16</v>
      </c>
      <c r="F749" s="237" t="s">
        <v>511</v>
      </c>
      <c r="G749" s="278" t="s">
        <v>512</v>
      </c>
      <c r="H749" s="237" t="s">
        <v>1085</v>
      </c>
      <c r="I749" s="237" t="s">
        <v>1097</v>
      </c>
      <c r="J749" s="51"/>
      <c r="K749" s="52" t="str">
        <f t="shared" si="131"/>
        <v/>
      </c>
      <c r="L749" s="81" t="str">
        <f t="shared" si="132"/>
        <v/>
      </c>
      <c r="M749" s="53" t="str">
        <f>IF(K749="","",COUNTIF($K$7:K749,"ﾘｽﾄ１"))</f>
        <v/>
      </c>
      <c r="N749" s="53" t="str">
        <f t="shared" si="133"/>
        <v/>
      </c>
      <c r="O749" s="54" t="str">
        <f t="shared" si="134"/>
        <v/>
      </c>
      <c r="P749" s="53" t="str">
        <f t="shared" si="125"/>
        <v/>
      </c>
      <c r="Q749" s="52" t="str">
        <f t="shared" si="126"/>
        <v/>
      </c>
      <c r="R749" s="55" t="str">
        <f t="shared" si="127"/>
        <v/>
      </c>
      <c r="S749" s="52" t="str">
        <f t="shared" si="135"/>
        <v/>
      </c>
      <c r="T749" s="81" t="str">
        <f t="shared" si="128"/>
        <v/>
      </c>
      <c r="U749" s="53" t="str">
        <f>IF(S749="","",COUNTIF($S$7:S749,"該当２"))</f>
        <v/>
      </c>
      <c r="V749" s="56" t="str">
        <f t="shared" si="129"/>
        <v/>
      </c>
      <c r="W749" s="81" t="str">
        <f t="shared" si="130"/>
        <v/>
      </c>
      <c r="X749" s="53" t="str">
        <f>IF(V749="","",COUNTIF($V$7:V749,"該当３"))</f>
        <v/>
      </c>
    </row>
    <row r="750" spans="1:24">
      <c r="A750" s="237">
        <v>2020147021</v>
      </c>
      <c r="B750" s="237">
        <v>20</v>
      </c>
      <c r="C750" s="238">
        <v>201</v>
      </c>
      <c r="D750" s="239">
        <v>47</v>
      </c>
      <c r="E750" s="238">
        <v>21</v>
      </c>
      <c r="F750" s="237" t="s">
        <v>511</v>
      </c>
      <c r="G750" s="278" t="s">
        <v>512</v>
      </c>
      <c r="H750" s="237" t="s">
        <v>1085</v>
      </c>
      <c r="I750" s="237" t="s">
        <v>1098</v>
      </c>
      <c r="J750" s="51"/>
      <c r="K750" s="52" t="str">
        <f t="shared" si="131"/>
        <v/>
      </c>
      <c r="L750" s="81" t="str">
        <f t="shared" si="132"/>
        <v/>
      </c>
      <c r="M750" s="53" t="str">
        <f>IF(K750="","",COUNTIF($K$7:K750,"ﾘｽﾄ１"))</f>
        <v/>
      </c>
      <c r="N750" s="53" t="str">
        <f t="shared" si="133"/>
        <v/>
      </c>
      <c r="O750" s="54" t="str">
        <f t="shared" si="134"/>
        <v/>
      </c>
      <c r="P750" s="53" t="str">
        <f t="shared" si="125"/>
        <v/>
      </c>
      <c r="Q750" s="52" t="str">
        <f t="shared" si="126"/>
        <v/>
      </c>
      <c r="R750" s="55" t="str">
        <f t="shared" si="127"/>
        <v/>
      </c>
      <c r="S750" s="52" t="str">
        <f t="shared" si="135"/>
        <v/>
      </c>
      <c r="T750" s="81" t="str">
        <f t="shared" si="128"/>
        <v/>
      </c>
      <c r="U750" s="53" t="str">
        <f>IF(S750="","",COUNTIF($S$7:S750,"該当２"))</f>
        <v/>
      </c>
      <c r="V750" s="56" t="str">
        <f t="shared" si="129"/>
        <v/>
      </c>
      <c r="W750" s="81" t="str">
        <f t="shared" si="130"/>
        <v/>
      </c>
      <c r="X750" s="53" t="str">
        <f>IF(V750="","",COUNTIF($V$7:V750,"該当３"))</f>
        <v/>
      </c>
    </row>
    <row r="751" spans="1:24">
      <c r="A751" s="237">
        <v>2020147022</v>
      </c>
      <c r="B751" s="237">
        <v>20</v>
      </c>
      <c r="C751" s="238">
        <v>201</v>
      </c>
      <c r="D751" s="239">
        <v>47</v>
      </c>
      <c r="E751" s="238">
        <v>22</v>
      </c>
      <c r="F751" s="237" t="s">
        <v>511</v>
      </c>
      <c r="G751" s="278" t="s">
        <v>512</v>
      </c>
      <c r="H751" s="237" t="s">
        <v>1085</v>
      </c>
      <c r="I751" s="237" t="s">
        <v>1099</v>
      </c>
      <c r="J751" s="51"/>
      <c r="K751" s="52" t="str">
        <f t="shared" si="131"/>
        <v/>
      </c>
      <c r="L751" s="81" t="str">
        <f t="shared" si="132"/>
        <v/>
      </c>
      <c r="M751" s="53" t="str">
        <f>IF(K751="","",COUNTIF($K$7:K751,"ﾘｽﾄ１"))</f>
        <v/>
      </c>
      <c r="N751" s="53" t="str">
        <f t="shared" si="133"/>
        <v/>
      </c>
      <c r="O751" s="54" t="str">
        <f t="shared" si="134"/>
        <v/>
      </c>
      <c r="P751" s="53" t="str">
        <f t="shared" si="125"/>
        <v/>
      </c>
      <c r="Q751" s="52" t="str">
        <f t="shared" si="126"/>
        <v/>
      </c>
      <c r="R751" s="55" t="str">
        <f t="shared" si="127"/>
        <v/>
      </c>
      <c r="S751" s="52" t="str">
        <f t="shared" si="135"/>
        <v/>
      </c>
      <c r="T751" s="81" t="str">
        <f t="shared" si="128"/>
        <v/>
      </c>
      <c r="U751" s="53" t="str">
        <f>IF(S751="","",COUNTIF($S$7:S751,"該当２"))</f>
        <v/>
      </c>
      <c r="V751" s="56" t="str">
        <f t="shared" si="129"/>
        <v/>
      </c>
      <c r="W751" s="81" t="str">
        <f t="shared" si="130"/>
        <v/>
      </c>
      <c r="X751" s="53" t="str">
        <f>IF(V751="","",COUNTIF($V$7:V751,"該当３"))</f>
        <v/>
      </c>
    </row>
    <row r="752" spans="1:24">
      <c r="A752" s="237">
        <v>2020147023</v>
      </c>
      <c r="B752" s="237">
        <v>20</v>
      </c>
      <c r="C752" s="238">
        <v>201</v>
      </c>
      <c r="D752" s="239">
        <v>47</v>
      </c>
      <c r="E752" s="238">
        <v>23</v>
      </c>
      <c r="F752" s="237" t="s">
        <v>511</v>
      </c>
      <c r="G752" s="278" t="s">
        <v>512</v>
      </c>
      <c r="H752" s="237" t="s">
        <v>1085</v>
      </c>
      <c r="I752" s="237" t="s">
        <v>1100</v>
      </c>
      <c r="J752" s="51"/>
      <c r="K752" s="52" t="str">
        <f t="shared" si="131"/>
        <v/>
      </c>
      <c r="L752" s="81" t="str">
        <f t="shared" si="132"/>
        <v/>
      </c>
      <c r="M752" s="53" t="str">
        <f>IF(K752="","",COUNTIF($K$7:K752,"ﾘｽﾄ１"))</f>
        <v/>
      </c>
      <c r="N752" s="53" t="str">
        <f t="shared" si="133"/>
        <v/>
      </c>
      <c r="O752" s="54" t="str">
        <f t="shared" si="134"/>
        <v/>
      </c>
      <c r="P752" s="53" t="str">
        <f t="shared" si="125"/>
        <v/>
      </c>
      <c r="Q752" s="52" t="str">
        <f t="shared" si="126"/>
        <v/>
      </c>
      <c r="R752" s="55" t="str">
        <f t="shared" si="127"/>
        <v/>
      </c>
      <c r="S752" s="52" t="str">
        <f t="shared" si="135"/>
        <v/>
      </c>
      <c r="T752" s="81" t="str">
        <f t="shared" si="128"/>
        <v/>
      </c>
      <c r="U752" s="53" t="str">
        <f>IF(S752="","",COUNTIF($S$7:S752,"該当２"))</f>
        <v/>
      </c>
      <c r="V752" s="56" t="str">
        <f t="shared" si="129"/>
        <v/>
      </c>
      <c r="W752" s="81" t="str">
        <f t="shared" si="130"/>
        <v/>
      </c>
      <c r="X752" s="53" t="str">
        <f>IF(V752="","",COUNTIF($V$7:V752,"該当３"))</f>
        <v/>
      </c>
    </row>
    <row r="753" spans="1:24">
      <c r="A753" s="237">
        <v>2020147024</v>
      </c>
      <c r="B753" s="237">
        <v>20</v>
      </c>
      <c r="C753" s="238">
        <v>201</v>
      </c>
      <c r="D753" s="239">
        <v>47</v>
      </c>
      <c r="E753" s="238">
        <v>24</v>
      </c>
      <c r="F753" s="237" t="s">
        <v>511</v>
      </c>
      <c r="G753" s="278" t="s">
        <v>512</v>
      </c>
      <c r="H753" s="237" t="s">
        <v>1085</v>
      </c>
      <c r="I753" s="237" t="s">
        <v>1101</v>
      </c>
      <c r="J753" s="51"/>
      <c r="K753" s="52" t="str">
        <f t="shared" si="131"/>
        <v/>
      </c>
      <c r="L753" s="81" t="str">
        <f t="shared" si="132"/>
        <v/>
      </c>
      <c r="M753" s="53" t="str">
        <f>IF(K753="","",COUNTIF($K$7:K753,"ﾘｽﾄ１"))</f>
        <v/>
      </c>
      <c r="N753" s="53" t="str">
        <f t="shared" si="133"/>
        <v/>
      </c>
      <c r="O753" s="54" t="str">
        <f t="shared" si="134"/>
        <v/>
      </c>
      <c r="P753" s="53" t="str">
        <f t="shared" si="125"/>
        <v/>
      </c>
      <c r="Q753" s="52" t="str">
        <f t="shared" si="126"/>
        <v/>
      </c>
      <c r="R753" s="55" t="str">
        <f t="shared" si="127"/>
        <v/>
      </c>
      <c r="S753" s="52" t="str">
        <f t="shared" si="135"/>
        <v/>
      </c>
      <c r="T753" s="81" t="str">
        <f t="shared" si="128"/>
        <v/>
      </c>
      <c r="U753" s="53" t="str">
        <f>IF(S753="","",COUNTIF($S$7:S753,"該当２"))</f>
        <v/>
      </c>
      <c r="V753" s="56" t="str">
        <f t="shared" si="129"/>
        <v/>
      </c>
      <c r="W753" s="81" t="str">
        <f t="shared" si="130"/>
        <v/>
      </c>
      <c r="X753" s="53" t="str">
        <f>IF(V753="","",COUNTIF($V$7:V753,"該当３"))</f>
        <v/>
      </c>
    </row>
    <row r="754" spans="1:24">
      <c r="A754" s="237">
        <v>2020147025</v>
      </c>
      <c r="B754" s="237">
        <v>20</v>
      </c>
      <c r="C754" s="238">
        <v>201</v>
      </c>
      <c r="D754" s="239">
        <v>47</v>
      </c>
      <c r="E754" s="238">
        <v>25</v>
      </c>
      <c r="F754" s="237" t="s">
        <v>511</v>
      </c>
      <c r="G754" s="278" t="s">
        <v>512</v>
      </c>
      <c r="H754" s="237" t="s">
        <v>1085</v>
      </c>
      <c r="I754" s="237" t="s">
        <v>665</v>
      </c>
      <c r="J754" s="51"/>
      <c r="K754" s="52" t="str">
        <f t="shared" si="131"/>
        <v/>
      </c>
      <c r="L754" s="81" t="str">
        <f t="shared" si="132"/>
        <v/>
      </c>
      <c r="M754" s="53" t="str">
        <f>IF(K754="","",COUNTIF($K$7:K754,"ﾘｽﾄ１"))</f>
        <v/>
      </c>
      <c r="N754" s="53" t="str">
        <f t="shared" si="133"/>
        <v/>
      </c>
      <c r="O754" s="54" t="str">
        <f t="shared" si="134"/>
        <v/>
      </c>
      <c r="P754" s="53" t="str">
        <f t="shared" si="125"/>
        <v/>
      </c>
      <c r="Q754" s="52" t="str">
        <f t="shared" si="126"/>
        <v/>
      </c>
      <c r="R754" s="55" t="str">
        <f t="shared" si="127"/>
        <v/>
      </c>
      <c r="S754" s="52" t="str">
        <f t="shared" si="135"/>
        <v/>
      </c>
      <c r="T754" s="81" t="str">
        <f t="shared" si="128"/>
        <v/>
      </c>
      <c r="U754" s="53" t="str">
        <f>IF(S754="","",COUNTIF($S$7:S754,"該当２"))</f>
        <v/>
      </c>
      <c r="V754" s="56" t="str">
        <f t="shared" si="129"/>
        <v/>
      </c>
      <c r="W754" s="81" t="str">
        <f t="shared" si="130"/>
        <v/>
      </c>
      <c r="X754" s="53" t="str">
        <f>IF(V754="","",COUNTIF($V$7:V754,"該当３"))</f>
        <v/>
      </c>
    </row>
    <row r="755" spans="1:24">
      <c r="A755" s="237">
        <v>2020147026</v>
      </c>
      <c r="B755" s="237">
        <v>20</v>
      </c>
      <c r="C755" s="238">
        <v>201</v>
      </c>
      <c r="D755" s="239">
        <v>47</v>
      </c>
      <c r="E755" s="238">
        <v>26</v>
      </c>
      <c r="F755" s="237" t="s">
        <v>511</v>
      </c>
      <c r="G755" s="278" t="s">
        <v>512</v>
      </c>
      <c r="H755" s="237" t="s">
        <v>1085</v>
      </c>
      <c r="I755" s="237" t="s">
        <v>1102</v>
      </c>
      <c r="J755" s="51"/>
      <c r="K755" s="52" t="str">
        <f t="shared" si="131"/>
        <v/>
      </c>
      <c r="L755" s="81" t="str">
        <f t="shared" si="132"/>
        <v/>
      </c>
      <c r="M755" s="53" t="str">
        <f>IF(K755="","",COUNTIF($K$7:K755,"ﾘｽﾄ１"))</f>
        <v/>
      </c>
      <c r="N755" s="53" t="str">
        <f t="shared" si="133"/>
        <v/>
      </c>
      <c r="O755" s="54" t="str">
        <f t="shared" si="134"/>
        <v/>
      </c>
      <c r="P755" s="53" t="str">
        <f t="shared" si="125"/>
        <v/>
      </c>
      <c r="Q755" s="52" t="str">
        <f t="shared" si="126"/>
        <v/>
      </c>
      <c r="R755" s="55" t="str">
        <f t="shared" si="127"/>
        <v/>
      </c>
      <c r="S755" s="52" t="str">
        <f t="shared" si="135"/>
        <v/>
      </c>
      <c r="T755" s="81" t="str">
        <f t="shared" si="128"/>
        <v/>
      </c>
      <c r="U755" s="53" t="str">
        <f>IF(S755="","",COUNTIF($S$7:S755,"該当２"))</f>
        <v/>
      </c>
      <c r="V755" s="56" t="str">
        <f t="shared" si="129"/>
        <v/>
      </c>
      <c r="W755" s="81" t="str">
        <f t="shared" si="130"/>
        <v/>
      </c>
      <c r="X755" s="53" t="str">
        <f>IF(V755="","",COUNTIF($V$7:V755,"該当３"))</f>
        <v/>
      </c>
    </row>
    <row r="756" spans="1:24">
      <c r="A756" s="237">
        <v>2020147027</v>
      </c>
      <c r="B756" s="237">
        <v>20</v>
      </c>
      <c r="C756" s="238">
        <v>201</v>
      </c>
      <c r="D756" s="239">
        <v>47</v>
      </c>
      <c r="E756" s="238">
        <v>27</v>
      </c>
      <c r="F756" s="237" t="s">
        <v>511</v>
      </c>
      <c r="G756" s="278" t="s">
        <v>512</v>
      </c>
      <c r="H756" s="237" t="s">
        <v>1085</v>
      </c>
      <c r="I756" s="237" t="s">
        <v>1103</v>
      </c>
      <c r="J756" s="51"/>
      <c r="K756" s="52" t="str">
        <f t="shared" si="131"/>
        <v/>
      </c>
      <c r="L756" s="81" t="str">
        <f t="shared" si="132"/>
        <v/>
      </c>
      <c r="M756" s="53" t="str">
        <f>IF(K756="","",COUNTIF($K$7:K756,"ﾘｽﾄ１"))</f>
        <v/>
      </c>
      <c r="N756" s="53" t="str">
        <f t="shared" si="133"/>
        <v/>
      </c>
      <c r="O756" s="54" t="str">
        <f t="shared" si="134"/>
        <v/>
      </c>
      <c r="P756" s="53" t="str">
        <f t="shared" si="125"/>
        <v/>
      </c>
      <c r="Q756" s="52" t="str">
        <f t="shared" si="126"/>
        <v/>
      </c>
      <c r="R756" s="55" t="str">
        <f t="shared" si="127"/>
        <v/>
      </c>
      <c r="S756" s="52" t="str">
        <f t="shared" si="135"/>
        <v/>
      </c>
      <c r="T756" s="81" t="str">
        <f t="shared" si="128"/>
        <v/>
      </c>
      <c r="U756" s="53" t="str">
        <f>IF(S756="","",COUNTIF($S$7:S756,"該当２"))</f>
        <v/>
      </c>
      <c r="V756" s="56" t="str">
        <f t="shared" si="129"/>
        <v/>
      </c>
      <c r="W756" s="81" t="str">
        <f t="shared" si="130"/>
        <v/>
      </c>
      <c r="X756" s="53" t="str">
        <f>IF(V756="","",COUNTIF($V$7:V756,"該当３"))</f>
        <v/>
      </c>
    </row>
    <row r="757" spans="1:24">
      <c r="A757" s="237">
        <v>2020148000</v>
      </c>
      <c r="B757" s="237">
        <v>20</v>
      </c>
      <c r="C757" s="238">
        <v>201</v>
      </c>
      <c r="D757" s="239">
        <v>48</v>
      </c>
      <c r="E757" s="238">
        <v>0</v>
      </c>
      <c r="F757" s="237" t="s">
        <v>511</v>
      </c>
      <c r="G757" s="278" t="s">
        <v>512</v>
      </c>
      <c r="H757" s="237" t="s">
        <v>1104</v>
      </c>
      <c r="I757" s="237"/>
      <c r="J757" s="51"/>
      <c r="K757" s="52" t="str">
        <f t="shared" si="131"/>
        <v/>
      </c>
      <c r="L757" s="81" t="str">
        <f t="shared" si="132"/>
        <v/>
      </c>
      <c r="M757" s="53" t="str">
        <f>IF(K757="","",COUNTIF($K$7:K757,"ﾘｽﾄ１"))</f>
        <v/>
      </c>
      <c r="N757" s="53" t="str">
        <f t="shared" si="133"/>
        <v/>
      </c>
      <c r="O757" s="54" t="str">
        <f t="shared" si="134"/>
        <v/>
      </c>
      <c r="P757" s="53" t="str">
        <f t="shared" si="125"/>
        <v/>
      </c>
      <c r="Q757" s="52" t="str">
        <f t="shared" si="126"/>
        <v/>
      </c>
      <c r="R757" s="55" t="str">
        <f t="shared" si="127"/>
        <v/>
      </c>
      <c r="S757" s="52" t="str">
        <f t="shared" si="135"/>
        <v/>
      </c>
      <c r="T757" s="81" t="str">
        <f t="shared" si="128"/>
        <v/>
      </c>
      <c r="U757" s="53" t="str">
        <f>IF(S757="","",COUNTIF($S$7:S757,"該当２"))</f>
        <v/>
      </c>
      <c r="V757" s="56" t="str">
        <f t="shared" si="129"/>
        <v/>
      </c>
      <c r="W757" s="81" t="str">
        <f t="shared" si="130"/>
        <v/>
      </c>
      <c r="X757" s="53" t="str">
        <f>IF(V757="","",COUNTIF($V$7:V757,"該当３"))</f>
        <v/>
      </c>
    </row>
    <row r="758" spans="1:24">
      <c r="A758" s="237">
        <v>2020148001</v>
      </c>
      <c r="B758" s="237">
        <v>20</v>
      </c>
      <c r="C758" s="238">
        <v>201</v>
      </c>
      <c r="D758" s="239">
        <v>48</v>
      </c>
      <c r="E758" s="238">
        <v>1</v>
      </c>
      <c r="F758" s="237" t="s">
        <v>511</v>
      </c>
      <c r="G758" s="278" t="s">
        <v>512</v>
      </c>
      <c r="H758" s="237" t="s">
        <v>1104</v>
      </c>
      <c r="I758" s="237" t="s">
        <v>1105</v>
      </c>
      <c r="J758" s="51"/>
      <c r="K758" s="52" t="str">
        <f t="shared" si="131"/>
        <v/>
      </c>
      <c r="L758" s="81" t="str">
        <f t="shared" si="132"/>
        <v/>
      </c>
      <c r="M758" s="53" t="str">
        <f>IF(K758="","",COUNTIF($K$7:K758,"ﾘｽﾄ１"))</f>
        <v/>
      </c>
      <c r="N758" s="53" t="str">
        <f t="shared" si="133"/>
        <v/>
      </c>
      <c r="O758" s="54" t="str">
        <f t="shared" si="134"/>
        <v/>
      </c>
      <c r="P758" s="53" t="str">
        <f t="shared" si="125"/>
        <v/>
      </c>
      <c r="Q758" s="52" t="str">
        <f t="shared" si="126"/>
        <v/>
      </c>
      <c r="R758" s="55" t="str">
        <f t="shared" si="127"/>
        <v/>
      </c>
      <c r="S758" s="52" t="str">
        <f t="shared" si="135"/>
        <v/>
      </c>
      <c r="T758" s="81" t="str">
        <f t="shared" si="128"/>
        <v/>
      </c>
      <c r="U758" s="53" t="str">
        <f>IF(S758="","",COUNTIF($S$7:S758,"該当２"))</f>
        <v/>
      </c>
      <c r="V758" s="56" t="str">
        <f t="shared" si="129"/>
        <v/>
      </c>
      <c r="W758" s="81" t="str">
        <f t="shared" si="130"/>
        <v/>
      </c>
      <c r="X758" s="53" t="str">
        <f>IF(V758="","",COUNTIF($V$7:V758,"該当３"))</f>
        <v/>
      </c>
    </row>
    <row r="759" spans="1:24">
      <c r="A759" s="237">
        <v>2020148002</v>
      </c>
      <c r="B759" s="237">
        <v>20</v>
      </c>
      <c r="C759" s="238">
        <v>201</v>
      </c>
      <c r="D759" s="239">
        <v>48</v>
      </c>
      <c r="E759" s="238">
        <v>2</v>
      </c>
      <c r="F759" s="237" t="s">
        <v>511</v>
      </c>
      <c r="G759" s="278" t="s">
        <v>512</v>
      </c>
      <c r="H759" s="237" t="s">
        <v>1104</v>
      </c>
      <c r="I759" s="237" t="s">
        <v>1106</v>
      </c>
      <c r="J759" s="51"/>
      <c r="K759" s="52" t="str">
        <f t="shared" si="131"/>
        <v/>
      </c>
      <c r="L759" s="81" t="str">
        <f t="shared" si="132"/>
        <v/>
      </c>
      <c r="M759" s="53" t="str">
        <f>IF(K759="","",COUNTIF($K$7:K759,"ﾘｽﾄ１"))</f>
        <v/>
      </c>
      <c r="N759" s="53" t="str">
        <f t="shared" si="133"/>
        <v/>
      </c>
      <c r="O759" s="54" t="str">
        <f t="shared" si="134"/>
        <v/>
      </c>
      <c r="P759" s="53" t="str">
        <f t="shared" si="125"/>
        <v/>
      </c>
      <c r="Q759" s="52" t="str">
        <f t="shared" si="126"/>
        <v/>
      </c>
      <c r="R759" s="55" t="str">
        <f t="shared" si="127"/>
        <v/>
      </c>
      <c r="S759" s="52" t="str">
        <f t="shared" si="135"/>
        <v/>
      </c>
      <c r="T759" s="81" t="str">
        <f t="shared" si="128"/>
        <v/>
      </c>
      <c r="U759" s="53" t="str">
        <f>IF(S759="","",COUNTIF($S$7:S759,"該当２"))</f>
        <v/>
      </c>
      <c r="V759" s="56" t="str">
        <f t="shared" si="129"/>
        <v/>
      </c>
      <c r="W759" s="81" t="str">
        <f t="shared" si="130"/>
        <v/>
      </c>
      <c r="X759" s="53" t="str">
        <f>IF(V759="","",COUNTIF($V$7:V759,"該当３"))</f>
        <v/>
      </c>
    </row>
    <row r="760" spans="1:24">
      <c r="A760" s="237">
        <v>2020148003</v>
      </c>
      <c r="B760" s="237">
        <v>20</v>
      </c>
      <c r="C760" s="238">
        <v>201</v>
      </c>
      <c r="D760" s="239">
        <v>48</v>
      </c>
      <c r="E760" s="238">
        <v>3</v>
      </c>
      <c r="F760" s="237" t="s">
        <v>511</v>
      </c>
      <c r="G760" s="278" t="s">
        <v>512</v>
      </c>
      <c r="H760" s="237" t="s">
        <v>1104</v>
      </c>
      <c r="I760" s="237" t="s">
        <v>1107</v>
      </c>
      <c r="J760" s="51"/>
      <c r="K760" s="52" t="str">
        <f t="shared" si="131"/>
        <v/>
      </c>
      <c r="L760" s="81" t="str">
        <f t="shared" si="132"/>
        <v/>
      </c>
      <c r="M760" s="53" t="str">
        <f>IF(K760="","",COUNTIF($K$7:K760,"ﾘｽﾄ１"))</f>
        <v/>
      </c>
      <c r="N760" s="53" t="str">
        <f t="shared" si="133"/>
        <v/>
      </c>
      <c r="O760" s="54" t="str">
        <f t="shared" si="134"/>
        <v/>
      </c>
      <c r="P760" s="53" t="str">
        <f t="shared" si="125"/>
        <v/>
      </c>
      <c r="Q760" s="52" t="str">
        <f t="shared" si="126"/>
        <v/>
      </c>
      <c r="R760" s="55" t="str">
        <f t="shared" si="127"/>
        <v/>
      </c>
      <c r="S760" s="52" t="str">
        <f t="shared" si="135"/>
        <v/>
      </c>
      <c r="T760" s="81" t="str">
        <f t="shared" si="128"/>
        <v/>
      </c>
      <c r="U760" s="53" t="str">
        <f>IF(S760="","",COUNTIF($S$7:S760,"該当２"))</f>
        <v/>
      </c>
      <c r="V760" s="56" t="str">
        <f t="shared" si="129"/>
        <v/>
      </c>
      <c r="W760" s="81" t="str">
        <f t="shared" si="130"/>
        <v/>
      </c>
      <c r="X760" s="53" t="str">
        <f>IF(V760="","",COUNTIF($V$7:V760,"該当３"))</f>
        <v/>
      </c>
    </row>
    <row r="761" spans="1:24">
      <c r="A761" s="237">
        <v>2020148004</v>
      </c>
      <c r="B761" s="237">
        <v>20</v>
      </c>
      <c r="C761" s="238">
        <v>201</v>
      </c>
      <c r="D761" s="239">
        <v>48</v>
      </c>
      <c r="E761" s="238">
        <v>4</v>
      </c>
      <c r="F761" s="237" t="s">
        <v>511</v>
      </c>
      <c r="G761" s="278" t="s">
        <v>512</v>
      </c>
      <c r="H761" s="237" t="s">
        <v>1104</v>
      </c>
      <c r="I761" s="237" t="s">
        <v>1108</v>
      </c>
      <c r="J761" s="51"/>
      <c r="K761" s="52" t="str">
        <f t="shared" si="131"/>
        <v/>
      </c>
      <c r="L761" s="81" t="str">
        <f t="shared" si="132"/>
        <v/>
      </c>
      <c r="M761" s="53" t="str">
        <f>IF(K761="","",COUNTIF($K$7:K761,"ﾘｽﾄ１"))</f>
        <v/>
      </c>
      <c r="N761" s="53" t="str">
        <f t="shared" si="133"/>
        <v/>
      </c>
      <c r="O761" s="54" t="str">
        <f t="shared" si="134"/>
        <v/>
      </c>
      <c r="P761" s="53" t="str">
        <f t="shared" si="125"/>
        <v/>
      </c>
      <c r="Q761" s="52" t="str">
        <f t="shared" si="126"/>
        <v/>
      </c>
      <c r="R761" s="55" t="str">
        <f t="shared" si="127"/>
        <v/>
      </c>
      <c r="S761" s="52" t="str">
        <f t="shared" si="135"/>
        <v/>
      </c>
      <c r="T761" s="81" t="str">
        <f t="shared" si="128"/>
        <v/>
      </c>
      <c r="U761" s="53" t="str">
        <f>IF(S761="","",COUNTIF($S$7:S761,"該当２"))</f>
        <v/>
      </c>
      <c r="V761" s="56" t="str">
        <f t="shared" si="129"/>
        <v/>
      </c>
      <c r="W761" s="81" t="str">
        <f t="shared" si="130"/>
        <v/>
      </c>
      <c r="X761" s="53" t="str">
        <f>IF(V761="","",COUNTIF($V$7:V761,"該当３"))</f>
        <v/>
      </c>
    </row>
    <row r="762" spans="1:24">
      <c r="A762" s="237">
        <v>2020148005</v>
      </c>
      <c r="B762" s="237">
        <v>20</v>
      </c>
      <c r="C762" s="238">
        <v>201</v>
      </c>
      <c r="D762" s="239">
        <v>48</v>
      </c>
      <c r="E762" s="238">
        <v>5</v>
      </c>
      <c r="F762" s="237" t="s">
        <v>511</v>
      </c>
      <c r="G762" s="278" t="s">
        <v>512</v>
      </c>
      <c r="H762" s="237" t="s">
        <v>1104</v>
      </c>
      <c r="I762" s="237" t="s">
        <v>1109</v>
      </c>
      <c r="J762" s="51"/>
      <c r="K762" s="52" t="str">
        <f t="shared" si="131"/>
        <v/>
      </c>
      <c r="L762" s="81" t="str">
        <f t="shared" si="132"/>
        <v/>
      </c>
      <c r="M762" s="53" t="str">
        <f>IF(K762="","",COUNTIF($K$7:K762,"ﾘｽﾄ１"))</f>
        <v/>
      </c>
      <c r="N762" s="53" t="str">
        <f t="shared" si="133"/>
        <v/>
      </c>
      <c r="O762" s="54" t="str">
        <f t="shared" si="134"/>
        <v/>
      </c>
      <c r="P762" s="53" t="str">
        <f t="shared" si="125"/>
        <v/>
      </c>
      <c r="Q762" s="52" t="str">
        <f t="shared" si="126"/>
        <v/>
      </c>
      <c r="R762" s="55" t="str">
        <f t="shared" si="127"/>
        <v/>
      </c>
      <c r="S762" s="52" t="str">
        <f t="shared" si="135"/>
        <v/>
      </c>
      <c r="T762" s="81" t="str">
        <f t="shared" si="128"/>
        <v/>
      </c>
      <c r="U762" s="53" t="str">
        <f>IF(S762="","",COUNTIF($S$7:S762,"該当２"))</f>
        <v/>
      </c>
      <c r="V762" s="56" t="str">
        <f t="shared" si="129"/>
        <v/>
      </c>
      <c r="W762" s="81" t="str">
        <f t="shared" si="130"/>
        <v/>
      </c>
      <c r="X762" s="53" t="str">
        <f>IF(V762="","",COUNTIF($V$7:V762,"該当３"))</f>
        <v/>
      </c>
    </row>
    <row r="763" spans="1:24">
      <c r="A763" s="237">
        <v>2020149000</v>
      </c>
      <c r="B763" s="237">
        <v>20</v>
      </c>
      <c r="C763" s="238">
        <v>201</v>
      </c>
      <c r="D763" s="239">
        <v>49</v>
      </c>
      <c r="E763" s="238">
        <v>0</v>
      </c>
      <c r="F763" s="237" t="s">
        <v>511</v>
      </c>
      <c r="G763" s="278" t="s">
        <v>512</v>
      </c>
      <c r="H763" s="237" t="s">
        <v>1110</v>
      </c>
      <c r="I763" s="237"/>
      <c r="J763" s="51"/>
      <c r="K763" s="52" t="str">
        <f t="shared" si="131"/>
        <v/>
      </c>
      <c r="L763" s="81" t="str">
        <f t="shared" si="132"/>
        <v/>
      </c>
      <c r="M763" s="53" t="str">
        <f>IF(K763="","",COUNTIF($K$7:K763,"ﾘｽﾄ１"))</f>
        <v/>
      </c>
      <c r="N763" s="53" t="str">
        <f t="shared" si="133"/>
        <v/>
      </c>
      <c r="O763" s="54" t="str">
        <f t="shared" si="134"/>
        <v/>
      </c>
      <c r="P763" s="53" t="str">
        <f t="shared" si="125"/>
        <v/>
      </c>
      <c r="Q763" s="52" t="str">
        <f t="shared" si="126"/>
        <v/>
      </c>
      <c r="R763" s="55" t="str">
        <f t="shared" si="127"/>
        <v/>
      </c>
      <c r="S763" s="52" t="str">
        <f t="shared" si="135"/>
        <v/>
      </c>
      <c r="T763" s="81" t="str">
        <f t="shared" si="128"/>
        <v/>
      </c>
      <c r="U763" s="53" t="str">
        <f>IF(S763="","",COUNTIF($S$7:S763,"該当２"))</f>
        <v/>
      </c>
      <c r="V763" s="56" t="str">
        <f t="shared" si="129"/>
        <v/>
      </c>
      <c r="W763" s="81" t="str">
        <f t="shared" si="130"/>
        <v/>
      </c>
      <c r="X763" s="53" t="str">
        <f>IF(V763="","",COUNTIF($V$7:V763,"該当３"))</f>
        <v/>
      </c>
    </row>
    <row r="764" spans="1:24">
      <c r="A764" s="237">
        <v>2020149001</v>
      </c>
      <c r="B764" s="237">
        <v>20</v>
      </c>
      <c r="C764" s="238">
        <v>201</v>
      </c>
      <c r="D764" s="239">
        <v>49</v>
      </c>
      <c r="E764" s="238">
        <v>1</v>
      </c>
      <c r="F764" s="237" t="s">
        <v>511</v>
      </c>
      <c r="G764" s="278" t="s">
        <v>512</v>
      </c>
      <c r="H764" s="237" t="s">
        <v>1110</v>
      </c>
      <c r="I764" s="237" t="s">
        <v>1111</v>
      </c>
      <c r="J764" s="51"/>
      <c r="K764" s="52" t="str">
        <f t="shared" si="131"/>
        <v/>
      </c>
      <c r="L764" s="81" t="str">
        <f t="shared" si="132"/>
        <v/>
      </c>
      <c r="M764" s="53" t="str">
        <f>IF(K764="","",COUNTIF($K$7:K764,"ﾘｽﾄ１"))</f>
        <v/>
      </c>
      <c r="N764" s="53" t="str">
        <f t="shared" si="133"/>
        <v/>
      </c>
      <c r="O764" s="54" t="str">
        <f t="shared" si="134"/>
        <v/>
      </c>
      <c r="P764" s="53" t="str">
        <f t="shared" si="125"/>
        <v/>
      </c>
      <c r="Q764" s="52" t="str">
        <f t="shared" si="126"/>
        <v/>
      </c>
      <c r="R764" s="55" t="str">
        <f t="shared" si="127"/>
        <v/>
      </c>
      <c r="S764" s="52" t="str">
        <f t="shared" si="135"/>
        <v/>
      </c>
      <c r="T764" s="81" t="str">
        <f t="shared" si="128"/>
        <v/>
      </c>
      <c r="U764" s="53" t="str">
        <f>IF(S764="","",COUNTIF($S$7:S764,"該当２"))</f>
        <v/>
      </c>
      <c r="V764" s="56" t="str">
        <f t="shared" si="129"/>
        <v/>
      </c>
      <c r="W764" s="81" t="str">
        <f t="shared" si="130"/>
        <v/>
      </c>
      <c r="X764" s="53" t="str">
        <f>IF(V764="","",COUNTIF($V$7:V764,"該当３"))</f>
        <v/>
      </c>
    </row>
    <row r="765" spans="1:24">
      <c r="A765" s="237">
        <v>2020150000</v>
      </c>
      <c r="B765" s="237">
        <v>20</v>
      </c>
      <c r="C765" s="238">
        <v>201</v>
      </c>
      <c r="D765" s="239">
        <v>50</v>
      </c>
      <c r="E765" s="238">
        <v>0</v>
      </c>
      <c r="F765" s="237" t="s">
        <v>511</v>
      </c>
      <c r="G765" s="278" t="s">
        <v>512</v>
      </c>
      <c r="H765" s="237" t="s">
        <v>1112</v>
      </c>
      <c r="I765" s="237"/>
      <c r="J765" s="51"/>
      <c r="K765" s="52" t="str">
        <f t="shared" si="131"/>
        <v/>
      </c>
      <c r="L765" s="81" t="str">
        <f t="shared" si="132"/>
        <v/>
      </c>
      <c r="M765" s="53" t="str">
        <f>IF(K765="","",COUNTIF($K$7:K765,"ﾘｽﾄ１"))</f>
        <v/>
      </c>
      <c r="N765" s="53" t="str">
        <f t="shared" si="133"/>
        <v/>
      </c>
      <c r="O765" s="54" t="str">
        <f t="shared" si="134"/>
        <v/>
      </c>
      <c r="P765" s="53" t="str">
        <f t="shared" si="125"/>
        <v/>
      </c>
      <c r="Q765" s="52" t="str">
        <f t="shared" si="126"/>
        <v/>
      </c>
      <c r="R765" s="55" t="str">
        <f t="shared" si="127"/>
        <v/>
      </c>
      <c r="S765" s="52" t="str">
        <f t="shared" si="135"/>
        <v/>
      </c>
      <c r="T765" s="81" t="str">
        <f t="shared" si="128"/>
        <v/>
      </c>
      <c r="U765" s="53" t="str">
        <f>IF(S765="","",COUNTIF($S$7:S765,"該当２"))</f>
        <v/>
      </c>
      <c r="V765" s="56" t="str">
        <f t="shared" si="129"/>
        <v/>
      </c>
      <c r="W765" s="81" t="str">
        <f t="shared" si="130"/>
        <v/>
      </c>
      <c r="X765" s="53" t="str">
        <f>IF(V765="","",COUNTIF($V$7:V765,"該当３"))</f>
        <v/>
      </c>
    </row>
    <row r="766" spans="1:24">
      <c r="A766" s="237">
        <v>2020150001</v>
      </c>
      <c r="B766" s="237">
        <v>20</v>
      </c>
      <c r="C766" s="238">
        <v>201</v>
      </c>
      <c r="D766" s="239">
        <v>50</v>
      </c>
      <c r="E766" s="238">
        <v>1</v>
      </c>
      <c r="F766" s="237" t="s">
        <v>511</v>
      </c>
      <c r="G766" s="278" t="s">
        <v>512</v>
      </c>
      <c r="H766" s="237" t="s">
        <v>1112</v>
      </c>
      <c r="I766" s="237" t="s">
        <v>1113</v>
      </c>
      <c r="J766" s="51"/>
      <c r="K766" s="52" t="str">
        <f t="shared" si="131"/>
        <v/>
      </c>
      <c r="L766" s="81" t="str">
        <f t="shared" si="132"/>
        <v/>
      </c>
      <c r="M766" s="53" t="str">
        <f>IF(K766="","",COUNTIF($K$7:K766,"ﾘｽﾄ１"))</f>
        <v/>
      </c>
      <c r="N766" s="53" t="str">
        <f t="shared" si="133"/>
        <v/>
      </c>
      <c r="O766" s="54" t="str">
        <f t="shared" si="134"/>
        <v/>
      </c>
      <c r="P766" s="53" t="str">
        <f t="shared" si="125"/>
        <v/>
      </c>
      <c r="Q766" s="52" t="str">
        <f t="shared" si="126"/>
        <v/>
      </c>
      <c r="R766" s="55" t="str">
        <f t="shared" si="127"/>
        <v/>
      </c>
      <c r="S766" s="52" t="str">
        <f t="shared" si="135"/>
        <v/>
      </c>
      <c r="T766" s="81" t="str">
        <f t="shared" si="128"/>
        <v/>
      </c>
      <c r="U766" s="53" t="str">
        <f>IF(S766="","",COUNTIF($S$7:S766,"該当２"))</f>
        <v/>
      </c>
      <c r="V766" s="56" t="str">
        <f t="shared" si="129"/>
        <v/>
      </c>
      <c r="W766" s="81" t="str">
        <f t="shared" si="130"/>
        <v/>
      </c>
      <c r="X766" s="53" t="str">
        <f>IF(V766="","",COUNTIF($V$7:V766,"該当３"))</f>
        <v/>
      </c>
    </row>
    <row r="767" spans="1:24">
      <c r="A767" s="237">
        <v>2020150004</v>
      </c>
      <c r="B767" s="237">
        <v>20</v>
      </c>
      <c r="C767" s="238">
        <v>201</v>
      </c>
      <c r="D767" s="239">
        <v>50</v>
      </c>
      <c r="E767" s="238">
        <v>4</v>
      </c>
      <c r="F767" s="237" t="s">
        <v>511</v>
      </c>
      <c r="G767" s="278" t="s">
        <v>512</v>
      </c>
      <c r="H767" s="237" t="s">
        <v>1112</v>
      </c>
      <c r="I767" s="237" t="s">
        <v>1114</v>
      </c>
      <c r="J767" s="51"/>
      <c r="K767" s="52" t="str">
        <f t="shared" si="131"/>
        <v/>
      </c>
      <c r="L767" s="81" t="str">
        <f t="shared" si="132"/>
        <v/>
      </c>
      <c r="M767" s="53" t="str">
        <f>IF(K767="","",COUNTIF($K$7:K767,"ﾘｽﾄ１"))</f>
        <v/>
      </c>
      <c r="N767" s="53" t="str">
        <f t="shared" si="133"/>
        <v/>
      </c>
      <c r="O767" s="54" t="str">
        <f t="shared" si="134"/>
        <v/>
      </c>
      <c r="P767" s="53" t="str">
        <f t="shared" si="125"/>
        <v/>
      </c>
      <c r="Q767" s="52" t="str">
        <f t="shared" si="126"/>
        <v/>
      </c>
      <c r="R767" s="55" t="str">
        <f t="shared" si="127"/>
        <v/>
      </c>
      <c r="S767" s="52" t="str">
        <f t="shared" si="135"/>
        <v/>
      </c>
      <c r="T767" s="81" t="str">
        <f t="shared" si="128"/>
        <v/>
      </c>
      <c r="U767" s="53" t="str">
        <f>IF(S767="","",COUNTIF($S$7:S767,"該当２"))</f>
        <v/>
      </c>
      <c r="V767" s="56" t="str">
        <f t="shared" si="129"/>
        <v/>
      </c>
      <c r="W767" s="81" t="str">
        <f t="shared" si="130"/>
        <v/>
      </c>
      <c r="X767" s="53" t="str">
        <f>IF(V767="","",COUNTIF($V$7:V767,"該当３"))</f>
        <v/>
      </c>
    </row>
    <row r="768" spans="1:24">
      <c r="A768" s="237">
        <v>2020150009</v>
      </c>
      <c r="B768" s="237">
        <v>20</v>
      </c>
      <c r="C768" s="238">
        <v>201</v>
      </c>
      <c r="D768" s="239">
        <v>50</v>
      </c>
      <c r="E768" s="238">
        <v>9</v>
      </c>
      <c r="F768" s="237" t="s">
        <v>511</v>
      </c>
      <c r="G768" s="278" t="s">
        <v>512</v>
      </c>
      <c r="H768" s="237" t="s">
        <v>1112</v>
      </c>
      <c r="I768" s="237" t="s">
        <v>440</v>
      </c>
      <c r="J768" s="51"/>
      <c r="K768" s="52" t="str">
        <f t="shared" si="131"/>
        <v/>
      </c>
      <c r="L768" s="81" t="str">
        <f t="shared" si="132"/>
        <v/>
      </c>
      <c r="M768" s="53" t="str">
        <f>IF(K768="","",COUNTIF($K$7:K768,"ﾘｽﾄ１"))</f>
        <v/>
      </c>
      <c r="N768" s="53" t="str">
        <f t="shared" si="133"/>
        <v/>
      </c>
      <c r="O768" s="54" t="str">
        <f t="shared" si="134"/>
        <v/>
      </c>
      <c r="P768" s="53" t="str">
        <f t="shared" si="125"/>
        <v/>
      </c>
      <c r="Q768" s="52" t="str">
        <f t="shared" si="126"/>
        <v/>
      </c>
      <c r="R768" s="55" t="str">
        <f t="shared" si="127"/>
        <v/>
      </c>
      <c r="S768" s="52" t="str">
        <f t="shared" si="135"/>
        <v/>
      </c>
      <c r="T768" s="81" t="str">
        <f t="shared" si="128"/>
        <v/>
      </c>
      <c r="U768" s="53" t="str">
        <f>IF(S768="","",COUNTIF($S$7:S768,"該当２"))</f>
        <v/>
      </c>
      <c r="V768" s="56" t="str">
        <f t="shared" si="129"/>
        <v/>
      </c>
      <c r="W768" s="81" t="str">
        <f t="shared" si="130"/>
        <v/>
      </c>
      <c r="X768" s="53" t="str">
        <f>IF(V768="","",COUNTIF($V$7:V768,"該当３"))</f>
        <v/>
      </c>
    </row>
    <row r="769" spans="1:24">
      <c r="A769" s="237">
        <v>2020150010</v>
      </c>
      <c r="B769" s="237">
        <v>20</v>
      </c>
      <c r="C769" s="238">
        <v>201</v>
      </c>
      <c r="D769" s="239">
        <v>50</v>
      </c>
      <c r="E769" s="238">
        <v>10</v>
      </c>
      <c r="F769" s="237" t="s">
        <v>511</v>
      </c>
      <c r="G769" s="278" t="s">
        <v>512</v>
      </c>
      <c r="H769" s="237" t="s">
        <v>1112</v>
      </c>
      <c r="I769" s="237" t="s">
        <v>1115</v>
      </c>
      <c r="J769" s="51"/>
      <c r="K769" s="52" t="str">
        <f t="shared" si="131"/>
        <v/>
      </c>
      <c r="L769" s="81" t="str">
        <f t="shared" si="132"/>
        <v/>
      </c>
      <c r="M769" s="53" t="str">
        <f>IF(K769="","",COUNTIF($K$7:K769,"ﾘｽﾄ１"))</f>
        <v/>
      </c>
      <c r="N769" s="53" t="str">
        <f t="shared" si="133"/>
        <v/>
      </c>
      <c r="O769" s="54" t="str">
        <f t="shared" si="134"/>
        <v/>
      </c>
      <c r="P769" s="53" t="str">
        <f t="shared" si="125"/>
        <v/>
      </c>
      <c r="Q769" s="52" t="str">
        <f t="shared" si="126"/>
        <v/>
      </c>
      <c r="R769" s="55" t="str">
        <f t="shared" si="127"/>
        <v/>
      </c>
      <c r="S769" s="52" t="str">
        <f t="shared" si="135"/>
        <v/>
      </c>
      <c r="T769" s="81" t="str">
        <f t="shared" si="128"/>
        <v/>
      </c>
      <c r="U769" s="53" t="str">
        <f>IF(S769="","",COUNTIF($S$7:S769,"該当２"))</f>
        <v/>
      </c>
      <c r="V769" s="56" t="str">
        <f t="shared" si="129"/>
        <v/>
      </c>
      <c r="W769" s="81" t="str">
        <f t="shared" si="130"/>
        <v/>
      </c>
      <c r="X769" s="53" t="str">
        <f>IF(V769="","",COUNTIF($V$7:V769,"該当３"))</f>
        <v/>
      </c>
    </row>
    <row r="770" spans="1:24">
      <c r="A770" s="237">
        <v>2020150011</v>
      </c>
      <c r="B770" s="237">
        <v>20</v>
      </c>
      <c r="C770" s="238">
        <v>201</v>
      </c>
      <c r="D770" s="239">
        <v>50</v>
      </c>
      <c r="E770" s="238">
        <v>11</v>
      </c>
      <c r="F770" s="237" t="s">
        <v>511</v>
      </c>
      <c r="G770" s="278" t="s">
        <v>512</v>
      </c>
      <c r="H770" s="237" t="s">
        <v>1112</v>
      </c>
      <c r="I770" s="237" t="s">
        <v>1116</v>
      </c>
      <c r="J770" s="51"/>
      <c r="K770" s="52" t="str">
        <f t="shared" si="131"/>
        <v/>
      </c>
      <c r="L770" s="81" t="str">
        <f t="shared" si="132"/>
        <v/>
      </c>
      <c r="M770" s="53" t="str">
        <f>IF(K770="","",COUNTIF($K$7:K770,"ﾘｽﾄ１"))</f>
        <v/>
      </c>
      <c r="N770" s="53" t="str">
        <f t="shared" si="133"/>
        <v/>
      </c>
      <c r="O770" s="54" t="str">
        <f t="shared" si="134"/>
        <v/>
      </c>
      <c r="P770" s="53" t="str">
        <f t="shared" si="125"/>
        <v/>
      </c>
      <c r="Q770" s="52" t="str">
        <f t="shared" si="126"/>
        <v/>
      </c>
      <c r="R770" s="55" t="str">
        <f t="shared" si="127"/>
        <v/>
      </c>
      <c r="S770" s="52" t="str">
        <f t="shared" si="135"/>
        <v/>
      </c>
      <c r="T770" s="81" t="str">
        <f t="shared" si="128"/>
        <v/>
      </c>
      <c r="U770" s="53" t="str">
        <f>IF(S770="","",COUNTIF($S$7:S770,"該当２"))</f>
        <v/>
      </c>
      <c r="V770" s="56" t="str">
        <f t="shared" si="129"/>
        <v/>
      </c>
      <c r="W770" s="81" t="str">
        <f t="shared" si="130"/>
        <v/>
      </c>
      <c r="X770" s="53" t="str">
        <f>IF(V770="","",COUNTIF($V$7:V770,"該当３"))</f>
        <v/>
      </c>
    </row>
    <row r="771" spans="1:24">
      <c r="A771" s="237">
        <v>2020150012</v>
      </c>
      <c r="B771" s="237">
        <v>20</v>
      </c>
      <c r="C771" s="238">
        <v>201</v>
      </c>
      <c r="D771" s="239">
        <v>50</v>
      </c>
      <c r="E771" s="238">
        <v>12</v>
      </c>
      <c r="F771" s="237" t="s">
        <v>511</v>
      </c>
      <c r="G771" s="278" t="s">
        <v>512</v>
      </c>
      <c r="H771" s="237" t="s">
        <v>1112</v>
      </c>
      <c r="I771" s="237" t="s">
        <v>1117</v>
      </c>
      <c r="J771" s="51"/>
      <c r="K771" s="52" t="str">
        <f t="shared" si="131"/>
        <v/>
      </c>
      <c r="L771" s="81" t="str">
        <f t="shared" si="132"/>
        <v/>
      </c>
      <c r="M771" s="53" t="str">
        <f>IF(K771="","",COUNTIF($K$7:K771,"ﾘｽﾄ１"))</f>
        <v/>
      </c>
      <c r="N771" s="53" t="str">
        <f t="shared" si="133"/>
        <v/>
      </c>
      <c r="O771" s="54" t="str">
        <f t="shared" si="134"/>
        <v/>
      </c>
      <c r="P771" s="53" t="str">
        <f t="shared" si="125"/>
        <v/>
      </c>
      <c r="Q771" s="52" t="str">
        <f t="shared" si="126"/>
        <v/>
      </c>
      <c r="R771" s="55" t="str">
        <f t="shared" si="127"/>
        <v/>
      </c>
      <c r="S771" s="52" t="str">
        <f t="shared" si="135"/>
        <v/>
      </c>
      <c r="T771" s="81" t="str">
        <f t="shared" si="128"/>
        <v/>
      </c>
      <c r="U771" s="53" t="str">
        <f>IF(S771="","",COUNTIF($S$7:S771,"該当２"))</f>
        <v/>
      </c>
      <c r="V771" s="56" t="str">
        <f t="shared" si="129"/>
        <v/>
      </c>
      <c r="W771" s="81" t="str">
        <f t="shared" si="130"/>
        <v/>
      </c>
      <c r="X771" s="53" t="str">
        <f>IF(V771="","",COUNTIF($V$7:V771,"該当３"))</f>
        <v/>
      </c>
    </row>
    <row r="772" spans="1:24">
      <c r="A772" s="237">
        <v>2020151000</v>
      </c>
      <c r="B772" s="237">
        <v>20</v>
      </c>
      <c r="C772" s="238">
        <v>201</v>
      </c>
      <c r="D772" s="239">
        <v>51</v>
      </c>
      <c r="E772" s="238">
        <v>0</v>
      </c>
      <c r="F772" s="237" t="s">
        <v>511</v>
      </c>
      <c r="G772" s="278" t="s">
        <v>512</v>
      </c>
      <c r="H772" s="237" t="s">
        <v>1118</v>
      </c>
      <c r="I772" s="237"/>
      <c r="J772" s="51"/>
      <c r="K772" s="52" t="str">
        <f t="shared" si="131"/>
        <v/>
      </c>
      <c r="L772" s="81" t="str">
        <f t="shared" si="132"/>
        <v/>
      </c>
      <c r="M772" s="53" t="str">
        <f>IF(K772="","",COUNTIF($K$7:K772,"ﾘｽﾄ１"))</f>
        <v/>
      </c>
      <c r="N772" s="53" t="str">
        <f t="shared" si="133"/>
        <v/>
      </c>
      <c r="O772" s="54" t="str">
        <f t="shared" si="134"/>
        <v/>
      </c>
      <c r="P772" s="53" t="str">
        <f t="shared" si="125"/>
        <v/>
      </c>
      <c r="Q772" s="52" t="str">
        <f t="shared" si="126"/>
        <v/>
      </c>
      <c r="R772" s="55" t="str">
        <f t="shared" si="127"/>
        <v/>
      </c>
      <c r="S772" s="52" t="str">
        <f t="shared" si="135"/>
        <v/>
      </c>
      <c r="T772" s="81" t="str">
        <f t="shared" si="128"/>
        <v/>
      </c>
      <c r="U772" s="53" t="str">
        <f>IF(S772="","",COUNTIF($S$7:S772,"該当２"))</f>
        <v/>
      </c>
      <c r="V772" s="56" t="str">
        <f t="shared" si="129"/>
        <v/>
      </c>
      <c r="W772" s="81" t="str">
        <f t="shared" si="130"/>
        <v/>
      </c>
      <c r="X772" s="53" t="str">
        <f>IF(V772="","",COUNTIF($V$7:V772,"該当３"))</f>
        <v/>
      </c>
    </row>
    <row r="773" spans="1:24">
      <c r="A773" s="237">
        <v>2020151001</v>
      </c>
      <c r="B773" s="237">
        <v>20</v>
      </c>
      <c r="C773" s="238">
        <v>201</v>
      </c>
      <c r="D773" s="239">
        <v>51</v>
      </c>
      <c r="E773" s="238">
        <v>1</v>
      </c>
      <c r="F773" s="237" t="s">
        <v>511</v>
      </c>
      <c r="G773" s="278" t="s">
        <v>512</v>
      </c>
      <c r="H773" s="237" t="s">
        <v>1118</v>
      </c>
      <c r="I773" s="237" t="s">
        <v>1119</v>
      </c>
      <c r="J773" s="51"/>
      <c r="K773" s="52" t="str">
        <f t="shared" si="131"/>
        <v/>
      </c>
      <c r="L773" s="81" t="str">
        <f t="shared" si="132"/>
        <v/>
      </c>
      <c r="M773" s="53" t="str">
        <f>IF(K773="","",COUNTIF($K$7:K773,"ﾘｽﾄ１"))</f>
        <v/>
      </c>
      <c r="N773" s="53" t="str">
        <f t="shared" si="133"/>
        <v/>
      </c>
      <c r="O773" s="54" t="str">
        <f t="shared" si="134"/>
        <v/>
      </c>
      <c r="P773" s="53" t="str">
        <f t="shared" si="125"/>
        <v/>
      </c>
      <c r="Q773" s="52" t="str">
        <f t="shared" si="126"/>
        <v/>
      </c>
      <c r="R773" s="55" t="str">
        <f t="shared" si="127"/>
        <v/>
      </c>
      <c r="S773" s="52" t="str">
        <f t="shared" si="135"/>
        <v/>
      </c>
      <c r="T773" s="81" t="str">
        <f t="shared" si="128"/>
        <v/>
      </c>
      <c r="U773" s="53" t="str">
        <f>IF(S773="","",COUNTIF($S$7:S773,"該当２"))</f>
        <v/>
      </c>
      <c r="V773" s="56" t="str">
        <f t="shared" si="129"/>
        <v/>
      </c>
      <c r="W773" s="81" t="str">
        <f t="shared" si="130"/>
        <v/>
      </c>
      <c r="X773" s="53" t="str">
        <f>IF(V773="","",COUNTIF($V$7:V773,"該当３"))</f>
        <v/>
      </c>
    </row>
    <row r="774" spans="1:24">
      <c r="A774" s="237">
        <v>2020151002</v>
      </c>
      <c r="B774" s="237">
        <v>20</v>
      </c>
      <c r="C774" s="238">
        <v>201</v>
      </c>
      <c r="D774" s="239">
        <v>51</v>
      </c>
      <c r="E774" s="238">
        <v>2</v>
      </c>
      <c r="F774" s="237" t="s">
        <v>511</v>
      </c>
      <c r="G774" s="278" t="s">
        <v>512</v>
      </c>
      <c r="H774" s="237" t="s">
        <v>1118</v>
      </c>
      <c r="I774" s="237" t="s">
        <v>494</v>
      </c>
      <c r="J774" s="51"/>
      <c r="K774" s="52" t="str">
        <f t="shared" si="131"/>
        <v/>
      </c>
      <c r="L774" s="81" t="str">
        <f t="shared" si="132"/>
        <v/>
      </c>
      <c r="M774" s="53" t="str">
        <f>IF(K774="","",COUNTIF($K$7:K774,"ﾘｽﾄ１"))</f>
        <v/>
      </c>
      <c r="N774" s="53" t="str">
        <f t="shared" si="133"/>
        <v/>
      </c>
      <c r="O774" s="54" t="str">
        <f t="shared" si="134"/>
        <v/>
      </c>
      <c r="P774" s="53" t="str">
        <f t="shared" si="125"/>
        <v/>
      </c>
      <c r="Q774" s="52" t="str">
        <f t="shared" si="126"/>
        <v/>
      </c>
      <c r="R774" s="55" t="str">
        <f t="shared" si="127"/>
        <v/>
      </c>
      <c r="S774" s="52" t="str">
        <f t="shared" si="135"/>
        <v/>
      </c>
      <c r="T774" s="81" t="str">
        <f t="shared" si="128"/>
        <v/>
      </c>
      <c r="U774" s="53" t="str">
        <f>IF(S774="","",COUNTIF($S$7:S774,"該当２"))</f>
        <v/>
      </c>
      <c r="V774" s="56" t="str">
        <f t="shared" si="129"/>
        <v/>
      </c>
      <c r="W774" s="81" t="str">
        <f t="shared" si="130"/>
        <v/>
      </c>
      <c r="X774" s="53" t="str">
        <f>IF(V774="","",COUNTIF($V$7:V774,"該当３"))</f>
        <v/>
      </c>
    </row>
    <row r="775" spans="1:24">
      <c r="A775" s="237">
        <v>2020151003</v>
      </c>
      <c r="B775" s="237">
        <v>20</v>
      </c>
      <c r="C775" s="238">
        <v>201</v>
      </c>
      <c r="D775" s="239">
        <v>51</v>
      </c>
      <c r="E775" s="238">
        <v>3</v>
      </c>
      <c r="F775" s="237" t="s">
        <v>511</v>
      </c>
      <c r="G775" s="278" t="s">
        <v>512</v>
      </c>
      <c r="H775" s="237" t="s">
        <v>1118</v>
      </c>
      <c r="I775" s="237" t="s">
        <v>7</v>
      </c>
      <c r="J775" s="51"/>
      <c r="K775" s="52" t="str">
        <f t="shared" si="131"/>
        <v/>
      </c>
      <c r="L775" s="81" t="str">
        <f t="shared" si="132"/>
        <v/>
      </c>
      <c r="M775" s="53" t="str">
        <f>IF(K775="","",COUNTIF($K$7:K775,"ﾘｽﾄ１"))</f>
        <v/>
      </c>
      <c r="N775" s="53" t="str">
        <f t="shared" si="133"/>
        <v/>
      </c>
      <c r="O775" s="54" t="str">
        <f t="shared" si="134"/>
        <v/>
      </c>
      <c r="P775" s="53" t="str">
        <f t="shared" si="125"/>
        <v/>
      </c>
      <c r="Q775" s="52" t="str">
        <f t="shared" si="126"/>
        <v/>
      </c>
      <c r="R775" s="55" t="str">
        <f t="shared" si="127"/>
        <v/>
      </c>
      <c r="S775" s="52" t="str">
        <f t="shared" si="135"/>
        <v/>
      </c>
      <c r="T775" s="81" t="str">
        <f t="shared" si="128"/>
        <v/>
      </c>
      <c r="U775" s="53" t="str">
        <f>IF(S775="","",COUNTIF($S$7:S775,"該当２"))</f>
        <v/>
      </c>
      <c r="V775" s="56" t="str">
        <f t="shared" si="129"/>
        <v/>
      </c>
      <c r="W775" s="81" t="str">
        <f t="shared" si="130"/>
        <v/>
      </c>
      <c r="X775" s="53" t="str">
        <f>IF(V775="","",COUNTIF($V$7:V775,"該当３"))</f>
        <v/>
      </c>
    </row>
    <row r="776" spans="1:24">
      <c r="A776" s="237">
        <v>2020151004</v>
      </c>
      <c r="B776" s="237">
        <v>20</v>
      </c>
      <c r="C776" s="238">
        <v>201</v>
      </c>
      <c r="D776" s="239">
        <v>51</v>
      </c>
      <c r="E776" s="238">
        <v>4</v>
      </c>
      <c r="F776" s="237" t="s">
        <v>511</v>
      </c>
      <c r="G776" s="278" t="s">
        <v>512</v>
      </c>
      <c r="H776" s="237" t="s">
        <v>1118</v>
      </c>
      <c r="I776" s="237" t="s">
        <v>1120</v>
      </c>
      <c r="J776" s="51"/>
      <c r="K776" s="52" t="str">
        <f t="shared" si="131"/>
        <v/>
      </c>
      <c r="L776" s="81" t="str">
        <f t="shared" si="132"/>
        <v/>
      </c>
      <c r="M776" s="53" t="str">
        <f>IF(K776="","",COUNTIF($K$7:K776,"ﾘｽﾄ１"))</f>
        <v/>
      </c>
      <c r="N776" s="53" t="str">
        <f t="shared" si="133"/>
        <v/>
      </c>
      <c r="O776" s="54" t="str">
        <f t="shared" si="134"/>
        <v/>
      </c>
      <c r="P776" s="53" t="str">
        <f t="shared" si="125"/>
        <v/>
      </c>
      <c r="Q776" s="52" t="str">
        <f t="shared" si="126"/>
        <v/>
      </c>
      <c r="R776" s="55" t="str">
        <f t="shared" si="127"/>
        <v/>
      </c>
      <c r="S776" s="52" t="str">
        <f t="shared" si="135"/>
        <v/>
      </c>
      <c r="T776" s="81" t="str">
        <f t="shared" si="128"/>
        <v/>
      </c>
      <c r="U776" s="53" t="str">
        <f>IF(S776="","",COUNTIF($S$7:S776,"該当２"))</f>
        <v/>
      </c>
      <c r="V776" s="56" t="str">
        <f t="shared" si="129"/>
        <v/>
      </c>
      <c r="W776" s="81" t="str">
        <f t="shared" si="130"/>
        <v/>
      </c>
      <c r="X776" s="53" t="str">
        <f>IF(V776="","",COUNTIF($V$7:V776,"該当３"))</f>
        <v/>
      </c>
    </row>
    <row r="777" spans="1:24">
      <c r="A777" s="237">
        <v>2020151005</v>
      </c>
      <c r="B777" s="237">
        <v>20</v>
      </c>
      <c r="C777" s="238">
        <v>201</v>
      </c>
      <c r="D777" s="239">
        <v>51</v>
      </c>
      <c r="E777" s="238">
        <v>5</v>
      </c>
      <c r="F777" s="237" t="s">
        <v>511</v>
      </c>
      <c r="G777" s="278" t="s">
        <v>512</v>
      </c>
      <c r="H777" s="237" t="s">
        <v>1118</v>
      </c>
      <c r="I777" s="237" t="s">
        <v>1121</v>
      </c>
      <c r="J777" s="51"/>
      <c r="K777" s="52" t="str">
        <f t="shared" si="131"/>
        <v/>
      </c>
      <c r="L777" s="81" t="str">
        <f t="shared" si="132"/>
        <v/>
      </c>
      <c r="M777" s="53" t="str">
        <f>IF(K777="","",COUNTIF($K$7:K777,"ﾘｽﾄ１"))</f>
        <v/>
      </c>
      <c r="N777" s="53" t="str">
        <f t="shared" si="133"/>
        <v/>
      </c>
      <c r="O777" s="54" t="str">
        <f t="shared" si="134"/>
        <v/>
      </c>
      <c r="P777" s="53" t="str">
        <f t="shared" si="125"/>
        <v/>
      </c>
      <c r="Q777" s="52" t="str">
        <f t="shared" si="126"/>
        <v/>
      </c>
      <c r="R777" s="55" t="str">
        <f t="shared" si="127"/>
        <v/>
      </c>
      <c r="S777" s="52" t="str">
        <f t="shared" si="135"/>
        <v/>
      </c>
      <c r="T777" s="81" t="str">
        <f t="shared" si="128"/>
        <v/>
      </c>
      <c r="U777" s="53" t="str">
        <f>IF(S777="","",COUNTIF($S$7:S777,"該当２"))</f>
        <v/>
      </c>
      <c r="V777" s="56" t="str">
        <f t="shared" si="129"/>
        <v/>
      </c>
      <c r="W777" s="81" t="str">
        <f t="shared" si="130"/>
        <v/>
      </c>
      <c r="X777" s="53" t="str">
        <f>IF(V777="","",COUNTIF($V$7:V777,"該当３"))</f>
        <v/>
      </c>
    </row>
    <row r="778" spans="1:24">
      <c r="A778" s="237">
        <v>2020151006</v>
      </c>
      <c r="B778" s="237">
        <v>20</v>
      </c>
      <c r="C778" s="238">
        <v>201</v>
      </c>
      <c r="D778" s="239">
        <v>51</v>
      </c>
      <c r="E778" s="238">
        <v>6</v>
      </c>
      <c r="F778" s="237" t="s">
        <v>511</v>
      </c>
      <c r="G778" s="278" t="s">
        <v>512</v>
      </c>
      <c r="H778" s="237" t="s">
        <v>1118</v>
      </c>
      <c r="I778" s="237" t="s">
        <v>1122</v>
      </c>
      <c r="J778" s="51"/>
      <c r="K778" s="52" t="str">
        <f t="shared" si="131"/>
        <v/>
      </c>
      <c r="L778" s="81" t="str">
        <f t="shared" si="132"/>
        <v/>
      </c>
      <c r="M778" s="53" t="str">
        <f>IF(K778="","",COUNTIF($K$7:K778,"ﾘｽﾄ１"))</f>
        <v/>
      </c>
      <c r="N778" s="53" t="str">
        <f t="shared" si="133"/>
        <v/>
      </c>
      <c r="O778" s="54" t="str">
        <f t="shared" si="134"/>
        <v/>
      </c>
      <c r="P778" s="53" t="str">
        <f t="shared" ref="P778:P841" si="136">IF(O778="該当１",G778,"")</f>
        <v/>
      </c>
      <c r="Q778" s="52" t="str">
        <f t="shared" ref="Q778:Q841" si="137">IF(O778="該当１","ﾘｽﾄ2","")</f>
        <v/>
      </c>
      <c r="R778" s="55" t="str">
        <f t="shared" ref="R778:R841" si="138">IF(Q778="ﾘｽﾄ2",H778,"")</f>
        <v/>
      </c>
      <c r="S778" s="52" t="str">
        <f t="shared" si="135"/>
        <v/>
      </c>
      <c r="T778" s="81" t="str">
        <f t="shared" ref="T778:T841" si="139">IF(S778="該当２",H778,"")</f>
        <v/>
      </c>
      <c r="U778" s="53" t="str">
        <f>IF(S778="","",COUNTIF($S$7:S778,"該当２"))</f>
        <v/>
      </c>
      <c r="V778" s="56" t="str">
        <f t="shared" ref="V778:V841" si="140">IF(AND($S$2=H778,E778&gt;0,E778&lt;998),"該当３","")</f>
        <v/>
      </c>
      <c r="W778" s="81" t="str">
        <f t="shared" ref="W778:W841" si="141">IF(V778="該当３",I778,"")</f>
        <v/>
      </c>
      <c r="X778" s="53" t="str">
        <f>IF(V778="","",COUNTIF($V$7:V778,"該当３"))</f>
        <v/>
      </c>
    </row>
    <row r="779" spans="1:24">
      <c r="A779" s="237">
        <v>2020151007</v>
      </c>
      <c r="B779" s="237">
        <v>20</v>
      </c>
      <c r="C779" s="238">
        <v>201</v>
      </c>
      <c r="D779" s="239">
        <v>51</v>
      </c>
      <c r="E779" s="238">
        <v>7</v>
      </c>
      <c r="F779" s="237" t="s">
        <v>511</v>
      </c>
      <c r="G779" s="278" t="s">
        <v>512</v>
      </c>
      <c r="H779" s="237" t="s">
        <v>1118</v>
      </c>
      <c r="I779" s="237" t="s">
        <v>1123</v>
      </c>
      <c r="J779" s="51"/>
      <c r="K779" s="52" t="str">
        <f t="shared" ref="K779:K842" si="142">IF(AND($C779&gt;0,$H779=""),"ﾘｽﾄ１","")</f>
        <v/>
      </c>
      <c r="L779" s="81" t="str">
        <f t="shared" ref="L779:L842" si="143">IF(K779="ﾘｽﾄ１",G779,"")</f>
        <v/>
      </c>
      <c r="M779" s="53" t="str">
        <f>IF(K779="","",COUNTIF($K$7:K779,"ﾘｽﾄ１"))</f>
        <v/>
      </c>
      <c r="N779" s="53" t="str">
        <f t="shared" ref="N779:N842" si="144">IF(AND(D779=0,E779&gt;0),"同一区","")</f>
        <v/>
      </c>
      <c r="O779" s="54" t="str">
        <f t="shared" ref="O779:O842" si="145">IF(AND(EXACT($K$2,G779),H779&gt;0),"該当１","")</f>
        <v/>
      </c>
      <c r="P779" s="53" t="str">
        <f t="shared" si="136"/>
        <v/>
      </c>
      <c r="Q779" s="52" t="str">
        <f t="shared" si="137"/>
        <v/>
      </c>
      <c r="R779" s="55" t="str">
        <f t="shared" si="138"/>
        <v/>
      </c>
      <c r="S779" s="52" t="str">
        <f t="shared" ref="S779:S842" si="146">IF(AND(Q779="ﾘｽﾄ2",OR(I779=0,AND(N779="同一区",E779=1))),"該当２","")</f>
        <v/>
      </c>
      <c r="T779" s="81" t="str">
        <f t="shared" si="139"/>
        <v/>
      </c>
      <c r="U779" s="53" t="str">
        <f>IF(S779="","",COUNTIF($S$7:S779,"該当２"))</f>
        <v/>
      </c>
      <c r="V779" s="56" t="str">
        <f t="shared" si="140"/>
        <v/>
      </c>
      <c r="W779" s="81" t="str">
        <f t="shared" si="141"/>
        <v/>
      </c>
      <c r="X779" s="53" t="str">
        <f>IF(V779="","",COUNTIF($V$7:V779,"該当３"))</f>
        <v/>
      </c>
    </row>
    <row r="780" spans="1:24">
      <c r="A780" s="237">
        <v>2020151008</v>
      </c>
      <c r="B780" s="237">
        <v>20</v>
      </c>
      <c r="C780" s="238">
        <v>201</v>
      </c>
      <c r="D780" s="239">
        <v>51</v>
      </c>
      <c r="E780" s="238">
        <v>8</v>
      </c>
      <c r="F780" s="237" t="s">
        <v>511</v>
      </c>
      <c r="G780" s="278" t="s">
        <v>512</v>
      </c>
      <c r="H780" s="237" t="s">
        <v>1118</v>
      </c>
      <c r="I780" s="237" t="s">
        <v>1124</v>
      </c>
      <c r="J780" s="51"/>
      <c r="K780" s="52" t="str">
        <f t="shared" si="142"/>
        <v/>
      </c>
      <c r="L780" s="81" t="str">
        <f t="shared" si="143"/>
        <v/>
      </c>
      <c r="M780" s="53" t="str">
        <f>IF(K780="","",COUNTIF($K$7:K780,"ﾘｽﾄ１"))</f>
        <v/>
      </c>
      <c r="N780" s="53" t="str">
        <f t="shared" si="144"/>
        <v/>
      </c>
      <c r="O780" s="54" t="str">
        <f t="shared" si="145"/>
        <v/>
      </c>
      <c r="P780" s="53" t="str">
        <f t="shared" si="136"/>
        <v/>
      </c>
      <c r="Q780" s="52" t="str">
        <f t="shared" si="137"/>
        <v/>
      </c>
      <c r="R780" s="55" t="str">
        <f t="shared" si="138"/>
        <v/>
      </c>
      <c r="S780" s="52" t="str">
        <f t="shared" si="146"/>
        <v/>
      </c>
      <c r="T780" s="81" t="str">
        <f t="shared" si="139"/>
        <v/>
      </c>
      <c r="U780" s="53" t="str">
        <f>IF(S780="","",COUNTIF($S$7:S780,"該当２"))</f>
        <v/>
      </c>
      <c r="V780" s="56" t="str">
        <f t="shared" si="140"/>
        <v/>
      </c>
      <c r="W780" s="81" t="str">
        <f t="shared" si="141"/>
        <v/>
      </c>
      <c r="X780" s="53" t="str">
        <f>IF(V780="","",COUNTIF($V$7:V780,"該当３"))</f>
        <v/>
      </c>
    </row>
    <row r="781" spans="1:24">
      <c r="A781" s="237">
        <v>2020151009</v>
      </c>
      <c r="B781" s="237">
        <v>20</v>
      </c>
      <c r="C781" s="238">
        <v>201</v>
      </c>
      <c r="D781" s="239">
        <v>51</v>
      </c>
      <c r="E781" s="238">
        <v>9</v>
      </c>
      <c r="F781" s="237" t="s">
        <v>511</v>
      </c>
      <c r="G781" s="278" t="s">
        <v>512</v>
      </c>
      <c r="H781" s="237" t="s">
        <v>1118</v>
      </c>
      <c r="I781" s="237" t="s">
        <v>3</v>
      </c>
      <c r="J781" s="51"/>
      <c r="K781" s="52" t="str">
        <f t="shared" si="142"/>
        <v/>
      </c>
      <c r="L781" s="81" t="str">
        <f t="shared" si="143"/>
        <v/>
      </c>
      <c r="M781" s="53" t="str">
        <f>IF(K781="","",COUNTIF($K$7:K781,"ﾘｽﾄ１"))</f>
        <v/>
      </c>
      <c r="N781" s="53" t="str">
        <f t="shared" si="144"/>
        <v/>
      </c>
      <c r="O781" s="54" t="str">
        <f t="shared" si="145"/>
        <v/>
      </c>
      <c r="P781" s="53" t="str">
        <f t="shared" si="136"/>
        <v/>
      </c>
      <c r="Q781" s="52" t="str">
        <f t="shared" si="137"/>
        <v/>
      </c>
      <c r="R781" s="55" t="str">
        <f t="shared" si="138"/>
        <v/>
      </c>
      <c r="S781" s="52" t="str">
        <f t="shared" si="146"/>
        <v/>
      </c>
      <c r="T781" s="81" t="str">
        <f t="shared" si="139"/>
        <v/>
      </c>
      <c r="U781" s="53" t="str">
        <f>IF(S781="","",COUNTIF($S$7:S781,"該当２"))</f>
        <v/>
      </c>
      <c r="V781" s="56" t="str">
        <f t="shared" si="140"/>
        <v/>
      </c>
      <c r="W781" s="81" t="str">
        <f t="shared" si="141"/>
        <v/>
      </c>
      <c r="X781" s="53" t="str">
        <f>IF(V781="","",COUNTIF($V$7:V781,"該当３"))</f>
        <v/>
      </c>
    </row>
    <row r="782" spans="1:24">
      <c r="A782" s="237">
        <v>2020151010</v>
      </c>
      <c r="B782" s="237">
        <v>20</v>
      </c>
      <c r="C782" s="238">
        <v>201</v>
      </c>
      <c r="D782" s="239">
        <v>51</v>
      </c>
      <c r="E782" s="238">
        <v>10</v>
      </c>
      <c r="F782" s="237" t="s">
        <v>511</v>
      </c>
      <c r="G782" s="278" t="s">
        <v>512</v>
      </c>
      <c r="H782" s="237" t="s">
        <v>1118</v>
      </c>
      <c r="I782" s="237" t="s">
        <v>1125</v>
      </c>
      <c r="J782" s="51"/>
      <c r="K782" s="52" t="str">
        <f t="shared" si="142"/>
        <v/>
      </c>
      <c r="L782" s="81" t="str">
        <f t="shared" si="143"/>
        <v/>
      </c>
      <c r="M782" s="53" t="str">
        <f>IF(K782="","",COUNTIF($K$7:K782,"ﾘｽﾄ１"))</f>
        <v/>
      </c>
      <c r="N782" s="53" t="str">
        <f t="shared" si="144"/>
        <v/>
      </c>
      <c r="O782" s="54" t="str">
        <f t="shared" si="145"/>
        <v/>
      </c>
      <c r="P782" s="53" t="str">
        <f t="shared" si="136"/>
        <v/>
      </c>
      <c r="Q782" s="52" t="str">
        <f t="shared" si="137"/>
        <v/>
      </c>
      <c r="R782" s="55" t="str">
        <f t="shared" si="138"/>
        <v/>
      </c>
      <c r="S782" s="52" t="str">
        <f t="shared" si="146"/>
        <v/>
      </c>
      <c r="T782" s="81" t="str">
        <f t="shared" si="139"/>
        <v/>
      </c>
      <c r="U782" s="53" t="str">
        <f>IF(S782="","",COUNTIF($S$7:S782,"該当２"))</f>
        <v/>
      </c>
      <c r="V782" s="56" t="str">
        <f t="shared" si="140"/>
        <v/>
      </c>
      <c r="W782" s="81" t="str">
        <f t="shared" si="141"/>
        <v/>
      </c>
      <c r="X782" s="53" t="str">
        <f>IF(V782="","",COUNTIF($V$7:V782,"該当３"))</f>
        <v/>
      </c>
    </row>
    <row r="783" spans="1:24">
      <c r="A783" s="237">
        <v>2020151011</v>
      </c>
      <c r="B783" s="237">
        <v>20</v>
      </c>
      <c r="C783" s="238">
        <v>201</v>
      </c>
      <c r="D783" s="239">
        <v>51</v>
      </c>
      <c r="E783" s="238">
        <v>11</v>
      </c>
      <c r="F783" s="237" t="s">
        <v>511</v>
      </c>
      <c r="G783" s="278" t="s">
        <v>512</v>
      </c>
      <c r="H783" s="237" t="s">
        <v>1118</v>
      </c>
      <c r="I783" s="237" t="s">
        <v>1126</v>
      </c>
      <c r="J783" s="51"/>
      <c r="K783" s="52" t="str">
        <f t="shared" si="142"/>
        <v/>
      </c>
      <c r="L783" s="81" t="str">
        <f t="shared" si="143"/>
        <v/>
      </c>
      <c r="M783" s="53" t="str">
        <f>IF(K783="","",COUNTIF($K$7:K783,"ﾘｽﾄ１"))</f>
        <v/>
      </c>
      <c r="N783" s="53" t="str">
        <f t="shared" si="144"/>
        <v/>
      </c>
      <c r="O783" s="54" t="str">
        <f t="shared" si="145"/>
        <v/>
      </c>
      <c r="P783" s="53" t="str">
        <f t="shared" si="136"/>
        <v/>
      </c>
      <c r="Q783" s="52" t="str">
        <f t="shared" si="137"/>
        <v/>
      </c>
      <c r="R783" s="55" t="str">
        <f t="shared" si="138"/>
        <v/>
      </c>
      <c r="S783" s="52" t="str">
        <f t="shared" si="146"/>
        <v/>
      </c>
      <c r="T783" s="81" t="str">
        <f t="shared" si="139"/>
        <v/>
      </c>
      <c r="U783" s="53" t="str">
        <f>IF(S783="","",COUNTIF($S$7:S783,"該当２"))</f>
        <v/>
      </c>
      <c r="V783" s="56" t="str">
        <f t="shared" si="140"/>
        <v/>
      </c>
      <c r="W783" s="81" t="str">
        <f t="shared" si="141"/>
        <v/>
      </c>
      <c r="X783" s="53" t="str">
        <f>IF(V783="","",COUNTIF($V$7:V783,"該当３"))</f>
        <v/>
      </c>
    </row>
    <row r="784" spans="1:24">
      <c r="A784" s="237">
        <v>2020151012</v>
      </c>
      <c r="B784" s="237">
        <v>20</v>
      </c>
      <c r="C784" s="238">
        <v>201</v>
      </c>
      <c r="D784" s="239">
        <v>51</v>
      </c>
      <c r="E784" s="238">
        <v>12</v>
      </c>
      <c r="F784" s="237" t="s">
        <v>511</v>
      </c>
      <c r="G784" s="278" t="s">
        <v>512</v>
      </c>
      <c r="H784" s="237" t="s">
        <v>1118</v>
      </c>
      <c r="I784" s="237" t="s">
        <v>1127</v>
      </c>
      <c r="J784" s="51"/>
      <c r="K784" s="52" t="str">
        <f t="shared" si="142"/>
        <v/>
      </c>
      <c r="L784" s="81" t="str">
        <f t="shared" si="143"/>
        <v/>
      </c>
      <c r="M784" s="53" t="str">
        <f>IF(K784="","",COUNTIF($K$7:K784,"ﾘｽﾄ１"))</f>
        <v/>
      </c>
      <c r="N784" s="53" t="str">
        <f t="shared" si="144"/>
        <v/>
      </c>
      <c r="O784" s="54" t="str">
        <f t="shared" si="145"/>
        <v/>
      </c>
      <c r="P784" s="53" t="str">
        <f t="shared" si="136"/>
        <v/>
      </c>
      <c r="Q784" s="52" t="str">
        <f t="shared" si="137"/>
        <v/>
      </c>
      <c r="R784" s="55" t="str">
        <f t="shared" si="138"/>
        <v/>
      </c>
      <c r="S784" s="52" t="str">
        <f t="shared" si="146"/>
        <v/>
      </c>
      <c r="T784" s="81" t="str">
        <f t="shared" si="139"/>
        <v/>
      </c>
      <c r="U784" s="53" t="str">
        <f>IF(S784="","",COUNTIF($S$7:S784,"該当２"))</f>
        <v/>
      </c>
      <c r="V784" s="56" t="str">
        <f t="shared" si="140"/>
        <v/>
      </c>
      <c r="W784" s="81" t="str">
        <f t="shared" si="141"/>
        <v/>
      </c>
      <c r="X784" s="53" t="str">
        <f>IF(V784="","",COUNTIF($V$7:V784,"該当３"))</f>
        <v/>
      </c>
    </row>
    <row r="785" spans="1:24">
      <c r="A785" s="237">
        <v>2020151013</v>
      </c>
      <c r="B785" s="237">
        <v>20</v>
      </c>
      <c r="C785" s="238">
        <v>201</v>
      </c>
      <c r="D785" s="239">
        <v>51</v>
      </c>
      <c r="E785" s="238">
        <v>13</v>
      </c>
      <c r="F785" s="237" t="s">
        <v>511</v>
      </c>
      <c r="G785" s="278" t="s">
        <v>512</v>
      </c>
      <c r="H785" s="237" t="s">
        <v>1118</v>
      </c>
      <c r="I785" s="237" t="s">
        <v>1128</v>
      </c>
      <c r="J785" s="51"/>
      <c r="K785" s="52" t="str">
        <f t="shared" si="142"/>
        <v/>
      </c>
      <c r="L785" s="81" t="str">
        <f t="shared" si="143"/>
        <v/>
      </c>
      <c r="M785" s="53" t="str">
        <f>IF(K785="","",COUNTIF($K$7:K785,"ﾘｽﾄ１"))</f>
        <v/>
      </c>
      <c r="N785" s="53" t="str">
        <f t="shared" si="144"/>
        <v/>
      </c>
      <c r="O785" s="54" t="str">
        <f t="shared" si="145"/>
        <v/>
      </c>
      <c r="P785" s="53" t="str">
        <f t="shared" si="136"/>
        <v/>
      </c>
      <c r="Q785" s="52" t="str">
        <f t="shared" si="137"/>
        <v/>
      </c>
      <c r="R785" s="55" t="str">
        <f t="shared" si="138"/>
        <v/>
      </c>
      <c r="S785" s="52" t="str">
        <f t="shared" si="146"/>
        <v/>
      </c>
      <c r="T785" s="81" t="str">
        <f t="shared" si="139"/>
        <v/>
      </c>
      <c r="U785" s="53" t="str">
        <f>IF(S785="","",COUNTIF($S$7:S785,"該当２"))</f>
        <v/>
      </c>
      <c r="V785" s="56" t="str">
        <f t="shared" si="140"/>
        <v/>
      </c>
      <c r="W785" s="81" t="str">
        <f t="shared" si="141"/>
        <v/>
      </c>
      <c r="X785" s="53" t="str">
        <f>IF(V785="","",COUNTIF($V$7:V785,"該当３"))</f>
        <v/>
      </c>
    </row>
    <row r="786" spans="1:24">
      <c r="A786" s="237">
        <v>2020151014</v>
      </c>
      <c r="B786" s="237">
        <v>20</v>
      </c>
      <c r="C786" s="238">
        <v>201</v>
      </c>
      <c r="D786" s="239">
        <v>51</v>
      </c>
      <c r="E786" s="238">
        <v>14</v>
      </c>
      <c r="F786" s="237" t="s">
        <v>511</v>
      </c>
      <c r="G786" s="278" t="s">
        <v>512</v>
      </c>
      <c r="H786" s="237" t="s">
        <v>1118</v>
      </c>
      <c r="I786" s="237" t="s">
        <v>1129</v>
      </c>
      <c r="J786" s="51"/>
      <c r="K786" s="52" t="str">
        <f t="shared" si="142"/>
        <v/>
      </c>
      <c r="L786" s="81" t="str">
        <f t="shared" si="143"/>
        <v/>
      </c>
      <c r="M786" s="53" t="str">
        <f>IF(K786="","",COUNTIF($K$7:K786,"ﾘｽﾄ１"))</f>
        <v/>
      </c>
      <c r="N786" s="53" t="str">
        <f t="shared" si="144"/>
        <v/>
      </c>
      <c r="O786" s="54" t="str">
        <f t="shared" si="145"/>
        <v/>
      </c>
      <c r="P786" s="53" t="str">
        <f t="shared" si="136"/>
        <v/>
      </c>
      <c r="Q786" s="52" t="str">
        <f t="shared" si="137"/>
        <v/>
      </c>
      <c r="R786" s="55" t="str">
        <f t="shared" si="138"/>
        <v/>
      </c>
      <c r="S786" s="52" t="str">
        <f t="shared" si="146"/>
        <v/>
      </c>
      <c r="T786" s="81" t="str">
        <f t="shared" si="139"/>
        <v/>
      </c>
      <c r="U786" s="53" t="str">
        <f>IF(S786="","",COUNTIF($S$7:S786,"該当２"))</f>
        <v/>
      </c>
      <c r="V786" s="56" t="str">
        <f t="shared" si="140"/>
        <v/>
      </c>
      <c r="W786" s="81" t="str">
        <f t="shared" si="141"/>
        <v/>
      </c>
      <c r="X786" s="53" t="str">
        <f>IF(V786="","",COUNTIF($V$7:V786,"該当３"))</f>
        <v/>
      </c>
    </row>
    <row r="787" spans="1:24">
      <c r="A787" s="237">
        <v>2020152000</v>
      </c>
      <c r="B787" s="237">
        <v>20</v>
      </c>
      <c r="C787" s="238">
        <v>201</v>
      </c>
      <c r="D787" s="239">
        <v>52</v>
      </c>
      <c r="E787" s="238">
        <v>0</v>
      </c>
      <c r="F787" s="237" t="s">
        <v>511</v>
      </c>
      <c r="G787" s="278" t="s">
        <v>512</v>
      </c>
      <c r="H787" s="278" t="s">
        <v>1130</v>
      </c>
      <c r="I787" s="237"/>
      <c r="J787" s="51"/>
      <c r="K787" s="52" t="str">
        <f t="shared" si="142"/>
        <v/>
      </c>
      <c r="L787" s="81" t="str">
        <f t="shared" si="143"/>
        <v/>
      </c>
      <c r="M787" s="53" t="str">
        <f>IF(K787="","",COUNTIF($K$7:K787,"ﾘｽﾄ１"))</f>
        <v/>
      </c>
      <c r="N787" s="53" t="str">
        <f t="shared" si="144"/>
        <v/>
      </c>
      <c r="O787" s="54" t="str">
        <f t="shared" si="145"/>
        <v/>
      </c>
      <c r="P787" s="53" t="str">
        <f t="shared" si="136"/>
        <v/>
      </c>
      <c r="Q787" s="52" t="str">
        <f t="shared" si="137"/>
        <v/>
      </c>
      <c r="R787" s="55" t="str">
        <f t="shared" si="138"/>
        <v/>
      </c>
      <c r="S787" s="52" t="str">
        <f t="shared" si="146"/>
        <v/>
      </c>
      <c r="T787" s="81" t="str">
        <f t="shared" si="139"/>
        <v/>
      </c>
      <c r="U787" s="53" t="str">
        <f>IF(S787="","",COUNTIF($S$7:S787,"該当２"))</f>
        <v/>
      </c>
      <c r="V787" s="56" t="str">
        <f t="shared" si="140"/>
        <v/>
      </c>
      <c r="W787" s="81" t="str">
        <f t="shared" si="141"/>
        <v/>
      </c>
      <c r="X787" s="53" t="str">
        <f>IF(V787="","",COUNTIF($V$7:V787,"該当３"))</f>
        <v/>
      </c>
    </row>
    <row r="788" spans="1:24">
      <c r="A788" s="237">
        <v>2020152001</v>
      </c>
      <c r="B788" s="237">
        <v>20</v>
      </c>
      <c r="C788" s="238">
        <v>201</v>
      </c>
      <c r="D788" s="239">
        <v>52</v>
      </c>
      <c r="E788" s="238">
        <v>1</v>
      </c>
      <c r="F788" s="237" t="s">
        <v>511</v>
      </c>
      <c r="G788" s="278" t="s">
        <v>512</v>
      </c>
      <c r="H788" s="278" t="s">
        <v>1130</v>
      </c>
      <c r="I788" s="237" t="s">
        <v>1131</v>
      </c>
      <c r="J788" s="51"/>
      <c r="K788" s="52" t="str">
        <f t="shared" si="142"/>
        <v/>
      </c>
      <c r="L788" s="81" t="str">
        <f t="shared" si="143"/>
        <v/>
      </c>
      <c r="M788" s="53" t="str">
        <f>IF(K788="","",COUNTIF($K$7:K788,"ﾘｽﾄ１"))</f>
        <v/>
      </c>
      <c r="N788" s="53" t="str">
        <f t="shared" si="144"/>
        <v/>
      </c>
      <c r="O788" s="54" t="str">
        <f t="shared" si="145"/>
        <v/>
      </c>
      <c r="P788" s="53" t="str">
        <f t="shared" si="136"/>
        <v/>
      </c>
      <c r="Q788" s="52" t="str">
        <f t="shared" si="137"/>
        <v/>
      </c>
      <c r="R788" s="55" t="str">
        <f t="shared" si="138"/>
        <v/>
      </c>
      <c r="S788" s="52" t="str">
        <f t="shared" si="146"/>
        <v/>
      </c>
      <c r="T788" s="81" t="str">
        <f t="shared" si="139"/>
        <v/>
      </c>
      <c r="U788" s="53" t="str">
        <f>IF(S788="","",COUNTIF($S$7:S788,"該当２"))</f>
        <v/>
      </c>
      <c r="V788" s="56" t="str">
        <f t="shared" si="140"/>
        <v/>
      </c>
      <c r="W788" s="81" t="str">
        <f t="shared" si="141"/>
        <v/>
      </c>
      <c r="X788" s="53" t="str">
        <f>IF(V788="","",COUNTIF($V$7:V788,"該当３"))</f>
        <v/>
      </c>
    </row>
    <row r="789" spans="1:24">
      <c r="A789" s="237">
        <v>2020152002</v>
      </c>
      <c r="B789" s="237">
        <v>20</v>
      </c>
      <c r="C789" s="238">
        <v>201</v>
      </c>
      <c r="D789" s="239">
        <v>52</v>
      </c>
      <c r="E789" s="238">
        <v>2</v>
      </c>
      <c r="F789" s="237" t="s">
        <v>511</v>
      </c>
      <c r="G789" s="278" t="s">
        <v>512</v>
      </c>
      <c r="H789" s="278" t="s">
        <v>1130</v>
      </c>
      <c r="I789" s="237" t="s">
        <v>1132</v>
      </c>
      <c r="J789" s="51"/>
      <c r="K789" s="52" t="str">
        <f t="shared" si="142"/>
        <v/>
      </c>
      <c r="L789" s="81" t="str">
        <f t="shared" si="143"/>
        <v/>
      </c>
      <c r="M789" s="53" t="str">
        <f>IF(K789="","",COUNTIF($K$7:K789,"ﾘｽﾄ１"))</f>
        <v/>
      </c>
      <c r="N789" s="53" t="str">
        <f t="shared" si="144"/>
        <v/>
      </c>
      <c r="O789" s="54" t="str">
        <f t="shared" si="145"/>
        <v/>
      </c>
      <c r="P789" s="53" t="str">
        <f t="shared" si="136"/>
        <v/>
      </c>
      <c r="Q789" s="52" t="str">
        <f t="shared" si="137"/>
        <v/>
      </c>
      <c r="R789" s="55" t="str">
        <f t="shared" si="138"/>
        <v/>
      </c>
      <c r="S789" s="52" t="str">
        <f t="shared" si="146"/>
        <v/>
      </c>
      <c r="T789" s="81" t="str">
        <f t="shared" si="139"/>
        <v/>
      </c>
      <c r="U789" s="53" t="str">
        <f>IF(S789="","",COUNTIF($S$7:S789,"該当２"))</f>
        <v/>
      </c>
      <c r="V789" s="56" t="str">
        <f t="shared" si="140"/>
        <v/>
      </c>
      <c r="W789" s="81" t="str">
        <f t="shared" si="141"/>
        <v/>
      </c>
      <c r="X789" s="53" t="str">
        <f>IF(V789="","",COUNTIF($V$7:V789,"該当３"))</f>
        <v/>
      </c>
    </row>
    <row r="790" spans="1:24">
      <c r="A790" s="237">
        <v>2020152003</v>
      </c>
      <c r="B790" s="237">
        <v>20</v>
      </c>
      <c r="C790" s="238">
        <v>201</v>
      </c>
      <c r="D790" s="239">
        <v>52</v>
      </c>
      <c r="E790" s="238">
        <v>3</v>
      </c>
      <c r="F790" s="237" t="s">
        <v>511</v>
      </c>
      <c r="G790" s="278" t="s">
        <v>512</v>
      </c>
      <c r="H790" s="278" t="s">
        <v>1130</v>
      </c>
      <c r="I790" s="237" t="s">
        <v>1133</v>
      </c>
      <c r="J790" s="51"/>
      <c r="K790" s="52" t="str">
        <f t="shared" si="142"/>
        <v/>
      </c>
      <c r="L790" s="81" t="str">
        <f t="shared" si="143"/>
        <v/>
      </c>
      <c r="M790" s="53" t="str">
        <f>IF(K790="","",COUNTIF($K$7:K790,"ﾘｽﾄ１"))</f>
        <v/>
      </c>
      <c r="N790" s="53" t="str">
        <f t="shared" si="144"/>
        <v/>
      </c>
      <c r="O790" s="54" t="str">
        <f t="shared" si="145"/>
        <v/>
      </c>
      <c r="P790" s="53" t="str">
        <f t="shared" si="136"/>
        <v/>
      </c>
      <c r="Q790" s="52" t="str">
        <f t="shared" si="137"/>
        <v/>
      </c>
      <c r="R790" s="55" t="str">
        <f t="shared" si="138"/>
        <v/>
      </c>
      <c r="S790" s="52" t="str">
        <f t="shared" si="146"/>
        <v/>
      </c>
      <c r="T790" s="81" t="str">
        <f t="shared" si="139"/>
        <v/>
      </c>
      <c r="U790" s="53" t="str">
        <f>IF(S790="","",COUNTIF($S$7:S790,"該当２"))</f>
        <v/>
      </c>
      <c r="V790" s="56" t="str">
        <f t="shared" si="140"/>
        <v/>
      </c>
      <c r="W790" s="81" t="str">
        <f t="shared" si="141"/>
        <v/>
      </c>
      <c r="X790" s="53" t="str">
        <f>IF(V790="","",COUNTIF($V$7:V790,"該当３"))</f>
        <v/>
      </c>
    </row>
    <row r="791" spans="1:24">
      <c r="A791" s="237">
        <v>2020152004</v>
      </c>
      <c r="B791" s="237">
        <v>20</v>
      </c>
      <c r="C791" s="238">
        <v>201</v>
      </c>
      <c r="D791" s="239">
        <v>52</v>
      </c>
      <c r="E791" s="238">
        <v>4</v>
      </c>
      <c r="F791" s="237" t="s">
        <v>511</v>
      </c>
      <c r="G791" s="278" t="s">
        <v>512</v>
      </c>
      <c r="H791" s="278" t="s">
        <v>1130</v>
      </c>
      <c r="I791" s="237" t="s">
        <v>1134</v>
      </c>
      <c r="J791" s="51"/>
      <c r="K791" s="52" t="str">
        <f t="shared" si="142"/>
        <v/>
      </c>
      <c r="L791" s="81" t="str">
        <f t="shared" si="143"/>
        <v/>
      </c>
      <c r="M791" s="53" t="str">
        <f>IF(K791="","",COUNTIF($K$7:K791,"ﾘｽﾄ１"))</f>
        <v/>
      </c>
      <c r="N791" s="53" t="str">
        <f t="shared" si="144"/>
        <v/>
      </c>
      <c r="O791" s="54" t="str">
        <f t="shared" si="145"/>
        <v/>
      </c>
      <c r="P791" s="53" t="str">
        <f t="shared" si="136"/>
        <v/>
      </c>
      <c r="Q791" s="52" t="str">
        <f t="shared" si="137"/>
        <v/>
      </c>
      <c r="R791" s="55" t="str">
        <f t="shared" si="138"/>
        <v/>
      </c>
      <c r="S791" s="52" t="str">
        <f t="shared" si="146"/>
        <v/>
      </c>
      <c r="T791" s="81" t="str">
        <f t="shared" si="139"/>
        <v/>
      </c>
      <c r="U791" s="53" t="str">
        <f>IF(S791="","",COUNTIF($S$7:S791,"該当２"))</f>
        <v/>
      </c>
      <c r="V791" s="56" t="str">
        <f t="shared" si="140"/>
        <v/>
      </c>
      <c r="W791" s="81" t="str">
        <f t="shared" si="141"/>
        <v/>
      </c>
      <c r="X791" s="53" t="str">
        <f>IF(V791="","",COUNTIF($V$7:V791,"該当３"))</f>
        <v/>
      </c>
    </row>
    <row r="792" spans="1:24">
      <c r="A792" s="237">
        <v>2020152005</v>
      </c>
      <c r="B792" s="237">
        <v>20</v>
      </c>
      <c r="C792" s="238">
        <v>201</v>
      </c>
      <c r="D792" s="239">
        <v>52</v>
      </c>
      <c r="E792" s="238">
        <v>5</v>
      </c>
      <c r="F792" s="237" t="s">
        <v>511</v>
      </c>
      <c r="G792" s="278" t="s">
        <v>512</v>
      </c>
      <c r="H792" s="278" t="s">
        <v>1130</v>
      </c>
      <c r="I792" s="237" t="s">
        <v>1135</v>
      </c>
      <c r="J792" s="51"/>
      <c r="K792" s="52" t="str">
        <f t="shared" si="142"/>
        <v/>
      </c>
      <c r="L792" s="81" t="str">
        <f t="shared" si="143"/>
        <v/>
      </c>
      <c r="M792" s="53" t="str">
        <f>IF(K792="","",COUNTIF($K$7:K792,"ﾘｽﾄ１"))</f>
        <v/>
      </c>
      <c r="N792" s="53" t="str">
        <f t="shared" si="144"/>
        <v/>
      </c>
      <c r="O792" s="54" t="str">
        <f t="shared" si="145"/>
        <v/>
      </c>
      <c r="P792" s="53" t="str">
        <f t="shared" si="136"/>
        <v/>
      </c>
      <c r="Q792" s="52" t="str">
        <f t="shared" si="137"/>
        <v/>
      </c>
      <c r="R792" s="55" t="str">
        <f t="shared" si="138"/>
        <v/>
      </c>
      <c r="S792" s="52" t="str">
        <f t="shared" si="146"/>
        <v/>
      </c>
      <c r="T792" s="81" t="str">
        <f t="shared" si="139"/>
        <v/>
      </c>
      <c r="U792" s="53" t="str">
        <f>IF(S792="","",COUNTIF($S$7:S792,"該当２"))</f>
        <v/>
      </c>
      <c r="V792" s="56" t="str">
        <f t="shared" si="140"/>
        <v/>
      </c>
      <c r="W792" s="81" t="str">
        <f t="shared" si="141"/>
        <v/>
      </c>
      <c r="X792" s="53" t="str">
        <f>IF(V792="","",COUNTIF($V$7:V792,"該当３"))</f>
        <v/>
      </c>
    </row>
    <row r="793" spans="1:24">
      <c r="A793" s="237">
        <v>2020152006</v>
      </c>
      <c r="B793" s="237">
        <v>20</v>
      </c>
      <c r="C793" s="238">
        <v>201</v>
      </c>
      <c r="D793" s="239">
        <v>52</v>
      </c>
      <c r="E793" s="238">
        <v>6</v>
      </c>
      <c r="F793" s="237" t="s">
        <v>511</v>
      </c>
      <c r="G793" s="278" t="s">
        <v>512</v>
      </c>
      <c r="H793" s="278" t="s">
        <v>1130</v>
      </c>
      <c r="I793" s="237" t="s">
        <v>1136</v>
      </c>
      <c r="J793" s="51"/>
      <c r="K793" s="52" t="str">
        <f t="shared" si="142"/>
        <v/>
      </c>
      <c r="L793" s="81" t="str">
        <f t="shared" si="143"/>
        <v/>
      </c>
      <c r="M793" s="53" t="str">
        <f>IF(K793="","",COUNTIF($K$7:K793,"ﾘｽﾄ１"))</f>
        <v/>
      </c>
      <c r="N793" s="53" t="str">
        <f t="shared" si="144"/>
        <v/>
      </c>
      <c r="O793" s="54" t="str">
        <f t="shared" si="145"/>
        <v/>
      </c>
      <c r="P793" s="53" t="str">
        <f t="shared" si="136"/>
        <v/>
      </c>
      <c r="Q793" s="52" t="str">
        <f t="shared" si="137"/>
        <v/>
      </c>
      <c r="R793" s="55" t="str">
        <f t="shared" si="138"/>
        <v/>
      </c>
      <c r="S793" s="52" t="str">
        <f t="shared" si="146"/>
        <v/>
      </c>
      <c r="T793" s="81" t="str">
        <f t="shared" si="139"/>
        <v/>
      </c>
      <c r="U793" s="53" t="str">
        <f>IF(S793="","",COUNTIF($S$7:S793,"該当２"))</f>
        <v/>
      </c>
      <c r="V793" s="56" t="str">
        <f t="shared" si="140"/>
        <v/>
      </c>
      <c r="W793" s="81" t="str">
        <f t="shared" si="141"/>
        <v/>
      </c>
      <c r="X793" s="53" t="str">
        <f>IF(V793="","",COUNTIF($V$7:V793,"該当３"))</f>
        <v/>
      </c>
    </row>
    <row r="794" spans="1:24">
      <c r="A794" s="237">
        <v>2020152007</v>
      </c>
      <c r="B794" s="237">
        <v>20</v>
      </c>
      <c r="C794" s="238">
        <v>201</v>
      </c>
      <c r="D794" s="239">
        <v>52</v>
      </c>
      <c r="E794" s="238">
        <v>7</v>
      </c>
      <c r="F794" s="237" t="s">
        <v>511</v>
      </c>
      <c r="G794" s="278" t="s">
        <v>512</v>
      </c>
      <c r="H794" s="278" t="s">
        <v>1130</v>
      </c>
      <c r="I794" s="237" t="s">
        <v>1137</v>
      </c>
      <c r="J794" s="51"/>
      <c r="K794" s="52" t="str">
        <f t="shared" si="142"/>
        <v/>
      </c>
      <c r="L794" s="81" t="str">
        <f t="shared" si="143"/>
        <v/>
      </c>
      <c r="M794" s="53" t="str">
        <f>IF(K794="","",COUNTIF($K$7:K794,"ﾘｽﾄ１"))</f>
        <v/>
      </c>
      <c r="N794" s="53" t="str">
        <f t="shared" si="144"/>
        <v/>
      </c>
      <c r="O794" s="54" t="str">
        <f t="shared" si="145"/>
        <v/>
      </c>
      <c r="P794" s="53" t="str">
        <f t="shared" si="136"/>
        <v/>
      </c>
      <c r="Q794" s="52" t="str">
        <f t="shared" si="137"/>
        <v/>
      </c>
      <c r="R794" s="55" t="str">
        <f t="shared" si="138"/>
        <v/>
      </c>
      <c r="S794" s="52" t="str">
        <f t="shared" si="146"/>
        <v/>
      </c>
      <c r="T794" s="81" t="str">
        <f t="shared" si="139"/>
        <v/>
      </c>
      <c r="U794" s="53" t="str">
        <f>IF(S794="","",COUNTIF($S$7:S794,"該当２"))</f>
        <v/>
      </c>
      <c r="V794" s="56" t="str">
        <f t="shared" si="140"/>
        <v/>
      </c>
      <c r="W794" s="81" t="str">
        <f t="shared" si="141"/>
        <v/>
      </c>
      <c r="X794" s="53" t="str">
        <f>IF(V794="","",COUNTIF($V$7:V794,"該当３"))</f>
        <v/>
      </c>
    </row>
    <row r="795" spans="1:24">
      <c r="A795" s="237">
        <v>2020152008</v>
      </c>
      <c r="B795" s="237">
        <v>20</v>
      </c>
      <c r="C795" s="238">
        <v>201</v>
      </c>
      <c r="D795" s="239">
        <v>52</v>
      </c>
      <c r="E795" s="238">
        <v>8</v>
      </c>
      <c r="F795" s="237" t="s">
        <v>511</v>
      </c>
      <c r="G795" s="278" t="s">
        <v>512</v>
      </c>
      <c r="H795" s="278" t="s">
        <v>1130</v>
      </c>
      <c r="I795" s="237" t="s">
        <v>1138</v>
      </c>
      <c r="J795" s="51"/>
      <c r="K795" s="52" t="str">
        <f t="shared" si="142"/>
        <v/>
      </c>
      <c r="L795" s="81" t="str">
        <f t="shared" si="143"/>
        <v/>
      </c>
      <c r="M795" s="53" t="str">
        <f>IF(K795="","",COUNTIF($K$7:K795,"ﾘｽﾄ１"))</f>
        <v/>
      </c>
      <c r="N795" s="53" t="str">
        <f t="shared" si="144"/>
        <v/>
      </c>
      <c r="O795" s="54" t="str">
        <f t="shared" si="145"/>
        <v/>
      </c>
      <c r="P795" s="53" t="str">
        <f t="shared" si="136"/>
        <v/>
      </c>
      <c r="Q795" s="52" t="str">
        <f t="shared" si="137"/>
        <v/>
      </c>
      <c r="R795" s="55" t="str">
        <f t="shared" si="138"/>
        <v/>
      </c>
      <c r="S795" s="52" t="str">
        <f t="shared" si="146"/>
        <v/>
      </c>
      <c r="T795" s="81" t="str">
        <f t="shared" si="139"/>
        <v/>
      </c>
      <c r="U795" s="53" t="str">
        <f>IF(S795="","",COUNTIF($S$7:S795,"該当２"))</f>
        <v/>
      </c>
      <c r="V795" s="56" t="str">
        <f t="shared" si="140"/>
        <v/>
      </c>
      <c r="W795" s="81" t="str">
        <f t="shared" si="141"/>
        <v/>
      </c>
      <c r="X795" s="53" t="str">
        <f>IF(V795="","",COUNTIF($V$7:V795,"該当３"))</f>
        <v/>
      </c>
    </row>
    <row r="796" spans="1:24">
      <c r="A796" s="237">
        <v>2020152009</v>
      </c>
      <c r="B796" s="237">
        <v>20</v>
      </c>
      <c r="C796" s="238">
        <v>201</v>
      </c>
      <c r="D796" s="239">
        <v>52</v>
      </c>
      <c r="E796" s="238">
        <v>9</v>
      </c>
      <c r="F796" s="237" t="s">
        <v>511</v>
      </c>
      <c r="G796" s="278" t="s">
        <v>512</v>
      </c>
      <c r="H796" s="278" t="s">
        <v>1130</v>
      </c>
      <c r="I796" s="237" t="s">
        <v>1139</v>
      </c>
      <c r="J796" s="51"/>
      <c r="K796" s="52" t="str">
        <f t="shared" si="142"/>
        <v/>
      </c>
      <c r="L796" s="81" t="str">
        <f t="shared" si="143"/>
        <v/>
      </c>
      <c r="M796" s="53" t="str">
        <f>IF(K796="","",COUNTIF($K$7:K796,"ﾘｽﾄ１"))</f>
        <v/>
      </c>
      <c r="N796" s="53" t="str">
        <f t="shared" si="144"/>
        <v/>
      </c>
      <c r="O796" s="54" t="str">
        <f t="shared" si="145"/>
        <v/>
      </c>
      <c r="P796" s="53" t="str">
        <f t="shared" si="136"/>
        <v/>
      </c>
      <c r="Q796" s="52" t="str">
        <f t="shared" si="137"/>
        <v/>
      </c>
      <c r="R796" s="55" t="str">
        <f t="shared" si="138"/>
        <v/>
      </c>
      <c r="S796" s="52" t="str">
        <f t="shared" si="146"/>
        <v/>
      </c>
      <c r="T796" s="81" t="str">
        <f t="shared" si="139"/>
        <v/>
      </c>
      <c r="U796" s="53" t="str">
        <f>IF(S796="","",COUNTIF($S$7:S796,"該当２"))</f>
        <v/>
      </c>
      <c r="V796" s="56" t="str">
        <f t="shared" si="140"/>
        <v/>
      </c>
      <c r="W796" s="81" t="str">
        <f t="shared" si="141"/>
        <v/>
      </c>
      <c r="X796" s="53" t="str">
        <f>IF(V796="","",COUNTIF($V$7:V796,"該当３"))</f>
        <v/>
      </c>
    </row>
    <row r="797" spans="1:24">
      <c r="A797" s="237">
        <v>2020152010</v>
      </c>
      <c r="B797" s="237">
        <v>20</v>
      </c>
      <c r="C797" s="238">
        <v>201</v>
      </c>
      <c r="D797" s="239">
        <v>52</v>
      </c>
      <c r="E797" s="238">
        <v>10</v>
      </c>
      <c r="F797" s="237" t="s">
        <v>511</v>
      </c>
      <c r="G797" s="278" t="s">
        <v>512</v>
      </c>
      <c r="H797" s="278" t="s">
        <v>1130</v>
      </c>
      <c r="I797" s="237" t="s">
        <v>1140</v>
      </c>
      <c r="J797" s="51"/>
      <c r="K797" s="52" t="str">
        <f t="shared" si="142"/>
        <v/>
      </c>
      <c r="L797" s="81" t="str">
        <f t="shared" si="143"/>
        <v/>
      </c>
      <c r="M797" s="53" t="str">
        <f>IF(K797="","",COUNTIF($K$7:K797,"ﾘｽﾄ１"))</f>
        <v/>
      </c>
      <c r="N797" s="53" t="str">
        <f t="shared" si="144"/>
        <v/>
      </c>
      <c r="O797" s="54" t="str">
        <f t="shared" si="145"/>
        <v/>
      </c>
      <c r="P797" s="53" t="str">
        <f t="shared" si="136"/>
        <v/>
      </c>
      <c r="Q797" s="52" t="str">
        <f t="shared" si="137"/>
        <v/>
      </c>
      <c r="R797" s="55" t="str">
        <f t="shared" si="138"/>
        <v/>
      </c>
      <c r="S797" s="52" t="str">
        <f t="shared" si="146"/>
        <v/>
      </c>
      <c r="T797" s="81" t="str">
        <f t="shared" si="139"/>
        <v/>
      </c>
      <c r="U797" s="53" t="str">
        <f>IF(S797="","",COUNTIF($S$7:S797,"該当２"))</f>
        <v/>
      </c>
      <c r="V797" s="56" t="str">
        <f t="shared" si="140"/>
        <v/>
      </c>
      <c r="W797" s="81" t="str">
        <f t="shared" si="141"/>
        <v/>
      </c>
      <c r="X797" s="53" t="str">
        <f>IF(V797="","",COUNTIF($V$7:V797,"該当３"))</f>
        <v/>
      </c>
    </row>
    <row r="798" spans="1:24">
      <c r="A798" s="237">
        <v>2020152011</v>
      </c>
      <c r="B798" s="237">
        <v>20</v>
      </c>
      <c r="C798" s="238">
        <v>201</v>
      </c>
      <c r="D798" s="239">
        <v>52</v>
      </c>
      <c r="E798" s="238">
        <v>11</v>
      </c>
      <c r="F798" s="237" t="s">
        <v>511</v>
      </c>
      <c r="G798" s="278" t="s">
        <v>512</v>
      </c>
      <c r="H798" s="278" t="s">
        <v>1130</v>
      </c>
      <c r="I798" s="237" t="s">
        <v>1141</v>
      </c>
      <c r="J798" s="51"/>
      <c r="K798" s="52" t="str">
        <f t="shared" si="142"/>
        <v/>
      </c>
      <c r="L798" s="81" t="str">
        <f t="shared" si="143"/>
        <v/>
      </c>
      <c r="M798" s="53" t="str">
        <f>IF(K798="","",COUNTIF($K$7:K798,"ﾘｽﾄ１"))</f>
        <v/>
      </c>
      <c r="N798" s="53" t="str">
        <f t="shared" si="144"/>
        <v/>
      </c>
      <c r="O798" s="54" t="str">
        <f t="shared" si="145"/>
        <v/>
      </c>
      <c r="P798" s="53" t="str">
        <f t="shared" si="136"/>
        <v/>
      </c>
      <c r="Q798" s="52" t="str">
        <f t="shared" si="137"/>
        <v/>
      </c>
      <c r="R798" s="55" t="str">
        <f t="shared" si="138"/>
        <v/>
      </c>
      <c r="S798" s="52" t="str">
        <f t="shared" si="146"/>
        <v/>
      </c>
      <c r="T798" s="81" t="str">
        <f t="shared" si="139"/>
        <v/>
      </c>
      <c r="U798" s="53" t="str">
        <f>IF(S798="","",COUNTIF($S$7:S798,"該当２"))</f>
        <v/>
      </c>
      <c r="V798" s="56" t="str">
        <f t="shared" si="140"/>
        <v/>
      </c>
      <c r="W798" s="81" t="str">
        <f t="shared" si="141"/>
        <v/>
      </c>
      <c r="X798" s="53" t="str">
        <f>IF(V798="","",COUNTIF($V$7:V798,"該当３"))</f>
        <v/>
      </c>
    </row>
    <row r="799" spans="1:24">
      <c r="A799" s="237">
        <v>2020152012</v>
      </c>
      <c r="B799" s="237">
        <v>20</v>
      </c>
      <c r="C799" s="238">
        <v>201</v>
      </c>
      <c r="D799" s="239">
        <v>52</v>
      </c>
      <c r="E799" s="238">
        <v>12</v>
      </c>
      <c r="F799" s="237" t="s">
        <v>511</v>
      </c>
      <c r="G799" s="278" t="s">
        <v>512</v>
      </c>
      <c r="H799" s="278" t="s">
        <v>1130</v>
      </c>
      <c r="I799" s="237" t="s">
        <v>1142</v>
      </c>
      <c r="J799" s="51"/>
      <c r="K799" s="52" t="str">
        <f t="shared" si="142"/>
        <v/>
      </c>
      <c r="L799" s="81" t="str">
        <f t="shared" si="143"/>
        <v/>
      </c>
      <c r="M799" s="53" t="str">
        <f>IF(K799="","",COUNTIF($K$7:K799,"ﾘｽﾄ１"))</f>
        <v/>
      </c>
      <c r="N799" s="53" t="str">
        <f t="shared" si="144"/>
        <v/>
      </c>
      <c r="O799" s="54" t="str">
        <f t="shared" si="145"/>
        <v/>
      </c>
      <c r="P799" s="53" t="str">
        <f t="shared" si="136"/>
        <v/>
      </c>
      <c r="Q799" s="52" t="str">
        <f t="shared" si="137"/>
        <v/>
      </c>
      <c r="R799" s="55" t="str">
        <f t="shared" si="138"/>
        <v/>
      </c>
      <c r="S799" s="52" t="str">
        <f t="shared" si="146"/>
        <v/>
      </c>
      <c r="T799" s="81" t="str">
        <f t="shared" si="139"/>
        <v/>
      </c>
      <c r="U799" s="53" t="str">
        <f>IF(S799="","",COUNTIF($S$7:S799,"該当２"))</f>
        <v/>
      </c>
      <c r="V799" s="56" t="str">
        <f t="shared" si="140"/>
        <v/>
      </c>
      <c r="W799" s="81" t="str">
        <f t="shared" si="141"/>
        <v/>
      </c>
      <c r="X799" s="53" t="str">
        <f>IF(V799="","",COUNTIF($V$7:V799,"該当３"))</f>
        <v/>
      </c>
    </row>
    <row r="800" spans="1:24">
      <c r="A800" s="237">
        <v>2020152013</v>
      </c>
      <c r="B800" s="237">
        <v>20</v>
      </c>
      <c r="C800" s="238">
        <v>201</v>
      </c>
      <c r="D800" s="239">
        <v>52</v>
      </c>
      <c r="E800" s="238">
        <v>13</v>
      </c>
      <c r="F800" s="237" t="s">
        <v>511</v>
      </c>
      <c r="G800" s="278" t="s">
        <v>512</v>
      </c>
      <c r="H800" s="278" t="s">
        <v>1130</v>
      </c>
      <c r="I800" s="237" t="s">
        <v>1143</v>
      </c>
      <c r="J800" s="51"/>
      <c r="K800" s="52" t="str">
        <f t="shared" si="142"/>
        <v/>
      </c>
      <c r="L800" s="81" t="str">
        <f t="shared" si="143"/>
        <v/>
      </c>
      <c r="M800" s="53" t="str">
        <f>IF(K800="","",COUNTIF($K$7:K800,"ﾘｽﾄ１"))</f>
        <v/>
      </c>
      <c r="N800" s="53" t="str">
        <f t="shared" si="144"/>
        <v/>
      </c>
      <c r="O800" s="54" t="str">
        <f t="shared" si="145"/>
        <v/>
      </c>
      <c r="P800" s="53" t="str">
        <f t="shared" si="136"/>
        <v/>
      </c>
      <c r="Q800" s="52" t="str">
        <f t="shared" si="137"/>
        <v/>
      </c>
      <c r="R800" s="55" t="str">
        <f t="shared" si="138"/>
        <v/>
      </c>
      <c r="S800" s="52" t="str">
        <f t="shared" si="146"/>
        <v/>
      </c>
      <c r="T800" s="81" t="str">
        <f t="shared" si="139"/>
        <v/>
      </c>
      <c r="U800" s="53" t="str">
        <f>IF(S800="","",COUNTIF($S$7:S800,"該当２"))</f>
        <v/>
      </c>
      <c r="V800" s="56" t="str">
        <f t="shared" si="140"/>
        <v/>
      </c>
      <c r="W800" s="81" t="str">
        <f t="shared" si="141"/>
        <v/>
      </c>
      <c r="X800" s="53" t="str">
        <f>IF(V800="","",COUNTIF($V$7:V800,"該当３"))</f>
        <v/>
      </c>
    </row>
    <row r="801" spans="1:24">
      <c r="A801" s="237">
        <v>2020152014</v>
      </c>
      <c r="B801" s="237">
        <v>20</v>
      </c>
      <c r="C801" s="238">
        <v>201</v>
      </c>
      <c r="D801" s="239">
        <v>52</v>
      </c>
      <c r="E801" s="238">
        <v>14</v>
      </c>
      <c r="F801" s="237" t="s">
        <v>511</v>
      </c>
      <c r="G801" s="278" t="s">
        <v>512</v>
      </c>
      <c r="H801" s="278" t="s">
        <v>1130</v>
      </c>
      <c r="I801" s="237" t="s">
        <v>1144</v>
      </c>
      <c r="J801" s="51"/>
      <c r="K801" s="52" t="str">
        <f t="shared" si="142"/>
        <v/>
      </c>
      <c r="L801" s="81" t="str">
        <f t="shared" si="143"/>
        <v/>
      </c>
      <c r="M801" s="53" t="str">
        <f>IF(K801="","",COUNTIF($K$7:K801,"ﾘｽﾄ１"))</f>
        <v/>
      </c>
      <c r="N801" s="53" t="str">
        <f t="shared" si="144"/>
        <v/>
      </c>
      <c r="O801" s="54" t="str">
        <f t="shared" si="145"/>
        <v/>
      </c>
      <c r="P801" s="53" t="str">
        <f t="shared" si="136"/>
        <v/>
      </c>
      <c r="Q801" s="52" t="str">
        <f t="shared" si="137"/>
        <v/>
      </c>
      <c r="R801" s="55" t="str">
        <f t="shared" si="138"/>
        <v/>
      </c>
      <c r="S801" s="52" t="str">
        <f t="shared" si="146"/>
        <v/>
      </c>
      <c r="T801" s="81" t="str">
        <f t="shared" si="139"/>
        <v/>
      </c>
      <c r="U801" s="53" t="str">
        <f>IF(S801="","",COUNTIF($S$7:S801,"該当２"))</f>
        <v/>
      </c>
      <c r="V801" s="56" t="str">
        <f t="shared" si="140"/>
        <v/>
      </c>
      <c r="W801" s="81" t="str">
        <f t="shared" si="141"/>
        <v/>
      </c>
      <c r="X801" s="53" t="str">
        <f>IF(V801="","",COUNTIF($V$7:V801,"該当３"))</f>
        <v/>
      </c>
    </row>
    <row r="802" spans="1:24">
      <c r="A802" s="237">
        <v>2020153000</v>
      </c>
      <c r="B802" s="237">
        <v>20</v>
      </c>
      <c r="C802" s="238">
        <v>201</v>
      </c>
      <c r="D802" s="239">
        <v>53</v>
      </c>
      <c r="E802" s="238">
        <v>0</v>
      </c>
      <c r="F802" s="237" t="s">
        <v>511</v>
      </c>
      <c r="G802" s="278" t="s">
        <v>512</v>
      </c>
      <c r="H802" s="237" t="s">
        <v>1145</v>
      </c>
      <c r="I802" s="237"/>
      <c r="J802" s="51"/>
      <c r="K802" s="52" t="str">
        <f t="shared" si="142"/>
        <v/>
      </c>
      <c r="L802" s="81" t="str">
        <f t="shared" si="143"/>
        <v/>
      </c>
      <c r="M802" s="53" t="str">
        <f>IF(K802="","",COUNTIF($K$7:K802,"ﾘｽﾄ１"))</f>
        <v/>
      </c>
      <c r="N802" s="53" t="str">
        <f t="shared" si="144"/>
        <v/>
      </c>
      <c r="O802" s="54" t="str">
        <f t="shared" si="145"/>
        <v/>
      </c>
      <c r="P802" s="53" t="str">
        <f t="shared" si="136"/>
        <v/>
      </c>
      <c r="Q802" s="52" t="str">
        <f t="shared" si="137"/>
        <v/>
      </c>
      <c r="R802" s="55" t="str">
        <f t="shared" si="138"/>
        <v/>
      </c>
      <c r="S802" s="52" t="str">
        <f t="shared" si="146"/>
        <v/>
      </c>
      <c r="T802" s="81" t="str">
        <f t="shared" si="139"/>
        <v/>
      </c>
      <c r="U802" s="53" t="str">
        <f>IF(S802="","",COUNTIF($S$7:S802,"該当２"))</f>
        <v/>
      </c>
      <c r="V802" s="56" t="str">
        <f t="shared" si="140"/>
        <v/>
      </c>
      <c r="W802" s="81" t="str">
        <f t="shared" si="141"/>
        <v/>
      </c>
      <c r="X802" s="53" t="str">
        <f>IF(V802="","",COUNTIF($V$7:V802,"該当３"))</f>
        <v/>
      </c>
    </row>
    <row r="803" spans="1:24">
      <c r="A803" s="237">
        <v>2020153001</v>
      </c>
      <c r="B803" s="237">
        <v>20</v>
      </c>
      <c r="C803" s="238">
        <v>201</v>
      </c>
      <c r="D803" s="239">
        <v>53</v>
      </c>
      <c r="E803" s="238">
        <v>1</v>
      </c>
      <c r="F803" s="237" t="s">
        <v>511</v>
      </c>
      <c r="G803" s="278" t="s">
        <v>512</v>
      </c>
      <c r="H803" s="237" t="s">
        <v>1145</v>
      </c>
      <c r="I803" s="237" t="s">
        <v>1146</v>
      </c>
      <c r="J803" s="51"/>
      <c r="K803" s="52" t="str">
        <f t="shared" si="142"/>
        <v/>
      </c>
      <c r="L803" s="81" t="str">
        <f t="shared" si="143"/>
        <v/>
      </c>
      <c r="M803" s="53" t="str">
        <f>IF(K803="","",COUNTIF($K$7:K803,"ﾘｽﾄ１"))</f>
        <v/>
      </c>
      <c r="N803" s="53" t="str">
        <f t="shared" si="144"/>
        <v/>
      </c>
      <c r="O803" s="54" t="str">
        <f t="shared" si="145"/>
        <v/>
      </c>
      <c r="P803" s="53" t="str">
        <f t="shared" si="136"/>
        <v/>
      </c>
      <c r="Q803" s="52" t="str">
        <f t="shared" si="137"/>
        <v/>
      </c>
      <c r="R803" s="55" t="str">
        <f t="shared" si="138"/>
        <v/>
      </c>
      <c r="S803" s="52" t="str">
        <f t="shared" si="146"/>
        <v/>
      </c>
      <c r="T803" s="81" t="str">
        <f t="shared" si="139"/>
        <v/>
      </c>
      <c r="U803" s="53" t="str">
        <f>IF(S803="","",COUNTIF($S$7:S803,"該当２"))</f>
        <v/>
      </c>
      <c r="V803" s="56" t="str">
        <f t="shared" si="140"/>
        <v/>
      </c>
      <c r="W803" s="81" t="str">
        <f t="shared" si="141"/>
        <v/>
      </c>
      <c r="X803" s="53" t="str">
        <f>IF(V803="","",COUNTIF($V$7:V803,"該当３"))</f>
        <v/>
      </c>
    </row>
    <row r="804" spans="1:24">
      <c r="A804" s="237">
        <v>2020153002</v>
      </c>
      <c r="B804" s="237">
        <v>20</v>
      </c>
      <c r="C804" s="238">
        <v>201</v>
      </c>
      <c r="D804" s="239">
        <v>53</v>
      </c>
      <c r="E804" s="238">
        <v>2</v>
      </c>
      <c r="F804" s="237" t="s">
        <v>511</v>
      </c>
      <c r="G804" s="278" t="s">
        <v>512</v>
      </c>
      <c r="H804" s="237" t="s">
        <v>1145</v>
      </c>
      <c r="I804" s="237" t="s">
        <v>1147</v>
      </c>
      <c r="J804" s="51"/>
      <c r="K804" s="52" t="str">
        <f t="shared" si="142"/>
        <v/>
      </c>
      <c r="L804" s="81" t="str">
        <f t="shared" si="143"/>
        <v/>
      </c>
      <c r="M804" s="53" t="str">
        <f>IF(K804="","",COUNTIF($K$7:K804,"ﾘｽﾄ１"))</f>
        <v/>
      </c>
      <c r="N804" s="53" t="str">
        <f t="shared" si="144"/>
        <v/>
      </c>
      <c r="O804" s="54" t="str">
        <f t="shared" si="145"/>
        <v/>
      </c>
      <c r="P804" s="53" t="str">
        <f t="shared" si="136"/>
        <v/>
      </c>
      <c r="Q804" s="52" t="str">
        <f t="shared" si="137"/>
        <v/>
      </c>
      <c r="R804" s="55" t="str">
        <f t="shared" si="138"/>
        <v/>
      </c>
      <c r="S804" s="52" t="str">
        <f t="shared" si="146"/>
        <v/>
      </c>
      <c r="T804" s="81" t="str">
        <f t="shared" si="139"/>
        <v/>
      </c>
      <c r="U804" s="53" t="str">
        <f>IF(S804="","",COUNTIF($S$7:S804,"該当２"))</f>
        <v/>
      </c>
      <c r="V804" s="56" t="str">
        <f t="shared" si="140"/>
        <v/>
      </c>
      <c r="W804" s="81" t="str">
        <f t="shared" si="141"/>
        <v/>
      </c>
      <c r="X804" s="53" t="str">
        <f>IF(V804="","",COUNTIF($V$7:V804,"該当３"))</f>
        <v/>
      </c>
    </row>
    <row r="805" spans="1:24">
      <c r="A805" s="237">
        <v>2020153003</v>
      </c>
      <c r="B805" s="237">
        <v>20</v>
      </c>
      <c r="C805" s="238">
        <v>201</v>
      </c>
      <c r="D805" s="239">
        <v>53</v>
      </c>
      <c r="E805" s="238">
        <v>3</v>
      </c>
      <c r="F805" s="237" t="s">
        <v>511</v>
      </c>
      <c r="G805" s="278" t="s">
        <v>512</v>
      </c>
      <c r="H805" s="237" t="s">
        <v>1145</v>
      </c>
      <c r="I805" s="237" t="s">
        <v>1148</v>
      </c>
      <c r="J805" s="51"/>
      <c r="K805" s="52" t="str">
        <f t="shared" si="142"/>
        <v/>
      </c>
      <c r="L805" s="81" t="str">
        <f t="shared" si="143"/>
        <v/>
      </c>
      <c r="M805" s="53" t="str">
        <f>IF(K805="","",COUNTIF($K$7:K805,"ﾘｽﾄ１"))</f>
        <v/>
      </c>
      <c r="N805" s="53" t="str">
        <f t="shared" si="144"/>
        <v/>
      </c>
      <c r="O805" s="54" t="str">
        <f t="shared" si="145"/>
        <v/>
      </c>
      <c r="P805" s="53" t="str">
        <f t="shared" si="136"/>
        <v/>
      </c>
      <c r="Q805" s="52" t="str">
        <f t="shared" si="137"/>
        <v/>
      </c>
      <c r="R805" s="55" t="str">
        <f t="shared" si="138"/>
        <v/>
      </c>
      <c r="S805" s="52" t="str">
        <f t="shared" si="146"/>
        <v/>
      </c>
      <c r="T805" s="81" t="str">
        <f t="shared" si="139"/>
        <v/>
      </c>
      <c r="U805" s="53" t="str">
        <f>IF(S805="","",COUNTIF($S$7:S805,"該当２"))</f>
        <v/>
      </c>
      <c r="V805" s="56" t="str">
        <f t="shared" si="140"/>
        <v/>
      </c>
      <c r="W805" s="81" t="str">
        <f t="shared" si="141"/>
        <v/>
      </c>
      <c r="X805" s="53" t="str">
        <f>IF(V805="","",COUNTIF($V$7:V805,"該当３"))</f>
        <v/>
      </c>
    </row>
    <row r="806" spans="1:24">
      <c r="A806" s="237">
        <v>2020153004</v>
      </c>
      <c r="B806" s="237">
        <v>20</v>
      </c>
      <c r="C806" s="238">
        <v>201</v>
      </c>
      <c r="D806" s="239">
        <v>53</v>
      </c>
      <c r="E806" s="238">
        <v>4</v>
      </c>
      <c r="F806" s="237" t="s">
        <v>511</v>
      </c>
      <c r="G806" s="278" t="s">
        <v>512</v>
      </c>
      <c r="H806" s="237" t="s">
        <v>1145</v>
      </c>
      <c r="I806" s="237" t="s">
        <v>1149</v>
      </c>
      <c r="J806" s="51"/>
      <c r="K806" s="52" t="str">
        <f t="shared" si="142"/>
        <v/>
      </c>
      <c r="L806" s="81" t="str">
        <f t="shared" si="143"/>
        <v/>
      </c>
      <c r="M806" s="53" t="str">
        <f>IF(K806="","",COUNTIF($K$7:K806,"ﾘｽﾄ１"))</f>
        <v/>
      </c>
      <c r="N806" s="53" t="str">
        <f t="shared" si="144"/>
        <v/>
      </c>
      <c r="O806" s="54" t="str">
        <f t="shared" si="145"/>
        <v/>
      </c>
      <c r="P806" s="53" t="str">
        <f t="shared" si="136"/>
        <v/>
      </c>
      <c r="Q806" s="52" t="str">
        <f t="shared" si="137"/>
        <v/>
      </c>
      <c r="R806" s="55" t="str">
        <f t="shared" si="138"/>
        <v/>
      </c>
      <c r="S806" s="52" t="str">
        <f t="shared" si="146"/>
        <v/>
      </c>
      <c r="T806" s="81" t="str">
        <f t="shared" si="139"/>
        <v/>
      </c>
      <c r="U806" s="53" t="str">
        <f>IF(S806="","",COUNTIF($S$7:S806,"該当２"))</f>
        <v/>
      </c>
      <c r="V806" s="56" t="str">
        <f t="shared" si="140"/>
        <v/>
      </c>
      <c r="W806" s="81" t="str">
        <f t="shared" si="141"/>
        <v/>
      </c>
      <c r="X806" s="53" t="str">
        <f>IF(V806="","",COUNTIF($V$7:V806,"該当３"))</f>
        <v/>
      </c>
    </row>
    <row r="807" spans="1:24">
      <c r="A807" s="237">
        <v>2020153005</v>
      </c>
      <c r="B807" s="237">
        <v>20</v>
      </c>
      <c r="C807" s="238">
        <v>201</v>
      </c>
      <c r="D807" s="239">
        <v>53</v>
      </c>
      <c r="E807" s="238">
        <v>5</v>
      </c>
      <c r="F807" s="237" t="s">
        <v>511</v>
      </c>
      <c r="G807" s="278" t="s">
        <v>512</v>
      </c>
      <c r="H807" s="237" t="s">
        <v>1145</v>
      </c>
      <c r="I807" s="237" t="s">
        <v>1150</v>
      </c>
      <c r="J807" s="51"/>
      <c r="K807" s="52" t="str">
        <f t="shared" si="142"/>
        <v/>
      </c>
      <c r="L807" s="81" t="str">
        <f t="shared" si="143"/>
        <v/>
      </c>
      <c r="M807" s="53" t="str">
        <f>IF(K807="","",COUNTIF($K$7:K807,"ﾘｽﾄ１"))</f>
        <v/>
      </c>
      <c r="N807" s="53" t="str">
        <f t="shared" si="144"/>
        <v/>
      </c>
      <c r="O807" s="54" t="str">
        <f t="shared" si="145"/>
        <v/>
      </c>
      <c r="P807" s="53" t="str">
        <f t="shared" si="136"/>
        <v/>
      </c>
      <c r="Q807" s="52" t="str">
        <f t="shared" si="137"/>
        <v/>
      </c>
      <c r="R807" s="55" t="str">
        <f t="shared" si="138"/>
        <v/>
      </c>
      <c r="S807" s="52" t="str">
        <f t="shared" si="146"/>
        <v/>
      </c>
      <c r="T807" s="81" t="str">
        <f t="shared" si="139"/>
        <v/>
      </c>
      <c r="U807" s="53" t="str">
        <f>IF(S807="","",COUNTIF($S$7:S807,"該当２"))</f>
        <v/>
      </c>
      <c r="V807" s="56" t="str">
        <f t="shared" si="140"/>
        <v/>
      </c>
      <c r="W807" s="81" t="str">
        <f t="shared" si="141"/>
        <v/>
      </c>
      <c r="X807" s="53" t="str">
        <f>IF(V807="","",COUNTIF($V$7:V807,"該当３"))</f>
        <v/>
      </c>
    </row>
    <row r="808" spans="1:24">
      <c r="A808" s="237">
        <v>2020153006</v>
      </c>
      <c r="B808" s="237">
        <v>20</v>
      </c>
      <c r="C808" s="238">
        <v>201</v>
      </c>
      <c r="D808" s="239">
        <v>53</v>
      </c>
      <c r="E808" s="238">
        <v>6</v>
      </c>
      <c r="F808" s="237" t="s">
        <v>511</v>
      </c>
      <c r="G808" s="278" t="s">
        <v>512</v>
      </c>
      <c r="H808" s="237" t="s">
        <v>1145</v>
      </c>
      <c r="I808" s="237" t="s">
        <v>1151</v>
      </c>
      <c r="J808" s="51"/>
      <c r="K808" s="52" t="str">
        <f t="shared" si="142"/>
        <v/>
      </c>
      <c r="L808" s="81" t="str">
        <f t="shared" si="143"/>
        <v/>
      </c>
      <c r="M808" s="53" t="str">
        <f>IF(K808="","",COUNTIF($K$7:K808,"ﾘｽﾄ１"))</f>
        <v/>
      </c>
      <c r="N808" s="53" t="str">
        <f t="shared" si="144"/>
        <v/>
      </c>
      <c r="O808" s="54" t="str">
        <f t="shared" si="145"/>
        <v/>
      </c>
      <c r="P808" s="53" t="str">
        <f t="shared" si="136"/>
        <v/>
      </c>
      <c r="Q808" s="52" t="str">
        <f t="shared" si="137"/>
        <v/>
      </c>
      <c r="R808" s="55" t="str">
        <f t="shared" si="138"/>
        <v/>
      </c>
      <c r="S808" s="52" t="str">
        <f t="shared" si="146"/>
        <v/>
      </c>
      <c r="T808" s="81" t="str">
        <f t="shared" si="139"/>
        <v/>
      </c>
      <c r="U808" s="53" t="str">
        <f>IF(S808="","",COUNTIF($S$7:S808,"該当２"))</f>
        <v/>
      </c>
      <c r="V808" s="56" t="str">
        <f t="shared" si="140"/>
        <v/>
      </c>
      <c r="W808" s="81" t="str">
        <f t="shared" si="141"/>
        <v/>
      </c>
      <c r="X808" s="53" t="str">
        <f>IF(V808="","",COUNTIF($V$7:V808,"該当３"))</f>
        <v/>
      </c>
    </row>
    <row r="809" spans="1:24">
      <c r="A809" s="237">
        <v>2020153007</v>
      </c>
      <c r="B809" s="237">
        <v>20</v>
      </c>
      <c r="C809" s="238">
        <v>201</v>
      </c>
      <c r="D809" s="239">
        <v>53</v>
      </c>
      <c r="E809" s="238">
        <v>7</v>
      </c>
      <c r="F809" s="237" t="s">
        <v>511</v>
      </c>
      <c r="G809" s="278" t="s">
        <v>512</v>
      </c>
      <c r="H809" s="237" t="s">
        <v>1145</v>
      </c>
      <c r="I809" s="237" t="s">
        <v>1152</v>
      </c>
      <c r="J809" s="51"/>
      <c r="K809" s="52" t="str">
        <f t="shared" si="142"/>
        <v/>
      </c>
      <c r="L809" s="81" t="str">
        <f t="shared" si="143"/>
        <v/>
      </c>
      <c r="M809" s="53" t="str">
        <f>IF(K809="","",COUNTIF($K$7:K809,"ﾘｽﾄ１"))</f>
        <v/>
      </c>
      <c r="N809" s="53" t="str">
        <f t="shared" si="144"/>
        <v/>
      </c>
      <c r="O809" s="54" t="str">
        <f t="shared" si="145"/>
        <v/>
      </c>
      <c r="P809" s="53" t="str">
        <f t="shared" si="136"/>
        <v/>
      </c>
      <c r="Q809" s="52" t="str">
        <f t="shared" si="137"/>
        <v/>
      </c>
      <c r="R809" s="55" t="str">
        <f t="shared" si="138"/>
        <v/>
      </c>
      <c r="S809" s="52" t="str">
        <f t="shared" si="146"/>
        <v/>
      </c>
      <c r="T809" s="81" t="str">
        <f t="shared" si="139"/>
        <v/>
      </c>
      <c r="U809" s="53" t="str">
        <f>IF(S809="","",COUNTIF($S$7:S809,"該当２"))</f>
        <v/>
      </c>
      <c r="V809" s="56" t="str">
        <f t="shared" si="140"/>
        <v/>
      </c>
      <c r="W809" s="81" t="str">
        <f t="shared" si="141"/>
        <v/>
      </c>
      <c r="X809" s="53" t="str">
        <f>IF(V809="","",COUNTIF($V$7:V809,"該当３"))</f>
        <v/>
      </c>
    </row>
    <row r="810" spans="1:24">
      <c r="A810" s="237">
        <v>2020153008</v>
      </c>
      <c r="B810" s="237">
        <v>20</v>
      </c>
      <c r="C810" s="238">
        <v>201</v>
      </c>
      <c r="D810" s="239">
        <v>53</v>
      </c>
      <c r="E810" s="238">
        <v>8</v>
      </c>
      <c r="F810" s="237" t="s">
        <v>511</v>
      </c>
      <c r="G810" s="278" t="s">
        <v>512</v>
      </c>
      <c r="H810" s="237" t="s">
        <v>1145</v>
      </c>
      <c r="I810" s="237" t="s">
        <v>1153</v>
      </c>
      <c r="J810" s="51"/>
      <c r="K810" s="52" t="str">
        <f t="shared" si="142"/>
        <v/>
      </c>
      <c r="L810" s="81" t="str">
        <f t="shared" si="143"/>
        <v/>
      </c>
      <c r="M810" s="53" t="str">
        <f>IF(K810="","",COUNTIF($K$7:K810,"ﾘｽﾄ１"))</f>
        <v/>
      </c>
      <c r="N810" s="53" t="str">
        <f t="shared" si="144"/>
        <v/>
      </c>
      <c r="O810" s="54" t="str">
        <f t="shared" si="145"/>
        <v/>
      </c>
      <c r="P810" s="53" t="str">
        <f t="shared" si="136"/>
        <v/>
      </c>
      <c r="Q810" s="52" t="str">
        <f t="shared" si="137"/>
        <v/>
      </c>
      <c r="R810" s="55" t="str">
        <f t="shared" si="138"/>
        <v/>
      </c>
      <c r="S810" s="52" t="str">
        <f t="shared" si="146"/>
        <v/>
      </c>
      <c r="T810" s="81" t="str">
        <f t="shared" si="139"/>
        <v/>
      </c>
      <c r="U810" s="53" t="str">
        <f>IF(S810="","",COUNTIF($S$7:S810,"該当２"))</f>
        <v/>
      </c>
      <c r="V810" s="56" t="str">
        <f t="shared" si="140"/>
        <v/>
      </c>
      <c r="W810" s="81" t="str">
        <f t="shared" si="141"/>
        <v/>
      </c>
      <c r="X810" s="53" t="str">
        <f>IF(V810="","",COUNTIF($V$7:V810,"該当３"))</f>
        <v/>
      </c>
    </row>
    <row r="811" spans="1:24">
      <c r="A811" s="237">
        <v>2020200000</v>
      </c>
      <c r="B811" s="237">
        <v>20</v>
      </c>
      <c r="C811" s="238">
        <v>202</v>
      </c>
      <c r="D811" s="239">
        <v>0</v>
      </c>
      <c r="E811" s="238">
        <v>0</v>
      </c>
      <c r="F811" s="237" t="s">
        <v>511</v>
      </c>
      <c r="G811" s="278" t="s">
        <v>1154</v>
      </c>
      <c r="H811" s="237"/>
      <c r="I811" s="237"/>
      <c r="J811" s="51"/>
      <c r="K811" s="52" t="str">
        <f t="shared" si="142"/>
        <v>ﾘｽﾄ１</v>
      </c>
      <c r="L811" s="81" t="str">
        <f t="shared" si="143"/>
        <v>松本市</v>
      </c>
      <c r="M811" s="53">
        <f>IF(K811="","",COUNTIF($K$7:K811,"ﾘｽﾄ１"))</f>
        <v>2</v>
      </c>
      <c r="N811" s="53" t="str">
        <f t="shared" si="144"/>
        <v/>
      </c>
      <c r="O811" s="54" t="str">
        <f t="shared" si="145"/>
        <v/>
      </c>
      <c r="P811" s="53" t="str">
        <f t="shared" si="136"/>
        <v/>
      </c>
      <c r="Q811" s="52" t="str">
        <f t="shared" si="137"/>
        <v/>
      </c>
      <c r="R811" s="55" t="str">
        <f t="shared" si="138"/>
        <v/>
      </c>
      <c r="S811" s="52" t="str">
        <f t="shared" si="146"/>
        <v/>
      </c>
      <c r="T811" s="81" t="str">
        <f t="shared" si="139"/>
        <v/>
      </c>
      <c r="U811" s="53" t="str">
        <f>IF(S811="","",COUNTIF($S$7:S811,"該当２"))</f>
        <v/>
      </c>
      <c r="V811" s="56" t="str">
        <f t="shared" si="140"/>
        <v/>
      </c>
      <c r="W811" s="81" t="str">
        <f t="shared" si="141"/>
        <v/>
      </c>
      <c r="X811" s="53" t="str">
        <f>IF(V811="","",COUNTIF($V$7:V811,"該当３"))</f>
        <v/>
      </c>
    </row>
    <row r="812" spans="1:24">
      <c r="A812" s="237">
        <v>2020201000</v>
      </c>
      <c r="B812" s="237">
        <v>20</v>
      </c>
      <c r="C812" s="238">
        <v>202</v>
      </c>
      <c r="D812" s="239">
        <v>1</v>
      </c>
      <c r="E812" s="238">
        <v>0</v>
      </c>
      <c r="F812" s="237" t="s">
        <v>511</v>
      </c>
      <c r="G812" s="278" t="s">
        <v>1154</v>
      </c>
      <c r="H812" s="240" t="s">
        <v>4496</v>
      </c>
      <c r="I812" s="237"/>
      <c r="J812" s="51"/>
      <c r="K812" s="52" t="str">
        <f t="shared" si="142"/>
        <v/>
      </c>
      <c r="L812" s="81" t="str">
        <f t="shared" si="143"/>
        <v/>
      </c>
      <c r="M812" s="53" t="str">
        <f>IF(K812="","",COUNTIF($K$7:K812,"ﾘｽﾄ１"))</f>
        <v/>
      </c>
      <c r="N812" s="53" t="str">
        <f t="shared" si="144"/>
        <v/>
      </c>
      <c r="O812" s="54" t="str">
        <f t="shared" si="145"/>
        <v/>
      </c>
      <c r="P812" s="53" t="str">
        <f t="shared" si="136"/>
        <v/>
      </c>
      <c r="Q812" s="52" t="str">
        <f t="shared" si="137"/>
        <v/>
      </c>
      <c r="R812" s="55" t="str">
        <f t="shared" si="138"/>
        <v/>
      </c>
      <c r="S812" s="52" t="str">
        <f t="shared" si="146"/>
        <v/>
      </c>
      <c r="T812" s="81" t="str">
        <f t="shared" si="139"/>
        <v/>
      </c>
      <c r="U812" s="53" t="str">
        <f>IF(S812="","",COUNTIF($S$7:S812,"該当２"))</f>
        <v/>
      </c>
      <c r="V812" s="56" t="str">
        <f t="shared" si="140"/>
        <v/>
      </c>
      <c r="W812" s="81" t="str">
        <f t="shared" si="141"/>
        <v/>
      </c>
      <c r="X812" s="53" t="str">
        <f>IF(V812="","",COUNTIF($V$7:V812,"該当３"))</f>
        <v/>
      </c>
    </row>
    <row r="813" spans="1:24">
      <c r="A813" s="237">
        <v>2020201001</v>
      </c>
      <c r="B813" s="237">
        <v>20</v>
      </c>
      <c r="C813" s="238">
        <v>202</v>
      </c>
      <c r="D813" s="239">
        <v>1</v>
      </c>
      <c r="E813" s="238">
        <v>1</v>
      </c>
      <c r="F813" s="237" t="s">
        <v>511</v>
      </c>
      <c r="G813" s="278" t="s">
        <v>1154</v>
      </c>
      <c r="H813" s="240" t="s">
        <v>4496</v>
      </c>
      <c r="I813" s="237" t="s">
        <v>1155</v>
      </c>
      <c r="J813" s="51"/>
      <c r="K813" s="52" t="str">
        <f t="shared" si="142"/>
        <v/>
      </c>
      <c r="L813" s="81" t="str">
        <f t="shared" si="143"/>
        <v/>
      </c>
      <c r="M813" s="53" t="str">
        <f>IF(K813="","",COUNTIF($K$7:K813,"ﾘｽﾄ１"))</f>
        <v/>
      </c>
      <c r="N813" s="53" t="str">
        <f t="shared" si="144"/>
        <v/>
      </c>
      <c r="O813" s="54" t="str">
        <f t="shared" si="145"/>
        <v/>
      </c>
      <c r="P813" s="53" t="str">
        <f t="shared" si="136"/>
        <v/>
      </c>
      <c r="Q813" s="52" t="str">
        <f t="shared" si="137"/>
        <v/>
      </c>
      <c r="R813" s="55" t="str">
        <f t="shared" si="138"/>
        <v/>
      </c>
      <c r="S813" s="52" t="str">
        <f t="shared" si="146"/>
        <v/>
      </c>
      <c r="T813" s="81" t="str">
        <f t="shared" si="139"/>
        <v/>
      </c>
      <c r="U813" s="53" t="str">
        <f>IF(S813="","",COUNTIF($S$7:S813,"該当２"))</f>
        <v/>
      </c>
      <c r="V813" s="56" t="str">
        <f t="shared" si="140"/>
        <v/>
      </c>
      <c r="W813" s="81" t="str">
        <f t="shared" si="141"/>
        <v/>
      </c>
      <c r="X813" s="53" t="str">
        <f>IF(V813="","",COUNTIF($V$7:V813,"該当３"))</f>
        <v/>
      </c>
    </row>
    <row r="814" spans="1:24">
      <c r="A814" s="237">
        <v>2020201002</v>
      </c>
      <c r="B814" s="237">
        <v>20</v>
      </c>
      <c r="C814" s="238">
        <v>202</v>
      </c>
      <c r="D814" s="239">
        <v>1</v>
      </c>
      <c r="E814" s="238">
        <v>2</v>
      </c>
      <c r="F814" s="237" t="s">
        <v>511</v>
      </c>
      <c r="G814" s="278" t="s">
        <v>1154</v>
      </c>
      <c r="H814" s="240" t="s">
        <v>4496</v>
      </c>
      <c r="I814" s="237" t="s">
        <v>1156</v>
      </c>
      <c r="J814" s="51"/>
      <c r="K814" s="52" t="str">
        <f t="shared" si="142"/>
        <v/>
      </c>
      <c r="L814" s="81" t="str">
        <f t="shared" si="143"/>
        <v/>
      </c>
      <c r="M814" s="53" t="str">
        <f>IF(K814="","",COUNTIF($K$7:K814,"ﾘｽﾄ１"))</f>
        <v/>
      </c>
      <c r="N814" s="53" t="str">
        <f t="shared" si="144"/>
        <v/>
      </c>
      <c r="O814" s="54" t="str">
        <f t="shared" si="145"/>
        <v/>
      </c>
      <c r="P814" s="53" t="str">
        <f t="shared" si="136"/>
        <v/>
      </c>
      <c r="Q814" s="52" t="str">
        <f t="shared" si="137"/>
        <v/>
      </c>
      <c r="R814" s="55" t="str">
        <f t="shared" si="138"/>
        <v/>
      </c>
      <c r="S814" s="52" t="str">
        <f t="shared" si="146"/>
        <v/>
      </c>
      <c r="T814" s="81" t="str">
        <f t="shared" si="139"/>
        <v/>
      </c>
      <c r="U814" s="53" t="str">
        <f>IF(S814="","",COUNTIF($S$7:S814,"該当２"))</f>
        <v/>
      </c>
      <c r="V814" s="56" t="str">
        <f t="shared" si="140"/>
        <v/>
      </c>
      <c r="W814" s="81" t="str">
        <f t="shared" si="141"/>
        <v/>
      </c>
      <c r="X814" s="53" t="str">
        <f>IF(V814="","",COUNTIF($V$7:V814,"該当３"))</f>
        <v/>
      </c>
    </row>
    <row r="815" spans="1:24">
      <c r="A815" s="237">
        <v>2020201003</v>
      </c>
      <c r="B815" s="237">
        <v>20</v>
      </c>
      <c r="C815" s="238">
        <v>202</v>
      </c>
      <c r="D815" s="239">
        <v>1</v>
      </c>
      <c r="E815" s="238">
        <v>3</v>
      </c>
      <c r="F815" s="237" t="s">
        <v>511</v>
      </c>
      <c r="G815" s="278" t="s">
        <v>1154</v>
      </c>
      <c r="H815" s="240" t="s">
        <v>4496</v>
      </c>
      <c r="I815" s="237" t="s">
        <v>1157</v>
      </c>
      <c r="J815" s="51"/>
      <c r="K815" s="52" t="str">
        <f t="shared" si="142"/>
        <v/>
      </c>
      <c r="L815" s="81" t="str">
        <f t="shared" si="143"/>
        <v/>
      </c>
      <c r="M815" s="53" t="str">
        <f>IF(K815="","",COUNTIF($K$7:K815,"ﾘｽﾄ１"))</f>
        <v/>
      </c>
      <c r="N815" s="53" t="str">
        <f t="shared" si="144"/>
        <v/>
      </c>
      <c r="O815" s="54" t="str">
        <f t="shared" si="145"/>
        <v/>
      </c>
      <c r="P815" s="53" t="str">
        <f t="shared" si="136"/>
        <v/>
      </c>
      <c r="Q815" s="52" t="str">
        <f t="shared" si="137"/>
        <v/>
      </c>
      <c r="R815" s="55" t="str">
        <f t="shared" si="138"/>
        <v/>
      </c>
      <c r="S815" s="52" t="str">
        <f t="shared" si="146"/>
        <v/>
      </c>
      <c r="T815" s="81" t="str">
        <f t="shared" si="139"/>
        <v/>
      </c>
      <c r="U815" s="53" t="str">
        <f>IF(S815="","",COUNTIF($S$7:S815,"該当２"))</f>
        <v/>
      </c>
      <c r="V815" s="56" t="str">
        <f t="shared" si="140"/>
        <v/>
      </c>
      <c r="W815" s="81" t="str">
        <f t="shared" si="141"/>
        <v/>
      </c>
      <c r="X815" s="53" t="str">
        <f>IF(V815="","",COUNTIF($V$7:V815,"該当３"))</f>
        <v/>
      </c>
    </row>
    <row r="816" spans="1:24">
      <c r="A816" s="237">
        <v>2020201004</v>
      </c>
      <c r="B816" s="237">
        <v>20</v>
      </c>
      <c r="C816" s="238">
        <v>202</v>
      </c>
      <c r="D816" s="239">
        <v>1</v>
      </c>
      <c r="E816" s="238">
        <v>4</v>
      </c>
      <c r="F816" s="237" t="s">
        <v>511</v>
      </c>
      <c r="G816" s="278" t="s">
        <v>1154</v>
      </c>
      <c r="H816" s="240" t="s">
        <v>4496</v>
      </c>
      <c r="I816" s="237" t="s">
        <v>1158</v>
      </c>
      <c r="J816" s="51"/>
      <c r="K816" s="52" t="str">
        <f t="shared" si="142"/>
        <v/>
      </c>
      <c r="L816" s="81" t="str">
        <f t="shared" si="143"/>
        <v/>
      </c>
      <c r="M816" s="53" t="str">
        <f>IF(K816="","",COUNTIF($K$7:K816,"ﾘｽﾄ１"))</f>
        <v/>
      </c>
      <c r="N816" s="53" t="str">
        <f t="shared" si="144"/>
        <v/>
      </c>
      <c r="O816" s="54" t="str">
        <f t="shared" si="145"/>
        <v/>
      </c>
      <c r="P816" s="53" t="str">
        <f t="shared" si="136"/>
        <v/>
      </c>
      <c r="Q816" s="52" t="str">
        <f t="shared" si="137"/>
        <v/>
      </c>
      <c r="R816" s="55" t="str">
        <f t="shared" si="138"/>
        <v/>
      </c>
      <c r="S816" s="52" t="str">
        <f t="shared" si="146"/>
        <v/>
      </c>
      <c r="T816" s="81" t="str">
        <f t="shared" si="139"/>
        <v/>
      </c>
      <c r="U816" s="53" t="str">
        <f>IF(S816="","",COUNTIF($S$7:S816,"該当２"))</f>
        <v/>
      </c>
      <c r="V816" s="56" t="str">
        <f t="shared" si="140"/>
        <v/>
      </c>
      <c r="W816" s="81" t="str">
        <f t="shared" si="141"/>
        <v/>
      </c>
      <c r="X816" s="53" t="str">
        <f>IF(V816="","",COUNTIF($V$7:V816,"該当３"))</f>
        <v/>
      </c>
    </row>
    <row r="817" spans="1:24">
      <c r="A817" s="237">
        <v>2020201005</v>
      </c>
      <c r="B817" s="237">
        <v>20</v>
      </c>
      <c r="C817" s="238">
        <v>202</v>
      </c>
      <c r="D817" s="239">
        <v>1</v>
      </c>
      <c r="E817" s="238">
        <v>5</v>
      </c>
      <c r="F817" s="237" t="s">
        <v>511</v>
      </c>
      <c r="G817" s="278" t="s">
        <v>1154</v>
      </c>
      <c r="H817" s="240" t="s">
        <v>4496</v>
      </c>
      <c r="I817" s="237" t="s">
        <v>1159</v>
      </c>
      <c r="J817" s="51"/>
      <c r="K817" s="52" t="str">
        <f t="shared" si="142"/>
        <v/>
      </c>
      <c r="L817" s="81" t="str">
        <f t="shared" si="143"/>
        <v/>
      </c>
      <c r="M817" s="53" t="str">
        <f>IF(K817="","",COUNTIF($K$7:K817,"ﾘｽﾄ１"))</f>
        <v/>
      </c>
      <c r="N817" s="53" t="str">
        <f t="shared" si="144"/>
        <v/>
      </c>
      <c r="O817" s="54" t="str">
        <f t="shared" si="145"/>
        <v/>
      </c>
      <c r="P817" s="53" t="str">
        <f t="shared" si="136"/>
        <v/>
      </c>
      <c r="Q817" s="52" t="str">
        <f t="shared" si="137"/>
        <v/>
      </c>
      <c r="R817" s="55" t="str">
        <f t="shared" si="138"/>
        <v/>
      </c>
      <c r="S817" s="52" t="str">
        <f t="shared" si="146"/>
        <v/>
      </c>
      <c r="T817" s="81" t="str">
        <f t="shared" si="139"/>
        <v/>
      </c>
      <c r="U817" s="53" t="str">
        <f>IF(S817="","",COUNTIF($S$7:S817,"該当２"))</f>
        <v/>
      </c>
      <c r="V817" s="56" t="str">
        <f t="shared" si="140"/>
        <v/>
      </c>
      <c r="W817" s="81" t="str">
        <f t="shared" si="141"/>
        <v/>
      </c>
      <c r="X817" s="53" t="str">
        <f>IF(V817="","",COUNTIF($V$7:V817,"該当３"))</f>
        <v/>
      </c>
    </row>
    <row r="818" spans="1:24">
      <c r="A818" s="237">
        <v>2020201006</v>
      </c>
      <c r="B818" s="237">
        <v>20</v>
      </c>
      <c r="C818" s="238">
        <v>202</v>
      </c>
      <c r="D818" s="239">
        <v>1</v>
      </c>
      <c r="E818" s="238">
        <v>6</v>
      </c>
      <c r="F818" s="237" t="s">
        <v>511</v>
      </c>
      <c r="G818" s="278" t="s">
        <v>1154</v>
      </c>
      <c r="H818" s="240" t="s">
        <v>4496</v>
      </c>
      <c r="I818" s="237" t="s">
        <v>1160</v>
      </c>
      <c r="J818" s="51"/>
      <c r="K818" s="52" t="str">
        <f t="shared" si="142"/>
        <v/>
      </c>
      <c r="L818" s="81" t="str">
        <f t="shared" si="143"/>
        <v/>
      </c>
      <c r="M818" s="53" t="str">
        <f>IF(K818="","",COUNTIF($K$7:K818,"ﾘｽﾄ１"))</f>
        <v/>
      </c>
      <c r="N818" s="53" t="str">
        <f t="shared" si="144"/>
        <v/>
      </c>
      <c r="O818" s="54" t="str">
        <f t="shared" si="145"/>
        <v/>
      </c>
      <c r="P818" s="53" t="str">
        <f t="shared" si="136"/>
        <v/>
      </c>
      <c r="Q818" s="52" t="str">
        <f t="shared" si="137"/>
        <v/>
      </c>
      <c r="R818" s="55" t="str">
        <f t="shared" si="138"/>
        <v/>
      </c>
      <c r="S818" s="52" t="str">
        <f t="shared" si="146"/>
        <v/>
      </c>
      <c r="T818" s="81" t="str">
        <f t="shared" si="139"/>
        <v/>
      </c>
      <c r="U818" s="53" t="str">
        <f>IF(S818="","",COUNTIF($S$7:S818,"該当２"))</f>
        <v/>
      </c>
      <c r="V818" s="56" t="str">
        <f t="shared" si="140"/>
        <v/>
      </c>
      <c r="W818" s="81" t="str">
        <f t="shared" si="141"/>
        <v/>
      </c>
      <c r="X818" s="53" t="str">
        <f>IF(V818="","",COUNTIF($V$7:V818,"該当３"))</f>
        <v/>
      </c>
    </row>
    <row r="819" spans="1:24">
      <c r="A819" s="237">
        <v>2020201007</v>
      </c>
      <c r="B819" s="237">
        <v>20</v>
      </c>
      <c r="C819" s="238">
        <v>202</v>
      </c>
      <c r="D819" s="239">
        <v>1</v>
      </c>
      <c r="E819" s="238">
        <v>7</v>
      </c>
      <c r="F819" s="237" t="s">
        <v>511</v>
      </c>
      <c r="G819" s="278" t="s">
        <v>1154</v>
      </c>
      <c r="H819" s="240" t="s">
        <v>4496</v>
      </c>
      <c r="I819" s="237" t="s">
        <v>1161</v>
      </c>
      <c r="J819" s="51"/>
      <c r="K819" s="52" t="str">
        <f t="shared" si="142"/>
        <v/>
      </c>
      <c r="L819" s="81" t="str">
        <f t="shared" si="143"/>
        <v/>
      </c>
      <c r="M819" s="53" t="str">
        <f>IF(K819="","",COUNTIF($K$7:K819,"ﾘｽﾄ１"))</f>
        <v/>
      </c>
      <c r="N819" s="53" t="str">
        <f t="shared" si="144"/>
        <v/>
      </c>
      <c r="O819" s="54" t="str">
        <f t="shared" si="145"/>
        <v/>
      </c>
      <c r="P819" s="53" t="str">
        <f t="shared" si="136"/>
        <v/>
      </c>
      <c r="Q819" s="52" t="str">
        <f t="shared" si="137"/>
        <v/>
      </c>
      <c r="R819" s="55" t="str">
        <f t="shared" si="138"/>
        <v/>
      </c>
      <c r="S819" s="52" t="str">
        <f t="shared" si="146"/>
        <v/>
      </c>
      <c r="T819" s="81" t="str">
        <f t="shared" si="139"/>
        <v/>
      </c>
      <c r="U819" s="53" t="str">
        <f>IF(S819="","",COUNTIF($S$7:S819,"該当２"))</f>
        <v/>
      </c>
      <c r="V819" s="56" t="str">
        <f t="shared" si="140"/>
        <v/>
      </c>
      <c r="W819" s="81" t="str">
        <f t="shared" si="141"/>
        <v/>
      </c>
      <c r="X819" s="53" t="str">
        <f>IF(V819="","",COUNTIF($V$7:V819,"該当３"))</f>
        <v/>
      </c>
    </row>
    <row r="820" spans="1:24">
      <c r="A820" s="237">
        <v>2020201008</v>
      </c>
      <c r="B820" s="237">
        <v>20</v>
      </c>
      <c r="C820" s="238">
        <v>202</v>
      </c>
      <c r="D820" s="239">
        <v>1</v>
      </c>
      <c r="E820" s="238">
        <v>8</v>
      </c>
      <c r="F820" s="237" t="s">
        <v>511</v>
      </c>
      <c r="G820" s="278" t="s">
        <v>1154</v>
      </c>
      <c r="H820" s="240" t="s">
        <v>4496</v>
      </c>
      <c r="I820" s="237" t="s">
        <v>1162</v>
      </c>
      <c r="J820" s="51"/>
      <c r="K820" s="52" t="str">
        <f t="shared" si="142"/>
        <v/>
      </c>
      <c r="L820" s="81" t="str">
        <f t="shared" si="143"/>
        <v/>
      </c>
      <c r="M820" s="53" t="str">
        <f>IF(K820="","",COUNTIF($K$7:K820,"ﾘｽﾄ１"))</f>
        <v/>
      </c>
      <c r="N820" s="53" t="str">
        <f t="shared" si="144"/>
        <v/>
      </c>
      <c r="O820" s="54" t="str">
        <f t="shared" si="145"/>
        <v/>
      </c>
      <c r="P820" s="53" t="str">
        <f t="shared" si="136"/>
        <v/>
      </c>
      <c r="Q820" s="52" t="str">
        <f t="shared" si="137"/>
        <v/>
      </c>
      <c r="R820" s="55" t="str">
        <f t="shared" si="138"/>
        <v/>
      </c>
      <c r="S820" s="52" t="str">
        <f t="shared" si="146"/>
        <v/>
      </c>
      <c r="T820" s="81" t="str">
        <f t="shared" si="139"/>
        <v/>
      </c>
      <c r="U820" s="53" t="str">
        <f>IF(S820="","",COUNTIF($S$7:S820,"該当２"))</f>
        <v/>
      </c>
      <c r="V820" s="56" t="str">
        <f t="shared" si="140"/>
        <v/>
      </c>
      <c r="W820" s="81" t="str">
        <f t="shared" si="141"/>
        <v/>
      </c>
      <c r="X820" s="53" t="str">
        <f>IF(V820="","",COUNTIF($V$7:V820,"該当３"))</f>
        <v/>
      </c>
    </row>
    <row r="821" spans="1:24">
      <c r="A821" s="237">
        <v>2020201009</v>
      </c>
      <c r="B821" s="237">
        <v>20</v>
      </c>
      <c r="C821" s="238">
        <v>202</v>
      </c>
      <c r="D821" s="239">
        <v>1</v>
      </c>
      <c r="E821" s="238">
        <v>9</v>
      </c>
      <c r="F821" s="237" t="s">
        <v>511</v>
      </c>
      <c r="G821" s="278" t="s">
        <v>1154</v>
      </c>
      <c r="H821" s="240" t="s">
        <v>4496</v>
      </c>
      <c r="I821" s="237" t="s">
        <v>1163</v>
      </c>
      <c r="J821" s="51"/>
      <c r="K821" s="52" t="str">
        <f t="shared" si="142"/>
        <v/>
      </c>
      <c r="L821" s="81" t="str">
        <f t="shared" si="143"/>
        <v/>
      </c>
      <c r="M821" s="53" t="str">
        <f>IF(K821="","",COUNTIF($K$7:K821,"ﾘｽﾄ１"))</f>
        <v/>
      </c>
      <c r="N821" s="53" t="str">
        <f t="shared" si="144"/>
        <v/>
      </c>
      <c r="O821" s="54" t="str">
        <f t="shared" si="145"/>
        <v/>
      </c>
      <c r="P821" s="53" t="str">
        <f t="shared" si="136"/>
        <v/>
      </c>
      <c r="Q821" s="52" t="str">
        <f t="shared" si="137"/>
        <v/>
      </c>
      <c r="R821" s="55" t="str">
        <f t="shared" si="138"/>
        <v/>
      </c>
      <c r="S821" s="52" t="str">
        <f t="shared" si="146"/>
        <v/>
      </c>
      <c r="T821" s="81" t="str">
        <f t="shared" si="139"/>
        <v/>
      </c>
      <c r="U821" s="53" t="str">
        <f>IF(S821="","",COUNTIF($S$7:S821,"該当２"))</f>
        <v/>
      </c>
      <c r="V821" s="56" t="str">
        <f t="shared" si="140"/>
        <v/>
      </c>
      <c r="W821" s="81" t="str">
        <f t="shared" si="141"/>
        <v/>
      </c>
      <c r="X821" s="53" t="str">
        <f>IF(V821="","",COUNTIF($V$7:V821,"該当３"))</f>
        <v/>
      </c>
    </row>
    <row r="822" spans="1:24">
      <c r="A822" s="237">
        <v>2020201010</v>
      </c>
      <c r="B822" s="237">
        <v>20</v>
      </c>
      <c r="C822" s="238">
        <v>202</v>
      </c>
      <c r="D822" s="239">
        <v>1</v>
      </c>
      <c r="E822" s="238">
        <v>10</v>
      </c>
      <c r="F822" s="237" t="s">
        <v>511</v>
      </c>
      <c r="G822" s="278" t="s">
        <v>1154</v>
      </c>
      <c r="H822" s="240" t="s">
        <v>4496</v>
      </c>
      <c r="I822" s="237" t="s">
        <v>1164</v>
      </c>
      <c r="J822" s="51"/>
      <c r="K822" s="52" t="str">
        <f t="shared" si="142"/>
        <v/>
      </c>
      <c r="L822" s="81" t="str">
        <f t="shared" si="143"/>
        <v/>
      </c>
      <c r="M822" s="53" t="str">
        <f>IF(K822="","",COUNTIF($K$7:K822,"ﾘｽﾄ１"))</f>
        <v/>
      </c>
      <c r="N822" s="53" t="str">
        <f t="shared" si="144"/>
        <v/>
      </c>
      <c r="O822" s="54" t="str">
        <f t="shared" si="145"/>
        <v/>
      </c>
      <c r="P822" s="53" t="str">
        <f t="shared" si="136"/>
        <v/>
      </c>
      <c r="Q822" s="52" t="str">
        <f t="shared" si="137"/>
        <v/>
      </c>
      <c r="R822" s="55" t="str">
        <f t="shared" si="138"/>
        <v/>
      </c>
      <c r="S822" s="52" t="str">
        <f t="shared" si="146"/>
        <v/>
      </c>
      <c r="T822" s="81" t="str">
        <f t="shared" si="139"/>
        <v/>
      </c>
      <c r="U822" s="53" t="str">
        <f>IF(S822="","",COUNTIF($S$7:S822,"該当２"))</f>
        <v/>
      </c>
      <c r="V822" s="56" t="str">
        <f t="shared" si="140"/>
        <v/>
      </c>
      <c r="W822" s="81" t="str">
        <f t="shared" si="141"/>
        <v/>
      </c>
      <c r="X822" s="53" t="str">
        <f>IF(V822="","",COUNTIF($V$7:V822,"該当３"))</f>
        <v/>
      </c>
    </row>
    <row r="823" spans="1:24">
      <c r="A823" s="237">
        <v>2020201011</v>
      </c>
      <c r="B823" s="237">
        <v>20</v>
      </c>
      <c r="C823" s="238">
        <v>202</v>
      </c>
      <c r="D823" s="239">
        <v>1</v>
      </c>
      <c r="E823" s="238">
        <v>11</v>
      </c>
      <c r="F823" s="237" t="s">
        <v>511</v>
      </c>
      <c r="G823" s="278" t="s">
        <v>1154</v>
      </c>
      <c r="H823" s="240" t="s">
        <v>4496</v>
      </c>
      <c r="I823" s="237" t="s">
        <v>958</v>
      </c>
      <c r="J823" s="51"/>
      <c r="K823" s="52" t="str">
        <f t="shared" si="142"/>
        <v/>
      </c>
      <c r="L823" s="81" t="str">
        <f t="shared" si="143"/>
        <v/>
      </c>
      <c r="M823" s="53" t="str">
        <f>IF(K823="","",COUNTIF($K$7:K823,"ﾘｽﾄ１"))</f>
        <v/>
      </c>
      <c r="N823" s="53" t="str">
        <f t="shared" si="144"/>
        <v/>
      </c>
      <c r="O823" s="54" t="str">
        <f t="shared" si="145"/>
        <v/>
      </c>
      <c r="P823" s="53" t="str">
        <f t="shared" si="136"/>
        <v/>
      </c>
      <c r="Q823" s="52" t="str">
        <f t="shared" si="137"/>
        <v/>
      </c>
      <c r="R823" s="55" t="str">
        <f t="shared" si="138"/>
        <v/>
      </c>
      <c r="S823" s="52" t="str">
        <f t="shared" si="146"/>
        <v/>
      </c>
      <c r="T823" s="81" t="str">
        <f t="shared" si="139"/>
        <v/>
      </c>
      <c r="U823" s="53" t="str">
        <f>IF(S823="","",COUNTIF($S$7:S823,"該当２"))</f>
        <v/>
      </c>
      <c r="V823" s="56" t="str">
        <f t="shared" si="140"/>
        <v/>
      </c>
      <c r="W823" s="81" t="str">
        <f t="shared" si="141"/>
        <v/>
      </c>
      <c r="X823" s="53" t="str">
        <f>IF(V823="","",COUNTIF($V$7:V823,"該当３"))</f>
        <v/>
      </c>
    </row>
    <row r="824" spans="1:24">
      <c r="A824" s="237">
        <v>2020201012</v>
      </c>
      <c r="B824" s="237">
        <v>20</v>
      </c>
      <c r="C824" s="238">
        <v>202</v>
      </c>
      <c r="D824" s="239">
        <v>1</v>
      </c>
      <c r="E824" s="238">
        <v>12</v>
      </c>
      <c r="F824" s="237" t="s">
        <v>511</v>
      </c>
      <c r="G824" s="278" t="s">
        <v>1154</v>
      </c>
      <c r="H824" s="240" t="s">
        <v>4496</v>
      </c>
      <c r="I824" s="237" t="s">
        <v>3</v>
      </c>
      <c r="J824" s="51"/>
      <c r="K824" s="52" t="str">
        <f t="shared" si="142"/>
        <v/>
      </c>
      <c r="L824" s="81" t="str">
        <f t="shared" si="143"/>
        <v/>
      </c>
      <c r="M824" s="53" t="str">
        <f>IF(K824="","",COUNTIF($K$7:K824,"ﾘｽﾄ１"))</f>
        <v/>
      </c>
      <c r="N824" s="53" t="str">
        <f t="shared" si="144"/>
        <v/>
      </c>
      <c r="O824" s="54" t="str">
        <f t="shared" si="145"/>
        <v/>
      </c>
      <c r="P824" s="53" t="str">
        <f t="shared" si="136"/>
        <v/>
      </c>
      <c r="Q824" s="52" t="str">
        <f t="shared" si="137"/>
        <v/>
      </c>
      <c r="R824" s="55" t="str">
        <f t="shared" si="138"/>
        <v/>
      </c>
      <c r="S824" s="52" t="str">
        <f t="shared" si="146"/>
        <v/>
      </c>
      <c r="T824" s="81" t="str">
        <f t="shared" si="139"/>
        <v/>
      </c>
      <c r="U824" s="53" t="str">
        <f>IF(S824="","",COUNTIF($S$7:S824,"該当２"))</f>
        <v/>
      </c>
      <c r="V824" s="56" t="str">
        <f t="shared" si="140"/>
        <v/>
      </c>
      <c r="W824" s="81" t="str">
        <f t="shared" si="141"/>
        <v/>
      </c>
      <c r="X824" s="53" t="str">
        <f>IF(V824="","",COUNTIF($V$7:V824,"該当３"))</f>
        <v/>
      </c>
    </row>
    <row r="825" spans="1:24">
      <c r="A825" s="237">
        <v>2020201013</v>
      </c>
      <c r="B825" s="237">
        <v>20</v>
      </c>
      <c r="C825" s="238">
        <v>202</v>
      </c>
      <c r="D825" s="239">
        <v>1</v>
      </c>
      <c r="E825" s="238">
        <v>13</v>
      </c>
      <c r="F825" s="237" t="s">
        <v>511</v>
      </c>
      <c r="G825" s="278" t="s">
        <v>1154</v>
      </c>
      <c r="H825" s="240" t="s">
        <v>4496</v>
      </c>
      <c r="I825" s="237" t="s">
        <v>1165</v>
      </c>
      <c r="J825" s="51"/>
      <c r="K825" s="52" t="str">
        <f t="shared" si="142"/>
        <v/>
      </c>
      <c r="L825" s="81" t="str">
        <f t="shared" si="143"/>
        <v/>
      </c>
      <c r="M825" s="53" t="str">
        <f>IF(K825="","",COUNTIF($K$7:K825,"ﾘｽﾄ１"))</f>
        <v/>
      </c>
      <c r="N825" s="53" t="str">
        <f t="shared" si="144"/>
        <v/>
      </c>
      <c r="O825" s="54" t="str">
        <f t="shared" si="145"/>
        <v/>
      </c>
      <c r="P825" s="53" t="str">
        <f t="shared" si="136"/>
        <v/>
      </c>
      <c r="Q825" s="52" t="str">
        <f t="shared" si="137"/>
        <v/>
      </c>
      <c r="R825" s="55" t="str">
        <f t="shared" si="138"/>
        <v/>
      </c>
      <c r="S825" s="52" t="str">
        <f t="shared" si="146"/>
        <v/>
      </c>
      <c r="T825" s="81" t="str">
        <f t="shared" si="139"/>
        <v/>
      </c>
      <c r="U825" s="53" t="str">
        <f>IF(S825="","",COUNTIF($S$7:S825,"該当２"))</f>
        <v/>
      </c>
      <c r="V825" s="56" t="str">
        <f t="shared" si="140"/>
        <v/>
      </c>
      <c r="W825" s="81" t="str">
        <f t="shared" si="141"/>
        <v/>
      </c>
      <c r="X825" s="53" t="str">
        <f>IF(V825="","",COUNTIF($V$7:V825,"該当３"))</f>
        <v/>
      </c>
    </row>
    <row r="826" spans="1:24">
      <c r="A826" s="237">
        <v>2020201014</v>
      </c>
      <c r="B826" s="237">
        <v>20</v>
      </c>
      <c r="C826" s="238">
        <v>202</v>
      </c>
      <c r="D826" s="239">
        <v>1</v>
      </c>
      <c r="E826" s="238">
        <v>14</v>
      </c>
      <c r="F826" s="237" t="s">
        <v>511</v>
      </c>
      <c r="G826" s="278" t="s">
        <v>1154</v>
      </c>
      <c r="H826" s="240" t="s">
        <v>4496</v>
      </c>
      <c r="I826" s="237" t="s">
        <v>1166</v>
      </c>
      <c r="J826" s="51"/>
      <c r="K826" s="52" t="str">
        <f t="shared" si="142"/>
        <v/>
      </c>
      <c r="L826" s="81" t="str">
        <f t="shared" si="143"/>
        <v/>
      </c>
      <c r="M826" s="53" t="str">
        <f>IF(K826="","",COUNTIF($K$7:K826,"ﾘｽﾄ１"))</f>
        <v/>
      </c>
      <c r="N826" s="53" t="str">
        <f t="shared" si="144"/>
        <v/>
      </c>
      <c r="O826" s="54" t="str">
        <f t="shared" si="145"/>
        <v/>
      </c>
      <c r="P826" s="53" t="str">
        <f t="shared" si="136"/>
        <v/>
      </c>
      <c r="Q826" s="52" t="str">
        <f t="shared" si="137"/>
        <v/>
      </c>
      <c r="R826" s="55" t="str">
        <f t="shared" si="138"/>
        <v/>
      </c>
      <c r="S826" s="52" t="str">
        <f t="shared" si="146"/>
        <v/>
      </c>
      <c r="T826" s="81" t="str">
        <f t="shared" si="139"/>
        <v/>
      </c>
      <c r="U826" s="53" t="str">
        <f>IF(S826="","",COUNTIF($S$7:S826,"該当２"))</f>
        <v/>
      </c>
      <c r="V826" s="56" t="str">
        <f t="shared" si="140"/>
        <v/>
      </c>
      <c r="W826" s="81" t="str">
        <f t="shared" si="141"/>
        <v/>
      </c>
      <c r="X826" s="53" t="str">
        <f>IF(V826="","",COUNTIF($V$7:V826,"該当３"))</f>
        <v/>
      </c>
    </row>
    <row r="827" spans="1:24">
      <c r="A827" s="237">
        <v>2020201015</v>
      </c>
      <c r="B827" s="237">
        <v>20</v>
      </c>
      <c r="C827" s="238">
        <v>202</v>
      </c>
      <c r="D827" s="239">
        <v>1</v>
      </c>
      <c r="E827" s="238">
        <v>15</v>
      </c>
      <c r="F827" s="237" t="s">
        <v>511</v>
      </c>
      <c r="G827" s="278" t="s">
        <v>1154</v>
      </c>
      <c r="H827" s="240" t="s">
        <v>4496</v>
      </c>
      <c r="I827" s="237" t="s">
        <v>1167</v>
      </c>
      <c r="J827" s="51"/>
      <c r="K827" s="52" t="str">
        <f t="shared" si="142"/>
        <v/>
      </c>
      <c r="L827" s="81" t="str">
        <f t="shared" si="143"/>
        <v/>
      </c>
      <c r="M827" s="53" t="str">
        <f>IF(K827="","",COUNTIF($K$7:K827,"ﾘｽﾄ１"))</f>
        <v/>
      </c>
      <c r="N827" s="53" t="str">
        <f t="shared" si="144"/>
        <v/>
      </c>
      <c r="O827" s="54" t="str">
        <f t="shared" si="145"/>
        <v/>
      </c>
      <c r="P827" s="53" t="str">
        <f t="shared" si="136"/>
        <v/>
      </c>
      <c r="Q827" s="52" t="str">
        <f t="shared" si="137"/>
        <v/>
      </c>
      <c r="R827" s="55" t="str">
        <f t="shared" si="138"/>
        <v/>
      </c>
      <c r="S827" s="52" t="str">
        <f t="shared" si="146"/>
        <v/>
      </c>
      <c r="T827" s="81" t="str">
        <f t="shared" si="139"/>
        <v/>
      </c>
      <c r="U827" s="53" t="str">
        <f>IF(S827="","",COUNTIF($S$7:S827,"該当２"))</f>
        <v/>
      </c>
      <c r="V827" s="56" t="str">
        <f t="shared" si="140"/>
        <v/>
      </c>
      <c r="W827" s="81" t="str">
        <f t="shared" si="141"/>
        <v/>
      </c>
      <c r="X827" s="53" t="str">
        <f>IF(V827="","",COUNTIF($V$7:V827,"該当３"))</f>
        <v/>
      </c>
    </row>
    <row r="828" spans="1:24">
      <c r="A828" s="237">
        <v>2020201016</v>
      </c>
      <c r="B828" s="237">
        <v>20</v>
      </c>
      <c r="C828" s="238">
        <v>202</v>
      </c>
      <c r="D828" s="239">
        <v>1</v>
      </c>
      <c r="E828" s="238">
        <v>16</v>
      </c>
      <c r="F828" s="237" t="s">
        <v>511</v>
      </c>
      <c r="G828" s="278" t="s">
        <v>1154</v>
      </c>
      <c r="H828" s="240" t="s">
        <v>4496</v>
      </c>
      <c r="I828" s="237" t="s">
        <v>1168</v>
      </c>
      <c r="J828" s="51"/>
      <c r="K828" s="52" t="str">
        <f t="shared" si="142"/>
        <v/>
      </c>
      <c r="L828" s="81" t="str">
        <f t="shared" si="143"/>
        <v/>
      </c>
      <c r="M828" s="53" t="str">
        <f>IF(K828="","",COUNTIF($K$7:K828,"ﾘｽﾄ１"))</f>
        <v/>
      </c>
      <c r="N828" s="53" t="str">
        <f t="shared" si="144"/>
        <v/>
      </c>
      <c r="O828" s="54" t="str">
        <f t="shared" si="145"/>
        <v/>
      </c>
      <c r="P828" s="53" t="str">
        <f t="shared" si="136"/>
        <v/>
      </c>
      <c r="Q828" s="52" t="str">
        <f t="shared" si="137"/>
        <v/>
      </c>
      <c r="R828" s="55" t="str">
        <f t="shared" si="138"/>
        <v/>
      </c>
      <c r="S828" s="52" t="str">
        <f t="shared" si="146"/>
        <v/>
      </c>
      <c r="T828" s="81" t="str">
        <f t="shared" si="139"/>
        <v/>
      </c>
      <c r="U828" s="53" t="str">
        <f>IF(S828="","",COUNTIF($S$7:S828,"該当２"))</f>
        <v/>
      </c>
      <c r="V828" s="56" t="str">
        <f t="shared" si="140"/>
        <v/>
      </c>
      <c r="W828" s="81" t="str">
        <f t="shared" si="141"/>
        <v/>
      </c>
      <c r="X828" s="53" t="str">
        <f>IF(V828="","",COUNTIF($V$7:V828,"該当３"))</f>
        <v/>
      </c>
    </row>
    <row r="829" spans="1:24">
      <c r="A829" s="237">
        <v>2020201017</v>
      </c>
      <c r="B829" s="237">
        <v>20</v>
      </c>
      <c r="C829" s="238">
        <v>202</v>
      </c>
      <c r="D829" s="239">
        <v>1</v>
      </c>
      <c r="E829" s="238">
        <v>17</v>
      </c>
      <c r="F829" s="237" t="s">
        <v>511</v>
      </c>
      <c r="G829" s="278" t="s">
        <v>1154</v>
      </c>
      <c r="H829" s="240" t="s">
        <v>4496</v>
      </c>
      <c r="I829" s="237" t="s">
        <v>1169</v>
      </c>
      <c r="J829" s="51"/>
      <c r="K829" s="52" t="str">
        <f t="shared" si="142"/>
        <v/>
      </c>
      <c r="L829" s="81" t="str">
        <f t="shared" si="143"/>
        <v/>
      </c>
      <c r="M829" s="53" t="str">
        <f>IF(K829="","",COUNTIF($K$7:K829,"ﾘｽﾄ１"))</f>
        <v/>
      </c>
      <c r="N829" s="53" t="str">
        <f t="shared" si="144"/>
        <v/>
      </c>
      <c r="O829" s="54" t="str">
        <f t="shared" si="145"/>
        <v/>
      </c>
      <c r="P829" s="53" t="str">
        <f t="shared" si="136"/>
        <v/>
      </c>
      <c r="Q829" s="52" t="str">
        <f t="shared" si="137"/>
        <v/>
      </c>
      <c r="R829" s="55" t="str">
        <f t="shared" si="138"/>
        <v/>
      </c>
      <c r="S829" s="52" t="str">
        <f t="shared" si="146"/>
        <v/>
      </c>
      <c r="T829" s="81" t="str">
        <f t="shared" si="139"/>
        <v/>
      </c>
      <c r="U829" s="53" t="str">
        <f>IF(S829="","",COUNTIF($S$7:S829,"該当２"))</f>
        <v/>
      </c>
      <c r="V829" s="56" t="str">
        <f t="shared" si="140"/>
        <v/>
      </c>
      <c r="W829" s="81" t="str">
        <f t="shared" si="141"/>
        <v/>
      </c>
      <c r="X829" s="53" t="str">
        <f>IF(V829="","",COUNTIF($V$7:V829,"該当３"))</f>
        <v/>
      </c>
    </row>
    <row r="830" spans="1:24">
      <c r="A830" s="237">
        <v>2020201018</v>
      </c>
      <c r="B830" s="237">
        <v>20</v>
      </c>
      <c r="C830" s="238">
        <v>202</v>
      </c>
      <c r="D830" s="239">
        <v>1</v>
      </c>
      <c r="E830" s="238">
        <v>18</v>
      </c>
      <c r="F830" s="237" t="s">
        <v>511</v>
      </c>
      <c r="G830" s="278" t="s">
        <v>1154</v>
      </c>
      <c r="H830" s="240" t="s">
        <v>4496</v>
      </c>
      <c r="I830" s="237" t="s">
        <v>1170</v>
      </c>
      <c r="J830" s="51"/>
      <c r="K830" s="52" t="str">
        <f t="shared" si="142"/>
        <v/>
      </c>
      <c r="L830" s="81" t="str">
        <f t="shared" si="143"/>
        <v/>
      </c>
      <c r="M830" s="53" t="str">
        <f>IF(K830="","",COUNTIF($K$7:K830,"ﾘｽﾄ１"))</f>
        <v/>
      </c>
      <c r="N830" s="53" t="str">
        <f t="shared" si="144"/>
        <v/>
      </c>
      <c r="O830" s="54" t="str">
        <f t="shared" si="145"/>
        <v/>
      </c>
      <c r="P830" s="53" t="str">
        <f t="shared" si="136"/>
        <v/>
      </c>
      <c r="Q830" s="52" t="str">
        <f t="shared" si="137"/>
        <v/>
      </c>
      <c r="R830" s="55" t="str">
        <f t="shared" si="138"/>
        <v/>
      </c>
      <c r="S830" s="52" t="str">
        <f t="shared" si="146"/>
        <v/>
      </c>
      <c r="T830" s="81" t="str">
        <f t="shared" si="139"/>
        <v/>
      </c>
      <c r="U830" s="53" t="str">
        <f>IF(S830="","",COUNTIF($S$7:S830,"該当２"))</f>
        <v/>
      </c>
      <c r="V830" s="56" t="str">
        <f t="shared" si="140"/>
        <v/>
      </c>
      <c r="W830" s="81" t="str">
        <f t="shared" si="141"/>
        <v/>
      </c>
      <c r="X830" s="53" t="str">
        <f>IF(V830="","",COUNTIF($V$7:V830,"該当３"))</f>
        <v/>
      </c>
    </row>
    <row r="831" spans="1:24">
      <c r="A831" s="237">
        <v>2020201019</v>
      </c>
      <c r="B831" s="237">
        <v>20</v>
      </c>
      <c r="C831" s="238">
        <v>202</v>
      </c>
      <c r="D831" s="239">
        <v>1</v>
      </c>
      <c r="E831" s="238">
        <v>19</v>
      </c>
      <c r="F831" s="237" t="s">
        <v>511</v>
      </c>
      <c r="G831" s="278" t="s">
        <v>1154</v>
      </c>
      <c r="H831" s="240" t="s">
        <v>4496</v>
      </c>
      <c r="I831" s="237" t="s">
        <v>283</v>
      </c>
      <c r="J831" s="51"/>
      <c r="K831" s="52" t="str">
        <f t="shared" si="142"/>
        <v/>
      </c>
      <c r="L831" s="81" t="str">
        <f t="shared" si="143"/>
        <v/>
      </c>
      <c r="M831" s="53" t="str">
        <f>IF(K831="","",COUNTIF($K$7:K831,"ﾘｽﾄ１"))</f>
        <v/>
      </c>
      <c r="N831" s="53" t="str">
        <f t="shared" si="144"/>
        <v/>
      </c>
      <c r="O831" s="54" t="str">
        <f t="shared" si="145"/>
        <v/>
      </c>
      <c r="P831" s="53" t="str">
        <f t="shared" si="136"/>
        <v/>
      </c>
      <c r="Q831" s="52" t="str">
        <f t="shared" si="137"/>
        <v/>
      </c>
      <c r="R831" s="55" t="str">
        <f t="shared" si="138"/>
        <v/>
      </c>
      <c r="S831" s="52" t="str">
        <f t="shared" si="146"/>
        <v/>
      </c>
      <c r="T831" s="81" t="str">
        <f t="shared" si="139"/>
        <v/>
      </c>
      <c r="U831" s="53" t="str">
        <f>IF(S831="","",COUNTIF($S$7:S831,"該当２"))</f>
        <v/>
      </c>
      <c r="V831" s="56" t="str">
        <f t="shared" si="140"/>
        <v/>
      </c>
      <c r="W831" s="81" t="str">
        <f t="shared" si="141"/>
        <v/>
      </c>
      <c r="X831" s="53" t="str">
        <f>IF(V831="","",COUNTIF($V$7:V831,"該当３"))</f>
        <v/>
      </c>
    </row>
    <row r="832" spans="1:24">
      <c r="A832" s="237">
        <v>2020201020</v>
      </c>
      <c r="B832" s="237">
        <v>20</v>
      </c>
      <c r="C832" s="238">
        <v>202</v>
      </c>
      <c r="D832" s="239">
        <v>1</v>
      </c>
      <c r="E832" s="238">
        <v>20</v>
      </c>
      <c r="F832" s="237" t="s">
        <v>511</v>
      </c>
      <c r="G832" s="278" t="s">
        <v>1154</v>
      </c>
      <c r="H832" s="240" t="s">
        <v>4496</v>
      </c>
      <c r="I832" s="237" t="s">
        <v>1171</v>
      </c>
      <c r="J832" s="51"/>
      <c r="K832" s="52" t="str">
        <f t="shared" si="142"/>
        <v/>
      </c>
      <c r="L832" s="81" t="str">
        <f t="shared" si="143"/>
        <v/>
      </c>
      <c r="M832" s="53" t="str">
        <f>IF(K832="","",COUNTIF($K$7:K832,"ﾘｽﾄ１"))</f>
        <v/>
      </c>
      <c r="N832" s="53" t="str">
        <f t="shared" si="144"/>
        <v/>
      </c>
      <c r="O832" s="54" t="str">
        <f t="shared" si="145"/>
        <v/>
      </c>
      <c r="P832" s="53" t="str">
        <f t="shared" si="136"/>
        <v/>
      </c>
      <c r="Q832" s="52" t="str">
        <f t="shared" si="137"/>
        <v/>
      </c>
      <c r="R832" s="55" t="str">
        <f t="shared" si="138"/>
        <v/>
      </c>
      <c r="S832" s="52" t="str">
        <f t="shared" si="146"/>
        <v/>
      </c>
      <c r="T832" s="81" t="str">
        <f t="shared" si="139"/>
        <v/>
      </c>
      <c r="U832" s="53" t="str">
        <f>IF(S832="","",COUNTIF($S$7:S832,"該当２"))</f>
        <v/>
      </c>
      <c r="V832" s="56" t="str">
        <f t="shared" si="140"/>
        <v/>
      </c>
      <c r="W832" s="81" t="str">
        <f t="shared" si="141"/>
        <v/>
      </c>
      <c r="X832" s="53" t="str">
        <f>IF(V832="","",COUNTIF($V$7:V832,"該当３"))</f>
        <v/>
      </c>
    </row>
    <row r="833" spans="1:24">
      <c r="A833" s="237">
        <v>2020201021</v>
      </c>
      <c r="B833" s="237">
        <v>20</v>
      </c>
      <c r="C833" s="238">
        <v>202</v>
      </c>
      <c r="D833" s="239">
        <v>1</v>
      </c>
      <c r="E833" s="238">
        <v>21</v>
      </c>
      <c r="F833" s="237" t="s">
        <v>511</v>
      </c>
      <c r="G833" s="278" t="s">
        <v>1154</v>
      </c>
      <c r="H833" s="240" t="s">
        <v>4496</v>
      </c>
      <c r="I833" s="237" t="s">
        <v>1172</v>
      </c>
      <c r="J833" s="51"/>
      <c r="K833" s="52" t="str">
        <f t="shared" si="142"/>
        <v/>
      </c>
      <c r="L833" s="81" t="str">
        <f t="shared" si="143"/>
        <v/>
      </c>
      <c r="M833" s="53" t="str">
        <f>IF(K833="","",COUNTIF($K$7:K833,"ﾘｽﾄ１"))</f>
        <v/>
      </c>
      <c r="N833" s="53" t="str">
        <f t="shared" si="144"/>
        <v/>
      </c>
      <c r="O833" s="54" t="str">
        <f t="shared" si="145"/>
        <v/>
      </c>
      <c r="P833" s="53" t="str">
        <f t="shared" si="136"/>
        <v/>
      </c>
      <c r="Q833" s="52" t="str">
        <f t="shared" si="137"/>
        <v/>
      </c>
      <c r="R833" s="55" t="str">
        <f t="shared" si="138"/>
        <v/>
      </c>
      <c r="S833" s="52" t="str">
        <f t="shared" si="146"/>
        <v/>
      </c>
      <c r="T833" s="81" t="str">
        <f t="shared" si="139"/>
        <v/>
      </c>
      <c r="U833" s="53" t="str">
        <f>IF(S833="","",COUNTIF($S$7:S833,"該当２"))</f>
        <v/>
      </c>
      <c r="V833" s="56" t="str">
        <f t="shared" si="140"/>
        <v/>
      </c>
      <c r="W833" s="81" t="str">
        <f t="shared" si="141"/>
        <v/>
      </c>
      <c r="X833" s="53" t="str">
        <f>IF(V833="","",COUNTIF($V$7:V833,"該当３"))</f>
        <v/>
      </c>
    </row>
    <row r="834" spans="1:24">
      <c r="A834" s="237">
        <v>2020201022</v>
      </c>
      <c r="B834" s="237">
        <v>20</v>
      </c>
      <c r="C834" s="238">
        <v>202</v>
      </c>
      <c r="D834" s="239">
        <v>1</v>
      </c>
      <c r="E834" s="238">
        <v>22</v>
      </c>
      <c r="F834" s="237" t="s">
        <v>511</v>
      </c>
      <c r="G834" s="278" t="s">
        <v>1154</v>
      </c>
      <c r="H834" s="240" t="s">
        <v>4496</v>
      </c>
      <c r="I834" s="237" t="s">
        <v>1173</v>
      </c>
      <c r="J834" s="51"/>
      <c r="K834" s="52" t="str">
        <f t="shared" si="142"/>
        <v/>
      </c>
      <c r="L834" s="81" t="str">
        <f t="shared" si="143"/>
        <v/>
      </c>
      <c r="M834" s="53" t="str">
        <f>IF(K834="","",COUNTIF($K$7:K834,"ﾘｽﾄ１"))</f>
        <v/>
      </c>
      <c r="N834" s="53" t="str">
        <f t="shared" si="144"/>
        <v/>
      </c>
      <c r="O834" s="54" t="str">
        <f t="shared" si="145"/>
        <v/>
      </c>
      <c r="P834" s="53" t="str">
        <f t="shared" si="136"/>
        <v/>
      </c>
      <c r="Q834" s="52" t="str">
        <f t="shared" si="137"/>
        <v/>
      </c>
      <c r="R834" s="55" t="str">
        <f t="shared" si="138"/>
        <v/>
      </c>
      <c r="S834" s="52" t="str">
        <f t="shared" si="146"/>
        <v/>
      </c>
      <c r="T834" s="81" t="str">
        <f t="shared" si="139"/>
        <v/>
      </c>
      <c r="U834" s="53" t="str">
        <f>IF(S834="","",COUNTIF($S$7:S834,"該当２"))</f>
        <v/>
      </c>
      <c r="V834" s="56" t="str">
        <f t="shared" si="140"/>
        <v/>
      </c>
      <c r="W834" s="81" t="str">
        <f t="shared" si="141"/>
        <v/>
      </c>
      <c r="X834" s="53" t="str">
        <f>IF(V834="","",COUNTIF($V$7:V834,"該当３"))</f>
        <v/>
      </c>
    </row>
    <row r="835" spans="1:24">
      <c r="A835" s="237">
        <v>2020201023</v>
      </c>
      <c r="B835" s="237">
        <v>20</v>
      </c>
      <c r="C835" s="238">
        <v>202</v>
      </c>
      <c r="D835" s="239">
        <v>1</v>
      </c>
      <c r="E835" s="238">
        <v>23</v>
      </c>
      <c r="F835" s="237" t="s">
        <v>511</v>
      </c>
      <c r="G835" s="278" t="s">
        <v>1154</v>
      </c>
      <c r="H835" s="240" t="s">
        <v>4496</v>
      </c>
      <c r="I835" s="237" t="s">
        <v>1174</v>
      </c>
      <c r="J835" s="51"/>
      <c r="K835" s="52" t="str">
        <f t="shared" si="142"/>
        <v/>
      </c>
      <c r="L835" s="81" t="str">
        <f t="shared" si="143"/>
        <v/>
      </c>
      <c r="M835" s="53" t="str">
        <f>IF(K835="","",COUNTIF($K$7:K835,"ﾘｽﾄ１"))</f>
        <v/>
      </c>
      <c r="N835" s="53" t="str">
        <f t="shared" si="144"/>
        <v/>
      </c>
      <c r="O835" s="54" t="str">
        <f t="shared" si="145"/>
        <v/>
      </c>
      <c r="P835" s="53" t="str">
        <f t="shared" si="136"/>
        <v/>
      </c>
      <c r="Q835" s="52" t="str">
        <f t="shared" si="137"/>
        <v/>
      </c>
      <c r="R835" s="55" t="str">
        <f t="shared" si="138"/>
        <v/>
      </c>
      <c r="S835" s="52" t="str">
        <f t="shared" si="146"/>
        <v/>
      </c>
      <c r="T835" s="81" t="str">
        <f t="shared" si="139"/>
        <v/>
      </c>
      <c r="U835" s="53" t="str">
        <f>IF(S835="","",COUNTIF($S$7:S835,"該当２"))</f>
        <v/>
      </c>
      <c r="V835" s="56" t="str">
        <f t="shared" si="140"/>
        <v/>
      </c>
      <c r="W835" s="81" t="str">
        <f t="shared" si="141"/>
        <v/>
      </c>
      <c r="X835" s="53" t="str">
        <f>IF(V835="","",COUNTIF($V$7:V835,"該当３"))</f>
        <v/>
      </c>
    </row>
    <row r="836" spans="1:24">
      <c r="A836" s="237">
        <v>2020201024</v>
      </c>
      <c r="B836" s="237">
        <v>20</v>
      </c>
      <c r="C836" s="238">
        <v>202</v>
      </c>
      <c r="D836" s="239">
        <v>1</v>
      </c>
      <c r="E836" s="238">
        <v>24</v>
      </c>
      <c r="F836" s="237" t="s">
        <v>511</v>
      </c>
      <c r="G836" s="278" t="s">
        <v>1154</v>
      </c>
      <c r="H836" s="240" t="s">
        <v>4496</v>
      </c>
      <c r="I836" s="237" t="s">
        <v>1175</v>
      </c>
      <c r="J836" s="51"/>
      <c r="K836" s="52" t="str">
        <f t="shared" si="142"/>
        <v/>
      </c>
      <c r="L836" s="81" t="str">
        <f t="shared" si="143"/>
        <v/>
      </c>
      <c r="M836" s="53" t="str">
        <f>IF(K836="","",COUNTIF($K$7:K836,"ﾘｽﾄ１"))</f>
        <v/>
      </c>
      <c r="N836" s="53" t="str">
        <f t="shared" si="144"/>
        <v/>
      </c>
      <c r="O836" s="54" t="str">
        <f t="shared" si="145"/>
        <v/>
      </c>
      <c r="P836" s="53" t="str">
        <f t="shared" si="136"/>
        <v/>
      </c>
      <c r="Q836" s="52" t="str">
        <f t="shared" si="137"/>
        <v/>
      </c>
      <c r="R836" s="55" t="str">
        <f t="shared" si="138"/>
        <v/>
      </c>
      <c r="S836" s="52" t="str">
        <f t="shared" si="146"/>
        <v/>
      </c>
      <c r="T836" s="81" t="str">
        <f t="shared" si="139"/>
        <v/>
      </c>
      <c r="U836" s="53" t="str">
        <f>IF(S836="","",COUNTIF($S$7:S836,"該当２"))</f>
        <v/>
      </c>
      <c r="V836" s="56" t="str">
        <f t="shared" si="140"/>
        <v/>
      </c>
      <c r="W836" s="81" t="str">
        <f t="shared" si="141"/>
        <v/>
      </c>
      <c r="X836" s="53" t="str">
        <f>IF(V836="","",COUNTIF($V$7:V836,"該当３"))</f>
        <v/>
      </c>
    </row>
    <row r="837" spans="1:24">
      <c r="A837" s="237">
        <v>2020201025</v>
      </c>
      <c r="B837" s="237">
        <v>20</v>
      </c>
      <c r="C837" s="238">
        <v>202</v>
      </c>
      <c r="D837" s="239">
        <v>1</v>
      </c>
      <c r="E837" s="238">
        <v>25</v>
      </c>
      <c r="F837" s="237" t="s">
        <v>511</v>
      </c>
      <c r="G837" s="278" t="s">
        <v>1154</v>
      </c>
      <c r="H837" s="240" t="s">
        <v>4496</v>
      </c>
      <c r="I837" s="237" t="s">
        <v>1176</v>
      </c>
      <c r="J837" s="51"/>
      <c r="K837" s="52" t="str">
        <f t="shared" si="142"/>
        <v/>
      </c>
      <c r="L837" s="81" t="str">
        <f t="shared" si="143"/>
        <v/>
      </c>
      <c r="M837" s="53" t="str">
        <f>IF(K837="","",COUNTIF($K$7:K837,"ﾘｽﾄ１"))</f>
        <v/>
      </c>
      <c r="N837" s="53" t="str">
        <f t="shared" si="144"/>
        <v/>
      </c>
      <c r="O837" s="54" t="str">
        <f t="shared" si="145"/>
        <v/>
      </c>
      <c r="P837" s="53" t="str">
        <f t="shared" si="136"/>
        <v/>
      </c>
      <c r="Q837" s="52" t="str">
        <f t="shared" si="137"/>
        <v/>
      </c>
      <c r="R837" s="55" t="str">
        <f t="shared" si="138"/>
        <v/>
      </c>
      <c r="S837" s="52" t="str">
        <f t="shared" si="146"/>
        <v/>
      </c>
      <c r="T837" s="81" t="str">
        <f t="shared" si="139"/>
        <v/>
      </c>
      <c r="U837" s="53" t="str">
        <f>IF(S837="","",COUNTIF($S$7:S837,"該当２"))</f>
        <v/>
      </c>
      <c r="V837" s="56" t="str">
        <f t="shared" si="140"/>
        <v/>
      </c>
      <c r="W837" s="81" t="str">
        <f t="shared" si="141"/>
        <v/>
      </c>
      <c r="X837" s="53" t="str">
        <f>IF(V837="","",COUNTIF($V$7:V837,"該当３"))</f>
        <v/>
      </c>
    </row>
    <row r="838" spans="1:24">
      <c r="A838" s="237">
        <v>2020201026</v>
      </c>
      <c r="B838" s="237">
        <v>20</v>
      </c>
      <c r="C838" s="238">
        <v>202</v>
      </c>
      <c r="D838" s="239">
        <v>1</v>
      </c>
      <c r="E838" s="238">
        <v>26</v>
      </c>
      <c r="F838" s="237" t="s">
        <v>511</v>
      </c>
      <c r="G838" s="278" t="s">
        <v>1154</v>
      </c>
      <c r="H838" s="240" t="s">
        <v>4496</v>
      </c>
      <c r="I838" s="237" t="s">
        <v>1177</v>
      </c>
      <c r="J838" s="51"/>
      <c r="K838" s="52" t="str">
        <f t="shared" si="142"/>
        <v/>
      </c>
      <c r="L838" s="81" t="str">
        <f t="shared" si="143"/>
        <v/>
      </c>
      <c r="M838" s="53" t="str">
        <f>IF(K838="","",COUNTIF($K$7:K838,"ﾘｽﾄ１"))</f>
        <v/>
      </c>
      <c r="N838" s="53" t="str">
        <f t="shared" si="144"/>
        <v/>
      </c>
      <c r="O838" s="54" t="str">
        <f t="shared" si="145"/>
        <v/>
      </c>
      <c r="P838" s="53" t="str">
        <f t="shared" si="136"/>
        <v/>
      </c>
      <c r="Q838" s="52" t="str">
        <f t="shared" si="137"/>
        <v/>
      </c>
      <c r="R838" s="55" t="str">
        <f t="shared" si="138"/>
        <v/>
      </c>
      <c r="S838" s="52" t="str">
        <f t="shared" si="146"/>
        <v/>
      </c>
      <c r="T838" s="81" t="str">
        <f t="shared" si="139"/>
        <v/>
      </c>
      <c r="U838" s="53" t="str">
        <f>IF(S838="","",COUNTIF($S$7:S838,"該当２"))</f>
        <v/>
      </c>
      <c r="V838" s="56" t="str">
        <f t="shared" si="140"/>
        <v/>
      </c>
      <c r="W838" s="81" t="str">
        <f t="shared" si="141"/>
        <v/>
      </c>
      <c r="X838" s="53" t="str">
        <f>IF(V838="","",COUNTIF($V$7:V838,"該当３"))</f>
        <v/>
      </c>
    </row>
    <row r="839" spans="1:24">
      <c r="A839" s="237">
        <v>2020201027</v>
      </c>
      <c r="B839" s="237">
        <v>20</v>
      </c>
      <c r="C839" s="238">
        <v>202</v>
      </c>
      <c r="D839" s="239">
        <v>1</v>
      </c>
      <c r="E839" s="238">
        <v>27</v>
      </c>
      <c r="F839" s="237" t="s">
        <v>511</v>
      </c>
      <c r="G839" s="278" t="s">
        <v>1154</v>
      </c>
      <c r="H839" s="240" t="s">
        <v>4496</v>
      </c>
      <c r="I839" s="237" t="s">
        <v>1178</v>
      </c>
      <c r="J839" s="51"/>
      <c r="K839" s="52" t="str">
        <f t="shared" si="142"/>
        <v/>
      </c>
      <c r="L839" s="81" t="str">
        <f t="shared" si="143"/>
        <v/>
      </c>
      <c r="M839" s="53" t="str">
        <f>IF(K839="","",COUNTIF($K$7:K839,"ﾘｽﾄ１"))</f>
        <v/>
      </c>
      <c r="N839" s="53" t="str">
        <f t="shared" si="144"/>
        <v/>
      </c>
      <c r="O839" s="54" t="str">
        <f t="shared" si="145"/>
        <v/>
      </c>
      <c r="P839" s="53" t="str">
        <f t="shared" si="136"/>
        <v/>
      </c>
      <c r="Q839" s="52" t="str">
        <f t="shared" si="137"/>
        <v/>
      </c>
      <c r="R839" s="55" t="str">
        <f t="shared" si="138"/>
        <v/>
      </c>
      <c r="S839" s="52" t="str">
        <f t="shared" si="146"/>
        <v/>
      </c>
      <c r="T839" s="81" t="str">
        <f t="shared" si="139"/>
        <v/>
      </c>
      <c r="U839" s="53" t="str">
        <f>IF(S839="","",COUNTIF($S$7:S839,"該当２"))</f>
        <v/>
      </c>
      <c r="V839" s="56" t="str">
        <f t="shared" si="140"/>
        <v/>
      </c>
      <c r="W839" s="81" t="str">
        <f t="shared" si="141"/>
        <v/>
      </c>
      <c r="X839" s="53" t="str">
        <f>IF(V839="","",COUNTIF($V$7:V839,"該当３"))</f>
        <v/>
      </c>
    </row>
    <row r="840" spans="1:24">
      <c r="A840" s="237">
        <v>2020201028</v>
      </c>
      <c r="B840" s="237">
        <v>20</v>
      </c>
      <c r="C840" s="238">
        <v>202</v>
      </c>
      <c r="D840" s="239">
        <v>1</v>
      </c>
      <c r="E840" s="238">
        <v>28</v>
      </c>
      <c r="F840" s="237" t="s">
        <v>511</v>
      </c>
      <c r="G840" s="278" t="s">
        <v>1154</v>
      </c>
      <c r="H840" s="240" t="s">
        <v>4496</v>
      </c>
      <c r="I840" s="237" t="s">
        <v>10</v>
      </c>
      <c r="J840" s="51"/>
      <c r="K840" s="52" t="str">
        <f t="shared" si="142"/>
        <v/>
      </c>
      <c r="L840" s="81" t="str">
        <f t="shared" si="143"/>
        <v/>
      </c>
      <c r="M840" s="53" t="str">
        <f>IF(K840="","",COUNTIF($K$7:K840,"ﾘｽﾄ１"))</f>
        <v/>
      </c>
      <c r="N840" s="53" t="str">
        <f t="shared" si="144"/>
        <v/>
      </c>
      <c r="O840" s="54" t="str">
        <f t="shared" si="145"/>
        <v/>
      </c>
      <c r="P840" s="53" t="str">
        <f t="shared" si="136"/>
        <v/>
      </c>
      <c r="Q840" s="52" t="str">
        <f t="shared" si="137"/>
        <v/>
      </c>
      <c r="R840" s="55" t="str">
        <f t="shared" si="138"/>
        <v/>
      </c>
      <c r="S840" s="52" t="str">
        <f t="shared" si="146"/>
        <v/>
      </c>
      <c r="T840" s="81" t="str">
        <f t="shared" si="139"/>
        <v/>
      </c>
      <c r="U840" s="53" t="str">
        <f>IF(S840="","",COUNTIF($S$7:S840,"該当２"))</f>
        <v/>
      </c>
      <c r="V840" s="56" t="str">
        <f t="shared" si="140"/>
        <v/>
      </c>
      <c r="W840" s="81" t="str">
        <f t="shared" si="141"/>
        <v/>
      </c>
      <c r="X840" s="53" t="str">
        <f>IF(V840="","",COUNTIF($V$7:V840,"該当３"))</f>
        <v/>
      </c>
    </row>
    <row r="841" spans="1:24">
      <c r="A841" s="237">
        <v>2020201029</v>
      </c>
      <c r="B841" s="237">
        <v>20</v>
      </c>
      <c r="C841" s="238">
        <v>202</v>
      </c>
      <c r="D841" s="239">
        <v>1</v>
      </c>
      <c r="E841" s="238">
        <v>29</v>
      </c>
      <c r="F841" s="237" t="s">
        <v>511</v>
      </c>
      <c r="G841" s="278" t="s">
        <v>1154</v>
      </c>
      <c r="H841" s="240" t="s">
        <v>4496</v>
      </c>
      <c r="I841" s="237" t="s">
        <v>1179</v>
      </c>
      <c r="J841" s="51"/>
      <c r="K841" s="52" t="str">
        <f t="shared" si="142"/>
        <v/>
      </c>
      <c r="L841" s="81" t="str">
        <f t="shared" si="143"/>
        <v/>
      </c>
      <c r="M841" s="53" t="str">
        <f>IF(K841="","",COUNTIF($K$7:K841,"ﾘｽﾄ１"))</f>
        <v/>
      </c>
      <c r="N841" s="53" t="str">
        <f t="shared" si="144"/>
        <v/>
      </c>
      <c r="O841" s="54" t="str">
        <f t="shared" si="145"/>
        <v/>
      </c>
      <c r="P841" s="53" t="str">
        <f t="shared" si="136"/>
        <v/>
      </c>
      <c r="Q841" s="52" t="str">
        <f t="shared" si="137"/>
        <v/>
      </c>
      <c r="R841" s="55" t="str">
        <f t="shared" si="138"/>
        <v/>
      </c>
      <c r="S841" s="52" t="str">
        <f t="shared" si="146"/>
        <v/>
      </c>
      <c r="T841" s="81" t="str">
        <f t="shared" si="139"/>
        <v/>
      </c>
      <c r="U841" s="53" t="str">
        <f>IF(S841="","",COUNTIF($S$7:S841,"該当２"))</f>
        <v/>
      </c>
      <c r="V841" s="56" t="str">
        <f t="shared" si="140"/>
        <v/>
      </c>
      <c r="W841" s="81" t="str">
        <f t="shared" si="141"/>
        <v/>
      </c>
      <c r="X841" s="53" t="str">
        <f>IF(V841="","",COUNTIF($V$7:V841,"該当３"))</f>
        <v/>
      </c>
    </row>
    <row r="842" spans="1:24">
      <c r="A842" s="237">
        <v>2020201030</v>
      </c>
      <c r="B842" s="237">
        <v>20</v>
      </c>
      <c r="C842" s="238">
        <v>202</v>
      </c>
      <c r="D842" s="239">
        <v>1</v>
      </c>
      <c r="E842" s="238">
        <v>30</v>
      </c>
      <c r="F842" s="237" t="s">
        <v>511</v>
      </c>
      <c r="G842" s="278" t="s">
        <v>1154</v>
      </c>
      <c r="H842" s="240" t="s">
        <v>4496</v>
      </c>
      <c r="I842" s="237" t="s">
        <v>1180</v>
      </c>
      <c r="J842" s="51"/>
      <c r="K842" s="52" t="str">
        <f t="shared" si="142"/>
        <v/>
      </c>
      <c r="L842" s="81" t="str">
        <f t="shared" si="143"/>
        <v/>
      </c>
      <c r="M842" s="53" t="str">
        <f>IF(K842="","",COUNTIF($K$7:K842,"ﾘｽﾄ１"))</f>
        <v/>
      </c>
      <c r="N842" s="53" t="str">
        <f t="shared" si="144"/>
        <v/>
      </c>
      <c r="O842" s="54" t="str">
        <f t="shared" si="145"/>
        <v/>
      </c>
      <c r="P842" s="53" t="str">
        <f t="shared" ref="P842:P905" si="147">IF(O842="該当１",G842,"")</f>
        <v/>
      </c>
      <c r="Q842" s="52" t="str">
        <f t="shared" ref="Q842:Q905" si="148">IF(O842="該当１","ﾘｽﾄ2","")</f>
        <v/>
      </c>
      <c r="R842" s="55" t="str">
        <f t="shared" ref="R842:R905" si="149">IF(Q842="ﾘｽﾄ2",H842,"")</f>
        <v/>
      </c>
      <c r="S842" s="52" t="str">
        <f t="shared" si="146"/>
        <v/>
      </c>
      <c r="T842" s="81" t="str">
        <f t="shared" ref="T842:T905" si="150">IF(S842="該当２",H842,"")</f>
        <v/>
      </c>
      <c r="U842" s="53" t="str">
        <f>IF(S842="","",COUNTIF($S$7:S842,"該当２"))</f>
        <v/>
      </c>
      <c r="V842" s="56" t="str">
        <f t="shared" ref="V842:V905" si="151">IF(AND($S$2=H842,E842&gt;0,E842&lt;998),"該当３","")</f>
        <v/>
      </c>
      <c r="W842" s="81" t="str">
        <f t="shared" ref="W842:W905" si="152">IF(V842="該当３",I842,"")</f>
        <v/>
      </c>
      <c r="X842" s="53" t="str">
        <f>IF(V842="","",COUNTIF($V$7:V842,"該当３"))</f>
        <v/>
      </c>
    </row>
    <row r="843" spans="1:24">
      <c r="A843" s="237">
        <v>2020201031</v>
      </c>
      <c r="B843" s="237">
        <v>20</v>
      </c>
      <c r="C843" s="238">
        <v>202</v>
      </c>
      <c r="D843" s="239">
        <v>1</v>
      </c>
      <c r="E843" s="238">
        <v>31</v>
      </c>
      <c r="F843" s="237" t="s">
        <v>511</v>
      </c>
      <c r="G843" s="278" t="s">
        <v>1154</v>
      </c>
      <c r="H843" s="240" t="s">
        <v>4496</v>
      </c>
      <c r="I843" s="237" t="s">
        <v>1181</v>
      </c>
      <c r="J843" s="51"/>
      <c r="K843" s="52" t="str">
        <f t="shared" ref="K843:K906" si="153">IF(AND($C843&gt;0,$H843=""),"ﾘｽﾄ１","")</f>
        <v/>
      </c>
      <c r="L843" s="81" t="str">
        <f t="shared" ref="L843:L906" si="154">IF(K843="ﾘｽﾄ１",G843,"")</f>
        <v/>
      </c>
      <c r="M843" s="53" t="str">
        <f>IF(K843="","",COUNTIF($K$7:K843,"ﾘｽﾄ１"))</f>
        <v/>
      </c>
      <c r="N843" s="53" t="str">
        <f t="shared" ref="N843:N906" si="155">IF(AND(D843=0,E843&gt;0),"同一区","")</f>
        <v/>
      </c>
      <c r="O843" s="54" t="str">
        <f t="shared" ref="O843:O906" si="156">IF(AND(EXACT($K$2,G843),H843&gt;0),"該当１","")</f>
        <v/>
      </c>
      <c r="P843" s="53" t="str">
        <f t="shared" si="147"/>
        <v/>
      </c>
      <c r="Q843" s="52" t="str">
        <f t="shared" si="148"/>
        <v/>
      </c>
      <c r="R843" s="55" t="str">
        <f t="shared" si="149"/>
        <v/>
      </c>
      <c r="S843" s="52" t="str">
        <f t="shared" ref="S843:S906" si="157">IF(AND(Q843="ﾘｽﾄ2",OR(I843=0,AND(N843="同一区",E843=1))),"該当２","")</f>
        <v/>
      </c>
      <c r="T843" s="81" t="str">
        <f t="shared" si="150"/>
        <v/>
      </c>
      <c r="U843" s="53" t="str">
        <f>IF(S843="","",COUNTIF($S$7:S843,"該当２"))</f>
        <v/>
      </c>
      <c r="V843" s="56" t="str">
        <f t="shared" si="151"/>
        <v/>
      </c>
      <c r="W843" s="81" t="str">
        <f t="shared" si="152"/>
        <v/>
      </c>
      <c r="X843" s="53" t="str">
        <f>IF(V843="","",COUNTIF($V$7:V843,"該当３"))</f>
        <v/>
      </c>
    </row>
    <row r="844" spans="1:24">
      <c r="A844" s="237">
        <v>2020201032</v>
      </c>
      <c r="B844" s="237">
        <v>20</v>
      </c>
      <c r="C844" s="238">
        <v>202</v>
      </c>
      <c r="D844" s="239">
        <v>1</v>
      </c>
      <c r="E844" s="238">
        <v>32</v>
      </c>
      <c r="F844" s="237" t="s">
        <v>511</v>
      </c>
      <c r="G844" s="278" t="s">
        <v>1154</v>
      </c>
      <c r="H844" s="240" t="s">
        <v>4496</v>
      </c>
      <c r="I844" s="237" t="s">
        <v>1182</v>
      </c>
      <c r="J844" s="51"/>
      <c r="K844" s="52" t="str">
        <f t="shared" si="153"/>
        <v/>
      </c>
      <c r="L844" s="81" t="str">
        <f t="shared" si="154"/>
        <v/>
      </c>
      <c r="M844" s="53" t="str">
        <f>IF(K844="","",COUNTIF($K$7:K844,"ﾘｽﾄ１"))</f>
        <v/>
      </c>
      <c r="N844" s="53" t="str">
        <f t="shared" si="155"/>
        <v/>
      </c>
      <c r="O844" s="54" t="str">
        <f t="shared" si="156"/>
        <v/>
      </c>
      <c r="P844" s="53" t="str">
        <f t="shared" si="147"/>
        <v/>
      </c>
      <c r="Q844" s="52" t="str">
        <f t="shared" si="148"/>
        <v/>
      </c>
      <c r="R844" s="55" t="str">
        <f t="shared" si="149"/>
        <v/>
      </c>
      <c r="S844" s="52" t="str">
        <f t="shared" si="157"/>
        <v/>
      </c>
      <c r="T844" s="81" t="str">
        <f t="shared" si="150"/>
        <v/>
      </c>
      <c r="U844" s="53" t="str">
        <f>IF(S844="","",COUNTIF($S$7:S844,"該当２"))</f>
        <v/>
      </c>
      <c r="V844" s="56" t="str">
        <f t="shared" si="151"/>
        <v/>
      </c>
      <c r="W844" s="81" t="str">
        <f t="shared" si="152"/>
        <v/>
      </c>
      <c r="X844" s="53" t="str">
        <f>IF(V844="","",COUNTIF($V$7:V844,"該当３"))</f>
        <v/>
      </c>
    </row>
    <row r="845" spans="1:24">
      <c r="A845" s="237">
        <v>2020201033</v>
      </c>
      <c r="B845" s="237">
        <v>20</v>
      </c>
      <c r="C845" s="238">
        <v>202</v>
      </c>
      <c r="D845" s="239">
        <v>1</v>
      </c>
      <c r="E845" s="238">
        <v>33</v>
      </c>
      <c r="F845" s="237" t="s">
        <v>511</v>
      </c>
      <c r="G845" s="278" t="s">
        <v>1154</v>
      </c>
      <c r="H845" s="240" t="s">
        <v>4496</v>
      </c>
      <c r="I845" s="237" t="s">
        <v>1183</v>
      </c>
      <c r="J845" s="51"/>
      <c r="K845" s="52" t="str">
        <f t="shared" si="153"/>
        <v/>
      </c>
      <c r="L845" s="81" t="str">
        <f t="shared" si="154"/>
        <v/>
      </c>
      <c r="M845" s="53" t="str">
        <f>IF(K845="","",COUNTIF($K$7:K845,"ﾘｽﾄ１"))</f>
        <v/>
      </c>
      <c r="N845" s="53" t="str">
        <f t="shared" si="155"/>
        <v/>
      </c>
      <c r="O845" s="54" t="str">
        <f t="shared" si="156"/>
        <v/>
      </c>
      <c r="P845" s="53" t="str">
        <f t="shared" si="147"/>
        <v/>
      </c>
      <c r="Q845" s="52" t="str">
        <f t="shared" si="148"/>
        <v/>
      </c>
      <c r="R845" s="55" t="str">
        <f t="shared" si="149"/>
        <v/>
      </c>
      <c r="S845" s="52" t="str">
        <f t="shared" si="157"/>
        <v/>
      </c>
      <c r="T845" s="81" t="str">
        <f t="shared" si="150"/>
        <v/>
      </c>
      <c r="U845" s="53" t="str">
        <f>IF(S845="","",COUNTIF($S$7:S845,"該当２"))</f>
        <v/>
      </c>
      <c r="V845" s="56" t="str">
        <f t="shared" si="151"/>
        <v/>
      </c>
      <c r="W845" s="81" t="str">
        <f t="shared" si="152"/>
        <v/>
      </c>
      <c r="X845" s="53" t="str">
        <f>IF(V845="","",COUNTIF($V$7:V845,"該当３"))</f>
        <v/>
      </c>
    </row>
    <row r="846" spans="1:24">
      <c r="A846" s="237">
        <v>2020201034</v>
      </c>
      <c r="B846" s="237">
        <v>20</v>
      </c>
      <c r="C846" s="238">
        <v>202</v>
      </c>
      <c r="D846" s="239">
        <v>1</v>
      </c>
      <c r="E846" s="238">
        <v>34</v>
      </c>
      <c r="F846" s="237" t="s">
        <v>511</v>
      </c>
      <c r="G846" s="278" t="s">
        <v>1154</v>
      </c>
      <c r="H846" s="240" t="s">
        <v>4496</v>
      </c>
      <c r="I846" s="237" t="s">
        <v>1184</v>
      </c>
      <c r="J846" s="51"/>
      <c r="K846" s="52" t="str">
        <f t="shared" si="153"/>
        <v/>
      </c>
      <c r="L846" s="81" t="str">
        <f t="shared" si="154"/>
        <v/>
      </c>
      <c r="M846" s="53" t="str">
        <f>IF(K846="","",COUNTIF($K$7:K846,"ﾘｽﾄ１"))</f>
        <v/>
      </c>
      <c r="N846" s="53" t="str">
        <f t="shared" si="155"/>
        <v/>
      </c>
      <c r="O846" s="54" t="str">
        <f t="shared" si="156"/>
        <v/>
      </c>
      <c r="P846" s="53" t="str">
        <f t="shared" si="147"/>
        <v/>
      </c>
      <c r="Q846" s="52" t="str">
        <f t="shared" si="148"/>
        <v/>
      </c>
      <c r="R846" s="55" t="str">
        <f t="shared" si="149"/>
        <v/>
      </c>
      <c r="S846" s="52" t="str">
        <f t="shared" si="157"/>
        <v/>
      </c>
      <c r="T846" s="81" t="str">
        <f t="shared" si="150"/>
        <v/>
      </c>
      <c r="U846" s="53" t="str">
        <f>IF(S846="","",COUNTIF($S$7:S846,"該当２"))</f>
        <v/>
      </c>
      <c r="V846" s="56" t="str">
        <f t="shared" si="151"/>
        <v/>
      </c>
      <c r="W846" s="81" t="str">
        <f t="shared" si="152"/>
        <v/>
      </c>
      <c r="X846" s="53" t="str">
        <f>IF(V846="","",COUNTIF($V$7:V846,"該当３"))</f>
        <v/>
      </c>
    </row>
    <row r="847" spans="1:24">
      <c r="A847" s="237">
        <v>2020201035</v>
      </c>
      <c r="B847" s="237">
        <v>20</v>
      </c>
      <c r="C847" s="238">
        <v>202</v>
      </c>
      <c r="D847" s="239">
        <v>1</v>
      </c>
      <c r="E847" s="238">
        <v>35</v>
      </c>
      <c r="F847" s="237" t="s">
        <v>511</v>
      </c>
      <c r="G847" s="278" t="s">
        <v>1154</v>
      </c>
      <c r="H847" s="240" t="s">
        <v>4496</v>
      </c>
      <c r="I847" s="237" t="s">
        <v>629</v>
      </c>
      <c r="J847" s="51"/>
      <c r="K847" s="52" t="str">
        <f t="shared" si="153"/>
        <v/>
      </c>
      <c r="L847" s="81" t="str">
        <f t="shared" si="154"/>
        <v/>
      </c>
      <c r="M847" s="53" t="str">
        <f>IF(K847="","",COUNTIF($K$7:K847,"ﾘｽﾄ１"))</f>
        <v/>
      </c>
      <c r="N847" s="53" t="str">
        <f t="shared" si="155"/>
        <v/>
      </c>
      <c r="O847" s="54" t="str">
        <f t="shared" si="156"/>
        <v/>
      </c>
      <c r="P847" s="53" t="str">
        <f t="shared" si="147"/>
        <v/>
      </c>
      <c r="Q847" s="52" t="str">
        <f t="shared" si="148"/>
        <v/>
      </c>
      <c r="R847" s="55" t="str">
        <f t="shared" si="149"/>
        <v/>
      </c>
      <c r="S847" s="52" t="str">
        <f t="shared" si="157"/>
        <v/>
      </c>
      <c r="T847" s="81" t="str">
        <f t="shared" si="150"/>
        <v/>
      </c>
      <c r="U847" s="53" t="str">
        <f>IF(S847="","",COUNTIF($S$7:S847,"該当２"))</f>
        <v/>
      </c>
      <c r="V847" s="56" t="str">
        <f t="shared" si="151"/>
        <v/>
      </c>
      <c r="W847" s="81" t="str">
        <f t="shared" si="152"/>
        <v/>
      </c>
      <c r="X847" s="53" t="str">
        <f>IF(V847="","",COUNTIF($V$7:V847,"該当３"))</f>
        <v/>
      </c>
    </row>
    <row r="848" spans="1:24">
      <c r="A848" s="237">
        <v>2020202000</v>
      </c>
      <c r="B848" s="237">
        <v>20</v>
      </c>
      <c r="C848" s="238">
        <v>202</v>
      </c>
      <c r="D848" s="239">
        <v>2</v>
      </c>
      <c r="E848" s="238">
        <v>0</v>
      </c>
      <c r="F848" s="237" t="s">
        <v>511</v>
      </c>
      <c r="G848" s="278" t="s">
        <v>1154</v>
      </c>
      <c r="H848" s="278" t="s">
        <v>1185</v>
      </c>
      <c r="I848" s="237"/>
      <c r="J848" s="51"/>
      <c r="K848" s="52" t="str">
        <f t="shared" si="153"/>
        <v/>
      </c>
      <c r="L848" s="81" t="str">
        <f t="shared" si="154"/>
        <v/>
      </c>
      <c r="M848" s="53" t="str">
        <f>IF(K848="","",COUNTIF($K$7:K848,"ﾘｽﾄ１"))</f>
        <v/>
      </c>
      <c r="N848" s="53" t="str">
        <f t="shared" si="155"/>
        <v/>
      </c>
      <c r="O848" s="54" t="str">
        <f t="shared" si="156"/>
        <v/>
      </c>
      <c r="P848" s="53" t="str">
        <f t="shared" si="147"/>
        <v/>
      </c>
      <c r="Q848" s="52" t="str">
        <f t="shared" si="148"/>
        <v/>
      </c>
      <c r="R848" s="55" t="str">
        <f t="shared" si="149"/>
        <v/>
      </c>
      <c r="S848" s="52" t="str">
        <f t="shared" si="157"/>
        <v/>
      </c>
      <c r="T848" s="81" t="str">
        <f t="shared" si="150"/>
        <v/>
      </c>
      <c r="U848" s="53" t="str">
        <f>IF(S848="","",COUNTIF($S$7:S848,"該当２"))</f>
        <v/>
      </c>
      <c r="V848" s="56" t="str">
        <f t="shared" si="151"/>
        <v/>
      </c>
      <c r="W848" s="81" t="str">
        <f t="shared" si="152"/>
        <v/>
      </c>
      <c r="X848" s="53" t="str">
        <f>IF(V848="","",COUNTIF($V$7:V848,"該当３"))</f>
        <v/>
      </c>
    </row>
    <row r="849" spans="1:24">
      <c r="A849" s="237">
        <v>2020202001</v>
      </c>
      <c r="B849" s="237">
        <v>20</v>
      </c>
      <c r="C849" s="238">
        <v>202</v>
      </c>
      <c r="D849" s="239">
        <v>2</v>
      </c>
      <c r="E849" s="238">
        <v>1</v>
      </c>
      <c r="F849" s="237" t="s">
        <v>511</v>
      </c>
      <c r="G849" s="278" t="s">
        <v>1154</v>
      </c>
      <c r="H849" s="278" t="s">
        <v>1185</v>
      </c>
      <c r="I849" s="237" t="s">
        <v>1186</v>
      </c>
      <c r="J849" s="51"/>
      <c r="K849" s="52" t="str">
        <f t="shared" si="153"/>
        <v/>
      </c>
      <c r="L849" s="81" t="str">
        <f t="shared" si="154"/>
        <v/>
      </c>
      <c r="M849" s="53" t="str">
        <f>IF(K849="","",COUNTIF($K$7:K849,"ﾘｽﾄ１"))</f>
        <v/>
      </c>
      <c r="N849" s="53" t="str">
        <f t="shared" si="155"/>
        <v/>
      </c>
      <c r="O849" s="54" t="str">
        <f t="shared" si="156"/>
        <v/>
      </c>
      <c r="P849" s="53" t="str">
        <f t="shared" si="147"/>
        <v/>
      </c>
      <c r="Q849" s="52" t="str">
        <f t="shared" si="148"/>
        <v/>
      </c>
      <c r="R849" s="55" t="str">
        <f t="shared" si="149"/>
        <v/>
      </c>
      <c r="S849" s="52" t="str">
        <f t="shared" si="157"/>
        <v/>
      </c>
      <c r="T849" s="81" t="str">
        <f t="shared" si="150"/>
        <v/>
      </c>
      <c r="U849" s="53" t="str">
        <f>IF(S849="","",COUNTIF($S$7:S849,"該当２"))</f>
        <v/>
      </c>
      <c r="V849" s="56" t="str">
        <f t="shared" si="151"/>
        <v/>
      </c>
      <c r="W849" s="81" t="str">
        <f t="shared" si="152"/>
        <v/>
      </c>
      <c r="X849" s="53" t="str">
        <f>IF(V849="","",COUNTIF($V$7:V849,"該当３"))</f>
        <v/>
      </c>
    </row>
    <row r="850" spans="1:24">
      <c r="A850" s="237">
        <v>2020202002</v>
      </c>
      <c r="B850" s="237">
        <v>20</v>
      </c>
      <c r="C850" s="238">
        <v>202</v>
      </c>
      <c r="D850" s="239">
        <v>2</v>
      </c>
      <c r="E850" s="238">
        <v>2</v>
      </c>
      <c r="F850" s="237" t="s">
        <v>511</v>
      </c>
      <c r="G850" s="278" t="s">
        <v>1154</v>
      </c>
      <c r="H850" s="278" t="s">
        <v>1185</v>
      </c>
      <c r="I850" s="237" t="s">
        <v>1187</v>
      </c>
      <c r="J850" s="51"/>
      <c r="K850" s="52" t="str">
        <f t="shared" si="153"/>
        <v/>
      </c>
      <c r="L850" s="81" t="str">
        <f t="shared" si="154"/>
        <v/>
      </c>
      <c r="M850" s="53" t="str">
        <f>IF(K850="","",COUNTIF($K$7:K850,"ﾘｽﾄ１"))</f>
        <v/>
      </c>
      <c r="N850" s="53" t="str">
        <f t="shared" si="155"/>
        <v/>
      </c>
      <c r="O850" s="54" t="str">
        <f t="shared" si="156"/>
        <v/>
      </c>
      <c r="P850" s="53" t="str">
        <f t="shared" si="147"/>
        <v/>
      </c>
      <c r="Q850" s="52" t="str">
        <f t="shared" si="148"/>
        <v/>
      </c>
      <c r="R850" s="55" t="str">
        <f t="shared" si="149"/>
        <v/>
      </c>
      <c r="S850" s="52" t="str">
        <f t="shared" si="157"/>
        <v/>
      </c>
      <c r="T850" s="81" t="str">
        <f t="shared" si="150"/>
        <v/>
      </c>
      <c r="U850" s="53" t="str">
        <f>IF(S850="","",COUNTIF($S$7:S850,"該当２"))</f>
        <v/>
      </c>
      <c r="V850" s="56" t="str">
        <f t="shared" si="151"/>
        <v/>
      </c>
      <c r="W850" s="81" t="str">
        <f t="shared" si="152"/>
        <v/>
      </c>
      <c r="X850" s="53" t="str">
        <f>IF(V850="","",COUNTIF($V$7:V850,"該当３"))</f>
        <v/>
      </c>
    </row>
    <row r="851" spans="1:24">
      <c r="A851" s="237">
        <v>2020202003</v>
      </c>
      <c r="B851" s="237">
        <v>20</v>
      </c>
      <c r="C851" s="238">
        <v>202</v>
      </c>
      <c r="D851" s="239">
        <v>2</v>
      </c>
      <c r="E851" s="238">
        <v>3</v>
      </c>
      <c r="F851" s="237" t="s">
        <v>511</v>
      </c>
      <c r="G851" s="278" t="s">
        <v>1154</v>
      </c>
      <c r="H851" s="278" t="s">
        <v>1185</v>
      </c>
      <c r="I851" s="237" t="s">
        <v>1188</v>
      </c>
      <c r="J851" s="51"/>
      <c r="K851" s="52" t="str">
        <f t="shared" si="153"/>
        <v/>
      </c>
      <c r="L851" s="81" t="str">
        <f t="shared" si="154"/>
        <v/>
      </c>
      <c r="M851" s="53" t="str">
        <f>IF(K851="","",COUNTIF($K$7:K851,"ﾘｽﾄ１"))</f>
        <v/>
      </c>
      <c r="N851" s="53" t="str">
        <f t="shared" si="155"/>
        <v/>
      </c>
      <c r="O851" s="54" t="str">
        <f t="shared" si="156"/>
        <v/>
      </c>
      <c r="P851" s="53" t="str">
        <f t="shared" si="147"/>
        <v/>
      </c>
      <c r="Q851" s="52" t="str">
        <f t="shared" si="148"/>
        <v/>
      </c>
      <c r="R851" s="55" t="str">
        <f t="shared" si="149"/>
        <v/>
      </c>
      <c r="S851" s="52" t="str">
        <f t="shared" si="157"/>
        <v/>
      </c>
      <c r="T851" s="81" t="str">
        <f t="shared" si="150"/>
        <v/>
      </c>
      <c r="U851" s="53" t="str">
        <f>IF(S851="","",COUNTIF($S$7:S851,"該当２"))</f>
        <v/>
      </c>
      <c r="V851" s="56" t="str">
        <f t="shared" si="151"/>
        <v/>
      </c>
      <c r="W851" s="81" t="str">
        <f t="shared" si="152"/>
        <v/>
      </c>
      <c r="X851" s="53" t="str">
        <f>IF(V851="","",COUNTIF($V$7:V851,"該当３"))</f>
        <v/>
      </c>
    </row>
    <row r="852" spans="1:24">
      <c r="A852" s="237">
        <v>2020202004</v>
      </c>
      <c r="B852" s="237">
        <v>20</v>
      </c>
      <c r="C852" s="238">
        <v>202</v>
      </c>
      <c r="D852" s="239">
        <v>2</v>
      </c>
      <c r="E852" s="238">
        <v>4</v>
      </c>
      <c r="F852" s="237" t="s">
        <v>511</v>
      </c>
      <c r="G852" s="278" t="s">
        <v>1154</v>
      </c>
      <c r="H852" s="278" t="s">
        <v>1185</v>
      </c>
      <c r="I852" s="237" t="s">
        <v>1189</v>
      </c>
      <c r="J852" s="51"/>
      <c r="K852" s="52" t="str">
        <f t="shared" si="153"/>
        <v/>
      </c>
      <c r="L852" s="81" t="str">
        <f t="shared" si="154"/>
        <v/>
      </c>
      <c r="M852" s="53" t="str">
        <f>IF(K852="","",COUNTIF($K$7:K852,"ﾘｽﾄ１"))</f>
        <v/>
      </c>
      <c r="N852" s="53" t="str">
        <f t="shared" si="155"/>
        <v/>
      </c>
      <c r="O852" s="54" t="str">
        <f t="shared" si="156"/>
        <v/>
      </c>
      <c r="P852" s="53" t="str">
        <f t="shared" si="147"/>
        <v/>
      </c>
      <c r="Q852" s="52" t="str">
        <f t="shared" si="148"/>
        <v/>
      </c>
      <c r="R852" s="55" t="str">
        <f t="shared" si="149"/>
        <v/>
      </c>
      <c r="S852" s="52" t="str">
        <f t="shared" si="157"/>
        <v/>
      </c>
      <c r="T852" s="81" t="str">
        <f t="shared" si="150"/>
        <v/>
      </c>
      <c r="U852" s="53" t="str">
        <f>IF(S852="","",COUNTIF($S$7:S852,"該当２"))</f>
        <v/>
      </c>
      <c r="V852" s="56" t="str">
        <f t="shared" si="151"/>
        <v/>
      </c>
      <c r="W852" s="81" t="str">
        <f t="shared" si="152"/>
        <v/>
      </c>
      <c r="X852" s="53" t="str">
        <f>IF(V852="","",COUNTIF($V$7:V852,"該当３"))</f>
        <v/>
      </c>
    </row>
    <row r="853" spans="1:24">
      <c r="A853" s="237">
        <v>2020202005</v>
      </c>
      <c r="B853" s="237">
        <v>20</v>
      </c>
      <c r="C853" s="238">
        <v>202</v>
      </c>
      <c r="D853" s="239">
        <v>2</v>
      </c>
      <c r="E853" s="238">
        <v>5</v>
      </c>
      <c r="F853" s="237" t="s">
        <v>511</v>
      </c>
      <c r="G853" s="278" t="s">
        <v>1154</v>
      </c>
      <c r="H853" s="278" t="s">
        <v>1185</v>
      </c>
      <c r="I853" s="237" t="s">
        <v>1190</v>
      </c>
      <c r="J853" s="51"/>
      <c r="K853" s="52" t="str">
        <f t="shared" si="153"/>
        <v/>
      </c>
      <c r="L853" s="81" t="str">
        <f t="shared" si="154"/>
        <v/>
      </c>
      <c r="M853" s="53" t="str">
        <f>IF(K853="","",COUNTIF($K$7:K853,"ﾘｽﾄ１"))</f>
        <v/>
      </c>
      <c r="N853" s="53" t="str">
        <f t="shared" si="155"/>
        <v/>
      </c>
      <c r="O853" s="54" t="str">
        <f t="shared" si="156"/>
        <v/>
      </c>
      <c r="P853" s="53" t="str">
        <f t="shared" si="147"/>
        <v/>
      </c>
      <c r="Q853" s="52" t="str">
        <f t="shared" si="148"/>
        <v/>
      </c>
      <c r="R853" s="55" t="str">
        <f t="shared" si="149"/>
        <v/>
      </c>
      <c r="S853" s="52" t="str">
        <f t="shared" si="157"/>
        <v/>
      </c>
      <c r="T853" s="81" t="str">
        <f t="shared" si="150"/>
        <v/>
      </c>
      <c r="U853" s="53" t="str">
        <f>IF(S853="","",COUNTIF($S$7:S853,"該当２"))</f>
        <v/>
      </c>
      <c r="V853" s="56" t="str">
        <f t="shared" si="151"/>
        <v/>
      </c>
      <c r="W853" s="81" t="str">
        <f t="shared" si="152"/>
        <v/>
      </c>
      <c r="X853" s="53" t="str">
        <f>IF(V853="","",COUNTIF($V$7:V853,"該当３"))</f>
        <v/>
      </c>
    </row>
    <row r="854" spans="1:24">
      <c r="A854" s="237">
        <v>2020202006</v>
      </c>
      <c r="B854" s="237">
        <v>20</v>
      </c>
      <c r="C854" s="238">
        <v>202</v>
      </c>
      <c r="D854" s="239">
        <v>2</v>
      </c>
      <c r="E854" s="238">
        <v>6</v>
      </c>
      <c r="F854" s="237" t="s">
        <v>511</v>
      </c>
      <c r="G854" s="278" t="s">
        <v>1154</v>
      </c>
      <c r="H854" s="278" t="s">
        <v>1185</v>
      </c>
      <c r="I854" s="237" t="s">
        <v>1173</v>
      </c>
      <c r="J854" s="51"/>
      <c r="K854" s="52" t="str">
        <f t="shared" si="153"/>
        <v/>
      </c>
      <c r="L854" s="81" t="str">
        <f t="shared" si="154"/>
        <v/>
      </c>
      <c r="M854" s="53" t="str">
        <f>IF(K854="","",COUNTIF($K$7:K854,"ﾘｽﾄ１"))</f>
        <v/>
      </c>
      <c r="N854" s="53" t="str">
        <f t="shared" si="155"/>
        <v/>
      </c>
      <c r="O854" s="54" t="str">
        <f t="shared" si="156"/>
        <v/>
      </c>
      <c r="P854" s="53" t="str">
        <f t="shared" si="147"/>
        <v/>
      </c>
      <c r="Q854" s="52" t="str">
        <f t="shared" si="148"/>
        <v/>
      </c>
      <c r="R854" s="55" t="str">
        <f t="shared" si="149"/>
        <v/>
      </c>
      <c r="S854" s="52" t="str">
        <f t="shared" si="157"/>
        <v/>
      </c>
      <c r="T854" s="81" t="str">
        <f t="shared" si="150"/>
        <v/>
      </c>
      <c r="U854" s="53" t="str">
        <f>IF(S854="","",COUNTIF($S$7:S854,"該当２"))</f>
        <v/>
      </c>
      <c r="V854" s="56" t="str">
        <f t="shared" si="151"/>
        <v/>
      </c>
      <c r="W854" s="81" t="str">
        <f t="shared" si="152"/>
        <v/>
      </c>
      <c r="X854" s="53" t="str">
        <f>IF(V854="","",COUNTIF($V$7:V854,"該当３"))</f>
        <v/>
      </c>
    </row>
    <row r="855" spans="1:24">
      <c r="A855" s="237">
        <v>2020202007</v>
      </c>
      <c r="B855" s="237">
        <v>20</v>
      </c>
      <c r="C855" s="238">
        <v>202</v>
      </c>
      <c r="D855" s="239">
        <v>2</v>
      </c>
      <c r="E855" s="238">
        <v>7</v>
      </c>
      <c r="F855" s="237" t="s">
        <v>511</v>
      </c>
      <c r="G855" s="278" t="s">
        <v>1154</v>
      </c>
      <c r="H855" s="278" t="s">
        <v>1185</v>
      </c>
      <c r="I855" s="237" t="s">
        <v>358</v>
      </c>
      <c r="J855" s="51"/>
      <c r="K855" s="52" t="str">
        <f t="shared" si="153"/>
        <v/>
      </c>
      <c r="L855" s="81" t="str">
        <f t="shared" si="154"/>
        <v/>
      </c>
      <c r="M855" s="53" t="str">
        <f>IF(K855="","",COUNTIF($K$7:K855,"ﾘｽﾄ１"))</f>
        <v/>
      </c>
      <c r="N855" s="53" t="str">
        <f t="shared" si="155"/>
        <v/>
      </c>
      <c r="O855" s="54" t="str">
        <f t="shared" si="156"/>
        <v/>
      </c>
      <c r="P855" s="53" t="str">
        <f t="shared" si="147"/>
        <v/>
      </c>
      <c r="Q855" s="52" t="str">
        <f t="shared" si="148"/>
        <v/>
      </c>
      <c r="R855" s="55" t="str">
        <f t="shared" si="149"/>
        <v/>
      </c>
      <c r="S855" s="52" t="str">
        <f t="shared" si="157"/>
        <v/>
      </c>
      <c r="T855" s="81" t="str">
        <f t="shared" si="150"/>
        <v/>
      </c>
      <c r="U855" s="53" t="str">
        <f>IF(S855="","",COUNTIF($S$7:S855,"該当２"))</f>
        <v/>
      </c>
      <c r="V855" s="56" t="str">
        <f t="shared" si="151"/>
        <v/>
      </c>
      <c r="W855" s="81" t="str">
        <f t="shared" si="152"/>
        <v/>
      </c>
      <c r="X855" s="53" t="str">
        <f>IF(V855="","",COUNTIF($V$7:V855,"該当３"))</f>
        <v/>
      </c>
    </row>
    <row r="856" spans="1:24">
      <c r="A856" s="237">
        <v>2020202008</v>
      </c>
      <c r="B856" s="237">
        <v>20</v>
      </c>
      <c r="C856" s="238">
        <v>202</v>
      </c>
      <c r="D856" s="239">
        <v>2</v>
      </c>
      <c r="E856" s="238">
        <v>8</v>
      </c>
      <c r="F856" s="237" t="s">
        <v>511</v>
      </c>
      <c r="G856" s="278" t="s">
        <v>1154</v>
      </c>
      <c r="H856" s="278" t="s">
        <v>1185</v>
      </c>
      <c r="I856" s="237" t="s">
        <v>919</v>
      </c>
      <c r="J856" s="51"/>
      <c r="K856" s="52" t="str">
        <f t="shared" si="153"/>
        <v/>
      </c>
      <c r="L856" s="81" t="str">
        <f t="shared" si="154"/>
        <v/>
      </c>
      <c r="M856" s="53" t="str">
        <f>IF(K856="","",COUNTIF($K$7:K856,"ﾘｽﾄ１"))</f>
        <v/>
      </c>
      <c r="N856" s="53" t="str">
        <f t="shared" si="155"/>
        <v/>
      </c>
      <c r="O856" s="54" t="str">
        <f t="shared" si="156"/>
        <v/>
      </c>
      <c r="P856" s="53" t="str">
        <f t="shared" si="147"/>
        <v/>
      </c>
      <c r="Q856" s="52" t="str">
        <f t="shared" si="148"/>
        <v/>
      </c>
      <c r="R856" s="55" t="str">
        <f t="shared" si="149"/>
        <v/>
      </c>
      <c r="S856" s="52" t="str">
        <f t="shared" si="157"/>
        <v/>
      </c>
      <c r="T856" s="81" t="str">
        <f t="shared" si="150"/>
        <v/>
      </c>
      <c r="U856" s="53" t="str">
        <f>IF(S856="","",COUNTIF($S$7:S856,"該当２"))</f>
        <v/>
      </c>
      <c r="V856" s="56" t="str">
        <f t="shared" si="151"/>
        <v/>
      </c>
      <c r="W856" s="81" t="str">
        <f t="shared" si="152"/>
        <v/>
      </c>
      <c r="X856" s="53" t="str">
        <f>IF(V856="","",COUNTIF($V$7:V856,"該当３"))</f>
        <v/>
      </c>
    </row>
    <row r="857" spans="1:24">
      <c r="A857" s="237">
        <v>2020202009</v>
      </c>
      <c r="B857" s="237">
        <v>20</v>
      </c>
      <c r="C857" s="238">
        <v>202</v>
      </c>
      <c r="D857" s="239">
        <v>2</v>
      </c>
      <c r="E857" s="238">
        <v>9</v>
      </c>
      <c r="F857" s="237" t="s">
        <v>511</v>
      </c>
      <c r="G857" s="278" t="s">
        <v>1154</v>
      </c>
      <c r="H857" s="278" t="s">
        <v>1185</v>
      </c>
      <c r="I857" s="237" t="s">
        <v>1191</v>
      </c>
      <c r="J857" s="51"/>
      <c r="K857" s="52" t="str">
        <f t="shared" si="153"/>
        <v/>
      </c>
      <c r="L857" s="81" t="str">
        <f t="shared" si="154"/>
        <v/>
      </c>
      <c r="M857" s="53" t="str">
        <f>IF(K857="","",COUNTIF($K$7:K857,"ﾘｽﾄ１"))</f>
        <v/>
      </c>
      <c r="N857" s="53" t="str">
        <f t="shared" si="155"/>
        <v/>
      </c>
      <c r="O857" s="54" t="str">
        <f t="shared" si="156"/>
        <v/>
      </c>
      <c r="P857" s="53" t="str">
        <f t="shared" si="147"/>
        <v/>
      </c>
      <c r="Q857" s="52" t="str">
        <f t="shared" si="148"/>
        <v/>
      </c>
      <c r="R857" s="55" t="str">
        <f t="shared" si="149"/>
        <v/>
      </c>
      <c r="S857" s="52" t="str">
        <f t="shared" si="157"/>
        <v/>
      </c>
      <c r="T857" s="81" t="str">
        <f t="shared" si="150"/>
        <v/>
      </c>
      <c r="U857" s="53" t="str">
        <f>IF(S857="","",COUNTIF($S$7:S857,"該当２"))</f>
        <v/>
      </c>
      <c r="V857" s="56" t="str">
        <f t="shared" si="151"/>
        <v/>
      </c>
      <c r="W857" s="81" t="str">
        <f t="shared" si="152"/>
        <v/>
      </c>
      <c r="X857" s="53" t="str">
        <f>IF(V857="","",COUNTIF($V$7:V857,"該当３"))</f>
        <v/>
      </c>
    </row>
    <row r="858" spans="1:24">
      <c r="A858" s="237">
        <v>2020202010</v>
      </c>
      <c r="B858" s="237">
        <v>20</v>
      </c>
      <c r="C858" s="238">
        <v>202</v>
      </c>
      <c r="D858" s="239">
        <v>2</v>
      </c>
      <c r="E858" s="238">
        <v>10</v>
      </c>
      <c r="F858" s="237" t="s">
        <v>511</v>
      </c>
      <c r="G858" s="278" t="s">
        <v>1154</v>
      </c>
      <c r="H858" s="278" t="s">
        <v>1185</v>
      </c>
      <c r="I858" s="237" t="s">
        <v>1192</v>
      </c>
      <c r="J858" s="51"/>
      <c r="K858" s="52" t="str">
        <f t="shared" si="153"/>
        <v/>
      </c>
      <c r="L858" s="81" t="str">
        <f t="shared" si="154"/>
        <v/>
      </c>
      <c r="M858" s="53" t="str">
        <f>IF(K858="","",COUNTIF($K$7:K858,"ﾘｽﾄ１"))</f>
        <v/>
      </c>
      <c r="N858" s="53" t="str">
        <f t="shared" si="155"/>
        <v/>
      </c>
      <c r="O858" s="54" t="str">
        <f t="shared" si="156"/>
        <v/>
      </c>
      <c r="P858" s="53" t="str">
        <f t="shared" si="147"/>
        <v/>
      </c>
      <c r="Q858" s="52" t="str">
        <f t="shared" si="148"/>
        <v/>
      </c>
      <c r="R858" s="55" t="str">
        <f t="shared" si="149"/>
        <v/>
      </c>
      <c r="S858" s="52" t="str">
        <f t="shared" si="157"/>
        <v/>
      </c>
      <c r="T858" s="81" t="str">
        <f t="shared" si="150"/>
        <v/>
      </c>
      <c r="U858" s="53" t="str">
        <f>IF(S858="","",COUNTIF($S$7:S858,"該当２"))</f>
        <v/>
      </c>
      <c r="V858" s="56" t="str">
        <f t="shared" si="151"/>
        <v/>
      </c>
      <c r="W858" s="81" t="str">
        <f t="shared" si="152"/>
        <v/>
      </c>
      <c r="X858" s="53" t="str">
        <f>IF(V858="","",COUNTIF($V$7:V858,"該当３"))</f>
        <v/>
      </c>
    </row>
    <row r="859" spans="1:24">
      <c r="A859" s="237">
        <v>2020202011</v>
      </c>
      <c r="B859" s="237">
        <v>20</v>
      </c>
      <c r="C859" s="238">
        <v>202</v>
      </c>
      <c r="D859" s="239">
        <v>2</v>
      </c>
      <c r="E859" s="238">
        <v>11</v>
      </c>
      <c r="F859" s="237" t="s">
        <v>511</v>
      </c>
      <c r="G859" s="278" t="s">
        <v>1154</v>
      </c>
      <c r="H859" s="278" t="s">
        <v>1185</v>
      </c>
      <c r="I859" s="237" t="s">
        <v>1193</v>
      </c>
      <c r="J859" s="51"/>
      <c r="K859" s="52" t="str">
        <f t="shared" si="153"/>
        <v/>
      </c>
      <c r="L859" s="81" t="str">
        <f t="shared" si="154"/>
        <v/>
      </c>
      <c r="M859" s="53" t="str">
        <f>IF(K859="","",COUNTIF($K$7:K859,"ﾘｽﾄ１"))</f>
        <v/>
      </c>
      <c r="N859" s="53" t="str">
        <f t="shared" si="155"/>
        <v/>
      </c>
      <c r="O859" s="54" t="str">
        <f t="shared" si="156"/>
        <v/>
      </c>
      <c r="P859" s="53" t="str">
        <f t="shared" si="147"/>
        <v/>
      </c>
      <c r="Q859" s="52" t="str">
        <f t="shared" si="148"/>
        <v/>
      </c>
      <c r="R859" s="55" t="str">
        <f t="shared" si="149"/>
        <v/>
      </c>
      <c r="S859" s="52" t="str">
        <f t="shared" si="157"/>
        <v/>
      </c>
      <c r="T859" s="81" t="str">
        <f t="shared" si="150"/>
        <v/>
      </c>
      <c r="U859" s="53" t="str">
        <f>IF(S859="","",COUNTIF($S$7:S859,"該当２"))</f>
        <v/>
      </c>
      <c r="V859" s="56" t="str">
        <f t="shared" si="151"/>
        <v/>
      </c>
      <c r="W859" s="81" t="str">
        <f t="shared" si="152"/>
        <v/>
      </c>
      <c r="X859" s="53" t="str">
        <f>IF(V859="","",COUNTIF($V$7:V859,"該当３"))</f>
        <v/>
      </c>
    </row>
    <row r="860" spans="1:24">
      <c r="A860" s="237">
        <v>2020202012</v>
      </c>
      <c r="B860" s="237">
        <v>20</v>
      </c>
      <c r="C860" s="238">
        <v>202</v>
      </c>
      <c r="D860" s="239">
        <v>2</v>
      </c>
      <c r="E860" s="238">
        <v>12</v>
      </c>
      <c r="F860" s="237" t="s">
        <v>511</v>
      </c>
      <c r="G860" s="278" t="s">
        <v>1154</v>
      </c>
      <c r="H860" s="278" t="s">
        <v>1185</v>
      </c>
      <c r="I860" s="237" t="s">
        <v>1194</v>
      </c>
      <c r="J860" s="51"/>
      <c r="K860" s="52" t="str">
        <f t="shared" si="153"/>
        <v/>
      </c>
      <c r="L860" s="81" t="str">
        <f t="shared" si="154"/>
        <v/>
      </c>
      <c r="M860" s="53" t="str">
        <f>IF(K860="","",COUNTIF($K$7:K860,"ﾘｽﾄ１"))</f>
        <v/>
      </c>
      <c r="N860" s="53" t="str">
        <f t="shared" si="155"/>
        <v/>
      </c>
      <c r="O860" s="54" t="str">
        <f t="shared" si="156"/>
        <v/>
      </c>
      <c r="P860" s="53" t="str">
        <f t="shared" si="147"/>
        <v/>
      </c>
      <c r="Q860" s="52" t="str">
        <f t="shared" si="148"/>
        <v/>
      </c>
      <c r="R860" s="55" t="str">
        <f t="shared" si="149"/>
        <v/>
      </c>
      <c r="S860" s="52" t="str">
        <f t="shared" si="157"/>
        <v/>
      </c>
      <c r="T860" s="81" t="str">
        <f t="shared" si="150"/>
        <v/>
      </c>
      <c r="U860" s="53" t="str">
        <f>IF(S860="","",COUNTIF($S$7:S860,"該当２"))</f>
        <v/>
      </c>
      <c r="V860" s="56" t="str">
        <f t="shared" si="151"/>
        <v/>
      </c>
      <c r="W860" s="81" t="str">
        <f t="shared" si="152"/>
        <v/>
      </c>
      <c r="X860" s="53" t="str">
        <f>IF(V860="","",COUNTIF($V$7:V860,"該当３"))</f>
        <v/>
      </c>
    </row>
    <row r="861" spans="1:24">
      <c r="A861" s="237">
        <v>2020202013</v>
      </c>
      <c r="B861" s="237">
        <v>20</v>
      </c>
      <c r="C861" s="238">
        <v>202</v>
      </c>
      <c r="D861" s="239">
        <v>2</v>
      </c>
      <c r="E861" s="238">
        <v>13</v>
      </c>
      <c r="F861" s="237" t="s">
        <v>511</v>
      </c>
      <c r="G861" s="278" t="s">
        <v>1154</v>
      </c>
      <c r="H861" s="278" t="s">
        <v>1185</v>
      </c>
      <c r="I861" s="237" t="s">
        <v>316</v>
      </c>
      <c r="J861" s="51"/>
      <c r="K861" s="52" t="str">
        <f t="shared" si="153"/>
        <v/>
      </c>
      <c r="L861" s="81" t="str">
        <f t="shared" si="154"/>
        <v/>
      </c>
      <c r="M861" s="53" t="str">
        <f>IF(K861="","",COUNTIF($K$7:K861,"ﾘｽﾄ１"))</f>
        <v/>
      </c>
      <c r="N861" s="53" t="str">
        <f t="shared" si="155"/>
        <v/>
      </c>
      <c r="O861" s="54" t="str">
        <f t="shared" si="156"/>
        <v/>
      </c>
      <c r="P861" s="53" t="str">
        <f t="shared" si="147"/>
        <v/>
      </c>
      <c r="Q861" s="52" t="str">
        <f t="shared" si="148"/>
        <v/>
      </c>
      <c r="R861" s="55" t="str">
        <f t="shared" si="149"/>
        <v/>
      </c>
      <c r="S861" s="52" t="str">
        <f t="shared" si="157"/>
        <v/>
      </c>
      <c r="T861" s="81" t="str">
        <f t="shared" si="150"/>
        <v/>
      </c>
      <c r="U861" s="53" t="str">
        <f>IF(S861="","",COUNTIF($S$7:S861,"該当２"))</f>
        <v/>
      </c>
      <c r="V861" s="56" t="str">
        <f t="shared" si="151"/>
        <v/>
      </c>
      <c r="W861" s="81" t="str">
        <f t="shared" si="152"/>
        <v/>
      </c>
      <c r="X861" s="53" t="str">
        <f>IF(V861="","",COUNTIF($V$7:V861,"該当３"))</f>
        <v/>
      </c>
    </row>
    <row r="862" spans="1:24">
      <c r="A862" s="237">
        <v>2020202014</v>
      </c>
      <c r="B862" s="237">
        <v>20</v>
      </c>
      <c r="C862" s="238">
        <v>202</v>
      </c>
      <c r="D862" s="239">
        <v>2</v>
      </c>
      <c r="E862" s="238">
        <v>14</v>
      </c>
      <c r="F862" s="237" t="s">
        <v>511</v>
      </c>
      <c r="G862" s="278" t="s">
        <v>1154</v>
      </c>
      <c r="H862" s="278" t="s">
        <v>1185</v>
      </c>
      <c r="I862" s="237" t="s">
        <v>1195</v>
      </c>
      <c r="J862" s="51"/>
      <c r="K862" s="52" t="str">
        <f t="shared" si="153"/>
        <v/>
      </c>
      <c r="L862" s="81" t="str">
        <f t="shared" si="154"/>
        <v/>
      </c>
      <c r="M862" s="53" t="str">
        <f>IF(K862="","",COUNTIF($K$7:K862,"ﾘｽﾄ１"))</f>
        <v/>
      </c>
      <c r="N862" s="53" t="str">
        <f t="shared" si="155"/>
        <v/>
      </c>
      <c r="O862" s="54" t="str">
        <f t="shared" si="156"/>
        <v/>
      </c>
      <c r="P862" s="53" t="str">
        <f t="shared" si="147"/>
        <v/>
      </c>
      <c r="Q862" s="52" t="str">
        <f t="shared" si="148"/>
        <v/>
      </c>
      <c r="R862" s="55" t="str">
        <f t="shared" si="149"/>
        <v/>
      </c>
      <c r="S862" s="52" t="str">
        <f t="shared" si="157"/>
        <v/>
      </c>
      <c r="T862" s="81" t="str">
        <f t="shared" si="150"/>
        <v/>
      </c>
      <c r="U862" s="53" t="str">
        <f>IF(S862="","",COUNTIF($S$7:S862,"該当２"))</f>
        <v/>
      </c>
      <c r="V862" s="56" t="str">
        <f t="shared" si="151"/>
        <v/>
      </c>
      <c r="W862" s="81" t="str">
        <f t="shared" si="152"/>
        <v/>
      </c>
      <c r="X862" s="53" t="str">
        <f>IF(V862="","",COUNTIF($V$7:V862,"該当３"))</f>
        <v/>
      </c>
    </row>
    <row r="863" spans="1:24">
      <c r="A863" s="237">
        <v>2020202015</v>
      </c>
      <c r="B863" s="237">
        <v>20</v>
      </c>
      <c r="C863" s="238">
        <v>202</v>
      </c>
      <c r="D863" s="239">
        <v>2</v>
      </c>
      <c r="E863" s="238">
        <v>15</v>
      </c>
      <c r="F863" s="237" t="s">
        <v>511</v>
      </c>
      <c r="G863" s="278" t="s">
        <v>1154</v>
      </c>
      <c r="H863" s="278" t="s">
        <v>1185</v>
      </c>
      <c r="I863" s="237" t="s">
        <v>1196</v>
      </c>
      <c r="J863" s="51"/>
      <c r="K863" s="52" t="str">
        <f t="shared" si="153"/>
        <v/>
      </c>
      <c r="L863" s="81" t="str">
        <f t="shared" si="154"/>
        <v/>
      </c>
      <c r="M863" s="53" t="str">
        <f>IF(K863="","",COUNTIF($K$7:K863,"ﾘｽﾄ１"))</f>
        <v/>
      </c>
      <c r="N863" s="53" t="str">
        <f t="shared" si="155"/>
        <v/>
      </c>
      <c r="O863" s="54" t="str">
        <f t="shared" si="156"/>
        <v/>
      </c>
      <c r="P863" s="53" t="str">
        <f t="shared" si="147"/>
        <v/>
      </c>
      <c r="Q863" s="52" t="str">
        <f t="shared" si="148"/>
        <v/>
      </c>
      <c r="R863" s="55" t="str">
        <f t="shared" si="149"/>
        <v/>
      </c>
      <c r="S863" s="52" t="str">
        <f t="shared" si="157"/>
        <v/>
      </c>
      <c r="T863" s="81" t="str">
        <f t="shared" si="150"/>
        <v/>
      </c>
      <c r="U863" s="53" t="str">
        <f>IF(S863="","",COUNTIF($S$7:S863,"該当２"))</f>
        <v/>
      </c>
      <c r="V863" s="56" t="str">
        <f t="shared" si="151"/>
        <v/>
      </c>
      <c r="W863" s="81" t="str">
        <f t="shared" si="152"/>
        <v/>
      </c>
      <c r="X863" s="53" t="str">
        <f>IF(V863="","",COUNTIF($V$7:V863,"該当３"))</f>
        <v/>
      </c>
    </row>
    <row r="864" spans="1:24">
      <c r="A864" s="237">
        <v>2020203000</v>
      </c>
      <c r="B864" s="237">
        <v>20</v>
      </c>
      <c r="C864" s="238">
        <v>202</v>
      </c>
      <c r="D864" s="239">
        <v>3</v>
      </c>
      <c r="E864" s="238">
        <v>0</v>
      </c>
      <c r="F864" s="237" t="s">
        <v>511</v>
      </c>
      <c r="G864" s="278" t="s">
        <v>1154</v>
      </c>
      <c r="H864" s="278" t="s">
        <v>1197</v>
      </c>
      <c r="I864" s="237"/>
      <c r="J864" s="51"/>
      <c r="K864" s="52" t="str">
        <f t="shared" si="153"/>
        <v/>
      </c>
      <c r="L864" s="81" t="str">
        <f t="shared" si="154"/>
        <v/>
      </c>
      <c r="M864" s="53" t="str">
        <f>IF(K864="","",COUNTIF($K$7:K864,"ﾘｽﾄ１"))</f>
        <v/>
      </c>
      <c r="N864" s="53" t="str">
        <f t="shared" si="155"/>
        <v/>
      </c>
      <c r="O864" s="54" t="str">
        <f t="shared" si="156"/>
        <v/>
      </c>
      <c r="P864" s="53" t="str">
        <f t="shared" si="147"/>
        <v/>
      </c>
      <c r="Q864" s="52" t="str">
        <f t="shared" si="148"/>
        <v/>
      </c>
      <c r="R864" s="55" t="str">
        <f t="shared" si="149"/>
        <v/>
      </c>
      <c r="S864" s="52" t="str">
        <f t="shared" si="157"/>
        <v/>
      </c>
      <c r="T864" s="81" t="str">
        <f t="shared" si="150"/>
        <v/>
      </c>
      <c r="U864" s="53" t="str">
        <f>IF(S864="","",COUNTIF($S$7:S864,"該当２"))</f>
        <v/>
      </c>
      <c r="V864" s="56" t="str">
        <f t="shared" si="151"/>
        <v/>
      </c>
      <c r="W864" s="81" t="str">
        <f t="shared" si="152"/>
        <v/>
      </c>
      <c r="X864" s="53" t="str">
        <f>IF(V864="","",COUNTIF($V$7:V864,"該当３"))</f>
        <v/>
      </c>
    </row>
    <row r="865" spans="1:24">
      <c r="A865" s="237">
        <v>2020203001</v>
      </c>
      <c r="B865" s="237">
        <v>20</v>
      </c>
      <c r="C865" s="238">
        <v>202</v>
      </c>
      <c r="D865" s="239">
        <v>3</v>
      </c>
      <c r="E865" s="238">
        <v>1</v>
      </c>
      <c r="F865" s="237" t="s">
        <v>511</v>
      </c>
      <c r="G865" s="278" t="s">
        <v>1154</v>
      </c>
      <c r="H865" s="278" t="s">
        <v>1197</v>
      </c>
      <c r="I865" s="237" t="s">
        <v>1198</v>
      </c>
      <c r="J865" s="51"/>
      <c r="K865" s="52" t="str">
        <f t="shared" si="153"/>
        <v/>
      </c>
      <c r="L865" s="81" t="str">
        <f t="shared" si="154"/>
        <v/>
      </c>
      <c r="M865" s="53" t="str">
        <f>IF(K865="","",COUNTIF($K$7:K865,"ﾘｽﾄ１"))</f>
        <v/>
      </c>
      <c r="N865" s="53" t="str">
        <f t="shared" si="155"/>
        <v/>
      </c>
      <c r="O865" s="54" t="str">
        <f t="shared" si="156"/>
        <v/>
      </c>
      <c r="P865" s="53" t="str">
        <f t="shared" si="147"/>
        <v/>
      </c>
      <c r="Q865" s="52" t="str">
        <f t="shared" si="148"/>
        <v/>
      </c>
      <c r="R865" s="55" t="str">
        <f t="shared" si="149"/>
        <v/>
      </c>
      <c r="S865" s="52" t="str">
        <f t="shared" si="157"/>
        <v/>
      </c>
      <c r="T865" s="81" t="str">
        <f t="shared" si="150"/>
        <v/>
      </c>
      <c r="U865" s="53" t="str">
        <f>IF(S865="","",COUNTIF($S$7:S865,"該当２"))</f>
        <v/>
      </c>
      <c r="V865" s="56" t="str">
        <f t="shared" si="151"/>
        <v/>
      </c>
      <c r="W865" s="81" t="str">
        <f t="shared" si="152"/>
        <v/>
      </c>
      <c r="X865" s="53" t="str">
        <f>IF(V865="","",COUNTIF($V$7:V865,"該当３"))</f>
        <v/>
      </c>
    </row>
    <row r="866" spans="1:24">
      <c r="A866" s="237">
        <v>2020203002</v>
      </c>
      <c r="B866" s="237">
        <v>20</v>
      </c>
      <c r="C866" s="238">
        <v>202</v>
      </c>
      <c r="D866" s="239">
        <v>3</v>
      </c>
      <c r="E866" s="238">
        <v>2</v>
      </c>
      <c r="F866" s="237" t="s">
        <v>511</v>
      </c>
      <c r="G866" s="278" t="s">
        <v>1154</v>
      </c>
      <c r="H866" s="278" t="s">
        <v>1197</v>
      </c>
      <c r="I866" s="237" t="s">
        <v>1199</v>
      </c>
      <c r="J866" s="51"/>
      <c r="K866" s="52" t="str">
        <f t="shared" si="153"/>
        <v/>
      </c>
      <c r="L866" s="81" t="str">
        <f t="shared" si="154"/>
        <v/>
      </c>
      <c r="M866" s="53" t="str">
        <f>IF(K866="","",COUNTIF($K$7:K866,"ﾘｽﾄ１"))</f>
        <v/>
      </c>
      <c r="N866" s="53" t="str">
        <f t="shared" si="155"/>
        <v/>
      </c>
      <c r="O866" s="54" t="str">
        <f t="shared" si="156"/>
        <v/>
      </c>
      <c r="P866" s="53" t="str">
        <f t="shared" si="147"/>
        <v/>
      </c>
      <c r="Q866" s="52" t="str">
        <f t="shared" si="148"/>
        <v/>
      </c>
      <c r="R866" s="55" t="str">
        <f t="shared" si="149"/>
        <v/>
      </c>
      <c r="S866" s="52" t="str">
        <f t="shared" si="157"/>
        <v/>
      </c>
      <c r="T866" s="81" t="str">
        <f t="shared" si="150"/>
        <v/>
      </c>
      <c r="U866" s="53" t="str">
        <f>IF(S866="","",COUNTIF($S$7:S866,"該当２"))</f>
        <v/>
      </c>
      <c r="V866" s="56" t="str">
        <f t="shared" si="151"/>
        <v/>
      </c>
      <c r="W866" s="81" t="str">
        <f t="shared" si="152"/>
        <v/>
      </c>
      <c r="X866" s="53" t="str">
        <f>IF(V866="","",COUNTIF($V$7:V866,"該当３"))</f>
        <v/>
      </c>
    </row>
    <row r="867" spans="1:24">
      <c r="A867" s="237">
        <v>2020203003</v>
      </c>
      <c r="B867" s="237">
        <v>20</v>
      </c>
      <c r="C867" s="238">
        <v>202</v>
      </c>
      <c r="D867" s="239">
        <v>3</v>
      </c>
      <c r="E867" s="238">
        <v>3</v>
      </c>
      <c r="F867" s="237" t="s">
        <v>511</v>
      </c>
      <c r="G867" s="278" t="s">
        <v>1154</v>
      </c>
      <c r="H867" s="278" t="s">
        <v>1197</v>
      </c>
      <c r="I867" s="237" t="s">
        <v>1200</v>
      </c>
      <c r="J867" s="51"/>
      <c r="K867" s="52" t="str">
        <f t="shared" si="153"/>
        <v/>
      </c>
      <c r="L867" s="81" t="str">
        <f t="shared" si="154"/>
        <v/>
      </c>
      <c r="M867" s="53" t="str">
        <f>IF(K867="","",COUNTIF($K$7:K867,"ﾘｽﾄ１"))</f>
        <v/>
      </c>
      <c r="N867" s="53" t="str">
        <f t="shared" si="155"/>
        <v/>
      </c>
      <c r="O867" s="54" t="str">
        <f t="shared" si="156"/>
        <v/>
      </c>
      <c r="P867" s="53" t="str">
        <f t="shared" si="147"/>
        <v/>
      </c>
      <c r="Q867" s="52" t="str">
        <f t="shared" si="148"/>
        <v/>
      </c>
      <c r="R867" s="55" t="str">
        <f t="shared" si="149"/>
        <v/>
      </c>
      <c r="S867" s="52" t="str">
        <f t="shared" si="157"/>
        <v/>
      </c>
      <c r="T867" s="81" t="str">
        <f t="shared" si="150"/>
        <v/>
      </c>
      <c r="U867" s="53" t="str">
        <f>IF(S867="","",COUNTIF($S$7:S867,"該当２"))</f>
        <v/>
      </c>
      <c r="V867" s="56" t="str">
        <f t="shared" si="151"/>
        <v/>
      </c>
      <c r="W867" s="81" t="str">
        <f t="shared" si="152"/>
        <v/>
      </c>
      <c r="X867" s="53" t="str">
        <f>IF(V867="","",COUNTIF($V$7:V867,"該当３"))</f>
        <v/>
      </c>
    </row>
    <row r="868" spans="1:24">
      <c r="A868" s="237">
        <v>2020203004</v>
      </c>
      <c r="B868" s="237">
        <v>20</v>
      </c>
      <c r="C868" s="238">
        <v>202</v>
      </c>
      <c r="D868" s="239">
        <v>3</v>
      </c>
      <c r="E868" s="238">
        <v>4</v>
      </c>
      <c r="F868" s="237" t="s">
        <v>511</v>
      </c>
      <c r="G868" s="278" t="s">
        <v>1154</v>
      </c>
      <c r="H868" s="278" t="s">
        <v>1197</v>
      </c>
      <c r="I868" s="237" t="s">
        <v>1201</v>
      </c>
      <c r="J868" s="51"/>
      <c r="K868" s="52" t="str">
        <f t="shared" si="153"/>
        <v/>
      </c>
      <c r="L868" s="81" t="str">
        <f t="shared" si="154"/>
        <v/>
      </c>
      <c r="M868" s="53" t="str">
        <f>IF(K868="","",COUNTIF($K$7:K868,"ﾘｽﾄ１"))</f>
        <v/>
      </c>
      <c r="N868" s="53" t="str">
        <f t="shared" si="155"/>
        <v/>
      </c>
      <c r="O868" s="54" t="str">
        <f t="shared" si="156"/>
        <v/>
      </c>
      <c r="P868" s="53" t="str">
        <f t="shared" si="147"/>
        <v/>
      </c>
      <c r="Q868" s="52" t="str">
        <f t="shared" si="148"/>
        <v/>
      </c>
      <c r="R868" s="55" t="str">
        <f t="shared" si="149"/>
        <v/>
      </c>
      <c r="S868" s="52" t="str">
        <f t="shared" si="157"/>
        <v/>
      </c>
      <c r="T868" s="81" t="str">
        <f t="shared" si="150"/>
        <v/>
      </c>
      <c r="U868" s="53" t="str">
        <f>IF(S868="","",COUNTIF($S$7:S868,"該当２"))</f>
        <v/>
      </c>
      <c r="V868" s="56" t="str">
        <f t="shared" si="151"/>
        <v/>
      </c>
      <c r="W868" s="81" t="str">
        <f t="shared" si="152"/>
        <v/>
      </c>
      <c r="X868" s="53" t="str">
        <f>IF(V868="","",COUNTIF($V$7:V868,"該当３"))</f>
        <v/>
      </c>
    </row>
    <row r="869" spans="1:24">
      <c r="A869" s="237">
        <v>2020203005</v>
      </c>
      <c r="B869" s="237">
        <v>20</v>
      </c>
      <c r="C869" s="238">
        <v>202</v>
      </c>
      <c r="D869" s="239">
        <v>3</v>
      </c>
      <c r="E869" s="238">
        <v>5</v>
      </c>
      <c r="F869" s="237" t="s">
        <v>511</v>
      </c>
      <c r="G869" s="278" t="s">
        <v>1154</v>
      </c>
      <c r="H869" s="237" t="s">
        <v>1197</v>
      </c>
      <c r="I869" s="237" t="s">
        <v>1202</v>
      </c>
      <c r="J869" s="51"/>
      <c r="K869" s="52" t="str">
        <f t="shared" si="153"/>
        <v/>
      </c>
      <c r="L869" s="81" t="str">
        <f t="shared" si="154"/>
        <v/>
      </c>
      <c r="M869" s="53" t="str">
        <f>IF(K869="","",COUNTIF($K$7:K869,"ﾘｽﾄ１"))</f>
        <v/>
      </c>
      <c r="N869" s="53" t="str">
        <f t="shared" si="155"/>
        <v/>
      </c>
      <c r="O869" s="54" t="str">
        <f t="shared" si="156"/>
        <v/>
      </c>
      <c r="P869" s="53" t="str">
        <f t="shared" si="147"/>
        <v/>
      </c>
      <c r="Q869" s="52" t="str">
        <f t="shared" si="148"/>
        <v/>
      </c>
      <c r="R869" s="55" t="str">
        <f t="shared" si="149"/>
        <v/>
      </c>
      <c r="S869" s="52" t="str">
        <f t="shared" si="157"/>
        <v/>
      </c>
      <c r="T869" s="81" t="str">
        <f t="shared" si="150"/>
        <v/>
      </c>
      <c r="U869" s="53" t="str">
        <f>IF(S869="","",COUNTIF($S$7:S869,"該当２"))</f>
        <v/>
      </c>
      <c r="V869" s="56" t="str">
        <f t="shared" si="151"/>
        <v/>
      </c>
      <c r="W869" s="81" t="str">
        <f t="shared" si="152"/>
        <v/>
      </c>
      <c r="X869" s="53" t="str">
        <f>IF(V869="","",COUNTIF($V$7:V869,"該当３"))</f>
        <v/>
      </c>
    </row>
    <row r="870" spans="1:24">
      <c r="A870" s="237">
        <v>2020203006</v>
      </c>
      <c r="B870" s="237">
        <v>20</v>
      </c>
      <c r="C870" s="238">
        <v>202</v>
      </c>
      <c r="D870" s="239">
        <v>3</v>
      </c>
      <c r="E870" s="238">
        <v>6</v>
      </c>
      <c r="F870" s="237" t="s">
        <v>511</v>
      </c>
      <c r="G870" s="278" t="s">
        <v>1154</v>
      </c>
      <c r="H870" s="237" t="s">
        <v>1197</v>
      </c>
      <c r="I870" s="237" t="s">
        <v>1203</v>
      </c>
      <c r="J870" s="51"/>
      <c r="K870" s="52" t="str">
        <f t="shared" si="153"/>
        <v/>
      </c>
      <c r="L870" s="81" t="str">
        <f t="shared" si="154"/>
        <v/>
      </c>
      <c r="M870" s="53" t="str">
        <f>IF(K870="","",COUNTIF($K$7:K870,"ﾘｽﾄ１"))</f>
        <v/>
      </c>
      <c r="N870" s="53" t="str">
        <f t="shared" si="155"/>
        <v/>
      </c>
      <c r="O870" s="54" t="str">
        <f t="shared" si="156"/>
        <v/>
      </c>
      <c r="P870" s="53" t="str">
        <f t="shared" si="147"/>
        <v/>
      </c>
      <c r="Q870" s="52" t="str">
        <f t="shared" si="148"/>
        <v/>
      </c>
      <c r="R870" s="55" t="str">
        <f t="shared" si="149"/>
        <v/>
      </c>
      <c r="S870" s="52" t="str">
        <f t="shared" si="157"/>
        <v/>
      </c>
      <c r="T870" s="81" t="str">
        <f t="shared" si="150"/>
        <v/>
      </c>
      <c r="U870" s="53" t="str">
        <f>IF(S870="","",COUNTIF($S$7:S870,"該当２"))</f>
        <v/>
      </c>
      <c r="V870" s="56" t="str">
        <f t="shared" si="151"/>
        <v/>
      </c>
      <c r="W870" s="81" t="str">
        <f t="shared" si="152"/>
        <v/>
      </c>
      <c r="X870" s="53" t="str">
        <f>IF(V870="","",COUNTIF($V$7:V870,"該当３"))</f>
        <v/>
      </c>
    </row>
    <row r="871" spans="1:24">
      <c r="A871" s="237">
        <v>2020204000</v>
      </c>
      <c r="B871" s="237">
        <v>20</v>
      </c>
      <c r="C871" s="238">
        <v>202</v>
      </c>
      <c r="D871" s="239">
        <v>4</v>
      </c>
      <c r="E871" s="238">
        <v>0</v>
      </c>
      <c r="F871" s="237" t="s">
        <v>511</v>
      </c>
      <c r="G871" s="278" t="s">
        <v>1154</v>
      </c>
      <c r="H871" s="237" t="s">
        <v>1204</v>
      </c>
      <c r="I871" s="237"/>
      <c r="J871" s="51"/>
      <c r="K871" s="52" t="str">
        <f t="shared" si="153"/>
        <v/>
      </c>
      <c r="L871" s="81" t="str">
        <f t="shared" si="154"/>
        <v/>
      </c>
      <c r="M871" s="53" t="str">
        <f>IF(K871="","",COUNTIF($K$7:K871,"ﾘｽﾄ１"))</f>
        <v/>
      </c>
      <c r="N871" s="53" t="str">
        <f t="shared" si="155"/>
        <v/>
      </c>
      <c r="O871" s="54" t="str">
        <f t="shared" si="156"/>
        <v/>
      </c>
      <c r="P871" s="53" t="str">
        <f t="shared" si="147"/>
        <v/>
      </c>
      <c r="Q871" s="52" t="str">
        <f t="shared" si="148"/>
        <v/>
      </c>
      <c r="R871" s="55" t="str">
        <f t="shared" si="149"/>
        <v/>
      </c>
      <c r="S871" s="52" t="str">
        <f t="shared" si="157"/>
        <v/>
      </c>
      <c r="T871" s="81" t="str">
        <f t="shared" si="150"/>
        <v/>
      </c>
      <c r="U871" s="53" t="str">
        <f>IF(S871="","",COUNTIF($S$7:S871,"該当２"))</f>
        <v/>
      </c>
      <c r="V871" s="56" t="str">
        <f t="shared" si="151"/>
        <v/>
      </c>
      <c r="W871" s="81" t="str">
        <f t="shared" si="152"/>
        <v/>
      </c>
      <c r="X871" s="53" t="str">
        <f>IF(V871="","",COUNTIF($V$7:V871,"該当３"))</f>
        <v/>
      </c>
    </row>
    <row r="872" spans="1:24">
      <c r="A872" s="237">
        <v>2020204001</v>
      </c>
      <c r="B872" s="237">
        <v>20</v>
      </c>
      <c r="C872" s="238">
        <v>202</v>
      </c>
      <c r="D872" s="239">
        <v>4</v>
      </c>
      <c r="E872" s="238">
        <v>1</v>
      </c>
      <c r="F872" s="237" t="s">
        <v>511</v>
      </c>
      <c r="G872" s="278" t="s">
        <v>1154</v>
      </c>
      <c r="H872" s="237" t="s">
        <v>1204</v>
      </c>
      <c r="I872" s="237" t="s">
        <v>383</v>
      </c>
      <c r="J872" s="51"/>
      <c r="K872" s="52" t="str">
        <f t="shared" si="153"/>
        <v/>
      </c>
      <c r="L872" s="81" t="str">
        <f t="shared" si="154"/>
        <v/>
      </c>
      <c r="M872" s="53" t="str">
        <f>IF(K872="","",COUNTIF($K$7:K872,"ﾘｽﾄ１"))</f>
        <v/>
      </c>
      <c r="N872" s="53" t="str">
        <f t="shared" si="155"/>
        <v/>
      </c>
      <c r="O872" s="54" t="str">
        <f t="shared" si="156"/>
        <v/>
      </c>
      <c r="P872" s="53" t="str">
        <f t="shared" si="147"/>
        <v/>
      </c>
      <c r="Q872" s="52" t="str">
        <f t="shared" si="148"/>
        <v/>
      </c>
      <c r="R872" s="55" t="str">
        <f t="shared" si="149"/>
        <v/>
      </c>
      <c r="S872" s="52" t="str">
        <f t="shared" si="157"/>
        <v/>
      </c>
      <c r="T872" s="81" t="str">
        <f t="shared" si="150"/>
        <v/>
      </c>
      <c r="U872" s="53" t="str">
        <f>IF(S872="","",COUNTIF($S$7:S872,"該当２"))</f>
        <v/>
      </c>
      <c r="V872" s="56" t="str">
        <f t="shared" si="151"/>
        <v/>
      </c>
      <c r="W872" s="81" t="str">
        <f t="shared" si="152"/>
        <v/>
      </c>
      <c r="X872" s="53" t="str">
        <f>IF(V872="","",COUNTIF($V$7:V872,"該当３"))</f>
        <v/>
      </c>
    </row>
    <row r="873" spans="1:24">
      <c r="A873" s="237">
        <v>2020204002</v>
      </c>
      <c r="B873" s="237">
        <v>20</v>
      </c>
      <c r="C873" s="238">
        <v>202</v>
      </c>
      <c r="D873" s="239">
        <v>4</v>
      </c>
      <c r="E873" s="238">
        <v>2</v>
      </c>
      <c r="F873" s="237" t="s">
        <v>511</v>
      </c>
      <c r="G873" s="278" t="s">
        <v>1154</v>
      </c>
      <c r="H873" s="237" t="s">
        <v>1204</v>
      </c>
      <c r="I873" s="237" t="s">
        <v>1205</v>
      </c>
      <c r="J873" s="51"/>
      <c r="K873" s="52" t="str">
        <f t="shared" si="153"/>
        <v/>
      </c>
      <c r="L873" s="81" t="str">
        <f t="shared" si="154"/>
        <v/>
      </c>
      <c r="M873" s="53" t="str">
        <f>IF(K873="","",COUNTIF($K$7:K873,"ﾘｽﾄ１"))</f>
        <v/>
      </c>
      <c r="N873" s="53" t="str">
        <f t="shared" si="155"/>
        <v/>
      </c>
      <c r="O873" s="54" t="str">
        <f t="shared" si="156"/>
        <v/>
      </c>
      <c r="P873" s="53" t="str">
        <f t="shared" si="147"/>
        <v/>
      </c>
      <c r="Q873" s="52" t="str">
        <f t="shared" si="148"/>
        <v/>
      </c>
      <c r="R873" s="55" t="str">
        <f t="shared" si="149"/>
        <v/>
      </c>
      <c r="S873" s="52" t="str">
        <f t="shared" si="157"/>
        <v/>
      </c>
      <c r="T873" s="81" t="str">
        <f t="shared" si="150"/>
        <v/>
      </c>
      <c r="U873" s="53" t="str">
        <f>IF(S873="","",COUNTIF($S$7:S873,"該当２"))</f>
        <v/>
      </c>
      <c r="V873" s="56" t="str">
        <f t="shared" si="151"/>
        <v/>
      </c>
      <c r="W873" s="81" t="str">
        <f t="shared" si="152"/>
        <v/>
      </c>
      <c r="X873" s="53" t="str">
        <f>IF(V873="","",COUNTIF($V$7:V873,"該当３"))</f>
        <v/>
      </c>
    </row>
    <row r="874" spans="1:24">
      <c r="A874" s="237">
        <v>2020204003</v>
      </c>
      <c r="B874" s="237">
        <v>20</v>
      </c>
      <c r="C874" s="238">
        <v>202</v>
      </c>
      <c r="D874" s="239">
        <v>4</v>
      </c>
      <c r="E874" s="238">
        <v>3</v>
      </c>
      <c r="F874" s="237" t="s">
        <v>511</v>
      </c>
      <c r="G874" s="278" t="s">
        <v>1154</v>
      </c>
      <c r="H874" s="237" t="s">
        <v>1204</v>
      </c>
      <c r="I874" s="237" t="s">
        <v>1206</v>
      </c>
      <c r="J874" s="51"/>
      <c r="K874" s="52" t="str">
        <f t="shared" si="153"/>
        <v/>
      </c>
      <c r="L874" s="81" t="str">
        <f t="shared" si="154"/>
        <v/>
      </c>
      <c r="M874" s="53" t="str">
        <f>IF(K874="","",COUNTIF($K$7:K874,"ﾘｽﾄ１"))</f>
        <v/>
      </c>
      <c r="N874" s="53" t="str">
        <f t="shared" si="155"/>
        <v/>
      </c>
      <c r="O874" s="54" t="str">
        <f t="shared" si="156"/>
        <v/>
      </c>
      <c r="P874" s="53" t="str">
        <f t="shared" si="147"/>
        <v/>
      </c>
      <c r="Q874" s="52" t="str">
        <f t="shared" si="148"/>
        <v/>
      </c>
      <c r="R874" s="55" t="str">
        <f t="shared" si="149"/>
        <v/>
      </c>
      <c r="S874" s="52" t="str">
        <f t="shared" si="157"/>
        <v/>
      </c>
      <c r="T874" s="81" t="str">
        <f t="shared" si="150"/>
        <v/>
      </c>
      <c r="U874" s="53" t="str">
        <f>IF(S874="","",COUNTIF($S$7:S874,"該当２"))</f>
        <v/>
      </c>
      <c r="V874" s="56" t="str">
        <f t="shared" si="151"/>
        <v/>
      </c>
      <c r="W874" s="81" t="str">
        <f t="shared" si="152"/>
        <v/>
      </c>
      <c r="X874" s="53" t="str">
        <f>IF(V874="","",COUNTIF($V$7:V874,"該当３"))</f>
        <v/>
      </c>
    </row>
    <row r="875" spans="1:24">
      <c r="A875" s="237">
        <v>2020204004</v>
      </c>
      <c r="B875" s="237">
        <v>20</v>
      </c>
      <c r="C875" s="238">
        <v>202</v>
      </c>
      <c r="D875" s="239">
        <v>4</v>
      </c>
      <c r="E875" s="238">
        <v>4</v>
      </c>
      <c r="F875" s="237" t="s">
        <v>511</v>
      </c>
      <c r="G875" s="278" t="s">
        <v>1154</v>
      </c>
      <c r="H875" s="237" t="s">
        <v>1204</v>
      </c>
      <c r="I875" s="237" t="s">
        <v>1207</v>
      </c>
      <c r="J875" s="51"/>
      <c r="K875" s="52" t="str">
        <f t="shared" si="153"/>
        <v/>
      </c>
      <c r="L875" s="81" t="str">
        <f t="shared" si="154"/>
        <v/>
      </c>
      <c r="M875" s="53" t="str">
        <f>IF(K875="","",COUNTIF($K$7:K875,"ﾘｽﾄ１"))</f>
        <v/>
      </c>
      <c r="N875" s="53" t="str">
        <f t="shared" si="155"/>
        <v/>
      </c>
      <c r="O875" s="54" t="str">
        <f t="shared" si="156"/>
        <v/>
      </c>
      <c r="P875" s="53" t="str">
        <f t="shared" si="147"/>
        <v/>
      </c>
      <c r="Q875" s="52" t="str">
        <f t="shared" si="148"/>
        <v/>
      </c>
      <c r="R875" s="55" t="str">
        <f t="shared" si="149"/>
        <v/>
      </c>
      <c r="S875" s="52" t="str">
        <f t="shared" si="157"/>
        <v/>
      </c>
      <c r="T875" s="81" t="str">
        <f t="shared" si="150"/>
        <v/>
      </c>
      <c r="U875" s="53" t="str">
        <f>IF(S875="","",COUNTIF($S$7:S875,"該当２"))</f>
        <v/>
      </c>
      <c r="V875" s="56" t="str">
        <f t="shared" si="151"/>
        <v/>
      </c>
      <c r="W875" s="81" t="str">
        <f t="shared" si="152"/>
        <v/>
      </c>
      <c r="X875" s="53" t="str">
        <f>IF(V875="","",COUNTIF($V$7:V875,"該当３"))</f>
        <v/>
      </c>
    </row>
    <row r="876" spans="1:24">
      <c r="A876" s="237">
        <v>2020204005</v>
      </c>
      <c r="B876" s="237">
        <v>20</v>
      </c>
      <c r="C876" s="238">
        <v>202</v>
      </c>
      <c r="D876" s="239">
        <v>4</v>
      </c>
      <c r="E876" s="238">
        <v>5</v>
      </c>
      <c r="F876" s="237" t="s">
        <v>511</v>
      </c>
      <c r="G876" s="278" t="s">
        <v>1154</v>
      </c>
      <c r="H876" s="237" t="s">
        <v>1204</v>
      </c>
      <c r="I876" s="237" t="s">
        <v>1208</v>
      </c>
      <c r="J876" s="51"/>
      <c r="K876" s="52" t="str">
        <f t="shared" si="153"/>
        <v/>
      </c>
      <c r="L876" s="81" t="str">
        <f t="shared" si="154"/>
        <v/>
      </c>
      <c r="M876" s="53" t="str">
        <f>IF(K876="","",COUNTIF($K$7:K876,"ﾘｽﾄ１"))</f>
        <v/>
      </c>
      <c r="N876" s="53" t="str">
        <f t="shared" si="155"/>
        <v/>
      </c>
      <c r="O876" s="54" t="str">
        <f t="shared" si="156"/>
        <v/>
      </c>
      <c r="P876" s="53" t="str">
        <f t="shared" si="147"/>
        <v/>
      </c>
      <c r="Q876" s="52" t="str">
        <f t="shared" si="148"/>
        <v/>
      </c>
      <c r="R876" s="55" t="str">
        <f t="shared" si="149"/>
        <v/>
      </c>
      <c r="S876" s="52" t="str">
        <f t="shared" si="157"/>
        <v/>
      </c>
      <c r="T876" s="81" t="str">
        <f t="shared" si="150"/>
        <v/>
      </c>
      <c r="U876" s="53" t="str">
        <f>IF(S876="","",COUNTIF($S$7:S876,"該当２"))</f>
        <v/>
      </c>
      <c r="V876" s="56" t="str">
        <f t="shared" si="151"/>
        <v/>
      </c>
      <c r="W876" s="81" t="str">
        <f t="shared" si="152"/>
        <v/>
      </c>
      <c r="X876" s="53" t="str">
        <f>IF(V876="","",COUNTIF($V$7:V876,"該当３"))</f>
        <v/>
      </c>
    </row>
    <row r="877" spans="1:24">
      <c r="A877" s="237">
        <v>2020204006</v>
      </c>
      <c r="B877" s="237">
        <v>20</v>
      </c>
      <c r="C877" s="238">
        <v>202</v>
      </c>
      <c r="D877" s="239">
        <v>4</v>
      </c>
      <c r="E877" s="238">
        <v>6</v>
      </c>
      <c r="F877" s="237" t="s">
        <v>511</v>
      </c>
      <c r="G877" s="278" t="s">
        <v>1154</v>
      </c>
      <c r="H877" s="237" t="s">
        <v>1204</v>
      </c>
      <c r="I877" s="237" t="s">
        <v>1209</v>
      </c>
      <c r="J877" s="51"/>
      <c r="K877" s="52" t="str">
        <f t="shared" si="153"/>
        <v/>
      </c>
      <c r="L877" s="81" t="str">
        <f t="shared" si="154"/>
        <v/>
      </c>
      <c r="M877" s="53" t="str">
        <f>IF(K877="","",COUNTIF($K$7:K877,"ﾘｽﾄ１"))</f>
        <v/>
      </c>
      <c r="N877" s="53" t="str">
        <f t="shared" si="155"/>
        <v/>
      </c>
      <c r="O877" s="54" t="str">
        <f t="shared" si="156"/>
        <v/>
      </c>
      <c r="P877" s="53" t="str">
        <f t="shared" si="147"/>
        <v/>
      </c>
      <c r="Q877" s="52" t="str">
        <f t="shared" si="148"/>
        <v/>
      </c>
      <c r="R877" s="55" t="str">
        <f t="shared" si="149"/>
        <v/>
      </c>
      <c r="S877" s="52" t="str">
        <f t="shared" si="157"/>
        <v/>
      </c>
      <c r="T877" s="81" t="str">
        <f t="shared" si="150"/>
        <v/>
      </c>
      <c r="U877" s="53" t="str">
        <f>IF(S877="","",COUNTIF($S$7:S877,"該当２"))</f>
        <v/>
      </c>
      <c r="V877" s="56" t="str">
        <f t="shared" si="151"/>
        <v/>
      </c>
      <c r="W877" s="81" t="str">
        <f t="shared" si="152"/>
        <v/>
      </c>
      <c r="X877" s="53" t="str">
        <f>IF(V877="","",COUNTIF($V$7:V877,"該当３"))</f>
        <v/>
      </c>
    </row>
    <row r="878" spans="1:24">
      <c r="A878" s="237">
        <v>2020204007</v>
      </c>
      <c r="B878" s="237">
        <v>20</v>
      </c>
      <c r="C878" s="238">
        <v>202</v>
      </c>
      <c r="D878" s="239">
        <v>4</v>
      </c>
      <c r="E878" s="238">
        <v>7</v>
      </c>
      <c r="F878" s="237" t="s">
        <v>511</v>
      </c>
      <c r="G878" s="278" t="s">
        <v>1154</v>
      </c>
      <c r="H878" s="237" t="s">
        <v>1204</v>
      </c>
      <c r="I878" s="237" t="s">
        <v>5</v>
      </c>
      <c r="J878" s="51"/>
      <c r="K878" s="52" t="str">
        <f t="shared" si="153"/>
        <v/>
      </c>
      <c r="L878" s="81" t="str">
        <f t="shared" si="154"/>
        <v/>
      </c>
      <c r="M878" s="53" t="str">
        <f>IF(K878="","",COUNTIF($K$7:K878,"ﾘｽﾄ１"))</f>
        <v/>
      </c>
      <c r="N878" s="53" t="str">
        <f t="shared" si="155"/>
        <v/>
      </c>
      <c r="O878" s="54" t="str">
        <f t="shared" si="156"/>
        <v/>
      </c>
      <c r="P878" s="53" t="str">
        <f t="shared" si="147"/>
        <v/>
      </c>
      <c r="Q878" s="52" t="str">
        <f t="shared" si="148"/>
        <v/>
      </c>
      <c r="R878" s="55" t="str">
        <f t="shared" si="149"/>
        <v/>
      </c>
      <c r="S878" s="52" t="str">
        <f t="shared" si="157"/>
        <v/>
      </c>
      <c r="T878" s="81" t="str">
        <f t="shared" si="150"/>
        <v/>
      </c>
      <c r="U878" s="53" t="str">
        <f>IF(S878="","",COUNTIF($S$7:S878,"該当２"))</f>
        <v/>
      </c>
      <c r="V878" s="56" t="str">
        <f t="shared" si="151"/>
        <v/>
      </c>
      <c r="W878" s="81" t="str">
        <f t="shared" si="152"/>
        <v/>
      </c>
      <c r="X878" s="53" t="str">
        <f>IF(V878="","",COUNTIF($V$7:V878,"該当３"))</f>
        <v/>
      </c>
    </row>
    <row r="879" spans="1:24">
      <c r="A879" s="237">
        <v>2020204008</v>
      </c>
      <c r="B879" s="237">
        <v>20</v>
      </c>
      <c r="C879" s="238">
        <v>202</v>
      </c>
      <c r="D879" s="239">
        <v>4</v>
      </c>
      <c r="E879" s="238">
        <v>8</v>
      </c>
      <c r="F879" s="237" t="s">
        <v>511</v>
      </c>
      <c r="G879" s="278" t="s">
        <v>1154</v>
      </c>
      <c r="H879" s="237" t="s">
        <v>1204</v>
      </c>
      <c r="I879" s="237" t="s">
        <v>1210</v>
      </c>
      <c r="J879" s="51"/>
      <c r="K879" s="52" t="str">
        <f t="shared" si="153"/>
        <v/>
      </c>
      <c r="L879" s="81" t="str">
        <f t="shared" si="154"/>
        <v/>
      </c>
      <c r="M879" s="53" t="str">
        <f>IF(K879="","",COUNTIF($K$7:K879,"ﾘｽﾄ１"))</f>
        <v/>
      </c>
      <c r="N879" s="53" t="str">
        <f t="shared" si="155"/>
        <v/>
      </c>
      <c r="O879" s="54" t="str">
        <f t="shared" si="156"/>
        <v/>
      </c>
      <c r="P879" s="53" t="str">
        <f t="shared" si="147"/>
        <v/>
      </c>
      <c r="Q879" s="52" t="str">
        <f t="shared" si="148"/>
        <v/>
      </c>
      <c r="R879" s="55" t="str">
        <f t="shared" si="149"/>
        <v/>
      </c>
      <c r="S879" s="52" t="str">
        <f t="shared" si="157"/>
        <v/>
      </c>
      <c r="T879" s="81" t="str">
        <f t="shared" si="150"/>
        <v/>
      </c>
      <c r="U879" s="53" t="str">
        <f>IF(S879="","",COUNTIF($S$7:S879,"該当２"))</f>
        <v/>
      </c>
      <c r="V879" s="56" t="str">
        <f t="shared" si="151"/>
        <v/>
      </c>
      <c r="W879" s="81" t="str">
        <f t="shared" si="152"/>
        <v/>
      </c>
      <c r="X879" s="53" t="str">
        <f>IF(V879="","",COUNTIF($V$7:V879,"該当３"))</f>
        <v/>
      </c>
    </row>
    <row r="880" spans="1:24">
      <c r="A880" s="237">
        <v>2020204009</v>
      </c>
      <c r="B880" s="237">
        <v>20</v>
      </c>
      <c r="C880" s="238">
        <v>202</v>
      </c>
      <c r="D880" s="239">
        <v>4</v>
      </c>
      <c r="E880" s="238">
        <v>9</v>
      </c>
      <c r="F880" s="237" t="s">
        <v>511</v>
      </c>
      <c r="G880" s="278" t="s">
        <v>1154</v>
      </c>
      <c r="H880" s="237" t="s">
        <v>1204</v>
      </c>
      <c r="I880" s="237" t="s">
        <v>1211</v>
      </c>
      <c r="J880" s="51"/>
      <c r="K880" s="52" t="str">
        <f t="shared" si="153"/>
        <v/>
      </c>
      <c r="L880" s="81" t="str">
        <f t="shared" si="154"/>
        <v/>
      </c>
      <c r="M880" s="53" t="str">
        <f>IF(K880="","",COUNTIF($K$7:K880,"ﾘｽﾄ１"))</f>
        <v/>
      </c>
      <c r="N880" s="53" t="str">
        <f t="shared" si="155"/>
        <v/>
      </c>
      <c r="O880" s="54" t="str">
        <f t="shared" si="156"/>
        <v/>
      </c>
      <c r="P880" s="53" t="str">
        <f t="shared" si="147"/>
        <v/>
      </c>
      <c r="Q880" s="52" t="str">
        <f t="shared" si="148"/>
        <v/>
      </c>
      <c r="R880" s="55" t="str">
        <f t="shared" si="149"/>
        <v/>
      </c>
      <c r="S880" s="52" t="str">
        <f t="shared" si="157"/>
        <v/>
      </c>
      <c r="T880" s="81" t="str">
        <f t="shared" si="150"/>
        <v/>
      </c>
      <c r="U880" s="53" t="str">
        <f>IF(S880="","",COUNTIF($S$7:S880,"該当２"))</f>
        <v/>
      </c>
      <c r="V880" s="56" t="str">
        <f t="shared" si="151"/>
        <v/>
      </c>
      <c r="W880" s="81" t="str">
        <f t="shared" si="152"/>
        <v/>
      </c>
      <c r="X880" s="53" t="str">
        <f>IF(V880="","",COUNTIF($V$7:V880,"該当３"))</f>
        <v/>
      </c>
    </row>
    <row r="881" spans="1:24">
      <c r="A881" s="237">
        <v>2020204010</v>
      </c>
      <c r="B881" s="237">
        <v>20</v>
      </c>
      <c r="C881" s="238">
        <v>202</v>
      </c>
      <c r="D881" s="239">
        <v>4</v>
      </c>
      <c r="E881" s="238">
        <v>10</v>
      </c>
      <c r="F881" s="237" t="s">
        <v>511</v>
      </c>
      <c r="G881" s="278" t="s">
        <v>1154</v>
      </c>
      <c r="H881" s="237" t="s">
        <v>1204</v>
      </c>
      <c r="I881" s="237" t="s">
        <v>1212</v>
      </c>
      <c r="J881" s="51"/>
      <c r="K881" s="52" t="str">
        <f t="shared" si="153"/>
        <v/>
      </c>
      <c r="L881" s="81" t="str">
        <f t="shared" si="154"/>
        <v/>
      </c>
      <c r="M881" s="53" t="str">
        <f>IF(K881="","",COUNTIF($K$7:K881,"ﾘｽﾄ１"))</f>
        <v/>
      </c>
      <c r="N881" s="53" t="str">
        <f t="shared" si="155"/>
        <v/>
      </c>
      <c r="O881" s="54" t="str">
        <f t="shared" si="156"/>
        <v/>
      </c>
      <c r="P881" s="53" t="str">
        <f t="shared" si="147"/>
        <v/>
      </c>
      <c r="Q881" s="52" t="str">
        <f t="shared" si="148"/>
        <v/>
      </c>
      <c r="R881" s="55" t="str">
        <f t="shared" si="149"/>
        <v/>
      </c>
      <c r="S881" s="52" t="str">
        <f t="shared" si="157"/>
        <v/>
      </c>
      <c r="T881" s="81" t="str">
        <f t="shared" si="150"/>
        <v/>
      </c>
      <c r="U881" s="53" t="str">
        <f>IF(S881="","",COUNTIF($S$7:S881,"該当２"))</f>
        <v/>
      </c>
      <c r="V881" s="56" t="str">
        <f t="shared" si="151"/>
        <v/>
      </c>
      <c r="W881" s="81" t="str">
        <f t="shared" si="152"/>
        <v/>
      </c>
      <c r="X881" s="53" t="str">
        <f>IF(V881="","",COUNTIF($V$7:V881,"該当３"))</f>
        <v/>
      </c>
    </row>
    <row r="882" spans="1:24">
      <c r="A882" s="237">
        <v>2020205000</v>
      </c>
      <c r="B882" s="237">
        <v>20</v>
      </c>
      <c r="C882" s="238">
        <v>202</v>
      </c>
      <c r="D882" s="239">
        <v>5</v>
      </c>
      <c r="E882" s="238">
        <v>0</v>
      </c>
      <c r="F882" s="237" t="s">
        <v>511</v>
      </c>
      <c r="G882" s="278" t="s">
        <v>1154</v>
      </c>
      <c r="H882" s="278" t="s">
        <v>1213</v>
      </c>
      <c r="I882" s="237"/>
      <c r="J882" s="51"/>
      <c r="K882" s="52" t="str">
        <f t="shared" si="153"/>
        <v/>
      </c>
      <c r="L882" s="81" t="str">
        <f t="shared" si="154"/>
        <v/>
      </c>
      <c r="M882" s="53" t="str">
        <f>IF(K882="","",COUNTIF($K$7:K882,"ﾘｽﾄ１"))</f>
        <v/>
      </c>
      <c r="N882" s="53" t="str">
        <f t="shared" si="155"/>
        <v/>
      </c>
      <c r="O882" s="54" t="str">
        <f t="shared" si="156"/>
        <v/>
      </c>
      <c r="P882" s="53" t="str">
        <f t="shared" si="147"/>
        <v/>
      </c>
      <c r="Q882" s="52" t="str">
        <f t="shared" si="148"/>
        <v/>
      </c>
      <c r="R882" s="55" t="str">
        <f t="shared" si="149"/>
        <v/>
      </c>
      <c r="S882" s="52" t="str">
        <f t="shared" si="157"/>
        <v/>
      </c>
      <c r="T882" s="81" t="str">
        <f t="shared" si="150"/>
        <v/>
      </c>
      <c r="U882" s="53" t="str">
        <f>IF(S882="","",COUNTIF($S$7:S882,"該当２"))</f>
        <v/>
      </c>
      <c r="V882" s="56" t="str">
        <f t="shared" si="151"/>
        <v/>
      </c>
      <c r="W882" s="81" t="str">
        <f t="shared" si="152"/>
        <v/>
      </c>
      <c r="X882" s="53" t="str">
        <f>IF(V882="","",COUNTIF($V$7:V882,"該当３"))</f>
        <v/>
      </c>
    </row>
    <row r="883" spans="1:24">
      <c r="A883" s="237">
        <v>2020205001</v>
      </c>
      <c r="B883" s="237">
        <v>20</v>
      </c>
      <c r="C883" s="238">
        <v>202</v>
      </c>
      <c r="D883" s="239">
        <v>5</v>
      </c>
      <c r="E883" s="238">
        <v>1</v>
      </c>
      <c r="F883" s="237" t="s">
        <v>511</v>
      </c>
      <c r="G883" s="278" t="s">
        <v>1154</v>
      </c>
      <c r="H883" s="278" t="s">
        <v>1213</v>
      </c>
      <c r="I883" s="237" t="s">
        <v>1214</v>
      </c>
      <c r="J883" s="51"/>
      <c r="K883" s="52" t="str">
        <f t="shared" si="153"/>
        <v/>
      </c>
      <c r="L883" s="81" t="str">
        <f t="shared" si="154"/>
        <v/>
      </c>
      <c r="M883" s="53" t="str">
        <f>IF(K883="","",COUNTIF($K$7:K883,"ﾘｽﾄ１"))</f>
        <v/>
      </c>
      <c r="N883" s="53" t="str">
        <f t="shared" si="155"/>
        <v/>
      </c>
      <c r="O883" s="54" t="str">
        <f t="shared" si="156"/>
        <v/>
      </c>
      <c r="P883" s="53" t="str">
        <f t="shared" si="147"/>
        <v/>
      </c>
      <c r="Q883" s="52" t="str">
        <f t="shared" si="148"/>
        <v/>
      </c>
      <c r="R883" s="55" t="str">
        <f t="shared" si="149"/>
        <v/>
      </c>
      <c r="S883" s="52" t="str">
        <f t="shared" si="157"/>
        <v/>
      </c>
      <c r="T883" s="81" t="str">
        <f t="shared" si="150"/>
        <v/>
      </c>
      <c r="U883" s="53" t="str">
        <f>IF(S883="","",COUNTIF($S$7:S883,"該当２"))</f>
        <v/>
      </c>
      <c r="V883" s="56" t="str">
        <f t="shared" si="151"/>
        <v/>
      </c>
      <c r="W883" s="81" t="str">
        <f t="shared" si="152"/>
        <v/>
      </c>
      <c r="X883" s="53" t="str">
        <f>IF(V883="","",COUNTIF($V$7:V883,"該当３"))</f>
        <v/>
      </c>
    </row>
    <row r="884" spans="1:24">
      <c r="A884" s="237">
        <v>2020205002</v>
      </c>
      <c r="B884" s="237">
        <v>20</v>
      </c>
      <c r="C884" s="238">
        <v>202</v>
      </c>
      <c r="D884" s="239">
        <v>5</v>
      </c>
      <c r="E884" s="238">
        <v>2</v>
      </c>
      <c r="F884" s="237" t="s">
        <v>511</v>
      </c>
      <c r="G884" s="278" t="s">
        <v>1154</v>
      </c>
      <c r="H884" s="278" t="s">
        <v>1213</v>
      </c>
      <c r="I884" s="237" t="s">
        <v>1215</v>
      </c>
      <c r="J884" s="51"/>
      <c r="K884" s="52" t="str">
        <f t="shared" si="153"/>
        <v/>
      </c>
      <c r="L884" s="81" t="str">
        <f t="shared" si="154"/>
        <v/>
      </c>
      <c r="M884" s="53" t="str">
        <f>IF(K884="","",COUNTIF($K$7:K884,"ﾘｽﾄ１"))</f>
        <v/>
      </c>
      <c r="N884" s="53" t="str">
        <f t="shared" si="155"/>
        <v/>
      </c>
      <c r="O884" s="54" t="str">
        <f t="shared" si="156"/>
        <v/>
      </c>
      <c r="P884" s="53" t="str">
        <f t="shared" si="147"/>
        <v/>
      </c>
      <c r="Q884" s="52" t="str">
        <f t="shared" si="148"/>
        <v/>
      </c>
      <c r="R884" s="55" t="str">
        <f t="shared" si="149"/>
        <v/>
      </c>
      <c r="S884" s="52" t="str">
        <f t="shared" si="157"/>
        <v/>
      </c>
      <c r="T884" s="81" t="str">
        <f t="shared" si="150"/>
        <v/>
      </c>
      <c r="U884" s="53" t="str">
        <f>IF(S884="","",COUNTIF($S$7:S884,"該当２"))</f>
        <v/>
      </c>
      <c r="V884" s="56" t="str">
        <f t="shared" si="151"/>
        <v/>
      </c>
      <c r="W884" s="81" t="str">
        <f t="shared" si="152"/>
        <v/>
      </c>
      <c r="X884" s="53" t="str">
        <f>IF(V884="","",COUNTIF($V$7:V884,"該当３"))</f>
        <v/>
      </c>
    </row>
    <row r="885" spans="1:24">
      <c r="A885" s="237">
        <v>2020205003</v>
      </c>
      <c r="B885" s="237">
        <v>20</v>
      </c>
      <c r="C885" s="238">
        <v>202</v>
      </c>
      <c r="D885" s="239">
        <v>5</v>
      </c>
      <c r="E885" s="238">
        <v>3</v>
      </c>
      <c r="F885" s="237" t="s">
        <v>511</v>
      </c>
      <c r="G885" s="278" t="s">
        <v>1154</v>
      </c>
      <c r="H885" s="278" t="s">
        <v>1213</v>
      </c>
      <c r="I885" s="237" t="s">
        <v>1216</v>
      </c>
      <c r="J885" s="51"/>
      <c r="K885" s="52" t="str">
        <f t="shared" si="153"/>
        <v/>
      </c>
      <c r="L885" s="81" t="str">
        <f t="shared" si="154"/>
        <v/>
      </c>
      <c r="M885" s="53" t="str">
        <f>IF(K885="","",COUNTIF($K$7:K885,"ﾘｽﾄ１"))</f>
        <v/>
      </c>
      <c r="N885" s="53" t="str">
        <f t="shared" si="155"/>
        <v/>
      </c>
      <c r="O885" s="54" t="str">
        <f t="shared" si="156"/>
        <v/>
      </c>
      <c r="P885" s="53" t="str">
        <f t="shared" si="147"/>
        <v/>
      </c>
      <c r="Q885" s="52" t="str">
        <f t="shared" si="148"/>
        <v/>
      </c>
      <c r="R885" s="55" t="str">
        <f t="shared" si="149"/>
        <v/>
      </c>
      <c r="S885" s="52" t="str">
        <f t="shared" si="157"/>
        <v/>
      </c>
      <c r="T885" s="81" t="str">
        <f t="shared" si="150"/>
        <v/>
      </c>
      <c r="U885" s="53" t="str">
        <f>IF(S885="","",COUNTIF($S$7:S885,"該当２"))</f>
        <v/>
      </c>
      <c r="V885" s="56" t="str">
        <f t="shared" si="151"/>
        <v/>
      </c>
      <c r="W885" s="81" t="str">
        <f t="shared" si="152"/>
        <v/>
      </c>
      <c r="X885" s="53" t="str">
        <f>IF(V885="","",COUNTIF($V$7:V885,"該当３"))</f>
        <v/>
      </c>
    </row>
    <row r="886" spans="1:24">
      <c r="A886" s="237">
        <v>2020205004</v>
      </c>
      <c r="B886" s="237">
        <v>20</v>
      </c>
      <c r="C886" s="238">
        <v>202</v>
      </c>
      <c r="D886" s="239">
        <v>5</v>
      </c>
      <c r="E886" s="238">
        <v>4</v>
      </c>
      <c r="F886" s="237" t="s">
        <v>511</v>
      </c>
      <c r="G886" s="278" t="s">
        <v>1154</v>
      </c>
      <c r="H886" s="278" t="s">
        <v>1213</v>
      </c>
      <c r="I886" s="237" t="s">
        <v>1217</v>
      </c>
      <c r="J886" s="51"/>
      <c r="K886" s="52" t="str">
        <f t="shared" si="153"/>
        <v/>
      </c>
      <c r="L886" s="81" t="str">
        <f t="shared" si="154"/>
        <v/>
      </c>
      <c r="M886" s="53" t="str">
        <f>IF(K886="","",COUNTIF($K$7:K886,"ﾘｽﾄ１"))</f>
        <v/>
      </c>
      <c r="N886" s="53" t="str">
        <f t="shared" si="155"/>
        <v/>
      </c>
      <c r="O886" s="54" t="str">
        <f t="shared" si="156"/>
        <v/>
      </c>
      <c r="P886" s="53" t="str">
        <f t="shared" si="147"/>
        <v/>
      </c>
      <c r="Q886" s="52" t="str">
        <f t="shared" si="148"/>
        <v/>
      </c>
      <c r="R886" s="55" t="str">
        <f t="shared" si="149"/>
        <v/>
      </c>
      <c r="S886" s="52" t="str">
        <f t="shared" si="157"/>
        <v/>
      </c>
      <c r="T886" s="81" t="str">
        <f t="shared" si="150"/>
        <v/>
      </c>
      <c r="U886" s="53" t="str">
        <f>IF(S886="","",COUNTIF($S$7:S886,"該当２"))</f>
        <v/>
      </c>
      <c r="V886" s="56" t="str">
        <f t="shared" si="151"/>
        <v/>
      </c>
      <c r="W886" s="81" t="str">
        <f t="shared" si="152"/>
        <v/>
      </c>
      <c r="X886" s="53" t="str">
        <f>IF(V886="","",COUNTIF($V$7:V886,"該当３"))</f>
        <v/>
      </c>
    </row>
    <row r="887" spans="1:24">
      <c r="A887" s="237">
        <v>2020205005</v>
      </c>
      <c r="B887" s="237">
        <v>20</v>
      </c>
      <c r="C887" s="238">
        <v>202</v>
      </c>
      <c r="D887" s="239">
        <v>5</v>
      </c>
      <c r="E887" s="238">
        <v>5</v>
      </c>
      <c r="F887" s="237" t="s">
        <v>511</v>
      </c>
      <c r="G887" s="278" t="s">
        <v>1154</v>
      </c>
      <c r="H887" s="278" t="s">
        <v>1213</v>
      </c>
      <c r="I887" s="237" t="s">
        <v>1218</v>
      </c>
      <c r="J887" s="51"/>
      <c r="K887" s="52" t="str">
        <f t="shared" si="153"/>
        <v/>
      </c>
      <c r="L887" s="81" t="str">
        <f t="shared" si="154"/>
        <v/>
      </c>
      <c r="M887" s="53" t="str">
        <f>IF(K887="","",COUNTIF($K$7:K887,"ﾘｽﾄ１"))</f>
        <v/>
      </c>
      <c r="N887" s="53" t="str">
        <f t="shared" si="155"/>
        <v/>
      </c>
      <c r="O887" s="54" t="str">
        <f t="shared" si="156"/>
        <v/>
      </c>
      <c r="P887" s="53" t="str">
        <f t="shared" si="147"/>
        <v/>
      </c>
      <c r="Q887" s="52" t="str">
        <f t="shared" si="148"/>
        <v/>
      </c>
      <c r="R887" s="55" t="str">
        <f t="shared" si="149"/>
        <v/>
      </c>
      <c r="S887" s="52" t="str">
        <f t="shared" si="157"/>
        <v/>
      </c>
      <c r="T887" s="81" t="str">
        <f t="shared" si="150"/>
        <v/>
      </c>
      <c r="U887" s="53" t="str">
        <f>IF(S887="","",COUNTIF($S$7:S887,"該当２"))</f>
        <v/>
      </c>
      <c r="V887" s="56" t="str">
        <f t="shared" si="151"/>
        <v/>
      </c>
      <c r="W887" s="81" t="str">
        <f t="shared" si="152"/>
        <v/>
      </c>
      <c r="X887" s="53" t="str">
        <f>IF(V887="","",COUNTIF($V$7:V887,"該当３"))</f>
        <v/>
      </c>
    </row>
    <row r="888" spans="1:24">
      <c r="A888" s="237">
        <v>2020205006</v>
      </c>
      <c r="B888" s="237">
        <v>20</v>
      </c>
      <c r="C888" s="238">
        <v>202</v>
      </c>
      <c r="D888" s="239">
        <v>5</v>
      </c>
      <c r="E888" s="238">
        <v>6</v>
      </c>
      <c r="F888" s="237" t="s">
        <v>511</v>
      </c>
      <c r="G888" s="278" t="s">
        <v>1154</v>
      </c>
      <c r="H888" s="278" t="s">
        <v>1213</v>
      </c>
      <c r="I888" s="237" t="s">
        <v>502</v>
      </c>
      <c r="J888" s="51"/>
      <c r="K888" s="52" t="str">
        <f t="shared" si="153"/>
        <v/>
      </c>
      <c r="L888" s="81" t="str">
        <f t="shared" si="154"/>
        <v/>
      </c>
      <c r="M888" s="53" t="str">
        <f>IF(K888="","",COUNTIF($K$7:K888,"ﾘｽﾄ１"))</f>
        <v/>
      </c>
      <c r="N888" s="53" t="str">
        <f t="shared" si="155"/>
        <v/>
      </c>
      <c r="O888" s="54" t="str">
        <f t="shared" si="156"/>
        <v/>
      </c>
      <c r="P888" s="53" t="str">
        <f t="shared" si="147"/>
        <v/>
      </c>
      <c r="Q888" s="52" t="str">
        <f t="shared" si="148"/>
        <v/>
      </c>
      <c r="R888" s="55" t="str">
        <f t="shared" si="149"/>
        <v/>
      </c>
      <c r="S888" s="52" t="str">
        <f t="shared" si="157"/>
        <v/>
      </c>
      <c r="T888" s="81" t="str">
        <f t="shared" si="150"/>
        <v/>
      </c>
      <c r="U888" s="53" t="str">
        <f>IF(S888="","",COUNTIF($S$7:S888,"該当２"))</f>
        <v/>
      </c>
      <c r="V888" s="56" t="str">
        <f t="shared" si="151"/>
        <v/>
      </c>
      <c r="W888" s="81" t="str">
        <f t="shared" si="152"/>
        <v/>
      </c>
      <c r="X888" s="53" t="str">
        <f>IF(V888="","",COUNTIF($V$7:V888,"該当３"))</f>
        <v/>
      </c>
    </row>
    <row r="889" spans="1:24">
      <c r="A889" s="237">
        <v>2020205007</v>
      </c>
      <c r="B889" s="237">
        <v>20</v>
      </c>
      <c r="C889" s="238">
        <v>202</v>
      </c>
      <c r="D889" s="239">
        <v>5</v>
      </c>
      <c r="E889" s="238">
        <v>7</v>
      </c>
      <c r="F889" s="237" t="s">
        <v>511</v>
      </c>
      <c r="G889" s="278" t="s">
        <v>1154</v>
      </c>
      <c r="H889" s="278" t="s">
        <v>1213</v>
      </c>
      <c r="I889" s="237" t="s">
        <v>919</v>
      </c>
      <c r="J889" s="51"/>
      <c r="K889" s="52" t="str">
        <f t="shared" si="153"/>
        <v/>
      </c>
      <c r="L889" s="81" t="str">
        <f t="shared" si="154"/>
        <v/>
      </c>
      <c r="M889" s="53" t="str">
        <f>IF(K889="","",COUNTIF($K$7:K889,"ﾘｽﾄ１"))</f>
        <v/>
      </c>
      <c r="N889" s="53" t="str">
        <f t="shared" si="155"/>
        <v/>
      </c>
      <c r="O889" s="54" t="str">
        <f t="shared" si="156"/>
        <v/>
      </c>
      <c r="P889" s="53" t="str">
        <f t="shared" si="147"/>
        <v/>
      </c>
      <c r="Q889" s="52" t="str">
        <f t="shared" si="148"/>
        <v/>
      </c>
      <c r="R889" s="55" t="str">
        <f t="shared" si="149"/>
        <v/>
      </c>
      <c r="S889" s="52" t="str">
        <f t="shared" si="157"/>
        <v/>
      </c>
      <c r="T889" s="81" t="str">
        <f t="shared" si="150"/>
        <v/>
      </c>
      <c r="U889" s="53" t="str">
        <f>IF(S889="","",COUNTIF($S$7:S889,"該当２"))</f>
        <v/>
      </c>
      <c r="V889" s="56" t="str">
        <f t="shared" si="151"/>
        <v/>
      </c>
      <c r="W889" s="81" t="str">
        <f t="shared" si="152"/>
        <v/>
      </c>
      <c r="X889" s="53" t="str">
        <f>IF(V889="","",COUNTIF($V$7:V889,"該当３"))</f>
        <v/>
      </c>
    </row>
    <row r="890" spans="1:24">
      <c r="A890" s="237">
        <v>2020205008</v>
      </c>
      <c r="B890" s="237">
        <v>20</v>
      </c>
      <c r="C890" s="238">
        <v>202</v>
      </c>
      <c r="D890" s="239">
        <v>5</v>
      </c>
      <c r="E890" s="238">
        <v>8</v>
      </c>
      <c r="F890" s="237" t="s">
        <v>511</v>
      </c>
      <c r="G890" s="278" t="s">
        <v>1154</v>
      </c>
      <c r="H890" s="278" t="s">
        <v>1213</v>
      </c>
      <c r="I890" s="237" t="s">
        <v>401</v>
      </c>
      <c r="J890" s="51"/>
      <c r="K890" s="52" t="str">
        <f t="shared" si="153"/>
        <v/>
      </c>
      <c r="L890" s="81" t="str">
        <f t="shared" si="154"/>
        <v/>
      </c>
      <c r="M890" s="53" t="str">
        <f>IF(K890="","",COUNTIF($K$7:K890,"ﾘｽﾄ１"))</f>
        <v/>
      </c>
      <c r="N890" s="53" t="str">
        <f t="shared" si="155"/>
        <v/>
      </c>
      <c r="O890" s="54" t="str">
        <f t="shared" si="156"/>
        <v/>
      </c>
      <c r="P890" s="53" t="str">
        <f t="shared" si="147"/>
        <v/>
      </c>
      <c r="Q890" s="52" t="str">
        <f t="shared" si="148"/>
        <v/>
      </c>
      <c r="R890" s="55" t="str">
        <f t="shared" si="149"/>
        <v/>
      </c>
      <c r="S890" s="52" t="str">
        <f t="shared" si="157"/>
        <v/>
      </c>
      <c r="T890" s="81" t="str">
        <f t="shared" si="150"/>
        <v/>
      </c>
      <c r="U890" s="53" t="str">
        <f>IF(S890="","",COUNTIF($S$7:S890,"該当２"))</f>
        <v/>
      </c>
      <c r="V890" s="56" t="str">
        <f t="shared" si="151"/>
        <v/>
      </c>
      <c r="W890" s="81" t="str">
        <f t="shared" si="152"/>
        <v/>
      </c>
      <c r="X890" s="53" t="str">
        <f>IF(V890="","",COUNTIF($V$7:V890,"該当３"))</f>
        <v/>
      </c>
    </row>
    <row r="891" spans="1:24">
      <c r="A891" s="237">
        <v>2020205009</v>
      </c>
      <c r="B891" s="237">
        <v>20</v>
      </c>
      <c r="C891" s="238">
        <v>202</v>
      </c>
      <c r="D891" s="239">
        <v>5</v>
      </c>
      <c r="E891" s="238">
        <v>9</v>
      </c>
      <c r="F891" s="237" t="s">
        <v>511</v>
      </c>
      <c r="G891" s="278" t="s">
        <v>1154</v>
      </c>
      <c r="H891" s="278" t="s">
        <v>1213</v>
      </c>
      <c r="I891" s="237" t="s">
        <v>1219</v>
      </c>
      <c r="J891" s="51"/>
      <c r="K891" s="52" t="str">
        <f t="shared" si="153"/>
        <v/>
      </c>
      <c r="L891" s="81" t="str">
        <f t="shared" si="154"/>
        <v/>
      </c>
      <c r="M891" s="53" t="str">
        <f>IF(K891="","",COUNTIF($K$7:K891,"ﾘｽﾄ１"))</f>
        <v/>
      </c>
      <c r="N891" s="53" t="str">
        <f t="shared" si="155"/>
        <v/>
      </c>
      <c r="O891" s="54" t="str">
        <f t="shared" si="156"/>
        <v/>
      </c>
      <c r="P891" s="53" t="str">
        <f t="shared" si="147"/>
        <v/>
      </c>
      <c r="Q891" s="52" t="str">
        <f t="shared" si="148"/>
        <v/>
      </c>
      <c r="R891" s="55" t="str">
        <f t="shared" si="149"/>
        <v/>
      </c>
      <c r="S891" s="52" t="str">
        <f t="shared" si="157"/>
        <v/>
      </c>
      <c r="T891" s="81" t="str">
        <f t="shared" si="150"/>
        <v/>
      </c>
      <c r="U891" s="53" t="str">
        <f>IF(S891="","",COUNTIF($S$7:S891,"該当２"))</f>
        <v/>
      </c>
      <c r="V891" s="56" t="str">
        <f t="shared" si="151"/>
        <v/>
      </c>
      <c r="W891" s="81" t="str">
        <f t="shared" si="152"/>
        <v/>
      </c>
      <c r="X891" s="53" t="str">
        <f>IF(V891="","",COUNTIF($V$7:V891,"該当３"))</f>
        <v/>
      </c>
    </row>
    <row r="892" spans="1:24">
      <c r="A892" s="237">
        <v>2020206000</v>
      </c>
      <c r="B892" s="237">
        <v>20</v>
      </c>
      <c r="C892" s="238">
        <v>202</v>
      </c>
      <c r="D892" s="239">
        <v>6</v>
      </c>
      <c r="E892" s="238">
        <v>0</v>
      </c>
      <c r="F892" s="237" t="s">
        <v>511</v>
      </c>
      <c r="G892" s="237" t="s">
        <v>1154</v>
      </c>
      <c r="H892" s="237" t="s">
        <v>1220</v>
      </c>
      <c r="I892" s="237"/>
      <c r="J892" s="51"/>
      <c r="K892" s="52" t="str">
        <f t="shared" si="153"/>
        <v/>
      </c>
      <c r="L892" s="81" t="str">
        <f t="shared" si="154"/>
        <v/>
      </c>
      <c r="M892" s="53" t="str">
        <f>IF(K892="","",COUNTIF($K$7:K892,"ﾘｽﾄ１"))</f>
        <v/>
      </c>
      <c r="N892" s="53" t="str">
        <f t="shared" si="155"/>
        <v/>
      </c>
      <c r="O892" s="54" t="str">
        <f t="shared" si="156"/>
        <v/>
      </c>
      <c r="P892" s="53" t="str">
        <f t="shared" si="147"/>
        <v/>
      </c>
      <c r="Q892" s="52" t="str">
        <f t="shared" si="148"/>
        <v/>
      </c>
      <c r="R892" s="55" t="str">
        <f t="shared" si="149"/>
        <v/>
      </c>
      <c r="S892" s="52" t="str">
        <f t="shared" si="157"/>
        <v/>
      </c>
      <c r="T892" s="81" t="str">
        <f t="shared" si="150"/>
        <v/>
      </c>
      <c r="U892" s="53" t="str">
        <f>IF(S892="","",COUNTIF($S$7:S892,"該当２"))</f>
        <v/>
      </c>
      <c r="V892" s="56" t="str">
        <f t="shared" si="151"/>
        <v/>
      </c>
      <c r="W892" s="81" t="str">
        <f t="shared" si="152"/>
        <v/>
      </c>
      <c r="X892" s="53" t="str">
        <f>IF(V892="","",COUNTIF($V$7:V892,"該当３"))</f>
        <v/>
      </c>
    </row>
    <row r="893" spans="1:24">
      <c r="A893" s="237">
        <v>2020206001</v>
      </c>
      <c r="B893" s="237">
        <v>20</v>
      </c>
      <c r="C893" s="238">
        <v>202</v>
      </c>
      <c r="D893" s="239">
        <v>6</v>
      </c>
      <c r="E893" s="238">
        <v>1</v>
      </c>
      <c r="F893" s="237" t="s">
        <v>511</v>
      </c>
      <c r="G893" s="237" t="s">
        <v>1154</v>
      </c>
      <c r="H893" s="237" t="s">
        <v>1220</v>
      </c>
      <c r="I893" s="237" t="s">
        <v>1221</v>
      </c>
      <c r="J893" s="51"/>
      <c r="K893" s="52" t="str">
        <f t="shared" si="153"/>
        <v/>
      </c>
      <c r="L893" s="81" t="str">
        <f t="shared" si="154"/>
        <v/>
      </c>
      <c r="M893" s="53" t="str">
        <f>IF(K893="","",COUNTIF($K$7:K893,"ﾘｽﾄ１"))</f>
        <v/>
      </c>
      <c r="N893" s="53" t="str">
        <f t="shared" si="155"/>
        <v/>
      </c>
      <c r="O893" s="54" t="str">
        <f t="shared" si="156"/>
        <v/>
      </c>
      <c r="P893" s="53" t="str">
        <f t="shared" si="147"/>
        <v/>
      </c>
      <c r="Q893" s="52" t="str">
        <f t="shared" si="148"/>
        <v/>
      </c>
      <c r="R893" s="55" t="str">
        <f t="shared" si="149"/>
        <v/>
      </c>
      <c r="S893" s="52" t="str">
        <f t="shared" si="157"/>
        <v/>
      </c>
      <c r="T893" s="81" t="str">
        <f t="shared" si="150"/>
        <v/>
      </c>
      <c r="U893" s="53" t="str">
        <f>IF(S893="","",COUNTIF($S$7:S893,"該当２"))</f>
        <v/>
      </c>
      <c r="V893" s="56" t="str">
        <f t="shared" si="151"/>
        <v/>
      </c>
      <c r="W893" s="81" t="str">
        <f t="shared" si="152"/>
        <v/>
      </c>
      <c r="X893" s="53" t="str">
        <f>IF(V893="","",COUNTIF($V$7:V893,"該当３"))</f>
        <v/>
      </c>
    </row>
    <row r="894" spans="1:24">
      <c r="A894" s="237">
        <v>2020206002</v>
      </c>
      <c r="B894" s="237">
        <v>20</v>
      </c>
      <c r="C894" s="238">
        <v>202</v>
      </c>
      <c r="D894" s="239">
        <v>6</v>
      </c>
      <c r="E894" s="238">
        <v>2</v>
      </c>
      <c r="F894" s="237" t="s">
        <v>511</v>
      </c>
      <c r="G894" s="237" t="s">
        <v>1154</v>
      </c>
      <c r="H894" s="237" t="s">
        <v>1220</v>
      </c>
      <c r="I894" s="237" t="s">
        <v>1222</v>
      </c>
      <c r="J894" s="51"/>
      <c r="K894" s="52" t="str">
        <f t="shared" si="153"/>
        <v/>
      </c>
      <c r="L894" s="81" t="str">
        <f t="shared" si="154"/>
        <v/>
      </c>
      <c r="M894" s="53" t="str">
        <f>IF(K894="","",COUNTIF($K$7:K894,"ﾘｽﾄ１"))</f>
        <v/>
      </c>
      <c r="N894" s="53" t="str">
        <f t="shared" si="155"/>
        <v/>
      </c>
      <c r="O894" s="54" t="str">
        <f t="shared" si="156"/>
        <v/>
      </c>
      <c r="P894" s="53" t="str">
        <f t="shared" si="147"/>
        <v/>
      </c>
      <c r="Q894" s="52" t="str">
        <f t="shared" si="148"/>
        <v/>
      </c>
      <c r="R894" s="55" t="str">
        <f t="shared" si="149"/>
        <v/>
      </c>
      <c r="S894" s="52" t="str">
        <f t="shared" si="157"/>
        <v/>
      </c>
      <c r="T894" s="81" t="str">
        <f t="shared" si="150"/>
        <v/>
      </c>
      <c r="U894" s="53" t="str">
        <f>IF(S894="","",COUNTIF($S$7:S894,"該当２"))</f>
        <v/>
      </c>
      <c r="V894" s="56" t="str">
        <f t="shared" si="151"/>
        <v/>
      </c>
      <c r="W894" s="81" t="str">
        <f t="shared" si="152"/>
        <v/>
      </c>
      <c r="X894" s="53" t="str">
        <f>IF(V894="","",COUNTIF($V$7:V894,"該当３"))</f>
        <v/>
      </c>
    </row>
    <row r="895" spans="1:24">
      <c r="A895" s="237">
        <v>2020206003</v>
      </c>
      <c r="B895" s="237">
        <v>20</v>
      </c>
      <c r="C895" s="238">
        <v>202</v>
      </c>
      <c r="D895" s="239">
        <v>6</v>
      </c>
      <c r="E895" s="238">
        <v>3</v>
      </c>
      <c r="F895" s="237" t="s">
        <v>511</v>
      </c>
      <c r="G895" s="237" t="s">
        <v>1154</v>
      </c>
      <c r="H895" s="237" t="s">
        <v>1220</v>
      </c>
      <c r="I895" s="237" t="s">
        <v>1223</v>
      </c>
      <c r="J895" s="51"/>
      <c r="K895" s="52" t="str">
        <f t="shared" si="153"/>
        <v/>
      </c>
      <c r="L895" s="81" t="str">
        <f t="shared" si="154"/>
        <v/>
      </c>
      <c r="M895" s="53" t="str">
        <f>IF(K895="","",COUNTIF($K$7:K895,"ﾘｽﾄ１"))</f>
        <v/>
      </c>
      <c r="N895" s="53" t="str">
        <f t="shared" si="155"/>
        <v/>
      </c>
      <c r="O895" s="54" t="str">
        <f t="shared" si="156"/>
        <v/>
      </c>
      <c r="P895" s="53" t="str">
        <f t="shared" si="147"/>
        <v/>
      </c>
      <c r="Q895" s="52" t="str">
        <f t="shared" si="148"/>
        <v/>
      </c>
      <c r="R895" s="55" t="str">
        <f t="shared" si="149"/>
        <v/>
      </c>
      <c r="S895" s="52" t="str">
        <f t="shared" si="157"/>
        <v/>
      </c>
      <c r="T895" s="81" t="str">
        <f t="shared" si="150"/>
        <v/>
      </c>
      <c r="U895" s="53" t="str">
        <f>IF(S895="","",COUNTIF($S$7:S895,"該当２"))</f>
        <v/>
      </c>
      <c r="V895" s="56" t="str">
        <f t="shared" si="151"/>
        <v/>
      </c>
      <c r="W895" s="81" t="str">
        <f t="shared" si="152"/>
        <v/>
      </c>
      <c r="X895" s="53" t="str">
        <f>IF(V895="","",COUNTIF($V$7:V895,"該当３"))</f>
        <v/>
      </c>
    </row>
    <row r="896" spans="1:24">
      <c r="A896" s="237">
        <v>2020206004</v>
      </c>
      <c r="B896" s="237">
        <v>20</v>
      </c>
      <c r="C896" s="238">
        <v>202</v>
      </c>
      <c r="D896" s="239">
        <v>6</v>
      </c>
      <c r="E896" s="238">
        <v>4</v>
      </c>
      <c r="F896" s="237" t="s">
        <v>511</v>
      </c>
      <c r="G896" s="237" t="s">
        <v>1154</v>
      </c>
      <c r="H896" s="237" t="s">
        <v>1220</v>
      </c>
      <c r="I896" s="237" t="s">
        <v>1224</v>
      </c>
      <c r="J896" s="51"/>
      <c r="K896" s="52" t="str">
        <f t="shared" si="153"/>
        <v/>
      </c>
      <c r="L896" s="81" t="str">
        <f t="shared" si="154"/>
        <v/>
      </c>
      <c r="M896" s="53" t="str">
        <f>IF(K896="","",COUNTIF($K$7:K896,"ﾘｽﾄ１"))</f>
        <v/>
      </c>
      <c r="N896" s="53" t="str">
        <f t="shared" si="155"/>
        <v/>
      </c>
      <c r="O896" s="54" t="str">
        <f t="shared" si="156"/>
        <v/>
      </c>
      <c r="P896" s="53" t="str">
        <f t="shared" si="147"/>
        <v/>
      </c>
      <c r="Q896" s="52" t="str">
        <f t="shared" si="148"/>
        <v/>
      </c>
      <c r="R896" s="55" t="str">
        <f t="shared" si="149"/>
        <v/>
      </c>
      <c r="S896" s="52" t="str">
        <f t="shared" si="157"/>
        <v/>
      </c>
      <c r="T896" s="81" t="str">
        <f t="shared" si="150"/>
        <v/>
      </c>
      <c r="U896" s="53" t="str">
        <f>IF(S896="","",COUNTIF($S$7:S896,"該当２"))</f>
        <v/>
      </c>
      <c r="V896" s="56" t="str">
        <f t="shared" si="151"/>
        <v/>
      </c>
      <c r="W896" s="81" t="str">
        <f t="shared" si="152"/>
        <v/>
      </c>
      <c r="X896" s="53" t="str">
        <f>IF(V896="","",COUNTIF($V$7:V896,"該当３"))</f>
        <v/>
      </c>
    </row>
    <row r="897" spans="1:24">
      <c r="A897" s="237">
        <v>2020206005</v>
      </c>
      <c r="B897" s="237">
        <v>20</v>
      </c>
      <c r="C897" s="238">
        <v>202</v>
      </c>
      <c r="D897" s="239">
        <v>6</v>
      </c>
      <c r="E897" s="238">
        <v>5</v>
      </c>
      <c r="F897" s="237" t="s">
        <v>511</v>
      </c>
      <c r="G897" s="237" t="s">
        <v>1154</v>
      </c>
      <c r="H897" s="237" t="s">
        <v>1220</v>
      </c>
      <c r="I897" s="237" t="s">
        <v>1225</v>
      </c>
      <c r="J897" s="51"/>
      <c r="K897" s="52" t="str">
        <f t="shared" si="153"/>
        <v/>
      </c>
      <c r="L897" s="81" t="str">
        <f t="shared" si="154"/>
        <v/>
      </c>
      <c r="M897" s="53" t="str">
        <f>IF(K897="","",COUNTIF($K$7:K897,"ﾘｽﾄ１"))</f>
        <v/>
      </c>
      <c r="N897" s="53" t="str">
        <f t="shared" si="155"/>
        <v/>
      </c>
      <c r="O897" s="54" t="str">
        <f t="shared" si="156"/>
        <v/>
      </c>
      <c r="P897" s="53" t="str">
        <f t="shared" si="147"/>
        <v/>
      </c>
      <c r="Q897" s="52" t="str">
        <f t="shared" si="148"/>
        <v/>
      </c>
      <c r="R897" s="55" t="str">
        <f t="shared" si="149"/>
        <v/>
      </c>
      <c r="S897" s="52" t="str">
        <f t="shared" si="157"/>
        <v/>
      </c>
      <c r="T897" s="81" t="str">
        <f t="shared" si="150"/>
        <v/>
      </c>
      <c r="U897" s="53" t="str">
        <f>IF(S897="","",COUNTIF($S$7:S897,"該当２"))</f>
        <v/>
      </c>
      <c r="V897" s="56" t="str">
        <f t="shared" si="151"/>
        <v/>
      </c>
      <c r="W897" s="81" t="str">
        <f t="shared" si="152"/>
        <v/>
      </c>
      <c r="X897" s="53" t="str">
        <f>IF(V897="","",COUNTIF($V$7:V897,"該当３"))</f>
        <v/>
      </c>
    </row>
    <row r="898" spans="1:24">
      <c r="A898" s="237">
        <v>2020206006</v>
      </c>
      <c r="B898" s="237">
        <v>20</v>
      </c>
      <c r="C898" s="238">
        <v>202</v>
      </c>
      <c r="D898" s="239">
        <v>6</v>
      </c>
      <c r="E898" s="238">
        <v>6</v>
      </c>
      <c r="F898" s="237" t="s">
        <v>511</v>
      </c>
      <c r="G898" s="237" t="s">
        <v>1154</v>
      </c>
      <c r="H898" s="237" t="s">
        <v>1220</v>
      </c>
      <c r="I898" s="237" t="s">
        <v>1226</v>
      </c>
      <c r="J898" s="51"/>
      <c r="K898" s="52" t="str">
        <f t="shared" si="153"/>
        <v/>
      </c>
      <c r="L898" s="81" t="str">
        <f t="shared" si="154"/>
        <v/>
      </c>
      <c r="M898" s="53" t="str">
        <f>IF(K898="","",COUNTIF($K$7:K898,"ﾘｽﾄ１"))</f>
        <v/>
      </c>
      <c r="N898" s="53" t="str">
        <f t="shared" si="155"/>
        <v/>
      </c>
      <c r="O898" s="54" t="str">
        <f t="shared" si="156"/>
        <v/>
      </c>
      <c r="P898" s="53" t="str">
        <f t="shared" si="147"/>
        <v/>
      </c>
      <c r="Q898" s="52" t="str">
        <f t="shared" si="148"/>
        <v/>
      </c>
      <c r="R898" s="55" t="str">
        <f t="shared" si="149"/>
        <v/>
      </c>
      <c r="S898" s="52" t="str">
        <f t="shared" si="157"/>
        <v/>
      </c>
      <c r="T898" s="81" t="str">
        <f t="shared" si="150"/>
        <v/>
      </c>
      <c r="U898" s="53" t="str">
        <f>IF(S898="","",COUNTIF($S$7:S898,"該当２"))</f>
        <v/>
      </c>
      <c r="V898" s="56" t="str">
        <f t="shared" si="151"/>
        <v/>
      </c>
      <c r="W898" s="81" t="str">
        <f t="shared" si="152"/>
        <v/>
      </c>
      <c r="X898" s="53" t="str">
        <f>IF(V898="","",COUNTIF($V$7:V898,"該当３"))</f>
        <v/>
      </c>
    </row>
    <row r="899" spans="1:24">
      <c r="A899" s="237">
        <v>2020206007</v>
      </c>
      <c r="B899" s="237">
        <v>20</v>
      </c>
      <c r="C899" s="238">
        <v>202</v>
      </c>
      <c r="D899" s="239">
        <v>6</v>
      </c>
      <c r="E899" s="238">
        <v>7</v>
      </c>
      <c r="F899" s="237" t="s">
        <v>511</v>
      </c>
      <c r="G899" s="237" t="s">
        <v>1154</v>
      </c>
      <c r="H899" s="237" t="s">
        <v>1220</v>
      </c>
      <c r="I899" s="237" t="s">
        <v>306</v>
      </c>
      <c r="J899" s="51"/>
      <c r="K899" s="52" t="str">
        <f t="shared" si="153"/>
        <v/>
      </c>
      <c r="L899" s="81" t="str">
        <f t="shared" si="154"/>
        <v/>
      </c>
      <c r="M899" s="53" t="str">
        <f>IF(K899="","",COUNTIF($K$7:K899,"ﾘｽﾄ１"))</f>
        <v/>
      </c>
      <c r="N899" s="53" t="str">
        <f t="shared" si="155"/>
        <v/>
      </c>
      <c r="O899" s="54" t="str">
        <f t="shared" si="156"/>
        <v/>
      </c>
      <c r="P899" s="53" t="str">
        <f t="shared" si="147"/>
        <v/>
      </c>
      <c r="Q899" s="52" t="str">
        <f t="shared" si="148"/>
        <v/>
      </c>
      <c r="R899" s="55" t="str">
        <f t="shared" si="149"/>
        <v/>
      </c>
      <c r="S899" s="52" t="str">
        <f t="shared" si="157"/>
        <v/>
      </c>
      <c r="T899" s="81" t="str">
        <f t="shared" si="150"/>
        <v/>
      </c>
      <c r="U899" s="53" t="str">
        <f>IF(S899="","",COUNTIF($S$7:S899,"該当２"))</f>
        <v/>
      </c>
      <c r="V899" s="56" t="str">
        <f t="shared" si="151"/>
        <v/>
      </c>
      <c r="W899" s="81" t="str">
        <f t="shared" si="152"/>
        <v/>
      </c>
      <c r="X899" s="53" t="str">
        <f>IF(V899="","",COUNTIF($V$7:V899,"該当３"))</f>
        <v/>
      </c>
    </row>
    <row r="900" spans="1:24">
      <c r="A900" s="237">
        <v>2020206008</v>
      </c>
      <c r="B900" s="237">
        <v>20</v>
      </c>
      <c r="C900" s="238">
        <v>202</v>
      </c>
      <c r="D900" s="239">
        <v>6</v>
      </c>
      <c r="E900" s="238">
        <v>8</v>
      </c>
      <c r="F900" s="237" t="s">
        <v>511</v>
      </c>
      <c r="G900" s="237" t="s">
        <v>1154</v>
      </c>
      <c r="H900" s="237" t="s">
        <v>1220</v>
      </c>
      <c r="I900" s="237" t="s">
        <v>1227</v>
      </c>
      <c r="J900" s="51"/>
      <c r="K900" s="52" t="str">
        <f t="shared" si="153"/>
        <v/>
      </c>
      <c r="L900" s="81" t="str">
        <f t="shared" si="154"/>
        <v/>
      </c>
      <c r="M900" s="53" t="str">
        <f>IF(K900="","",COUNTIF($K$7:K900,"ﾘｽﾄ１"))</f>
        <v/>
      </c>
      <c r="N900" s="53" t="str">
        <f t="shared" si="155"/>
        <v/>
      </c>
      <c r="O900" s="54" t="str">
        <f t="shared" si="156"/>
        <v/>
      </c>
      <c r="P900" s="53" t="str">
        <f t="shared" si="147"/>
        <v/>
      </c>
      <c r="Q900" s="52" t="str">
        <f t="shared" si="148"/>
        <v/>
      </c>
      <c r="R900" s="55" t="str">
        <f t="shared" si="149"/>
        <v/>
      </c>
      <c r="S900" s="52" t="str">
        <f t="shared" si="157"/>
        <v/>
      </c>
      <c r="T900" s="81" t="str">
        <f t="shared" si="150"/>
        <v/>
      </c>
      <c r="U900" s="53" t="str">
        <f>IF(S900="","",COUNTIF($S$7:S900,"該当２"))</f>
        <v/>
      </c>
      <c r="V900" s="56" t="str">
        <f t="shared" si="151"/>
        <v/>
      </c>
      <c r="W900" s="81" t="str">
        <f t="shared" si="152"/>
        <v/>
      </c>
      <c r="X900" s="53" t="str">
        <f>IF(V900="","",COUNTIF($V$7:V900,"該当３"))</f>
        <v/>
      </c>
    </row>
    <row r="901" spans="1:24">
      <c r="A901" s="237">
        <v>2020206009</v>
      </c>
      <c r="B901" s="237">
        <v>20</v>
      </c>
      <c r="C901" s="238">
        <v>202</v>
      </c>
      <c r="D901" s="239">
        <v>6</v>
      </c>
      <c r="E901" s="238">
        <v>9</v>
      </c>
      <c r="F901" s="237" t="s">
        <v>511</v>
      </c>
      <c r="G901" s="237" t="s">
        <v>1154</v>
      </c>
      <c r="H901" s="237" t="s">
        <v>1220</v>
      </c>
      <c r="I901" s="237" t="s">
        <v>1228</v>
      </c>
      <c r="J901" s="51"/>
      <c r="K901" s="52" t="str">
        <f t="shared" si="153"/>
        <v/>
      </c>
      <c r="L901" s="81" t="str">
        <f t="shared" si="154"/>
        <v/>
      </c>
      <c r="M901" s="53" t="str">
        <f>IF(K901="","",COUNTIF($K$7:K901,"ﾘｽﾄ１"))</f>
        <v/>
      </c>
      <c r="N901" s="53" t="str">
        <f t="shared" si="155"/>
        <v/>
      </c>
      <c r="O901" s="54" t="str">
        <f t="shared" si="156"/>
        <v/>
      </c>
      <c r="P901" s="53" t="str">
        <f t="shared" si="147"/>
        <v/>
      </c>
      <c r="Q901" s="52" t="str">
        <f t="shared" si="148"/>
        <v/>
      </c>
      <c r="R901" s="55" t="str">
        <f t="shared" si="149"/>
        <v/>
      </c>
      <c r="S901" s="52" t="str">
        <f t="shared" si="157"/>
        <v/>
      </c>
      <c r="T901" s="81" t="str">
        <f t="shared" si="150"/>
        <v/>
      </c>
      <c r="U901" s="53" t="str">
        <f>IF(S901="","",COUNTIF($S$7:S901,"該当２"))</f>
        <v/>
      </c>
      <c r="V901" s="56" t="str">
        <f t="shared" si="151"/>
        <v/>
      </c>
      <c r="W901" s="81" t="str">
        <f t="shared" si="152"/>
        <v/>
      </c>
      <c r="X901" s="53" t="str">
        <f>IF(V901="","",COUNTIF($V$7:V901,"該当３"))</f>
        <v/>
      </c>
    </row>
    <row r="902" spans="1:24">
      <c r="A902" s="237">
        <v>2020206010</v>
      </c>
      <c r="B902" s="237">
        <v>20</v>
      </c>
      <c r="C902" s="238">
        <v>202</v>
      </c>
      <c r="D902" s="239">
        <v>6</v>
      </c>
      <c r="E902" s="238">
        <v>10</v>
      </c>
      <c r="F902" s="237" t="s">
        <v>511</v>
      </c>
      <c r="G902" s="237" t="s">
        <v>1154</v>
      </c>
      <c r="H902" s="237" t="s">
        <v>1220</v>
      </c>
      <c r="I902" s="237" t="s">
        <v>1229</v>
      </c>
      <c r="J902" s="51"/>
      <c r="K902" s="52" t="str">
        <f t="shared" si="153"/>
        <v/>
      </c>
      <c r="L902" s="81" t="str">
        <f t="shared" si="154"/>
        <v/>
      </c>
      <c r="M902" s="53" t="str">
        <f>IF(K902="","",COUNTIF($K$7:K902,"ﾘｽﾄ１"))</f>
        <v/>
      </c>
      <c r="N902" s="53" t="str">
        <f t="shared" si="155"/>
        <v/>
      </c>
      <c r="O902" s="54" t="str">
        <f t="shared" si="156"/>
        <v/>
      </c>
      <c r="P902" s="53" t="str">
        <f t="shared" si="147"/>
        <v/>
      </c>
      <c r="Q902" s="52" t="str">
        <f t="shared" si="148"/>
        <v/>
      </c>
      <c r="R902" s="55" t="str">
        <f t="shared" si="149"/>
        <v/>
      </c>
      <c r="S902" s="52" t="str">
        <f t="shared" si="157"/>
        <v/>
      </c>
      <c r="T902" s="81" t="str">
        <f t="shared" si="150"/>
        <v/>
      </c>
      <c r="U902" s="53" t="str">
        <f>IF(S902="","",COUNTIF($S$7:S902,"該当２"))</f>
        <v/>
      </c>
      <c r="V902" s="56" t="str">
        <f t="shared" si="151"/>
        <v/>
      </c>
      <c r="W902" s="81" t="str">
        <f t="shared" si="152"/>
        <v/>
      </c>
      <c r="X902" s="53" t="str">
        <f>IF(V902="","",COUNTIF($V$7:V902,"該当３"))</f>
        <v/>
      </c>
    </row>
    <row r="903" spans="1:24">
      <c r="A903" s="237">
        <v>2020207000</v>
      </c>
      <c r="B903" s="237">
        <v>20</v>
      </c>
      <c r="C903" s="238">
        <v>202</v>
      </c>
      <c r="D903" s="239">
        <v>7</v>
      </c>
      <c r="E903" s="238">
        <v>0</v>
      </c>
      <c r="F903" s="237" t="s">
        <v>511</v>
      </c>
      <c r="G903" s="237" t="s">
        <v>1154</v>
      </c>
      <c r="H903" s="237" t="s">
        <v>1230</v>
      </c>
      <c r="I903" s="237"/>
      <c r="J903" s="51"/>
      <c r="K903" s="52" t="str">
        <f t="shared" si="153"/>
        <v/>
      </c>
      <c r="L903" s="81" t="str">
        <f t="shared" si="154"/>
        <v/>
      </c>
      <c r="M903" s="53" t="str">
        <f>IF(K903="","",COUNTIF($K$7:K903,"ﾘｽﾄ１"))</f>
        <v/>
      </c>
      <c r="N903" s="53" t="str">
        <f t="shared" si="155"/>
        <v/>
      </c>
      <c r="O903" s="54" t="str">
        <f t="shared" si="156"/>
        <v/>
      </c>
      <c r="P903" s="53" t="str">
        <f t="shared" si="147"/>
        <v/>
      </c>
      <c r="Q903" s="52" t="str">
        <f t="shared" si="148"/>
        <v/>
      </c>
      <c r="R903" s="55" t="str">
        <f t="shared" si="149"/>
        <v/>
      </c>
      <c r="S903" s="52" t="str">
        <f t="shared" si="157"/>
        <v/>
      </c>
      <c r="T903" s="81" t="str">
        <f t="shared" si="150"/>
        <v/>
      </c>
      <c r="U903" s="53" t="str">
        <f>IF(S903="","",COUNTIF($S$7:S903,"該当２"))</f>
        <v/>
      </c>
      <c r="V903" s="56" t="str">
        <f t="shared" si="151"/>
        <v/>
      </c>
      <c r="W903" s="81" t="str">
        <f t="shared" si="152"/>
        <v/>
      </c>
      <c r="X903" s="53" t="str">
        <f>IF(V903="","",COUNTIF($V$7:V903,"該当３"))</f>
        <v/>
      </c>
    </row>
    <row r="904" spans="1:24">
      <c r="A904" s="237">
        <v>2020207001</v>
      </c>
      <c r="B904" s="237">
        <v>20</v>
      </c>
      <c r="C904" s="238">
        <v>202</v>
      </c>
      <c r="D904" s="239">
        <v>7</v>
      </c>
      <c r="E904" s="238">
        <v>1</v>
      </c>
      <c r="F904" s="237" t="s">
        <v>511</v>
      </c>
      <c r="G904" s="237" t="s">
        <v>1154</v>
      </c>
      <c r="H904" s="237" t="s">
        <v>1230</v>
      </c>
      <c r="I904" s="237" t="s">
        <v>318</v>
      </c>
      <c r="J904" s="51"/>
      <c r="K904" s="52" t="str">
        <f t="shared" si="153"/>
        <v/>
      </c>
      <c r="L904" s="81" t="str">
        <f t="shared" si="154"/>
        <v/>
      </c>
      <c r="M904" s="53" t="str">
        <f>IF(K904="","",COUNTIF($K$7:K904,"ﾘｽﾄ１"))</f>
        <v/>
      </c>
      <c r="N904" s="53" t="str">
        <f t="shared" si="155"/>
        <v/>
      </c>
      <c r="O904" s="54" t="str">
        <f t="shared" si="156"/>
        <v/>
      </c>
      <c r="P904" s="53" t="str">
        <f t="shared" si="147"/>
        <v/>
      </c>
      <c r="Q904" s="52" t="str">
        <f t="shared" si="148"/>
        <v/>
      </c>
      <c r="R904" s="55" t="str">
        <f t="shared" si="149"/>
        <v/>
      </c>
      <c r="S904" s="52" t="str">
        <f t="shared" si="157"/>
        <v/>
      </c>
      <c r="T904" s="81" t="str">
        <f t="shared" si="150"/>
        <v/>
      </c>
      <c r="U904" s="53" t="str">
        <f>IF(S904="","",COUNTIF($S$7:S904,"該当２"))</f>
        <v/>
      </c>
      <c r="V904" s="56" t="str">
        <f t="shared" si="151"/>
        <v/>
      </c>
      <c r="W904" s="81" t="str">
        <f t="shared" si="152"/>
        <v/>
      </c>
      <c r="X904" s="53" t="str">
        <f>IF(V904="","",COUNTIF($V$7:V904,"該当３"))</f>
        <v/>
      </c>
    </row>
    <row r="905" spans="1:24">
      <c r="A905" s="237">
        <v>2020207002</v>
      </c>
      <c r="B905" s="237">
        <v>20</v>
      </c>
      <c r="C905" s="238">
        <v>202</v>
      </c>
      <c r="D905" s="239">
        <v>7</v>
      </c>
      <c r="E905" s="238">
        <v>2</v>
      </c>
      <c r="F905" s="237" t="s">
        <v>511</v>
      </c>
      <c r="G905" s="237" t="s">
        <v>1154</v>
      </c>
      <c r="H905" s="237" t="s">
        <v>1230</v>
      </c>
      <c r="I905" s="237" t="s">
        <v>1231</v>
      </c>
      <c r="J905" s="51"/>
      <c r="K905" s="52" t="str">
        <f t="shared" si="153"/>
        <v/>
      </c>
      <c r="L905" s="81" t="str">
        <f t="shared" si="154"/>
        <v/>
      </c>
      <c r="M905" s="53" t="str">
        <f>IF(K905="","",COUNTIF($K$7:K905,"ﾘｽﾄ１"))</f>
        <v/>
      </c>
      <c r="N905" s="53" t="str">
        <f t="shared" si="155"/>
        <v/>
      </c>
      <c r="O905" s="54" t="str">
        <f t="shared" si="156"/>
        <v/>
      </c>
      <c r="P905" s="53" t="str">
        <f t="shared" si="147"/>
        <v/>
      </c>
      <c r="Q905" s="52" t="str">
        <f t="shared" si="148"/>
        <v/>
      </c>
      <c r="R905" s="55" t="str">
        <f t="shared" si="149"/>
        <v/>
      </c>
      <c r="S905" s="52" t="str">
        <f t="shared" si="157"/>
        <v/>
      </c>
      <c r="T905" s="81" t="str">
        <f t="shared" si="150"/>
        <v/>
      </c>
      <c r="U905" s="53" t="str">
        <f>IF(S905="","",COUNTIF($S$7:S905,"該当２"))</f>
        <v/>
      </c>
      <c r="V905" s="56" t="str">
        <f t="shared" si="151"/>
        <v/>
      </c>
      <c r="W905" s="81" t="str">
        <f t="shared" si="152"/>
        <v/>
      </c>
      <c r="X905" s="53" t="str">
        <f>IF(V905="","",COUNTIF($V$7:V905,"該当３"))</f>
        <v/>
      </c>
    </row>
    <row r="906" spans="1:24">
      <c r="A906" s="237">
        <v>2020207003</v>
      </c>
      <c r="B906" s="237">
        <v>20</v>
      </c>
      <c r="C906" s="238">
        <v>202</v>
      </c>
      <c r="D906" s="239">
        <v>7</v>
      </c>
      <c r="E906" s="238">
        <v>3</v>
      </c>
      <c r="F906" s="237" t="s">
        <v>511</v>
      </c>
      <c r="G906" s="237" t="s">
        <v>1154</v>
      </c>
      <c r="H906" s="237" t="s">
        <v>1230</v>
      </c>
      <c r="I906" s="237" t="s">
        <v>1232</v>
      </c>
      <c r="J906" s="51"/>
      <c r="K906" s="52" t="str">
        <f t="shared" si="153"/>
        <v/>
      </c>
      <c r="L906" s="81" t="str">
        <f t="shared" si="154"/>
        <v/>
      </c>
      <c r="M906" s="53" t="str">
        <f>IF(K906="","",COUNTIF($K$7:K906,"ﾘｽﾄ１"))</f>
        <v/>
      </c>
      <c r="N906" s="53" t="str">
        <f t="shared" si="155"/>
        <v/>
      </c>
      <c r="O906" s="54" t="str">
        <f t="shared" si="156"/>
        <v/>
      </c>
      <c r="P906" s="53" t="str">
        <f t="shared" ref="P906:P969" si="158">IF(O906="該当１",G906,"")</f>
        <v/>
      </c>
      <c r="Q906" s="52" t="str">
        <f t="shared" ref="Q906:Q969" si="159">IF(O906="該当１","ﾘｽﾄ2","")</f>
        <v/>
      </c>
      <c r="R906" s="55" t="str">
        <f t="shared" ref="R906:R969" si="160">IF(Q906="ﾘｽﾄ2",H906,"")</f>
        <v/>
      </c>
      <c r="S906" s="52" t="str">
        <f t="shared" si="157"/>
        <v/>
      </c>
      <c r="T906" s="81" t="str">
        <f t="shared" ref="T906:T969" si="161">IF(S906="該当２",H906,"")</f>
        <v/>
      </c>
      <c r="U906" s="53" t="str">
        <f>IF(S906="","",COUNTIF($S$7:S906,"該当２"))</f>
        <v/>
      </c>
      <c r="V906" s="56" t="str">
        <f t="shared" ref="V906:V969" si="162">IF(AND($S$2=H906,E906&gt;0,E906&lt;998),"該当３","")</f>
        <v/>
      </c>
      <c r="W906" s="81" t="str">
        <f t="shared" ref="W906:W969" si="163">IF(V906="該当３",I906,"")</f>
        <v/>
      </c>
      <c r="X906" s="53" t="str">
        <f>IF(V906="","",COUNTIF($V$7:V906,"該当３"))</f>
        <v/>
      </c>
    </row>
    <row r="907" spans="1:24">
      <c r="A907" s="237">
        <v>2020207004</v>
      </c>
      <c r="B907" s="237">
        <v>20</v>
      </c>
      <c r="C907" s="238">
        <v>202</v>
      </c>
      <c r="D907" s="239">
        <v>7</v>
      </c>
      <c r="E907" s="238">
        <v>4</v>
      </c>
      <c r="F907" s="237" t="s">
        <v>511</v>
      </c>
      <c r="G907" s="237" t="s">
        <v>1154</v>
      </c>
      <c r="H907" s="237" t="s">
        <v>1230</v>
      </c>
      <c r="I907" s="237" t="s">
        <v>1233</v>
      </c>
      <c r="J907" s="51"/>
      <c r="K907" s="52" t="str">
        <f t="shared" ref="K907:K970" si="164">IF(AND($C907&gt;0,$H907=""),"ﾘｽﾄ１","")</f>
        <v/>
      </c>
      <c r="L907" s="81" t="str">
        <f t="shared" ref="L907:L970" si="165">IF(K907="ﾘｽﾄ１",G907,"")</f>
        <v/>
      </c>
      <c r="M907" s="53" t="str">
        <f>IF(K907="","",COUNTIF($K$7:K907,"ﾘｽﾄ１"))</f>
        <v/>
      </c>
      <c r="N907" s="53" t="str">
        <f t="shared" ref="N907:N970" si="166">IF(AND(D907=0,E907&gt;0),"同一区","")</f>
        <v/>
      </c>
      <c r="O907" s="54" t="str">
        <f t="shared" ref="O907:O970" si="167">IF(AND(EXACT($K$2,G907),H907&gt;0),"該当１","")</f>
        <v/>
      </c>
      <c r="P907" s="53" t="str">
        <f t="shared" si="158"/>
        <v/>
      </c>
      <c r="Q907" s="52" t="str">
        <f t="shared" si="159"/>
        <v/>
      </c>
      <c r="R907" s="55" t="str">
        <f t="shared" si="160"/>
        <v/>
      </c>
      <c r="S907" s="52" t="str">
        <f t="shared" ref="S907:S970" si="168">IF(AND(Q907="ﾘｽﾄ2",OR(I907=0,AND(N907="同一区",E907=1))),"該当２","")</f>
        <v/>
      </c>
      <c r="T907" s="81" t="str">
        <f t="shared" si="161"/>
        <v/>
      </c>
      <c r="U907" s="53" t="str">
        <f>IF(S907="","",COUNTIF($S$7:S907,"該当２"))</f>
        <v/>
      </c>
      <c r="V907" s="56" t="str">
        <f t="shared" si="162"/>
        <v/>
      </c>
      <c r="W907" s="81" t="str">
        <f t="shared" si="163"/>
        <v/>
      </c>
      <c r="X907" s="53" t="str">
        <f>IF(V907="","",COUNTIF($V$7:V907,"該当３"))</f>
        <v/>
      </c>
    </row>
    <row r="908" spans="1:24">
      <c r="A908" s="237">
        <v>2020207005</v>
      </c>
      <c r="B908" s="237">
        <v>20</v>
      </c>
      <c r="C908" s="238">
        <v>202</v>
      </c>
      <c r="D908" s="239">
        <v>7</v>
      </c>
      <c r="E908" s="238">
        <v>5</v>
      </c>
      <c r="F908" s="237" t="s">
        <v>511</v>
      </c>
      <c r="G908" s="237" t="s">
        <v>1154</v>
      </c>
      <c r="H908" s="237" t="s">
        <v>1230</v>
      </c>
      <c r="I908" s="237" t="s">
        <v>1234</v>
      </c>
      <c r="J908" s="51"/>
      <c r="K908" s="52" t="str">
        <f t="shared" si="164"/>
        <v/>
      </c>
      <c r="L908" s="81" t="str">
        <f t="shared" si="165"/>
        <v/>
      </c>
      <c r="M908" s="53" t="str">
        <f>IF(K908="","",COUNTIF($K$7:K908,"ﾘｽﾄ１"))</f>
        <v/>
      </c>
      <c r="N908" s="53" t="str">
        <f t="shared" si="166"/>
        <v/>
      </c>
      <c r="O908" s="54" t="str">
        <f t="shared" si="167"/>
        <v/>
      </c>
      <c r="P908" s="53" t="str">
        <f t="shared" si="158"/>
        <v/>
      </c>
      <c r="Q908" s="52" t="str">
        <f t="shared" si="159"/>
        <v/>
      </c>
      <c r="R908" s="55" t="str">
        <f t="shared" si="160"/>
        <v/>
      </c>
      <c r="S908" s="52" t="str">
        <f t="shared" si="168"/>
        <v/>
      </c>
      <c r="T908" s="81" t="str">
        <f t="shared" si="161"/>
        <v/>
      </c>
      <c r="U908" s="53" t="str">
        <f>IF(S908="","",COUNTIF($S$7:S908,"該当２"))</f>
        <v/>
      </c>
      <c r="V908" s="56" t="str">
        <f t="shared" si="162"/>
        <v/>
      </c>
      <c r="W908" s="81" t="str">
        <f t="shared" si="163"/>
        <v/>
      </c>
      <c r="X908" s="53" t="str">
        <f>IF(V908="","",COUNTIF($V$7:V908,"該当３"))</f>
        <v/>
      </c>
    </row>
    <row r="909" spans="1:24">
      <c r="A909" s="237">
        <v>2020207006</v>
      </c>
      <c r="B909" s="237">
        <v>20</v>
      </c>
      <c r="C909" s="238">
        <v>202</v>
      </c>
      <c r="D909" s="239">
        <v>7</v>
      </c>
      <c r="E909" s="238">
        <v>6</v>
      </c>
      <c r="F909" s="237" t="s">
        <v>511</v>
      </c>
      <c r="G909" s="237" t="s">
        <v>1154</v>
      </c>
      <c r="H909" s="237" t="s">
        <v>1230</v>
      </c>
      <c r="I909" s="237" t="s">
        <v>1235</v>
      </c>
      <c r="J909" s="51"/>
      <c r="K909" s="52" t="str">
        <f t="shared" si="164"/>
        <v/>
      </c>
      <c r="L909" s="81" t="str">
        <f t="shared" si="165"/>
        <v/>
      </c>
      <c r="M909" s="53" t="str">
        <f>IF(K909="","",COUNTIF($K$7:K909,"ﾘｽﾄ１"))</f>
        <v/>
      </c>
      <c r="N909" s="53" t="str">
        <f t="shared" si="166"/>
        <v/>
      </c>
      <c r="O909" s="54" t="str">
        <f t="shared" si="167"/>
        <v/>
      </c>
      <c r="P909" s="53" t="str">
        <f t="shared" si="158"/>
        <v/>
      </c>
      <c r="Q909" s="52" t="str">
        <f t="shared" si="159"/>
        <v/>
      </c>
      <c r="R909" s="55" t="str">
        <f t="shared" si="160"/>
        <v/>
      </c>
      <c r="S909" s="52" t="str">
        <f t="shared" si="168"/>
        <v/>
      </c>
      <c r="T909" s="81" t="str">
        <f t="shared" si="161"/>
        <v/>
      </c>
      <c r="U909" s="53" t="str">
        <f>IF(S909="","",COUNTIF($S$7:S909,"該当２"))</f>
        <v/>
      </c>
      <c r="V909" s="56" t="str">
        <f t="shared" si="162"/>
        <v/>
      </c>
      <c r="W909" s="81" t="str">
        <f t="shared" si="163"/>
        <v/>
      </c>
      <c r="X909" s="53" t="str">
        <f>IF(V909="","",COUNTIF($V$7:V909,"該当３"))</f>
        <v/>
      </c>
    </row>
    <row r="910" spans="1:24">
      <c r="A910" s="237">
        <v>2020208000</v>
      </c>
      <c r="B910" s="237">
        <v>20</v>
      </c>
      <c r="C910" s="238">
        <v>202</v>
      </c>
      <c r="D910" s="239">
        <v>8</v>
      </c>
      <c r="E910" s="238">
        <v>0</v>
      </c>
      <c r="F910" s="237" t="s">
        <v>511</v>
      </c>
      <c r="G910" s="237" t="s">
        <v>1154</v>
      </c>
      <c r="H910" s="237" t="s">
        <v>1236</v>
      </c>
      <c r="I910" s="237"/>
      <c r="J910" s="51"/>
      <c r="K910" s="52" t="str">
        <f t="shared" si="164"/>
        <v/>
      </c>
      <c r="L910" s="81" t="str">
        <f t="shared" si="165"/>
        <v/>
      </c>
      <c r="M910" s="53" t="str">
        <f>IF(K910="","",COUNTIF($K$7:K910,"ﾘｽﾄ１"))</f>
        <v/>
      </c>
      <c r="N910" s="53" t="str">
        <f t="shared" si="166"/>
        <v/>
      </c>
      <c r="O910" s="54" t="str">
        <f t="shared" si="167"/>
        <v/>
      </c>
      <c r="P910" s="53" t="str">
        <f t="shared" si="158"/>
        <v/>
      </c>
      <c r="Q910" s="52" t="str">
        <f t="shared" si="159"/>
        <v/>
      </c>
      <c r="R910" s="55" t="str">
        <f t="shared" si="160"/>
        <v/>
      </c>
      <c r="S910" s="52" t="str">
        <f t="shared" si="168"/>
        <v/>
      </c>
      <c r="T910" s="81" t="str">
        <f t="shared" si="161"/>
        <v/>
      </c>
      <c r="U910" s="53" t="str">
        <f>IF(S910="","",COUNTIF($S$7:S910,"該当２"))</f>
        <v/>
      </c>
      <c r="V910" s="56" t="str">
        <f t="shared" si="162"/>
        <v/>
      </c>
      <c r="W910" s="81" t="str">
        <f t="shared" si="163"/>
        <v/>
      </c>
      <c r="X910" s="53" t="str">
        <f>IF(V910="","",COUNTIF($V$7:V910,"該当３"))</f>
        <v/>
      </c>
    </row>
    <row r="911" spans="1:24">
      <c r="A911" s="237">
        <v>2020208001</v>
      </c>
      <c r="B911" s="237">
        <v>20</v>
      </c>
      <c r="C911" s="238">
        <v>202</v>
      </c>
      <c r="D911" s="239">
        <v>8</v>
      </c>
      <c r="E911" s="238">
        <v>1</v>
      </c>
      <c r="F911" s="237" t="s">
        <v>511</v>
      </c>
      <c r="G911" s="237" t="s">
        <v>1154</v>
      </c>
      <c r="H911" s="237" t="s">
        <v>1236</v>
      </c>
      <c r="I911" s="237" t="s">
        <v>1237</v>
      </c>
      <c r="J911" s="51"/>
      <c r="K911" s="52" t="str">
        <f t="shared" si="164"/>
        <v/>
      </c>
      <c r="L911" s="81" t="str">
        <f t="shared" si="165"/>
        <v/>
      </c>
      <c r="M911" s="53" t="str">
        <f>IF(K911="","",COUNTIF($K$7:K911,"ﾘｽﾄ１"))</f>
        <v/>
      </c>
      <c r="N911" s="53" t="str">
        <f t="shared" si="166"/>
        <v/>
      </c>
      <c r="O911" s="54" t="str">
        <f t="shared" si="167"/>
        <v/>
      </c>
      <c r="P911" s="53" t="str">
        <f t="shared" si="158"/>
        <v/>
      </c>
      <c r="Q911" s="52" t="str">
        <f t="shared" si="159"/>
        <v/>
      </c>
      <c r="R911" s="55" t="str">
        <f t="shared" si="160"/>
        <v/>
      </c>
      <c r="S911" s="52" t="str">
        <f t="shared" si="168"/>
        <v/>
      </c>
      <c r="T911" s="81" t="str">
        <f t="shared" si="161"/>
        <v/>
      </c>
      <c r="U911" s="53" t="str">
        <f>IF(S911="","",COUNTIF($S$7:S911,"該当２"))</f>
        <v/>
      </c>
      <c r="V911" s="56" t="str">
        <f t="shared" si="162"/>
        <v/>
      </c>
      <c r="W911" s="81" t="str">
        <f t="shared" si="163"/>
        <v/>
      </c>
      <c r="X911" s="53" t="str">
        <f>IF(V911="","",COUNTIF($V$7:V911,"該当３"))</f>
        <v/>
      </c>
    </row>
    <row r="912" spans="1:24">
      <c r="A912" s="237">
        <v>2020208002</v>
      </c>
      <c r="B912" s="237">
        <v>20</v>
      </c>
      <c r="C912" s="238">
        <v>202</v>
      </c>
      <c r="D912" s="239">
        <v>8</v>
      </c>
      <c r="E912" s="238">
        <v>2</v>
      </c>
      <c r="F912" s="237" t="s">
        <v>511</v>
      </c>
      <c r="G912" s="237" t="s">
        <v>1154</v>
      </c>
      <c r="H912" s="237" t="s">
        <v>1236</v>
      </c>
      <c r="I912" s="237" t="s">
        <v>1238</v>
      </c>
      <c r="J912" s="51"/>
      <c r="K912" s="52" t="str">
        <f t="shared" si="164"/>
        <v/>
      </c>
      <c r="L912" s="81" t="str">
        <f t="shared" si="165"/>
        <v/>
      </c>
      <c r="M912" s="53" t="str">
        <f>IF(K912="","",COUNTIF($K$7:K912,"ﾘｽﾄ１"))</f>
        <v/>
      </c>
      <c r="N912" s="53" t="str">
        <f t="shared" si="166"/>
        <v/>
      </c>
      <c r="O912" s="54" t="str">
        <f t="shared" si="167"/>
        <v/>
      </c>
      <c r="P912" s="53" t="str">
        <f t="shared" si="158"/>
        <v/>
      </c>
      <c r="Q912" s="52" t="str">
        <f t="shared" si="159"/>
        <v/>
      </c>
      <c r="R912" s="55" t="str">
        <f t="shared" si="160"/>
        <v/>
      </c>
      <c r="S912" s="52" t="str">
        <f t="shared" si="168"/>
        <v/>
      </c>
      <c r="T912" s="81" t="str">
        <f t="shared" si="161"/>
        <v/>
      </c>
      <c r="U912" s="53" t="str">
        <f>IF(S912="","",COUNTIF($S$7:S912,"該当２"))</f>
        <v/>
      </c>
      <c r="V912" s="56" t="str">
        <f t="shared" si="162"/>
        <v/>
      </c>
      <c r="W912" s="81" t="str">
        <f t="shared" si="163"/>
        <v/>
      </c>
      <c r="X912" s="53" t="str">
        <f>IF(V912="","",COUNTIF($V$7:V912,"該当３"))</f>
        <v/>
      </c>
    </row>
    <row r="913" spans="1:24">
      <c r="A913" s="237">
        <v>2020208003</v>
      </c>
      <c r="B913" s="237">
        <v>20</v>
      </c>
      <c r="C913" s="238">
        <v>202</v>
      </c>
      <c r="D913" s="239">
        <v>8</v>
      </c>
      <c r="E913" s="238">
        <v>3</v>
      </c>
      <c r="F913" s="237" t="s">
        <v>511</v>
      </c>
      <c r="G913" s="237" t="s">
        <v>1154</v>
      </c>
      <c r="H913" s="237" t="s">
        <v>1236</v>
      </c>
      <c r="I913" s="237" t="s">
        <v>1239</v>
      </c>
      <c r="J913" s="51"/>
      <c r="K913" s="52" t="str">
        <f t="shared" si="164"/>
        <v/>
      </c>
      <c r="L913" s="81" t="str">
        <f t="shared" si="165"/>
        <v/>
      </c>
      <c r="M913" s="53" t="str">
        <f>IF(K913="","",COUNTIF($K$7:K913,"ﾘｽﾄ１"))</f>
        <v/>
      </c>
      <c r="N913" s="53" t="str">
        <f t="shared" si="166"/>
        <v/>
      </c>
      <c r="O913" s="54" t="str">
        <f t="shared" si="167"/>
        <v/>
      </c>
      <c r="P913" s="53" t="str">
        <f t="shared" si="158"/>
        <v/>
      </c>
      <c r="Q913" s="52" t="str">
        <f t="shared" si="159"/>
        <v/>
      </c>
      <c r="R913" s="55" t="str">
        <f t="shared" si="160"/>
        <v/>
      </c>
      <c r="S913" s="52" t="str">
        <f t="shared" si="168"/>
        <v/>
      </c>
      <c r="T913" s="81" t="str">
        <f t="shared" si="161"/>
        <v/>
      </c>
      <c r="U913" s="53" t="str">
        <f>IF(S913="","",COUNTIF($S$7:S913,"該当２"))</f>
        <v/>
      </c>
      <c r="V913" s="56" t="str">
        <f t="shared" si="162"/>
        <v/>
      </c>
      <c r="W913" s="81" t="str">
        <f t="shared" si="163"/>
        <v/>
      </c>
      <c r="X913" s="53" t="str">
        <f>IF(V913="","",COUNTIF($V$7:V913,"該当３"))</f>
        <v/>
      </c>
    </row>
    <row r="914" spans="1:24">
      <c r="A914" s="237">
        <v>2020208004</v>
      </c>
      <c r="B914" s="237">
        <v>20</v>
      </c>
      <c r="C914" s="238">
        <v>202</v>
      </c>
      <c r="D914" s="239">
        <v>8</v>
      </c>
      <c r="E914" s="238">
        <v>4</v>
      </c>
      <c r="F914" s="237" t="s">
        <v>511</v>
      </c>
      <c r="G914" s="237" t="s">
        <v>1154</v>
      </c>
      <c r="H914" s="237" t="s">
        <v>1236</v>
      </c>
      <c r="I914" s="237" t="s">
        <v>1240</v>
      </c>
      <c r="J914" s="51"/>
      <c r="K914" s="52" t="str">
        <f t="shared" si="164"/>
        <v/>
      </c>
      <c r="L914" s="81" t="str">
        <f t="shared" si="165"/>
        <v/>
      </c>
      <c r="M914" s="53" t="str">
        <f>IF(K914="","",COUNTIF($K$7:K914,"ﾘｽﾄ１"))</f>
        <v/>
      </c>
      <c r="N914" s="53" t="str">
        <f t="shared" si="166"/>
        <v/>
      </c>
      <c r="O914" s="54" t="str">
        <f t="shared" si="167"/>
        <v/>
      </c>
      <c r="P914" s="53" t="str">
        <f t="shared" si="158"/>
        <v/>
      </c>
      <c r="Q914" s="52" t="str">
        <f t="shared" si="159"/>
        <v/>
      </c>
      <c r="R914" s="55" t="str">
        <f t="shared" si="160"/>
        <v/>
      </c>
      <c r="S914" s="52" t="str">
        <f t="shared" si="168"/>
        <v/>
      </c>
      <c r="T914" s="81" t="str">
        <f t="shared" si="161"/>
        <v/>
      </c>
      <c r="U914" s="53" t="str">
        <f>IF(S914="","",COUNTIF($S$7:S914,"該当２"))</f>
        <v/>
      </c>
      <c r="V914" s="56" t="str">
        <f t="shared" si="162"/>
        <v/>
      </c>
      <c r="W914" s="81" t="str">
        <f t="shared" si="163"/>
        <v/>
      </c>
      <c r="X914" s="53" t="str">
        <f>IF(V914="","",COUNTIF($V$7:V914,"該当３"))</f>
        <v/>
      </c>
    </row>
    <row r="915" spans="1:24">
      <c r="A915" s="237">
        <v>2020208005</v>
      </c>
      <c r="B915" s="237">
        <v>20</v>
      </c>
      <c r="C915" s="238">
        <v>202</v>
      </c>
      <c r="D915" s="239">
        <v>8</v>
      </c>
      <c r="E915" s="238">
        <v>5</v>
      </c>
      <c r="F915" s="237" t="s">
        <v>511</v>
      </c>
      <c r="G915" s="237" t="s">
        <v>1154</v>
      </c>
      <c r="H915" s="237" t="s">
        <v>1236</v>
      </c>
      <c r="I915" s="237" t="s">
        <v>1241</v>
      </c>
      <c r="J915" s="51"/>
      <c r="K915" s="52" t="str">
        <f t="shared" si="164"/>
        <v/>
      </c>
      <c r="L915" s="81" t="str">
        <f t="shared" si="165"/>
        <v/>
      </c>
      <c r="M915" s="53" t="str">
        <f>IF(K915="","",COUNTIF($K$7:K915,"ﾘｽﾄ１"))</f>
        <v/>
      </c>
      <c r="N915" s="53" t="str">
        <f t="shared" si="166"/>
        <v/>
      </c>
      <c r="O915" s="54" t="str">
        <f t="shared" si="167"/>
        <v/>
      </c>
      <c r="P915" s="53" t="str">
        <f t="shared" si="158"/>
        <v/>
      </c>
      <c r="Q915" s="52" t="str">
        <f t="shared" si="159"/>
        <v/>
      </c>
      <c r="R915" s="55" t="str">
        <f t="shared" si="160"/>
        <v/>
      </c>
      <c r="S915" s="52" t="str">
        <f t="shared" si="168"/>
        <v/>
      </c>
      <c r="T915" s="81" t="str">
        <f t="shared" si="161"/>
        <v/>
      </c>
      <c r="U915" s="53" t="str">
        <f>IF(S915="","",COUNTIF($S$7:S915,"該当２"))</f>
        <v/>
      </c>
      <c r="V915" s="56" t="str">
        <f t="shared" si="162"/>
        <v/>
      </c>
      <c r="W915" s="81" t="str">
        <f t="shared" si="163"/>
        <v/>
      </c>
      <c r="X915" s="53" t="str">
        <f>IF(V915="","",COUNTIF($V$7:V915,"該当３"))</f>
        <v/>
      </c>
    </row>
    <row r="916" spans="1:24">
      <c r="A916" s="237">
        <v>2020208006</v>
      </c>
      <c r="B916" s="237">
        <v>20</v>
      </c>
      <c r="C916" s="238">
        <v>202</v>
      </c>
      <c r="D916" s="239">
        <v>8</v>
      </c>
      <c r="E916" s="238">
        <v>6</v>
      </c>
      <c r="F916" s="237" t="s">
        <v>511</v>
      </c>
      <c r="G916" s="237" t="s">
        <v>1154</v>
      </c>
      <c r="H916" s="237" t="s">
        <v>1236</v>
      </c>
      <c r="I916" s="237" t="s">
        <v>683</v>
      </c>
      <c r="J916" s="51"/>
      <c r="K916" s="52" t="str">
        <f t="shared" si="164"/>
        <v/>
      </c>
      <c r="L916" s="81" t="str">
        <f t="shared" si="165"/>
        <v/>
      </c>
      <c r="M916" s="53" t="str">
        <f>IF(K916="","",COUNTIF($K$7:K916,"ﾘｽﾄ１"))</f>
        <v/>
      </c>
      <c r="N916" s="53" t="str">
        <f t="shared" si="166"/>
        <v/>
      </c>
      <c r="O916" s="54" t="str">
        <f t="shared" si="167"/>
        <v/>
      </c>
      <c r="P916" s="53" t="str">
        <f t="shared" si="158"/>
        <v/>
      </c>
      <c r="Q916" s="52" t="str">
        <f t="shared" si="159"/>
        <v/>
      </c>
      <c r="R916" s="55" t="str">
        <f t="shared" si="160"/>
        <v/>
      </c>
      <c r="S916" s="52" t="str">
        <f t="shared" si="168"/>
        <v/>
      </c>
      <c r="T916" s="81" t="str">
        <f t="shared" si="161"/>
        <v/>
      </c>
      <c r="U916" s="53" t="str">
        <f>IF(S916="","",COUNTIF($S$7:S916,"該当２"))</f>
        <v/>
      </c>
      <c r="V916" s="56" t="str">
        <f t="shared" si="162"/>
        <v/>
      </c>
      <c r="W916" s="81" t="str">
        <f t="shared" si="163"/>
        <v/>
      </c>
      <c r="X916" s="53" t="str">
        <f>IF(V916="","",COUNTIF($V$7:V916,"該当３"))</f>
        <v/>
      </c>
    </row>
    <row r="917" spans="1:24">
      <c r="A917" s="237">
        <v>2020208007</v>
      </c>
      <c r="B917" s="237">
        <v>20</v>
      </c>
      <c r="C917" s="238">
        <v>202</v>
      </c>
      <c r="D917" s="239">
        <v>8</v>
      </c>
      <c r="E917" s="238">
        <v>7</v>
      </c>
      <c r="F917" s="237" t="s">
        <v>511</v>
      </c>
      <c r="G917" s="237" t="s">
        <v>1154</v>
      </c>
      <c r="H917" s="237" t="s">
        <v>1236</v>
      </c>
      <c r="I917" s="237" t="s">
        <v>482</v>
      </c>
      <c r="J917" s="51"/>
      <c r="K917" s="52" t="str">
        <f t="shared" si="164"/>
        <v/>
      </c>
      <c r="L917" s="81" t="str">
        <f t="shared" si="165"/>
        <v/>
      </c>
      <c r="M917" s="53" t="str">
        <f>IF(K917="","",COUNTIF($K$7:K917,"ﾘｽﾄ１"))</f>
        <v/>
      </c>
      <c r="N917" s="53" t="str">
        <f t="shared" si="166"/>
        <v/>
      </c>
      <c r="O917" s="54" t="str">
        <f t="shared" si="167"/>
        <v/>
      </c>
      <c r="P917" s="53" t="str">
        <f t="shared" si="158"/>
        <v/>
      </c>
      <c r="Q917" s="52" t="str">
        <f t="shared" si="159"/>
        <v/>
      </c>
      <c r="R917" s="55" t="str">
        <f t="shared" si="160"/>
        <v/>
      </c>
      <c r="S917" s="52" t="str">
        <f t="shared" si="168"/>
        <v/>
      </c>
      <c r="T917" s="81" t="str">
        <f t="shared" si="161"/>
        <v/>
      </c>
      <c r="U917" s="53" t="str">
        <f>IF(S917="","",COUNTIF($S$7:S917,"該当２"))</f>
        <v/>
      </c>
      <c r="V917" s="56" t="str">
        <f t="shared" si="162"/>
        <v/>
      </c>
      <c r="W917" s="81" t="str">
        <f t="shared" si="163"/>
        <v/>
      </c>
      <c r="X917" s="53" t="str">
        <f>IF(V917="","",COUNTIF($V$7:V917,"該当３"))</f>
        <v/>
      </c>
    </row>
    <row r="918" spans="1:24">
      <c r="A918" s="237">
        <v>2020208008</v>
      </c>
      <c r="B918" s="237">
        <v>20</v>
      </c>
      <c r="C918" s="238">
        <v>202</v>
      </c>
      <c r="D918" s="239">
        <v>8</v>
      </c>
      <c r="E918" s="238">
        <v>8</v>
      </c>
      <c r="F918" s="237" t="s">
        <v>511</v>
      </c>
      <c r="G918" s="237" t="s">
        <v>1154</v>
      </c>
      <c r="H918" s="237" t="s">
        <v>1236</v>
      </c>
      <c r="I918" s="237" t="s">
        <v>1242</v>
      </c>
      <c r="J918" s="51"/>
      <c r="K918" s="52" t="str">
        <f t="shared" si="164"/>
        <v/>
      </c>
      <c r="L918" s="81" t="str">
        <f t="shared" si="165"/>
        <v/>
      </c>
      <c r="M918" s="53" t="str">
        <f>IF(K918="","",COUNTIF($K$7:K918,"ﾘｽﾄ１"))</f>
        <v/>
      </c>
      <c r="N918" s="53" t="str">
        <f t="shared" si="166"/>
        <v/>
      </c>
      <c r="O918" s="54" t="str">
        <f t="shared" si="167"/>
        <v/>
      </c>
      <c r="P918" s="53" t="str">
        <f t="shared" si="158"/>
        <v/>
      </c>
      <c r="Q918" s="52" t="str">
        <f t="shared" si="159"/>
        <v/>
      </c>
      <c r="R918" s="55" t="str">
        <f t="shared" si="160"/>
        <v/>
      </c>
      <c r="S918" s="52" t="str">
        <f t="shared" si="168"/>
        <v/>
      </c>
      <c r="T918" s="81" t="str">
        <f t="shared" si="161"/>
        <v/>
      </c>
      <c r="U918" s="53" t="str">
        <f>IF(S918="","",COUNTIF($S$7:S918,"該当２"))</f>
        <v/>
      </c>
      <c r="V918" s="56" t="str">
        <f t="shared" si="162"/>
        <v/>
      </c>
      <c r="W918" s="81" t="str">
        <f t="shared" si="163"/>
        <v/>
      </c>
      <c r="X918" s="53" t="str">
        <f>IF(V918="","",COUNTIF($V$7:V918,"該当３"))</f>
        <v/>
      </c>
    </row>
    <row r="919" spans="1:24">
      <c r="A919" s="237">
        <v>2020209000</v>
      </c>
      <c r="B919" s="237">
        <v>20</v>
      </c>
      <c r="C919" s="238">
        <v>202</v>
      </c>
      <c r="D919" s="239">
        <v>9</v>
      </c>
      <c r="E919" s="238">
        <v>0</v>
      </c>
      <c r="F919" s="237" t="s">
        <v>511</v>
      </c>
      <c r="G919" s="237" t="s">
        <v>1154</v>
      </c>
      <c r="H919" s="237" t="s">
        <v>1243</v>
      </c>
      <c r="I919" s="237"/>
      <c r="J919" s="51"/>
      <c r="K919" s="52" t="str">
        <f t="shared" si="164"/>
        <v/>
      </c>
      <c r="L919" s="81" t="str">
        <f t="shared" si="165"/>
        <v/>
      </c>
      <c r="M919" s="53" t="str">
        <f>IF(K919="","",COUNTIF($K$7:K919,"ﾘｽﾄ１"))</f>
        <v/>
      </c>
      <c r="N919" s="53" t="str">
        <f t="shared" si="166"/>
        <v/>
      </c>
      <c r="O919" s="54" t="str">
        <f t="shared" si="167"/>
        <v/>
      </c>
      <c r="P919" s="53" t="str">
        <f t="shared" si="158"/>
        <v/>
      </c>
      <c r="Q919" s="52" t="str">
        <f t="shared" si="159"/>
        <v/>
      </c>
      <c r="R919" s="55" t="str">
        <f t="shared" si="160"/>
        <v/>
      </c>
      <c r="S919" s="52" t="str">
        <f t="shared" si="168"/>
        <v/>
      </c>
      <c r="T919" s="81" t="str">
        <f t="shared" si="161"/>
        <v/>
      </c>
      <c r="U919" s="53" t="str">
        <f>IF(S919="","",COUNTIF($S$7:S919,"該当２"))</f>
        <v/>
      </c>
      <c r="V919" s="56" t="str">
        <f t="shared" si="162"/>
        <v/>
      </c>
      <c r="W919" s="81" t="str">
        <f t="shared" si="163"/>
        <v/>
      </c>
      <c r="X919" s="53" t="str">
        <f>IF(V919="","",COUNTIF($V$7:V919,"該当３"))</f>
        <v/>
      </c>
    </row>
    <row r="920" spans="1:24">
      <c r="A920" s="237">
        <v>2020209001</v>
      </c>
      <c r="B920" s="237">
        <v>20</v>
      </c>
      <c r="C920" s="238">
        <v>202</v>
      </c>
      <c r="D920" s="239">
        <v>9</v>
      </c>
      <c r="E920" s="238">
        <v>1</v>
      </c>
      <c r="F920" s="237" t="s">
        <v>511</v>
      </c>
      <c r="G920" s="237" t="s">
        <v>1154</v>
      </c>
      <c r="H920" s="237" t="s">
        <v>1243</v>
      </c>
      <c r="I920" s="237" t="s">
        <v>1244</v>
      </c>
      <c r="J920" s="51"/>
      <c r="K920" s="52" t="str">
        <f t="shared" si="164"/>
        <v/>
      </c>
      <c r="L920" s="81" t="str">
        <f t="shared" si="165"/>
        <v/>
      </c>
      <c r="M920" s="53" t="str">
        <f>IF(K920="","",COUNTIF($K$7:K920,"ﾘｽﾄ１"))</f>
        <v/>
      </c>
      <c r="N920" s="53" t="str">
        <f t="shared" si="166"/>
        <v/>
      </c>
      <c r="O920" s="54" t="str">
        <f t="shared" si="167"/>
        <v/>
      </c>
      <c r="P920" s="53" t="str">
        <f t="shared" si="158"/>
        <v/>
      </c>
      <c r="Q920" s="52" t="str">
        <f t="shared" si="159"/>
        <v/>
      </c>
      <c r="R920" s="55" t="str">
        <f t="shared" si="160"/>
        <v/>
      </c>
      <c r="S920" s="52" t="str">
        <f t="shared" si="168"/>
        <v/>
      </c>
      <c r="T920" s="81" t="str">
        <f t="shared" si="161"/>
        <v/>
      </c>
      <c r="U920" s="53" t="str">
        <f>IF(S920="","",COUNTIF($S$7:S920,"該当２"))</f>
        <v/>
      </c>
      <c r="V920" s="56" t="str">
        <f t="shared" si="162"/>
        <v/>
      </c>
      <c r="W920" s="81" t="str">
        <f t="shared" si="163"/>
        <v/>
      </c>
      <c r="X920" s="53" t="str">
        <f>IF(V920="","",COUNTIF($V$7:V920,"該当３"))</f>
        <v/>
      </c>
    </row>
    <row r="921" spans="1:24">
      <c r="A921" s="237">
        <v>2020209002</v>
      </c>
      <c r="B921" s="237">
        <v>20</v>
      </c>
      <c r="C921" s="238">
        <v>202</v>
      </c>
      <c r="D921" s="239">
        <v>9</v>
      </c>
      <c r="E921" s="238">
        <v>2</v>
      </c>
      <c r="F921" s="237" t="s">
        <v>511</v>
      </c>
      <c r="G921" s="237" t="s">
        <v>1154</v>
      </c>
      <c r="H921" s="237" t="s">
        <v>1243</v>
      </c>
      <c r="I921" s="237" t="s">
        <v>1245</v>
      </c>
      <c r="J921" s="51"/>
      <c r="K921" s="52" t="str">
        <f t="shared" si="164"/>
        <v/>
      </c>
      <c r="L921" s="81" t="str">
        <f t="shared" si="165"/>
        <v/>
      </c>
      <c r="M921" s="53" t="str">
        <f>IF(K921="","",COUNTIF($K$7:K921,"ﾘｽﾄ１"))</f>
        <v/>
      </c>
      <c r="N921" s="53" t="str">
        <f t="shared" si="166"/>
        <v/>
      </c>
      <c r="O921" s="54" t="str">
        <f t="shared" si="167"/>
        <v/>
      </c>
      <c r="P921" s="53" t="str">
        <f t="shared" si="158"/>
        <v/>
      </c>
      <c r="Q921" s="52" t="str">
        <f t="shared" si="159"/>
        <v/>
      </c>
      <c r="R921" s="55" t="str">
        <f t="shared" si="160"/>
        <v/>
      </c>
      <c r="S921" s="52" t="str">
        <f t="shared" si="168"/>
        <v/>
      </c>
      <c r="T921" s="81" t="str">
        <f t="shared" si="161"/>
        <v/>
      </c>
      <c r="U921" s="53" t="str">
        <f>IF(S921="","",COUNTIF($S$7:S921,"該当２"))</f>
        <v/>
      </c>
      <c r="V921" s="56" t="str">
        <f t="shared" si="162"/>
        <v/>
      </c>
      <c r="W921" s="81" t="str">
        <f t="shared" si="163"/>
        <v/>
      </c>
      <c r="X921" s="53" t="str">
        <f>IF(V921="","",COUNTIF($V$7:V921,"該当３"))</f>
        <v/>
      </c>
    </row>
    <row r="922" spans="1:24">
      <c r="A922" s="237">
        <v>2020209003</v>
      </c>
      <c r="B922" s="237">
        <v>20</v>
      </c>
      <c r="C922" s="238">
        <v>202</v>
      </c>
      <c r="D922" s="239">
        <v>9</v>
      </c>
      <c r="E922" s="238">
        <v>3</v>
      </c>
      <c r="F922" s="237" t="s">
        <v>511</v>
      </c>
      <c r="G922" s="237" t="s">
        <v>1154</v>
      </c>
      <c r="H922" s="237" t="s">
        <v>1243</v>
      </c>
      <c r="I922" s="237" t="s">
        <v>532</v>
      </c>
      <c r="J922" s="51"/>
      <c r="K922" s="52" t="str">
        <f t="shared" si="164"/>
        <v/>
      </c>
      <c r="L922" s="81" t="str">
        <f t="shared" si="165"/>
        <v/>
      </c>
      <c r="M922" s="53" t="str">
        <f>IF(K922="","",COUNTIF($K$7:K922,"ﾘｽﾄ１"))</f>
        <v/>
      </c>
      <c r="N922" s="53" t="str">
        <f t="shared" si="166"/>
        <v/>
      </c>
      <c r="O922" s="54" t="str">
        <f t="shared" si="167"/>
        <v/>
      </c>
      <c r="P922" s="53" t="str">
        <f t="shared" si="158"/>
        <v/>
      </c>
      <c r="Q922" s="52" t="str">
        <f t="shared" si="159"/>
        <v/>
      </c>
      <c r="R922" s="55" t="str">
        <f t="shared" si="160"/>
        <v/>
      </c>
      <c r="S922" s="52" t="str">
        <f t="shared" si="168"/>
        <v/>
      </c>
      <c r="T922" s="81" t="str">
        <f t="shared" si="161"/>
        <v/>
      </c>
      <c r="U922" s="53" t="str">
        <f>IF(S922="","",COUNTIF($S$7:S922,"該当２"))</f>
        <v/>
      </c>
      <c r="V922" s="56" t="str">
        <f t="shared" si="162"/>
        <v/>
      </c>
      <c r="W922" s="81" t="str">
        <f t="shared" si="163"/>
        <v/>
      </c>
      <c r="X922" s="53" t="str">
        <f>IF(V922="","",COUNTIF($V$7:V922,"該当３"))</f>
        <v/>
      </c>
    </row>
    <row r="923" spans="1:24">
      <c r="A923" s="237">
        <v>2020209004</v>
      </c>
      <c r="B923" s="237">
        <v>20</v>
      </c>
      <c r="C923" s="238">
        <v>202</v>
      </c>
      <c r="D923" s="239">
        <v>9</v>
      </c>
      <c r="E923" s="238">
        <v>4</v>
      </c>
      <c r="F923" s="237" t="s">
        <v>511</v>
      </c>
      <c r="G923" s="237" t="s">
        <v>1154</v>
      </c>
      <c r="H923" s="237" t="s">
        <v>1243</v>
      </c>
      <c r="I923" s="237" t="s">
        <v>722</v>
      </c>
      <c r="J923" s="51"/>
      <c r="K923" s="52" t="str">
        <f t="shared" si="164"/>
        <v/>
      </c>
      <c r="L923" s="81" t="str">
        <f t="shared" si="165"/>
        <v/>
      </c>
      <c r="M923" s="53" t="str">
        <f>IF(K923="","",COUNTIF($K$7:K923,"ﾘｽﾄ１"))</f>
        <v/>
      </c>
      <c r="N923" s="53" t="str">
        <f t="shared" si="166"/>
        <v/>
      </c>
      <c r="O923" s="54" t="str">
        <f t="shared" si="167"/>
        <v/>
      </c>
      <c r="P923" s="53" t="str">
        <f t="shared" si="158"/>
        <v/>
      </c>
      <c r="Q923" s="52" t="str">
        <f t="shared" si="159"/>
        <v/>
      </c>
      <c r="R923" s="55" t="str">
        <f t="shared" si="160"/>
        <v/>
      </c>
      <c r="S923" s="52" t="str">
        <f t="shared" si="168"/>
        <v/>
      </c>
      <c r="T923" s="81" t="str">
        <f t="shared" si="161"/>
        <v/>
      </c>
      <c r="U923" s="53" t="str">
        <f>IF(S923="","",COUNTIF($S$7:S923,"該当２"))</f>
        <v/>
      </c>
      <c r="V923" s="56" t="str">
        <f t="shared" si="162"/>
        <v/>
      </c>
      <c r="W923" s="81" t="str">
        <f t="shared" si="163"/>
        <v/>
      </c>
      <c r="X923" s="53" t="str">
        <f>IF(V923="","",COUNTIF($V$7:V923,"該当３"))</f>
        <v/>
      </c>
    </row>
    <row r="924" spans="1:24">
      <c r="A924" s="237">
        <v>2020209005</v>
      </c>
      <c r="B924" s="237">
        <v>20</v>
      </c>
      <c r="C924" s="238">
        <v>202</v>
      </c>
      <c r="D924" s="239">
        <v>9</v>
      </c>
      <c r="E924" s="238">
        <v>5</v>
      </c>
      <c r="F924" s="237" t="s">
        <v>511</v>
      </c>
      <c r="G924" s="237" t="s">
        <v>1154</v>
      </c>
      <c r="H924" s="237" t="s">
        <v>1243</v>
      </c>
      <c r="I924" s="237" t="s">
        <v>1246</v>
      </c>
      <c r="J924" s="51"/>
      <c r="K924" s="52" t="str">
        <f t="shared" si="164"/>
        <v/>
      </c>
      <c r="L924" s="81" t="str">
        <f t="shared" si="165"/>
        <v/>
      </c>
      <c r="M924" s="53" t="str">
        <f>IF(K924="","",COUNTIF($K$7:K924,"ﾘｽﾄ１"))</f>
        <v/>
      </c>
      <c r="N924" s="53" t="str">
        <f t="shared" si="166"/>
        <v/>
      </c>
      <c r="O924" s="54" t="str">
        <f t="shared" si="167"/>
        <v/>
      </c>
      <c r="P924" s="53" t="str">
        <f t="shared" si="158"/>
        <v/>
      </c>
      <c r="Q924" s="52" t="str">
        <f t="shared" si="159"/>
        <v/>
      </c>
      <c r="R924" s="55" t="str">
        <f t="shared" si="160"/>
        <v/>
      </c>
      <c r="S924" s="52" t="str">
        <f t="shared" si="168"/>
        <v/>
      </c>
      <c r="T924" s="81" t="str">
        <f t="shared" si="161"/>
        <v/>
      </c>
      <c r="U924" s="53" t="str">
        <f>IF(S924="","",COUNTIF($S$7:S924,"該当２"))</f>
        <v/>
      </c>
      <c r="V924" s="56" t="str">
        <f t="shared" si="162"/>
        <v/>
      </c>
      <c r="W924" s="81" t="str">
        <f t="shared" si="163"/>
        <v/>
      </c>
      <c r="X924" s="53" t="str">
        <f>IF(V924="","",COUNTIF($V$7:V924,"該当３"))</f>
        <v/>
      </c>
    </row>
    <row r="925" spans="1:24">
      <c r="A925" s="237">
        <v>2020209006</v>
      </c>
      <c r="B925" s="237">
        <v>20</v>
      </c>
      <c r="C925" s="238">
        <v>202</v>
      </c>
      <c r="D925" s="239">
        <v>9</v>
      </c>
      <c r="E925" s="238">
        <v>6</v>
      </c>
      <c r="F925" s="237" t="s">
        <v>511</v>
      </c>
      <c r="G925" s="237" t="s">
        <v>1154</v>
      </c>
      <c r="H925" s="237" t="s">
        <v>1243</v>
      </c>
      <c r="I925" s="237" t="s">
        <v>1247</v>
      </c>
      <c r="J925" s="51"/>
      <c r="K925" s="52" t="str">
        <f t="shared" si="164"/>
        <v/>
      </c>
      <c r="L925" s="81" t="str">
        <f t="shared" si="165"/>
        <v/>
      </c>
      <c r="M925" s="53" t="str">
        <f>IF(K925="","",COUNTIF($K$7:K925,"ﾘｽﾄ１"))</f>
        <v/>
      </c>
      <c r="N925" s="53" t="str">
        <f t="shared" si="166"/>
        <v/>
      </c>
      <c r="O925" s="54" t="str">
        <f t="shared" si="167"/>
        <v/>
      </c>
      <c r="P925" s="53" t="str">
        <f t="shared" si="158"/>
        <v/>
      </c>
      <c r="Q925" s="52" t="str">
        <f t="shared" si="159"/>
        <v/>
      </c>
      <c r="R925" s="55" t="str">
        <f t="shared" si="160"/>
        <v/>
      </c>
      <c r="S925" s="52" t="str">
        <f t="shared" si="168"/>
        <v/>
      </c>
      <c r="T925" s="81" t="str">
        <f t="shared" si="161"/>
        <v/>
      </c>
      <c r="U925" s="53" t="str">
        <f>IF(S925="","",COUNTIF($S$7:S925,"該当２"))</f>
        <v/>
      </c>
      <c r="V925" s="56" t="str">
        <f t="shared" si="162"/>
        <v/>
      </c>
      <c r="W925" s="81" t="str">
        <f t="shared" si="163"/>
        <v/>
      </c>
      <c r="X925" s="53" t="str">
        <f>IF(V925="","",COUNTIF($V$7:V925,"該当３"))</f>
        <v/>
      </c>
    </row>
    <row r="926" spans="1:24">
      <c r="A926" s="237">
        <v>2020209007</v>
      </c>
      <c r="B926" s="237">
        <v>20</v>
      </c>
      <c r="C926" s="238">
        <v>202</v>
      </c>
      <c r="D926" s="239">
        <v>9</v>
      </c>
      <c r="E926" s="238">
        <v>7</v>
      </c>
      <c r="F926" s="237" t="s">
        <v>511</v>
      </c>
      <c r="G926" s="237" t="s">
        <v>1154</v>
      </c>
      <c r="H926" s="237" t="s">
        <v>1243</v>
      </c>
      <c r="I926" s="237" t="s">
        <v>648</v>
      </c>
      <c r="J926" s="51"/>
      <c r="K926" s="52" t="str">
        <f t="shared" si="164"/>
        <v/>
      </c>
      <c r="L926" s="81" t="str">
        <f t="shared" si="165"/>
        <v/>
      </c>
      <c r="M926" s="53" t="str">
        <f>IF(K926="","",COUNTIF($K$7:K926,"ﾘｽﾄ１"))</f>
        <v/>
      </c>
      <c r="N926" s="53" t="str">
        <f t="shared" si="166"/>
        <v/>
      </c>
      <c r="O926" s="54" t="str">
        <f t="shared" si="167"/>
        <v/>
      </c>
      <c r="P926" s="53" t="str">
        <f t="shared" si="158"/>
        <v/>
      </c>
      <c r="Q926" s="52" t="str">
        <f t="shared" si="159"/>
        <v/>
      </c>
      <c r="R926" s="55" t="str">
        <f t="shared" si="160"/>
        <v/>
      </c>
      <c r="S926" s="52" t="str">
        <f t="shared" si="168"/>
        <v/>
      </c>
      <c r="T926" s="81" t="str">
        <f t="shared" si="161"/>
        <v/>
      </c>
      <c r="U926" s="53" t="str">
        <f>IF(S926="","",COUNTIF($S$7:S926,"該当２"))</f>
        <v/>
      </c>
      <c r="V926" s="56" t="str">
        <f t="shared" si="162"/>
        <v/>
      </c>
      <c r="W926" s="81" t="str">
        <f t="shared" si="163"/>
        <v/>
      </c>
      <c r="X926" s="53" t="str">
        <f>IF(V926="","",COUNTIF($V$7:V926,"該当３"))</f>
        <v/>
      </c>
    </row>
    <row r="927" spans="1:24">
      <c r="A927" s="237">
        <v>2020210000</v>
      </c>
      <c r="B927" s="237">
        <v>20</v>
      </c>
      <c r="C927" s="238">
        <v>202</v>
      </c>
      <c r="D927" s="239">
        <v>10</v>
      </c>
      <c r="E927" s="238">
        <v>0</v>
      </c>
      <c r="F927" s="237" t="s">
        <v>511</v>
      </c>
      <c r="G927" s="237" t="s">
        <v>1154</v>
      </c>
      <c r="H927" s="237" t="s">
        <v>1248</v>
      </c>
      <c r="I927" s="237"/>
      <c r="J927" s="51"/>
      <c r="K927" s="52" t="str">
        <f t="shared" si="164"/>
        <v/>
      </c>
      <c r="L927" s="81" t="str">
        <f t="shared" si="165"/>
        <v/>
      </c>
      <c r="M927" s="53" t="str">
        <f>IF(K927="","",COUNTIF($K$7:K927,"ﾘｽﾄ１"))</f>
        <v/>
      </c>
      <c r="N927" s="53" t="str">
        <f t="shared" si="166"/>
        <v/>
      </c>
      <c r="O927" s="54" t="str">
        <f t="shared" si="167"/>
        <v/>
      </c>
      <c r="P927" s="53" t="str">
        <f t="shared" si="158"/>
        <v/>
      </c>
      <c r="Q927" s="52" t="str">
        <f t="shared" si="159"/>
        <v/>
      </c>
      <c r="R927" s="55" t="str">
        <f t="shared" si="160"/>
        <v/>
      </c>
      <c r="S927" s="52" t="str">
        <f t="shared" si="168"/>
        <v/>
      </c>
      <c r="T927" s="81" t="str">
        <f t="shared" si="161"/>
        <v/>
      </c>
      <c r="U927" s="53" t="str">
        <f>IF(S927="","",COUNTIF($S$7:S927,"該当２"))</f>
        <v/>
      </c>
      <c r="V927" s="56" t="str">
        <f t="shared" si="162"/>
        <v/>
      </c>
      <c r="W927" s="81" t="str">
        <f t="shared" si="163"/>
        <v/>
      </c>
      <c r="X927" s="53" t="str">
        <f>IF(V927="","",COUNTIF($V$7:V927,"該当３"))</f>
        <v/>
      </c>
    </row>
    <row r="928" spans="1:24">
      <c r="A928" s="237">
        <v>2020210001</v>
      </c>
      <c r="B928" s="237">
        <v>20</v>
      </c>
      <c r="C928" s="238">
        <v>202</v>
      </c>
      <c r="D928" s="239">
        <v>10</v>
      </c>
      <c r="E928" s="238">
        <v>1</v>
      </c>
      <c r="F928" s="237" t="s">
        <v>511</v>
      </c>
      <c r="G928" s="237" t="s">
        <v>1154</v>
      </c>
      <c r="H928" s="237" t="s">
        <v>1248</v>
      </c>
      <c r="I928" s="237" t="s">
        <v>1249</v>
      </c>
      <c r="J928" s="51"/>
      <c r="K928" s="52" t="str">
        <f t="shared" si="164"/>
        <v/>
      </c>
      <c r="L928" s="81" t="str">
        <f t="shared" si="165"/>
        <v/>
      </c>
      <c r="M928" s="53" t="str">
        <f>IF(K928="","",COUNTIF($K$7:K928,"ﾘｽﾄ１"))</f>
        <v/>
      </c>
      <c r="N928" s="53" t="str">
        <f t="shared" si="166"/>
        <v/>
      </c>
      <c r="O928" s="54" t="str">
        <f t="shared" si="167"/>
        <v/>
      </c>
      <c r="P928" s="53" t="str">
        <f t="shared" si="158"/>
        <v/>
      </c>
      <c r="Q928" s="52" t="str">
        <f t="shared" si="159"/>
        <v/>
      </c>
      <c r="R928" s="55" t="str">
        <f t="shared" si="160"/>
        <v/>
      </c>
      <c r="S928" s="52" t="str">
        <f t="shared" si="168"/>
        <v/>
      </c>
      <c r="T928" s="81" t="str">
        <f t="shared" si="161"/>
        <v/>
      </c>
      <c r="U928" s="53" t="str">
        <f>IF(S928="","",COUNTIF($S$7:S928,"該当２"))</f>
        <v/>
      </c>
      <c r="V928" s="56" t="str">
        <f t="shared" si="162"/>
        <v/>
      </c>
      <c r="W928" s="81" t="str">
        <f t="shared" si="163"/>
        <v/>
      </c>
      <c r="X928" s="53" t="str">
        <f>IF(V928="","",COUNTIF($V$7:V928,"該当３"))</f>
        <v/>
      </c>
    </row>
    <row r="929" spans="1:24">
      <c r="A929" s="237">
        <v>2020210002</v>
      </c>
      <c r="B929" s="237">
        <v>20</v>
      </c>
      <c r="C929" s="238">
        <v>202</v>
      </c>
      <c r="D929" s="239">
        <v>10</v>
      </c>
      <c r="E929" s="238">
        <v>2</v>
      </c>
      <c r="F929" s="237" t="s">
        <v>511</v>
      </c>
      <c r="G929" s="237" t="s">
        <v>1154</v>
      </c>
      <c r="H929" s="237" t="s">
        <v>1248</v>
      </c>
      <c r="I929" s="237" t="s">
        <v>1250</v>
      </c>
      <c r="J929" s="51"/>
      <c r="K929" s="52" t="str">
        <f t="shared" si="164"/>
        <v/>
      </c>
      <c r="L929" s="81" t="str">
        <f t="shared" si="165"/>
        <v/>
      </c>
      <c r="M929" s="53" t="str">
        <f>IF(K929="","",COUNTIF($K$7:K929,"ﾘｽﾄ１"))</f>
        <v/>
      </c>
      <c r="N929" s="53" t="str">
        <f t="shared" si="166"/>
        <v/>
      </c>
      <c r="O929" s="54" t="str">
        <f t="shared" si="167"/>
        <v/>
      </c>
      <c r="P929" s="53" t="str">
        <f t="shared" si="158"/>
        <v/>
      </c>
      <c r="Q929" s="52" t="str">
        <f t="shared" si="159"/>
        <v/>
      </c>
      <c r="R929" s="55" t="str">
        <f t="shared" si="160"/>
        <v/>
      </c>
      <c r="S929" s="52" t="str">
        <f t="shared" si="168"/>
        <v/>
      </c>
      <c r="T929" s="81" t="str">
        <f t="shared" si="161"/>
        <v/>
      </c>
      <c r="U929" s="53" t="str">
        <f>IF(S929="","",COUNTIF($S$7:S929,"該当２"))</f>
        <v/>
      </c>
      <c r="V929" s="56" t="str">
        <f t="shared" si="162"/>
        <v/>
      </c>
      <c r="W929" s="81" t="str">
        <f t="shared" si="163"/>
        <v/>
      </c>
      <c r="X929" s="53" t="str">
        <f>IF(V929="","",COUNTIF($V$7:V929,"該当３"))</f>
        <v/>
      </c>
    </row>
    <row r="930" spans="1:24">
      <c r="A930" s="237">
        <v>2020210003</v>
      </c>
      <c r="B930" s="237">
        <v>20</v>
      </c>
      <c r="C930" s="238">
        <v>202</v>
      </c>
      <c r="D930" s="239">
        <v>10</v>
      </c>
      <c r="E930" s="238">
        <v>3</v>
      </c>
      <c r="F930" s="237" t="s">
        <v>511</v>
      </c>
      <c r="G930" s="237" t="s">
        <v>1154</v>
      </c>
      <c r="H930" s="237" t="s">
        <v>1248</v>
      </c>
      <c r="I930" s="237" t="s">
        <v>1251</v>
      </c>
      <c r="J930" s="51"/>
      <c r="K930" s="52" t="str">
        <f t="shared" si="164"/>
        <v/>
      </c>
      <c r="L930" s="81" t="str">
        <f t="shared" si="165"/>
        <v/>
      </c>
      <c r="M930" s="53" t="str">
        <f>IF(K930="","",COUNTIF($K$7:K930,"ﾘｽﾄ１"))</f>
        <v/>
      </c>
      <c r="N930" s="53" t="str">
        <f t="shared" si="166"/>
        <v/>
      </c>
      <c r="O930" s="54" t="str">
        <f t="shared" si="167"/>
        <v/>
      </c>
      <c r="P930" s="53" t="str">
        <f t="shared" si="158"/>
        <v/>
      </c>
      <c r="Q930" s="52" t="str">
        <f t="shared" si="159"/>
        <v/>
      </c>
      <c r="R930" s="55" t="str">
        <f t="shared" si="160"/>
        <v/>
      </c>
      <c r="S930" s="52" t="str">
        <f t="shared" si="168"/>
        <v/>
      </c>
      <c r="T930" s="81" t="str">
        <f t="shared" si="161"/>
        <v/>
      </c>
      <c r="U930" s="53" t="str">
        <f>IF(S930="","",COUNTIF($S$7:S930,"該当２"))</f>
        <v/>
      </c>
      <c r="V930" s="56" t="str">
        <f t="shared" si="162"/>
        <v/>
      </c>
      <c r="W930" s="81" t="str">
        <f t="shared" si="163"/>
        <v/>
      </c>
      <c r="X930" s="53" t="str">
        <f>IF(V930="","",COUNTIF($V$7:V930,"該当３"))</f>
        <v/>
      </c>
    </row>
    <row r="931" spans="1:24">
      <c r="A931" s="237">
        <v>2020210004</v>
      </c>
      <c r="B931" s="237">
        <v>20</v>
      </c>
      <c r="C931" s="238">
        <v>202</v>
      </c>
      <c r="D931" s="239">
        <v>10</v>
      </c>
      <c r="E931" s="238">
        <v>4</v>
      </c>
      <c r="F931" s="237" t="s">
        <v>511</v>
      </c>
      <c r="G931" s="237" t="s">
        <v>1154</v>
      </c>
      <c r="H931" s="237" t="s">
        <v>1248</v>
      </c>
      <c r="I931" s="237" t="s">
        <v>1252</v>
      </c>
      <c r="J931" s="51"/>
      <c r="K931" s="52" t="str">
        <f t="shared" si="164"/>
        <v/>
      </c>
      <c r="L931" s="81" t="str">
        <f t="shared" si="165"/>
        <v/>
      </c>
      <c r="M931" s="53" t="str">
        <f>IF(K931="","",COUNTIF($K$7:K931,"ﾘｽﾄ１"))</f>
        <v/>
      </c>
      <c r="N931" s="53" t="str">
        <f t="shared" si="166"/>
        <v/>
      </c>
      <c r="O931" s="54" t="str">
        <f t="shared" si="167"/>
        <v/>
      </c>
      <c r="P931" s="53" t="str">
        <f t="shared" si="158"/>
        <v/>
      </c>
      <c r="Q931" s="52" t="str">
        <f t="shared" si="159"/>
        <v/>
      </c>
      <c r="R931" s="55" t="str">
        <f t="shared" si="160"/>
        <v/>
      </c>
      <c r="S931" s="52" t="str">
        <f t="shared" si="168"/>
        <v/>
      </c>
      <c r="T931" s="81" t="str">
        <f t="shared" si="161"/>
        <v/>
      </c>
      <c r="U931" s="53" t="str">
        <f>IF(S931="","",COUNTIF($S$7:S931,"該当２"))</f>
        <v/>
      </c>
      <c r="V931" s="56" t="str">
        <f t="shared" si="162"/>
        <v/>
      </c>
      <c r="W931" s="81" t="str">
        <f t="shared" si="163"/>
        <v/>
      </c>
      <c r="X931" s="53" t="str">
        <f>IF(V931="","",COUNTIF($V$7:V931,"該当３"))</f>
        <v/>
      </c>
    </row>
    <row r="932" spans="1:24">
      <c r="A932" s="237">
        <v>2020210005</v>
      </c>
      <c r="B932" s="237">
        <v>20</v>
      </c>
      <c r="C932" s="238">
        <v>202</v>
      </c>
      <c r="D932" s="239">
        <v>10</v>
      </c>
      <c r="E932" s="238">
        <v>5</v>
      </c>
      <c r="F932" s="237" t="s">
        <v>511</v>
      </c>
      <c r="G932" s="237" t="s">
        <v>1154</v>
      </c>
      <c r="H932" s="237" t="s">
        <v>1248</v>
      </c>
      <c r="I932" s="237" t="s">
        <v>1253</v>
      </c>
      <c r="J932" s="51"/>
      <c r="K932" s="52" t="str">
        <f t="shared" si="164"/>
        <v/>
      </c>
      <c r="L932" s="81" t="str">
        <f t="shared" si="165"/>
        <v/>
      </c>
      <c r="M932" s="53" t="str">
        <f>IF(K932="","",COUNTIF($K$7:K932,"ﾘｽﾄ１"))</f>
        <v/>
      </c>
      <c r="N932" s="53" t="str">
        <f t="shared" si="166"/>
        <v/>
      </c>
      <c r="O932" s="54" t="str">
        <f t="shared" si="167"/>
        <v/>
      </c>
      <c r="P932" s="53" t="str">
        <f t="shared" si="158"/>
        <v/>
      </c>
      <c r="Q932" s="52" t="str">
        <f t="shared" si="159"/>
        <v/>
      </c>
      <c r="R932" s="55" t="str">
        <f t="shared" si="160"/>
        <v/>
      </c>
      <c r="S932" s="52" t="str">
        <f t="shared" si="168"/>
        <v/>
      </c>
      <c r="T932" s="81" t="str">
        <f t="shared" si="161"/>
        <v/>
      </c>
      <c r="U932" s="53" t="str">
        <f>IF(S932="","",COUNTIF($S$7:S932,"該当２"))</f>
        <v/>
      </c>
      <c r="V932" s="56" t="str">
        <f t="shared" si="162"/>
        <v/>
      </c>
      <c r="W932" s="81" t="str">
        <f t="shared" si="163"/>
        <v/>
      </c>
      <c r="X932" s="53" t="str">
        <f>IF(V932="","",COUNTIF($V$7:V932,"該当３"))</f>
        <v/>
      </c>
    </row>
    <row r="933" spans="1:24">
      <c r="A933" s="237">
        <v>2020210006</v>
      </c>
      <c r="B933" s="237">
        <v>20</v>
      </c>
      <c r="C933" s="238">
        <v>202</v>
      </c>
      <c r="D933" s="239">
        <v>10</v>
      </c>
      <c r="E933" s="238">
        <v>6</v>
      </c>
      <c r="F933" s="237" t="s">
        <v>511</v>
      </c>
      <c r="G933" s="237" t="s">
        <v>1154</v>
      </c>
      <c r="H933" s="237" t="s">
        <v>1248</v>
      </c>
      <c r="I933" s="237" t="s">
        <v>392</v>
      </c>
      <c r="J933" s="51"/>
      <c r="K933" s="52" t="str">
        <f t="shared" si="164"/>
        <v/>
      </c>
      <c r="L933" s="81" t="str">
        <f t="shared" si="165"/>
        <v/>
      </c>
      <c r="M933" s="53" t="str">
        <f>IF(K933="","",COUNTIF($K$7:K933,"ﾘｽﾄ１"))</f>
        <v/>
      </c>
      <c r="N933" s="53" t="str">
        <f t="shared" si="166"/>
        <v/>
      </c>
      <c r="O933" s="54" t="str">
        <f t="shared" si="167"/>
        <v/>
      </c>
      <c r="P933" s="53" t="str">
        <f t="shared" si="158"/>
        <v/>
      </c>
      <c r="Q933" s="52" t="str">
        <f t="shared" si="159"/>
        <v/>
      </c>
      <c r="R933" s="55" t="str">
        <f t="shared" si="160"/>
        <v/>
      </c>
      <c r="S933" s="52" t="str">
        <f t="shared" si="168"/>
        <v/>
      </c>
      <c r="T933" s="81" t="str">
        <f t="shared" si="161"/>
        <v/>
      </c>
      <c r="U933" s="53" t="str">
        <f>IF(S933="","",COUNTIF($S$7:S933,"該当２"))</f>
        <v/>
      </c>
      <c r="V933" s="56" t="str">
        <f t="shared" si="162"/>
        <v/>
      </c>
      <c r="W933" s="81" t="str">
        <f t="shared" si="163"/>
        <v/>
      </c>
      <c r="X933" s="53" t="str">
        <f>IF(V933="","",COUNTIF($V$7:V933,"該当３"))</f>
        <v/>
      </c>
    </row>
    <row r="934" spans="1:24">
      <c r="A934" s="237">
        <v>2020210007</v>
      </c>
      <c r="B934" s="237">
        <v>20</v>
      </c>
      <c r="C934" s="238">
        <v>202</v>
      </c>
      <c r="D934" s="239">
        <v>10</v>
      </c>
      <c r="E934" s="238">
        <v>7</v>
      </c>
      <c r="F934" s="237" t="s">
        <v>511</v>
      </c>
      <c r="G934" s="237" t="s">
        <v>1154</v>
      </c>
      <c r="H934" s="237" t="s">
        <v>1248</v>
      </c>
      <c r="I934" s="237" t="s">
        <v>1254</v>
      </c>
      <c r="J934" s="51"/>
      <c r="K934" s="52" t="str">
        <f t="shared" si="164"/>
        <v/>
      </c>
      <c r="L934" s="81" t="str">
        <f t="shared" si="165"/>
        <v/>
      </c>
      <c r="M934" s="53" t="str">
        <f>IF(K934="","",COUNTIF($K$7:K934,"ﾘｽﾄ１"))</f>
        <v/>
      </c>
      <c r="N934" s="53" t="str">
        <f t="shared" si="166"/>
        <v/>
      </c>
      <c r="O934" s="54" t="str">
        <f t="shared" si="167"/>
        <v/>
      </c>
      <c r="P934" s="53" t="str">
        <f t="shared" si="158"/>
        <v/>
      </c>
      <c r="Q934" s="52" t="str">
        <f t="shared" si="159"/>
        <v/>
      </c>
      <c r="R934" s="55" t="str">
        <f t="shared" si="160"/>
        <v/>
      </c>
      <c r="S934" s="52" t="str">
        <f t="shared" si="168"/>
        <v/>
      </c>
      <c r="T934" s="81" t="str">
        <f t="shared" si="161"/>
        <v/>
      </c>
      <c r="U934" s="53" t="str">
        <f>IF(S934="","",COUNTIF($S$7:S934,"該当２"))</f>
        <v/>
      </c>
      <c r="V934" s="56" t="str">
        <f t="shared" si="162"/>
        <v/>
      </c>
      <c r="W934" s="81" t="str">
        <f t="shared" si="163"/>
        <v/>
      </c>
      <c r="X934" s="53" t="str">
        <f>IF(V934="","",COUNTIF($V$7:V934,"該当３"))</f>
        <v/>
      </c>
    </row>
    <row r="935" spans="1:24">
      <c r="A935" s="237">
        <v>2020210008</v>
      </c>
      <c r="B935" s="237">
        <v>20</v>
      </c>
      <c r="C935" s="238">
        <v>202</v>
      </c>
      <c r="D935" s="239">
        <v>10</v>
      </c>
      <c r="E935" s="238">
        <v>8</v>
      </c>
      <c r="F935" s="237" t="s">
        <v>511</v>
      </c>
      <c r="G935" s="237" t="s">
        <v>1154</v>
      </c>
      <c r="H935" s="237" t="s">
        <v>1248</v>
      </c>
      <c r="I935" s="237" t="s">
        <v>1255</v>
      </c>
      <c r="J935" s="51"/>
      <c r="K935" s="52" t="str">
        <f t="shared" si="164"/>
        <v/>
      </c>
      <c r="L935" s="81" t="str">
        <f t="shared" si="165"/>
        <v/>
      </c>
      <c r="M935" s="53" t="str">
        <f>IF(K935="","",COUNTIF($K$7:K935,"ﾘｽﾄ１"))</f>
        <v/>
      </c>
      <c r="N935" s="53" t="str">
        <f t="shared" si="166"/>
        <v/>
      </c>
      <c r="O935" s="54" t="str">
        <f t="shared" si="167"/>
        <v/>
      </c>
      <c r="P935" s="53" t="str">
        <f t="shared" si="158"/>
        <v/>
      </c>
      <c r="Q935" s="52" t="str">
        <f t="shared" si="159"/>
        <v/>
      </c>
      <c r="R935" s="55" t="str">
        <f t="shared" si="160"/>
        <v/>
      </c>
      <c r="S935" s="52" t="str">
        <f t="shared" si="168"/>
        <v/>
      </c>
      <c r="T935" s="81" t="str">
        <f t="shared" si="161"/>
        <v/>
      </c>
      <c r="U935" s="53" t="str">
        <f>IF(S935="","",COUNTIF($S$7:S935,"該当２"))</f>
        <v/>
      </c>
      <c r="V935" s="56" t="str">
        <f t="shared" si="162"/>
        <v/>
      </c>
      <c r="W935" s="81" t="str">
        <f t="shared" si="163"/>
        <v/>
      </c>
      <c r="X935" s="53" t="str">
        <f>IF(V935="","",COUNTIF($V$7:V935,"該当３"))</f>
        <v/>
      </c>
    </row>
    <row r="936" spans="1:24">
      <c r="A936" s="237">
        <v>2020210009</v>
      </c>
      <c r="B936" s="237">
        <v>20</v>
      </c>
      <c r="C936" s="238">
        <v>202</v>
      </c>
      <c r="D936" s="239">
        <v>10</v>
      </c>
      <c r="E936" s="238">
        <v>9</v>
      </c>
      <c r="F936" s="237" t="s">
        <v>511</v>
      </c>
      <c r="G936" s="237" t="s">
        <v>1154</v>
      </c>
      <c r="H936" s="237" t="s">
        <v>1248</v>
      </c>
      <c r="I936" s="237" t="s">
        <v>5</v>
      </c>
      <c r="J936" s="51"/>
      <c r="K936" s="52" t="str">
        <f t="shared" si="164"/>
        <v/>
      </c>
      <c r="L936" s="81" t="str">
        <f t="shared" si="165"/>
        <v/>
      </c>
      <c r="M936" s="53" t="str">
        <f>IF(K936="","",COUNTIF($K$7:K936,"ﾘｽﾄ１"))</f>
        <v/>
      </c>
      <c r="N936" s="53" t="str">
        <f t="shared" si="166"/>
        <v/>
      </c>
      <c r="O936" s="54" t="str">
        <f t="shared" si="167"/>
        <v/>
      </c>
      <c r="P936" s="53" t="str">
        <f t="shared" si="158"/>
        <v/>
      </c>
      <c r="Q936" s="52" t="str">
        <f t="shared" si="159"/>
        <v/>
      </c>
      <c r="R936" s="55" t="str">
        <f t="shared" si="160"/>
        <v/>
      </c>
      <c r="S936" s="52" t="str">
        <f t="shared" si="168"/>
        <v/>
      </c>
      <c r="T936" s="81" t="str">
        <f t="shared" si="161"/>
        <v/>
      </c>
      <c r="U936" s="53" t="str">
        <f>IF(S936="","",COUNTIF($S$7:S936,"該当２"))</f>
        <v/>
      </c>
      <c r="V936" s="56" t="str">
        <f t="shared" si="162"/>
        <v/>
      </c>
      <c r="W936" s="81" t="str">
        <f t="shared" si="163"/>
        <v/>
      </c>
      <c r="X936" s="53" t="str">
        <f>IF(V936="","",COUNTIF($V$7:V936,"該当３"))</f>
        <v/>
      </c>
    </row>
    <row r="937" spans="1:24">
      <c r="A937" s="237">
        <v>2020210010</v>
      </c>
      <c r="B937" s="237">
        <v>20</v>
      </c>
      <c r="C937" s="238">
        <v>202</v>
      </c>
      <c r="D937" s="239">
        <v>10</v>
      </c>
      <c r="E937" s="238">
        <v>10</v>
      </c>
      <c r="F937" s="237" t="s">
        <v>511</v>
      </c>
      <c r="G937" s="237" t="s">
        <v>1154</v>
      </c>
      <c r="H937" s="237" t="s">
        <v>1248</v>
      </c>
      <c r="I937" s="237" t="s">
        <v>1256</v>
      </c>
      <c r="J937" s="51"/>
      <c r="K937" s="52" t="str">
        <f t="shared" si="164"/>
        <v/>
      </c>
      <c r="L937" s="81" t="str">
        <f t="shared" si="165"/>
        <v/>
      </c>
      <c r="M937" s="53" t="str">
        <f>IF(K937="","",COUNTIF($K$7:K937,"ﾘｽﾄ１"))</f>
        <v/>
      </c>
      <c r="N937" s="53" t="str">
        <f t="shared" si="166"/>
        <v/>
      </c>
      <c r="O937" s="54" t="str">
        <f t="shared" si="167"/>
        <v/>
      </c>
      <c r="P937" s="53" t="str">
        <f t="shared" si="158"/>
        <v/>
      </c>
      <c r="Q937" s="52" t="str">
        <f t="shared" si="159"/>
        <v/>
      </c>
      <c r="R937" s="55" t="str">
        <f t="shared" si="160"/>
        <v/>
      </c>
      <c r="S937" s="52" t="str">
        <f t="shared" si="168"/>
        <v/>
      </c>
      <c r="T937" s="81" t="str">
        <f t="shared" si="161"/>
        <v/>
      </c>
      <c r="U937" s="53" t="str">
        <f>IF(S937="","",COUNTIF($S$7:S937,"該当２"))</f>
        <v/>
      </c>
      <c r="V937" s="56" t="str">
        <f t="shared" si="162"/>
        <v/>
      </c>
      <c r="W937" s="81" t="str">
        <f t="shared" si="163"/>
        <v/>
      </c>
      <c r="X937" s="53" t="str">
        <f>IF(V937="","",COUNTIF($V$7:V937,"該当３"))</f>
        <v/>
      </c>
    </row>
    <row r="938" spans="1:24">
      <c r="A938" s="237">
        <v>2020210011</v>
      </c>
      <c r="B938" s="237">
        <v>20</v>
      </c>
      <c r="C938" s="238">
        <v>202</v>
      </c>
      <c r="D938" s="239">
        <v>10</v>
      </c>
      <c r="E938" s="238">
        <v>11</v>
      </c>
      <c r="F938" s="237" t="s">
        <v>511</v>
      </c>
      <c r="G938" s="237" t="s">
        <v>1154</v>
      </c>
      <c r="H938" s="237" t="s">
        <v>1248</v>
      </c>
      <c r="I938" s="237" t="s">
        <v>1257</v>
      </c>
      <c r="J938" s="51"/>
      <c r="K938" s="52" t="str">
        <f t="shared" si="164"/>
        <v/>
      </c>
      <c r="L938" s="81" t="str">
        <f t="shared" si="165"/>
        <v/>
      </c>
      <c r="M938" s="53" t="str">
        <f>IF(K938="","",COUNTIF($K$7:K938,"ﾘｽﾄ１"))</f>
        <v/>
      </c>
      <c r="N938" s="53" t="str">
        <f t="shared" si="166"/>
        <v/>
      </c>
      <c r="O938" s="54" t="str">
        <f t="shared" si="167"/>
        <v/>
      </c>
      <c r="P938" s="53" t="str">
        <f t="shared" si="158"/>
        <v/>
      </c>
      <c r="Q938" s="52" t="str">
        <f t="shared" si="159"/>
        <v/>
      </c>
      <c r="R938" s="55" t="str">
        <f t="shared" si="160"/>
        <v/>
      </c>
      <c r="S938" s="52" t="str">
        <f t="shared" si="168"/>
        <v/>
      </c>
      <c r="T938" s="81" t="str">
        <f t="shared" si="161"/>
        <v/>
      </c>
      <c r="U938" s="53" t="str">
        <f>IF(S938="","",COUNTIF($S$7:S938,"該当２"))</f>
        <v/>
      </c>
      <c r="V938" s="56" t="str">
        <f t="shared" si="162"/>
        <v/>
      </c>
      <c r="W938" s="81" t="str">
        <f t="shared" si="163"/>
        <v/>
      </c>
      <c r="X938" s="53" t="str">
        <f>IF(V938="","",COUNTIF($V$7:V938,"該当３"))</f>
        <v/>
      </c>
    </row>
    <row r="939" spans="1:24">
      <c r="A939" s="237">
        <v>2020210012</v>
      </c>
      <c r="B939" s="237">
        <v>20</v>
      </c>
      <c r="C939" s="238">
        <v>202</v>
      </c>
      <c r="D939" s="239">
        <v>10</v>
      </c>
      <c r="E939" s="238">
        <v>12</v>
      </c>
      <c r="F939" s="237" t="s">
        <v>511</v>
      </c>
      <c r="G939" s="237" t="s">
        <v>1154</v>
      </c>
      <c r="H939" s="237" t="s">
        <v>1248</v>
      </c>
      <c r="I939" s="237" t="s">
        <v>1258</v>
      </c>
      <c r="J939" s="51"/>
      <c r="K939" s="52" t="str">
        <f t="shared" si="164"/>
        <v/>
      </c>
      <c r="L939" s="81" t="str">
        <f t="shared" si="165"/>
        <v/>
      </c>
      <c r="M939" s="53" t="str">
        <f>IF(K939="","",COUNTIF($K$7:K939,"ﾘｽﾄ１"))</f>
        <v/>
      </c>
      <c r="N939" s="53" t="str">
        <f t="shared" si="166"/>
        <v/>
      </c>
      <c r="O939" s="54" t="str">
        <f t="shared" si="167"/>
        <v/>
      </c>
      <c r="P939" s="53" t="str">
        <f t="shared" si="158"/>
        <v/>
      </c>
      <c r="Q939" s="52" t="str">
        <f t="shared" si="159"/>
        <v/>
      </c>
      <c r="R939" s="55" t="str">
        <f t="shared" si="160"/>
        <v/>
      </c>
      <c r="S939" s="52" t="str">
        <f t="shared" si="168"/>
        <v/>
      </c>
      <c r="T939" s="81" t="str">
        <f t="shared" si="161"/>
        <v/>
      </c>
      <c r="U939" s="53" t="str">
        <f>IF(S939="","",COUNTIF($S$7:S939,"該当２"))</f>
        <v/>
      </c>
      <c r="V939" s="56" t="str">
        <f t="shared" si="162"/>
        <v/>
      </c>
      <c r="W939" s="81" t="str">
        <f t="shared" si="163"/>
        <v/>
      </c>
      <c r="X939" s="53" t="str">
        <f>IF(V939="","",COUNTIF($V$7:V939,"該当３"))</f>
        <v/>
      </c>
    </row>
    <row r="940" spans="1:24">
      <c r="A940" s="237">
        <v>2020210013</v>
      </c>
      <c r="B940" s="237">
        <v>20</v>
      </c>
      <c r="C940" s="238">
        <v>202</v>
      </c>
      <c r="D940" s="239">
        <v>10</v>
      </c>
      <c r="E940" s="238">
        <v>13</v>
      </c>
      <c r="F940" s="237" t="s">
        <v>511</v>
      </c>
      <c r="G940" s="237" t="s">
        <v>1154</v>
      </c>
      <c r="H940" s="237" t="s">
        <v>1248</v>
      </c>
      <c r="I940" s="237" t="s">
        <v>1259</v>
      </c>
      <c r="J940" s="51"/>
      <c r="K940" s="52" t="str">
        <f t="shared" si="164"/>
        <v/>
      </c>
      <c r="L940" s="81" t="str">
        <f t="shared" si="165"/>
        <v/>
      </c>
      <c r="M940" s="53" t="str">
        <f>IF(K940="","",COUNTIF($K$7:K940,"ﾘｽﾄ１"))</f>
        <v/>
      </c>
      <c r="N940" s="53" t="str">
        <f t="shared" si="166"/>
        <v/>
      </c>
      <c r="O940" s="54" t="str">
        <f t="shared" si="167"/>
        <v/>
      </c>
      <c r="P940" s="53" t="str">
        <f t="shared" si="158"/>
        <v/>
      </c>
      <c r="Q940" s="52" t="str">
        <f t="shared" si="159"/>
        <v/>
      </c>
      <c r="R940" s="55" t="str">
        <f t="shared" si="160"/>
        <v/>
      </c>
      <c r="S940" s="52" t="str">
        <f t="shared" si="168"/>
        <v/>
      </c>
      <c r="T940" s="81" t="str">
        <f t="shared" si="161"/>
        <v/>
      </c>
      <c r="U940" s="53" t="str">
        <f>IF(S940="","",COUNTIF($S$7:S940,"該当２"))</f>
        <v/>
      </c>
      <c r="V940" s="56" t="str">
        <f t="shared" si="162"/>
        <v/>
      </c>
      <c r="W940" s="81" t="str">
        <f t="shared" si="163"/>
        <v/>
      </c>
      <c r="X940" s="53" t="str">
        <f>IF(V940="","",COUNTIF($V$7:V940,"該当３"))</f>
        <v/>
      </c>
    </row>
    <row r="941" spans="1:24">
      <c r="A941" s="237">
        <v>2020210014</v>
      </c>
      <c r="B941" s="237">
        <v>20</v>
      </c>
      <c r="C941" s="238">
        <v>202</v>
      </c>
      <c r="D941" s="239">
        <v>10</v>
      </c>
      <c r="E941" s="238">
        <v>14</v>
      </c>
      <c r="F941" s="237" t="s">
        <v>511</v>
      </c>
      <c r="G941" s="237" t="s">
        <v>1154</v>
      </c>
      <c r="H941" s="237" t="s">
        <v>1248</v>
      </c>
      <c r="I941" s="237" t="s">
        <v>1260</v>
      </c>
      <c r="J941" s="51"/>
      <c r="K941" s="52" t="str">
        <f t="shared" si="164"/>
        <v/>
      </c>
      <c r="L941" s="81" t="str">
        <f t="shared" si="165"/>
        <v/>
      </c>
      <c r="M941" s="53" t="str">
        <f>IF(K941="","",COUNTIF($K$7:K941,"ﾘｽﾄ１"))</f>
        <v/>
      </c>
      <c r="N941" s="53" t="str">
        <f t="shared" si="166"/>
        <v/>
      </c>
      <c r="O941" s="54" t="str">
        <f t="shared" si="167"/>
        <v/>
      </c>
      <c r="P941" s="53" t="str">
        <f t="shared" si="158"/>
        <v/>
      </c>
      <c r="Q941" s="52" t="str">
        <f t="shared" si="159"/>
        <v/>
      </c>
      <c r="R941" s="55" t="str">
        <f t="shared" si="160"/>
        <v/>
      </c>
      <c r="S941" s="52" t="str">
        <f t="shared" si="168"/>
        <v/>
      </c>
      <c r="T941" s="81" t="str">
        <f t="shared" si="161"/>
        <v/>
      </c>
      <c r="U941" s="53" t="str">
        <f>IF(S941="","",COUNTIF($S$7:S941,"該当２"))</f>
        <v/>
      </c>
      <c r="V941" s="56" t="str">
        <f t="shared" si="162"/>
        <v/>
      </c>
      <c r="W941" s="81" t="str">
        <f t="shared" si="163"/>
        <v/>
      </c>
      <c r="X941" s="53" t="str">
        <f>IF(V941="","",COUNTIF($V$7:V941,"該当３"))</f>
        <v/>
      </c>
    </row>
    <row r="942" spans="1:24">
      <c r="A942" s="237">
        <v>2020210015</v>
      </c>
      <c r="B942" s="237">
        <v>20</v>
      </c>
      <c r="C942" s="238">
        <v>202</v>
      </c>
      <c r="D942" s="239">
        <v>10</v>
      </c>
      <c r="E942" s="238">
        <v>15</v>
      </c>
      <c r="F942" s="237" t="s">
        <v>511</v>
      </c>
      <c r="G942" s="237" t="s">
        <v>1154</v>
      </c>
      <c r="H942" s="237" t="s">
        <v>1248</v>
      </c>
      <c r="I942" s="237" t="s">
        <v>7</v>
      </c>
      <c r="J942" s="51"/>
      <c r="K942" s="52" t="str">
        <f t="shared" si="164"/>
        <v/>
      </c>
      <c r="L942" s="81" t="str">
        <f t="shared" si="165"/>
        <v/>
      </c>
      <c r="M942" s="53" t="str">
        <f>IF(K942="","",COUNTIF($K$7:K942,"ﾘｽﾄ１"))</f>
        <v/>
      </c>
      <c r="N942" s="53" t="str">
        <f t="shared" si="166"/>
        <v/>
      </c>
      <c r="O942" s="54" t="str">
        <f t="shared" si="167"/>
        <v/>
      </c>
      <c r="P942" s="53" t="str">
        <f t="shared" si="158"/>
        <v/>
      </c>
      <c r="Q942" s="52" t="str">
        <f t="shared" si="159"/>
        <v/>
      </c>
      <c r="R942" s="55" t="str">
        <f t="shared" si="160"/>
        <v/>
      </c>
      <c r="S942" s="52" t="str">
        <f t="shared" si="168"/>
        <v/>
      </c>
      <c r="T942" s="81" t="str">
        <f t="shared" si="161"/>
        <v/>
      </c>
      <c r="U942" s="53" t="str">
        <f>IF(S942="","",COUNTIF($S$7:S942,"該当２"))</f>
        <v/>
      </c>
      <c r="V942" s="56" t="str">
        <f t="shared" si="162"/>
        <v/>
      </c>
      <c r="W942" s="81" t="str">
        <f t="shared" si="163"/>
        <v/>
      </c>
      <c r="X942" s="53" t="str">
        <f>IF(V942="","",COUNTIF($V$7:V942,"該当３"))</f>
        <v/>
      </c>
    </row>
    <row r="943" spans="1:24">
      <c r="A943" s="237">
        <v>2020210016</v>
      </c>
      <c r="B943" s="237">
        <v>20</v>
      </c>
      <c r="C943" s="238">
        <v>202</v>
      </c>
      <c r="D943" s="239">
        <v>10</v>
      </c>
      <c r="E943" s="238">
        <v>16</v>
      </c>
      <c r="F943" s="237" t="s">
        <v>511</v>
      </c>
      <c r="G943" s="237" t="s">
        <v>1154</v>
      </c>
      <c r="H943" s="237" t="s">
        <v>1248</v>
      </c>
      <c r="I943" s="237" t="s">
        <v>1261</v>
      </c>
      <c r="J943" s="51"/>
      <c r="K943" s="52" t="str">
        <f t="shared" si="164"/>
        <v/>
      </c>
      <c r="L943" s="81" t="str">
        <f t="shared" si="165"/>
        <v/>
      </c>
      <c r="M943" s="53" t="str">
        <f>IF(K943="","",COUNTIF($K$7:K943,"ﾘｽﾄ１"))</f>
        <v/>
      </c>
      <c r="N943" s="53" t="str">
        <f t="shared" si="166"/>
        <v/>
      </c>
      <c r="O943" s="54" t="str">
        <f t="shared" si="167"/>
        <v/>
      </c>
      <c r="P943" s="53" t="str">
        <f t="shared" si="158"/>
        <v/>
      </c>
      <c r="Q943" s="52" t="str">
        <f t="shared" si="159"/>
        <v/>
      </c>
      <c r="R943" s="55" t="str">
        <f t="shared" si="160"/>
        <v/>
      </c>
      <c r="S943" s="52" t="str">
        <f t="shared" si="168"/>
        <v/>
      </c>
      <c r="T943" s="81" t="str">
        <f t="shared" si="161"/>
        <v/>
      </c>
      <c r="U943" s="53" t="str">
        <f>IF(S943="","",COUNTIF($S$7:S943,"該当２"))</f>
        <v/>
      </c>
      <c r="V943" s="56" t="str">
        <f t="shared" si="162"/>
        <v/>
      </c>
      <c r="W943" s="81" t="str">
        <f t="shared" si="163"/>
        <v/>
      </c>
      <c r="X943" s="53" t="str">
        <f>IF(V943="","",COUNTIF($V$7:V943,"該当３"))</f>
        <v/>
      </c>
    </row>
    <row r="944" spans="1:24">
      <c r="A944" s="237">
        <v>2020210017</v>
      </c>
      <c r="B944" s="237">
        <v>20</v>
      </c>
      <c r="C944" s="238">
        <v>202</v>
      </c>
      <c r="D944" s="239">
        <v>10</v>
      </c>
      <c r="E944" s="238">
        <v>17</v>
      </c>
      <c r="F944" s="237" t="s">
        <v>511</v>
      </c>
      <c r="G944" s="237" t="s">
        <v>1154</v>
      </c>
      <c r="H944" s="237" t="s">
        <v>1248</v>
      </c>
      <c r="I944" s="237" t="s">
        <v>984</v>
      </c>
      <c r="J944" s="51"/>
      <c r="K944" s="52" t="str">
        <f t="shared" si="164"/>
        <v/>
      </c>
      <c r="L944" s="81" t="str">
        <f t="shared" si="165"/>
        <v/>
      </c>
      <c r="M944" s="53" t="str">
        <f>IF(K944="","",COUNTIF($K$7:K944,"ﾘｽﾄ１"))</f>
        <v/>
      </c>
      <c r="N944" s="53" t="str">
        <f t="shared" si="166"/>
        <v/>
      </c>
      <c r="O944" s="54" t="str">
        <f t="shared" si="167"/>
        <v/>
      </c>
      <c r="P944" s="53" t="str">
        <f t="shared" si="158"/>
        <v/>
      </c>
      <c r="Q944" s="52" t="str">
        <f t="shared" si="159"/>
        <v/>
      </c>
      <c r="R944" s="55" t="str">
        <f t="shared" si="160"/>
        <v/>
      </c>
      <c r="S944" s="52" t="str">
        <f t="shared" si="168"/>
        <v/>
      </c>
      <c r="T944" s="81" t="str">
        <f t="shared" si="161"/>
        <v/>
      </c>
      <c r="U944" s="53" t="str">
        <f>IF(S944="","",COUNTIF($S$7:S944,"該当２"))</f>
        <v/>
      </c>
      <c r="V944" s="56" t="str">
        <f t="shared" si="162"/>
        <v/>
      </c>
      <c r="W944" s="81" t="str">
        <f t="shared" si="163"/>
        <v/>
      </c>
      <c r="X944" s="53" t="str">
        <f>IF(V944="","",COUNTIF($V$7:V944,"該当３"))</f>
        <v/>
      </c>
    </row>
    <row r="945" spans="1:24">
      <c r="A945" s="237">
        <v>2020210018</v>
      </c>
      <c r="B945" s="237">
        <v>20</v>
      </c>
      <c r="C945" s="238">
        <v>202</v>
      </c>
      <c r="D945" s="239">
        <v>10</v>
      </c>
      <c r="E945" s="238">
        <v>18</v>
      </c>
      <c r="F945" s="237" t="s">
        <v>511</v>
      </c>
      <c r="G945" s="237" t="s">
        <v>1154</v>
      </c>
      <c r="H945" s="237" t="s">
        <v>1248</v>
      </c>
      <c r="I945" s="237" t="s">
        <v>1262</v>
      </c>
      <c r="J945" s="51"/>
      <c r="K945" s="52" t="str">
        <f t="shared" si="164"/>
        <v/>
      </c>
      <c r="L945" s="81" t="str">
        <f t="shared" si="165"/>
        <v/>
      </c>
      <c r="M945" s="53" t="str">
        <f>IF(K945="","",COUNTIF($K$7:K945,"ﾘｽﾄ１"))</f>
        <v/>
      </c>
      <c r="N945" s="53" t="str">
        <f t="shared" si="166"/>
        <v/>
      </c>
      <c r="O945" s="54" t="str">
        <f t="shared" si="167"/>
        <v/>
      </c>
      <c r="P945" s="53" t="str">
        <f t="shared" si="158"/>
        <v/>
      </c>
      <c r="Q945" s="52" t="str">
        <f t="shared" si="159"/>
        <v/>
      </c>
      <c r="R945" s="55" t="str">
        <f t="shared" si="160"/>
        <v/>
      </c>
      <c r="S945" s="52" t="str">
        <f t="shared" si="168"/>
        <v/>
      </c>
      <c r="T945" s="81" t="str">
        <f t="shared" si="161"/>
        <v/>
      </c>
      <c r="U945" s="53" t="str">
        <f>IF(S945="","",COUNTIF($S$7:S945,"該当２"))</f>
        <v/>
      </c>
      <c r="V945" s="56" t="str">
        <f t="shared" si="162"/>
        <v/>
      </c>
      <c r="W945" s="81" t="str">
        <f t="shared" si="163"/>
        <v/>
      </c>
      <c r="X945" s="53" t="str">
        <f>IF(V945="","",COUNTIF($V$7:V945,"該当３"))</f>
        <v/>
      </c>
    </row>
    <row r="946" spans="1:24">
      <c r="A946" s="237">
        <v>2020210019</v>
      </c>
      <c r="B946" s="237">
        <v>20</v>
      </c>
      <c r="C946" s="238">
        <v>202</v>
      </c>
      <c r="D946" s="239">
        <v>10</v>
      </c>
      <c r="E946" s="238">
        <v>19</v>
      </c>
      <c r="F946" s="237" t="s">
        <v>511</v>
      </c>
      <c r="G946" s="237" t="s">
        <v>1154</v>
      </c>
      <c r="H946" s="237" t="s">
        <v>1248</v>
      </c>
      <c r="I946" s="237" t="s">
        <v>1263</v>
      </c>
      <c r="J946" s="51"/>
      <c r="K946" s="52" t="str">
        <f t="shared" si="164"/>
        <v/>
      </c>
      <c r="L946" s="81" t="str">
        <f t="shared" si="165"/>
        <v/>
      </c>
      <c r="M946" s="53" t="str">
        <f>IF(K946="","",COUNTIF($K$7:K946,"ﾘｽﾄ１"))</f>
        <v/>
      </c>
      <c r="N946" s="53" t="str">
        <f t="shared" si="166"/>
        <v/>
      </c>
      <c r="O946" s="54" t="str">
        <f t="shared" si="167"/>
        <v/>
      </c>
      <c r="P946" s="53" t="str">
        <f t="shared" si="158"/>
        <v/>
      </c>
      <c r="Q946" s="52" t="str">
        <f t="shared" si="159"/>
        <v/>
      </c>
      <c r="R946" s="55" t="str">
        <f t="shared" si="160"/>
        <v/>
      </c>
      <c r="S946" s="52" t="str">
        <f t="shared" si="168"/>
        <v/>
      </c>
      <c r="T946" s="81" t="str">
        <f t="shared" si="161"/>
        <v/>
      </c>
      <c r="U946" s="53" t="str">
        <f>IF(S946="","",COUNTIF($S$7:S946,"該当２"))</f>
        <v/>
      </c>
      <c r="V946" s="56" t="str">
        <f t="shared" si="162"/>
        <v/>
      </c>
      <c r="W946" s="81" t="str">
        <f t="shared" si="163"/>
        <v/>
      </c>
      <c r="X946" s="53" t="str">
        <f>IF(V946="","",COUNTIF($V$7:V946,"該当３"))</f>
        <v/>
      </c>
    </row>
    <row r="947" spans="1:24">
      <c r="A947" s="237">
        <v>2020210020</v>
      </c>
      <c r="B947" s="237">
        <v>20</v>
      </c>
      <c r="C947" s="238">
        <v>202</v>
      </c>
      <c r="D947" s="239">
        <v>10</v>
      </c>
      <c r="E947" s="238">
        <v>20</v>
      </c>
      <c r="F947" s="237" t="s">
        <v>511</v>
      </c>
      <c r="G947" s="237" t="s">
        <v>1154</v>
      </c>
      <c r="H947" s="237" t="s">
        <v>1248</v>
      </c>
      <c r="I947" s="237" t="s">
        <v>1264</v>
      </c>
      <c r="J947" s="51"/>
      <c r="K947" s="52" t="str">
        <f t="shared" si="164"/>
        <v/>
      </c>
      <c r="L947" s="81" t="str">
        <f t="shared" si="165"/>
        <v/>
      </c>
      <c r="M947" s="53" t="str">
        <f>IF(K947="","",COUNTIF($K$7:K947,"ﾘｽﾄ１"))</f>
        <v/>
      </c>
      <c r="N947" s="53" t="str">
        <f t="shared" si="166"/>
        <v/>
      </c>
      <c r="O947" s="54" t="str">
        <f t="shared" si="167"/>
        <v/>
      </c>
      <c r="P947" s="53" t="str">
        <f t="shared" si="158"/>
        <v/>
      </c>
      <c r="Q947" s="52" t="str">
        <f t="shared" si="159"/>
        <v/>
      </c>
      <c r="R947" s="55" t="str">
        <f t="shared" si="160"/>
        <v/>
      </c>
      <c r="S947" s="52" t="str">
        <f t="shared" si="168"/>
        <v/>
      </c>
      <c r="T947" s="81" t="str">
        <f t="shared" si="161"/>
        <v/>
      </c>
      <c r="U947" s="53" t="str">
        <f>IF(S947="","",COUNTIF($S$7:S947,"該当２"))</f>
        <v/>
      </c>
      <c r="V947" s="56" t="str">
        <f t="shared" si="162"/>
        <v/>
      </c>
      <c r="W947" s="81" t="str">
        <f t="shared" si="163"/>
        <v/>
      </c>
      <c r="X947" s="53" t="str">
        <f>IF(V947="","",COUNTIF($V$7:V947,"該当３"))</f>
        <v/>
      </c>
    </row>
    <row r="948" spans="1:24">
      <c r="A948" s="237">
        <v>2020210021</v>
      </c>
      <c r="B948" s="237">
        <v>20</v>
      </c>
      <c r="C948" s="238">
        <v>202</v>
      </c>
      <c r="D948" s="239">
        <v>10</v>
      </c>
      <c r="E948" s="238">
        <v>21</v>
      </c>
      <c r="F948" s="237" t="s">
        <v>511</v>
      </c>
      <c r="G948" s="237" t="s">
        <v>1154</v>
      </c>
      <c r="H948" s="237" t="s">
        <v>1248</v>
      </c>
      <c r="I948" s="237" t="s">
        <v>1265</v>
      </c>
      <c r="J948" s="51"/>
      <c r="K948" s="52" t="str">
        <f t="shared" si="164"/>
        <v/>
      </c>
      <c r="L948" s="81" t="str">
        <f t="shared" si="165"/>
        <v/>
      </c>
      <c r="M948" s="53" t="str">
        <f>IF(K948="","",COUNTIF($K$7:K948,"ﾘｽﾄ１"))</f>
        <v/>
      </c>
      <c r="N948" s="53" t="str">
        <f t="shared" si="166"/>
        <v/>
      </c>
      <c r="O948" s="54" t="str">
        <f t="shared" si="167"/>
        <v/>
      </c>
      <c r="P948" s="53" t="str">
        <f t="shared" si="158"/>
        <v/>
      </c>
      <c r="Q948" s="52" t="str">
        <f t="shared" si="159"/>
        <v/>
      </c>
      <c r="R948" s="55" t="str">
        <f t="shared" si="160"/>
        <v/>
      </c>
      <c r="S948" s="52" t="str">
        <f t="shared" si="168"/>
        <v/>
      </c>
      <c r="T948" s="81" t="str">
        <f t="shared" si="161"/>
        <v/>
      </c>
      <c r="U948" s="53" t="str">
        <f>IF(S948="","",COUNTIF($S$7:S948,"該当２"))</f>
        <v/>
      </c>
      <c r="V948" s="56" t="str">
        <f t="shared" si="162"/>
        <v/>
      </c>
      <c r="W948" s="81" t="str">
        <f t="shared" si="163"/>
        <v/>
      </c>
      <c r="X948" s="53" t="str">
        <f>IF(V948="","",COUNTIF($V$7:V948,"該当３"))</f>
        <v/>
      </c>
    </row>
    <row r="949" spans="1:24">
      <c r="A949" s="237">
        <v>2020210022</v>
      </c>
      <c r="B949" s="237">
        <v>20</v>
      </c>
      <c r="C949" s="238">
        <v>202</v>
      </c>
      <c r="D949" s="239">
        <v>10</v>
      </c>
      <c r="E949" s="238">
        <v>22</v>
      </c>
      <c r="F949" s="237" t="s">
        <v>511</v>
      </c>
      <c r="G949" s="237" t="s">
        <v>1154</v>
      </c>
      <c r="H949" s="237" t="s">
        <v>1248</v>
      </c>
      <c r="I949" s="237" t="s">
        <v>1266</v>
      </c>
      <c r="J949" s="51"/>
      <c r="K949" s="52" t="str">
        <f t="shared" si="164"/>
        <v/>
      </c>
      <c r="L949" s="81" t="str">
        <f t="shared" si="165"/>
        <v/>
      </c>
      <c r="M949" s="53" t="str">
        <f>IF(K949="","",COUNTIF($K$7:K949,"ﾘｽﾄ１"))</f>
        <v/>
      </c>
      <c r="N949" s="53" t="str">
        <f t="shared" si="166"/>
        <v/>
      </c>
      <c r="O949" s="54" t="str">
        <f t="shared" si="167"/>
        <v/>
      </c>
      <c r="P949" s="53" t="str">
        <f t="shared" si="158"/>
        <v/>
      </c>
      <c r="Q949" s="52" t="str">
        <f t="shared" si="159"/>
        <v/>
      </c>
      <c r="R949" s="55" t="str">
        <f t="shared" si="160"/>
        <v/>
      </c>
      <c r="S949" s="52" t="str">
        <f t="shared" si="168"/>
        <v/>
      </c>
      <c r="T949" s="81" t="str">
        <f t="shared" si="161"/>
        <v/>
      </c>
      <c r="U949" s="53" t="str">
        <f>IF(S949="","",COUNTIF($S$7:S949,"該当２"))</f>
        <v/>
      </c>
      <c r="V949" s="56" t="str">
        <f t="shared" si="162"/>
        <v/>
      </c>
      <c r="W949" s="81" t="str">
        <f t="shared" si="163"/>
        <v/>
      </c>
      <c r="X949" s="53" t="str">
        <f>IF(V949="","",COUNTIF($V$7:V949,"該当３"))</f>
        <v/>
      </c>
    </row>
    <row r="950" spans="1:24">
      <c r="A950" s="237">
        <v>2020211000</v>
      </c>
      <c r="B950" s="237">
        <v>20</v>
      </c>
      <c r="C950" s="238">
        <v>202</v>
      </c>
      <c r="D950" s="239">
        <v>11</v>
      </c>
      <c r="E950" s="238">
        <v>0</v>
      </c>
      <c r="F950" s="237" t="s">
        <v>511</v>
      </c>
      <c r="G950" s="237" t="s">
        <v>1154</v>
      </c>
      <c r="H950" s="237" t="s">
        <v>1267</v>
      </c>
      <c r="I950" s="237"/>
      <c r="J950" s="51"/>
      <c r="K950" s="52" t="str">
        <f t="shared" si="164"/>
        <v/>
      </c>
      <c r="L950" s="81" t="str">
        <f t="shared" si="165"/>
        <v/>
      </c>
      <c r="M950" s="53" t="str">
        <f>IF(K950="","",COUNTIF($K$7:K950,"ﾘｽﾄ１"))</f>
        <v/>
      </c>
      <c r="N950" s="53" t="str">
        <f t="shared" si="166"/>
        <v/>
      </c>
      <c r="O950" s="54" t="str">
        <f t="shared" si="167"/>
        <v/>
      </c>
      <c r="P950" s="53" t="str">
        <f t="shared" si="158"/>
        <v/>
      </c>
      <c r="Q950" s="52" t="str">
        <f t="shared" si="159"/>
        <v/>
      </c>
      <c r="R950" s="55" t="str">
        <f t="shared" si="160"/>
        <v/>
      </c>
      <c r="S950" s="52" t="str">
        <f t="shared" si="168"/>
        <v/>
      </c>
      <c r="T950" s="81" t="str">
        <f t="shared" si="161"/>
        <v/>
      </c>
      <c r="U950" s="53" t="str">
        <f>IF(S950="","",COUNTIF($S$7:S950,"該当２"))</f>
        <v/>
      </c>
      <c r="V950" s="56" t="str">
        <f t="shared" si="162"/>
        <v/>
      </c>
      <c r="W950" s="81" t="str">
        <f t="shared" si="163"/>
        <v/>
      </c>
      <c r="X950" s="53" t="str">
        <f>IF(V950="","",COUNTIF($V$7:V950,"該当３"))</f>
        <v/>
      </c>
    </row>
    <row r="951" spans="1:24">
      <c r="A951" s="237">
        <v>2020211001</v>
      </c>
      <c r="B951" s="237">
        <v>20</v>
      </c>
      <c r="C951" s="238">
        <v>202</v>
      </c>
      <c r="D951" s="239">
        <v>11</v>
      </c>
      <c r="E951" s="238">
        <v>1</v>
      </c>
      <c r="F951" s="237" t="s">
        <v>511</v>
      </c>
      <c r="G951" s="237" t="s">
        <v>1154</v>
      </c>
      <c r="H951" s="237" t="s">
        <v>1267</v>
      </c>
      <c r="I951" s="237" t="s">
        <v>1268</v>
      </c>
      <c r="J951" s="51"/>
      <c r="K951" s="52" t="str">
        <f t="shared" si="164"/>
        <v/>
      </c>
      <c r="L951" s="81" t="str">
        <f t="shared" si="165"/>
        <v/>
      </c>
      <c r="M951" s="53" t="str">
        <f>IF(K951="","",COUNTIF($K$7:K951,"ﾘｽﾄ１"))</f>
        <v/>
      </c>
      <c r="N951" s="53" t="str">
        <f t="shared" si="166"/>
        <v/>
      </c>
      <c r="O951" s="54" t="str">
        <f t="shared" si="167"/>
        <v/>
      </c>
      <c r="P951" s="53" t="str">
        <f t="shared" si="158"/>
        <v/>
      </c>
      <c r="Q951" s="52" t="str">
        <f t="shared" si="159"/>
        <v/>
      </c>
      <c r="R951" s="55" t="str">
        <f t="shared" si="160"/>
        <v/>
      </c>
      <c r="S951" s="52" t="str">
        <f t="shared" si="168"/>
        <v/>
      </c>
      <c r="T951" s="81" t="str">
        <f t="shared" si="161"/>
        <v/>
      </c>
      <c r="U951" s="53" t="str">
        <f>IF(S951="","",COUNTIF($S$7:S951,"該当２"))</f>
        <v/>
      </c>
      <c r="V951" s="56" t="str">
        <f t="shared" si="162"/>
        <v/>
      </c>
      <c r="W951" s="81" t="str">
        <f t="shared" si="163"/>
        <v/>
      </c>
      <c r="X951" s="53" t="str">
        <f>IF(V951="","",COUNTIF($V$7:V951,"該当３"))</f>
        <v/>
      </c>
    </row>
    <row r="952" spans="1:24">
      <c r="A952" s="237">
        <v>2020211002</v>
      </c>
      <c r="B952" s="237">
        <v>20</v>
      </c>
      <c r="C952" s="238">
        <v>202</v>
      </c>
      <c r="D952" s="239">
        <v>11</v>
      </c>
      <c r="E952" s="238">
        <v>2</v>
      </c>
      <c r="F952" s="237" t="s">
        <v>511</v>
      </c>
      <c r="G952" s="237" t="s">
        <v>1154</v>
      </c>
      <c r="H952" s="237" t="s">
        <v>1267</v>
      </c>
      <c r="I952" s="237" t="s">
        <v>313</v>
      </c>
      <c r="J952" s="51"/>
      <c r="K952" s="52" t="str">
        <f t="shared" si="164"/>
        <v/>
      </c>
      <c r="L952" s="81" t="str">
        <f t="shared" si="165"/>
        <v/>
      </c>
      <c r="M952" s="53" t="str">
        <f>IF(K952="","",COUNTIF($K$7:K952,"ﾘｽﾄ１"))</f>
        <v/>
      </c>
      <c r="N952" s="53" t="str">
        <f t="shared" si="166"/>
        <v/>
      </c>
      <c r="O952" s="54" t="str">
        <f t="shared" si="167"/>
        <v/>
      </c>
      <c r="P952" s="53" t="str">
        <f t="shared" si="158"/>
        <v/>
      </c>
      <c r="Q952" s="52" t="str">
        <f t="shared" si="159"/>
        <v/>
      </c>
      <c r="R952" s="55" t="str">
        <f t="shared" si="160"/>
        <v/>
      </c>
      <c r="S952" s="52" t="str">
        <f t="shared" si="168"/>
        <v/>
      </c>
      <c r="T952" s="81" t="str">
        <f t="shared" si="161"/>
        <v/>
      </c>
      <c r="U952" s="53" t="str">
        <f>IF(S952="","",COUNTIF($S$7:S952,"該当２"))</f>
        <v/>
      </c>
      <c r="V952" s="56" t="str">
        <f t="shared" si="162"/>
        <v/>
      </c>
      <c r="W952" s="81" t="str">
        <f t="shared" si="163"/>
        <v/>
      </c>
      <c r="X952" s="53" t="str">
        <f>IF(V952="","",COUNTIF($V$7:V952,"該当３"))</f>
        <v/>
      </c>
    </row>
    <row r="953" spans="1:24">
      <c r="A953" s="237">
        <v>2020211003</v>
      </c>
      <c r="B953" s="237">
        <v>20</v>
      </c>
      <c r="C953" s="238">
        <v>202</v>
      </c>
      <c r="D953" s="239">
        <v>11</v>
      </c>
      <c r="E953" s="238">
        <v>3</v>
      </c>
      <c r="F953" s="237" t="s">
        <v>511</v>
      </c>
      <c r="G953" s="237" t="s">
        <v>1154</v>
      </c>
      <c r="H953" s="237" t="s">
        <v>1267</v>
      </c>
      <c r="I953" s="237" t="s">
        <v>1269</v>
      </c>
      <c r="J953" s="51"/>
      <c r="K953" s="52" t="str">
        <f t="shared" si="164"/>
        <v/>
      </c>
      <c r="L953" s="81" t="str">
        <f t="shared" si="165"/>
        <v/>
      </c>
      <c r="M953" s="53" t="str">
        <f>IF(K953="","",COUNTIF($K$7:K953,"ﾘｽﾄ１"))</f>
        <v/>
      </c>
      <c r="N953" s="53" t="str">
        <f t="shared" si="166"/>
        <v/>
      </c>
      <c r="O953" s="54" t="str">
        <f t="shared" si="167"/>
        <v/>
      </c>
      <c r="P953" s="53" t="str">
        <f t="shared" si="158"/>
        <v/>
      </c>
      <c r="Q953" s="52" t="str">
        <f t="shared" si="159"/>
        <v/>
      </c>
      <c r="R953" s="55" t="str">
        <f t="shared" si="160"/>
        <v/>
      </c>
      <c r="S953" s="52" t="str">
        <f t="shared" si="168"/>
        <v/>
      </c>
      <c r="T953" s="81" t="str">
        <f t="shared" si="161"/>
        <v/>
      </c>
      <c r="U953" s="53" t="str">
        <f>IF(S953="","",COUNTIF($S$7:S953,"該当２"))</f>
        <v/>
      </c>
      <c r="V953" s="56" t="str">
        <f t="shared" si="162"/>
        <v/>
      </c>
      <c r="W953" s="81" t="str">
        <f t="shared" si="163"/>
        <v/>
      </c>
      <c r="X953" s="53" t="str">
        <f>IF(V953="","",COUNTIF($V$7:V953,"該当３"))</f>
        <v/>
      </c>
    </row>
    <row r="954" spans="1:24">
      <c r="A954" s="237">
        <v>2020211004</v>
      </c>
      <c r="B954" s="237">
        <v>20</v>
      </c>
      <c r="C954" s="238">
        <v>202</v>
      </c>
      <c r="D954" s="239">
        <v>11</v>
      </c>
      <c r="E954" s="238">
        <v>4</v>
      </c>
      <c r="F954" s="237" t="s">
        <v>511</v>
      </c>
      <c r="G954" s="237" t="s">
        <v>1154</v>
      </c>
      <c r="H954" s="237" t="s">
        <v>1267</v>
      </c>
      <c r="I954" s="237" t="s">
        <v>1270</v>
      </c>
      <c r="J954" s="51"/>
      <c r="K954" s="52" t="str">
        <f t="shared" si="164"/>
        <v/>
      </c>
      <c r="L954" s="81" t="str">
        <f t="shared" si="165"/>
        <v/>
      </c>
      <c r="M954" s="53" t="str">
        <f>IF(K954="","",COUNTIF($K$7:K954,"ﾘｽﾄ１"))</f>
        <v/>
      </c>
      <c r="N954" s="53" t="str">
        <f t="shared" si="166"/>
        <v/>
      </c>
      <c r="O954" s="54" t="str">
        <f t="shared" si="167"/>
        <v/>
      </c>
      <c r="P954" s="53" t="str">
        <f t="shared" si="158"/>
        <v/>
      </c>
      <c r="Q954" s="52" t="str">
        <f t="shared" si="159"/>
        <v/>
      </c>
      <c r="R954" s="55" t="str">
        <f t="shared" si="160"/>
        <v/>
      </c>
      <c r="S954" s="52" t="str">
        <f t="shared" si="168"/>
        <v/>
      </c>
      <c r="T954" s="81" t="str">
        <f t="shared" si="161"/>
        <v/>
      </c>
      <c r="U954" s="53" t="str">
        <f>IF(S954="","",COUNTIF($S$7:S954,"該当２"))</f>
        <v/>
      </c>
      <c r="V954" s="56" t="str">
        <f t="shared" si="162"/>
        <v/>
      </c>
      <c r="W954" s="81" t="str">
        <f t="shared" si="163"/>
        <v/>
      </c>
      <c r="X954" s="53" t="str">
        <f>IF(V954="","",COUNTIF($V$7:V954,"該当３"))</f>
        <v/>
      </c>
    </row>
    <row r="955" spans="1:24">
      <c r="A955" s="237">
        <v>2020211005</v>
      </c>
      <c r="B955" s="237">
        <v>20</v>
      </c>
      <c r="C955" s="238">
        <v>202</v>
      </c>
      <c r="D955" s="239">
        <v>11</v>
      </c>
      <c r="E955" s="238">
        <v>5</v>
      </c>
      <c r="F955" s="237" t="s">
        <v>511</v>
      </c>
      <c r="G955" s="237" t="s">
        <v>1154</v>
      </c>
      <c r="H955" s="237" t="s">
        <v>1267</v>
      </c>
      <c r="I955" s="237" t="s">
        <v>334</v>
      </c>
      <c r="J955" s="51"/>
      <c r="K955" s="52" t="str">
        <f t="shared" si="164"/>
        <v/>
      </c>
      <c r="L955" s="81" t="str">
        <f t="shared" si="165"/>
        <v/>
      </c>
      <c r="M955" s="53" t="str">
        <f>IF(K955="","",COUNTIF($K$7:K955,"ﾘｽﾄ１"))</f>
        <v/>
      </c>
      <c r="N955" s="53" t="str">
        <f t="shared" si="166"/>
        <v/>
      </c>
      <c r="O955" s="54" t="str">
        <f t="shared" si="167"/>
        <v/>
      </c>
      <c r="P955" s="53" t="str">
        <f t="shared" si="158"/>
        <v/>
      </c>
      <c r="Q955" s="52" t="str">
        <f t="shared" si="159"/>
        <v/>
      </c>
      <c r="R955" s="55" t="str">
        <f t="shared" si="160"/>
        <v/>
      </c>
      <c r="S955" s="52" t="str">
        <f t="shared" si="168"/>
        <v/>
      </c>
      <c r="T955" s="81" t="str">
        <f t="shared" si="161"/>
        <v/>
      </c>
      <c r="U955" s="53" t="str">
        <f>IF(S955="","",COUNTIF($S$7:S955,"該当２"))</f>
        <v/>
      </c>
      <c r="V955" s="56" t="str">
        <f t="shared" si="162"/>
        <v/>
      </c>
      <c r="W955" s="81" t="str">
        <f t="shared" si="163"/>
        <v/>
      </c>
      <c r="X955" s="53" t="str">
        <f>IF(V955="","",COUNTIF($V$7:V955,"該当３"))</f>
        <v/>
      </c>
    </row>
    <row r="956" spans="1:24">
      <c r="A956" s="237">
        <v>2020211006</v>
      </c>
      <c r="B956" s="237">
        <v>20</v>
      </c>
      <c r="C956" s="238">
        <v>202</v>
      </c>
      <c r="D956" s="239">
        <v>11</v>
      </c>
      <c r="E956" s="238">
        <v>6</v>
      </c>
      <c r="F956" s="237" t="s">
        <v>511</v>
      </c>
      <c r="G956" s="237" t="s">
        <v>1154</v>
      </c>
      <c r="H956" s="237" t="s">
        <v>1267</v>
      </c>
      <c r="I956" s="237" t="s">
        <v>1271</v>
      </c>
      <c r="J956" s="51"/>
      <c r="K956" s="52" t="str">
        <f t="shared" si="164"/>
        <v/>
      </c>
      <c r="L956" s="81" t="str">
        <f t="shared" si="165"/>
        <v/>
      </c>
      <c r="M956" s="53" t="str">
        <f>IF(K956="","",COUNTIF($K$7:K956,"ﾘｽﾄ１"))</f>
        <v/>
      </c>
      <c r="N956" s="53" t="str">
        <f t="shared" si="166"/>
        <v/>
      </c>
      <c r="O956" s="54" t="str">
        <f t="shared" si="167"/>
        <v/>
      </c>
      <c r="P956" s="53" t="str">
        <f t="shared" si="158"/>
        <v/>
      </c>
      <c r="Q956" s="52" t="str">
        <f t="shared" si="159"/>
        <v/>
      </c>
      <c r="R956" s="55" t="str">
        <f t="shared" si="160"/>
        <v/>
      </c>
      <c r="S956" s="52" t="str">
        <f t="shared" si="168"/>
        <v/>
      </c>
      <c r="T956" s="81" t="str">
        <f t="shared" si="161"/>
        <v/>
      </c>
      <c r="U956" s="53" t="str">
        <f>IF(S956="","",COUNTIF($S$7:S956,"該当２"))</f>
        <v/>
      </c>
      <c r="V956" s="56" t="str">
        <f t="shared" si="162"/>
        <v/>
      </c>
      <c r="W956" s="81" t="str">
        <f t="shared" si="163"/>
        <v/>
      </c>
      <c r="X956" s="53" t="str">
        <f>IF(V956="","",COUNTIF($V$7:V956,"該当３"))</f>
        <v/>
      </c>
    </row>
    <row r="957" spans="1:24">
      <c r="A957" s="237">
        <v>2020211007</v>
      </c>
      <c r="B957" s="237">
        <v>20</v>
      </c>
      <c r="C957" s="238">
        <v>202</v>
      </c>
      <c r="D957" s="239">
        <v>11</v>
      </c>
      <c r="E957" s="238">
        <v>7</v>
      </c>
      <c r="F957" s="237" t="s">
        <v>511</v>
      </c>
      <c r="G957" s="237" t="s">
        <v>1154</v>
      </c>
      <c r="H957" s="237" t="s">
        <v>1267</v>
      </c>
      <c r="I957" s="237" t="s">
        <v>1272</v>
      </c>
      <c r="J957" s="51"/>
      <c r="K957" s="52" t="str">
        <f t="shared" si="164"/>
        <v/>
      </c>
      <c r="L957" s="81" t="str">
        <f t="shared" si="165"/>
        <v/>
      </c>
      <c r="M957" s="53" t="str">
        <f>IF(K957="","",COUNTIF($K$7:K957,"ﾘｽﾄ１"))</f>
        <v/>
      </c>
      <c r="N957" s="53" t="str">
        <f t="shared" si="166"/>
        <v/>
      </c>
      <c r="O957" s="54" t="str">
        <f t="shared" si="167"/>
        <v/>
      </c>
      <c r="P957" s="53" t="str">
        <f t="shared" si="158"/>
        <v/>
      </c>
      <c r="Q957" s="52" t="str">
        <f t="shared" si="159"/>
        <v/>
      </c>
      <c r="R957" s="55" t="str">
        <f t="shared" si="160"/>
        <v/>
      </c>
      <c r="S957" s="52" t="str">
        <f t="shared" si="168"/>
        <v/>
      </c>
      <c r="T957" s="81" t="str">
        <f t="shared" si="161"/>
        <v/>
      </c>
      <c r="U957" s="53" t="str">
        <f>IF(S957="","",COUNTIF($S$7:S957,"該当２"))</f>
        <v/>
      </c>
      <c r="V957" s="56" t="str">
        <f t="shared" si="162"/>
        <v/>
      </c>
      <c r="W957" s="81" t="str">
        <f t="shared" si="163"/>
        <v/>
      </c>
      <c r="X957" s="53" t="str">
        <f>IF(V957="","",COUNTIF($V$7:V957,"該当３"))</f>
        <v/>
      </c>
    </row>
    <row r="958" spans="1:24">
      <c r="A958" s="237">
        <v>2020211008</v>
      </c>
      <c r="B958" s="237">
        <v>20</v>
      </c>
      <c r="C958" s="238">
        <v>202</v>
      </c>
      <c r="D958" s="239">
        <v>11</v>
      </c>
      <c r="E958" s="238">
        <v>8</v>
      </c>
      <c r="F958" s="237" t="s">
        <v>511</v>
      </c>
      <c r="G958" s="237" t="s">
        <v>1154</v>
      </c>
      <c r="H958" s="237" t="s">
        <v>1267</v>
      </c>
      <c r="I958" s="237" t="s">
        <v>767</v>
      </c>
      <c r="J958" s="51"/>
      <c r="K958" s="52" t="str">
        <f t="shared" si="164"/>
        <v/>
      </c>
      <c r="L958" s="81" t="str">
        <f t="shared" si="165"/>
        <v/>
      </c>
      <c r="M958" s="53" t="str">
        <f>IF(K958="","",COUNTIF($K$7:K958,"ﾘｽﾄ１"))</f>
        <v/>
      </c>
      <c r="N958" s="53" t="str">
        <f t="shared" si="166"/>
        <v/>
      </c>
      <c r="O958" s="54" t="str">
        <f t="shared" si="167"/>
        <v/>
      </c>
      <c r="P958" s="53" t="str">
        <f t="shared" si="158"/>
        <v/>
      </c>
      <c r="Q958" s="52" t="str">
        <f t="shared" si="159"/>
        <v/>
      </c>
      <c r="R958" s="55" t="str">
        <f t="shared" si="160"/>
        <v/>
      </c>
      <c r="S958" s="52" t="str">
        <f t="shared" si="168"/>
        <v/>
      </c>
      <c r="T958" s="81" t="str">
        <f t="shared" si="161"/>
        <v/>
      </c>
      <c r="U958" s="53" t="str">
        <f>IF(S958="","",COUNTIF($S$7:S958,"該当２"))</f>
        <v/>
      </c>
      <c r="V958" s="56" t="str">
        <f t="shared" si="162"/>
        <v/>
      </c>
      <c r="W958" s="81" t="str">
        <f t="shared" si="163"/>
        <v/>
      </c>
      <c r="X958" s="53" t="str">
        <f>IF(V958="","",COUNTIF($V$7:V958,"該当３"))</f>
        <v/>
      </c>
    </row>
    <row r="959" spans="1:24">
      <c r="A959" s="237">
        <v>2020211009</v>
      </c>
      <c r="B959" s="237">
        <v>20</v>
      </c>
      <c r="C959" s="238">
        <v>202</v>
      </c>
      <c r="D959" s="239">
        <v>11</v>
      </c>
      <c r="E959" s="238">
        <v>9</v>
      </c>
      <c r="F959" s="237" t="s">
        <v>511</v>
      </c>
      <c r="G959" s="237" t="s">
        <v>1154</v>
      </c>
      <c r="H959" s="237" t="s">
        <v>1267</v>
      </c>
      <c r="I959" s="237" t="s">
        <v>1273</v>
      </c>
      <c r="J959" s="51"/>
      <c r="K959" s="52" t="str">
        <f t="shared" si="164"/>
        <v/>
      </c>
      <c r="L959" s="81" t="str">
        <f t="shared" si="165"/>
        <v/>
      </c>
      <c r="M959" s="53" t="str">
        <f>IF(K959="","",COUNTIF($K$7:K959,"ﾘｽﾄ１"))</f>
        <v/>
      </c>
      <c r="N959" s="53" t="str">
        <f t="shared" si="166"/>
        <v/>
      </c>
      <c r="O959" s="54" t="str">
        <f t="shared" si="167"/>
        <v/>
      </c>
      <c r="P959" s="53" t="str">
        <f t="shared" si="158"/>
        <v/>
      </c>
      <c r="Q959" s="52" t="str">
        <f t="shared" si="159"/>
        <v/>
      </c>
      <c r="R959" s="55" t="str">
        <f t="shared" si="160"/>
        <v/>
      </c>
      <c r="S959" s="52" t="str">
        <f t="shared" si="168"/>
        <v/>
      </c>
      <c r="T959" s="81" t="str">
        <f t="shared" si="161"/>
        <v/>
      </c>
      <c r="U959" s="53" t="str">
        <f>IF(S959="","",COUNTIF($S$7:S959,"該当２"))</f>
        <v/>
      </c>
      <c r="V959" s="56" t="str">
        <f t="shared" si="162"/>
        <v/>
      </c>
      <c r="W959" s="81" t="str">
        <f t="shared" si="163"/>
        <v/>
      </c>
      <c r="X959" s="53" t="str">
        <f>IF(V959="","",COUNTIF($V$7:V959,"該当３"))</f>
        <v/>
      </c>
    </row>
    <row r="960" spans="1:24">
      <c r="A960" s="237">
        <v>2020211010</v>
      </c>
      <c r="B960" s="237">
        <v>20</v>
      </c>
      <c r="C960" s="238">
        <v>202</v>
      </c>
      <c r="D960" s="239">
        <v>11</v>
      </c>
      <c r="E960" s="238">
        <v>10</v>
      </c>
      <c r="F960" s="237" t="s">
        <v>511</v>
      </c>
      <c r="G960" s="237" t="s">
        <v>1154</v>
      </c>
      <c r="H960" s="237" t="s">
        <v>1267</v>
      </c>
      <c r="I960" s="237" t="s">
        <v>1274</v>
      </c>
      <c r="J960" s="51"/>
      <c r="K960" s="52" t="str">
        <f t="shared" si="164"/>
        <v/>
      </c>
      <c r="L960" s="81" t="str">
        <f t="shared" si="165"/>
        <v/>
      </c>
      <c r="M960" s="53" t="str">
        <f>IF(K960="","",COUNTIF($K$7:K960,"ﾘｽﾄ１"))</f>
        <v/>
      </c>
      <c r="N960" s="53" t="str">
        <f t="shared" si="166"/>
        <v/>
      </c>
      <c r="O960" s="54" t="str">
        <f t="shared" si="167"/>
        <v/>
      </c>
      <c r="P960" s="53" t="str">
        <f t="shared" si="158"/>
        <v/>
      </c>
      <c r="Q960" s="52" t="str">
        <f t="shared" si="159"/>
        <v/>
      </c>
      <c r="R960" s="55" t="str">
        <f t="shared" si="160"/>
        <v/>
      </c>
      <c r="S960" s="52" t="str">
        <f t="shared" si="168"/>
        <v/>
      </c>
      <c r="T960" s="81" t="str">
        <f t="shared" si="161"/>
        <v/>
      </c>
      <c r="U960" s="53" t="str">
        <f>IF(S960="","",COUNTIF($S$7:S960,"該当２"))</f>
        <v/>
      </c>
      <c r="V960" s="56" t="str">
        <f t="shared" si="162"/>
        <v/>
      </c>
      <c r="W960" s="81" t="str">
        <f t="shared" si="163"/>
        <v/>
      </c>
      <c r="X960" s="53" t="str">
        <f>IF(V960="","",COUNTIF($V$7:V960,"該当３"))</f>
        <v/>
      </c>
    </row>
    <row r="961" spans="1:24">
      <c r="A961" s="237">
        <v>2020211011</v>
      </c>
      <c r="B961" s="237">
        <v>20</v>
      </c>
      <c r="C961" s="238">
        <v>202</v>
      </c>
      <c r="D961" s="239">
        <v>11</v>
      </c>
      <c r="E961" s="238">
        <v>11</v>
      </c>
      <c r="F961" s="237" t="s">
        <v>511</v>
      </c>
      <c r="G961" s="237" t="s">
        <v>1154</v>
      </c>
      <c r="H961" s="237" t="s">
        <v>1267</v>
      </c>
      <c r="I961" s="237" t="s">
        <v>1275</v>
      </c>
      <c r="J961" s="51"/>
      <c r="K961" s="52" t="str">
        <f t="shared" si="164"/>
        <v/>
      </c>
      <c r="L961" s="81" t="str">
        <f t="shared" si="165"/>
        <v/>
      </c>
      <c r="M961" s="53" t="str">
        <f>IF(K961="","",COUNTIF($K$7:K961,"ﾘｽﾄ１"))</f>
        <v/>
      </c>
      <c r="N961" s="53" t="str">
        <f t="shared" si="166"/>
        <v/>
      </c>
      <c r="O961" s="54" t="str">
        <f t="shared" si="167"/>
        <v/>
      </c>
      <c r="P961" s="53" t="str">
        <f t="shared" si="158"/>
        <v/>
      </c>
      <c r="Q961" s="52" t="str">
        <f t="shared" si="159"/>
        <v/>
      </c>
      <c r="R961" s="55" t="str">
        <f t="shared" si="160"/>
        <v/>
      </c>
      <c r="S961" s="52" t="str">
        <f t="shared" si="168"/>
        <v/>
      </c>
      <c r="T961" s="81" t="str">
        <f t="shared" si="161"/>
        <v/>
      </c>
      <c r="U961" s="53" t="str">
        <f>IF(S961="","",COUNTIF($S$7:S961,"該当２"))</f>
        <v/>
      </c>
      <c r="V961" s="56" t="str">
        <f t="shared" si="162"/>
        <v/>
      </c>
      <c r="W961" s="81" t="str">
        <f t="shared" si="163"/>
        <v/>
      </c>
      <c r="X961" s="53" t="str">
        <f>IF(V961="","",COUNTIF($V$7:V961,"該当３"))</f>
        <v/>
      </c>
    </row>
    <row r="962" spans="1:24">
      <c r="A962" s="237">
        <v>2020211012</v>
      </c>
      <c r="B962" s="237">
        <v>20</v>
      </c>
      <c r="C962" s="238">
        <v>202</v>
      </c>
      <c r="D962" s="239">
        <v>11</v>
      </c>
      <c r="E962" s="238">
        <v>12</v>
      </c>
      <c r="F962" s="237" t="s">
        <v>511</v>
      </c>
      <c r="G962" s="237" t="s">
        <v>1154</v>
      </c>
      <c r="H962" s="237" t="s">
        <v>1267</v>
      </c>
      <c r="I962" s="237" t="s">
        <v>1276</v>
      </c>
      <c r="J962" s="51"/>
      <c r="K962" s="52" t="str">
        <f t="shared" si="164"/>
        <v/>
      </c>
      <c r="L962" s="81" t="str">
        <f t="shared" si="165"/>
        <v/>
      </c>
      <c r="M962" s="53" t="str">
        <f>IF(K962="","",COUNTIF($K$7:K962,"ﾘｽﾄ１"))</f>
        <v/>
      </c>
      <c r="N962" s="53" t="str">
        <f t="shared" si="166"/>
        <v/>
      </c>
      <c r="O962" s="54" t="str">
        <f t="shared" si="167"/>
        <v/>
      </c>
      <c r="P962" s="53" t="str">
        <f t="shared" si="158"/>
        <v/>
      </c>
      <c r="Q962" s="52" t="str">
        <f t="shared" si="159"/>
        <v/>
      </c>
      <c r="R962" s="55" t="str">
        <f t="shared" si="160"/>
        <v/>
      </c>
      <c r="S962" s="52" t="str">
        <f t="shared" si="168"/>
        <v/>
      </c>
      <c r="T962" s="81" t="str">
        <f t="shared" si="161"/>
        <v/>
      </c>
      <c r="U962" s="53" t="str">
        <f>IF(S962="","",COUNTIF($S$7:S962,"該当２"))</f>
        <v/>
      </c>
      <c r="V962" s="56" t="str">
        <f t="shared" si="162"/>
        <v/>
      </c>
      <c r="W962" s="81" t="str">
        <f t="shared" si="163"/>
        <v/>
      </c>
      <c r="X962" s="53" t="str">
        <f>IF(V962="","",COUNTIF($V$7:V962,"該当３"))</f>
        <v/>
      </c>
    </row>
    <row r="963" spans="1:24">
      <c r="A963" s="237">
        <v>2020211013</v>
      </c>
      <c r="B963" s="237">
        <v>20</v>
      </c>
      <c r="C963" s="238">
        <v>202</v>
      </c>
      <c r="D963" s="239">
        <v>11</v>
      </c>
      <c r="E963" s="238">
        <v>13</v>
      </c>
      <c r="F963" s="237" t="s">
        <v>511</v>
      </c>
      <c r="G963" s="237" t="s">
        <v>1154</v>
      </c>
      <c r="H963" s="237" t="s">
        <v>1267</v>
      </c>
      <c r="I963" s="237" t="s">
        <v>417</v>
      </c>
      <c r="J963" s="51"/>
      <c r="K963" s="52" t="str">
        <f t="shared" si="164"/>
        <v/>
      </c>
      <c r="L963" s="81" t="str">
        <f t="shared" si="165"/>
        <v/>
      </c>
      <c r="M963" s="53" t="str">
        <f>IF(K963="","",COUNTIF($K$7:K963,"ﾘｽﾄ１"))</f>
        <v/>
      </c>
      <c r="N963" s="53" t="str">
        <f t="shared" si="166"/>
        <v/>
      </c>
      <c r="O963" s="54" t="str">
        <f t="shared" si="167"/>
        <v/>
      </c>
      <c r="P963" s="53" t="str">
        <f t="shared" si="158"/>
        <v/>
      </c>
      <c r="Q963" s="52" t="str">
        <f t="shared" si="159"/>
        <v/>
      </c>
      <c r="R963" s="55" t="str">
        <f t="shared" si="160"/>
        <v/>
      </c>
      <c r="S963" s="52" t="str">
        <f t="shared" si="168"/>
        <v/>
      </c>
      <c r="T963" s="81" t="str">
        <f t="shared" si="161"/>
        <v/>
      </c>
      <c r="U963" s="53" t="str">
        <f>IF(S963="","",COUNTIF($S$7:S963,"該当２"))</f>
        <v/>
      </c>
      <c r="V963" s="56" t="str">
        <f t="shared" si="162"/>
        <v/>
      </c>
      <c r="W963" s="81" t="str">
        <f t="shared" si="163"/>
        <v/>
      </c>
      <c r="X963" s="53" t="str">
        <f>IF(V963="","",COUNTIF($V$7:V963,"該当３"))</f>
        <v/>
      </c>
    </row>
    <row r="964" spans="1:24">
      <c r="A964" s="237">
        <v>2020211014</v>
      </c>
      <c r="B964" s="237">
        <v>20</v>
      </c>
      <c r="C964" s="238">
        <v>202</v>
      </c>
      <c r="D964" s="239">
        <v>11</v>
      </c>
      <c r="E964" s="238">
        <v>14</v>
      </c>
      <c r="F964" s="237" t="s">
        <v>511</v>
      </c>
      <c r="G964" s="237" t="s">
        <v>1154</v>
      </c>
      <c r="H964" s="237" t="s">
        <v>1267</v>
      </c>
      <c r="I964" s="240" t="s">
        <v>1277</v>
      </c>
      <c r="J964" s="51"/>
      <c r="K964" s="52" t="str">
        <f t="shared" si="164"/>
        <v/>
      </c>
      <c r="L964" s="81" t="str">
        <f t="shared" si="165"/>
        <v/>
      </c>
      <c r="M964" s="53" t="str">
        <f>IF(K964="","",COUNTIF($K$7:K964,"ﾘｽﾄ１"))</f>
        <v/>
      </c>
      <c r="N964" s="53" t="str">
        <f t="shared" si="166"/>
        <v/>
      </c>
      <c r="O964" s="54" t="str">
        <f t="shared" si="167"/>
        <v/>
      </c>
      <c r="P964" s="53" t="str">
        <f t="shared" si="158"/>
        <v/>
      </c>
      <c r="Q964" s="52" t="str">
        <f t="shared" si="159"/>
        <v/>
      </c>
      <c r="R964" s="55" t="str">
        <f t="shared" si="160"/>
        <v/>
      </c>
      <c r="S964" s="52" t="str">
        <f t="shared" si="168"/>
        <v/>
      </c>
      <c r="T964" s="81" t="str">
        <f t="shared" si="161"/>
        <v/>
      </c>
      <c r="U964" s="53" t="str">
        <f>IF(S964="","",COUNTIF($S$7:S964,"該当２"))</f>
        <v/>
      </c>
      <c r="V964" s="56" t="str">
        <f t="shared" si="162"/>
        <v/>
      </c>
      <c r="W964" s="81" t="str">
        <f t="shared" si="163"/>
        <v/>
      </c>
      <c r="X964" s="53" t="str">
        <f>IF(V964="","",COUNTIF($V$7:V964,"該当３"))</f>
        <v/>
      </c>
    </row>
    <row r="965" spans="1:24">
      <c r="A965" s="237">
        <v>2020212000</v>
      </c>
      <c r="B965" s="237">
        <v>20</v>
      </c>
      <c r="C965" s="238">
        <v>202</v>
      </c>
      <c r="D965" s="239">
        <v>12</v>
      </c>
      <c r="E965" s="238">
        <v>0</v>
      </c>
      <c r="F965" s="237" t="s">
        <v>511</v>
      </c>
      <c r="G965" s="237" t="s">
        <v>1154</v>
      </c>
      <c r="H965" s="237" t="s">
        <v>1278</v>
      </c>
      <c r="I965" s="241"/>
      <c r="J965" s="51"/>
      <c r="K965" s="52" t="str">
        <f t="shared" si="164"/>
        <v/>
      </c>
      <c r="L965" s="81" t="str">
        <f t="shared" si="165"/>
        <v/>
      </c>
      <c r="M965" s="53" t="str">
        <f>IF(K965="","",COUNTIF($K$7:K965,"ﾘｽﾄ１"))</f>
        <v/>
      </c>
      <c r="N965" s="53" t="str">
        <f t="shared" si="166"/>
        <v/>
      </c>
      <c r="O965" s="54" t="str">
        <f t="shared" si="167"/>
        <v/>
      </c>
      <c r="P965" s="53" t="str">
        <f t="shared" si="158"/>
        <v/>
      </c>
      <c r="Q965" s="52" t="str">
        <f t="shared" si="159"/>
        <v/>
      </c>
      <c r="R965" s="55" t="str">
        <f t="shared" si="160"/>
        <v/>
      </c>
      <c r="S965" s="52" t="str">
        <f t="shared" si="168"/>
        <v/>
      </c>
      <c r="T965" s="81" t="str">
        <f t="shared" si="161"/>
        <v/>
      </c>
      <c r="U965" s="53" t="str">
        <f>IF(S965="","",COUNTIF($S$7:S965,"該当２"))</f>
        <v/>
      </c>
      <c r="V965" s="56" t="str">
        <f t="shared" si="162"/>
        <v/>
      </c>
      <c r="W965" s="81" t="str">
        <f t="shared" si="163"/>
        <v/>
      </c>
      <c r="X965" s="53" t="str">
        <f>IF(V965="","",COUNTIF($V$7:V965,"該当３"))</f>
        <v/>
      </c>
    </row>
    <row r="966" spans="1:24">
      <c r="A966" s="237">
        <v>2020212001</v>
      </c>
      <c r="B966" s="237">
        <v>20</v>
      </c>
      <c r="C966" s="238">
        <v>202</v>
      </c>
      <c r="D966" s="239">
        <v>12</v>
      </c>
      <c r="E966" s="238">
        <v>1</v>
      </c>
      <c r="F966" s="237" t="s">
        <v>511</v>
      </c>
      <c r="G966" s="237" t="s">
        <v>1154</v>
      </c>
      <c r="H966" s="237" t="s">
        <v>1278</v>
      </c>
      <c r="I966" s="237" t="s">
        <v>1279</v>
      </c>
      <c r="J966" s="51"/>
      <c r="K966" s="52" t="str">
        <f t="shared" si="164"/>
        <v/>
      </c>
      <c r="L966" s="81" t="str">
        <f t="shared" si="165"/>
        <v/>
      </c>
      <c r="M966" s="53" t="str">
        <f>IF(K966="","",COUNTIF($K$7:K966,"ﾘｽﾄ１"))</f>
        <v/>
      </c>
      <c r="N966" s="53" t="str">
        <f t="shared" si="166"/>
        <v/>
      </c>
      <c r="O966" s="54" t="str">
        <f t="shared" si="167"/>
        <v/>
      </c>
      <c r="P966" s="53" t="str">
        <f t="shared" si="158"/>
        <v/>
      </c>
      <c r="Q966" s="52" t="str">
        <f t="shared" si="159"/>
        <v/>
      </c>
      <c r="R966" s="55" t="str">
        <f t="shared" si="160"/>
        <v/>
      </c>
      <c r="S966" s="52" t="str">
        <f t="shared" si="168"/>
        <v/>
      </c>
      <c r="T966" s="81" t="str">
        <f t="shared" si="161"/>
        <v/>
      </c>
      <c r="U966" s="53" t="str">
        <f>IF(S966="","",COUNTIF($S$7:S966,"該当２"))</f>
        <v/>
      </c>
      <c r="V966" s="56" t="str">
        <f t="shared" si="162"/>
        <v/>
      </c>
      <c r="W966" s="81" t="str">
        <f t="shared" si="163"/>
        <v/>
      </c>
      <c r="X966" s="53" t="str">
        <f>IF(V966="","",COUNTIF($V$7:V966,"該当３"))</f>
        <v/>
      </c>
    </row>
    <row r="967" spans="1:24">
      <c r="A967" s="237">
        <v>2020212002</v>
      </c>
      <c r="B967" s="237">
        <v>20</v>
      </c>
      <c r="C967" s="238">
        <v>202</v>
      </c>
      <c r="D967" s="239">
        <v>12</v>
      </c>
      <c r="E967" s="238">
        <v>2</v>
      </c>
      <c r="F967" s="237" t="s">
        <v>511</v>
      </c>
      <c r="G967" s="237" t="s">
        <v>1154</v>
      </c>
      <c r="H967" s="237" t="s">
        <v>1278</v>
      </c>
      <c r="I967" s="237" t="s">
        <v>1280</v>
      </c>
      <c r="J967" s="51"/>
      <c r="K967" s="52" t="str">
        <f t="shared" si="164"/>
        <v/>
      </c>
      <c r="L967" s="81" t="str">
        <f t="shared" si="165"/>
        <v/>
      </c>
      <c r="M967" s="53" t="str">
        <f>IF(K967="","",COUNTIF($K$7:K967,"ﾘｽﾄ１"))</f>
        <v/>
      </c>
      <c r="N967" s="53" t="str">
        <f t="shared" si="166"/>
        <v/>
      </c>
      <c r="O967" s="54" t="str">
        <f t="shared" si="167"/>
        <v/>
      </c>
      <c r="P967" s="53" t="str">
        <f t="shared" si="158"/>
        <v/>
      </c>
      <c r="Q967" s="52" t="str">
        <f t="shared" si="159"/>
        <v/>
      </c>
      <c r="R967" s="55" t="str">
        <f t="shared" si="160"/>
        <v/>
      </c>
      <c r="S967" s="52" t="str">
        <f t="shared" si="168"/>
        <v/>
      </c>
      <c r="T967" s="81" t="str">
        <f t="shared" si="161"/>
        <v/>
      </c>
      <c r="U967" s="53" t="str">
        <f>IF(S967="","",COUNTIF($S$7:S967,"該当２"))</f>
        <v/>
      </c>
      <c r="V967" s="56" t="str">
        <f t="shared" si="162"/>
        <v/>
      </c>
      <c r="W967" s="81" t="str">
        <f t="shared" si="163"/>
        <v/>
      </c>
      <c r="X967" s="53" t="str">
        <f>IF(V967="","",COUNTIF($V$7:V967,"該当３"))</f>
        <v/>
      </c>
    </row>
    <row r="968" spans="1:24">
      <c r="A968" s="237">
        <v>2020212003</v>
      </c>
      <c r="B968" s="237">
        <v>20</v>
      </c>
      <c r="C968" s="238">
        <v>202</v>
      </c>
      <c r="D968" s="239">
        <v>12</v>
      </c>
      <c r="E968" s="238">
        <v>3</v>
      </c>
      <c r="F968" s="237" t="s">
        <v>511</v>
      </c>
      <c r="G968" s="237" t="s">
        <v>1154</v>
      </c>
      <c r="H968" s="237" t="s">
        <v>1278</v>
      </c>
      <c r="I968" s="237" t="s">
        <v>5</v>
      </c>
      <c r="J968" s="51"/>
      <c r="K968" s="52" t="str">
        <f t="shared" si="164"/>
        <v/>
      </c>
      <c r="L968" s="81" t="str">
        <f t="shared" si="165"/>
        <v/>
      </c>
      <c r="M968" s="53" t="str">
        <f>IF(K968="","",COUNTIF($K$7:K968,"ﾘｽﾄ１"))</f>
        <v/>
      </c>
      <c r="N968" s="53" t="str">
        <f t="shared" si="166"/>
        <v/>
      </c>
      <c r="O968" s="54" t="str">
        <f t="shared" si="167"/>
        <v/>
      </c>
      <c r="P968" s="53" t="str">
        <f t="shared" si="158"/>
        <v/>
      </c>
      <c r="Q968" s="52" t="str">
        <f t="shared" si="159"/>
        <v/>
      </c>
      <c r="R968" s="55" t="str">
        <f t="shared" si="160"/>
        <v/>
      </c>
      <c r="S968" s="52" t="str">
        <f t="shared" si="168"/>
        <v/>
      </c>
      <c r="T968" s="81" t="str">
        <f t="shared" si="161"/>
        <v/>
      </c>
      <c r="U968" s="53" t="str">
        <f>IF(S968="","",COUNTIF($S$7:S968,"該当２"))</f>
        <v/>
      </c>
      <c r="V968" s="56" t="str">
        <f t="shared" si="162"/>
        <v/>
      </c>
      <c r="W968" s="81" t="str">
        <f t="shared" si="163"/>
        <v/>
      </c>
      <c r="X968" s="53" t="str">
        <f>IF(V968="","",COUNTIF($V$7:V968,"該当３"))</f>
        <v/>
      </c>
    </row>
    <row r="969" spans="1:24">
      <c r="A969" s="237">
        <v>2020212004</v>
      </c>
      <c r="B969" s="237">
        <v>20</v>
      </c>
      <c r="C969" s="238">
        <v>202</v>
      </c>
      <c r="D969" s="239">
        <v>12</v>
      </c>
      <c r="E969" s="238">
        <v>4</v>
      </c>
      <c r="F969" s="237" t="s">
        <v>511</v>
      </c>
      <c r="G969" s="237" t="s">
        <v>1154</v>
      </c>
      <c r="H969" s="237" t="s">
        <v>1278</v>
      </c>
      <c r="I969" s="237" t="s">
        <v>474</v>
      </c>
      <c r="J969" s="51"/>
      <c r="K969" s="52" t="str">
        <f t="shared" si="164"/>
        <v/>
      </c>
      <c r="L969" s="81" t="str">
        <f t="shared" si="165"/>
        <v/>
      </c>
      <c r="M969" s="53" t="str">
        <f>IF(K969="","",COUNTIF($K$7:K969,"ﾘｽﾄ１"))</f>
        <v/>
      </c>
      <c r="N969" s="53" t="str">
        <f t="shared" si="166"/>
        <v/>
      </c>
      <c r="O969" s="54" t="str">
        <f t="shared" si="167"/>
        <v/>
      </c>
      <c r="P969" s="53" t="str">
        <f t="shared" si="158"/>
        <v/>
      </c>
      <c r="Q969" s="52" t="str">
        <f t="shared" si="159"/>
        <v/>
      </c>
      <c r="R969" s="55" t="str">
        <f t="shared" si="160"/>
        <v/>
      </c>
      <c r="S969" s="52" t="str">
        <f t="shared" si="168"/>
        <v/>
      </c>
      <c r="T969" s="81" t="str">
        <f t="shared" si="161"/>
        <v/>
      </c>
      <c r="U969" s="53" t="str">
        <f>IF(S969="","",COUNTIF($S$7:S969,"該当２"))</f>
        <v/>
      </c>
      <c r="V969" s="56" t="str">
        <f t="shared" si="162"/>
        <v/>
      </c>
      <c r="W969" s="81" t="str">
        <f t="shared" si="163"/>
        <v/>
      </c>
      <c r="X969" s="53" t="str">
        <f>IF(V969="","",COUNTIF($V$7:V969,"該当３"))</f>
        <v/>
      </c>
    </row>
    <row r="970" spans="1:24">
      <c r="A970" s="237">
        <v>2020212005</v>
      </c>
      <c r="B970" s="237">
        <v>20</v>
      </c>
      <c r="C970" s="238">
        <v>202</v>
      </c>
      <c r="D970" s="239">
        <v>12</v>
      </c>
      <c r="E970" s="238">
        <v>5</v>
      </c>
      <c r="F970" s="237" t="s">
        <v>511</v>
      </c>
      <c r="G970" s="237" t="s">
        <v>1154</v>
      </c>
      <c r="H970" s="237" t="s">
        <v>1278</v>
      </c>
      <c r="I970" s="237" t="s">
        <v>451</v>
      </c>
      <c r="J970" s="51"/>
      <c r="K970" s="52" t="str">
        <f t="shared" si="164"/>
        <v/>
      </c>
      <c r="L970" s="81" t="str">
        <f t="shared" si="165"/>
        <v/>
      </c>
      <c r="M970" s="53" t="str">
        <f>IF(K970="","",COUNTIF($K$7:K970,"ﾘｽﾄ１"))</f>
        <v/>
      </c>
      <c r="N970" s="53" t="str">
        <f t="shared" si="166"/>
        <v/>
      </c>
      <c r="O970" s="54" t="str">
        <f t="shared" si="167"/>
        <v/>
      </c>
      <c r="P970" s="53" t="str">
        <f t="shared" ref="P970:P1033" si="169">IF(O970="該当１",G970,"")</f>
        <v/>
      </c>
      <c r="Q970" s="52" t="str">
        <f t="shared" ref="Q970:Q1033" si="170">IF(O970="該当１","ﾘｽﾄ2","")</f>
        <v/>
      </c>
      <c r="R970" s="55" t="str">
        <f t="shared" ref="R970:R1033" si="171">IF(Q970="ﾘｽﾄ2",H970,"")</f>
        <v/>
      </c>
      <c r="S970" s="52" t="str">
        <f t="shared" si="168"/>
        <v/>
      </c>
      <c r="T970" s="81" t="str">
        <f t="shared" ref="T970:T1033" si="172">IF(S970="該当２",H970,"")</f>
        <v/>
      </c>
      <c r="U970" s="53" t="str">
        <f>IF(S970="","",COUNTIF($S$7:S970,"該当２"))</f>
        <v/>
      </c>
      <c r="V970" s="56" t="str">
        <f t="shared" ref="V970:V1033" si="173">IF(AND($S$2=H970,E970&gt;0,E970&lt;998),"該当３","")</f>
        <v/>
      </c>
      <c r="W970" s="81" t="str">
        <f t="shared" ref="W970:W1033" si="174">IF(V970="該当３",I970,"")</f>
        <v/>
      </c>
      <c r="X970" s="53" t="str">
        <f>IF(V970="","",COUNTIF($V$7:V970,"該当３"))</f>
        <v/>
      </c>
    </row>
    <row r="971" spans="1:24">
      <c r="A971" s="237">
        <v>2020212006</v>
      </c>
      <c r="B971" s="237">
        <v>20</v>
      </c>
      <c r="C971" s="238">
        <v>202</v>
      </c>
      <c r="D971" s="239">
        <v>12</v>
      </c>
      <c r="E971" s="238">
        <v>6</v>
      </c>
      <c r="F971" s="237" t="s">
        <v>511</v>
      </c>
      <c r="G971" s="237" t="s">
        <v>1154</v>
      </c>
      <c r="H971" s="237" t="s">
        <v>1278</v>
      </c>
      <c r="I971" s="237" t="s">
        <v>1281</v>
      </c>
      <c r="J971" s="51"/>
      <c r="K971" s="52" t="str">
        <f t="shared" ref="K971:K1034" si="175">IF(AND($C971&gt;0,$H971=""),"ﾘｽﾄ１","")</f>
        <v/>
      </c>
      <c r="L971" s="81" t="str">
        <f t="shared" ref="L971:L1034" si="176">IF(K971="ﾘｽﾄ１",G971,"")</f>
        <v/>
      </c>
      <c r="M971" s="53" t="str">
        <f>IF(K971="","",COUNTIF($K$7:K971,"ﾘｽﾄ１"))</f>
        <v/>
      </c>
      <c r="N971" s="53" t="str">
        <f t="shared" ref="N971:N1034" si="177">IF(AND(D971=0,E971&gt;0),"同一区","")</f>
        <v/>
      </c>
      <c r="O971" s="54" t="str">
        <f t="shared" ref="O971:O1034" si="178">IF(AND(EXACT($K$2,G971),H971&gt;0),"該当１","")</f>
        <v/>
      </c>
      <c r="P971" s="53" t="str">
        <f t="shared" si="169"/>
        <v/>
      </c>
      <c r="Q971" s="52" t="str">
        <f t="shared" si="170"/>
        <v/>
      </c>
      <c r="R971" s="55" t="str">
        <f t="shared" si="171"/>
        <v/>
      </c>
      <c r="S971" s="52" t="str">
        <f t="shared" ref="S971:S1034" si="179">IF(AND(Q971="ﾘｽﾄ2",OR(I971=0,AND(N971="同一区",E971=1))),"該当２","")</f>
        <v/>
      </c>
      <c r="T971" s="81" t="str">
        <f t="shared" si="172"/>
        <v/>
      </c>
      <c r="U971" s="53" t="str">
        <f>IF(S971="","",COUNTIF($S$7:S971,"該当２"))</f>
        <v/>
      </c>
      <c r="V971" s="56" t="str">
        <f t="shared" si="173"/>
        <v/>
      </c>
      <c r="W971" s="81" t="str">
        <f t="shared" si="174"/>
        <v/>
      </c>
      <c r="X971" s="53" t="str">
        <f>IF(V971="","",COUNTIF($V$7:V971,"該当３"))</f>
        <v/>
      </c>
    </row>
    <row r="972" spans="1:24">
      <c r="A972" s="237">
        <v>2020212007</v>
      </c>
      <c r="B972" s="237">
        <v>20</v>
      </c>
      <c r="C972" s="238">
        <v>202</v>
      </c>
      <c r="D972" s="239">
        <v>12</v>
      </c>
      <c r="E972" s="238">
        <v>7</v>
      </c>
      <c r="F972" s="237" t="s">
        <v>511</v>
      </c>
      <c r="G972" s="237" t="s">
        <v>1154</v>
      </c>
      <c r="H972" s="237" t="s">
        <v>1278</v>
      </c>
      <c r="I972" s="237" t="s">
        <v>1224</v>
      </c>
      <c r="J972" s="51"/>
      <c r="K972" s="52" t="str">
        <f t="shared" si="175"/>
        <v/>
      </c>
      <c r="L972" s="81" t="str">
        <f t="shared" si="176"/>
        <v/>
      </c>
      <c r="M972" s="53" t="str">
        <f>IF(K972="","",COUNTIF($K$7:K972,"ﾘｽﾄ１"))</f>
        <v/>
      </c>
      <c r="N972" s="53" t="str">
        <f t="shared" si="177"/>
        <v/>
      </c>
      <c r="O972" s="54" t="str">
        <f t="shared" si="178"/>
        <v/>
      </c>
      <c r="P972" s="53" t="str">
        <f t="shared" si="169"/>
        <v/>
      </c>
      <c r="Q972" s="52" t="str">
        <f t="shared" si="170"/>
        <v/>
      </c>
      <c r="R972" s="55" t="str">
        <f t="shared" si="171"/>
        <v/>
      </c>
      <c r="S972" s="52" t="str">
        <f t="shared" si="179"/>
        <v/>
      </c>
      <c r="T972" s="81" t="str">
        <f t="shared" si="172"/>
        <v/>
      </c>
      <c r="U972" s="53" t="str">
        <f>IF(S972="","",COUNTIF($S$7:S972,"該当２"))</f>
        <v/>
      </c>
      <c r="V972" s="56" t="str">
        <f t="shared" si="173"/>
        <v/>
      </c>
      <c r="W972" s="81" t="str">
        <f t="shared" si="174"/>
        <v/>
      </c>
      <c r="X972" s="53" t="str">
        <f>IF(V972="","",COUNTIF($V$7:V972,"該当３"))</f>
        <v/>
      </c>
    </row>
    <row r="973" spans="1:24">
      <c r="A973" s="237">
        <v>2020212008</v>
      </c>
      <c r="B973" s="237">
        <v>20</v>
      </c>
      <c r="C973" s="238">
        <v>202</v>
      </c>
      <c r="D973" s="239">
        <v>12</v>
      </c>
      <c r="E973" s="238">
        <v>8</v>
      </c>
      <c r="F973" s="237" t="s">
        <v>511</v>
      </c>
      <c r="G973" s="237" t="s">
        <v>1154</v>
      </c>
      <c r="H973" s="237" t="s">
        <v>1278</v>
      </c>
      <c r="I973" s="237" t="s">
        <v>1282</v>
      </c>
      <c r="J973" s="51"/>
      <c r="K973" s="52" t="str">
        <f t="shared" si="175"/>
        <v/>
      </c>
      <c r="L973" s="81" t="str">
        <f t="shared" si="176"/>
        <v/>
      </c>
      <c r="M973" s="53" t="str">
        <f>IF(K973="","",COUNTIF($K$7:K973,"ﾘｽﾄ１"))</f>
        <v/>
      </c>
      <c r="N973" s="53" t="str">
        <f t="shared" si="177"/>
        <v/>
      </c>
      <c r="O973" s="54" t="str">
        <f t="shared" si="178"/>
        <v/>
      </c>
      <c r="P973" s="53" t="str">
        <f t="shared" si="169"/>
        <v/>
      </c>
      <c r="Q973" s="52" t="str">
        <f t="shared" si="170"/>
        <v/>
      </c>
      <c r="R973" s="55" t="str">
        <f t="shared" si="171"/>
        <v/>
      </c>
      <c r="S973" s="52" t="str">
        <f t="shared" si="179"/>
        <v/>
      </c>
      <c r="T973" s="81" t="str">
        <f t="shared" si="172"/>
        <v/>
      </c>
      <c r="U973" s="53" t="str">
        <f>IF(S973="","",COUNTIF($S$7:S973,"該当２"))</f>
        <v/>
      </c>
      <c r="V973" s="56" t="str">
        <f t="shared" si="173"/>
        <v/>
      </c>
      <c r="W973" s="81" t="str">
        <f t="shared" si="174"/>
        <v/>
      </c>
      <c r="X973" s="53" t="str">
        <f>IF(V973="","",COUNTIF($V$7:V973,"該当３"))</f>
        <v/>
      </c>
    </row>
    <row r="974" spans="1:24">
      <c r="A974" s="237">
        <v>2020212009</v>
      </c>
      <c r="B974" s="237">
        <v>20</v>
      </c>
      <c r="C974" s="238">
        <v>202</v>
      </c>
      <c r="D974" s="239">
        <v>12</v>
      </c>
      <c r="E974" s="238">
        <v>9</v>
      </c>
      <c r="F974" s="237" t="s">
        <v>511</v>
      </c>
      <c r="G974" s="237" t="s">
        <v>1154</v>
      </c>
      <c r="H974" s="237" t="s">
        <v>1278</v>
      </c>
      <c r="I974" s="237" t="s">
        <v>1283</v>
      </c>
      <c r="J974" s="51"/>
      <c r="K974" s="52" t="str">
        <f t="shared" si="175"/>
        <v/>
      </c>
      <c r="L974" s="81" t="str">
        <f t="shared" si="176"/>
        <v/>
      </c>
      <c r="M974" s="53" t="str">
        <f>IF(K974="","",COUNTIF($K$7:K974,"ﾘｽﾄ１"))</f>
        <v/>
      </c>
      <c r="N974" s="53" t="str">
        <f t="shared" si="177"/>
        <v/>
      </c>
      <c r="O974" s="54" t="str">
        <f t="shared" si="178"/>
        <v/>
      </c>
      <c r="P974" s="53" t="str">
        <f t="shared" si="169"/>
        <v/>
      </c>
      <c r="Q974" s="52" t="str">
        <f t="shared" si="170"/>
        <v/>
      </c>
      <c r="R974" s="55" t="str">
        <f t="shared" si="171"/>
        <v/>
      </c>
      <c r="S974" s="52" t="str">
        <f t="shared" si="179"/>
        <v/>
      </c>
      <c r="T974" s="81" t="str">
        <f t="shared" si="172"/>
        <v/>
      </c>
      <c r="U974" s="53" t="str">
        <f>IF(S974="","",COUNTIF($S$7:S974,"該当２"))</f>
        <v/>
      </c>
      <c r="V974" s="56" t="str">
        <f t="shared" si="173"/>
        <v/>
      </c>
      <c r="W974" s="81" t="str">
        <f t="shared" si="174"/>
        <v/>
      </c>
      <c r="X974" s="53" t="str">
        <f>IF(V974="","",COUNTIF($V$7:V974,"該当３"))</f>
        <v/>
      </c>
    </row>
    <row r="975" spans="1:24">
      <c r="A975" s="237">
        <v>2020212010</v>
      </c>
      <c r="B975" s="237">
        <v>20</v>
      </c>
      <c r="C975" s="238">
        <v>202</v>
      </c>
      <c r="D975" s="239">
        <v>12</v>
      </c>
      <c r="E975" s="238">
        <v>10</v>
      </c>
      <c r="F975" s="237" t="s">
        <v>511</v>
      </c>
      <c r="G975" s="237" t="s">
        <v>1154</v>
      </c>
      <c r="H975" s="237" t="s">
        <v>1278</v>
      </c>
      <c r="I975" s="237" t="s">
        <v>1284</v>
      </c>
      <c r="J975" s="51"/>
      <c r="K975" s="52" t="str">
        <f t="shared" si="175"/>
        <v/>
      </c>
      <c r="L975" s="81" t="str">
        <f t="shared" si="176"/>
        <v/>
      </c>
      <c r="M975" s="53" t="str">
        <f>IF(K975="","",COUNTIF($K$7:K975,"ﾘｽﾄ１"))</f>
        <v/>
      </c>
      <c r="N975" s="53" t="str">
        <f t="shared" si="177"/>
        <v/>
      </c>
      <c r="O975" s="54" t="str">
        <f t="shared" si="178"/>
        <v/>
      </c>
      <c r="P975" s="53" t="str">
        <f t="shared" si="169"/>
        <v/>
      </c>
      <c r="Q975" s="52" t="str">
        <f t="shared" si="170"/>
        <v/>
      </c>
      <c r="R975" s="55" t="str">
        <f t="shared" si="171"/>
        <v/>
      </c>
      <c r="S975" s="52" t="str">
        <f t="shared" si="179"/>
        <v/>
      </c>
      <c r="T975" s="81" t="str">
        <f t="shared" si="172"/>
        <v/>
      </c>
      <c r="U975" s="53" t="str">
        <f>IF(S975="","",COUNTIF($S$7:S975,"該当２"))</f>
        <v/>
      </c>
      <c r="V975" s="56" t="str">
        <f t="shared" si="173"/>
        <v/>
      </c>
      <c r="W975" s="81" t="str">
        <f t="shared" si="174"/>
        <v/>
      </c>
      <c r="X975" s="53" t="str">
        <f>IF(V975="","",COUNTIF($V$7:V975,"該当３"))</f>
        <v/>
      </c>
    </row>
    <row r="976" spans="1:24">
      <c r="A976" s="237">
        <v>2020212011</v>
      </c>
      <c r="B976" s="237">
        <v>20</v>
      </c>
      <c r="C976" s="238">
        <v>202</v>
      </c>
      <c r="D976" s="239">
        <v>12</v>
      </c>
      <c r="E976" s="238">
        <v>11</v>
      </c>
      <c r="F976" s="237" t="s">
        <v>511</v>
      </c>
      <c r="G976" s="237" t="s">
        <v>1154</v>
      </c>
      <c r="H976" s="237" t="s">
        <v>1278</v>
      </c>
      <c r="I976" s="237" t="s">
        <v>1285</v>
      </c>
      <c r="J976" s="51"/>
      <c r="K976" s="52" t="str">
        <f t="shared" si="175"/>
        <v/>
      </c>
      <c r="L976" s="81" t="str">
        <f t="shared" si="176"/>
        <v/>
      </c>
      <c r="M976" s="53" t="str">
        <f>IF(K976="","",COUNTIF($K$7:K976,"ﾘｽﾄ１"))</f>
        <v/>
      </c>
      <c r="N976" s="53" t="str">
        <f t="shared" si="177"/>
        <v/>
      </c>
      <c r="O976" s="54" t="str">
        <f t="shared" si="178"/>
        <v/>
      </c>
      <c r="P976" s="53" t="str">
        <f t="shared" si="169"/>
        <v/>
      </c>
      <c r="Q976" s="52" t="str">
        <f t="shared" si="170"/>
        <v/>
      </c>
      <c r="R976" s="55" t="str">
        <f t="shared" si="171"/>
        <v/>
      </c>
      <c r="S976" s="52" t="str">
        <f t="shared" si="179"/>
        <v/>
      </c>
      <c r="T976" s="81" t="str">
        <f t="shared" si="172"/>
        <v/>
      </c>
      <c r="U976" s="53" t="str">
        <f>IF(S976="","",COUNTIF($S$7:S976,"該当２"))</f>
        <v/>
      </c>
      <c r="V976" s="56" t="str">
        <f t="shared" si="173"/>
        <v/>
      </c>
      <c r="W976" s="81" t="str">
        <f t="shared" si="174"/>
        <v/>
      </c>
      <c r="X976" s="53" t="str">
        <f>IF(V976="","",COUNTIF($V$7:V976,"該当３"))</f>
        <v/>
      </c>
    </row>
    <row r="977" spans="1:24">
      <c r="A977" s="237">
        <v>2020212012</v>
      </c>
      <c r="B977" s="237">
        <v>20</v>
      </c>
      <c r="C977" s="238">
        <v>202</v>
      </c>
      <c r="D977" s="239">
        <v>12</v>
      </c>
      <c r="E977" s="238">
        <v>12</v>
      </c>
      <c r="F977" s="237" t="s">
        <v>511</v>
      </c>
      <c r="G977" s="237" t="s">
        <v>1154</v>
      </c>
      <c r="H977" s="237" t="s">
        <v>1278</v>
      </c>
      <c r="I977" s="237" t="s">
        <v>1286</v>
      </c>
      <c r="J977" s="51"/>
      <c r="K977" s="52" t="str">
        <f t="shared" si="175"/>
        <v/>
      </c>
      <c r="L977" s="81" t="str">
        <f t="shared" si="176"/>
        <v/>
      </c>
      <c r="M977" s="53" t="str">
        <f>IF(K977="","",COUNTIF($K$7:K977,"ﾘｽﾄ１"))</f>
        <v/>
      </c>
      <c r="N977" s="53" t="str">
        <f t="shared" si="177"/>
        <v/>
      </c>
      <c r="O977" s="54" t="str">
        <f t="shared" si="178"/>
        <v/>
      </c>
      <c r="P977" s="53" t="str">
        <f t="shared" si="169"/>
        <v/>
      </c>
      <c r="Q977" s="52" t="str">
        <f t="shared" si="170"/>
        <v/>
      </c>
      <c r="R977" s="55" t="str">
        <f t="shared" si="171"/>
        <v/>
      </c>
      <c r="S977" s="52" t="str">
        <f t="shared" si="179"/>
        <v/>
      </c>
      <c r="T977" s="81" t="str">
        <f t="shared" si="172"/>
        <v/>
      </c>
      <c r="U977" s="53" t="str">
        <f>IF(S977="","",COUNTIF($S$7:S977,"該当２"))</f>
        <v/>
      </c>
      <c r="V977" s="56" t="str">
        <f t="shared" si="173"/>
        <v/>
      </c>
      <c r="W977" s="81" t="str">
        <f t="shared" si="174"/>
        <v/>
      </c>
      <c r="X977" s="53" t="str">
        <f>IF(V977="","",COUNTIF($V$7:V977,"該当３"))</f>
        <v/>
      </c>
    </row>
    <row r="978" spans="1:24">
      <c r="A978" s="237">
        <v>2020212013</v>
      </c>
      <c r="B978" s="237">
        <v>20</v>
      </c>
      <c r="C978" s="238">
        <v>202</v>
      </c>
      <c r="D978" s="239">
        <v>12</v>
      </c>
      <c r="E978" s="238">
        <v>13</v>
      </c>
      <c r="F978" s="237" t="s">
        <v>511</v>
      </c>
      <c r="G978" s="237" t="s">
        <v>1154</v>
      </c>
      <c r="H978" s="237" t="s">
        <v>1278</v>
      </c>
      <c r="I978" s="237" t="s">
        <v>1287</v>
      </c>
      <c r="J978" s="51"/>
      <c r="K978" s="52" t="str">
        <f t="shared" si="175"/>
        <v/>
      </c>
      <c r="L978" s="81" t="str">
        <f t="shared" si="176"/>
        <v/>
      </c>
      <c r="M978" s="53" t="str">
        <f>IF(K978="","",COUNTIF($K$7:K978,"ﾘｽﾄ１"))</f>
        <v/>
      </c>
      <c r="N978" s="53" t="str">
        <f t="shared" si="177"/>
        <v/>
      </c>
      <c r="O978" s="54" t="str">
        <f t="shared" si="178"/>
        <v/>
      </c>
      <c r="P978" s="53" t="str">
        <f t="shared" si="169"/>
        <v/>
      </c>
      <c r="Q978" s="52" t="str">
        <f t="shared" si="170"/>
        <v/>
      </c>
      <c r="R978" s="55" t="str">
        <f t="shared" si="171"/>
        <v/>
      </c>
      <c r="S978" s="52" t="str">
        <f t="shared" si="179"/>
        <v/>
      </c>
      <c r="T978" s="81" t="str">
        <f t="shared" si="172"/>
        <v/>
      </c>
      <c r="U978" s="53" t="str">
        <f>IF(S978="","",COUNTIF($S$7:S978,"該当２"))</f>
        <v/>
      </c>
      <c r="V978" s="56" t="str">
        <f t="shared" si="173"/>
        <v/>
      </c>
      <c r="W978" s="81" t="str">
        <f t="shared" si="174"/>
        <v/>
      </c>
      <c r="X978" s="53" t="str">
        <f>IF(V978="","",COUNTIF($V$7:V978,"該当３"))</f>
        <v/>
      </c>
    </row>
    <row r="979" spans="1:24">
      <c r="A979" s="237">
        <v>2020212014</v>
      </c>
      <c r="B979" s="237">
        <v>20</v>
      </c>
      <c r="C979" s="238">
        <v>202</v>
      </c>
      <c r="D979" s="239">
        <v>12</v>
      </c>
      <c r="E979" s="238">
        <v>14</v>
      </c>
      <c r="F979" s="237" t="s">
        <v>511</v>
      </c>
      <c r="G979" s="237" t="s">
        <v>1154</v>
      </c>
      <c r="H979" s="237" t="s">
        <v>1278</v>
      </c>
      <c r="I979" s="237" t="s">
        <v>1288</v>
      </c>
      <c r="J979" s="51"/>
      <c r="K979" s="52" t="str">
        <f t="shared" si="175"/>
        <v/>
      </c>
      <c r="L979" s="81" t="str">
        <f t="shared" si="176"/>
        <v/>
      </c>
      <c r="M979" s="53" t="str">
        <f>IF(K979="","",COUNTIF($K$7:K979,"ﾘｽﾄ１"))</f>
        <v/>
      </c>
      <c r="N979" s="53" t="str">
        <f t="shared" si="177"/>
        <v/>
      </c>
      <c r="O979" s="54" t="str">
        <f t="shared" si="178"/>
        <v/>
      </c>
      <c r="P979" s="53" t="str">
        <f t="shared" si="169"/>
        <v/>
      </c>
      <c r="Q979" s="52" t="str">
        <f t="shared" si="170"/>
        <v/>
      </c>
      <c r="R979" s="55" t="str">
        <f t="shared" si="171"/>
        <v/>
      </c>
      <c r="S979" s="52" t="str">
        <f t="shared" si="179"/>
        <v/>
      </c>
      <c r="T979" s="81" t="str">
        <f t="shared" si="172"/>
        <v/>
      </c>
      <c r="U979" s="53" t="str">
        <f>IF(S979="","",COUNTIF($S$7:S979,"該当２"))</f>
        <v/>
      </c>
      <c r="V979" s="56" t="str">
        <f t="shared" si="173"/>
        <v/>
      </c>
      <c r="W979" s="81" t="str">
        <f t="shared" si="174"/>
        <v/>
      </c>
      <c r="X979" s="53" t="str">
        <f>IF(V979="","",COUNTIF($V$7:V979,"該当３"))</f>
        <v/>
      </c>
    </row>
    <row r="980" spans="1:24">
      <c r="A980" s="237">
        <v>2020213000</v>
      </c>
      <c r="B980" s="237">
        <v>20</v>
      </c>
      <c r="C980" s="238">
        <v>202</v>
      </c>
      <c r="D980" s="239">
        <v>13</v>
      </c>
      <c r="E980" s="238">
        <v>0</v>
      </c>
      <c r="F980" s="237" t="s">
        <v>511</v>
      </c>
      <c r="G980" s="237" t="s">
        <v>1154</v>
      </c>
      <c r="H980" s="237" t="s">
        <v>1289</v>
      </c>
      <c r="I980" s="237"/>
      <c r="J980" s="51"/>
      <c r="K980" s="52" t="str">
        <f t="shared" si="175"/>
        <v/>
      </c>
      <c r="L980" s="81" t="str">
        <f t="shared" si="176"/>
        <v/>
      </c>
      <c r="M980" s="53" t="str">
        <f>IF(K980="","",COUNTIF($K$7:K980,"ﾘｽﾄ１"))</f>
        <v/>
      </c>
      <c r="N980" s="53" t="str">
        <f t="shared" si="177"/>
        <v/>
      </c>
      <c r="O980" s="54" t="str">
        <f t="shared" si="178"/>
        <v/>
      </c>
      <c r="P980" s="53" t="str">
        <f t="shared" si="169"/>
        <v/>
      </c>
      <c r="Q980" s="52" t="str">
        <f t="shared" si="170"/>
        <v/>
      </c>
      <c r="R980" s="55" t="str">
        <f t="shared" si="171"/>
        <v/>
      </c>
      <c r="S980" s="52" t="str">
        <f t="shared" si="179"/>
        <v/>
      </c>
      <c r="T980" s="81" t="str">
        <f t="shared" si="172"/>
        <v/>
      </c>
      <c r="U980" s="53" t="str">
        <f>IF(S980="","",COUNTIF($S$7:S980,"該当２"))</f>
        <v/>
      </c>
      <c r="V980" s="56" t="str">
        <f t="shared" si="173"/>
        <v/>
      </c>
      <c r="W980" s="81" t="str">
        <f t="shared" si="174"/>
        <v/>
      </c>
      <c r="X980" s="53" t="str">
        <f>IF(V980="","",COUNTIF($V$7:V980,"該当３"))</f>
        <v/>
      </c>
    </row>
    <row r="981" spans="1:24">
      <c r="A981" s="237">
        <v>2020213001</v>
      </c>
      <c r="B981" s="237">
        <v>20</v>
      </c>
      <c r="C981" s="238">
        <v>202</v>
      </c>
      <c r="D981" s="239">
        <v>13</v>
      </c>
      <c r="E981" s="238">
        <v>1</v>
      </c>
      <c r="F981" s="237" t="s">
        <v>511</v>
      </c>
      <c r="G981" s="237" t="s">
        <v>1154</v>
      </c>
      <c r="H981" s="237" t="s">
        <v>1289</v>
      </c>
      <c r="I981" s="237" t="s">
        <v>1290</v>
      </c>
      <c r="J981" s="51"/>
      <c r="K981" s="52" t="str">
        <f t="shared" si="175"/>
        <v/>
      </c>
      <c r="L981" s="81" t="str">
        <f t="shared" si="176"/>
        <v/>
      </c>
      <c r="M981" s="53" t="str">
        <f>IF(K981="","",COUNTIF($K$7:K981,"ﾘｽﾄ１"))</f>
        <v/>
      </c>
      <c r="N981" s="53" t="str">
        <f t="shared" si="177"/>
        <v/>
      </c>
      <c r="O981" s="54" t="str">
        <f t="shared" si="178"/>
        <v/>
      </c>
      <c r="P981" s="53" t="str">
        <f t="shared" si="169"/>
        <v/>
      </c>
      <c r="Q981" s="52" t="str">
        <f t="shared" si="170"/>
        <v/>
      </c>
      <c r="R981" s="55" t="str">
        <f t="shared" si="171"/>
        <v/>
      </c>
      <c r="S981" s="52" t="str">
        <f t="shared" si="179"/>
        <v/>
      </c>
      <c r="T981" s="81" t="str">
        <f t="shared" si="172"/>
        <v/>
      </c>
      <c r="U981" s="53" t="str">
        <f>IF(S981="","",COUNTIF($S$7:S981,"該当２"))</f>
        <v/>
      </c>
      <c r="V981" s="56" t="str">
        <f t="shared" si="173"/>
        <v/>
      </c>
      <c r="W981" s="81" t="str">
        <f t="shared" si="174"/>
        <v/>
      </c>
      <c r="X981" s="53" t="str">
        <f>IF(V981="","",COUNTIF($V$7:V981,"該当３"))</f>
        <v/>
      </c>
    </row>
    <row r="982" spans="1:24">
      <c r="A982" s="237">
        <v>2020213002</v>
      </c>
      <c r="B982" s="237">
        <v>20</v>
      </c>
      <c r="C982" s="238">
        <v>202</v>
      </c>
      <c r="D982" s="239">
        <v>13</v>
      </c>
      <c r="E982" s="238">
        <v>2</v>
      </c>
      <c r="F982" s="237" t="s">
        <v>511</v>
      </c>
      <c r="G982" s="237" t="s">
        <v>1154</v>
      </c>
      <c r="H982" s="237" t="s">
        <v>1289</v>
      </c>
      <c r="I982" s="237" t="s">
        <v>1291</v>
      </c>
      <c r="J982" s="51"/>
      <c r="K982" s="52" t="str">
        <f t="shared" si="175"/>
        <v/>
      </c>
      <c r="L982" s="81" t="str">
        <f t="shared" si="176"/>
        <v/>
      </c>
      <c r="M982" s="53" t="str">
        <f>IF(K982="","",COUNTIF($K$7:K982,"ﾘｽﾄ１"))</f>
        <v/>
      </c>
      <c r="N982" s="53" t="str">
        <f t="shared" si="177"/>
        <v/>
      </c>
      <c r="O982" s="54" t="str">
        <f t="shared" si="178"/>
        <v/>
      </c>
      <c r="P982" s="53" t="str">
        <f t="shared" si="169"/>
        <v/>
      </c>
      <c r="Q982" s="52" t="str">
        <f t="shared" si="170"/>
        <v/>
      </c>
      <c r="R982" s="55" t="str">
        <f t="shared" si="171"/>
        <v/>
      </c>
      <c r="S982" s="52" t="str">
        <f t="shared" si="179"/>
        <v/>
      </c>
      <c r="T982" s="81" t="str">
        <f t="shared" si="172"/>
        <v/>
      </c>
      <c r="U982" s="53" t="str">
        <f>IF(S982="","",COUNTIF($S$7:S982,"該当２"))</f>
        <v/>
      </c>
      <c r="V982" s="56" t="str">
        <f t="shared" si="173"/>
        <v/>
      </c>
      <c r="W982" s="81" t="str">
        <f t="shared" si="174"/>
        <v/>
      </c>
      <c r="X982" s="53" t="str">
        <f>IF(V982="","",COUNTIF($V$7:V982,"該当３"))</f>
        <v/>
      </c>
    </row>
    <row r="983" spans="1:24">
      <c r="A983" s="237">
        <v>2020213003</v>
      </c>
      <c r="B983" s="237">
        <v>20</v>
      </c>
      <c r="C983" s="238">
        <v>202</v>
      </c>
      <c r="D983" s="239">
        <v>13</v>
      </c>
      <c r="E983" s="238">
        <v>3</v>
      </c>
      <c r="F983" s="237" t="s">
        <v>511</v>
      </c>
      <c r="G983" s="237" t="s">
        <v>1154</v>
      </c>
      <c r="H983" s="237" t="s">
        <v>1289</v>
      </c>
      <c r="I983" s="237" t="s">
        <v>1292</v>
      </c>
      <c r="J983" s="51"/>
      <c r="K983" s="52" t="str">
        <f t="shared" si="175"/>
        <v/>
      </c>
      <c r="L983" s="81" t="str">
        <f t="shared" si="176"/>
        <v/>
      </c>
      <c r="M983" s="53" t="str">
        <f>IF(K983="","",COUNTIF($K$7:K983,"ﾘｽﾄ１"))</f>
        <v/>
      </c>
      <c r="N983" s="53" t="str">
        <f t="shared" si="177"/>
        <v/>
      </c>
      <c r="O983" s="54" t="str">
        <f t="shared" si="178"/>
        <v/>
      </c>
      <c r="P983" s="53" t="str">
        <f t="shared" si="169"/>
        <v/>
      </c>
      <c r="Q983" s="52" t="str">
        <f t="shared" si="170"/>
        <v/>
      </c>
      <c r="R983" s="55" t="str">
        <f t="shared" si="171"/>
        <v/>
      </c>
      <c r="S983" s="52" t="str">
        <f t="shared" si="179"/>
        <v/>
      </c>
      <c r="T983" s="81" t="str">
        <f t="shared" si="172"/>
        <v/>
      </c>
      <c r="U983" s="53" t="str">
        <f>IF(S983="","",COUNTIF($S$7:S983,"該当２"))</f>
        <v/>
      </c>
      <c r="V983" s="56" t="str">
        <f t="shared" si="173"/>
        <v/>
      </c>
      <c r="W983" s="81" t="str">
        <f t="shared" si="174"/>
        <v/>
      </c>
      <c r="X983" s="53" t="str">
        <f>IF(V983="","",COUNTIF($V$7:V983,"該当３"))</f>
        <v/>
      </c>
    </row>
    <row r="984" spans="1:24">
      <c r="A984" s="237">
        <v>2020213004</v>
      </c>
      <c r="B984" s="237">
        <v>20</v>
      </c>
      <c r="C984" s="238">
        <v>202</v>
      </c>
      <c r="D984" s="239">
        <v>13</v>
      </c>
      <c r="E984" s="238">
        <v>4</v>
      </c>
      <c r="F984" s="237" t="s">
        <v>511</v>
      </c>
      <c r="G984" s="237" t="s">
        <v>1154</v>
      </c>
      <c r="H984" s="237" t="s">
        <v>1289</v>
      </c>
      <c r="I984" s="237" t="s">
        <v>1293</v>
      </c>
      <c r="J984" s="51"/>
      <c r="K984" s="52" t="str">
        <f t="shared" si="175"/>
        <v/>
      </c>
      <c r="L984" s="81" t="str">
        <f t="shared" si="176"/>
        <v/>
      </c>
      <c r="M984" s="53" t="str">
        <f>IF(K984="","",COUNTIF($K$7:K984,"ﾘｽﾄ１"))</f>
        <v/>
      </c>
      <c r="N984" s="53" t="str">
        <f t="shared" si="177"/>
        <v/>
      </c>
      <c r="O984" s="54" t="str">
        <f t="shared" si="178"/>
        <v/>
      </c>
      <c r="P984" s="53" t="str">
        <f t="shared" si="169"/>
        <v/>
      </c>
      <c r="Q984" s="52" t="str">
        <f t="shared" si="170"/>
        <v/>
      </c>
      <c r="R984" s="55" t="str">
        <f t="shared" si="171"/>
        <v/>
      </c>
      <c r="S984" s="52" t="str">
        <f t="shared" si="179"/>
        <v/>
      </c>
      <c r="T984" s="81" t="str">
        <f t="shared" si="172"/>
        <v/>
      </c>
      <c r="U984" s="53" t="str">
        <f>IF(S984="","",COUNTIF($S$7:S984,"該当２"))</f>
        <v/>
      </c>
      <c r="V984" s="56" t="str">
        <f t="shared" si="173"/>
        <v/>
      </c>
      <c r="W984" s="81" t="str">
        <f t="shared" si="174"/>
        <v/>
      </c>
      <c r="X984" s="53" t="str">
        <f>IF(V984="","",COUNTIF($V$7:V984,"該当３"))</f>
        <v/>
      </c>
    </row>
    <row r="985" spans="1:24">
      <c r="A985" s="237">
        <v>2020213005</v>
      </c>
      <c r="B985" s="237">
        <v>20</v>
      </c>
      <c r="C985" s="238">
        <v>202</v>
      </c>
      <c r="D985" s="239">
        <v>13</v>
      </c>
      <c r="E985" s="238">
        <v>5</v>
      </c>
      <c r="F985" s="237" t="s">
        <v>511</v>
      </c>
      <c r="G985" s="237" t="s">
        <v>1154</v>
      </c>
      <c r="H985" s="237" t="s">
        <v>1289</v>
      </c>
      <c r="I985" s="237" t="s">
        <v>1294</v>
      </c>
      <c r="J985" s="51"/>
      <c r="K985" s="52" t="str">
        <f t="shared" si="175"/>
        <v/>
      </c>
      <c r="L985" s="81" t="str">
        <f t="shared" si="176"/>
        <v/>
      </c>
      <c r="M985" s="53" t="str">
        <f>IF(K985="","",COUNTIF($K$7:K985,"ﾘｽﾄ１"))</f>
        <v/>
      </c>
      <c r="N985" s="53" t="str">
        <f t="shared" si="177"/>
        <v/>
      </c>
      <c r="O985" s="54" t="str">
        <f t="shared" si="178"/>
        <v/>
      </c>
      <c r="P985" s="53" t="str">
        <f t="shared" si="169"/>
        <v/>
      </c>
      <c r="Q985" s="52" t="str">
        <f t="shared" si="170"/>
        <v/>
      </c>
      <c r="R985" s="55" t="str">
        <f t="shared" si="171"/>
        <v/>
      </c>
      <c r="S985" s="52" t="str">
        <f t="shared" si="179"/>
        <v/>
      </c>
      <c r="T985" s="81" t="str">
        <f t="shared" si="172"/>
        <v/>
      </c>
      <c r="U985" s="53" t="str">
        <f>IF(S985="","",COUNTIF($S$7:S985,"該当２"))</f>
        <v/>
      </c>
      <c r="V985" s="56" t="str">
        <f t="shared" si="173"/>
        <v/>
      </c>
      <c r="W985" s="81" t="str">
        <f t="shared" si="174"/>
        <v/>
      </c>
      <c r="X985" s="53" t="str">
        <f>IF(V985="","",COUNTIF($V$7:V985,"該当３"))</f>
        <v/>
      </c>
    </row>
    <row r="986" spans="1:24">
      <c r="A986" s="237">
        <v>2020214000</v>
      </c>
      <c r="B986" s="237">
        <v>20</v>
      </c>
      <c r="C986" s="238">
        <v>202</v>
      </c>
      <c r="D986" s="239">
        <v>14</v>
      </c>
      <c r="E986" s="238">
        <v>0</v>
      </c>
      <c r="F986" s="237" t="s">
        <v>511</v>
      </c>
      <c r="G986" s="237" t="s">
        <v>1154</v>
      </c>
      <c r="H986" s="237" t="s">
        <v>1295</v>
      </c>
      <c r="I986" s="237"/>
      <c r="J986" s="51"/>
      <c r="K986" s="52" t="str">
        <f t="shared" si="175"/>
        <v/>
      </c>
      <c r="L986" s="81" t="str">
        <f t="shared" si="176"/>
        <v/>
      </c>
      <c r="M986" s="53" t="str">
        <f>IF(K986="","",COUNTIF($K$7:K986,"ﾘｽﾄ１"))</f>
        <v/>
      </c>
      <c r="N986" s="53" t="str">
        <f t="shared" si="177"/>
        <v/>
      </c>
      <c r="O986" s="54" t="str">
        <f t="shared" si="178"/>
        <v/>
      </c>
      <c r="P986" s="53" t="str">
        <f t="shared" si="169"/>
        <v/>
      </c>
      <c r="Q986" s="52" t="str">
        <f t="shared" si="170"/>
        <v/>
      </c>
      <c r="R986" s="55" t="str">
        <f t="shared" si="171"/>
        <v/>
      </c>
      <c r="S986" s="52" t="str">
        <f t="shared" si="179"/>
        <v/>
      </c>
      <c r="T986" s="81" t="str">
        <f t="shared" si="172"/>
        <v/>
      </c>
      <c r="U986" s="53" t="str">
        <f>IF(S986="","",COUNTIF($S$7:S986,"該当２"))</f>
        <v/>
      </c>
      <c r="V986" s="56" t="str">
        <f t="shared" si="173"/>
        <v/>
      </c>
      <c r="W986" s="81" t="str">
        <f t="shared" si="174"/>
        <v/>
      </c>
      <c r="X986" s="53" t="str">
        <f>IF(V986="","",COUNTIF($V$7:V986,"該当３"))</f>
        <v/>
      </c>
    </row>
    <row r="987" spans="1:24">
      <c r="A987" s="237">
        <v>2020214001</v>
      </c>
      <c r="B987" s="237">
        <v>20</v>
      </c>
      <c r="C987" s="238">
        <v>202</v>
      </c>
      <c r="D987" s="239">
        <v>14</v>
      </c>
      <c r="E987" s="238">
        <v>1</v>
      </c>
      <c r="F987" s="237" t="s">
        <v>511</v>
      </c>
      <c r="G987" s="237" t="s">
        <v>1154</v>
      </c>
      <c r="H987" s="237" t="s">
        <v>1295</v>
      </c>
      <c r="I987" s="237" t="s">
        <v>1011</v>
      </c>
      <c r="J987" s="51"/>
      <c r="K987" s="52" t="str">
        <f t="shared" si="175"/>
        <v/>
      </c>
      <c r="L987" s="81" t="str">
        <f t="shared" si="176"/>
        <v/>
      </c>
      <c r="M987" s="53" t="str">
        <f>IF(K987="","",COUNTIF($K$7:K987,"ﾘｽﾄ１"))</f>
        <v/>
      </c>
      <c r="N987" s="53" t="str">
        <f t="shared" si="177"/>
        <v/>
      </c>
      <c r="O987" s="54" t="str">
        <f t="shared" si="178"/>
        <v/>
      </c>
      <c r="P987" s="53" t="str">
        <f t="shared" si="169"/>
        <v/>
      </c>
      <c r="Q987" s="52" t="str">
        <f t="shared" si="170"/>
        <v/>
      </c>
      <c r="R987" s="55" t="str">
        <f t="shared" si="171"/>
        <v/>
      </c>
      <c r="S987" s="52" t="str">
        <f t="shared" si="179"/>
        <v/>
      </c>
      <c r="T987" s="81" t="str">
        <f t="shared" si="172"/>
        <v/>
      </c>
      <c r="U987" s="53" t="str">
        <f>IF(S987="","",COUNTIF($S$7:S987,"該当２"))</f>
        <v/>
      </c>
      <c r="V987" s="56" t="str">
        <f t="shared" si="173"/>
        <v/>
      </c>
      <c r="W987" s="81" t="str">
        <f t="shared" si="174"/>
        <v/>
      </c>
      <c r="X987" s="53" t="str">
        <f>IF(V987="","",COUNTIF($V$7:V987,"該当３"))</f>
        <v/>
      </c>
    </row>
    <row r="988" spans="1:24">
      <c r="A988" s="237">
        <v>2020214002</v>
      </c>
      <c r="B988" s="237">
        <v>20</v>
      </c>
      <c r="C988" s="238">
        <v>202</v>
      </c>
      <c r="D988" s="239">
        <v>14</v>
      </c>
      <c r="E988" s="238">
        <v>2</v>
      </c>
      <c r="F988" s="237" t="s">
        <v>511</v>
      </c>
      <c r="G988" s="237" t="s">
        <v>1154</v>
      </c>
      <c r="H988" s="237" t="s">
        <v>1295</v>
      </c>
      <c r="I988" s="237" t="s">
        <v>1296</v>
      </c>
      <c r="J988" s="51"/>
      <c r="K988" s="52" t="str">
        <f t="shared" si="175"/>
        <v/>
      </c>
      <c r="L988" s="81" t="str">
        <f t="shared" si="176"/>
        <v/>
      </c>
      <c r="M988" s="53" t="str">
        <f>IF(K988="","",COUNTIF($K$7:K988,"ﾘｽﾄ１"))</f>
        <v/>
      </c>
      <c r="N988" s="53" t="str">
        <f t="shared" si="177"/>
        <v/>
      </c>
      <c r="O988" s="54" t="str">
        <f t="shared" si="178"/>
        <v/>
      </c>
      <c r="P988" s="53" t="str">
        <f t="shared" si="169"/>
        <v/>
      </c>
      <c r="Q988" s="52" t="str">
        <f t="shared" si="170"/>
        <v/>
      </c>
      <c r="R988" s="55" t="str">
        <f t="shared" si="171"/>
        <v/>
      </c>
      <c r="S988" s="52" t="str">
        <f t="shared" si="179"/>
        <v/>
      </c>
      <c r="T988" s="81" t="str">
        <f t="shared" si="172"/>
        <v/>
      </c>
      <c r="U988" s="53" t="str">
        <f>IF(S988="","",COUNTIF($S$7:S988,"該当２"))</f>
        <v/>
      </c>
      <c r="V988" s="56" t="str">
        <f t="shared" si="173"/>
        <v/>
      </c>
      <c r="W988" s="81" t="str">
        <f t="shared" si="174"/>
        <v/>
      </c>
      <c r="X988" s="53" t="str">
        <f>IF(V988="","",COUNTIF($V$7:V988,"該当３"))</f>
        <v/>
      </c>
    </row>
    <row r="989" spans="1:24">
      <c r="A989" s="237">
        <v>2020214003</v>
      </c>
      <c r="B989" s="237">
        <v>20</v>
      </c>
      <c r="C989" s="238">
        <v>202</v>
      </c>
      <c r="D989" s="239">
        <v>14</v>
      </c>
      <c r="E989" s="238">
        <v>3</v>
      </c>
      <c r="F989" s="237" t="s">
        <v>511</v>
      </c>
      <c r="G989" s="237" t="s">
        <v>1154</v>
      </c>
      <c r="H989" s="237" t="s">
        <v>1295</v>
      </c>
      <c r="I989" s="237" t="s">
        <v>354</v>
      </c>
      <c r="J989" s="51"/>
      <c r="K989" s="52" t="str">
        <f t="shared" si="175"/>
        <v/>
      </c>
      <c r="L989" s="81" t="str">
        <f t="shared" si="176"/>
        <v/>
      </c>
      <c r="M989" s="53" t="str">
        <f>IF(K989="","",COUNTIF($K$7:K989,"ﾘｽﾄ１"))</f>
        <v/>
      </c>
      <c r="N989" s="53" t="str">
        <f t="shared" si="177"/>
        <v/>
      </c>
      <c r="O989" s="54" t="str">
        <f t="shared" si="178"/>
        <v/>
      </c>
      <c r="P989" s="53" t="str">
        <f t="shared" si="169"/>
        <v/>
      </c>
      <c r="Q989" s="52" t="str">
        <f t="shared" si="170"/>
        <v/>
      </c>
      <c r="R989" s="55" t="str">
        <f t="shared" si="171"/>
        <v/>
      </c>
      <c r="S989" s="52" t="str">
        <f t="shared" si="179"/>
        <v/>
      </c>
      <c r="T989" s="81" t="str">
        <f t="shared" si="172"/>
        <v/>
      </c>
      <c r="U989" s="53" t="str">
        <f>IF(S989="","",COUNTIF($S$7:S989,"該当２"))</f>
        <v/>
      </c>
      <c r="V989" s="56" t="str">
        <f t="shared" si="173"/>
        <v/>
      </c>
      <c r="W989" s="81" t="str">
        <f t="shared" si="174"/>
        <v/>
      </c>
      <c r="X989" s="53" t="str">
        <f>IF(V989="","",COUNTIF($V$7:V989,"該当３"))</f>
        <v/>
      </c>
    </row>
    <row r="990" spans="1:24">
      <c r="A990" s="237">
        <v>2020214004</v>
      </c>
      <c r="B990" s="237">
        <v>20</v>
      </c>
      <c r="C990" s="238">
        <v>202</v>
      </c>
      <c r="D990" s="239">
        <v>14</v>
      </c>
      <c r="E990" s="238">
        <v>4</v>
      </c>
      <c r="F990" s="237" t="s">
        <v>511</v>
      </c>
      <c r="G990" s="237" t="s">
        <v>1154</v>
      </c>
      <c r="H990" s="237" t="s">
        <v>1295</v>
      </c>
      <c r="I990" s="237" t="s">
        <v>1297</v>
      </c>
      <c r="J990" s="51"/>
      <c r="K990" s="52" t="str">
        <f t="shared" si="175"/>
        <v/>
      </c>
      <c r="L990" s="81" t="str">
        <f t="shared" si="176"/>
        <v/>
      </c>
      <c r="M990" s="53" t="str">
        <f>IF(K990="","",COUNTIF($K$7:K990,"ﾘｽﾄ１"))</f>
        <v/>
      </c>
      <c r="N990" s="53" t="str">
        <f t="shared" si="177"/>
        <v/>
      </c>
      <c r="O990" s="54" t="str">
        <f t="shared" si="178"/>
        <v/>
      </c>
      <c r="P990" s="53" t="str">
        <f t="shared" si="169"/>
        <v/>
      </c>
      <c r="Q990" s="52" t="str">
        <f t="shared" si="170"/>
        <v/>
      </c>
      <c r="R990" s="55" t="str">
        <f t="shared" si="171"/>
        <v/>
      </c>
      <c r="S990" s="52" t="str">
        <f t="shared" si="179"/>
        <v/>
      </c>
      <c r="T990" s="81" t="str">
        <f t="shared" si="172"/>
        <v/>
      </c>
      <c r="U990" s="53" t="str">
        <f>IF(S990="","",COUNTIF($S$7:S990,"該当２"))</f>
        <v/>
      </c>
      <c r="V990" s="56" t="str">
        <f t="shared" si="173"/>
        <v/>
      </c>
      <c r="W990" s="81" t="str">
        <f t="shared" si="174"/>
        <v/>
      </c>
      <c r="X990" s="53" t="str">
        <f>IF(V990="","",COUNTIF($V$7:V990,"該当３"))</f>
        <v/>
      </c>
    </row>
    <row r="991" spans="1:24">
      <c r="A991" s="237">
        <v>2020214005</v>
      </c>
      <c r="B991" s="237">
        <v>20</v>
      </c>
      <c r="C991" s="238">
        <v>202</v>
      </c>
      <c r="D991" s="239">
        <v>14</v>
      </c>
      <c r="E991" s="238">
        <v>5</v>
      </c>
      <c r="F991" s="237" t="s">
        <v>511</v>
      </c>
      <c r="G991" s="237" t="s">
        <v>1154</v>
      </c>
      <c r="H991" s="237" t="s">
        <v>1295</v>
      </c>
      <c r="I991" s="237" t="s">
        <v>1298</v>
      </c>
      <c r="J991" s="51"/>
      <c r="K991" s="52" t="str">
        <f t="shared" si="175"/>
        <v/>
      </c>
      <c r="L991" s="81" t="str">
        <f t="shared" si="176"/>
        <v/>
      </c>
      <c r="M991" s="53" t="str">
        <f>IF(K991="","",COUNTIF($K$7:K991,"ﾘｽﾄ１"))</f>
        <v/>
      </c>
      <c r="N991" s="53" t="str">
        <f t="shared" si="177"/>
        <v/>
      </c>
      <c r="O991" s="54" t="str">
        <f t="shared" si="178"/>
        <v/>
      </c>
      <c r="P991" s="53" t="str">
        <f t="shared" si="169"/>
        <v/>
      </c>
      <c r="Q991" s="52" t="str">
        <f t="shared" si="170"/>
        <v/>
      </c>
      <c r="R991" s="55" t="str">
        <f t="shared" si="171"/>
        <v/>
      </c>
      <c r="S991" s="52" t="str">
        <f t="shared" si="179"/>
        <v/>
      </c>
      <c r="T991" s="81" t="str">
        <f t="shared" si="172"/>
        <v/>
      </c>
      <c r="U991" s="53" t="str">
        <f>IF(S991="","",COUNTIF($S$7:S991,"該当２"))</f>
        <v/>
      </c>
      <c r="V991" s="56" t="str">
        <f t="shared" si="173"/>
        <v/>
      </c>
      <c r="W991" s="81" t="str">
        <f t="shared" si="174"/>
        <v/>
      </c>
      <c r="X991" s="53" t="str">
        <f>IF(V991="","",COUNTIF($V$7:V991,"該当３"))</f>
        <v/>
      </c>
    </row>
    <row r="992" spans="1:24">
      <c r="A992" s="237">
        <v>2020214006</v>
      </c>
      <c r="B992" s="237">
        <v>20</v>
      </c>
      <c r="C992" s="238">
        <v>202</v>
      </c>
      <c r="D992" s="239">
        <v>14</v>
      </c>
      <c r="E992" s="238">
        <v>6</v>
      </c>
      <c r="F992" s="237" t="s">
        <v>511</v>
      </c>
      <c r="G992" s="237" t="s">
        <v>1154</v>
      </c>
      <c r="H992" s="237" t="s">
        <v>1295</v>
      </c>
      <c r="I992" s="237" t="s">
        <v>1299</v>
      </c>
      <c r="J992" s="51"/>
      <c r="K992" s="52" t="str">
        <f t="shared" si="175"/>
        <v/>
      </c>
      <c r="L992" s="81" t="str">
        <f t="shared" si="176"/>
        <v/>
      </c>
      <c r="M992" s="53" t="str">
        <f>IF(K992="","",COUNTIF($K$7:K992,"ﾘｽﾄ１"))</f>
        <v/>
      </c>
      <c r="N992" s="53" t="str">
        <f t="shared" si="177"/>
        <v/>
      </c>
      <c r="O992" s="54" t="str">
        <f t="shared" si="178"/>
        <v/>
      </c>
      <c r="P992" s="53" t="str">
        <f t="shared" si="169"/>
        <v/>
      </c>
      <c r="Q992" s="52" t="str">
        <f t="shared" si="170"/>
        <v/>
      </c>
      <c r="R992" s="55" t="str">
        <f t="shared" si="171"/>
        <v/>
      </c>
      <c r="S992" s="52" t="str">
        <f t="shared" si="179"/>
        <v/>
      </c>
      <c r="T992" s="81" t="str">
        <f t="shared" si="172"/>
        <v/>
      </c>
      <c r="U992" s="53" t="str">
        <f>IF(S992="","",COUNTIF($S$7:S992,"該当２"))</f>
        <v/>
      </c>
      <c r="V992" s="56" t="str">
        <f t="shared" si="173"/>
        <v/>
      </c>
      <c r="W992" s="81" t="str">
        <f t="shared" si="174"/>
        <v/>
      </c>
      <c r="X992" s="53" t="str">
        <f>IF(V992="","",COUNTIF($V$7:V992,"該当３"))</f>
        <v/>
      </c>
    </row>
    <row r="993" spans="1:24">
      <c r="A993" s="237">
        <v>2020214007</v>
      </c>
      <c r="B993" s="237">
        <v>20</v>
      </c>
      <c r="C993" s="238">
        <v>202</v>
      </c>
      <c r="D993" s="239">
        <v>14</v>
      </c>
      <c r="E993" s="238">
        <v>7</v>
      </c>
      <c r="F993" s="237" t="s">
        <v>511</v>
      </c>
      <c r="G993" s="237" t="s">
        <v>1154</v>
      </c>
      <c r="H993" s="237" t="s">
        <v>1295</v>
      </c>
      <c r="I993" s="237" t="s">
        <v>1300</v>
      </c>
      <c r="J993" s="51"/>
      <c r="K993" s="52" t="str">
        <f t="shared" si="175"/>
        <v/>
      </c>
      <c r="L993" s="81" t="str">
        <f t="shared" si="176"/>
        <v/>
      </c>
      <c r="M993" s="53" t="str">
        <f>IF(K993="","",COUNTIF($K$7:K993,"ﾘｽﾄ１"))</f>
        <v/>
      </c>
      <c r="N993" s="53" t="str">
        <f t="shared" si="177"/>
        <v/>
      </c>
      <c r="O993" s="54" t="str">
        <f t="shared" si="178"/>
        <v/>
      </c>
      <c r="P993" s="53" t="str">
        <f t="shared" si="169"/>
        <v/>
      </c>
      <c r="Q993" s="52" t="str">
        <f t="shared" si="170"/>
        <v/>
      </c>
      <c r="R993" s="55" t="str">
        <f t="shared" si="171"/>
        <v/>
      </c>
      <c r="S993" s="52" t="str">
        <f t="shared" si="179"/>
        <v/>
      </c>
      <c r="T993" s="81" t="str">
        <f t="shared" si="172"/>
        <v/>
      </c>
      <c r="U993" s="53" t="str">
        <f>IF(S993="","",COUNTIF($S$7:S993,"該当２"))</f>
        <v/>
      </c>
      <c r="V993" s="56" t="str">
        <f t="shared" si="173"/>
        <v/>
      </c>
      <c r="W993" s="81" t="str">
        <f t="shared" si="174"/>
        <v/>
      </c>
      <c r="X993" s="53" t="str">
        <f>IF(V993="","",COUNTIF($V$7:V993,"該当３"))</f>
        <v/>
      </c>
    </row>
    <row r="994" spans="1:24">
      <c r="A994" s="237">
        <v>2020215000</v>
      </c>
      <c r="B994" s="237">
        <v>20</v>
      </c>
      <c r="C994" s="238">
        <v>202</v>
      </c>
      <c r="D994" s="239">
        <v>15</v>
      </c>
      <c r="E994" s="238">
        <v>0</v>
      </c>
      <c r="F994" s="237" t="s">
        <v>511</v>
      </c>
      <c r="G994" s="237" t="s">
        <v>1154</v>
      </c>
      <c r="H994" s="237" t="s">
        <v>1301</v>
      </c>
      <c r="I994" s="237"/>
      <c r="J994" s="51"/>
      <c r="K994" s="52" t="str">
        <f t="shared" si="175"/>
        <v/>
      </c>
      <c r="L994" s="81" t="str">
        <f t="shared" si="176"/>
        <v/>
      </c>
      <c r="M994" s="53" t="str">
        <f>IF(K994="","",COUNTIF($K$7:K994,"ﾘｽﾄ１"))</f>
        <v/>
      </c>
      <c r="N994" s="53" t="str">
        <f t="shared" si="177"/>
        <v/>
      </c>
      <c r="O994" s="54" t="str">
        <f t="shared" si="178"/>
        <v/>
      </c>
      <c r="P994" s="53" t="str">
        <f t="shared" si="169"/>
        <v/>
      </c>
      <c r="Q994" s="52" t="str">
        <f t="shared" si="170"/>
        <v/>
      </c>
      <c r="R994" s="55" t="str">
        <f t="shared" si="171"/>
        <v/>
      </c>
      <c r="S994" s="52" t="str">
        <f t="shared" si="179"/>
        <v/>
      </c>
      <c r="T994" s="81" t="str">
        <f t="shared" si="172"/>
        <v/>
      </c>
      <c r="U994" s="53" t="str">
        <f>IF(S994="","",COUNTIF($S$7:S994,"該当２"))</f>
        <v/>
      </c>
      <c r="V994" s="56" t="str">
        <f t="shared" si="173"/>
        <v/>
      </c>
      <c r="W994" s="81" t="str">
        <f t="shared" si="174"/>
        <v/>
      </c>
      <c r="X994" s="53" t="str">
        <f>IF(V994="","",COUNTIF($V$7:V994,"該当３"))</f>
        <v/>
      </c>
    </row>
    <row r="995" spans="1:24">
      <c r="A995" s="237">
        <v>2020215001</v>
      </c>
      <c r="B995" s="237">
        <v>20</v>
      </c>
      <c r="C995" s="238">
        <v>202</v>
      </c>
      <c r="D995" s="239">
        <v>15</v>
      </c>
      <c r="E995" s="238">
        <v>1</v>
      </c>
      <c r="F995" s="237" t="s">
        <v>511</v>
      </c>
      <c r="G995" s="237" t="s">
        <v>1154</v>
      </c>
      <c r="H995" s="237" t="s">
        <v>1301</v>
      </c>
      <c r="I995" s="237" t="s">
        <v>356</v>
      </c>
      <c r="J995" s="51"/>
      <c r="K995" s="52" t="str">
        <f t="shared" si="175"/>
        <v/>
      </c>
      <c r="L995" s="81" t="str">
        <f t="shared" si="176"/>
        <v/>
      </c>
      <c r="M995" s="53" t="str">
        <f>IF(K995="","",COUNTIF($K$7:K995,"ﾘｽﾄ１"))</f>
        <v/>
      </c>
      <c r="N995" s="53" t="str">
        <f t="shared" si="177"/>
        <v/>
      </c>
      <c r="O995" s="54" t="str">
        <f t="shared" si="178"/>
        <v/>
      </c>
      <c r="P995" s="53" t="str">
        <f t="shared" si="169"/>
        <v/>
      </c>
      <c r="Q995" s="52" t="str">
        <f t="shared" si="170"/>
        <v/>
      </c>
      <c r="R995" s="55" t="str">
        <f t="shared" si="171"/>
        <v/>
      </c>
      <c r="S995" s="52" t="str">
        <f t="shared" si="179"/>
        <v/>
      </c>
      <c r="T995" s="81" t="str">
        <f t="shared" si="172"/>
        <v/>
      </c>
      <c r="U995" s="53" t="str">
        <f>IF(S995="","",COUNTIF($S$7:S995,"該当２"))</f>
        <v/>
      </c>
      <c r="V995" s="56" t="str">
        <f t="shared" si="173"/>
        <v/>
      </c>
      <c r="W995" s="81" t="str">
        <f t="shared" si="174"/>
        <v/>
      </c>
      <c r="X995" s="53" t="str">
        <f>IF(V995="","",COUNTIF($V$7:V995,"該当３"))</f>
        <v/>
      </c>
    </row>
    <row r="996" spans="1:24">
      <c r="A996" s="237">
        <v>2020215002</v>
      </c>
      <c r="B996" s="237">
        <v>20</v>
      </c>
      <c r="C996" s="238">
        <v>202</v>
      </c>
      <c r="D996" s="239">
        <v>15</v>
      </c>
      <c r="E996" s="238">
        <v>2</v>
      </c>
      <c r="F996" s="237" t="s">
        <v>511</v>
      </c>
      <c r="G996" s="237" t="s">
        <v>1154</v>
      </c>
      <c r="H996" s="237" t="s">
        <v>1301</v>
      </c>
      <c r="I996" s="237" t="s">
        <v>1302</v>
      </c>
      <c r="J996" s="51"/>
      <c r="K996" s="52" t="str">
        <f t="shared" si="175"/>
        <v/>
      </c>
      <c r="L996" s="81" t="str">
        <f t="shared" si="176"/>
        <v/>
      </c>
      <c r="M996" s="53" t="str">
        <f>IF(K996="","",COUNTIF($K$7:K996,"ﾘｽﾄ１"))</f>
        <v/>
      </c>
      <c r="N996" s="53" t="str">
        <f t="shared" si="177"/>
        <v/>
      </c>
      <c r="O996" s="54" t="str">
        <f t="shared" si="178"/>
        <v/>
      </c>
      <c r="P996" s="53" t="str">
        <f t="shared" si="169"/>
        <v/>
      </c>
      <c r="Q996" s="52" t="str">
        <f t="shared" si="170"/>
        <v/>
      </c>
      <c r="R996" s="55" t="str">
        <f t="shared" si="171"/>
        <v/>
      </c>
      <c r="S996" s="52" t="str">
        <f t="shared" si="179"/>
        <v/>
      </c>
      <c r="T996" s="81" t="str">
        <f t="shared" si="172"/>
        <v/>
      </c>
      <c r="U996" s="53" t="str">
        <f>IF(S996="","",COUNTIF($S$7:S996,"該当２"))</f>
        <v/>
      </c>
      <c r="V996" s="56" t="str">
        <f t="shared" si="173"/>
        <v/>
      </c>
      <c r="W996" s="81" t="str">
        <f t="shared" si="174"/>
        <v/>
      </c>
      <c r="X996" s="53" t="str">
        <f>IF(V996="","",COUNTIF($V$7:V996,"該当３"))</f>
        <v/>
      </c>
    </row>
    <row r="997" spans="1:24">
      <c r="A997" s="237">
        <v>2020216000</v>
      </c>
      <c r="B997" s="237">
        <v>20</v>
      </c>
      <c r="C997" s="238">
        <v>202</v>
      </c>
      <c r="D997" s="239">
        <v>16</v>
      </c>
      <c r="E997" s="238">
        <v>0</v>
      </c>
      <c r="F997" s="237" t="s">
        <v>511</v>
      </c>
      <c r="G997" s="237" t="s">
        <v>1154</v>
      </c>
      <c r="H997" s="278" t="s">
        <v>1303</v>
      </c>
      <c r="I997" s="237"/>
      <c r="J997" s="51"/>
      <c r="K997" s="52" t="str">
        <f t="shared" si="175"/>
        <v/>
      </c>
      <c r="L997" s="81" t="str">
        <f t="shared" si="176"/>
        <v/>
      </c>
      <c r="M997" s="53" t="str">
        <f>IF(K997="","",COUNTIF($K$7:K997,"ﾘｽﾄ１"))</f>
        <v/>
      </c>
      <c r="N997" s="53" t="str">
        <f t="shared" si="177"/>
        <v/>
      </c>
      <c r="O997" s="54" t="str">
        <f t="shared" si="178"/>
        <v/>
      </c>
      <c r="P997" s="53" t="str">
        <f t="shared" si="169"/>
        <v/>
      </c>
      <c r="Q997" s="52" t="str">
        <f t="shared" si="170"/>
        <v/>
      </c>
      <c r="R997" s="55" t="str">
        <f t="shared" si="171"/>
        <v/>
      </c>
      <c r="S997" s="52" t="str">
        <f t="shared" si="179"/>
        <v/>
      </c>
      <c r="T997" s="81" t="str">
        <f t="shared" si="172"/>
        <v/>
      </c>
      <c r="U997" s="53" t="str">
        <f>IF(S997="","",COUNTIF($S$7:S997,"該当２"))</f>
        <v/>
      </c>
      <c r="V997" s="56" t="str">
        <f t="shared" si="173"/>
        <v/>
      </c>
      <c r="W997" s="81" t="str">
        <f t="shared" si="174"/>
        <v/>
      </c>
      <c r="X997" s="53" t="str">
        <f>IF(V997="","",COUNTIF($V$7:V997,"該当３"))</f>
        <v/>
      </c>
    </row>
    <row r="998" spans="1:24">
      <c r="A998" s="237">
        <v>2020216001</v>
      </c>
      <c r="B998" s="237">
        <v>20</v>
      </c>
      <c r="C998" s="238">
        <v>202</v>
      </c>
      <c r="D998" s="239">
        <v>16</v>
      </c>
      <c r="E998" s="238">
        <v>1</v>
      </c>
      <c r="F998" s="237" t="s">
        <v>511</v>
      </c>
      <c r="G998" s="237" t="s">
        <v>1154</v>
      </c>
      <c r="H998" s="278" t="s">
        <v>1303</v>
      </c>
      <c r="I998" s="237" t="s">
        <v>1304</v>
      </c>
      <c r="J998" s="51"/>
      <c r="K998" s="52" t="str">
        <f t="shared" si="175"/>
        <v/>
      </c>
      <c r="L998" s="81" t="str">
        <f t="shared" si="176"/>
        <v/>
      </c>
      <c r="M998" s="53" t="str">
        <f>IF(K998="","",COUNTIF($K$7:K998,"ﾘｽﾄ１"))</f>
        <v/>
      </c>
      <c r="N998" s="53" t="str">
        <f t="shared" si="177"/>
        <v/>
      </c>
      <c r="O998" s="54" t="str">
        <f t="shared" si="178"/>
        <v/>
      </c>
      <c r="P998" s="53" t="str">
        <f t="shared" si="169"/>
        <v/>
      </c>
      <c r="Q998" s="52" t="str">
        <f t="shared" si="170"/>
        <v/>
      </c>
      <c r="R998" s="55" t="str">
        <f t="shared" si="171"/>
        <v/>
      </c>
      <c r="S998" s="52" t="str">
        <f t="shared" si="179"/>
        <v/>
      </c>
      <c r="T998" s="81" t="str">
        <f t="shared" si="172"/>
        <v/>
      </c>
      <c r="U998" s="53" t="str">
        <f>IF(S998="","",COUNTIF($S$7:S998,"該当２"))</f>
        <v/>
      </c>
      <c r="V998" s="56" t="str">
        <f t="shared" si="173"/>
        <v/>
      </c>
      <c r="W998" s="81" t="str">
        <f t="shared" si="174"/>
        <v/>
      </c>
      <c r="X998" s="53" t="str">
        <f>IF(V998="","",COUNTIF($V$7:V998,"該当３"))</f>
        <v/>
      </c>
    </row>
    <row r="999" spans="1:24">
      <c r="A999" s="237">
        <v>2020216002</v>
      </c>
      <c r="B999" s="237">
        <v>20</v>
      </c>
      <c r="C999" s="238">
        <v>202</v>
      </c>
      <c r="D999" s="239">
        <v>16</v>
      </c>
      <c r="E999" s="238">
        <v>2</v>
      </c>
      <c r="F999" s="237" t="s">
        <v>511</v>
      </c>
      <c r="G999" s="237" t="s">
        <v>1154</v>
      </c>
      <c r="H999" s="278" t="s">
        <v>1303</v>
      </c>
      <c r="I999" s="237" t="s">
        <v>1305</v>
      </c>
      <c r="J999" s="51"/>
      <c r="K999" s="52" t="str">
        <f t="shared" si="175"/>
        <v/>
      </c>
      <c r="L999" s="81" t="str">
        <f t="shared" si="176"/>
        <v/>
      </c>
      <c r="M999" s="53" t="str">
        <f>IF(K999="","",COUNTIF($K$7:K999,"ﾘｽﾄ１"))</f>
        <v/>
      </c>
      <c r="N999" s="53" t="str">
        <f t="shared" si="177"/>
        <v/>
      </c>
      <c r="O999" s="54" t="str">
        <f t="shared" si="178"/>
        <v/>
      </c>
      <c r="P999" s="53" t="str">
        <f t="shared" si="169"/>
        <v/>
      </c>
      <c r="Q999" s="52" t="str">
        <f t="shared" si="170"/>
        <v/>
      </c>
      <c r="R999" s="55" t="str">
        <f t="shared" si="171"/>
        <v/>
      </c>
      <c r="S999" s="52" t="str">
        <f t="shared" si="179"/>
        <v/>
      </c>
      <c r="T999" s="81" t="str">
        <f t="shared" si="172"/>
        <v/>
      </c>
      <c r="U999" s="53" t="str">
        <f>IF(S999="","",COUNTIF($S$7:S999,"該当２"))</f>
        <v/>
      </c>
      <c r="V999" s="56" t="str">
        <f t="shared" si="173"/>
        <v/>
      </c>
      <c r="W999" s="81" t="str">
        <f t="shared" si="174"/>
        <v/>
      </c>
      <c r="X999" s="53" t="str">
        <f>IF(V999="","",COUNTIF($V$7:V999,"該当３"))</f>
        <v/>
      </c>
    </row>
    <row r="1000" spans="1:24">
      <c r="A1000" s="237">
        <v>2020216003</v>
      </c>
      <c r="B1000" s="237">
        <v>20</v>
      </c>
      <c r="C1000" s="238">
        <v>202</v>
      </c>
      <c r="D1000" s="239">
        <v>16</v>
      </c>
      <c r="E1000" s="238">
        <v>3</v>
      </c>
      <c r="F1000" s="237" t="s">
        <v>511</v>
      </c>
      <c r="G1000" s="237" t="s">
        <v>1154</v>
      </c>
      <c r="H1000" s="278" t="s">
        <v>1303</v>
      </c>
      <c r="I1000" s="237" t="s">
        <v>1306</v>
      </c>
      <c r="J1000" s="51"/>
      <c r="K1000" s="52" t="str">
        <f t="shared" si="175"/>
        <v/>
      </c>
      <c r="L1000" s="81" t="str">
        <f t="shared" si="176"/>
        <v/>
      </c>
      <c r="M1000" s="53" t="str">
        <f>IF(K1000="","",COUNTIF($K$7:K1000,"ﾘｽﾄ１"))</f>
        <v/>
      </c>
      <c r="N1000" s="53" t="str">
        <f t="shared" si="177"/>
        <v/>
      </c>
      <c r="O1000" s="54" t="str">
        <f t="shared" si="178"/>
        <v/>
      </c>
      <c r="P1000" s="53" t="str">
        <f t="shared" si="169"/>
        <v/>
      </c>
      <c r="Q1000" s="52" t="str">
        <f t="shared" si="170"/>
        <v/>
      </c>
      <c r="R1000" s="55" t="str">
        <f t="shared" si="171"/>
        <v/>
      </c>
      <c r="S1000" s="52" t="str">
        <f t="shared" si="179"/>
        <v/>
      </c>
      <c r="T1000" s="81" t="str">
        <f t="shared" si="172"/>
        <v/>
      </c>
      <c r="U1000" s="53" t="str">
        <f>IF(S1000="","",COUNTIF($S$7:S1000,"該当２"))</f>
        <v/>
      </c>
      <c r="V1000" s="56" t="str">
        <f t="shared" si="173"/>
        <v/>
      </c>
      <c r="W1000" s="81" t="str">
        <f t="shared" si="174"/>
        <v/>
      </c>
      <c r="X1000" s="53" t="str">
        <f>IF(V1000="","",COUNTIF($V$7:V1000,"該当３"))</f>
        <v/>
      </c>
    </row>
    <row r="1001" spans="1:24">
      <c r="A1001" s="237">
        <v>2020216004</v>
      </c>
      <c r="B1001" s="237">
        <v>20</v>
      </c>
      <c r="C1001" s="238">
        <v>202</v>
      </c>
      <c r="D1001" s="239">
        <v>16</v>
      </c>
      <c r="E1001" s="238">
        <v>4</v>
      </c>
      <c r="F1001" s="237" t="s">
        <v>511</v>
      </c>
      <c r="G1001" s="237" t="s">
        <v>1154</v>
      </c>
      <c r="H1001" s="278" t="s">
        <v>1303</v>
      </c>
      <c r="I1001" s="237" t="s">
        <v>582</v>
      </c>
      <c r="J1001" s="51"/>
      <c r="K1001" s="52" t="str">
        <f t="shared" si="175"/>
        <v/>
      </c>
      <c r="L1001" s="81" t="str">
        <f t="shared" si="176"/>
        <v/>
      </c>
      <c r="M1001" s="53" t="str">
        <f>IF(K1001="","",COUNTIF($K$7:K1001,"ﾘｽﾄ１"))</f>
        <v/>
      </c>
      <c r="N1001" s="53" t="str">
        <f t="shared" si="177"/>
        <v/>
      </c>
      <c r="O1001" s="54" t="str">
        <f t="shared" si="178"/>
        <v/>
      </c>
      <c r="P1001" s="53" t="str">
        <f t="shared" si="169"/>
        <v/>
      </c>
      <c r="Q1001" s="52" t="str">
        <f t="shared" si="170"/>
        <v/>
      </c>
      <c r="R1001" s="55" t="str">
        <f t="shared" si="171"/>
        <v/>
      </c>
      <c r="S1001" s="52" t="str">
        <f t="shared" si="179"/>
        <v/>
      </c>
      <c r="T1001" s="81" t="str">
        <f t="shared" si="172"/>
        <v/>
      </c>
      <c r="U1001" s="53" t="str">
        <f>IF(S1001="","",COUNTIF($S$7:S1001,"該当２"))</f>
        <v/>
      </c>
      <c r="V1001" s="56" t="str">
        <f t="shared" si="173"/>
        <v/>
      </c>
      <c r="W1001" s="81" t="str">
        <f t="shared" si="174"/>
        <v/>
      </c>
      <c r="X1001" s="53" t="str">
        <f>IF(V1001="","",COUNTIF($V$7:V1001,"該当３"))</f>
        <v/>
      </c>
    </row>
    <row r="1002" spans="1:24">
      <c r="A1002" s="237">
        <v>2020216005</v>
      </c>
      <c r="B1002" s="237">
        <v>20</v>
      </c>
      <c r="C1002" s="238">
        <v>202</v>
      </c>
      <c r="D1002" s="239">
        <v>16</v>
      </c>
      <c r="E1002" s="238">
        <v>5</v>
      </c>
      <c r="F1002" s="237" t="s">
        <v>511</v>
      </c>
      <c r="G1002" s="237" t="s">
        <v>1154</v>
      </c>
      <c r="H1002" s="278" t="s">
        <v>1303</v>
      </c>
      <c r="I1002" s="237" t="s">
        <v>7</v>
      </c>
      <c r="J1002" s="51"/>
      <c r="K1002" s="52" t="str">
        <f t="shared" si="175"/>
        <v/>
      </c>
      <c r="L1002" s="81" t="str">
        <f t="shared" si="176"/>
        <v/>
      </c>
      <c r="M1002" s="53" t="str">
        <f>IF(K1002="","",COUNTIF($K$7:K1002,"ﾘｽﾄ１"))</f>
        <v/>
      </c>
      <c r="N1002" s="53" t="str">
        <f t="shared" si="177"/>
        <v/>
      </c>
      <c r="O1002" s="54" t="str">
        <f t="shared" si="178"/>
        <v/>
      </c>
      <c r="P1002" s="53" t="str">
        <f t="shared" si="169"/>
        <v/>
      </c>
      <c r="Q1002" s="52" t="str">
        <f t="shared" si="170"/>
        <v/>
      </c>
      <c r="R1002" s="55" t="str">
        <f t="shared" si="171"/>
        <v/>
      </c>
      <c r="S1002" s="52" t="str">
        <f t="shared" si="179"/>
        <v/>
      </c>
      <c r="T1002" s="81" t="str">
        <f t="shared" si="172"/>
        <v/>
      </c>
      <c r="U1002" s="53" t="str">
        <f>IF(S1002="","",COUNTIF($S$7:S1002,"該当２"))</f>
        <v/>
      </c>
      <c r="V1002" s="56" t="str">
        <f t="shared" si="173"/>
        <v/>
      </c>
      <c r="W1002" s="81" t="str">
        <f t="shared" si="174"/>
        <v/>
      </c>
      <c r="X1002" s="53" t="str">
        <f>IF(V1002="","",COUNTIF($V$7:V1002,"該当３"))</f>
        <v/>
      </c>
    </row>
    <row r="1003" spans="1:24">
      <c r="A1003" s="237">
        <v>2020216006</v>
      </c>
      <c r="B1003" s="237">
        <v>20</v>
      </c>
      <c r="C1003" s="238">
        <v>202</v>
      </c>
      <c r="D1003" s="239">
        <v>16</v>
      </c>
      <c r="E1003" s="238">
        <v>6</v>
      </c>
      <c r="F1003" s="237" t="s">
        <v>511</v>
      </c>
      <c r="G1003" s="237" t="s">
        <v>1154</v>
      </c>
      <c r="H1003" s="278" t="s">
        <v>1303</v>
      </c>
      <c r="I1003" s="237" t="s">
        <v>1307</v>
      </c>
      <c r="J1003" s="51"/>
      <c r="K1003" s="52" t="str">
        <f t="shared" si="175"/>
        <v/>
      </c>
      <c r="L1003" s="81" t="str">
        <f t="shared" si="176"/>
        <v/>
      </c>
      <c r="M1003" s="53" t="str">
        <f>IF(K1003="","",COUNTIF($K$7:K1003,"ﾘｽﾄ１"))</f>
        <v/>
      </c>
      <c r="N1003" s="53" t="str">
        <f t="shared" si="177"/>
        <v/>
      </c>
      <c r="O1003" s="54" t="str">
        <f t="shared" si="178"/>
        <v/>
      </c>
      <c r="P1003" s="53" t="str">
        <f t="shared" si="169"/>
        <v/>
      </c>
      <c r="Q1003" s="52" t="str">
        <f t="shared" si="170"/>
        <v/>
      </c>
      <c r="R1003" s="55" t="str">
        <f t="shared" si="171"/>
        <v/>
      </c>
      <c r="S1003" s="52" t="str">
        <f t="shared" si="179"/>
        <v/>
      </c>
      <c r="T1003" s="81" t="str">
        <f t="shared" si="172"/>
        <v/>
      </c>
      <c r="U1003" s="53" t="str">
        <f>IF(S1003="","",COUNTIF($S$7:S1003,"該当２"))</f>
        <v/>
      </c>
      <c r="V1003" s="56" t="str">
        <f t="shared" si="173"/>
        <v/>
      </c>
      <c r="W1003" s="81" t="str">
        <f t="shared" si="174"/>
        <v/>
      </c>
      <c r="X1003" s="53" t="str">
        <f>IF(V1003="","",COUNTIF($V$7:V1003,"該当３"))</f>
        <v/>
      </c>
    </row>
    <row r="1004" spans="1:24">
      <c r="A1004" s="237">
        <v>2020216007</v>
      </c>
      <c r="B1004" s="237">
        <v>20</v>
      </c>
      <c r="C1004" s="238">
        <v>202</v>
      </c>
      <c r="D1004" s="239">
        <v>16</v>
      </c>
      <c r="E1004" s="238">
        <v>7</v>
      </c>
      <c r="F1004" s="237" t="s">
        <v>511</v>
      </c>
      <c r="G1004" s="237" t="s">
        <v>1154</v>
      </c>
      <c r="H1004" s="278" t="s">
        <v>1303</v>
      </c>
      <c r="I1004" s="237" t="s">
        <v>869</v>
      </c>
      <c r="J1004" s="51"/>
      <c r="K1004" s="52" t="str">
        <f t="shared" si="175"/>
        <v/>
      </c>
      <c r="L1004" s="81" t="str">
        <f t="shared" si="176"/>
        <v/>
      </c>
      <c r="M1004" s="53" t="str">
        <f>IF(K1004="","",COUNTIF($K$7:K1004,"ﾘｽﾄ１"))</f>
        <v/>
      </c>
      <c r="N1004" s="53" t="str">
        <f t="shared" si="177"/>
        <v/>
      </c>
      <c r="O1004" s="54" t="str">
        <f t="shared" si="178"/>
        <v/>
      </c>
      <c r="P1004" s="53" t="str">
        <f t="shared" si="169"/>
        <v/>
      </c>
      <c r="Q1004" s="52" t="str">
        <f t="shared" si="170"/>
        <v/>
      </c>
      <c r="R1004" s="55" t="str">
        <f t="shared" si="171"/>
        <v/>
      </c>
      <c r="S1004" s="52" t="str">
        <f t="shared" si="179"/>
        <v/>
      </c>
      <c r="T1004" s="81" t="str">
        <f t="shared" si="172"/>
        <v/>
      </c>
      <c r="U1004" s="53" t="str">
        <f>IF(S1004="","",COUNTIF($S$7:S1004,"該当２"))</f>
        <v/>
      </c>
      <c r="V1004" s="56" t="str">
        <f t="shared" si="173"/>
        <v/>
      </c>
      <c r="W1004" s="81" t="str">
        <f t="shared" si="174"/>
        <v/>
      </c>
      <c r="X1004" s="53" t="str">
        <f>IF(V1004="","",COUNTIF($V$7:V1004,"該当３"))</f>
        <v/>
      </c>
    </row>
    <row r="1005" spans="1:24">
      <c r="A1005" s="237">
        <v>2020216008</v>
      </c>
      <c r="B1005" s="237">
        <v>20</v>
      </c>
      <c r="C1005" s="238">
        <v>202</v>
      </c>
      <c r="D1005" s="239">
        <v>16</v>
      </c>
      <c r="E1005" s="238">
        <v>8</v>
      </c>
      <c r="F1005" s="237" t="s">
        <v>511</v>
      </c>
      <c r="G1005" s="237" t="s">
        <v>1154</v>
      </c>
      <c r="H1005" s="278" t="s">
        <v>1303</v>
      </c>
      <c r="I1005" s="237" t="s">
        <v>1308</v>
      </c>
      <c r="J1005" s="51"/>
      <c r="K1005" s="52" t="str">
        <f t="shared" si="175"/>
        <v/>
      </c>
      <c r="L1005" s="81" t="str">
        <f t="shared" si="176"/>
        <v/>
      </c>
      <c r="M1005" s="53" t="str">
        <f>IF(K1005="","",COUNTIF($K$7:K1005,"ﾘｽﾄ１"))</f>
        <v/>
      </c>
      <c r="N1005" s="53" t="str">
        <f t="shared" si="177"/>
        <v/>
      </c>
      <c r="O1005" s="54" t="str">
        <f t="shared" si="178"/>
        <v/>
      </c>
      <c r="P1005" s="53" t="str">
        <f t="shared" si="169"/>
        <v/>
      </c>
      <c r="Q1005" s="52" t="str">
        <f t="shared" si="170"/>
        <v/>
      </c>
      <c r="R1005" s="55" t="str">
        <f t="shared" si="171"/>
        <v/>
      </c>
      <c r="S1005" s="52" t="str">
        <f t="shared" si="179"/>
        <v/>
      </c>
      <c r="T1005" s="81" t="str">
        <f t="shared" si="172"/>
        <v/>
      </c>
      <c r="U1005" s="53" t="str">
        <f>IF(S1005="","",COUNTIF($S$7:S1005,"該当２"))</f>
        <v/>
      </c>
      <c r="V1005" s="56" t="str">
        <f t="shared" si="173"/>
        <v/>
      </c>
      <c r="W1005" s="81" t="str">
        <f t="shared" si="174"/>
        <v/>
      </c>
      <c r="X1005" s="53" t="str">
        <f>IF(V1005="","",COUNTIF($V$7:V1005,"該当３"))</f>
        <v/>
      </c>
    </row>
    <row r="1006" spans="1:24">
      <c r="A1006" s="237">
        <v>2020216009</v>
      </c>
      <c r="B1006" s="237">
        <v>20</v>
      </c>
      <c r="C1006" s="238">
        <v>202</v>
      </c>
      <c r="D1006" s="239">
        <v>16</v>
      </c>
      <c r="E1006" s="238">
        <v>9</v>
      </c>
      <c r="F1006" s="237" t="s">
        <v>511</v>
      </c>
      <c r="G1006" s="237" t="s">
        <v>1154</v>
      </c>
      <c r="H1006" s="278" t="s">
        <v>1303</v>
      </c>
      <c r="I1006" s="237" t="s">
        <v>1309</v>
      </c>
      <c r="J1006" s="51"/>
      <c r="K1006" s="52" t="str">
        <f t="shared" si="175"/>
        <v/>
      </c>
      <c r="L1006" s="81" t="str">
        <f t="shared" si="176"/>
        <v/>
      </c>
      <c r="M1006" s="53" t="str">
        <f>IF(K1006="","",COUNTIF($K$7:K1006,"ﾘｽﾄ１"))</f>
        <v/>
      </c>
      <c r="N1006" s="53" t="str">
        <f t="shared" si="177"/>
        <v/>
      </c>
      <c r="O1006" s="54" t="str">
        <f t="shared" si="178"/>
        <v/>
      </c>
      <c r="P1006" s="53" t="str">
        <f t="shared" si="169"/>
        <v/>
      </c>
      <c r="Q1006" s="52" t="str">
        <f t="shared" si="170"/>
        <v/>
      </c>
      <c r="R1006" s="55" t="str">
        <f t="shared" si="171"/>
        <v/>
      </c>
      <c r="S1006" s="52" t="str">
        <f t="shared" si="179"/>
        <v/>
      </c>
      <c r="T1006" s="81" t="str">
        <f t="shared" si="172"/>
        <v/>
      </c>
      <c r="U1006" s="53" t="str">
        <f>IF(S1006="","",COUNTIF($S$7:S1006,"該当２"))</f>
        <v/>
      </c>
      <c r="V1006" s="56" t="str">
        <f t="shared" si="173"/>
        <v/>
      </c>
      <c r="W1006" s="81" t="str">
        <f t="shared" si="174"/>
        <v/>
      </c>
      <c r="X1006" s="53" t="str">
        <f>IF(V1006="","",COUNTIF($V$7:V1006,"該当３"))</f>
        <v/>
      </c>
    </row>
    <row r="1007" spans="1:24">
      <c r="A1007" s="237">
        <v>2020216010</v>
      </c>
      <c r="B1007" s="237">
        <v>20</v>
      </c>
      <c r="C1007" s="238">
        <v>202</v>
      </c>
      <c r="D1007" s="239">
        <v>16</v>
      </c>
      <c r="E1007" s="238">
        <v>10</v>
      </c>
      <c r="F1007" s="237" t="s">
        <v>511</v>
      </c>
      <c r="G1007" s="237" t="s">
        <v>1154</v>
      </c>
      <c r="H1007" s="278" t="s">
        <v>1303</v>
      </c>
      <c r="I1007" s="237" t="s">
        <v>1310</v>
      </c>
      <c r="J1007" s="51"/>
      <c r="K1007" s="52" t="str">
        <f t="shared" si="175"/>
        <v/>
      </c>
      <c r="L1007" s="81" t="str">
        <f t="shared" si="176"/>
        <v/>
      </c>
      <c r="M1007" s="53" t="str">
        <f>IF(K1007="","",COUNTIF($K$7:K1007,"ﾘｽﾄ１"))</f>
        <v/>
      </c>
      <c r="N1007" s="53" t="str">
        <f t="shared" si="177"/>
        <v/>
      </c>
      <c r="O1007" s="54" t="str">
        <f t="shared" si="178"/>
        <v/>
      </c>
      <c r="P1007" s="53" t="str">
        <f t="shared" si="169"/>
        <v/>
      </c>
      <c r="Q1007" s="52" t="str">
        <f t="shared" si="170"/>
        <v/>
      </c>
      <c r="R1007" s="55" t="str">
        <f t="shared" si="171"/>
        <v/>
      </c>
      <c r="S1007" s="52" t="str">
        <f t="shared" si="179"/>
        <v/>
      </c>
      <c r="T1007" s="81" t="str">
        <f t="shared" si="172"/>
        <v/>
      </c>
      <c r="U1007" s="53" t="str">
        <f>IF(S1007="","",COUNTIF($S$7:S1007,"該当２"))</f>
        <v/>
      </c>
      <c r="V1007" s="56" t="str">
        <f t="shared" si="173"/>
        <v/>
      </c>
      <c r="W1007" s="81" t="str">
        <f t="shared" si="174"/>
        <v/>
      </c>
      <c r="X1007" s="53" t="str">
        <f>IF(V1007="","",COUNTIF($V$7:V1007,"該当３"))</f>
        <v/>
      </c>
    </row>
    <row r="1008" spans="1:24">
      <c r="A1008" s="237">
        <v>2020217000</v>
      </c>
      <c r="B1008" s="237">
        <v>20</v>
      </c>
      <c r="C1008" s="238">
        <v>202</v>
      </c>
      <c r="D1008" s="239">
        <v>17</v>
      </c>
      <c r="E1008" s="238">
        <v>0</v>
      </c>
      <c r="F1008" s="237" t="s">
        <v>511</v>
      </c>
      <c r="G1008" s="237" t="s">
        <v>1154</v>
      </c>
      <c r="H1008" s="237" t="s">
        <v>1311</v>
      </c>
      <c r="I1008" s="237"/>
      <c r="J1008" s="51"/>
      <c r="K1008" s="52" t="str">
        <f t="shared" si="175"/>
        <v/>
      </c>
      <c r="L1008" s="81" t="str">
        <f t="shared" si="176"/>
        <v/>
      </c>
      <c r="M1008" s="53" t="str">
        <f>IF(K1008="","",COUNTIF($K$7:K1008,"ﾘｽﾄ１"))</f>
        <v/>
      </c>
      <c r="N1008" s="53" t="str">
        <f t="shared" si="177"/>
        <v/>
      </c>
      <c r="O1008" s="54" t="str">
        <f t="shared" si="178"/>
        <v/>
      </c>
      <c r="P1008" s="53" t="str">
        <f t="shared" si="169"/>
        <v/>
      </c>
      <c r="Q1008" s="52" t="str">
        <f t="shared" si="170"/>
        <v/>
      </c>
      <c r="R1008" s="55" t="str">
        <f t="shared" si="171"/>
        <v/>
      </c>
      <c r="S1008" s="52" t="str">
        <f t="shared" si="179"/>
        <v/>
      </c>
      <c r="T1008" s="81" t="str">
        <f t="shared" si="172"/>
        <v/>
      </c>
      <c r="U1008" s="53" t="str">
        <f>IF(S1008="","",COUNTIF($S$7:S1008,"該当２"))</f>
        <v/>
      </c>
      <c r="V1008" s="56" t="str">
        <f t="shared" si="173"/>
        <v/>
      </c>
      <c r="W1008" s="81" t="str">
        <f t="shared" si="174"/>
        <v/>
      </c>
      <c r="X1008" s="53" t="str">
        <f>IF(V1008="","",COUNTIF($V$7:V1008,"該当３"))</f>
        <v/>
      </c>
    </row>
    <row r="1009" spans="1:24">
      <c r="A1009" s="237">
        <v>2020217001</v>
      </c>
      <c r="B1009" s="237">
        <v>20</v>
      </c>
      <c r="C1009" s="238">
        <v>202</v>
      </c>
      <c r="D1009" s="239">
        <v>17</v>
      </c>
      <c r="E1009" s="238">
        <v>1</v>
      </c>
      <c r="F1009" s="237" t="s">
        <v>511</v>
      </c>
      <c r="G1009" s="237" t="s">
        <v>1154</v>
      </c>
      <c r="H1009" s="237" t="s">
        <v>1311</v>
      </c>
      <c r="I1009" s="237" t="s">
        <v>1312</v>
      </c>
      <c r="J1009" s="51"/>
      <c r="K1009" s="52" t="str">
        <f t="shared" si="175"/>
        <v/>
      </c>
      <c r="L1009" s="81" t="str">
        <f t="shared" si="176"/>
        <v/>
      </c>
      <c r="M1009" s="53" t="str">
        <f>IF(K1009="","",COUNTIF($K$7:K1009,"ﾘｽﾄ１"))</f>
        <v/>
      </c>
      <c r="N1009" s="53" t="str">
        <f t="shared" si="177"/>
        <v/>
      </c>
      <c r="O1009" s="54" t="str">
        <f t="shared" si="178"/>
        <v/>
      </c>
      <c r="P1009" s="53" t="str">
        <f t="shared" si="169"/>
        <v/>
      </c>
      <c r="Q1009" s="52" t="str">
        <f t="shared" si="170"/>
        <v/>
      </c>
      <c r="R1009" s="55" t="str">
        <f t="shared" si="171"/>
        <v/>
      </c>
      <c r="S1009" s="52" t="str">
        <f t="shared" si="179"/>
        <v/>
      </c>
      <c r="T1009" s="81" t="str">
        <f t="shared" si="172"/>
        <v/>
      </c>
      <c r="U1009" s="53" t="str">
        <f>IF(S1009="","",COUNTIF($S$7:S1009,"該当２"))</f>
        <v/>
      </c>
      <c r="V1009" s="56" t="str">
        <f t="shared" si="173"/>
        <v/>
      </c>
      <c r="W1009" s="81" t="str">
        <f t="shared" si="174"/>
        <v/>
      </c>
      <c r="X1009" s="53" t="str">
        <f>IF(V1009="","",COUNTIF($V$7:V1009,"該当３"))</f>
        <v/>
      </c>
    </row>
    <row r="1010" spans="1:24">
      <c r="A1010" s="237">
        <v>2020218000</v>
      </c>
      <c r="B1010" s="237">
        <v>20</v>
      </c>
      <c r="C1010" s="238">
        <v>202</v>
      </c>
      <c r="D1010" s="239">
        <v>18</v>
      </c>
      <c r="E1010" s="238">
        <v>0</v>
      </c>
      <c r="F1010" s="237" t="s">
        <v>511</v>
      </c>
      <c r="G1010" s="237" t="s">
        <v>1154</v>
      </c>
      <c r="H1010" s="237" t="s">
        <v>1313</v>
      </c>
      <c r="I1010" s="237"/>
      <c r="J1010" s="51"/>
      <c r="K1010" s="52" t="str">
        <f t="shared" si="175"/>
        <v/>
      </c>
      <c r="L1010" s="81" t="str">
        <f t="shared" si="176"/>
        <v/>
      </c>
      <c r="M1010" s="53" t="str">
        <f>IF(K1010="","",COUNTIF($K$7:K1010,"ﾘｽﾄ１"))</f>
        <v/>
      </c>
      <c r="N1010" s="53" t="str">
        <f t="shared" si="177"/>
        <v/>
      </c>
      <c r="O1010" s="54" t="str">
        <f t="shared" si="178"/>
        <v/>
      </c>
      <c r="P1010" s="53" t="str">
        <f t="shared" si="169"/>
        <v/>
      </c>
      <c r="Q1010" s="52" t="str">
        <f t="shared" si="170"/>
        <v/>
      </c>
      <c r="R1010" s="55" t="str">
        <f t="shared" si="171"/>
        <v/>
      </c>
      <c r="S1010" s="52" t="str">
        <f t="shared" si="179"/>
        <v/>
      </c>
      <c r="T1010" s="81" t="str">
        <f t="shared" si="172"/>
        <v/>
      </c>
      <c r="U1010" s="53" t="str">
        <f>IF(S1010="","",COUNTIF($S$7:S1010,"該当２"))</f>
        <v/>
      </c>
      <c r="V1010" s="56" t="str">
        <f t="shared" si="173"/>
        <v/>
      </c>
      <c r="W1010" s="81" t="str">
        <f t="shared" si="174"/>
        <v/>
      </c>
      <c r="X1010" s="53" t="str">
        <f>IF(V1010="","",COUNTIF($V$7:V1010,"該当３"))</f>
        <v/>
      </c>
    </row>
    <row r="1011" spans="1:24">
      <c r="A1011" s="237">
        <v>2020218001</v>
      </c>
      <c r="B1011" s="237">
        <v>20</v>
      </c>
      <c r="C1011" s="238">
        <v>202</v>
      </c>
      <c r="D1011" s="239">
        <v>18</v>
      </c>
      <c r="E1011" s="238">
        <v>1</v>
      </c>
      <c r="F1011" s="237" t="s">
        <v>511</v>
      </c>
      <c r="G1011" s="237" t="s">
        <v>1154</v>
      </c>
      <c r="H1011" s="237" t="s">
        <v>1313</v>
      </c>
      <c r="I1011" s="237" t="s">
        <v>1314</v>
      </c>
      <c r="J1011" s="51"/>
      <c r="K1011" s="52" t="str">
        <f t="shared" si="175"/>
        <v/>
      </c>
      <c r="L1011" s="81" t="str">
        <f t="shared" si="176"/>
        <v/>
      </c>
      <c r="M1011" s="53" t="str">
        <f>IF(K1011="","",COUNTIF($K$7:K1011,"ﾘｽﾄ１"))</f>
        <v/>
      </c>
      <c r="N1011" s="53" t="str">
        <f t="shared" si="177"/>
        <v/>
      </c>
      <c r="O1011" s="54" t="str">
        <f t="shared" si="178"/>
        <v/>
      </c>
      <c r="P1011" s="53" t="str">
        <f t="shared" si="169"/>
        <v/>
      </c>
      <c r="Q1011" s="52" t="str">
        <f t="shared" si="170"/>
        <v/>
      </c>
      <c r="R1011" s="55" t="str">
        <f t="shared" si="171"/>
        <v/>
      </c>
      <c r="S1011" s="52" t="str">
        <f t="shared" si="179"/>
        <v/>
      </c>
      <c r="T1011" s="81" t="str">
        <f t="shared" si="172"/>
        <v/>
      </c>
      <c r="U1011" s="53" t="str">
        <f>IF(S1011="","",COUNTIF($S$7:S1011,"該当２"))</f>
        <v/>
      </c>
      <c r="V1011" s="56" t="str">
        <f t="shared" si="173"/>
        <v/>
      </c>
      <c r="W1011" s="81" t="str">
        <f t="shared" si="174"/>
        <v/>
      </c>
      <c r="X1011" s="53" t="str">
        <f>IF(V1011="","",COUNTIF($V$7:V1011,"該当３"))</f>
        <v/>
      </c>
    </row>
    <row r="1012" spans="1:24">
      <c r="A1012" s="237">
        <v>2020218002</v>
      </c>
      <c r="B1012" s="237">
        <v>20</v>
      </c>
      <c r="C1012" s="238">
        <v>202</v>
      </c>
      <c r="D1012" s="239">
        <v>18</v>
      </c>
      <c r="E1012" s="238">
        <v>2</v>
      </c>
      <c r="F1012" s="237" t="s">
        <v>511</v>
      </c>
      <c r="G1012" s="237" t="s">
        <v>1154</v>
      </c>
      <c r="H1012" s="237" t="s">
        <v>1313</v>
      </c>
      <c r="I1012" s="237" t="s">
        <v>1315</v>
      </c>
      <c r="J1012" s="51"/>
      <c r="K1012" s="52" t="str">
        <f t="shared" si="175"/>
        <v/>
      </c>
      <c r="L1012" s="81" t="str">
        <f t="shared" si="176"/>
        <v/>
      </c>
      <c r="M1012" s="53" t="str">
        <f>IF(K1012="","",COUNTIF($K$7:K1012,"ﾘｽﾄ１"))</f>
        <v/>
      </c>
      <c r="N1012" s="53" t="str">
        <f t="shared" si="177"/>
        <v/>
      </c>
      <c r="O1012" s="54" t="str">
        <f t="shared" si="178"/>
        <v/>
      </c>
      <c r="P1012" s="53" t="str">
        <f t="shared" si="169"/>
        <v/>
      </c>
      <c r="Q1012" s="52" t="str">
        <f t="shared" si="170"/>
        <v/>
      </c>
      <c r="R1012" s="55" t="str">
        <f t="shared" si="171"/>
        <v/>
      </c>
      <c r="S1012" s="52" t="str">
        <f t="shared" si="179"/>
        <v/>
      </c>
      <c r="T1012" s="81" t="str">
        <f t="shared" si="172"/>
        <v/>
      </c>
      <c r="U1012" s="53" t="str">
        <f>IF(S1012="","",COUNTIF($S$7:S1012,"該当２"))</f>
        <v/>
      </c>
      <c r="V1012" s="56" t="str">
        <f t="shared" si="173"/>
        <v/>
      </c>
      <c r="W1012" s="81" t="str">
        <f t="shared" si="174"/>
        <v/>
      </c>
      <c r="X1012" s="53" t="str">
        <f>IF(V1012="","",COUNTIF($V$7:V1012,"該当３"))</f>
        <v/>
      </c>
    </row>
    <row r="1013" spans="1:24">
      <c r="A1013" s="237">
        <v>2020218003</v>
      </c>
      <c r="B1013" s="237">
        <v>20</v>
      </c>
      <c r="C1013" s="238">
        <v>202</v>
      </c>
      <c r="D1013" s="239">
        <v>18</v>
      </c>
      <c r="E1013" s="238">
        <v>3</v>
      </c>
      <c r="F1013" s="237" t="s">
        <v>511</v>
      </c>
      <c r="G1013" s="237" t="s">
        <v>1154</v>
      </c>
      <c r="H1013" s="237" t="s">
        <v>1313</v>
      </c>
      <c r="I1013" s="237" t="s">
        <v>1316</v>
      </c>
      <c r="J1013" s="51"/>
      <c r="K1013" s="52" t="str">
        <f t="shared" si="175"/>
        <v/>
      </c>
      <c r="L1013" s="81" t="str">
        <f t="shared" si="176"/>
        <v/>
      </c>
      <c r="M1013" s="53" t="str">
        <f>IF(K1013="","",COUNTIF($K$7:K1013,"ﾘｽﾄ１"))</f>
        <v/>
      </c>
      <c r="N1013" s="53" t="str">
        <f t="shared" si="177"/>
        <v/>
      </c>
      <c r="O1013" s="54" t="str">
        <f t="shared" si="178"/>
        <v/>
      </c>
      <c r="P1013" s="53" t="str">
        <f t="shared" si="169"/>
        <v/>
      </c>
      <c r="Q1013" s="52" t="str">
        <f t="shared" si="170"/>
        <v/>
      </c>
      <c r="R1013" s="55" t="str">
        <f t="shared" si="171"/>
        <v/>
      </c>
      <c r="S1013" s="52" t="str">
        <f t="shared" si="179"/>
        <v/>
      </c>
      <c r="T1013" s="81" t="str">
        <f t="shared" si="172"/>
        <v/>
      </c>
      <c r="U1013" s="53" t="str">
        <f>IF(S1013="","",COUNTIF($S$7:S1013,"該当２"))</f>
        <v/>
      </c>
      <c r="V1013" s="56" t="str">
        <f t="shared" si="173"/>
        <v/>
      </c>
      <c r="W1013" s="81" t="str">
        <f t="shared" si="174"/>
        <v/>
      </c>
      <c r="X1013" s="53" t="str">
        <f>IF(V1013="","",COUNTIF($V$7:V1013,"該当３"))</f>
        <v/>
      </c>
    </row>
    <row r="1014" spans="1:24">
      <c r="A1014" s="237">
        <v>2020218004</v>
      </c>
      <c r="B1014" s="237">
        <v>20</v>
      </c>
      <c r="C1014" s="238">
        <v>202</v>
      </c>
      <c r="D1014" s="239">
        <v>18</v>
      </c>
      <c r="E1014" s="238">
        <v>4</v>
      </c>
      <c r="F1014" s="237" t="s">
        <v>511</v>
      </c>
      <c r="G1014" s="237" t="s">
        <v>1154</v>
      </c>
      <c r="H1014" s="237" t="s">
        <v>1313</v>
      </c>
      <c r="I1014" s="237" t="s">
        <v>1317</v>
      </c>
      <c r="J1014" s="51"/>
      <c r="K1014" s="52" t="str">
        <f t="shared" si="175"/>
        <v/>
      </c>
      <c r="L1014" s="81" t="str">
        <f t="shared" si="176"/>
        <v/>
      </c>
      <c r="M1014" s="53" t="str">
        <f>IF(K1014="","",COUNTIF($K$7:K1014,"ﾘｽﾄ１"))</f>
        <v/>
      </c>
      <c r="N1014" s="53" t="str">
        <f t="shared" si="177"/>
        <v/>
      </c>
      <c r="O1014" s="54" t="str">
        <f t="shared" si="178"/>
        <v/>
      </c>
      <c r="P1014" s="53" t="str">
        <f t="shared" si="169"/>
        <v/>
      </c>
      <c r="Q1014" s="52" t="str">
        <f t="shared" si="170"/>
        <v/>
      </c>
      <c r="R1014" s="55" t="str">
        <f t="shared" si="171"/>
        <v/>
      </c>
      <c r="S1014" s="52" t="str">
        <f t="shared" si="179"/>
        <v/>
      </c>
      <c r="T1014" s="81" t="str">
        <f t="shared" si="172"/>
        <v/>
      </c>
      <c r="U1014" s="53" t="str">
        <f>IF(S1014="","",COUNTIF($S$7:S1014,"該当２"))</f>
        <v/>
      </c>
      <c r="V1014" s="56" t="str">
        <f t="shared" si="173"/>
        <v/>
      </c>
      <c r="W1014" s="81" t="str">
        <f t="shared" si="174"/>
        <v/>
      </c>
      <c r="X1014" s="53" t="str">
        <f>IF(V1014="","",COUNTIF($V$7:V1014,"該当３"))</f>
        <v/>
      </c>
    </row>
    <row r="1015" spans="1:24">
      <c r="A1015" s="237">
        <v>2020218005</v>
      </c>
      <c r="B1015" s="237">
        <v>20</v>
      </c>
      <c r="C1015" s="238">
        <v>202</v>
      </c>
      <c r="D1015" s="239">
        <v>18</v>
      </c>
      <c r="E1015" s="238">
        <v>5</v>
      </c>
      <c r="F1015" s="237" t="s">
        <v>511</v>
      </c>
      <c r="G1015" s="237" t="s">
        <v>1154</v>
      </c>
      <c r="H1015" s="237" t="s">
        <v>1313</v>
      </c>
      <c r="I1015" s="237" t="s">
        <v>1318</v>
      </c>
      <c r="J1015" s="51"/>
      <c r="K1015" s="52" t="str">
        <f t="shared" si="175"/>
        <v/>
      </c>
      <c r="L1015" s="81" t="str">
        <f t="shared" si="176"/>
        <v/>
      </c>
      <c r="M1015" s="53" t="str">
        <f>IF(K1015="","",COUNTIF($K$7:K1015,"ﾘｽﾄ１"))</f>
        <v/>
      </c>
      <c r="N1015" s="53" t="str">
        <f t="shared" si="177"/>
        <v/>
      </c>
      <c r="O1015" s="54" t="str">
        <f t="shared" si="178"/>
        <v/>
      </c>
      <c r="P1015" s="53" t="str">
        <f t="shared" si="169"/>
        <v/>
      </c>
      <c r="Q1015" s="52" t="str">
        <f t="shared" si="170"/>
        <v/>
      </c>
      <c r="R1015" s="55" t="str">
        <f t="shared" si="171"/>
        <v/>
      </c>
      <c r="S1015" s="52" t="str">
        <f t="shared" si="179"/>
        <v/>
      </c>
      <c r="T1015" s="81" t="str">
        <f t="shared" si="172"/>
        <v/>
      </c>
      <c r="U1015" s="53" t="str">
        <f>IF(S1015="","",COUNTIF($S$7:S1015,"該当２"))</f>
        <v/>
      </c>
      <c r="V1015" s="56" t="str">
        <f t="shared" si="173"/>
        <v/>
      </c>
      <c r="W1015" s="81" t="str">
        <f t="shared" si="174"/>
        <v/>
      </c>
      <c r="X1015" s="53" t="str">
        <f>IF(V1015="","",COUNTIF($V$7:V1015,"該当３"))</f>
        <v/>
      </c>
    </row>
    <row r="1016" spans="1:24">
      <c r="A1016" s="237">
        <v>2020218006</v>
      </c>
      <c r="B1016" s="237">
        <v>20</v>
      </c>
      <c r="C1016" s="238">
        <v>202</v>
      </c>
      <c r="D1016" s="239">
        <v>18</v>
      </c>
      <c r="E1016" s="238">
        <v>6</v>
      </c>
      <c r="F1016" s="237" t="s">
        <v>511</v>
      </c>
      <c r="G1016" s="237" t="s">
        <v>1154</v>
      </c>
      <c r="H1016" s="237" t="s">
        <v>1313</v>
      </c>
      <c r="I1016" s="237" t="s">
        <v>1319</v>
      </c>
      <c r="J1016" s="51"/>
      <c r="K1016" s="52" t="str">
        <f t="shared" si="175"/>
        <v/>
      </c>
      <c r="L1016" s="81" t="str">
        <f t="shared" si="176"/>
        <v/>
      </c>
      <c r="M1016" s="53" t="str">
        <f>IF(K1016="","",COUNTIF($K$7:K1016,"ﾘｽﾄ１"))</f>
        <v/>
      </c>
      <c r="N1016" s="53" t="str">
        <f t="shared" si="177"/>
        <v/>
      </c>
      <c r="O1016" s="54" t="str">
        <f t="shared" si="178"/>
        <v/>
      </c>
      <c r="P1016" s="53" t="str">
        <f t="shared" si="169"/>
        <v/>
      </c>
      <c r="Q1016" s="52" t="str">
        <f t="shared" si="170"/>
        <v/>
      </c>
      <c r="R1016" s="55" t="str">
        <f t="shared" si="171"/>
        <v/>
      </c>
      <c r="S1016" s="52" t="str">
        <f t="shared" si="179"/>
        <v/>
      </c>
      <c r="T1016" s="81" t="str">
        <f t="shared" si="172"/>
        <v/>
      </c>
      <c r="U1016" s="53" t="str">
        <f>IF(S1016="","",COUNTIF($S$7:S1016,"該当２"))</f>
        <v/>
      </c>
      <c r="V1016" s="56" t="str">
        <f t="shared" si="173"/>
        <v/>
      </c>
      <c r="W1016" s="81" t="str">
        <f t="shared" si="174"/>
        <v/>
      </c>
      <c r="X1016" s="53" t="str">
        <f>IF(V1016="","",COUNTIF($V$7:V1016,"該当３"))</f>
        <v/>
      </c>
    </row>
    <row r="1017" spans="1:24">
      <c r="A1017" s="237">
        <v>2020219000</v>
      </c>
      <c r="B1017" s="237">
        <v>20</v>
      </c>
      <c r="C1017" s="238">
        <v>202</v>
      </c>
      <c r="D1017" s="239">
        <v>19</v>
      </c>
      <c r="E1017" s="238">
        <v>0</v>
      </c>
      <c r="F1017" s="237" t="s">
        <v>511</v>
      </c>
      <c r="G1017" s="237" t="s">
        <v>1154</v>
      </c>
      <c r="H1017" s="237" t="s">
        <v>1320</v>
      </c>
      <c r="I1017" s="237"/>
      <c r="J1017" s="51"/>
      <c r="K1017" s="52" t="str">
        <f t="shared" si="175"/>
        <v/>
      </c>
      <c r="L1017" s="81" t="str">
        <f t="shared" si="176"/>
        <v/>
      </c>
      <c r="M1017" s="53" t="str">
        <f>IF(K1017="","",COUNTIF($K$7:K1017,"ﾘｽﾄ１"))</f>
        <v/>
      </c>
      <c r="N1017" s="53" t="str">
        <f t="shared" si="177"/>
        <v/>
      </c>
      <c r="O1017" s="54" t="str">
        <f t="shared" si="178"/>
        <v/>
      </c>
      <c r="P1017" s="53" t="str">
        <f t="shared" si="169"/>
        <v/>
      </c>
      <c r="Q1017" s="52" t="str">
        <f t="shared" si="170"/>
        <v/>
      </c>
      <c r="R1017" s="55" t="str">
        <f t="shared" si="171"/>
        <v/>
      </c>
      <c r="S1017" s="52" t="str">
        <f t="shared" si="179"/>
        <v/>
      </c>
      <c r="T1017" s="81" t="str">
        <f t="shared" si="172"/>
        <v/>
      </c>
      <c r="U1017" s="53" t="str">
        <f>IF(S1017="","",COUNTIF($S$7:S1017,"該当２"))</f>
        <v/>
      </c>
      <c r="V1017" s="56" t="str">
        <f t="shared" si="173"/>
        <v/>
      </c>
      <c r="W1017" s="81" t="str">
        <f t="shared" si="174"/>
        <v/>
      </c>
      <c r="X1017" s="53" t="str">
        <f>IF(V1017="","",COUNTIF($V$7:V1017,"該当３"))</f>
        <v/>
      </c>
    </row>
    <row r="1018" spans="1:24">
      <c r="A1018" s="237">
        <v>2020219001</v>
      </c>
      <c r="B1018" s="237">
        <v>20</v>
      </c>
      <c r="C1018" s="238">
        <v>202</v>
      </c>
      <c r="D1018" s="239">
        <v>19</v>
      </c>
      <c r="E1018" s="238">
        <v>1</v>
      </c>
      <c r="F1018" s="237" t="s">
        <v>511</v>
      </c>
      <c r="G1018" s="237" t="s">
        <v>1154</v>
      </c>
      <c r="H1018" s="237" t="s">
        <v>1320</v>
      </c>
      <c r="I1018" s="237" t="s">
        <v>1321</v>
      </c>
      <c r="J1018" s="51"/>
      <c r="K1018" s="52" t="str">
        <f t="shared" si="175"/>
        <v/>
      </c>
      <c r="L1018" s="81" t="str">
        <f t="shared" si="176"/>
        <v/>
      </c>
      <c r="M1018" s="53" t="str">
        <f>IF(K1018="","",COUNTIF($K$7:K1018,"ﾘｽﾄ１"))</f>
        <v/>
      </c>
      <c r="N1018" s="53" t="str">
        <f t="shared" si="177"/>
        <v/>
      </c>
      <c r="O1018" s="54" t="str">
        <f t="shared" si="178"/>
        <v/>
      </c>
      <c r="P1018" s="53" t="str">
        <f t="shared" si="169"/>
        <v/>
      </c>
      <c r="Q1018" s="52" t="str">
        <f t="shared" si="170"/>
        <v/>
      </c>
      <c r="R1018" s="55" t="str">
        <f t="shared" si="171"/>
        <v/>
      </c>
      <c r="S1018" s="52" t="str">
        <f t="shared" si="179"/>
        <v/>
      </c>
      <c r="T1018" s="81" t="str">
        <f t="shared" si="172"/>
        <v/>
      </c>
      <c r="U1018" s="53" t="str">
        <f>IF(S1018="","",COUNTIF($S$7:S1018,"該当２"))</f>
        <v/>
      </c>
      <c r="V1018" s="56" t="str">
        <f t="shared" si="173"/>
        <v/>
      </c>
      <c r="W1018" s="81" t="str">
        <f t="shared" si="174"/>
        <v/>
      </c>
      <c r="X1018" s="53" t="str">
        <f>IF(V1018="","",COUNTIF($V$7:V1018,"該当３"))</f>
        <v/>
      </c>
    </row>
    <row r="1019" spans="1:24">
      <c r="A1019" s="237">
        <v>2020219002</v>
      </c>
      <c r="B1019" s="237">
        <v>20</v>
      </c>
      <c r="C1019" s="238">
        <v>202</v>
      </c>
      <c r="D1019" s="239">
        <v>19</v>
      </c>
      <c r="E1019" s="238">
        <v>2</v>
      </c>
      <c r="F1019" s="237" t="s">
        <v>511</v>
      </c>
      <c r="G1019" s="237" t="s">
        <v>1154</v>
      </c>
      <c r="H1019" s="237" t="s">
        <v>1320</v>
      </c>
      <c r="I1019" s="237" t="s">
        <v>1322</v>
      </c>
      <c r="J1019" s="51"/>
      <c r="K1019" s="52" t="str">
        <f t="shared" si="175"/>
        <v/>
      </c>
      <c r="L1019" s="81" t="str">
        <f t="shared" si="176"/>
        <v/>
      </c>
      <c r="M1019" s="53" t="str">
        <f>IF(K1019="","",COUNTIF($K$7:K1019,"ﾘｽﾄ１"))</f>
        <v/>
      </c>
      <c r="N1019" s="53" t="str">
        <f t="shared" si="177"/>
        <v/>
      </c>
      <c r="O1019" s="54" t="str">
        <f t="shared" si="178"/>
        <v/>
      </c>
      <c r="P1019" s="53" t="str">
        <f t="shared" si="169"/>
        <v/>
      </c>
      <c r="Q1019" s="52" t="str">
        <f t="shared" si="170"/>
        <v/>
      </c>
      <c r="R1019" s="55" t="str">
        <f t="shared" si="171"/>
        <v/>
      </c>
      <c r="S1019" s="52" t="str">
        <f t="shared" si="179"/>
        <v/>
      </c>
      <c r="T1019" s="81" t="str">
        <f t="shared" si="172"/>
        <v/>
      </c>
      <c r="U1019" s="53" t="str">
        <f>IF(S1019="","",COUNTIF($S$7:S1019,"該当２"))</f>
        <v/>
      </c>
      <c r="V1019" s="56" t="str">
        <f t="shared" si="173"/>
        <v/>
      </c>
      <c r="W1019" s="81" t="str">
        <f t="shared" si="174"/>
        <v/>
      </c>
      <c r="X1019" s="53" t="str">
        <f>IF(V1019="","",COUNTIF($V$7:V1019,"該当３"))</f>
        <v/>
      </c>
    </row>
    <row r="1020" spans="1:24">
      <c r="A1020" s="237">
        <v>2020219003</v>
      </c>
      <c r="B1020" s="237">
        <v>20</v>
      </c>
      <c r="C1020" s="238">
        <v>202</v>
      </c>
      <c r="D1020" s="239">
        <v>19</v>
      </c>
      <c r="E1020" s="238">
        <v>3</v>
      </c>
      <c r="F1020" s="237" t="s">
        <v>511</v>
      </c>
      <c r="G1020" s="237" t="s">
        <v>1154</v>
      </c>
      <c r="H1020" s="237" t="s">
        <v>1320</v>
      </c>
      <c r="I1020" s="237" t="s">
        <v>1323</v>
      </c>
      <c r="J1020" s="51"/>
      <c r="K1020" s="52" t="str">
        <f t="shared" si="175"/>
        <v/>
      </c>
      <c r="L1020" s="81" t="str">
        <f t="shared" si="176"/>
        <v/>
      </c>
      <c r="M1020" s="53" t="str">
        <f>IF(K1020="","",COUNTIF($K$7:K1020,"ﾘｽﾄ１"))</f>
        <v/>
      </c>
      <c r="N1020" s="53" t="str">
        <f t="shared" si="177"/>
        <v/>
      </c>
      <c r="O1020" s="54" t="str">
        <f t="shared" si="178"/>
        <v/>
      </c>
      <c r="P1020" s="53" t="str">
        <f t="shared" si="169"/>
        <v/>
      </c>
      <c r="Q1020" s="52" t="str">
        <f t="shared" si="170"/>
        <v/>
      </c>
      <c r="R1020" s="55" t="str">
        <f t="shared" si="171"/>
        <v/>
      </c>
      <c r="S1020" s="52" t="str">
        <f t="shared" si="179"/>
        <v/>
      </c>
      <c r="T1020" s="81" t="str">
        <f t="shared" si="172"/>
        <v/>
      </c>
      <c r="U1020" s="53" t="str">
        <f>IF(S1020="","",COUNTIF($S$7:S1020,"該当２"))</f>
        <v/>
      </c>
      <c r="V1020" s="56" t="str">
        <f t="shared" si="173"/>
        <v/>
      </c>
      <c r="W1020" s="81" t="str">
        <f t="shared" si="174"/>
        <v/>
      </c>
      <c r="X1020" s="53" t="str">
        <f>IF(V1020="","",COUNTIF($V$7:V1020,"該当３"))</f>
        <v/>
      </c>
    </row>
    <row r="1021" spans="1:24">
      <c r="A1021" s="237">
        <v>2020219004</v>
      </c>
      <c r="B1021" s="237">
        <v>20</v>
      </c>
      <c r="C1021" s="238">
        <v>202</v>
      </c>
      <c r="D1021" s="239">
        <v>19</v>
      </c>
      <c r="E1021" s="238">
        <v>4</v>
      </c>
      <c r="F1021" s="237" t="s">
        <v>511</v>
      </c>
      <c r="G1021" s="237" t="s">
        <v>1154</v>
      </c>
      <c r="H1021" s="237" t="s">
        <v>1320</v>
      </c>
      <c r="I1021" s="237" t="s">
        <v>446</v>
      </c>
      <c r="J1021" s="51"/>
      <c r="K1021" s="52" t="str">
        <f t="shared" si="175"/>
        <v/>
      </c>
      <c r="L1021" s="81" t="str">
        <f t="shared" si="176"/>
        <v/>
      </c>
      <c r="M1021" s="53" t="str">
        <f>IF(K1021="","",COUNTIF($K$7:K1021,"ﾘｽﾄ１"))</f>
        <v/>
      </c>
      <c r="N1021" s="53" t="str">
        <f t="shared" si="177"/>
        <v/>
      </c>
      <c r="O1021" s="54" t="str">
        <f t="shared" si="178"/>
        <v/>
      </c>
      <c r="P1021" s="53" t="str">
        <f t="shared" si="169"/>
        <v/>
      </c>
      <c r="Q1021" s="52" t="str">
        <f t="shared" si="170"/>
        <v/>
      </c>
      <c r="R1021" s="55" t="str">
        <f t="shared" si="171"/>
        <v/>
      </c>
      <c r="S1021" s="52" t="str">
        <f t="shared" si="179"/>
        <v/>
      </c>
      <c r="T1021" s="81" t="str">
        <f t="shared" si="172"/>
        <v/>
      </c>
      <c r="U1021" s="53" t="str">
        <f>IF(S1021="","",COUNTIF($S$7:S1021,"該当２"))</f>
        <v/>
      </c>
      <c r="V1021" s="56" t="str">
        <f t="shared" si="173"/>
        <v/>
      </c>
      <c r="W1021" s="81" t="str">
        <f t="shared" si="174"/>
        <v/>
      </c>
      <c r="X1021" s="53" t="str">
        <f>IF(V1021="","",COUNTIF($V$7:V1021,"該当３"))</f>
        <v/>
      </c>
    </row>
    <row r="1022" spans="1:24">
      <c r="A1022" s="237">
        <v>2020219005</v>
      </c>
      <c r="B1022" s="237">
        <v>20</v>
      </c>
      <c r="C1022" s="238">
        <v>202</v>
      </c>
      <c r="D1022" s="239">
        <v>19</v>
      </c>
      <c r="E1022" s="238">
        <v>5</v>
      </c>
      <c r="F1022" s="237" t="s">
        <v>511</v>
      </c>
      <c r="G1022" s="237" t="s">
        <v>1154</v>
      </c>
      <c r="H1022" s="237" t="s">
        <v>1320</v>
      </c>
      <c r="I1022" s="237" t="s">
        <v>1324</v>
      </c>
      <c r="J1022" s="51"/>
      <c r="K1022" s="52" t="str">
        <f t="shared" si="175"/>
        <v/>
      </c>
      <c r="L1022" s="81" t="str">
        <f t="shared" si="176"/>
        <v/>
      </c>
      <c r="M1022" s="53" t="str">
        <f>IF(K1022="","",COUNTIF($K$7:K1022,"ﾘｽﾄ１"))</f>
        <v/>
      </c>
      <c r="N1022" s="53" t="str">
        <f t="shared" si="177"/>
        <v/>
      </c>
      <c r="O1022" s="54" t="str">
        <f t="shared" si="178"/>
        <v/>
      </c>
      <c r="P1022" s="53" t="str">
        <f t="shared" si="169"/>
        <v/>
      </c>
      <c r="Q1022" s="52" t="str">
        <f t="shared" si="170"/>
        <v/>
      </c>
      <c r="R1022" s="55" t="str">
        <f t="shared" si="171"/>
        <v/>
      </c>
      <c r="S1022" s="52" t="str">
        <f t="shared" si="179"/>
        <v/>
      </c>
      <c r="T1022" s="81" t="str">
        <f t="shared" si="172"/>
        <v/>
      </c>
      <c r="U1022" s="53" t="str">
        <f>IF(S1022="","",COUNTIF($S$7:S1022,"該当２"))</f>
        <v/>
      </c>
      <c r="V1022" s="56" t="str">
        <f t="shared" si="173"/>
        <v/>
      </c>
      <c r="W1022" s="81" t="str">
        <f t="shared" si="174"/>
        <v/>
      </c>
      <c r="X1022" s="53" t="str">
        <f>IF(V1022="","",COUNTIF($V$7:V1022,"該当３"))</f>
        <v/>
      </c>
    </row>
    <row r="1023" spans="1:24">
      <c r="A1023" s="237">
        <v>2020219006</v>
      </c>
      <c r="B1023" s="237">
        <v>20</v>
      </c>
      <c r="C1023" s="238">
        <v>202</v>
      </c>
      <c r="D1023" s="239">
        <v>19</v>
      </c>
      <c r="E1023" s="238">
        <v>6</v>
      </c>
      <c r="F1023" s="237" t="s">
        <v>511</v>
      </c>
      <c r="G1023" s="237" t="s">
        <v>1154</v>
      </c>
      <c r="H1023" s="237" t="s">
        <v>1320</v>
      </c>
      <c r="I1023" s="237" t="s">
        <v>11</v>
      </c>
      <c r="J1023" s="51"/>
      <c r="K1023" s="52" t="str">
        <f t="shared" si="175"/>
        <v/>
      </c>
      <c r="L1023" s="81" t="str">
        <f t="shared" si="176"/>
        <v/>
      </c>
      <c r="M1023" s="53" t="str">
        <f>IF(K1023="","",COUNTIF($K$7:K1023,"ﾘｽﾄ１"))</f>
        <v/>
      </c>
      <c r="N1023" s="53" t="str">
        <f t="shared" si="177"/>
        <v/>
      </c>
      <c r="O1023" s="54" t="str">
        <f t="shared" si="178"/>
        <v/>
      </c>
      <c r="P1023" s="53" t="str">
        <f t="shared" si="169"/>
        <v/>
      </c>
      <c r="Q1023" s="52" t="str">
        <f t="shared" si="170"/>
        <v/>
      </c>
      <c r="R1023" s="55" t="str">
        <f t="shared" si="171"/>
        <v/>
      </c>
      <c r="S1023" s="52" t="str">
        <f t="shared" si="179"/>
        <v/>
      </c>
      <c r="T1023" s="81" t="str">
        <f t="shared" si="172"/>
        <v/>
      </c>
      <c r="U1023" s="53" t="str">
        <f>IF(S1023="","",COUNTIF($S$7:S1023,"該当２"))</f>
        <v/>
      </c>
      <c r="V1023" s="56" t="str">
        <f t="shared" si="173"/>
        <v/>
      </c>
      <c r="W1023" s="81" t="str">
        <f t="shared" si="174"/>
        <v/>
      </c>
      <c r="X1023" s="53" t="str">
        <f>IF(V1023="","",COUNTIF($V$7:V1023,"該当３"))</f>
        <v/>
      </c>
    </row>
    <row r="1024" spans="1:24">
      <c r="A1024" s="237">
        <v>2020219007</v>
      </c>
      <c r="B1024" s="237">
        <v>20</v>
      </c>
      <c r="C1024" s="238">
        <v>202</v>
      </c>
      <c r="D1024" s="239">
        <v>19</v>
      </c>
      <c r="E1024" s="238">
        <v>7</v>
      </c>
      <c r="F1024" s="237" t="s">
        <v>511</v>
      </c>
      <c r="G1024" s="237" t="s">
        <v>1154</v>
      </c>
      <c r="H1024" s="237" t="s">
        <v>1320</v>
      </c>
      <c r="I1024" s="237" t="s">
        <v>373</v>
      </c>
      <c r="J1024" s="51"/>
      <c r="K1024" s="52" t="str">
        <f t="shared" si="175"/>
        <v/>
      </c>
      <c r="L1024" s="81" t="str">
        <f t="shared" si="176"/>
        <v/>
      </c>
      <c r="M1024" s="53" t="str">
        <f>IF(K1024="","",COUNTIF($K$7:K1024,"ﾘｽﾄ１"))</f>
        <v/>
      </c>
      <c r="N1024" s="53" t="str">
        <f t="shared" si="177"/>
        <v/>
      </c>
      <c r="O1024" s="54" t="str">
        <f t="shared" si="178"/>
        <v/>
      </c>
      <c r="P1024" s="53" t="str">
        <f t="shared" si="169"/>
        <v/>
      </c>
      <c r="Q1024" s="52" t="str">
        <f t="shared" si="170"/>
        <v/>
      </c>
      <c r="R1024" s="55" t="str">
        <f t="shared" si="171"/>
        <v/>
      </c>
      <c r="S1024" s="52" t="str">
        <f t="shared" si="179"/>
        <v/>
      </c>
      <c r="T1024" s="81" t="str">
        <f t="shared" si="172"/>
        <v/>
      </c>
      <c r="U1024" s="53" t="str">
        <f>IF(S1024="","",COUNTIF($S$7:S1024,"該当２"))</f>
        <v/>
      </c>
      <c r="V1024" s="56" t="str">
        <f t="shared" si="173"/>
        <v/>
      </c>
      <c r="W1024" s="81" t="str">
        <f t="shared" si="174"/>
        <v/>
      </c>
      <c r="X1024" s="53" t="str">
        <f>IF(V1024="","",COUNTIF($V$7:V1024,"該当３"))</f>
        <v/>
      </c>
    </row>
    <row r="1025" spans="1:24">
      <c r="A1025" s="237">
        <v>2020220000</v>
      </c>
      <c r="B1025" s="237">
        <v>20</v>
      </c>
      <c r="C1025" s="238">
        <v>202</v>
      </c>
      <c r="D1025" s="239">
        <v>20</v>
      </c>
      <c r="E1025" s="238">
        <v>0</v>
      </c>
      <c r="F1025" s="237" t="s">
        <v>511</v>
      </c>
      <c r="G1025" s="237" t="s">
        <v>1154</v>
      </c>
      <c r="H1025" s="237" t="s">
        <v>1325</v>
      </c>
      <c r="I1025" s="237"/>
      <c r="J1025" s="51"/>
      <c r="K1025" s="52" t="str">
        <f t="shared" si="175"/>
        <v/>
      </c>
      <c r="L1025" s="81" t="str">
        <f t="shared" si="176"/>
        <v/>
      </c>
      <c r="M1025" s="53" t="str">
        <f>IF(K1025="","",COUNTIF($K$7:K1025,"ﾘｽﾄ１"))</f>
        <v/>
      </c>
      <c r="N1025" s="53" t="str">
        <f t="shared" si="177"/>
        <v/>
      </c>
      <c r="O1025" s="54" t="str">
        <f t="shared" si="178"/>
        <v/>
      </c>
      <c r="P1025" s="53" t="str">
        <f t="shared" si="169"/>
        <v/>
      </c>
      <c r="Q1025" s="52" t="str">
        <f t="shared" si="170"/>
        <v/>
      </c>
      <c r="R1025" s="55" t="str">
        <f t="shared" si="171"/>
        <v/>
      </c>
      <c r="S1025" s="52" t="str">
        <f t="shared" si="179"/>
        <v/>
      </c>
      <c r="T1025" s="81" t="str">
        <f t="shared" si="172"/>
        <v/>
      </c>
      <c r="U1025" s="53" t="str">
        <f>IF(S1025="","",COUNTIF($S$7:S1025,"該当２"))</f>
        <v/>
      </c>
      <c r="V1025" s="56" t="str">
        <f t="shared" si="173"/>
        <v/>
      </c>
      <c r="W1025" s="81" t="str">
        <f t="shared" si="174"/>
        <v/>
      </c>
      <c r="X1025" s="53" t="str">
        <f>IF(V1025="","",COUNTIF($V$7:V1025,"該当３"))</f>
        <v/>
      </c>
    </row>
    <row r="1026" spans="1:24">
      <c r="A1026" s="237">
        <v>2020220001</v>
      </c>
      <c r="B1026" s="237">
        <v>20</v>
      </c>
      <c r="C1026" s="238">
        <v>202</v>
      </c>
      <c r="D1026" s="239">
        <v>20</v>
      </c>
      <c r="E1026" s="238">
        <v>1</v>
      </c>
      <c r="F1026" s="237" t="s">
        <v>511</v>
      </c>
      <c r="G1026" s="237" t="s">
        <v>1154</v>
      </c>
      <c r="H1026" s="237" t="s">
        <v>1325</v>
      </c>
      <c r="I1026" s="237" t="s">
        <v>1326</v>
      </c>
      <c r="J1026" s="51"/>
      <c r="K1026" s="52" t="str">
        <f t="shared" si="175"/>
        <v/>
      </c>
      <c r="L1026" s="81" t="str">
        <f t="shared" si="176"/>
        <v/>
      </c>
      <c r="M1026" s="53" t="str">
        <f>IF(K1026="","",COUNTIF($K$7:K1026,"ﾘｽﾄ１"))</f>
        <v/>
      </c>
      <c r="N1026" s="53" t="str">
        <f t="shared" si="177"/>
        <v/>
      </c>
      <c r="O1026" s="54" t="str">
        <f t="shared" si="178"/>
        <v/>
      </c>
      <c r="P1026" s="53" t="str">
        <f t="shared" si="169"/>
        <v/>
      </c>
      <c r="Q1026" s="52" t="str">
        <f t="shared" si="170"/>
        <v/>
      </c>
      <c r="R1026" s="55" t="str">
        <f t="shared" si="171"/>
        <v/>
      </c>
      <c r="S1026" s="52" t="str">
        <f t="shared" si="179"/>
        <v/>
      </c>
      <c r="T1026" s="81" t="str">
        <f t="shared" si="172"/>
        <v/>
      </c>
      <c r="U1026" s="53" t="str">
        <f>IF(S1026="","",COUNTIF($S$7:S1026,"該当２"))</f>
        <v/>
      </c>
      <c r="V1026" s="56" t="str">
        <f t="shared" si="173"/>
        <v/>
      </c>
      <c r="W1026" s="81" t="str">
        <f t="shared" si="174"/>
        <v/>
      </c>
      <c r="X1026" s="53" t="str">
        <f>IF(V1026="","",COUNTIF($V$7:V1026,"該当３"))</f>
        <v/>
      </c>
    </row>
    <row r="1027" spans="1:24">
      <c r="A1027" s="237">
        <v>2020220002</v>
      </c>
      <c r="B1027" s="237">
        <v>20</v>
      </c>
      <c r="C1027" s="238">
        <v>202</v>
      </c>
      <c r="D1027" s="239">
        <v>20</v>
      </c>
      <c r="E1027" s="238">
        <v>2</v>
      </c>
      <c r="F1027" s="237" t="s">
        <v>511</v>
      </c>
      <c r="G1027" s="237" t="s">
        <v>1154</v>
      </c>
      <c r="H1027" s="237" t="s">
        <v>1325</v>
      </c>
      <c r="I1027" s="237" t="s">
        <v>1327</v>
      </c>
      <c r="J1027" s="51"/>
      <c r="K1027" s="52" t="str">
        <f t="shared" si="175"/>
        <v/>
      </c>
      <c r="L1027" s="81" t="str">
        <f t="shared" si="176"/>
        <v/>
      </c>
      <c r="M1027" s="53" t="str">
        <f>IF(K1027="","",COUNTIF($K$7:K1027,"ﾘｽﾄ１"))</f>
        <v/>
      </c>
      <c r="N1027" s="53" t="str">
        <f t="shared" si="177"/>
        <v/>
      </c>
      <c r="O1027" s="54" t="str">
        <f t="shared" si="178"/>
        <v/>
      </c>
      <c r="P1027" s="53" t="str">
        <f t="shared" si="169"/>
        <v/>
      </c>
      <c r="Q1027" s="52" t="str">
        <f t="shared" si="170"/>
        <v/>
      </c>
      <c r="R1027" s="55" t="str">
        <f t="shared" si="171"/>
        <v/>
      </c>
      <c r="S1027" s="52" t="str">
        <f t="shared" si="179"/>
        <v/>
      </c>
      <c r="T1027" s="81" t="str">
        <f t="shared" si="172"/>
        <v/>
      </c>
      <c r="U1027" s="53" t="str">
        <f>IF(S1027="","",COUNTIF($S$7:S1027,"該当２"))</f>
        <v/>
      </c>
      <c r="V1027" s="56" t="str">
        <f t="shared" si="173"/>
        <v/>
      </c>
      <c r="W1027" s="81" t="str">
        <f t="shared" si="174"/>
        <v/>
      </c>
      <c r="X1027" s="53" t="str">
        <f>IF(V1027="","",COUNTIF($V$7:V1027,"該当３"))</f>
        <v/>
      </c>
    </row>
    <row r="1028" spans="1:24">
      <c r="A1028" s="237">
        <v>2020220003</v>
      </c>
      <c r="B1028" s="237">
        <v>20</v>
      </c>
      <c r="C1028" s="238">
        <v>202</v>
      </c>
      <c r="D1028" s="239">
        <v>20</v>
      </c>
      <c r="E1028" s="238">
        <v>3</v>
      </c>
      <c r="F1028" s="237" t="s">
        <v>511</v>
      </c>
      <c r="G1028" s="237" t="s">
        <v>1154</v>
      </c>
      <c r="H1028" s="237" t="s">
        <v>1325</v>
      </c>
      <c r="I1028" s="237" t="s">
        <v>1328</v>
      </c>
      <c r="J1028" s="51"/>
      <c r="K1028" s="52" t="str">
        <f t="shared" si="175"/>
        <v/>
      </c>
      <c r="L1028" s="81" t="str">
        <f t="shared" si="176"/>
        <v/>
      </c>
      <c r="M1028" s="53" t="str">
        <f>IF(K1028="","",COUNTIF($K$7:K1028,"ﾘｽﾄ１"))</f>
        <v/>
      </c>
      <c r="N1028" s="53" t="str">
        <f t="shared" si="177"/>
        <v/>
      </c>
      <c r="O1028" s="54" t="str">
        <f t="shared" si="178"/>
        <v/>
      </c>
      <c r="P1028" s="53" t="str">
        <f t="shared" si="169"/>
        <v/>
      </c>
      <c r="Q1028" s="52" t="str">
        <f t="shared" si="170"/>
        <v/>
      </c>
      <c r="R1028" s="55" t="str">
        <f t="shared" si="171"/>
        <v/>
      </c>
      <c r="S1028" s="52" t="str">
        <f t="shared" si="179"/>
        <v/>
      </c>
      <c r="T1028" s="81" t="str">
        <f t="shared" si="172"/>
        <v/>
      </c>
      <c r="U1028" s="53" t="str">
        <f>IF(S1028="","",COUNTIF($S$7:S1028,"該当２"))</f>
        <v/>
      </c>
      <c r="V1028" s="56" t="str">
        <f t="shared" si="173"/>
        <v/>
      </c>
      <c r="W1028" s="81" t="str">
        <f t="shared" si="174"/>
        <v/>
      </c>
      <c r="X1028" s="53" t="str">
        <f>IF(V1028="","",COUNTIF($V$7:V1028,"該当３"))</f>
        <v/>
      </c>
    </row>
    <row r="1029" spans="1:24">
      <c r="A1029" s="237">
        <v>2020220004</v>
      </c>
      <c r="B1029" s="237">
        <v>20</v>
      </c>
      <c r="C1029" s="238">
        <v>202</v>
      </c>
      <c r="D1029" s="239">
        <v>20</v>
      </c>
      <c r="E1029" s="238">
        <v>4</v>
      </c>
      <c r="F1029" s="237" t="s">
        <v>511</v>
      </c>
      <c r="G1029" s="237" t="s">
        <v>1154</v>
      </c>
      <c r="H1029" s="237" t="s">
        <v>1325</v>
      </c>
      <c r="I1029" s="237" t="s">
        <v>1329</v>
      </c>
      <c r="J1029" s="51"/>
      <c r="K1029" s="52" t="str">
        <f t="shared" si="175"/>
        <v/>
      </c>
      <c r="L1029" s="81" t="str">
        <f t="shared" si="176"/>
        <v/>
      </c>
      <c r="M1029" s="53" t="str">
        <f>IF(K1029="","",COUNTIF($K$7:K1029,"ﾘｽﾄ１"))</f>
        <v/>
      </c>
      <c r="N1029" s="53" t="str">
        <f t="shared" si="177"/>
        <v/>
      </c>
      <c r="O1029" s="54" t="str">
        <f t="shared" si="178"/>
        <v/>
      </c>
      <c r="P1029" s="53" t="str">
        <f t="shared" si="169"/>
        <v/>
      </c>
      <c r="Q1029" s="52" t="str">
        <f t="shared" si="170"/>
        <v/>
      </c>
      <c r="R1029" s="55" t="str">
        <f t="shared" si="171"/>
        <v/>
      </c>
      <c r="S1029" s="52" t="str">
        <f t="shared" si="179"/>
        <v/>
      </c>
      <c r="T1029" s="81" t="str">
        <f t="shared" si="172"/>
        <v/>
      </c>
      <c r="U1029" s="53" t="str">
        <f>IF(S1029="","",COUNTIF($S$7:S1029,"該当２"))</f>
        <v/>
      </c>
      <c r="V1029" s="56" t="str">
        <f t="shared" si="173"/>
        <v/>
      </c>
      <c r="W1029" s="81" t="str">
        <f t="shared" si="174"/>
        <v/>
      </c>
      <c r="X1029" s="53" t="str">
        <f>IF(V1029="","",COUNTIF($V$7:V1029,"該当３"))</f>
        <v/>
      </c>
    </row>
    <row r="1030" spans="1:24">
      <c r="A1030" s="237">
        <v>2020220005</v>
      </c>
      <c r="B1030" s="237">
        <v>20</v>
      </c>
      <c r="C1030" s="238">
        <v>202</v>
      </c>
      <c r="D1030" s="239">
        <v>20</v>
      </c>
      <c r="E1030" s="238">
        <v>5</v>
      </c>
      <c r="F1030" s="237" t="s">
        <v>511</v>
      </c>
      <c r="G1030" s="237" t="s">
        <v>1154</v>
      </c>
      <c r="H1030" s="237" t="s">
        <v>1325</v>
      </c>
      <c r="I1030" s="237" t="s">
        <v>1330</v>
      </c>
      <c r="J1030" s="51"/>
      <c r="K1030" s="52" t="str">
        <f t="shared" si="175"/>
        <v/>
      </c>
      <c r="L1030" s="81" t="str">
        <f t="shared" si="176"/>
        <v/>
      </c>
      <c r="M1030" s="53" t="str">
        <f>IF(K1030="","",COUNTIF($K$7:K1030,"ﾘｽﾄ１"))</f>
        <v/>
      </c>
      <c r="N1030" s="53" t="str">
        <f t="shared" si="177"/>
        <v/>
      </c>
      <c r="O1030" s="54" t="str">
        <f t="shared" si="178"/>
        <v/>
      </c>
      <c r="P1030" s="53" t="str">
        <f t="shared" si="169"/>
        <v/>
      </c>
      <c r="Q1030" s="52" t="str">
        <f t="shared" si="170"/>
        <v/>
      </c>
      <c r="R1030" s="55" t="str">
        <f t="shared" si="171"/>
        <v/>
      </c>
      <c r="S1030" s="52" t="str">
        <f t="shared" si="179"/>
        <v/>
      </c>
      <c r="T1030" s="81" t="str">
        <f t="shared" si="172"/>
        <v/>
      </c>
      <c r="U1030" s="53" t="str">
        <f>IF(S1030="","",COUNTIF($S$7:S1030,"該当２"))</f>
        <v/>
      </c>
      <c r="V1030" s="56" t="str">
        <f t="shared" si="173"/>
        <v/>
      </c>
      <c r="W1030" s="81" t="str">
        <f t="shared" si="174"/>
        <v/>
      </c>
      <c r="X1030" s="53" t="str">
        <f>IF(V1030="","",COUNTIF($V$7:V1030,"該当３"))</f>
        <v/>
      </c>
    </row>
    <row r="1031" spans="1:24">
      <c r="A1031" s="237">
        <v>2020220006</v>
      </c>
      <c r="B1031" s="237">
        <v>20</v>
      </c>
      <c r="C1031" s="238">
        <v>202</v>
      </c>
      <c r="D1031" s="239">
        <v>20</v>
      </c>
      <c r="E1031" s="238">
        <v>6</v>
      </c>
      <c r="F1031" s="237" t="s">
        <v>511</v>
      </c>
      <c r="G1031" s="237" t="s">
        <v>1154</v>
      </c>
      <c r="H1031" s="237" t="s">
        <v>1325</v>
      </c>
      <c r="I1031" s="237" t="s">
        <v>1331</v>
      </c>
      <c r="J1031" s="51"/>
      <c r="K1031" s="52" t="str">
        <f t="shared" si="175"/>
        <v/>
      </c>
      <c r="L1031" s="81" t="str">
        <f t="shared" si="176"/>
        <v/>
      </c>
      <c r="M1031" s="53" t="str">
        <f>IF(K1031="","",COUNTIF($K$7:K1031,"ﾘｽﾄ１"))</f>
        <v/>
      </c>
      <c r="N1031" s="53" t="str">
        <f t="shared" si="177"/>
        <v/>
      </c>
      <c r="O1031" s="54" t="str">
        <f t="shared" si="178"/>
        <v/>
      </c>
      <c r="P1031" s="53" t="str">
        <f t="shared" si="169"/>
        <v/>
      </c>
      <c r="Q1031" s="52" t="str">
        <f t="shared" si="170"/>
        <v/>
      </c>
      <c r="R1031" s="55" t="str">
        <f t="shared" si="171"/>
        <v/>
      </c>
      <c r="S1031" s="52" t="str">
        <f t="shared" si="179"/>
        <v/>
      </c>
      <c r="T1031" s="81" t="str">
        <f t="shared" si="172"/>
        <v/>
      </c>
      <c r="U1031" s="53" t="str">
        <f>IF(S1031="","",COUNTIF($S$7:S1031,"該当２"))</f>
        <v/>
      </c>
      <c r="V1031" s="56" t="str">
        <f t="shared" si="173"/>
        <v/>
      </c>
      <c r="W1031" s="81" t="str">
        <f t="shared" si="174"/>
        <v/>
      </c>
      <c r="X1031" s="53" t="str">
        <f>IF(V1031="","",COUNTIF($V$7:V1031,"該当３"))</f>
        <v/>
      </c>
    </row>
    <row r="1032" spans="1:24">
      <c r="A1032" s="237">
        <v>2020220007</v>
      </c>
      <c r="B1032" s="237">
        <v>20</v>
      </c>
      <c r="C1032" s="238">
        <v>202</v>
      </c>
      <c r="D1032" s="239">
        <v>20</v>
      </c>
      <c r="E1032" s="238">
        <v>7</v>
      </c>
      <c r="F1032" s="237" t="s">
        <v>511</v>
      </c>
      <c r="G1032" s="237" t="s">
        <v>1154</v>
      </c>
      <c r="H1032" s="237" t="s">
        <v>1325</v>
      </c>
      <c r="I1032" s="237" t="s">
        <v>1332</v>
      </c>
      <c r="J1032" s="51"/>
      <c r="K1032" s="52" t="str">
        <f t="shared" si="175"/>
        <v/>
      </c>
      <c r="L1032" s="81" t="str">
        <f t="shared" si="176"/>
        <v/>
      </c>
      <c r="M1032" s="53" t="str">
        <f>IF(K1032="","",COUNTIF($K$7:K1032,"ﾘｽﾄ１"))</f>
        <v/>
      </c>
      <c r="N1032" s="53" t="str">
        <f t="shared" si="177"/>
        <v/>
      </c>
      <c r="O1032" s="54" t="str">
        <f t="shared" si="178"/>
        <v/>
      </c>
      <c r="P1032" s="53" t="str">
        <f t="shared" si="169"/>
        <v/>
      </c>
      <c r="Q1032" s="52" t="str">
        <f t="shared" si="170"/>
        <v/>
      </c>
      <c r="R1032" s="55" t="str">
        <f t="shared" si="171"/>
        <v/>
      </c>
      <c r="S1032" s="52" t="str">
        <f t="shared" si="179"/>
        <v/>
      </c>
      <c r="T1032" s="81" t="str">
        <f t="shared" si="172"/>
        <v/>
      </c>
      <c r="U1032" s="53" t="str">
        <f>IF(S1032="","",COUNTIF($S$7:S1032,"該当２"))</f>
        <v/>
      </c>
      <c r="V1032" s="56" t="str">
        <f t="shared" si="173"/>
        <v/>
      </c>
      <c r="W1032" s="81" t="str">
        <f t="shared" si="174"/>
        <v/>
      </c>
      <c r="X1032" s="53" t="str">
        <f>IF(V1032="","",COUNTIF($V$7:V1032,"該当３"))</f>
        <v/>
      </c>
    </row>
    <row r="1033" spans="1:24">
      <c r="A1033" s="237">
        <v>2020221000</v>
      </c>
      <c r="B1033" s="237">
        <v>20</v>
      </c>
      <c r="C1033" s="238">
        <v>202</v>
      </c>
      <c r="D1033" s="239">
        <v>21</v>
      </c>
      <c r="E1033" s="238">
        <v>0</v>
      </c>
      <c r="F1033" s="237" t="s">
        <v>511</v>
      </c>
      <c r="G1033" s="237" t="s">
        <v>1154</v>
      </c>
      <c r="H1033" s="295" t="s">
        <v>4672</v>
      </c>
      <c r="I1033" s="237"/>
      <c r="J1033" s="51"/>
      <c r="K1033" s="52" t="str">
        <f t="shared" si="175"/>
        <v/>
      </c>
      <c r="L1033" s="81" t="str">
        <f t="shared" si="176"/>
        <v/>
      </c>
      <c r="M1033" s="53" t="str">
        <f>IF(K1033="","",COUNTIF($K$7:K1033,"ﾘｽﾄ１"))</f>
        <v/>
      </c>
      <c r="N1033" s="53" t="str">
        <f t="shared" si="177"/>
        <v/>
      </c>
      <c r="O1033" s="54" t="str">
        <f t="shared" si="178"/>
        <v/>
      </c>
      <c r="P1033" s="53" t="str">
        <f t="shared" si="169"/>
        <v/>
      </c>
      <c r="Q1033" s="52" t="str">
        <f t="shared" si="170"/>
        <v/>
      </c>
      <c r="R1033" s="55" t="str">
        <f t="shared" si="171"/>
        <v/>
      </c>
      <c r="S1033" s="52" t="str">
        <f t="shared" si="179"/>
        <v/>
      </c>
      <c r="T1033" s="81" t="str">
        <f t="shared" si="172"/>
        <v/>
      </c>
      <c r="U1033" s="53" t="str">
        <f>IF(S1033="","",COUNTIF($S$7:S1033,"該当２"))</f>
        <v/>
      </c>
      <c r="V1033" s="56" t="str">
        <f t="shared" si="173"/>
        <v/>
      </c>
      <c r="W1033" s="81" t="str">
        <f t="shared" si="174"/>
        <v/>
      </c>
      <c r="X1033" s="53" t="str">
        <f>IF(V1033="","",COUNTIF($V$7:V1033,"該当３"))</f>
        <v/>
      </c>
    </row>
    <row r="1034" spans="1:24">
      <c r="A1034" s="237">
        <v>2020221001</v>
      </c>
      <c r="B1034" s="237">
        <v>20</v>
      </c>
      <c r="C1034" s="238">
        <v>202</v>
      </c>
      <c r="D1034" s="239">
        <v>21</v>
      </c>
      <c r="E1034" s="238">
        <v>1</v>
      </c>
      <c r="F1034" s="237" t="s">
        <v>511</v>
      </c>
      <c r="G1034" s="237" t="s">
        <v>1154</v>
      </c>
      <c r="H1034" s="295" t="s">
        <v>4672</v>
      </c>
      <c r="I1034" s="237" t="s">
        <v>1333</v>
      </c>
      <c r="J1034" s="51"/>
      <c r="K1034" s="52" t="str">
        <f t="shared" si="175"/>
        <v/>
      </c>
      <c r="L1034" s="81" t="str">
        <f t="shared" si="176"/>
        <v/>
      </c>
      <c r="M1034" s="53" t="str">
        <f>IF(K1034="","",COUNTIF($K$7:K1034,"ﾘｽﾄ１"))</f>
        <v/>
      </c>
      <c r="N1034" s="53" t="str">
        <f t="shared" si="177"/>
        <v/>
      </c>
      <c r="O1034" s="54" t="str">
        <f t="shared" si="178"/>
        <v/>
      </c>
      <c r="P1034" s="53" t="str">
        <f t="shared" ref="P1034:P1097" si="180">IF(O1034="該当１",G1034,"")</f>
        <v/>
      </c>
      <c r="Q1034" s="52" t="str">
        <f t="shared" ref="Q1034:Q1097" si="181">IF(O1034="該当１","ﾘｽﾄ2","")</f>
        <v/>
      </c>
      <c r="R1034" s="55" t="str">
        <f t="shared" ref="R1034:R1097" si="182">IF(Q1034="ﾘｽﾄ2",H1034,"")</f>
        <v/>
      </c>
      <c r="S1034" s="52" t="str">
        <f t="shared" si="179"/>
        <v/>
      </c>
      <c r="T1034" s="81" t="str">
        <f t="shared" ref="T1034:T1097" si="183">IF(S1034="該当２",H1034,"")</f>
        <v/>
      </c>
      <c r="U1034" s="53" t="str">
        <f>IF(S1034="","",COUNTIF($S$7:S1034,"該当２"))</f>
        <v/>
      </c>
      <c r="V1034" s="56" t="str">
        <f t="shared" ref="V1034:V1097" si="184">IF(AND($S$2=H1034,E1034&gt;0,E1034&lt;998),"該当３","")</f>
        <v/>
      </c>
      <c r="W1034" s="81" t="str">
        <f t="shared" ref="W1034:W1097" si="185">IF(V1034="該当３",I1034,"")</f>
        <v/>
      </c>
      <c r="X1034" s="53" t="str">
        <f>IF(V1034="","",COUNTIF($V$7:V1034,"該当３"))</f>
        <v/>
      </c>
    </row>
    <row r="1035" spans="1:24">
      <c r="A1035" s="237">
        <v>2020221002</v>
      </c>
      <c r="B1035" s="237">
        <v>20</v>
      </c>
      <c r="C1035" s="238">
        <v>202</v>
      </c>
      <c r="D1035" s="239">
        <v>21</v>
      </c>
      <c r="E1035" s="238">
        <v>2</v>
      </c>
      <c r="F1035" s="237" t="s">
        <v>511</v>
      </c>
      <c r="G1035" s="237" t="s">
        <v>1154</v>
      </c>
      <c r="H1035" s="295" t="s">
        <v>4672</v>
      </c>
      <c r="I1035" s="237" t="s">
        <v>1334</v>
      </c>
      <c r="J1035" s="51"/>
      <c r="K1035" s="52" t="str">
        <f t="shared" ref="K1035:K1098" si="186">IF(AND($C1035&gt;0,$H1035=""),"ﾘｽﾄ１","")</f>
        <v/>
      </c>
      <c r="L1035" s="81" t="str">
        <f t="shared" ref="L1035:L1098" si="187">IF(K1035="ﾘｽﾄ１",G1035,"")</f>
        <v/>
      </c>
      <c r="M1035" s="53" t="str">
        <f>IF(K1035="","",COUNTIF($K$7:K1035,"ﾘｽﾄ１"))</f>
        <v/>
      </c>
      <c r="N1035" s="53" t="str">
        <f t="shared" ref="N1035:N1098" si="188">IF(AND(D1035=0,E1035&gt;0),"同一区","")</f>
        <v/>
      </c>
      <c r="O1035" s="54" t="str">
        <f t="shared" ref="O1035:O1098" si="189">IF(AND(EXACT($K$2,G1035),H1035&gt;0),"該当１","")</f>
        <v/>
      </c>
      <c r="P1035" s="53" t="str">
        <f t="shared" si="180"/>
        <v/>
      </c>
      <c r="Q1035" s="52" t="str">
        <f t="shared" si="181"/>
        <v/>
      </c>
      <c r="R1035" s="55" t="str">
        <f t="shared" si="182"/>
        <v/>
      </c>
      <c r="S1035" s="52" t="str">
        <f t="shared" ref="S1035:S1098" si="190">IF(AND(Q1035="ﾘｽﾄ2",OR(I1035=0,AND(N1035="同一区",E1035=1))),"該当２","")</f>
        <v/>
      </c>
      <c r="T1035" s="81" t="str">
        <f t="shared" si="183"/>
        <v/>
      </c>
      <c r="U1035" s="53" t="str">
        <f>IF(S1035="","",COUNTIF($S$7:S1035,"該当２"))</f>
        <v/>
      </c>
      <c r="V1035" s="56" t="str">
        <f t="shared" si="184"/>
        <v/>
      </c>
      <c r="W1035" s="81" t="str">
        <f t="shared" si="185"/>
        <v/>
      </c>
      <c r="X1035" s="53" t="str">
        <f>IF(V1035="","",COUNTIF($V$7:V1035,"該当３"))</f>
        <v/>
      </c>
    </row>
    <row r="1036" spans="1:24">
      <c r="A1036" s="237">
        <v>2020221003</v>
      </c>
      <c r="B1036" s="237">
        <v>20</v>
      </c>
      <c r="C1036" s="238">
        <v>202</v>
      </c>
      <c r="D1036" s="239">
        <v>21</v>
      </c>
      <c r="E1036" s="238">
        <v>3</v>
      </c>
      <c r="F1036" s="237" t="s">
        <v>511</v>
      </c>
      <c r="G1036" s="237" t="s">
        <v>1154</v>
      </c>
      <c r="H1036" s="295" t="s">
        <v>4672</v>
      </c>
      <c r="I1036" s="237" t="s">
        <v>331</v>
      </c>
      <c r="J1036" s="51"/>
      <c r="K1036" s="52" t="str">
        <f t="shared" si="186"/>
        <v/>
      </c>
      <c r="L1036" s="81" t="str">
        <f t="shared" si="187"/>
        <v/>
      </c>
      <c r="M1036" s="53" t="str">
        <f>IF(K1036="","",COUNTIF($K$7:K1036,"ﾘｽﾄ１"))</f>
        <v/>
      </c>
      <c r="N1036" s="53" t="str">
        <f t="shared" si="188"/>
        <v/>
      </c>
      <c r="O1036" s="54" t="str">
        <f t="shared" si="189"/>
        <v/>
      </c>
      <c r="P1036" s="53" t="str">
        <f t="shared" si="180"/>
        <v/>
      </c>
      <c r="Q1036" s="52" t="str">
        <f t="shared" si="181"/>
        <v/>
      </c>
      <c r="R1036" s="55" t="str">
        <f t="shared" si="182"/>
        <v/>
      </c>
      <c r="S1036" s="52" t="str">
        <f t="shared" si="190"/>
        <v/>
      </c>
      <c r="T1036" s="81" t="str">
        <f t="shared" si="183"/>
        <v/>
      </c>
      <c r="U1036" s="53" t="str">
        <f>IF(S1036="","",COUNTIF($S$7:S1036,"該当２"))</f>
        <v/>
      </c>
      <c r="V1036" s="56" t="str">
        <f t="shared" si="184"/>
        <v/>
      </c>
      <c r="W1036" s="81" t="str">
        <f t="shared" si="185"/>
        <v/>
      </c>
      <c r="X1036" s="53" t="str">
        <f>IF(V1036="","",COUNTIF($V$7:V1036,"該当３"))</f>
        <v/>
      </c>
    </row>
    <row r="1037" spans="1:24">
      <c r="A1037" s="237">
        <v>2020221004</v>
      </c>
      <c r="B1037" s="237">
        <v>20</v>
      </c>
      <c r="C1037" s="238">
        <v>202</v>
      </c>
      <c r="D1037" s="239">
        <v>21</v>
      </c>
      <c r="E1037" s="238">
        <v>4</v>
      </c>
      <c r="F1037" s="237" t="s">
        <v>511</v>
      </c>
      <c r="G1037" s="237" t="s">
        <v>1154</v>
      </c>
      <c r="H1037" s="295" t="s">
        <v>4672</v>
      </c>
      <c r="I1037" s="237" t="s">
        <v>1335</v>
      </c>
      <c r="J1037" s="51"/>
      <c r="K1037" s="52" t="str">
        <f t="shared" si="186"/>
        <v/>
      </c>
      <c r="L1037" s="81" t="str">
        <f t="shared" si="187"/>
        <v/>
      </c>
      <c r="M1037" s="53" t="str">
        <f>IF(K1037="","",COUNTIF($K$7:K1037,"ﾘｽﾄ１"))</f>
        <v/>
      </c>
      <c r="N1037" s="53" t="str">
        <f t="shared" si="188"/>
        <v/>
      </c>
      <c r="O1037" s="54" t="str">
        <f t="shared" si="189"/>
        <v/>
      </c>
      <c r="P1037" s="53" t="str">
        <f t="shared" si="180"/>
        <v/>
      </c>
      <c r="Q1037" s="52" t="str">
        <f t="shared" si="181"/>
        <v/>
      </c>
      <c r="R1037" s="55" t="str">
        <f t="shared" si="182"/>
        <v/>
      </c>
      <c r="S1037" s="52" t="str">
        <f t="shared" si="190"/>
        <v/>
      </c>
      <c r="T1037" s="81" t="str">
        <f t="shared" si="183"/>
        <v/>
      </c>
      <c r="U1037" s="53" t="str">
        <f>IF(S1037="","",COUNTIF($S$7:S1037,"該当２"))</f>
        <v/>
      </c>
      <c r="V1037" s="56" t="str">
        <f t="shared" si="184"/>
        <v/>
      </c>
      <c r="W1037" s="81" t="str">
        <f t="shared" si="185"/>
        <v/>
      </c>
      <c r="X1037" s="53" t="str">
        <f>IF(V1037="","",COUNTIF($V$7:V1037,"該当３"))</f>
        <v/>
      </c>
    </row>
    <row r="1038" spans="1:24">
      <c r="A1038" s="237">
        <v>2020221005</v>
      </c>
      <c r="B1038" s="237">
        <v>20</v>
      </c>
      <c r="C1038" s="238">
        <v>202</v>
      </c>
      <c r="D1038" s="239">
        <v>21</v>
      </c>
      <c r="E1038" s="238">
        <v>5</v>
      </c>
      <c r="F1038" s="237" t="s">
        <v>511</v>
      </c>
      <c r="G1038" s="237" t="s">
        <v>1154</v>
      </c>
      <c r="H1038" s="295" t="s">
        <v>4672</v>
      </c>
      <c r="I1038" s="237" t="s">
        <v>1336</v>
      </c>
      <c r="J1038" s="51"/>
      <c r="K1038" s="52" t="str">
        <f t="shared" si="186"/>
        <v/>
      </c>
      <c r="L1038" s="81" t="str">
        <f t="shared" si="187"/>
        <v/>
      </c>
      <c r="M1038" s="53" t="str">
        <f>IF(K1038="","",COUNTIF($K$7:K1038,"ﾘｽﾄ１"))</f>
        <v/>
      </c>
      <c r="N1038" s="53" t="str">
        <f t="shared" si="188"/>
        <v/>
      </c>
      <c r="O1038" s="54" t="str">
        <f t="shared" si="189"/>
        <v/>
      </c>
      <c r="P1038" s="53" t="str">
        <f t="shared" si="180"/>
        <v/>
      </c>
      <c r="Q1038" s="52" t="str">
        <f t="shared" si="181"/>
        <v/>
      </c>
      <c r="R1038" s="55" t="str">
        <f t="shared" si="182"/>
        <v/>
      </c>
      <c r="S1038" s="52" t="str">
        <f t="shared" si="190"/>
        <v/>
      </c>
      <c r="T1038" s="81" t="str">
        <f t="shared" si="183"/>
        <v/>
      </c>
      <c r="U1038" s="53" t="str">
        <f>IF(S1038="","",COUNTIF($S$7:S1038,"該当２"))</f>
        <v/>
      </c>
      <c r="V1038" s="56" t="str">
        <f t="shared" si="184"/>
        <v/>
      </c>
      <c r="W1038" s="81" t="str">
        <f t="shared" si="185"/>
        <v/>
      </c>
      <c r="X1038" s="53" t="str">
        <f>IF(V1038="","",COUNTIF($V$7:V1038,"該当３"))</f>
        <v/>
      </c>
    </row>
    <row r="1039" spans="1:24">
      <c r="A1039" s="237">
        <v>2020221006</v>
      </c>
      <c r="B1039" s="237">
        <v>20</v>
      </c>
      <c r="C1039" s="238">
        <v>202</v>
      </c>
      <c r="D1039" s="239">
        <v>21</v>
      </c>
      <c r="E1039" s="238">
        <v>6</v>
      </c>
      <c r="F1039" s="237" t="s">
        <v>511</v>
      </c>
      <c r="G1039" s="237" t="s">
        <v>1154</v>
      </c>
      <c r="H1039" s="295" t="s">
        <v>4672</v>
      </c>
      <c r="I1039" s="237" t="s">
        <v>1337</v>
      </c>
      <c r="J1039" s="51"/>
      <c r="K1039" s="52" t="str">
        <f t="shared" si="186"/>
        <v/>
      </c>
      <c r="L1039" s="81" t="str">
        <f t="shared" si="187"/>
        <v/>
      </c>
      <c r="M1039" s="53" t="str">
        <f>IF(K1039="","",COUNTIF($K$7:K1039,"ﾘｽﾄ１"))</f>
        <v/>
      </c>
      <c r="N1039" s="53" t="str">
        <f t="shared" si="188"/>
        <v/>
      </c>
      <c r="O1039" s="54" t="str">
        <f t="shared" si="189"/>
        <v/>
      </c>
      <c r="P1039" s="53" t="str">
        <f t="shared" si="180"/>
        <v/>
      </c>
      <c r="Q1039" s="52" t="str">
        <f t="shared" si="181"/>
        <v/>
      </c>
      <c r="R1039" s="55" t="str">
        <f t="shared" si="182"/>
        <v/>
      </c>
      <c r="S1039" s="52" t="str">
        <f t="shared" si="190"/>
        <v/>
      </c>
      <c r="T1039" s="81" t="str">
        <f t="shared" si="183"/>
        <v/>
      </c>
      <c r="U1039" s="53" t="str">
        <f>IF(S1039="","",COUNTIF($S$7:S1039,"該当２"))</f>
        <v/>
      </c>
      <c r="V1039" s="56" t="str">
        <f t="shared" si="184"/>
        <v/>
      </c>
      <c r="W1039" s="81" t="str">
        <f t="shared" si="185"/>
        <v/>
      </c>
      <c r="X1039" s="53" t="str">
        <f>IF(V1039="","",COUNTIF($V$7:V1039,"該当３"))</f>
        <v/>
      </c>
    </row>
    <row r="1040" spans="1:24">
      <c r="A1040" s="237">
        <v>2020221007</v>
      </c>
      <c r="B1040" s="237">
        <v>20</v>
      </c>
      <c r="C1040" s="238">
        <v>202</v>
      </c>
      <c r="D1040" s="239">
        <v>21</v>
      </c>
      <c r="E1040" s="238">
        <v>7</v>
      </c>
      <c r="F1040" s="237" t="s">
        <v>511</v>
      </c>
      <c r="G1040" s="237" t="s">
        <v>1154</v>
      </c>
      <c r="H1040" s="295" t="s">
        <v>4672</v>
      </c>
      <c r="I1040" s="237" t="s">
        <v>1338</v>
      </c>
      <c r="J1040" s="51"/>
      <c r="K1040" s="52" t="str">
        <f t="shared" si="186"/>
        <v/>
      </c>
      <c r="L1040" s="81" t="str">
        <f t="shared" si="187"/>
        <v/>
      </c>
      <c r="M1040" s="53" t="str">
        <f>IF(K1040="","",COUNTIF($K$7:K1040,"ﾘｽﾄ１"))</f>
        <v/>
      </c>
      <c r="N1040" s="53" t="str">
        <f t="shared" si="188"/>
        <v/>
      </c>
      <c r="O1040" s="54" t="str">
        <f t="shared" si="189"/>
        <v/>
      </c>
      <c r="P1040" s="53" t="str">
        <f t="shared" si="180"/>
        <v/>
      </c>
      <c r="Q1040" s="52" t="str">
        <f t="shared" si="181"/>
        <v/>
      </c>
      <c r="R1040" s="55" t="str">
        <f t="shared" si="182"/>
        <v/>
      </c>
      <c r="S1040" s="52" t="str">
        <f t="shared" si="190"/>
        <v/>
      </c>
      <c r="T1040" s="81" t="str">
        <f t="shared" si="183"/>
        <v/>
      </c>
      <c r="U1040" s="53" t="str">
        <f>IF(S1040="","",COUNTIF($S$7:S1040,"該当２"))</f>
        <v/>
      </c>
      <c r="V1040" s="56" t="str">
        <f t="shared" si="184"/>
        <v/>
      </c>
      <c r="W1040" s="81" t="str">
        <f t="shared" si="185"/>
        <v/>
      </c>
      <c r="X1040" s="53" t="str">
        <f>IF(V1040="","",COUNTIF($V$7:V1040,"該当３"))</f>
        <v/>
      </c>
    </row>
    <row r="1041" spans="1:24">
      <c r="A1041" s="237">
        <v>2020221008</v>
      </c>
      <c r="B1041" s="237">
        <v>20</v>
      </c>
      <c r="C1041" s="238">
        <v>202</v>
      </c>
      <c r="D1041" s="239">
        <v>21</v>
      </c>
      <c r="E1041" s="238">
        <v>8</v>
      </c>
      <c r="F1041" s="237" t="s">
        <v>511</v>
      </c>
      <c r="G1041" s="237" t="s">
        <v>1154</v>
      </c>
      <c r="H1041" s="295" t="s">
        <v>4672</v>
      </c>
      <c r="I1041" s="237" t="s">
        <v>1339</v>
      </c>
      <c r="J1041" s="51"/>
      <c r="K1041" s="52" t="str">
        <f t="shared" si="186"/>
        <v/>
      </c>
      <c r="L1041" s="81" t="str">
        <f t="shared" si="187"/>
        <v/>
      </c>
      <c r="M1041" s="53" t="str">
        <f>IF(K1041="","",COUNTIF($K$7:K1041,"ﾘｽﾄ１"))</f>
        <v/>
      </c>
      <c r="N1041" s="53" t="str">
        <f t="shared" si="188"/>
        <v/>
      </c>
      <c r="O1041" s="54" t="str">
        <f t="shared" si="189"/>
        <v/>
      </c>
      <c r="P1041" s="53" t="str">
        <f t="shared" si="180"/>
        <v/>
      </c>
      <c r="Q1041" s="52" t="str">
        <f t="shared" si="181"/>
        <v/>
      </c>
      <c r="R1041" s="55" t="str">
        <f t="shared" si="182"/>
        <v/>
      </c>
      <c r="S1041" s="52" t="str">
        <f t="shared" si="190"/>
        <v/>
      </c>
      <c r="T1041" s="81" t="str">
        <f t="shared" si="183"/>
        <v/>
      </c>
      <c r="U1041" s="53" t="str">
        <f>IF(S1041="","",COUNTIF($S$7:S1041,"該当２"))</f>
        <v/>
      </c>
      <c r="V1041" s="56" t="str">
        <f t="shared" si="184"/>
        <v/>
      </c>
      <c r="W1041" s="81" t="str">
        <f t="shared" si="185"/>
        <v/>
      </c>
      <c r="X1041" s="53" t="str">
        <f>IF(V1041="","",COUNTIF($V$7:V1041,"該当３"))</f>
        <v/>
      </c>
    </row>
    <row r="1042" spans="1:24">
      <c r="A1042" s="237">
        <v>2020221009</v>
      </c>
      <c r="B1042" s="237">
        <v>20</v>
      </c>
      <c r="C1042" s="238">
        <v>202</v>
      </c>
      <c r="D1042" s="239">
        <v>21</v>
      </c>
      <c r="E1042" s="238">
        <v>9</v>
      </c>
      <c r="F1042" s="237" t="s">
        <v>511</v>
      </c>
      <c r="G1042" s="237" t="s">
        <v>1154</v>
      </c>
      <c r="H1042" s="295" t="s">
        <v>4672</v>
      </c>
      <c r="I1042" s="237" t="s">
        <v>1340</v>
      </c>
      <c r="J1042" s="51"/>
      <c r="K1042" s="52" t="str">
        <f t="shared" si="186"/>
        <v/>
      </c>
      <c r="L1042" s="81" t="str">
        <f t="shared" si="187"/>
        <v/>
      </c>
      <c r="M1042" s="53" t="str">
        <f>IF(K1042="","",COUNTIF($K$7:K1042,"ﾘｽﾄ１"))</f>
        <v/>
      </c>
      <c r="N1042" s="53" t="str">
        <f t="shared" si="188"/>
        <v/>
      </c>
      <c r="O1042" s="54" t="str">
        <f t="shared" si="189"/>
        <v/>
      </c>
      <c r="P1042" s="53" t="str">
        <f t="shared" si="180"/>
        <v/>
      </c>
      <c r="Q1042" s="52" t="str">
        <f t="shared" si="181"/>
        <v/>
      </c>
      <c r="R1042" s="55" t="str">
        <f t="shared" si="182"/>
        <v/>
      </c>
      <c r="S1042" s="52" t="str">
        <f t="shared" si="190"/>
        <v/>
      </c>
      <c r="T1042" s="81" t="str">
        <f t="shared" si="183"/>
        <v/>
      </c>
      <c r="U1042" s="53" t="str">
        <f>IF(S1042="","",COUNTIF($S$7:S1042,"該当２"))</f>
        <v/>
      </c>
      <c r="V1042" s="56" t="str">
        <f t="shared" si="184"/>
        <v/>
      </c>
      <c r="W1042" s="81" t="str">
        <f t="shared" si="185"/>
        <v/>
      </c>
      <c r="X1042" s="53" t="str">
        <f>IF(V1042="","",COUNTIF($V$7:V1042,"該当３"))</f>
        <v/>
      </c>
    </row>
    <row r="1043" spans="1:24">
      <c r="A1043" s="237">
        <v>2020221010</v>
      </c>
      <c r="B1043" s="237">
        <v>20</v>
      </c>
      <c r="C1043" s="238">
        <v>202</v>
      </c>
      <c r="D1043" s="239">
        <v>21</v>
      </c>
      <c r="E1043" s="238">
        <v>10</v>
      </c>
      <c r="F1043" s="237" t="s">
        <v>511</v>
      </c>
      <c r="G1043" s="237" t="s">
        <v>1154</v>
      </c>
      <c r="H1043" s="295" t="s">
        <v>4672</v>
      </c>
      <c r="I1043" s="237" t="s">
        <v>1341</v>
      </c>
      <c r="J1043" s="51"/>
      <c r="K1043" s="52" t="str">
        <f t="shared" si="186"/>
        <v/>
      </c>
      <c r="L1043" s="81" t="str">
        <f t="shared" si="187"/>
        <v/>
      </c>
      <c r="M1043" s="53" t="str">
        <f>IF(K1043="","",COUNTIF($K$7:K1043,"ﾘｽﾄ１"))</f>
        <v/>
      </c>
      <c r="N1043" s="53" t="str">
        <f t="shared" si="188"/>
        <v/>
      </c>
      <c r="O1043" s="54" t="str">
        <f t="shared" si="189"/>
        <v/>
      </c>
      <c r="P1043" s="53" t="str">
        <f t="shared" si="180"/>
        <v/>
      </c>
      <c r="Q1043" s="52" t="str">
        <f t="shared" si="181"/>
        <v/>
      </c>
      <c r="R1043" s="55" t="str">
        <f t="shared" si="182"/>
        <v/>
      </c>
      <c r="S1043" s="52" t="str">
        <f t="shared" si="190"/>
        <v/>
      </c>
      <c r="T1043" s="81" t="str">
        <f t="shared" si="183"/>
        <v/>
      </c>
      <c r="U1043" s="53" t="str">
        <f>IF(S1043="","",COUNTIF($S$7:S1043,"該当２"))</f>
        <v/>
      </c>
      <c r="V1043" s="56" t="str">
        <f t="shared" si="184"/>
        <v/>
      </c>
      <c r="W1043" s="81" t="str">
        <f t="shared" si="185"/>
        <v/>
      </c>
      <c r="X1043" s="53" t="str">
        <f>IF(V1043="","",COUNTIF($V$7:V1043,"該当３"))</f>
        <v/>
      </c>
    </row>
    <row r="1044" spans="1:24">
      <c r="A1044" s="237">
        <v>2020222000</v>
      </c>
      <c r="B1044" s="237">
        <v>20</v>
      </c>
      <c r="C1044" s="238">
        <v>202</v>
      </c>
      <c r="D1044" s="239">
        <v>22</v>
      </c>
      <c r="E1044" s="238">
        <v>0</v>
      </c>
      <c r="F1044" s="237" t="s">
        <v>511</v>
      </c>
      <c r="G1044" s="237" t="s">
        <v>1154</v>
      </c>
      <c r="H1044" s="237" t="s">
        <v>1342</v>
      </c>
      <c r="I1044" s="237"/>
      <c r="J1044" s="51"/>
      <c r="K1044" s="52" t="str">
        <f t="shared" si="186"/>
        <v/>
      </c>
      <c r="L1044" s="81" t="str">
        <f t="shared" si="187"/>
        <v/>
      </c>
      <c r="M1044" s="53" t="str">
        <f>IF(K1044="","",COUNTIF($K$7:K1044,"ﾘｽﾄ１"))</f>
        <v/>
      </c>
      <c r="N1044" s="53" t="str">
        <f t="shared" si="188"/>
        <v/>
      </c>
      <c r="O1044" s="54" t="str">
        <f t="shared" si="189"/>
        <v/>
      </c>
      <c r="P1044" s="53" t="str">
        <f t="shared" si="180"/>
        <v/>
      </c>
      <c r="Q1044" s="52" t="str">
        <f t="shared" si="181"/>
        <v/>
      </c>
      <c r="R1044" s="55" t="str">
        <f t="shared" si="182"/>
        <v/>
      </c>
      <c r="S1044" s="52" t="str">
        <f t="shared" si="190"/>
        <v/>
      </c>
      <c r="T1044" s="81" t="str">
        <f t="shared" si="183"/>
        <v/>
      </c>
      <c r="U1044" s="53" t="str">
        <f>IF(S1044="","",COUNTIF($S$7:S1044,"該当２"))</f>
        <v/>
      </c>
      <c r="V1044" s="56" t="str">
        <f t="shared" si="184"/>
        <v/>
      </c>
      <c r="W1044" s="81" t="str">
        <f t="shared" si="185"/>
        <v/>
      </c>
      <c r="X1044" s="53" t="str">
        <f>IF(V1044="","",COUNTIF($V$7:V1044,"該当３"))</f>
        <v/>
      </c>
    </row>
    <row r="1045" spans="1:24">
      <c r="A1045" s="237">
        <v>2020222001</v>
      </c>
      <c r="B1045" s="237">
        <v>20</v>
      </c>
      <c r="C1045" s="238">
        <v>202</v>
      </c>
      <c r="D1045" s="239">
        <v>22</v>
      </c>
      <c r="E1045" s="238">
        <v>1</v>
      </c>
      <c r="F1045" s="237" t="s">
        <v>511</v>
      </c>
      <c r="G1045" s="237" t="s">
        <v>1154</v>
      </c>
      <c r="H1045" s="237" t="s">
        <v>1342</v>
      </c>
      <c r="I1045" s="237" t="s">
        <v>1343</v>
      </c>
      <c r="J1045" s="51"/>
      <c r="K1045" s="52" t="str">
        <f t="shared" si="186"/>
        <v/>
      </c>
      <c r="L1045" s="81" t="str">
        <f t="shared" si="187"/>
        <v/>
      </c>
      <c r="M1045" s="53" t="str">
        <f>IF(K1045="","",COUNTIF($K$7:K1045,"ﾘｽﾄ１"))</f>
        <v/>
      </c>
      <c r="N1045" s="53" t="str">
        <f t="shared" si="188"/>
        <v/>
      </c>
      <c r="O1045" s="54" t="str">
        <f t="shared" si="189"/>
        <v/>
      </c>
      <c r="P1045" s="53" t="str">
        <f t="shared" si="180"/>
        <v/>
      </c>
      <c r="Q1045" s="52" t="str">
        <f t="shared" si="181"/>
        <v/>
      </c>
      <c r="R1045" s="55" t="str">
        <f t="shared" si="182"/>
        <v/>
      </c>
      <c r="S1045" s="52" t="str">
        <f t="shared" si="190"/>
        <v/>
      </c>
      <c r="T1045" s="81" t="str">
        <f t="shared" si="183"/>
        <v/>
      </c>
      <c r="U1045" s="53" t="str">
        <f>IF(S1045="","",COUNTIF($S$7:S1045,"該当２"))</f>
        <v/>
      </c>
      <c r="V1045" s="56" t="str">
        <f t="shared" si="184"/>
        <v/>
      </c>
      <c r="W1045" s="81" t="str">
        <f t="shared" si="185"/>
        <v/>
      </c>
      <c r="X1045" s="53" t="str">
        <f>IF(V1045="","",COUNTIF($V$7:V1045,"該当３"))</f>
        <v/>
      </c>
    </row>
    <row r="1046" spans="1:24">
      <c r="A1046" s="237">
        <v>2020222002</v>
      </c>
      <c r="B1046" s="237">
        <v>20</v>
      </c>
      <c r="C1046" s="238">
        <v>202</v>
      </c>
      <c r="D1046" s="239">
        <v>22</v>
      </c>
      <c r="E1046" s="238">
        <v>2</v>
      </c>
      <c r="F1046" s="237" t="s">
        <v>511</v>
      </c>
      <c r="G1046" s="237" t="s">
        <v>1154</v>
      </c>
      <c r="H1046" s="237" t="s">
        <v>1342</v>
      </c>
      <c r="I1046" s="237" t="s">
        <v>964</v>
      </c>
      <c r="J1046" s="51"/>
      <c r="K1046" s="52" t="str">
        <f t="shared" si="186"/>
        <v/>
      </c>
      <c r="L1046" s="81" t="str">
        <f t="shared" si="187"/>
        <v/>
      </c>
      <c r="M1046" s="53" t="str">
        <f>IF(K1046="","",COUNTIF($K$7:K1046,"ﾘｽﾄ１"))</f>
        <v/>
      </c>
      <c r="N1046" s="53" t="str">
        <f t="shared" si="188"/>
        <v/>
      </c>
      <c r="O1046" s="54" t="str">
        <f t="shared" si="189"/>
        <v/>
      </c>
      <c r="P1046" s="53" t="str">
        <f t="shared" si="180"/>
        <v/>
      </c>
      <c r="Q1046" s="52" t="str">
        <f t="shared" si="181"/>
        <v/>
      </c>
      <c r="R1046" s="55" t="str">
        <f t="shared" si="182"/>
        <v/>
      </c>
      <c r="S1046" s="52" t="str">
        <f t="shared" si="190"/>
        <v/>
      </c>
      <c r="T1046" s="81" t="str">
        <f t="shared" si="183"/>
        <v/>
      </c>
      <c r="U1046" s="53" t="str">
        <f>IF(S1046="","",COUNTIF($S$7:S1046,"該当２"))</f>
        <v/>
      </c>
      <c r="V1046" s="56" t="str">
        <f t="shared" si="184"/>
        <v/>
      </c>
      <c r="W1046" s="81" t="str">
        <f t="shared" si="185"/>
        <v/>
      </c>
      <c r="X1046" s="53" t="str">
        <f>IF(V1046="","",COUNTIF($V$7:V1046,"該当３"))</f>
        <v/>
      </c>
    </row>
    <row r="1047" spans="1:24">
      <c r="A1047" s="237">
        <v>2020222003</v>
      </c>
      <c r="B1047" s="237">
        <v>20</v>
      </c>
      <c r="C1047" s="238">
        <v>202</v>
      </c>
      <c r="D1047" s="239">
        <v>22</v>
      </c>
      <c r="E1047" s="238">
        <v>3</v>
      </c>
      <c r="F1047" s="237" t="s">
        <v>511</v>
      </c>
      <c r="G1047" s="237" t="s">
        <v>1154</v>
      </c>
      <c r="H1047" s="237" t="s">
        <v>1342</v>
      </c>
      <c r="I1047" s="237" t="s">
        <v>1344</v>
      </c>
      <c r="J1047" s="51"/>
      <c r="K1047" s="52" t="str">
        <f t="shared" si="186"/>
        <v/>
      </c>
      <c r="L1047" s="81" t="str">
        <f t="shared" si="187"/>
        <v/>
      </c>
      <c r="M1047" s="53" t="str">
        <f>IF(K1047="","",COUNTIF($K$7:K1047,"ﾘｽﾄ１"))</f>
        <v/>
      </c>
      <c r="N1047" s="53" t="str">
        <f t="shared" si="188"/>
        <v/>
      </c>
      <c r="O1047" s="54" t="str">
        <f t="shared" si="189"/>
        <v/>
      </c>
      <c r="P1047" s="53" t="str">
        <f t="shared" si="180"/>
        <v/>
      </c>
      <c r="Q1047" s="52" t="str">
        <f t="shared" si="181"/>
        <v/>
      </c>
      <c r="R1047" s="55" t="str">
        <f t="shared" si="182"/>
        <v/>
      </c>
      <c r="S1047" s="52" t="str">
        <f t="shared" si="190"/>
        <v/>
      </c>
      <c r="T1047" s="81" t="str">
        <f t="shared" si="183"/>
        <v/>
      </c>
      <c r="U1047" s="53" t="str">
        <f>IF(S1047="","",COUNTIF($S$7:S1047,"該当２"))</f>
        <v/>
      </c>
      <c r="V1047" s="56" t="str">
        <f t="shared" si="184"/>
        <v/>
      </c>
      <c r="W1047" s="81" t="str">
        <f t="shared" si="185"/>
        <v/>
      </c>
      <c r="X1047" s="53" t="str">
        <f>IF(V1047="","",COUNTIF($V$7:V1047,"該当３"))</f>
        <v/>
      </c>
    </row>
    <row r="1048" spans="1:24">
      <c r="A1048" s="237">
        <v>2020222004</v>
      </c>
      <c r="B1048" s="237">
        <v>20</v>
      </c>
      <c r="C1048" s="238">
        <v>202</v>
      </c>
      <c r="D1048" s="239">
        <v>22</v>
      </c>
      <c r="E1048" s="238">
        <v>4</v>
      </c>
      <c r="F1048" s="237" t="s">
        <v>511</v>
      </c>
      <c r="G1048" s="237" t="s">
        <v>1154</v>
      </c>
      <c r="H1048" s="237" t="s">
        <v>1342</v>
      </c>
      <c r="I1048" s="237" t="s">
        <v>1345</v>
      </c>
      <c r="J1048" s="51"/>
      <c r="K1048" s="52" t="str">
        <f t="shared" si="186"/>
        <v/>
      </c>
      <c r="L1048" s="81" t="str">
        <f t="shared" si="187"/>
        <v/>
      </c>
      <c r="M1048" s="53" t="str">
        <f>IF(K1048="","",COUNTIF($K$7:K1048,"ﾘｽﾄ１"))</f>
        <v/>
      </c>
      <c r="N1048" s="53" t="str">
        <f t="shared" si="188"/>
        <v/>
      </c>
      <c r="O1048" s="54" t="str">
        <f t="shared" si="189"/>
        <v/>
      </c>
      <c r="P1048" s="53" t="str">
        <f t="shared" si="180"/>
        <v/>
      </c>
      <c r="Q1048" s="52" t="str">
        <f t="shared" si="181"/>
        <v/>
      </c>
      <c r="R1048" s="55" t="str">
        <f t="shared" si="182"/>
        <v/>
      </c>
      <c r="S1048" s="52" t="str">
        <f t="shared" si="190"/>
        <v/>
      </c>
      <c r="T1048" s="81" t="str">
        <f t="shared" si="183"/>
        <v/>
      </c>
      <c r="U1048" s="53" t="str">
        <f>IF(S1048="","",COUNTIF($S$7:S1048,"該当２"))</f>
        <v/>
      </c>
      <c r="V1048" s="56" t="str">
        <f t="shared" si="184"/>
        <v/>
      </c>
      <c r="W1048" s="81" t="str">
        <f t="shared" si="185"/>
        <v/>
      </c>
      <c r="X1048" s="53" t="str">
        <f>IF(V1048="","",COUNTIF($V$7:V1048,"該当３"))</f>
        <v/>
      </c>
    </row>
    <row r="1049" spans="1:24">
      <c r="A1049" s="237">
        <v>2020222005</v>
      </c>
      <c r="B1049" s="237">
        <v>20</v>
      </c>
      <c r="C1049" s="238">
        <v>202</v>
      </c>
      <c r="D1049" s="239">
        <v>22</v>
      </c>
      <c r="E1049" s="238">
        <v>5</v>
      </c>
      <c r="F1049" s="237" t="s">
        <v>511</v>
      </c>
      <c r="G1049" s="237" t="s">
        <v>1154</v>
      </c>
      <c r="H1049" s="237" t="s">
        <v>1342</v>
      </c>
      <c r="I1049" s="237" t="s">
        <v>1346</v>
      </c>
      <c r="J1049" s="51"/>
      <c r="K1049" s="52" t="str">
        <f t="shared" si="186"/>
        <v/>
      </c>
      <c r="L1049" s="81" t="str">
        <f t="shared" si="187"/>
        <v/>
      </c>
      <c r="M1049" s="53" t="str">
        <f>IF(K1049="","",COUNTIF($K$7:K1049,"ﾘｽﾄ１"))</f>
        <v/>
      </c>
      <c r="N1049" s="53" t="str">
        <f t="shared" si="188"/>
        <v/>
      </c>
      <c r="O1049" s="54" t="str">
        <f t="shared" si="189"/>
        <v/>
      </c>
      <c r="P1049" s="53" t="str">
        <f t="shared" si="180"/>
        <v/>
      </c>
      <c r="Q1049" s="52" t="str">
        <f t="shared" si="181"/>
        <v/>
      </c>
      <c r="R1049" s="55" t="str">
        <f t="shared" si="182"/>
        <v/>
      </c>
      <c r="S1049" s="52" t="str">
        <f t="shared" si="190"/>
        <v/>
      </c>
      <c r="T1049" s="81" t="str">
        <f t="shared" si="183"/>
        <v/>
      </c>
      <c r="U1049" s="53" t="str">
        <f>IF(S1049="","",COUNTIF($S$7:S1049,"該当２"))</f>
        <v/>
      </c>
      <c r="V1049" s="56" t="str">
        <f t="shared" si="184"/>
        <v/>
      </c>
      <c r="W1049" s="81" t="str">
        <f t="shared" si="185"/>
        <v/>
      </c>
      <c r="X1049" s="53" t="str">
        <f>IF(V1049="","",COUNTIF($V$7:V1049,"該当３"))</f>
        <v/>
      </c>
    </row>
    <row r="1050" spans="1:24">
      <c r="A1050" s="237">
        <v>2020222006</v>
      </c>
      <c r="B1050" s="237">
        <v>20</v>
      </c>
      <c r="C1050" s="238">
        <v>202</v>
      </c>
      <c r="D1050" s="239">
        <v>22</v>
      </c>
      <c r="E1050" s="238">
        <v>6</v>
      </c>
      <c r="F1050" s="237" t="s">
        <v>511</v>
      </c>
      <c r="G1050" s="237" t="s">
        <v>1154</v>
      </c>
      <c r="H1050" s="237" t="s">
        <v>1342</v>
      </c>
      <c r="I1050" s="237" t="s">
        <v>1347</v>
      </c>
      <c r="J1050" s="51"/>
      <c r="K1050" s="52" t="str">
        <f t="shared" si="186"/>
        <v/>
      </c>
      <c r="L1050" s="81" t="str">
        <f t="shared" si="187"/>
        <v/>
      </c>
      <c r="M1050" s="53" t="str">
        <f>IF(K1050="","",COUNTIF($K$7:K1050,"ﾘｽﾄ１"))</f>
        <v/>
      </c>
      <c r="N1050" s="53" t="str">
        <f t="shared" si="188"/>
        <v/>
      </c>
      <c r="O1050" s="54" t="str">
        <f t="shared" si="189"/>
        <v/>
      </c>
      <c r="P1050" s="53" t="str">
        <f t="shared" si="180"/>
        <v/>
      </c>
      <c r="Q1050" s="52" t="str">
        <f t="shared" si="181"/>
        <v/>
      </c>
      <c r="R1050" s="55" t="str">
        <f t="shared" si="182"/>
        <v/>
      </c>
      <c r="S1050" s="52" t="str">
        <f t="shared" si="190"/>
        <v/>
      </c>
      <c r="T1050" s="81" t="str">
        <f t="shared" si="183"/>
        <v/>
      </c>
      <c r="U1050" s="53" t="str">
        <f>IF(S1050="","",COUNTIF($S$7:S1050,"該当２"))</f>
        <v/>
      </c>
      <c r="V1050" s="56" t="str">
        <f t="shared" si="184"/>
        <v/>
      </c>
      <c r="W1050" s="81" t="str">
        <f t="shared" si="185"/>
        <v/>
      </c>
      <c r="X1050" s="53" t="str">
        <f>IF(V1050="","",COUNTIF($V$7:V1050,"該当３"))</f>
        <v/>
      </c>
    </row>
    <row r="1051" spans="1:24">
      <c r="A1051" s="237">
        <v>2020222007</v>
      </c>
      <c r="B1051" s="237">
        <v>20</v>
      </c>
      <c r="C1051" s="238">
        <v>202</v>
      </c>
      <c r="D1051" s="239">
        <v>22</v>
      </c>
      <c r="E1051" s="238">
        <v>7</v>
      </c>
      <c r="F1051" s="237" t="s">
        <v>511</v>
      </c>
      <c r="G1051" s="237" t="s">
        <v>1154</v>
      </c>
      <c r="H1051" s="237" t="s">
        <v>1342</v>
      </c>
      <c r="I1051" s="237" t="s">
        <v>1348</v>
      </c>
      <c r="J1051" s="51"/>
      <c r="K1051" s="52" t="str">
        <f t="shared" si="186"/>
        <v/>
      </c>
      <c r="L1051" s="81" t="str">
        <f t="shared" si="187"/>
        <v/>
      </c>
      <c r="M1051" s="53" t="str">
        <f>IF(K1051="","",COUNTIF($K$7:K1051,"ﾘｽﾄ１"))</f>
        <v/>
      </c>
      <c r="N1051" s="53" t="str">
        <f t="shared" si="188"/>
        <v/>
      </c>
      <c r="O1051" s="54" t="str">
        <f t="shared" si="189"/>
        <v/>
      </c>
      <c r="P1051" s="53" t="str">
        <f t="shared" si="180"/>
        <v/>
      </c>
      <c r="Q1051" s="52" t="str">
        <f t="shared" si="181"/>
        <v/>
      </c>
      <c r="R1051" s="55" t="str">
        <f t="shared" si="182"/>
        <v/>
      </c>
      <c r="S1051" s="52" t="str">
        <f t="shared" si="190"/>
        <v/>
      </c>
      <c r="T1051" s="81" t="str">
        <f t="shared" si="183"/>
        <v/>
      </c>
      <c r="U1051" s="53" t="str">
        <f>IF(S1051="","",COUNTIF($S$7:S1051,"該当２"))</f>
        <v/>
      </c>
      <c r="V1051" s="56" t="str">
        <f t="shared" si="184"/>
        <v/>
      </c>
      <c r="W1051" s="81" t="str">
        <f t="shared" si="185"/>
        <v/>
      </c>
      <c r="X1051" s="53" t="str">
        <f>IF(V1051="","",COUNTIF($V$7:V1051,"該当３"))</f>
        <v/>
      </c>
    </row>
    <row r="1052" spans="1:24">
      <c r="A1052" s="237">
        <v>2020222008</v>
      </c>
      <c r="B1052" s="237">
        <v>20</v>
      </c>
      <c r="C1052" s="238">
        <v>202</v>
      </c>
      <c r="D1052" s="239">
        <v>22</v>
      </c>
      <c r="E1052" s="238">
        <v>8</v>
      </c>
      <c r="F1052" s="237" t="s">
        <v>511</v>
      </c>
      <c r="G1052" s="237" t="s">
        <v>1154</v>
      </c>
      <c r="H1052" s="237" t="s">
        <v>1342</v>
      </c>
      <c r="I1052" s="237" t="s">
        <v>1349</v>
      </c>
      <c r="J1052" s="51"/>
      <c r="K1052" s="52" t="str">
        <f t="shared" si="186"/>
        <v/>
      </c>
      <c r="L1052" s="81" t="str">
        <f t="shared" si="187"/>
        <v/>
      </c>
      <c r="M1052" s="53" t="str">
        <f>IF(K1052="","",COUNTIF($K$7:K1052,"ﾘｽﾄ１"))</f>
        <v/>
      </c>
      <c r="N1052" s="53" t="str">
        <f t="shared" si="188"/>
        <v/>
      </c>
      <c r="O1052" s="54" t="str">
        <f t="shared" si="189"/>
        <v/>
      </c>
      <c r="P1052" s="53" t="str">
        <f t="shared" si="180"/>
        <v/>
      </c>
      <c r="Q1052" s="52" t="str">
        <f t="shared" si="181"/>
        <v/>
      </c>
      <c r="R1052" s="55" t="str">
        <f t="shared" si="182"/>
        <v/>
      </c>
      <c r="S1052" s="52" t="str">
        <f t="shared" si="190"/>
        <v/>
      </c>
      <c r="T1052" s="81" t="str">
        <f t="shared" si="183"/>
        <v/>
      </c>
      <c r="U1052" s="53" t="str">
        <f>IF(S1052="","",COUNTIF($S$7:S1052,"該当２"))</f>
        <v/>
      </c>
      <c r="V1052" s="56" t="str">
        <f t="shared" si="184"/>
        <v/>
      </c>
      <c r="W1052" s="81" t="str">
        <f t="shared" si="185"/>
        <v/>
      </c>
      <c r="X1052" s="53" t="str">
        <f>IF(V1052="","",COUNTIF($V$7:V1052,"該当３"))</f>
        <v/>
      </c>
    </row>
    <row r="1053" spans="1:24">
      <c r="A1053" s="237">
        <v>2020223000</v>
      </c>
      <c r="B1053" s="237">
        <v>20</v>
      </c>
      <c r="C1053" s="238">
        <v>202</v>
      </c>
      <c r="D1053" s="239">
        <v>23</v>
      </c>
      <c r="E1053" s="238">
        <v>0</v>
      </c>
      <c r="F1053" s="237" t="s">
        <v>511</v>
      </c>
      <c r="G1053" s="237" t="s">
        <v>1154</v>
      </c>
      <c r="H1053" s="237" t="s">
        <v>1350</v>
      </c>
      <c r="I1053" s="237"/>
      <c r="J1053" s="51"/>
      <c r="K1053" s="52" t="str">
        <f t="shared" si="186"/>
        <v/>
      </c>
      <c r="L1053" s="81" t="str">
        <f t="shared" si="187"/>
        <v/>
      </c>
      <c r="M1053" s="53" t="str">
        <f>IF(K1053="","",COUNTIF($K$7:K1053,"ﾘｽﾄ１"))</f>
        <v/>
      </c>
      <c r="N1053" s="53" t="str">
        <f t="shared" si="188"/>
        <v/>
      </c>
      <c r="O1053" s="54" t="str">
        <f t="shared" si="189"/>
        <v/>
      </c>
      <c r="P1053" s="53" t="str">
        <f t="shared" si="180"/>
        <v/>
      </c>
      <c r="Q1053" s="52" t="str">
        <f t="shared" si="181"/>
        <v/>
      </c>
      <c r="R1053" s="55" t="str">
        <f t="shared" si="182"/>
        <v/>
      </c>
      <c r="S1053" s="52" t="str">
        <f t="shared" si="190"/>
        <v/>
      </c>
      <c r="T1053" s="81" t="str">
        <f t="shared" si="183"/>
        <v/>
      </c>
      <c r="U1053" s="53" t="str">
        <f>IF(S1053="","",COUNTIF($S$7:S1053,"該当２"))</f>
        <v/>
      </c>
      <c r="V1053" s="56" t="str">
        <f t="shared" si="184"/>
        <v/>
      </c>
      <c r="W1053" s="81" t="str">
        <f t="shared" si="185"/>
        <v/>
      </c>
      <c r="X1053" s="53" t="str">
        <f>IF(V1053="","",COUNTIF($V$7:V1053,"該当３"))</f>
        <v/>
      </c>
    </row>
    <row r="1054" spans="1:24">
      <c r="A1054" s="237">
        <v>2020223001</v>
      </c>
      <c r="B1054" s="237">
        <v>20</v>
      </c>
      <c r="C1054" s="238">
        <v>202</v>
      </c>
      <c r="D1054" s="239">
        <v>23</v>
      </c>
      <c r="E1054" s="238">
        <v>1</v>
      </c>
      <c r="F1054" s="237" t="s">
        <v>511</v>
      </c>
      <c r="G1054" s="237" t="s">
        <v>1154</v>
      </c>
      <c r="H1054" s="237" t="s">
        <v>1350</v>
      </c>
      <c r="I1054" s="237" t="s">
        <v>1351</v>
      </c>
      <c r="J1054" s="51"/>
      <c r="K1054" s="52" t="str">
        <f t="shared" si="186"/>
        <v/>
      </c>
      <c r="L1054" s="81" t="str">
        <f t="shared" si="187"/>
        <v/>
      </c>
      <c r="M1054" s="53" t="str">
        <f>IF(K1054="","",COUNTIF($K$7:K1054,"ﾘｽﾄ１"))</f>
        <v/>
      </c>
      <c r="N1054" s="53" t="str">
        <f t="shared" si="188"/>
        <v/>
      </c>
      <c r="O1054" s="54" t="str">
        <f t="shared" si="189"/>
        <v/>
      </c>
      <c r="P1054" s="53" t="str">
        <f t="shared" si="180"/>
        <v/>
      </c>
      <c r="Q1054" s="52" t="str">
        <f t="shared" si="181"/>
        <v/>
      </c>
      <c r="R1054" s="55" t="str">
        <f t="shared" si="182"/>
        <v/>
      </c>
      <c r="S1054" s="52" t="str">
        <f t="shared" si="190"/>
        <v/>
      </c>
      <c r="T1054" s="81" t="str">
        <f t="shared" si="183"/>
        <v/>
      </c>
      <c r="U1054" s="53" t="str">
        <f>IF(S1054="","",COUNTIF($S$7:S1054,"該当２"))</f>
        <v/>
      </c>
      <c r="V1054" s="56" t="str">
        <f t="shared" si="184"/>
        <v/>
      </c>
      <c r="W1054" s="81" t="str">
        <f t="shared" si="185"/>
        <v/>
      </c>
      <c r="X1054" s="53" t="str">
        <f>IF(V1054="","",COUNTIF($V$7:V1054,"該当３"))</f>
        <v/>
      </c>
    </row>
    <row r="1055" spans="1:24">
      <c r="A1055" s="237">
        <v>2020223002</v>
      </c>
      <c r="B1055" s="237">
        <v>20</v>
      </c>
      <c r="C1055" s="238">
        <v>202</v>
      </c>
      <c r="D1055" s="239">
        <v>23</v>
      </c>
      <c r="E1055" s="238">
        <v>2</v>
      </c>
      <c r="F1055" s="237" t="s">
        <v>511</v>
      </c>
      <c r="G1055" s="237" t="s">
        <v>1154</v>
      </c>
      <c r="H1055" s="237" t="s">
        <v>1350</v>
      </c>
      <c r="I1055" s="237" t="s">
        <v>1352</v>
      </c>
      <c r="J1055" s="51"/>
      <c r="K1055" s="52" t="str">
        <f t="shared" si="186"/>
        <v/>
      </c>
      <c r="L1055" s="81" t="str">
        <f t="shared" si="187"/>
        <v/>
      </c>
      <c r="M1055" s="53" t="str">
        <f>IF(K1055="","",COUNTIF($K$7:K1055,"ﾘｽﾄ１"))</f>
        <v/>
      </c>
      <c r="N1055" s="53" t="str">
        <f t="shared" si="188"/>
        <v/>
      </c>
      <c r="O1055" s="54" t="str">
        <f t="shared" si="189"/>
        <v/>
      </c>
      <c r="P1055" s="53" t="str">
        <f t="shared" si="180"/>
        <v/>
      </c>
      <c r="Q1055" s="52" t="str">
        <f t="shared" si="181"/>
        <v/>
      </c>
      <c r="R1055" s="55" t="str">
        <f t="shared" si="182"/>
        <v/>
      </c>
      <c r="S1055" s="52" t="str">
        <f t="shared" si="190"/>
        <v/>
      </c>
      <c r="T1055" s="81" t="str">
        <f t="shared" si="183"/>
        <v/>
      </c>
      <c r="U1055" s="53" t="str">
        <f>IF(S1055="","",COUNTIF($S$7:S1055,"該当２"))</f>
        <v/>
      </c>
      <c r="V1055" s="56" t="str">
        <f t="shared" si="184"/>
        <v/>
      </c>
      <c r="W1055" s="81" t="str">
        <f t="shared" si="185"/>
        <v/>
      </c>
      <c r="X1055" s="53" t="str">
        <f>IF(V1055="","",COUNTIF($V$7:V1055,"該当３"))</f>
        <v/>
      </c>
    </row>
    <row r="1056" spans="1:24">
      <c r="A1056" s="237">
        <v>2020223003</v>
      </c>
      <c r="B1056" s="237">
        <v>20</v>
      </c>
      <c r="C1056" s="238">
        <v>202</v>
      </c>
      <c r="D1056" s="239">
        <v>23</v>
      </c>
      <c r="E1056" s="238">
        <v>3</v>
      </c>
      <c r="F1056" s="237" t="s">
        <v>511</v>
      </c>
      <c r="G1056" s="237" t="s">
        <v>1154</v>
      </c>
      <c r="H1056" s="237" t="s">
        <v>1350</v>
      </c>
      <c r="I1056" s="237" t="s">
        <v>1353</v>
      </c>
      <c r="J1056" s="51"/>
      <c r="K1056" s="52" t="str">
        <f t="shared" si="186"/>
        <v/>
      </c>
      <c r="L1056" s="81" t="str">
        <f t="shared" si="187"/>
        <v/>
      </c>
      <c r="M1056" s="53" t="str">
        <f>IF(K1056="","",COUNTIF($K$7:K1056,"ﾘｽﾄ１"))</f>
        <v/>
      </c>
      <c r="N1056" s="53" t="str">
        <f t="shared" si="188"/>
        <v/>
      </c>
      <c r="O1056" s="54" t="str">
        <f t="shared" si="189"/>
        <v/>
      </c>
      <c r="P1056" s="53" t="str">
        <f t="shared" si="180"/>
        <v/>
      </c>
      <c r="Q1056" s="52" t="str">
        <f t="shared" si="181"/>
        <v/>
      </c>
      <c r="R1056" s="55" t="str">
        <f t="shared" si="182"/>
        <v/>
      </c>
      <c r="S1056" s="52" t="str">
        <f t="shared" si="190"/>
        <v/>
      </c>
      <c r="T1056" s="81" t="str">
        <f t="shared" si="183"/>
        <v/>
      </c>
      <c r="U1056" s="53" t="str">
        <f>IF(S1056="","",COUNTIF($S$7:S1056,"該当２"))</f>
        <v/>
      </c>
      <c r="V1056" s="56" t="str">
        <f t="shared" si="184"/>
        <v/>
      </c>
      <c r="W1056" s="81" t="str">
        <f t="shared" si="185"/>
        <v/>
      </c>
      <c r="X1056" s="53" t="str">
        <f>IF(V1056="","",COUNTIF($V$7:V1056,"該当３"))</f>
        <v/>
      </c>
    </row>
    <row r="1057" spans="1:24">
      <c r="A1057" s="237">
        <v>2020223004</v>
      </c>
      <c r="B1057" s="237">
        <v>20</v>
      </c>
      <c r="C1057" s="238">
        <v>202</v>
      </c>
      <c r="D1057" s="239">
        <v>23</v>
      </c>
      <c r="E1057" s="238">
        <v>4</v>
      </c>
      <c r="F1057" s="237" t="s">
        <v>511</v>
      </c>
      <c r="G1057" s="237" t="s">
        <v>1154</v>
      </c>
      <c r="H1057" s="237" t="s">
        <v>1350</v>
      </c>
      <c r="I1057" s="237" t="s">
        <v>1354</v>
      </c>
      <c r="J1057" s="51"/>
      <c r="K1057" s="52" t="str">
        <f t="shared" si="186"/>
        <v/>
      </c>
      <c r="L1057" s="81" t="str">
        <f t="shared" si="187"/>
        <v/>
      </c>
      <c r="M1057" s="53" t="str">
        <f>IF(K1057="","",COUNTIF($K$7:K1057,"ﾘｽﾄ１"))</f>
        <v/>
      </c>
      <c r="N1057" s="53" t="str">
        <f t="shared" si="188"/>
        <v/>
      </c>
      <c r="O1057" s="54" t="str">
        <f t="shared" si="189"/>
        <v/>
      </c>
      <c r="P1057" s="53" t="str">
        <f t="shared" si="180"/>
        <v/>
      </c>
      <c r="Q1057" s="52" t="str">
        <f t="shared" si="181"/>
        <v/>
      </c>
      <c r="R1057" s="55" t="str">
        <f t="shared" si="182"/>
        <v/>
      </c>
      <c r="S1057" s="52" t="str">
        <f t="shared" si="190"/>
        <v/>
      </c>
      <c r="T1057" s="81" t="str">
        <f t="shared" si="183"/>
        <v/>
      </c>
      <c r="U1057" s="53" t="str">
        <f>IF(S1057="","",COUNTIF($S$7:S1057,"該当２"))</f>
        <v/>
      </c>
      <c r="V1057" s="56" t="str">
        <f t="shared" si="184"/>
        <v/>
      </c>
      <c r="W1057" s="81" t="str">
        <f t="shared" si="185"/>
        <v/>
      </c>
      <c r="X1057" s="53" t="str">
        <f>IF(V1057="","",COUNTIF($V$7:V1057,"該当３"))</f>
        <v/>
      </c>
    </row>
    <row r="1058" spans="1:24">
      <c r="A1058" s="237">
        <v>2020223005</v>
      </c>
      <c r="B1058" s="237">
        <v>20</v>
      </c>
      <c r="C1058" s="238">
        <v>202</v>
      </c>
      <c r="D1058" s="239">
        <v>23</v>
      </c>
      <c r="E1058" s="238">
        <v>5</v>
      </c>
      <c r="F1058" s="237" t="s">
        <v>511</v>
      </c>
      <c r="G1058" s="237" t="s">
        <v>1154</v>
      </c>
      <c r="H1058" s="237" t="s">
        <v>1350</v>
      </c>
      <c r="I1058" s="237" t="s">
        <v>1355</v>
      </c>
      <c r="J1058" s="51"/>
      <c r="K1058" s="52" t="str">
        <f t="shared" si="186"/>
        <v/>
      </c>
      <c r="L1058" s="81" t="str">
        <f t="shared" si="187"/>
        <v/>
      </c>
      <c r="M1058" s="53" t="str">
        <f>IF(K1058="","",COUNTIF($K$7:K1058,"ﾘｽﾄ１"))</f>
        <v/>
      </c>
      <c r="N1058" s="53" t="str">
        <f t="shared" si="188"/>
        <v/>
      </c>
      <c r="O1058" s="54" t="str">
        <f t="shared" si="189"/>
        <v/>
      </c>
      <c r="P1058" s="53" t="str">
        <f t="shared" si="180"/>
        <v/>
      </c>
      <c r="Q1058" s="52" t="str">
        <f t="shared" si="181"/>
        <v/>
      </c>
      <c r="R1058" s="55" t="str">
        <f t="shared" si="182"/>
        <v/>
      </c>
      <c r="S1058" s="52" t="str">
        <f t="shared" si="190"/>
        <v/>
      </c>
      <c r="T1058" s="81" t="str">
        <f t="shared" si="183"/>
        <v/>
      </c>
      <c r="U1058" s="53" t="str">
        <f>IF(S1058="","",COUNTIF($S$7:S1058,"該当２"))</f>
        <v/>
      </c>
      <c r="V1058" s="56" t="str">
        <f t="shared" si="184"/>
        <v/>
      </c>
      <c r="W1058" s="81" t="str">
        <f t="shared" si="185"/>
        <v/>
      </c>
      <c r="X1058" s="53" t="str">
        <f>IF(V1058="","",COUNTIF($V$7:V1058,"該当３"))</f>
        <v/>
      </c>
    </row>
    <row r="1059" spans="1:24">
      <c r="A1059" s="237">
        <v>2020223006</v>
      </c>
      <c r="B1059" s="237">
        <v>20</v>
      </c>
      <c r="C1059" s="238">
        <v>202</v>
      </c>
      <c r="D1059" s="239">
        <v>23</v>
      </c>
      <c r="E1059" s="238">
        <v>6</v>
      </c>
      <c r="F1059" s="237" t="s">
        <v>511</v>
      </c>
      <c r="G1059" s="237" t="s">
        <v>1154</v>
      </c>
      <c r="H1059" s="237" t="s">
        <v>1350</v>
      </c>
      <c r="I1059" s="237" t="s">
        <v>1356</v>
      </c>
      <c r="J1059" s="51"/>
      <c r="K1059" s="52" t="str">
        <f t="shared" si="186"/>
        <v/>
      </c>
      <c r="L1059" s="81" t="str">
        <f t="shared" si="187"/>
        <v/>
      </c>
      <c r="M1059" s="53" t="str">
        <f>IF(K1059="","",COUNTIF($K$7:K1059,"ﾘｽﾄ１"))</f>
        <v/>
      </c>
      <c r="N1059" s="53" t="str">
        <f t="shared" si="188"/>
        <v/>
      </c>
      <c r="O1059" s="54" t="str">
        <f t="shared" si="189"/>
        <v/>
      </c>
      <c r="P1059" s="53" t="str">
        <f t="shared" si="180"/>
        <v/>
      </c>
      <c r="Q1059" s="52" t="str">
        <f t="shared" si="181"/>
        <v/>
      </c>
      <c r="R1059" s="55" t="str">
        <f t="shared" si="182"/>
        <v/>
      </c>
      <c r="S1059" s="52" t="str">
        <f t="shared" si="190"/>
        <v/>
      </c>
      <c r="T1059" s="81" t="str">
        <f t="shared" si="183"/>
        <v/>
      </c>
      <c r="U1059" s="53" t="str">
        <f>IF(S1059="","",COUNTIF($S$7:S1059,"該当２"))</f>
        <v/>
      </c>
      <c r="V1059" s="56" t="str">
        <f t="shared" si="184"/>
        <v/>
      </c>
      <c r="W1059" s="81" t="str">
        <f t="shared" si="185"/>
        <v/>
      </c>
      <c r="X1059" s="53" t="str">
        <f>IF(V1059="","",COUNTIF($V$7:V1059,"該当３"))</f>
        <v/>
      </c>
    </row>
    <row r="1060" spans="1:24">
      <c r="A1060" s="237">
        <v>2020223007</v>
      </c>
      <c r="B1060" s="237">
        <v>20</v>
      </c>
      <c r="C1060" s="238">
        <v>202</v>
      </c>
      <c r="D1060" s="239">
        <v>23</v>
      </c>
      <c r="E1060" s="238">
        <v>7</v>
      </c>
      <c r="F1060" s="237" t="s">
        <v>511</v>
      </c>
      <c r="G1060" s="237" t="s">
        <v>1154</v>
      </c>
      <c r="H1060" s="237" t="s">
        <v>1350</v>
      </c>
      <c r="I1060" s="237" t="s">
        <v>1357</v>
      </c>
      <c r="J1060" s="51"/>
      <c r="K1060" s="52" t="str">
        <f t="shared" si="186"/>
        <v/>
      </c>
      <c r="L1060" s="81" t="str">
        <f t="shared" si="187"/>
        <v/>
      </c>
      <c r="M1060" s="53" t="str">
        <f>IF(K1060="","",COUNTIF($K$7:K1060,"ﾘｽﾄ１"))</f>
        <v/>
      </c>
      <c r="N1060" s="53" t="str">
        <f t="shared" si="188"/>
        <v/>
      </c>
      <c r="O1060" s="54" t="str">
        <f t="shared" si="189"/>
        <v/>
      </c>
      <c r="P1060" s="53" t="str">
        <f t="shared" si="180"/>
        <v/>
      </c>
      <c r="Q1060" s="52" t="str">
        <f t="shared" si="181"/>
        <v/>
      </c>
      <c r="R1060" s="55" t="str">
        <f t="shared" si="182"/>
        <v/>
      </c>
      <c r="S1060" s="52" t="str">
        <f t="shared" si="190"/>
        <v/>
      </c>
      <c r="T1060" s="81" t="str">
        <f t="shared" si="183"/>
        <v/>
      </c>
      <c r="U1060" s="53" t="str">
        <f>IF(S1060="","",COUNTIF($S$7:S1060,"該当２"))</f>
        <v/>
      </c>
      <c r="V1060" s="56" t="str">
        <f t="shared" si="184"/>
        <v/>
      </c>
      <c r="W1060" s="81" t="str">
        <f t="shared" si="185"/>
        <v/>
      </c>
      <c r="X1060" s="53" t="str">
        <f>IF(V1060="","",COUNTIF($V$7:V1060,"該当３"))</f>
        <v/>
      </c>
    </row>
    <row r="1061" spans="1:24">
      <c r="A1061" s="237">
        <v>2020223008</v>
      </c>
      <c r="B1061" s="237">
        <v>20</v>
      </c>
      <c r="C1061" s="238">
        <v>202</v>
      </c>
      <c r="D1061" s="239">
        <v>23</v>
      </c>
      <c r="E1061" s="238">
        <v>8</v>
      </c>
      <c r="F1061" s="237" t="s">
        <v>511</v>
      </c>
      <c r="G1061" s="237" t="s">
        <v>1154</v>
      </c>
      <c r="H1061" s="237" t="s">
        <v>1350</v>
      </c>
      <c r="I1061" s="237" t="s">
        <v>1358</v>
      </c>
      <c r="J1061" s="51"/>
      <c r="K1061" s="52" t="str">
        <f t="shared" si="186"/>
        <v/>
      </c>
      <c r="L1061" s="81" t="str">
        <f t="shared" si="187"/>
        <v/>
      </c>
      <c r="M1061" s="53" t="str">
        <f>IF(K1061="","",COUNTIF($K$7:K1061,"ﾘｽﾄ１"))</f>
        <v/>
      </c>
      <c r="N1061" s="53" t="str">
        <f t="shared" si="188"/>
        <v/>
      </c>
      <c r="O1061" s="54" t="str">
        <f t="shared" si="189"/>
        <v/>
      </c>
      <c r="P1061" s="53" t="str">
        <f t="shared" si="180"/>
        <v/>
      </c>
      <c r="Q1061" s="52" t="str">
        <f t="shared" si="181"/>
        <v/>
      </c>
      <c r="R1061" s="55" t="str">
        <f t="shared" si="182"/>
        <v/>
      </c>
      <c r="S1061" s="52" t="str">
        <f t="shared" si="190"/>
        <v/>
      </c>
      <c r="T1061" s="81" t="str">
        <f t="shared" si="183"/>
        <v/>
      </c>
      <c r="U1061" s="53" t="str">
        <f>IF(S1061="","",COUNTIF($S$7:S1061,"該当２"))</f>
        <v/>
      </c>
      <c r="V1061" s="56" t="str">
        <f t="shared" si="184"/>
        <v/>
      </c>
      <c r="W1061" s="81" t="str">
        <f t="shared" si="185"/>
        <v/>
      </c>
      <c r="X1061" s="53" t="str">
        <f>IF(V1061="","",COUNTIF($V$7:V1061,"該当３"))</f>
        <v/>
      </c>
    </row>
    <row r="1062" spans="1:24">
      <c r="A1062" s="237">
        <v>2020223009</v>
      </c>
      <c r="B1062" s="237">
        <v>20</v>
      </c>
      <c r="C1062" s="238">
        <v>202</v>
      </c>
      <c r="D1062" s="239">
        <v>23</v>
      </c>
      <c r="E1062" s="238">
        <v>9</v>
      </c>
      <c r="F1062" s="237" t="s">
        <v>511</v>
      </c>
      <c r="G1062" s="237" t="s">
        <v>1154</v>
      </c>
      <c r="H1062" s="237" t="s">
        <v>1350</v>
      </c>
      <c r="I1062" s="237" t="s">
        <v>1359</v>
      </c>
      <c r="J1062" s="51"/>
      <c r="K1062" s="52" t="str">
        <f t="shared" si="186"/>
        <v/>
      </c>
      <c r="L1062" s="81" t="str">
        <f t="shared" si="187"/>
        <v/>
      </c>
      <c r="M1062" s="53" t="str">
        <f>IF(K1062="","",COUNTIF($K$7:K1062,"ﾘｽﾄ１"))</f>
        <v/>
      </c>
      <c r="N1062" s="53" t="str">
        <f t="shared" si="188"/>
        <v/>
      </c>
      <c r="O1062" s="54" t="str">
        <f t="shared" si="189"/>
        <v/>
      </c>
      <c r="P1062" s="53" t="str">
        <f t="shared" si="180"/>
        <v/>
      </c>
      <c r="Q1062" s="52" t="str">
        <f t="shared" si="181"/>
        <v/>
      </c>
      <c r="R1062" s="55" t="str">
        <f t="shared" si="182"/>
        <v/>
      </c>
      <c r="S1062" s="52" t="str">
        <f t="shared" si="190"/>
        <v/>
      </c>
      <c r="T1062" s="81" t="str">
        <f t="shared" si="183"/>
        <v/>
      </c>
      <c r="U1062" s="53" t="str">
        <f>IF(S1062="","",COUNTIF($S$7:S1062,"該当２"))</f>
        <v/>
      </c>
      <c r="V1062" s="56" t="str">
        <f t="shared" si="184"/>
        <v/>
      </c>
      <c r="W1062" s="81" t="str">
        <f t="shared" si="185"/>
        <v/>
      </c>
      <c r="X1062" s="53" t="str">
        <f>IF(V1062="","",COUNTIF($V$7:V1062,"該当３"))</f>
        <v/>
      </c>
    </row>
    <row r="1063" spans="1:24">
      <c r="A1063" s="237">
        <v>2020223010</v>
      </c>
      <c r="B1063" s="237">
        <v>20</v>
      </c>
      <c r="C1063" s="238">
        <v>202</v>
      </c>
      <c r="D1063" s="239">
        <v>23</v>
      </c>
      <c r="E1063" s="238">
        <v>10</v>
      </c>
      <c r="F1063" s="237" t="s">
        <v>511</v>
      </c>
      <c r="G1063" s="237" t="s">
        <v>1154</v>
      </c>
      <c r="H1063" s="237" t="s">
        <v>1350</v>
      </c>
      <c r="I1063" s="237" t="s">
        <v>1360</v>
      </c>
      <c r="J1063" s="51"/>
      <c r="K1063" s="52" t="str">
        <f t="shared" si="186"/>
        <v/>
      </c>
      <c r="L1063" s="81" t="str">
        <f t="shared" si="187"/>
        <v/>
      </c>
      <c r="M1063" s="53" t="str">
        <f>IF(K1063="","",COUNTIF($K$7:K1063,"ﾘｽﾄ１"))</f>
        <v/>
      </c>
      <c r="N1063" s="53" t="str">
        <f t="shared" si="188"/>
        <v/>
      </c>
      <c r="O1063" s="54" t="str">
        <f t="shared" si="189"/>
        <v/>
      </c>
      <c r="P1063" s="53" t="str">
        <f t="shared" si="180"/>
        <v/>
      </c>
      <c r="Q1063" s="52" t="str">
        <f t="shared" si="181"/>
        <v/>
      </c>
      <c r="R1063" s="55" t="str">
        <f t="shared" si="182"/>
        <v/>
      </c>
      <c r="S1063" s="52" t="str">
        <f t="shared" si="190"/>
        <v/>
      </c>
      <c r="T1063" s="81" t="str">
        <f t="shared" si="183"/>
        <v/>
      </c>
      <c r="U1063" s="53" t="str">
        <f>IF(S1063="","",COUNTIF($S$7:S1063,"該当２"))</f>
        <v/>
      </c>
      <c r="V1063" s="56" t="str">
        <f t="shared" si="184"/>
        <v/>
      </c>
      <c r="W1063" s="81" t="str">
        <f t="shared" si="185"/>
        <v/>
      </c>
      <c r="X1063" s="53" t="str">
        <f>IF(V1063="","",COUNTIF($V$7:V1063,"該当３"))</f>
        <v/>
      </c>
    </row>
    <row r="1064" spans="1:24">
      <c r="A1064" s="237">
        <v>2020223011</v>
      </c>
      <c r="B1064" s="237">
        <v>20</v>
      </c>
      <c r="C1064" s="238">
        <v>202</v>
      </c>
      <c r="D1064" s="239">
        <v>23</v>
      </c>
      <c r="E1064" s="238">
        <v>11</v>
      </c>
      <c r="F1064" s="237" t="s">
        <v>511</v>
      </c>
      <c r="G1064" s="237" t="s">
        <v>1154</v>
      </c>
      <c r="H1064" s="237" t="s">
        <v>1350</v>
      </c>
      <c r="I1064" s="237" t="s">
        <v>1361</v>
      </c>
      <c r="J1064" s="51"/>
      <c r="K1064" s="52" t="str">
        <f t="shared" si="186"/>
        <v/>
      </c>
      <c r="L1064" s="81" t="str">
        <f t="shared" si="187"/>
        <v/>
      </c>
      <c r="M1064" s="53" t="str">
        <f>IF(K1064="","",COUNTIF($K$7:K1064,"ﾘｽﾄ１"))</f>
        <v/>
      </c>
      <c r="N1064" s="53" t="str">
        <f t="shared" si="188"/>
        <v/>
      </c>
      <c r="O1064" s="54" t="str">
        <f t="shared" si="189"/>
        <v/>
      </c>
      <c r="P1064" s="53" t="str">
        <f t="shared" si="180"/>
        <v/>
      </c>
      <c r="Q1064" s="52" t="str">
        <f t="shared" si="181"/>
        <v/>
      </c>
      <c r="R1064" s="55" t="str">
        <f t="shared" si="182"/>
        <v/>
      </c>
      <c r="S1064" s="52" t="str">
        <f t="shared" si="190"/>
        <v/>
      </c>
      <c r="T1064" s="81" t="str">
        <f t="shared" si="183"/>
        <v/>
      </c>
      <c r="U1064" s="53" t="str">
        <f>IF(S1064="","",COUNTIF($S$7:S1064,"該当２"))</f>
        <v/>
      </c>
      <c r="V1064" s="56" t="str">
        <f t="shared" si="184"/>
        <v/>
      </c>
      <c r="W1064" s="81" t="str">
        <f t="shared" si="185"/>
        <v/>
      </c>
      <c r="X1064" s="53" t="str">
        <f>IF(V1064="","",COUNTIF($V$7:V1064,"該当３"))</f>
        <v/>
      </c>
    </row>
    <row r="1065" spans="1:24">
      <c r="A1065" s="237">
        <v>2020223012</v>
      </c>
      <c r="B1065" s="237">
        <v>20</v>
      </c>
      <c r="C1065" s="238">
        <v>202</v>
      </c>
      <c r="D1065" s="239">
        <v>23</v>
      </c>
      <c r="E1065" s="238">
        <v>12</v>
      </c>
      <c r="F1065" s="237" t="s">
        <v>511</v>
      </c>
      <c r="G1065" s="237" t="s">
        <v>1154</v>
      </c>
      <c r="H1065" s="237" t="s">
        <v>1350</v>
      </c>
      <c r="I1065" s="237" t="s">
        <v>1362</v>
      </c>
      <c r="J1065" s="51"/>
      <c r="K1065" s="52" t="str">
        <f t="shared" si="186"/>
        <v/>
      </c>
      <c r="L1065" s="81" t="str">
        <f t="shared" si="187"/>
        <v/>
      </c>
      <c r="M1065" s="53" t="str">
        <f>IF(K1065="","",COUNTIF($K$7:K1065,"ﾘｽﾄ１"))</f>
        <v/>
      </c>
      <c r="N1065" s="53" t="str">
        <f t="shared" si="188"/>
        <v/>
      </c>
      <c r="O1065" s="54" t="str">
        <f t="shared" si="189"/>
        <v/>
      </c>
      <c r="P1065" s="53" t="str">
        <f t="shared" si="180"/>
        <v/>
      </c>
      <c r="Q1065" s="52" t="str">
        <f t="shared" si="181"/>
        <v/>
      </c>
      <c r="R1065" s="55" t="str">
        <f t="shared" si="182"/>
        <v/>
      </c>
      <c r="S1065" s="52" t="str">
        <f t="shared" si="190"/>
        <v/>
      </c>
      <c r="T1065" s="81" t="str">
        <f t="shared" si="183"/>
        <v/>
      </c>
      <c r="U1065" s="53" t="str">
        <f>IF(S1065="","",COUNTIF($S$7:S1065,"該当２"))</f>
        <v/>
      </c>
      <c r="V1065" s="56" t="str">
        <f t="shared" si="184"/>
        <v/>
      </c>
      <c r="W1065" s="81" t="str">
        <f t="shared" si="185"/>
        <v/>
      </c>
      <c r="X1065" s="53" t="str">
        <f>IF(V1065="","",COUNTIF($V$7:V1065,"該当３"))</f>
        <v/>
      </c>
    </row>
    <row r="1066" spans="1:24">
      <c r="A1066" s="237">
        <v>2020223013</v>
      </c>
      <c r="B1066" s="237">
        <v>20</v>
      </c>
      <c r="C1066" s="238">
        <v>202</v>
      </c>
      <c r="D1066" s="239">
        <v>23</v>
      </c>
      <c r="E1066" s="238">
        <v>13</v>
      </c>
      <c r="F1066" s="237" t="s">
        <v>511</v>
      </c>
      <c r="G1066" s="237" t="s">
        <v>1154</v>
      </c>
      <c r="H1066" s="237" t="s">
        <v>1350</v>
      </c>
      <c r="I1066" s="237" t="s">
        <v>1363</v>
      </c>
      <c r="J1066" s="51"/>
      <c r="K1066" s="52" t="str">
        <f t="shared" si="186"/>
        <v/>
      </c>
      <c r="L1066" s="81" t="str">
        <f t="shared" si="187"/>
        <v/>
      </c>
      <c r="M1066" s="53" t="str">
        <f>IF(K1066="","",COUNTIF($K$7:K1066,"ﾘｽﾄ１"))</f>
        <v/>
      </c>
      <c r="N1066" s="53" t="str">
        <f t="shared" si="188"/>
        <v/>
      </c>
      <c r="O1066" s="54" t="str">
        <f t="shared" si="189"/>
        <v/>
      </c>
      <c r="P1066" s="53" t="str">
        <f t="shared" si="180"/>
        <v/>
      </c>
      <c r="Q1066" s="52" t="str">
        <f t="shared" si="181"/>
        <v/>
      </c>
      <c r="R1066" s="55" t="str">
        <f t="shared" si="182"/>
        <v/>
      </c>
      <c r="S1066" s="52" t="str">
        <f t="shared" si="190"/>
        <v/>
      </c>
      <c r="T1066" s="81" t="str">
        <f t="shared" si="183"/>
        <v/>
      </c>
      <c r="U1066" s="53" t="str">
        <f>IF(S1066="","",COUNTIF($S$7:S1066,"該当２"))</f>
        <v/>
      </c>
      <c r="V1066" s="56" t="str">
        <f t="shared" si="184"/>
        <v/>
      </c>
      <c r="W1066" s="81" t="str">
        <f t="shared" si="185"/>
        <v/>
      </c>
      <c r="X1066" s="53" t="str">
        <f>IF(V1066="","",COUNTIF($V$7:V1066,"該当３"))</f>
        <v/>
      </c>
    </row>
    <row r="1067" spans="1:24">
      <c r="A1067" s="237">
        <v>2020223014</v>
      </c>
      <c r="B1067" s="237">
        <v>20</v>
      </c>
      <c r="C1067" s="238">
        <v>202</v>
      </c>
      <c r="D1067" s="239">
        <v>23</v>
      </c>
      <c r="E1067" s="238">
        <v>14</v>
      </c>
      <c r="F1067" s="237" t="s">
        <v>511</v>
      </c>
      <c r="G1067" s="237" t="s">
        <v>1154</v>
      </c>
      <c r="H1067" s="237" t="s">
        <v>1350</v>
      </c>
      <c r="I1067" s="237" t="s">
        <v>1364</v>
      </c>
      <c r="J1067" s="51"/>
      <c r="K1067" s="52" t="str">
        <f t="shared" si="186"/>
        <v/>
      </c>
      <c r="L1067" s="81" t="str">
        <f t="shared" si="187"/>
        <v/>
      </c>
      <c r="M1067" s="53" t="str">
        <f>IF(K1067="","",COUNTIF($K$7:K1067,"ﾘｽﾄ１"))</f>
        <v/>
      </c>
      <c r="N1067" s="53" t="str">
        <f t="shared" si="188"/>
        <v/>
      </c>
      <c r="O1067" s="54" t="str">
        <f t="shared" si="189"/>
        <v/>
      </c>
      <c r="P1067" s="53" t="str">
        <f t="shared" si="180"/>
        <v/>
      </c>
      <c r="Q1067" s="52" t="str">
        <f t="shared" si="181"/>
        <v/>
      </c>
      <c r="R1067" s="55" t="str">
        <f t="shared" si="182"/>
        <v/>
      </c>
      <c r="S1067" s="52" t="str">
        <f t="shared" si="190"/>
        <v/>
      </c>
      <c r="T1067" s="81" t="str">
        <f t="shared" si="183"/>
        <v/>
      </c>
      <c r="U1067" s="53" t="str">
        <f>IF(S1067="","",COUNTIF($S$7:S1067,"該当２"))</f>
        <v/>
      </c>
      <c r="V1067" s="56" t="str">
        <f t="shared" si="184"/>
        <v/>
      </c>
      <c r="W1067" s="81" t="str">
        <f t="shared" si="185"/>
        <v/>
      </c>
      <c r="X1067" s="53" t="str">
        <f>IF(V1067="","",COUNTIF($V$7:V1067,"該当３"))</f>
        <v/>
      </c>
    </row>
    <row r="1068" spans="1:24">
      <c r="A1068" s="237">
        <v>2020224000</v>
      </c>
      <c r="B1068" s="237">
        <v>20</v>
      </c>
      <c r="C1068" s="238">
        <v>202</v>
      </c>
      <c r="D1068" s="239">
        <v>24</v>
      </c>
      <c r="E1068" s="238">
        <v>0</v>
      </c>
      <c r="F1068" s="237" t="s">
        <v>511</v>
      </c>
      <c r="G1068" s="237" t="s">
        <v>1154</v>
      </c>
      <c r="H1068" s="237" t="s">
        <v>1365</v>
      </c>
      <c r="I1068" s="237"/>
      <c r="J1068" s="51"/>
      <c r="K1068" s="52" t="str">
        <f t="shared" si="186"/>
        <v/>
      </c>
      <c r="L1068" s="81" t="str">
        <f t="shared" si="187"/>
        <v/>
      </c>
      <c r="M1068" s="53" t="str">
        <f>IF(K1068="","",COUNTIF($K$7:K1068,"ﾘｽﾄ１"))</f>
        <v/>
      </c>
      <c r="N1068" s="53" t="str">
        <f t="shared" si="188"/>
        <v/>
      </c>
      <c r="O1068" s="54" t="str">
        <f t="shared" si="189"/>
        <v/>
      </c>
      <c r="P1068" s="53" t="str">
        <f t="shared" si="180"/>
        <v/>
      </c>
      <c r="Q1068" s="52" t="str">
        <f t="shared" si="181"/>
        <v/>
      </c>
      <c r="R1068" s="55" t="str">
        <f t="shared" si="182"/>
        <v/>
      </c>
      <c r="S1068" s="52" t="str">
        <f t="shared" si="190"/>
        <v/>
      </c>
      <c r="T1068" s="81" t="str">
        <f t="shared" si="183"/>
        <v/>
      </c>
      <c r="U1068" s="53" t="str">
        <f>IF(S1068="","",COUNTIF($S$7:S1068,"該当２"))</f>
        <v/>
      </c>
      <c r="V1068" s="56" t="str">
        <f t="shared" si="184"/>
        <v/>
      </c>
      <c r="W1068" s="81" t="str">
        <f t="shared" si="185"/>
        <v/>
      </c>
      <c r="X1068" s="53" t="str">
        <f>IF(V1068="","",COUNTIF($V$7:V1068,"該当３"))</f>
        <v/>
      </c>
    </row>
    <row r="1069" spans="1:24">
      <c r="A1069" s="237">
        <v>2020224001</v>
      </c>
      <c r="B1069" s="237">
        <v>20</v>
      </c>
      <c r="C1069" s="238">
        <v>202</v>
      </c>
      <c r="D1069" s="239">
        <v>24</v>
      </c>
      <c r="E1069" s="238">
        <v>1</v>
      </c>
      <c r="F1069" s="237" t="s">
        <v>511</v>
      </c>
      <c r="G1069" s="237" t="s">
        <v>1154</v>
      </c>
      <c r="H1069" s="237" t="s">
        <v>1365</v>
      </c>
      <c r="I1069" s="237" t="s">
        <v>1366</v>
      </c>
      <c r="J1069" s="51"/>
      <c r="K1069" s="52" t="str">
        <f t="shared" si="186"/>
        <v/>
      </c>
      <c r="L1069" s="81" t="str">
        <f t="shared" si="187"/>
        <v/>
      </c>
      <c r="M1069" s="53" t="str">
        <f>IF(K1069="","",COUNTIF($K$7:K1069,"ﾘｽﾄ１"))</f>
        <v/>
      </c>
      <c r="N1069" s="53" t="str">
        <f t="shared" si="188"/>
        <v/>
      </c>
      <c r="O1069" s="54" t="str">
        <f t="shared" si="189"/>
        <v/>
      </c>
      <c r="P1069" s="53" t="str">
        <f t="shared" si="180"/>
        <v/>
      </c>
      <c r="Q1069" s="52" t="str">
        <f t="shared" si="181"/>
        <v/>
      </c>
      <c r="R1069" s="55" t="str">
        <f t="shared" si="182"/>
        <v/>
      </c>
      <c r="S1069" s="52" t="str">
        <f t="shared" si="190"/>
        <v/>
      </c>
      <c r="T1069" s="81" t="str">
        <f t="shared" si="183"/>
        <v/>
      </c>
      <c r="U1069" s="53" t="str">
        <f>IF(S1069="","",COUNTIF($S$7:S1069,"該当２"))</f>
        <v/>
      </c>
      <c r="V1069" s="56" t="str">
        <f t="shared" si="184"/>
        <v/>
      </c>
      <c r="W1069" s="81" t="str">
        <f t="shared" si="185"/>
        <v/>
      </c>
      <c r="X1069" s="53" t="str">
        <f>IF(V1069="","",COUNTIF($V$7:V1069,"該当３"))</f>
        <v/>
      </c>
    </row>
    <row r="1070" spans="1:24">
      <c r="A1070" s="237">
        <v>2020224002</v>
      </c>
      <c r="B1070" s="237">
        <v>20</v>
      </c>
      <c r="C1070" s="238">
        <v>202</v>
      </c>
      <c r="D1070" s="239">
        <v>24</v>
      </c>
      <c r="E1070" s="238">
        <v>2</v>
      </c>
      <c r="F1070" s="237" t="s">
        <v>511</v>
      </c>
      <c r="G1070" s="237" t="s">
        <v>1154</v>
      </c>
      <c r="H1070" s="237" t="s">
        <v>1365</v>
      </c>
      <c r="I1070" s="237" t="s">
        <v>1367</v>
      </c>
      <c r="J1070" s="51"/>
      <c r="K1070" s="52" t="str">
        <f t="shared" si="186"/>
        <v/>
      </c>
      <c r="L1070" s="81" t="str">
        <f t="shared" si="187"/>
        <v/>
      </c>
      <c r="M1070" s="53" t="str">
        <f>IF(K1070="","",COUNTIF($K$7:K1070,"ﾘｽﾄ１"))</f>
        <v/>
      </c>
      <c r="N1070" s="53" t="str">
        <f t="shared" si="188"/>
        <v/>
      </c>
      <c r="O1070" s="54" t="str">
        <f t="shared" si="189"/>
        <v/>
      </c>
      <c r="P1070" s="53" t="str">
        <f t="shared" si="180"/>
        <v/>
      </c>
      <c r="Q1070" s="52" t="str">
        <f t="shared" si="181"/>
        <v/>
      </c>
      <c r="R1070" s="55" t="str">
        <f t="shared" si="182"/>
        <v/>
      </c>
      <c r="S1070" s="52" t="str">
        <f t="shared" si="190"/>
        <v/>
      </c>
      <c r="T1070" s="81" t="str">
        <f t="shared" si="183"/>
        <v/>
      </c>
      <c r="U1070" s="53" t="str">
        <f>IF(S1070="","",COUNTIF($S$7:S1070,"該当２"))</f>
        <v/>
      </c>
      <c r="V1070" s="56" t="str">
        <f t="shared" si="184"/>
        <v/>
      </c>
      <c r="W1070" s="81" t="str">
        <f t="shared" si="185"/>
        <v/>
      </c>
      <c r="X1070" s="53" t="str">
        <f>IF(V1070="","",COUNTIF($V$7:V1070,"該当３"))</f>
        <v/>
      </c>
    </row>
    <row r="1071" spans="1:24">
      <c r="A1071" s="237">
        <v>2020224003</v>
      </c>
      <c r="B1071" s="237">
        <v>20</v>
      </c>
      <c r="C1071" s="238">
        <v>202</v>
      </c>
      <c r="D1071" s="239">
        <v>24</v>
      </c>
      <c r="E1071" s="238">
        <v>3</v>
      </c>
      <c r="F1071" s="237" t="s">
        <v>511</v>
      </c>
      <c r="G1071" s="237" t="s">
        <v>1154</v>
      </c>
      <c r="H1071" s="237" t="s">
        <v>1365</v>
      </c>
      <c r="I1071" s="237" t="s">
        <v>354</v>
      </c>
      <c r="J1071" s="51"/>
      <c r="K1071" s="52" t="str">
        <f t="shared" si="186"/>
        <v/>
      </c>
      <c r="L1071" s="81" t="str">
        <f t="shared" si="187"/>
        <v/>
      </c>
      <c r="M1071" s="53" t="str">
        <f>IF(K1071="","",COUNTIF($K$7:K1071,"ﾘｽﾄ１"))</f>
        <v/>
      </c>
      <c r="N1071" s="53" t="str">
        <f t="shared" si="188"/>
        <v/>
      </c>
      <c r="O1071" s="54" t="str">
        <f t="shared" si="189"/>
        <v/>
      </c>
      <c r="P1071" s="53" t="str">
        <f t="shared" si="180"/>
        <v/>
      </c>
      <c r="Q1071" s="52" t="str">
        <f t="shared" si="181"/>
        <v/>
      </c>
      <c r="R1071" s="55" t="str">
        <f t="shared" si="182"/>
        <v/>
      </c>
      <c r="S1071" s="52" t="str">
        <f t="shared" si="190"/>
        <v/>
      </c>
      <c r="T1071" s="81" t="str">
        <f t="shared" si="183"/>
        <v/>
      </c>
      <c r="U1071" s="53" t="str">
        <f>IF(S1071="","",COUNTIF($S$7:S1071,"該当２"))</f>
        <v/>
      </c>
      <c r="V1071" s="56" t="str">
        <f t="shared" si="184"/>
        <v/>
      </c>
      <c r="W1071" s="81" t="str">
        <f t="shared" si="185"/>
        <v/>
      </c>
      <c r="X1071" s="53" t="str">
        <f>IF(V1071="","",COUNTIF($V$7:V1071,"該当３"))</f>
        <v/>
      </c>
    </row>
    <row r="1072" spans="1:24">
      <c r="A1072" s="237">
        <v>2020224004</v>
      </c>
      <c r="B1072" s="237">
        <v>20</v>
      </c>
      <c r="C1072" s="238">
        <v>202</v>
      </c>
      <c r="D1072" s="239">
        <v>24</v>
      </c>
      <c r="E1072" s="238">
        <v>4</v>
      </c>
      <c r="F1072" s="237" t="s">
        <v>511</v>
      </c>
      <c r="G1072" s="237" t="s">
        <v>1154</v>
      </c>
      <c r="H1072" s="237" t="s">
        <v>1365</v>
      </c>
      <c r="I1072" s="237" t="s">
        <v>502</v>
      </c>
      <c r="J1072" s="51"/>
      <c r="K1072" s="52" t="str">
        <f t="shared" si="186"/>
        <v/>
      </c>
      <c r="L1072" s="81" t="str">
        <f t="shared" si="187"/>
        <v/>
      </c>
      <c r="M1072" s="53" t="str">
        <f>IF(K1072="","",COUNTIF($K$7:K1072,"ﾘｽﾄ１"))</f>
        <v/>
      </c>
      <c r="N1072" s="53" t="str">
        <f t="shared" si="188"/>
        <v/>
      </c>
      <c r="O1072" s="54" t="str">
        <f t="shared" si="189"/>
        <v/>
      </c>
      <c r="P1072" s="53" t="str">
        <f t="shared" si="180"/>
        <v/>
      </c>
      <c r="Q1072" s="52" t="str">
        <f t="shared" si="181"/>
        <v/>
      </c>
      <c r="R1072" s="55" t="str">
        <f t="shared" si="182"/>
        <v/>
      </c>
      <c r="S1072" s="52" t="str">
        <f t="shared" si="190"/>
        <v/>
      </c>
      <c r="T1072" s="81" t="str">
        <f t="shared" si="183"/>
        <v/>
      </c>
      <c r="U1072" s="53" t="str">
        <f>IF(S1072="","",COUNTIF($S$7:S1072,"該当２"))</f>
        <v/>
      </c>
      <c r="V1072" s="56" t="str">
        <f t="shared" si="184"/>
        <v/>
      </c>
      <c r="W1072" s="81" t="str">
        <f t="shared" si="185"/>
        <v/>
      </c>
      <c r="X1072" s="53" t="str">
        <f>IF(V1072="","",COUNTIF($V$7:V1072,"該当３"))</f>
        <v/>
      </c>
    </row>
    <row r="1073" spans="1:24">
      <c r="A1073" s="237">
        <v>2020224005</v>
      </c>
      <c r="B1073" s="237">
        <v>20</v>
      </c>
      <c r="C1073" s="238">
        <v>202</v>
      </c>
      <c r="D1073" s="239">
        <v>24</v>
      </c>
      <c r="E1073" s="238">
        <v>5</v>
      </c>
      <c r="F1073" s="237" t="s">
        <v>511</v>
      </c>
      <c r="G1073" s="237" t="s">
        <v>1154</v>
      </c>
      <c r="H1073" s="237" t="s">
        <v>1365</v>
      </c>
      <c r="I1073" s="237" t="s">
        <v>1368</v>
      </c>
      <c r="J1073" s="51"/>
      <c r="K1073" s="52" t="str">
        <f t="shared" si="186"/>
        <v/>
      </c>
      <c r="L1073" s="81" t="str">
        <f t="shared" si="187"/>
        <v/>
      </c>
      <c r="M1073" s="53" t="str">
        <f>IF(K1073="","",COUNTIF($K$7:K1073,"ﾘｽﾄ１"))</f>
        <v/>
      </c>
      <c r="N1073" s="53" t="str">
        <f t="shared" si="188"/>
        <v/>
      </c>
      <c r="O1073" s="54" t="str">
        <f t="shared" si="189"/>
        <v/>
      </c>
      <c r="P1073" s="53" t="str">
        <f t="shared" si="180"/>
        <v/>
      </c>
      <c r="Q1073" s="52" t="str">
        <f t="shared" si="181"/>
        <v/>
      </c>
      <c r="R1073" s="55" t="str">
        <f t="shared" si="182"/>
        <v/>
      </c>
      <c r="S1073" s="52" t="str">
        <f t="shared" si="190"/>
        <v/>
      </c>
      <c r="T1073" s="81" t="str">
        <f t="shared" si="183"/>
        <v/>
      </c>
      <c r="U1073" s="53" t="str">
        <f>IF(S1073="","",COUNTIF($S$7:S1073,"該当２"))</f>
        <v/>
      </c>
      <c r="V1073" s="56" t="str">
        <f t="shared" si="184"/>
        <v/>
      </c>
      <c r="W1073" s="81" t="str">
        <f t="shared" si="185"/>
        <v/>
      </c>
      <c r="X1073" s="53" t="str">
        <f>IF(V1073="","",COUNTIF($V$7:V1073,"該当３"))</f>
        <v/>
      </c>
    </row>
    <row r="1074" spans="1:24">
      <c r="A1074" s="237">
        <v>2020224006</v>
      </c>
      <c r="B1074" s="237">
        <v>20</v>
      </c>
      <c r="C1074" s="238">
        <v>202</v>
      </c>
      <c r="D1074" s="239">
        <v>24</v>
      </c>
      <c r="E1074" s="238">
        <v>6</v>
      </c>
      <c r="F1074" s="237" t="s">
        <v>511</v>
      </c>
      <c r="G1074" s="237" t="s">
        <v>1154</v>
      </c>
      <c r="H1074" s="237" t="s">
        <v>1365</v>
      </c>
      <c r="I1074" s="237" t="s">
        <v>1369</v>
      </c>
      <c r="J1074" s="51"/>
      <c r="K1074" s="52" t="str">
        <f t="shared" si="186"/>
        <v/>
      </c>
      <c r="L1074" s="81" t="str">
        <f t="shared" si="187"/>
        <v/>
      </c>
      <c r="M1074" s="53" t="str">
        <f>IF(K1074="","",COUNTIF($K$7:K1074,"ﾘｽﾄ１"))</f>
        <v/>
      </c>
      <c r="N1074" s="53" t="str">
        <f t="shared" si="188"/>
        <v/>
      </c>
      <c r="O1074" s="54" t="str">
        <f t="shared" si="189"/>
        <v/>
      </c>
      <c r="P1074" s="53" t="str">
        <f t="shared" si="180"/>
        <v/>
      </c>
      <c r="Q1074" s="52" t="str">
        <f t="shared" si="181"/>
        <v/>
      </c>
      <c r="R1074" s="55" t="str">
        <f t="shared" si="182"/>
        <v/>
      </c>
      <c r="S1074" s="52" t="str">
        <f t="shared" si="190"/>
        <v/>
      </c>
      <c r="T1074" s="81" t="str">
        <f t="shared" si="183"/>
        <v/>
      </c>
      <c r="U1074" s="53" t="str">
        <f>IF(S1074="","",COUNTIF($S$7:S1074,"該当２"))</f>
        <v/>
      </c>
      <c r="V1074" s="56" t="str">
        <f t="shared" si="184"/>
        <v/>
      </c>
      <c r="W1074" s="81" t="str">
        <f t="shared" si="185"/>
        <v/>
      </c>
      <c r="X1074" s="53" t="str">
        <f>IF(V1074="","",COUNTIF($V$7:V1074,"該当３"))</f>
        <v/>
      </c>
    </row>
    <row r="1075" spans="1:24">
      <c r="A1075" s="237">
        <v>2020224007</v>
      </c>
      <c r="B1075" s="237">
        <v>20</v>
      </c>
      <c r="C1075" s="238">
        <v>202</v>
      </c>
      <c r="D1075" s="239">
        <v>24</v>
      </c>
      <c r="E1075" s="238">
        <v>7</v>
      </c>
      <c r="F1075" s="237" t="s">
        <v>511</v>
      </c>
      <c r="G1075" s="237" t="s">
        <v>1154</v>
      </c>
      <c r="H1075" s="237" t="s">
        <v>1365</v>
      </c>
      <c r="I1075" s="237" t="s">
        <v>1370</v>
      </c>
      <c r="J1075" s="51"/>
      <c r="K1075" s="52" t="str">
        <f t="shared" si="186"/>
        <v/>
      </c>
      <c r="L1075" s="81" t="str">
        <f t="shared" si="187"/>
        <v/>
      </c>
      <c r="M1075" s="53" t="str">
        <f>IF(K1075="","",COUNTIF($K$7:K1075,"ﾘｽﾄ１"))</f>
        <v/>
      </c>
      <c r="N1075" s="53" t="str">
        <f t="shared" si="188"/>
        <v/>
      </c>
      <c r="O1075" s="54" t="str">
        <f t="shared" si="189"/>
        <v/>
      </c>
      <c r="P1075" s="53" t="str">
        <f t="shared" si="180"/>
        <v/>
      </c>
      <c r="Q1075" s="52" t="str">
        <f t="shared" si="181"/>
        <v/>
      </c>
      <c r="R1075" s="55" t="str">
        <f t="shared" si="182"/>
        <v/>
      </c>
      <c r="S1075" s="52" t="str">
        <f t="shared" si="190"/>
        <v/>
      </c>
      <c r="T1075" s="81" t="str">
        <f t="shared" si="183"/>
        <v/>
      </c>
      <c r="U1075" s="53" t="str">
        <f>IF(S1075="","",COUNTIF($S$7:S1075,"該当２"))</f>
        <v/>
      </c>
      <c r="V1075" s="56" t="str">
        <f t="shared" si="184"/>
        <v/>
      </c>
      <c r="W1075" s="81" t="str">
        <f t="shared" si="185"/>
        <v/>
      </c>
      <c r="X1075" s="53" t="str">
        <f>IF(V1075="","",COUNTIF($V$7:V1075,"該当３"))</f>
        <v/>
      </c>
    </row>
    <row r="1076" spans="1:24">
      <c r="A1076" s="237">
        <v>2020224008</v>
      </c>
      <c r="B1076" s="237">
        <v>20</v>
      </c>
      <c r="C1076" s="238">
        <v>202</v>
      </c>
      <c r="D1076" s="239">
        <v>24</v>
      </c>
      <c r="E1076" s="238">
        <v>8</v>
      </c>
      <c r="F1076" s="237" t="s">
        <v>511</v>
      </c>
      <c r="G1076" s="237" t="s">
        <v>1154</v>
      </c>
      <c r="H1076" s="237" t="s">
        <v>1365</v>
      </c>
      <c r="I1076" s="237" t="s">
        <v>1371</v>
      </c>
      <c r="J1076" s="51"/>
      <c r="K1076" s="52" t="str">
        <f t="shared" si="186"/>
        <v/>
      </c>
      <c r="L1076" s="81" t="str">
        <f t="shared" si="187"/>
        <v/>
      </c>
      <c r="M1076" s="53" t="str">
        <f>IF(K1076="","",COUNTIF($K$7:K1076,"ﾘｽﾄ１"))</f>
        <v/>
      </c>
      <c r="N1076" s="53" t="str">
        <f t="shared" si="188"/>
        <v/>
      </c>
      <c r="O1076" s="54" t="str">
        <f t="shared" si="189"/>
        <v/>
      </c>
      <c r="P1076" s="53" t="str">
        <f t="shared" si="180"/>
        <v/>
      </c>
      <c r="Q1076" s="52" t="str">
        <f t="shared" si="181"/>
        <v/>
      </c>
      <c r="R1076" s="55" t="str">
        <f t="shared" si="182"/>
        <v/>
      </c>
      <c r="S1076" s="52" t="str">
        <f t="shared" si="190"/>
        <v/>
      </c>
      <c r="T1076" s="81" t="str">
        <f t="shared" si="183"/>
        <v/>
      </c>
      <c r="U1076" s="53" t="str">
        <f>IF(S1076="","",COUNTIF($S$7:S1076,"該当２"))</f>
        <v/>
      </c>
      <c r="V1076" s="56" t="str">
        <f t="shared" si="184"/>
        <v/>
      </c>
      <c r="W1076" s="81" t="str">
        <f t="shared" si="185"/>
        <v/>
      </c>
      <c r="X1076" s="53" t="str">
        <f>IF(V1076="","",COUNTIF($V$7:V1076,"該当３"))</f>
        <v/>
      </c>
    </row>
    <row r="1077" spans="1:24">
      <c r="A1077" s="237">
        <v>2020224009</v>
      </c>
      <c r="B1077" s="237">
        <v>20</v>
      </c>
      <c r="C1077" s="238">
        <v>202</v>
      </c>
      <c r="D1077" s="239">
        <v>24</v>
      </c>
      <c r="E1077" s="238">
        <v>9</v>
      </c>
      <c r="F1077" s="237" t="s">
        <v>511</v>
      </c>
      <c r="G1077" s="237" t="s">
        <v>1154</v>
      </c>
      <c r="H1077" s="237" t="s">
        <v>1365</v>
      </c>
      <c r="I1077" s="237" t="s">
        <v>1372</v>
      </c>
      <c r="J1077" s="51"/>
      <c r="K1077" s="52" t="str">
        <f t="shared" si="186"/>
        <v/>
      </c>
      <c r="L1077" s="81" t="str">
        <f t="shared" si="187"/>
        <v/>
      </c>
      <c r="M1077" s="53" t="str">
        <f>IF(K1077="","",COUNTIF($K$7:K1077,"ﾘｽﾄ１"))</f>
        <v/>
      </c>
      <c r="N1077" s="53" t="str">
        <f t="shared" si="188"/>
        <v/>
      </c>
      <c r="O1077" s="54" t="str">
        <f t="shared" si="189"/>
        <v/>
      </c>
      <c r="P1077" s="53" t="str">
        <f t="shared" si="180"/>
        <v/>
      </c>
      <c r="Q1077" s="52" t="str">
        <f t="shared" si="181"/>
        <v/>
      </c>
      <c r="R1077" s="55" t="str">
        <f t="shared" si="182"/>
        <v/>
      </c>
      <c r="S1077" s="52" t="str">
        <f t="shared" si="190"/>
        <v/>
      </c>
      <c r="T1077" s="81" t="str">
        <f t="shared" si="183"/>
        <v/>
      </c>
      <c r="U1077" s="53" t="str">
        <f>IF(S1077="","",COUNTIF($S$7:S1077,"該当２"))</f>
        <v/>
      </c>
      <c r="V1077" s="56" t="str">
        <f t="shared" si="184"/>
        <v/>
      </c>
      <c r="W1077" s="81" t="str">
        <f t="shared" si="185"/>
        <v/>
      </c>
      <c r="X1077" s="53" t="str">
        <f>IF(V1077="","",COUNTIF($V$7:V1077,"該当３"))</f>
        <v/>
      </c>
    </row>
    <row r="1078" spans="1:24">
      <c r="A1078" s="237">
        <v>2020224010</v>
      </c>
      <c r="B1078" s="237">
        <v>20</v>
      </c>
      <c r="C1078" s="238">
        <v>202</v>
      </c>
      <c r="D1078" s="239">
        <v>24</v>
      </c>
      <c r="E1078" s="238">
        <v>10</v>
      </c>
      <c r="F1078" s="237" t="s">
        <v>511</v>
      </c>
      <c r="G1078" s="237" t="s">
        <v>1154</v>
      </c>
      <c r="H1078" s="237" t="s">
        <v>1365</v>
      </c>
      <c r="I1078" s="237" t="s">
        <v>1373</v>
      </c>
      <c r="J1078" s="51"/>
      <c r="K1078" s="52" t="str">
        <f t="shared" si="186"/>
        <v/>
      </c>
      <c r="L1078" s="81" t="str">
        <f t="shared" si="187"/>
        <v/>
      </c>
      <c r="M1078" s="53" t="str">
        <f>IF(K1078="","",COUNTIF($K$7:K1078,"ﾘｽﾄ１"))</f>
        <v/>
      </c>
      <c r="N1078" s="53" t="str">
        <f t="shared" si="188"/>
        <v/>
      </c>
      <c r="O1078" s="54" t="str">
        <f t="shared" si="189"/>
        <v/>
      </c>
      <c r="P1078" s="53" t="str">
        <f t="shared" si="180"/>
        <v/>
      </c>
      <c r="Q1078" s="52" t="str">
        <f t="shared" si="181"/>
        <v/>
      </c>
      <c r="R1078" s="55" t="str">
        <f t="shared" si="182"/>
        <v/>
      </c>
      <c r="S1078" s="52" t="str">
        <f t="shared" si="190"/>
        <v/>
      </c>
      <c r="T1078" s="81" t="str">
        <f t="shared" si="183"/>
        <v/>
      </c>
      <c r="U1078" s="53" t="str">
        <f>IF(S1078="","",COUNTIF($S$7:S1078,"該当２"))</f>
        <v/>
      </c>
      <c r="V1078" s="56" t="str">
        <f t="shared" si="184"/>
        <v/>
      </c>
      <c r="W1078" s="81" t="str">
        <f t="shared" si="185"/>
        <v/>
      </c>
      <c r="X1078" s="53" t="str">
        <f>IF(V1078="","",COUNTIF($V$7:V1078,"該当３"))</f>
        <v/>
      </c>
    </row>
    <row r="1079" spans="1:24">
      <c r="A1079" s="237">
        <v>2020224011</v>
      </c>
      <c r="B1079" s="237">
        <v>20</v>
      </c>
      <c r="C1079" s="238">
        <v>202</v>
      </c>
      <c r="D1079" s="239">
        <v>24</v>
      </c>
      <c r="E1079" s="238">
        <v>11</v>
      </c>
      <c r="F1079" s="237" t="s">
        <v>511</v>
      </c>
      <c r="G1079" s="237" t="s">
        <v>1154</v>
      </c>
      <c r="H1079" s="237" t="s">
        <v>1365</v>
      </c>
      <c r="I1079" s="237" t="s">
        <v>1374</v>
      </c>
      <c r="J1079" s="51"/>
      <c r="K1079" s="52" t="str">
        <f t="shared" si="186"/>
        <v/>
      </c>
      <c r="L1079" s="81" t="str">
        <f t="shared" si="187"/>
        <v/>
      </c>
      <c r="M1079" s="53" t="str">
        <f>IF(K1079="","",COUNTIF($K$7:K1079,"ﾘｽﾄ１"))</f>
        <v/>
      </c>
      <c r="N1079" s="53" t="str">
        <f t="shared" si="188"/>
        <v/>
      </c>
      <c r="O1079" s="54" t="str">
        <f t="shared" si="189"/>
        <v/>
      </c>
      <c r="P1079" s="53" t="str">
        <f t="shared" si="180"/>
        <v/>
      </c>
      <c r="Q1079" s="52" t="str">
        <f t="shared" si="181"/>
        <v/>
      </c>
      <c r="R1079" s="55" t="str">
        <f t="shared" si="182"/>
        <v/>
      </c>
      <c r="S1079" s="52" t="str">
        <f t="shared" si="190"/>
        <v/>
      </c>
      <c r="T1079" s="81" t="str">
        <f t="shared" si="183"/>
        <v/>
      </c>
      <c r="U1079" s="53" t="str">
        <f>IF(S1079="","",COUNTIF($S$7:S1079,"該当２"))</f>
        <v/>
      </c>
      <c r="V1079" s="56" t="str">
        <f t="shared" si="184"/>
        <v/>
      </c>
      <c r="W1079" s="81" t="str">
        <f t="shared" si="185"/>
        <v/>
      </c>
      <c r="X1079" s="53" t="str">
        <f>IF(V1079="","",COUNTIF($V$7:V1079,"該当３"))</f>
        <v/>
      </c>
    </row>
    <row r="1080" spans="1:24">
      <c r="A1080" s="237">
        <v>2020224012</v>
      </c>
      <c r="B1080" s="237">
        <v>20</v>
      </c>
      <c r="C1080" s="238">
        <v>202</v>
      </c>
      <c r="D1080" s="239">
        <v>24</v>
      </c>
      <c r="E1080" s="238">
        <v>12</v>
      </c>
      <c r="F1080" s="237" t="s">
        <v>511</v>
      </c>
      <c r="G1080" s="237" t="s">
        <v>1154</v>
      </c>
      <c r="H1080" s="237" t="s">
        <v>1365</v>
      </c>
      <c r="I1080" s="237" t="s">
        <v>1375</v>
      </c>
      <c r="J1080" s="51"/>
      <c r="K1080" s="52" t="str">
        <f t="shared" si="186"/>
        <v/>
      </c>
      <c r="L1080" s="81" t="str">
        <f t="shared" si="187"/>
        <v/>
      </c>
      <c r="M1080" s="53" t="str">
        <f>IF(K1080="","",COUNTIF($K$7:K1080,"ﾘｽﾄ１"))</f>
        <v/>
      </c>
      <c r="N1080" s="53" t="str">
        <f t="shared" si="188"/>
        <v/>
      </c>
      <c r="O1080" s="54" t="str">
        <f t="shared" si="189"/>
        <v/>
      </c>
      <c r="P1080" s="53" t="str">
        <f t="shared" si="180"/>
        <v/>
      </c>
      <c r="Q1080" s="52" t="str">
        <f t="shared" si="181"/>
        <v/>
      </c>
      <c r="R1080" s="55" t="str">
        <f t="shared" si="182"/>
        <v/>
      </c>
      <c r="S1080" s="52" t="str">
        <f t="shared" si="190"/>
        <v/>
      </c>
      <c r="T1080" s="81" t="str">
        <f t="shared" si="183"/>
        <v/>
      </c>
      <c r="U1080" s="53" t="str">
        <f>IF(S1080="","",COUNTIF($S$7:S1080,"該当２"))</f>
        <v/>
      </c>
      <c r="V1080" s="56" t="str">
        <f t="shared" si="184"/>
        <v/>
      </c>
      <c r="W1080" s="81" t="str">
        <f t="shared" si="185"/>
        <v/>
      </c>
      <c r="X1080" s="53" t="str">
        <f>IF(V1080="","",COUNTIF($V$7:V1080,"該当３"))</f>
        <v/>
      </c>
    </row>
    <row r="1081" spans="1:24">
      <c r="A1081" s="237">
        <v>2020224013</v>
      </c>
      <c r="B1081" s="237">
        <v>20</v>
      </c>
      <c r="C1081" s="238">
        <v>202</v>
      </c>
      <c r="D1081" s="239">
        <v>24</v>
      </c>
      <c r="E1081" s="238">
        <v>13</v>
      </c>
      <c r="F1081" s="237" t="s">
        <v>511</v>
      </c>
      <c r="G1081" s="237" t="s">
        <v>1154</v>
      </c>
      <c r="H1081" s="237" t="s">
        <v>1365</v>
      </c>
      <c r="I1081" s="237" t="s">
        <v>1376</v>
      </c>
      <c r="J1081" s="51"/>
      <c r="K1081" s="52" t="str">
        <f t="shared" si="186"/>
        <v/>
      </c>
      <c r="L1081" s="81" t="str">
        <f t="shared" si="187"/>
        <v/>
      </c>
      <c r="M1081" s="53" t="str">
        <f>IF(K1081="","",COUNTIF($K$7:K1081,"ﾘｽﾄ１"))</f>
        <v/>
      </c>
      <c r="N1081" s="53" t="str">
        <f t="shared" si="188"/>
        <v/>
      </c>
      <c r="O1081" s="54" t="str">
        <f t="shared" si="189"/>
        <v/>
      </c>
      <c r="P1081" s="53" t="str">
        <f t="shared" si="180"/>
        <v/>
      </c>
      <c r="Q1081" s="52" t="str">
        <f t="shared" si="181"/>
        <v/>
      </c>
      <c r="R1081" s="55" t="str">
        <f t="shared" si="182"/>
        <v/>
      </c>
      <c r="S1081" s="52" t="str">
        <f t="shared" si="190"/>
        <v/>
      </c>
      <c r="T1081" s="81" t="str">
        <f t="shared" si="183"/>
        <v/>
      </c>
      <c r="U1081" s="53" t="str">
        <f>IF(S1081="","",COUNTIF($S$7:S1081,"該当２"))</f>
        <v/>
      </c>
      <c r="V1081" s="56" t="str">
        <f t="shared" si="184"/>
        <v/>
      </c>
      <c r="W1081" s="81" t="str">
        <f t="shared" si="185"/>
        <v/>
      </c>
      <c r="X1081" s="53" t="str">
        <f>IF(V1081="","",COUNTIF($V$7:V1081,"該当３"))</f>
        <v/>
      </c>
    </row>
    <row r="1082" spans="1:24">
      <c r="A1082" s="237">
        <v>2020224014</v>
      </c>
      <c r="B1082" s="237">
        <v>20</v>
      </c>
      <c r="C1082" s="238">
        <v>202</v>
      </c>
      <c r="D1082" s="239">
        <v>24</v>
      </c>
      <c r="E1082" s="238">
        <v>14</v>
      </c>
      <c r="F1082" s="237" t="s">
        <v>511</v>
      </c>
      <c r="G1082" s="237" t="s">
        <v>1154</v>
      </c>
      <c r="H1082" s="237" t="s">
        <v>1365</v>
      </c>
      <c r="I1082" s="237" t="s">
        <v>1377</v>
      </c>
      <c r="J1082" s="51"/>
      <c r="K1082" s="52" t="str">
        <f t="shared" si="186"/>
        <v/>
      </c>
      <c r="L1082" s="81" t="str">
        <f t="shared" si="187"/>
        <v/>
      </c>
      <c r="M1082" s="53" t="str">
        <f>IF(K1082="","",COUNTIF($K$7:K1082,"ﾘｽﾄ１"))</f>
        <v/>
      </c>
      <c r="N1082" s="53" t="str">
        <f t="shared" si="188"/>
        <v/>
      </c>
      <c r="O1082" s="54" t="str">
        <f t="shared" si="189"/>
        <v/>
      </c>
      <c r="P1082" s="53" t="str">
        <f t="shared" si="180"/>
        <v/>
      </c>
      <c r="Q1082" s="52" t="str">
        <f t="shared" si="181"/>
        <v/>
      </c>
      <c r="R1082" s="55" t="str">
        <f t="shared" si="182"/>
        <v/>
      </c>
      <c r="S1082" s="52" t="str">
        <f t="shared" si="190"/>
        <v/>
      </c>
      <c r="T1082" s="81" t="str">
        <f t="shared" si="183"/>
        <v/>
      </c>
      <c r="U1082" s="53" t="str">
        <f>IF(S1082="","",COUNTIF($S$7:S1082,"該当２"))</f>
        <v/>
      </c>
      <c r="V1082" s="56" t="str">
        <f t="shared" si="184"/>
        <v/>
      </c>
      <c r="W1082" s="81" t="str">
        <f t="shared" si="185"/>
        <v/>
      </c>
      <c r="X1082" s="53" t="str">
        <f>IF(V1082="","",COUNTIF($V$7:V1082,"該当３"))</f>
        <v/>
      </c>
    </row>
    <row r="1083" spans="1:24">
      <c r="A1083" s="237">
        <v>2020224015</v>
      </c>
      <c r="B1083" s="237">
        <v>20</v>
      </c>
      <c r="C1083" s="238">
        <v>202</v>
      </c>
      <c r="D1083" s="239">
        <v>24</v>
      </c>
      <c r="E1083" s="238">
        <v>15</v>
      </c>
      <c r="F1083" s="237" t="s">
        <v>511</v>
      </c>
      <c r="G1083" s="237" t="s">
        <v>1154</v>
      </c>
      <c r="H1083" s="237" t="s">
        <v>1365</v>
      </c>
      <c r="I1083" s="237" t="s">
        <v>1378</v>
      </c>
      <c r="J1083" s="51"/>
      <c r="K1083" s="52" t="str">
        <f t="shared" si="186"/>
        <v/>
      </c>
      <c r="L1083" s="81" t="str">
        <f t="shared" si="187"/>
        <v/>
      </c>
      <c r="M1083" s="53" t="str">
        <f>IF(K1083="","",COUNTIF($K$7:K1083,"ﾘｽﾄ１"))</f>
        <v/>
      </c>
      <c r="N1083" s="53" t="str">
        <f t="shared" si="188"/>
        <v/>
      </c>
      <c r="O1083" s="54" t="str">
        <f t="shared" si="189"/>
        <v/>
      </c>
      <c r="P1083" s="53" t="str">
        <f t="shared" si="180"/>
        <v/>
      </c>
      <c r="Q1083" s="52" t="str">
        <f t="shared" si="181"/>
        <v/>
      </c>
      <c r="R1083" s="55" t="str">
        <f t="shared" si="182"/>
        <v/>
      </c>
      <c r="S1083" s="52" t="str">
        <f t="shared" si="190"/>
        <v/>
      </c>
      <c r="T1083" s="81" t="str">
        <f t="shared" si="183"/>
        <v/>
      </c>
      <c r="U1083" s="53" t="str">
        <f>IF(S1083="","",COUNTIF($S$7:S1083,"該当２"))</f>
        <v/>
      </c>
      <c r="V1083" s="56" t="str">
        <f t="shared" si="184"/>
        <v/>
      </c>
      <c r="W1083" s="81" t="str">
        <f t="shared" si="185"/>
        <v/>
      </c>
      <c r="X1083" s="53" t="str">
        <f>IF(V1083="","",COUNTIF($V$7:V1083,"該当３"))</f>
        <v/>
      </c>
    </row>
    <row r="1084" spans="1:24">
      <c r="A1084" s="237">
        <v>2020224016</v>
      </c>
      <c r="B1084" s="237">
        <v>20</v>
      </c>
      <c r="C1084" s="238">
        <v>202</v>
      </c>
      <c r="D1084" s="239">
        <v>24</v>
      </c>
      <c r="E1084" s="238">
        <v>16</v>
      </c>
      <c r="F1084" s="237" t="s">
        <v>511</v>
      </c>
      <c r="G1084" s="237" t="s">
        <v>1154</v>
      </c>
      <c r="H1084" s="237" t="s">
        <v>1365</v>
      </c>
      <c r="I1084" s="237" t="s">
        <v>335</v>
      </c>
      <c r="J1084" s="51"/>
      <c r="K1084" s="52" t="str">
        <f t="shared" si="186"/>
        <v/>
      </c>
      <c r="L1084" s="81" t="str">
        <f t="shared" si="187"/>
        <v/>
      </c>
      <c r="M1084" s="53" t="str">
        <f>IF(K1084="","",COUNTIF($K$7:K1084,"ﾘｽﾄ１"))</f>
        <v/>
      </c>
      <c r="N1084" s="53" t="str">
        <f t="shared" si="188"/>
        <v/>
      </c>
      <c r="O1084" s="54" t="str">
        <f t="shared" si="189"/>
        <v/>
      </c>
      <c r="P1084" s="53" t="str">
        <f t="shared" si="180"/>
        <v/>
      </c>
      <c r="Q1084" s="52" t="str">
        <f t="shared" si="181"/>
        <v/>
      </c>
      <c r="R1084" s="55" t="str">
        <f t="shared" si="182"/>
        <v/>
      </c>
      <c r="S1084" s="52" t="str">
        <f t="shared" si="190"/>
        <v/>
      </c>
      <c r="T1084" s="81" t="str">
        <f t="shared" si="183"/>
        <v/>
      </c>
      <c r="U1084" s="53" t="str">
        <f>IF(S1084="","",COUNTIF($S$7:S1084,"該当２"))</f>
        <v/>
      </c>
      <c r="V1084" s="56" t="str">
        <f t="shared" si="184"/>
        <v/>
      </c>
      <c r="W1084" s="81" t="str">
        <f t="shared" si="185"/>
        <v/>
      </c>
      <c r="X1084" s="53" t="str">
        <f>IF(V1084="","",COUNTIF($V$7:V1084,"該当３"))</f>
        <v/>
      </c>
    </row>
    <row r="1085" spans="1:24">
      <c r="A1085" s="237">
        <v>2020225000</v>
      </c>
      <c r="B1085" s="237">
        <v>20</v>
      </c>
      <c r="C1085" s="238">
        <v>202</v>
      </c>
      <c r="D1085" s="239">
        <v>25</v>
      </c>
      <c r="E1085" s="238">
        <v>0</v>
      </c>
      <c r="F1085" s="237" t="s">
        <v>511</v>
      </c>
      <c r="G1085" s="237" t="s">
        <v>1154</v>
      </c>
      <c r="H1085" s="278" t="s">
        <v>1379</v>
      </c>
      <c r="I1085" s="237"/>
      <c r="J1085" s="51"/>
      <c r="K1085" s="52" t="str">
        <f t="shared" si="186"/>
        <v/>
      </c>
      <c r="L1085" s="81" t="str">
        <f t="shared" si="187"/>
        <v/>
      </c>
      <c r="M1085" s="53" t="str">
        <f>IF(K1085="","",COUNTIF($K$7:K1085,"ﾘｽﾄ１"))</f>
        <v/>
      </c>
      <c r="N1085" s="53" t="str">
        <f t="shared" si="188"/>
        <v/>
      </c>
      <c r="O1085" s="54" t="str">
        <f t="shared" si="189"/>
        <v/>
      </c>
      <c r="P1085" s="53" t="str">
        <f t="shared" si="180"/>
        <v/>
      </c>
      <c r="Q1085" s="52" t="str">
        <f t="shared" si="181"/>
        <v/>
      </c>
      <c r="R1085" s="55" t="str">
        <f t="shared" si="182"/>
        <v/>
      </c>
      <c r="S1085" s="52" t="str">
        <f t="shared" si="190"/>
        <v/>
      </c>
      <c r="T1085" s="81" t="str">
        <f t="shared" si="183"/>
        <v/>
      </c>
      <c r="U1085" s="53" t="str">
        <f>IF(S1085="","",COUNTIF($S$7:S1085,"該当２"))</f>
        <v/>
      </c>
      <c r="V1085" s="56" t="str">
        <f t="shared" si="184"/>
        <v/>
      </c>
      <c r="W1085" s="81" t="str">
        <f t="shared" si="185"/>
        <v/>
      </c>
      <c r="X1085" s="53" t="str">
        <f>IF(V1085="","",COUNTIF($V$7:V1085,"該当３"))</f>
        <v/>
      </c>
    </row>
    <row r="1086" spans="1:24">
      <c r="A1086" s="237">
        <v>2020225001</v>
      </c>
      <c r="B1086" s="237">
        <v>20</v>
      </c>
      <c r="C1086" s="238">
        <v>202</v>
      </c>
      <c r="D1086" s="239">
        <v>25</v>
      </c>
      <c r="E1086" s="238">
        <v>1</v>
      </c>
      <c r="F1086" s="237" t="s">
        <v>511</v>
      </c>
      <c r="G1086" s="237" t="s">
        <v>1154</v>
      </c>
      <c r="H1086" s="278" t="s">
        <v>1379</v>
      </c>
      <c r="I1086" s="237" t="s">
        <v>1380</v>
      </c>
      <c r="J1086" s="51"/>
      <c r="K1086" s="52" t="str">
        <f t="shared" si="186"/>
        <v/>
      </c>
      <c r="L1086" s="81" t="str">
        <f t="shared" si="187"/>
        <v/>
      </c>
      <c r="M1086" s="53" t="str">
        <f>IF(K1086="","",COUNTIF($K$7:K1086,"ﾘｽﾄ１"))</f>
        <v/>
      </c>
      <c r="N1086" s="53" t="str">
        <f t="shared" si="188"/>
        <v/>
      </c>
      <c r="O1086" s="54" t="str">
        <f t="shared" si="189"/>
        <v/>
      </c>
      <c r="P1086" s="53" t="str">
        <f t="shared" si="180"/>
        <v/>
      </c>
      <c r="Q1086" s="52" t="str">
        <f t="shared" si="181"/>
        <v/>
      </c>
      <c r="R1086" s="55" t="str">
        <f t="shared" si="182"/>
        <v/>
      </c>
      <c r="S1086" s="52" t="str">
        <f t="shared" si="190"/>
        <v/>
      </c>
      <c r="T1086" s="81" t="str">
        <f t="shared" si="183"/>
        <v/>
      </c>
      <c r="U1086" s="53" t="str">
        <f>IF(S1086="","",COUNTIF($S$7:S1086,"該当２"))</f>
        <v/>
      </c>
      <c r="V1086" s="56" t="str">
        <f t="shared" si="184"/>
        <v/>
      </c>
      <c r="W1086" s="81" t="str">
        <f t="shared" si="185"/>
        <v/>
      </c>
      <c r="X1086" s="53" t="str">
        <f>IF(V1086="","",COUNTIF($V$7:V1086,"該当３"))</f>
        <v/>
      </c>
    </row>
    <row r="1087" spans="1:24">
      <c r="A1087" s="237">
        <v>2020225002</v>
      </c>
      <c r="B1087" s="237">
        <v>20</v>
      </c>
      <c r="C1087" s="238">
        <v>202</v>
      </c>
      <c r="D1087" s="239">
        <v>25</v>
      </c>
      <c r="E1087" s="238">
        <v>2</v>
      </c>
      <c r="F1087" s="237" t="s">
        <v>511</v>
      </c>
      <c r="G1087" s="237" t="s">
        <v>1154</v>
      </c>
      <c r="H1087" s="278" t="s">
        <v>1379</v>
      </c>
      <c r="I1087" s="237" t="s">
        <v>1381</v>
      </c>
      <c r="J1087" s="51"/>
      <c r="K1087" s="52" t="str">
        <f t="shared" si="186"/>
        <v/>
      </c>
      <c r="L1087" s="81" t="str">
        <f t="shared" si="187"/>
        <v/>
      </c>
      <c r="M1087" s="53" t="str">
        <f>IF(K1087="","",COUNTIF($K$7:K1087,"ﾘｽﾄ１"))</f>
        <v/>
      </c>
      <c r="N1087" s="53" t="str">
        <f t="shared" si="188"/>
        <v/>
      </c>
      <c r="O1087" s="54" t="str">
        <f t="shared" si="189"/>
        <v/>
      </c>
      <c r="P1087" s="53" t="str">
        <f t="shared" si="180"/>
        <v/>
      </c>
      <c r="Q1087" s="52" t="str">
        <f t="shared" si="181"/>
        <v/>
      </c>
      <c r="R1087" s="55" t="str">
        <f t="shared" si="182"/>
        <v/>
      </c>
      <c r="S1087" s="52" t="str">
        <f t="shared" si="190"/>
        <v/>
      </c>
      <c r="T1087" s="81" t="str">
        <f t="shared" si="183"/>
        <v/>
      </c>
      <c r="U1087" s="53" t="str">
        <f>IF(S1087="","",COUNTIF($S$7:S1087,"該当２"))</f>
        <v/>
      </c>
      <c r="V1087" s="56" t="str">
        <f t="shared" si="184"/>
        <v/>
      </c>
      <c r="W1087" s="81" t="str">
        <f t="shared" si="185"/>
        <v/>
      </c>
      <c r="X1087" s="53" t="str">
        <f>IF(V1087="","",COUNTIF($V$7:V1087,"該当３"))</f>
        <v/>
      </c>
    </row>
    <row r="1088" spans="1:24">
      <c r="A1088" s="237">
        <v>2020225003</v>
      </c>
      <c r="B1088" s="237">
        <v>20</v>
      </c>
      <c r="C1088" s="238">
        <v>202</v>
      </c>
      <c r="D1088" s="239">
        <v>25</v>
      </c>
      <c r="E1088" s="238">
        <v>3</v>
      </c>
      <c r="F1088" s="237" t="s">
        <v>511</v>
      </c>
      <c r="G1088" s="237" t="s">
        <v>1154</v>
      </c>
      <c r="H1088" s="278" t="s">
        <v>1379</v>
      </c>
      <c r="I1088" s="237" t="s">
        <v>1382</v>
      </c>
      <c r="J1088" s="51"/>
      <c r="K1088" s="52" t="str">
        <f t="shared" si="186"/>
        <v/>
      </c>
      <c r="L1088" s="81" t="str">
        <f t="shared" si="187"/>
        <v/>
      </c>
      <c r="M1088" s="53" t="str">
        <f>IF(K1088="","",COUNTIF($K$7:K1088,"ﾘｽﾄ１"))</f>
        <v/>
      </c>
      <c r="N1088" s="53" t="str">
        <f t="shared" si="188"/>
        <v/>
      </c>
      <c r="O1088" s="54" t="str">
        <f t="shared" si="189"/>
        <v/>
      </c>
      <c r="P1088" s="53" t="str">
        <f t="shared" si="180"/>
        <v/>
      </c>
      <c r="Q1088" s="52" t="str">
        <f t="shared" si="181"/>
        <v/>
      </c>
      <c r="R1088" s="55" t="str">
        <f t="shared" si="182"/>
        <v/>
      </c>
      <c r="S1088" s="52" t="str">
        <f t="shared" si="190"/>
        <v/>
      </c>
      <c r="T1088" s="81" t="str">
        <f t="shared" si="183"/>
        <v/>
      </c>
      <c r="U1088" s="53" t="str">
        <f>IF(S1088="","",COUNTIF($S$7:S1088,"該当２"))</f>
        <v/>
      </c>
      <c r="V1088" s="56" t="str">
        <f t="shared" si="184"/>
        <v/>
      </c>
      <c r="W1088" s="81" t="str">
        <f t="shared" si="185"/>
        <v/>
      </c>
      <c r="X1088" s="53" t="str">
        <f>IF(V1088="","",COUNTIF($V$7:V1088,"該当３"))</f>
        <v/>
      </c>
    </row>
    <row r="1089" spans="1:24">
      <c r="A1089" s="237">
        <v>2020225004</v>
      </c>
      <c r="B1089" s="237">
        <v>20</v>
      </c>
      <c r="C1089" s="238">
        <v>202</v>
      </c>
      <c r="D1089" s="239">
        <v>25</v>
      </c>
      <c r="E1089" s="238">
        <v>4</v>
      </c>
      <c r="F1089" s="237" t="s">
        <v>511</v>
      </c>
      <c r="G1089" s="237" t="s">
        <v>1154</v>
      </c>
      <c r="H1089" s="278" t="s">
        <v>1379</v>
      </c>
      <c r="I1089" s="237" t="s">
        <v>1383</v>
      </c>
      <c r="J1089" s="51"/>
      <c r="K1089" s="52" t="str">
        <f t="shared" si="186"/>
        <v/>
      </c>
      <c r="L1089" s="81" t="str">
        <f t="shared" si="187"/>
        <v/>
      </c>
      <c r="M1089" s="53" t="str">
        <f>IF(K1089="","",COUNTIF($K$7:K1089,"ﾘｽﾄ１"))</f>
        <v/>
      </c>
      <c r="N1089" s="53" t="str">
        <f t="shared" si="188"/>
        <v/>
      </c>
      <c r="O1089" s="54" t="str">
        <f t="shared" si="189"/>
        <v/>
      </c>
      <c r="P1089" s="53" t="str">
        <f t="shared" si="180"/>
        <v/>
      </c>
      <c r="Q1089" s="52" t="str">
        <f t="shared" si="181"/>
        <v/>
      </c>
      <c r="R1089" s="55" t="str">
        <f t="shared" si="182"/>
        <v/>
      </c>
      <c r="S1089" s="52" t="str">
        <f t="shared" si="190"/>
        <v/>
      </c>
      <c r="T1089" s="81" t="str">
        <f t="shared" si="183"/>
        <v/>
      </c>
      <c r="U1089" s="53" t="str">
        <f>IF(S1089="","",COUNTIF($S$7:S1089,"該当２"))</f>
        <v/>
      </c>
      <c r="V1089" s="56" t="str">
        <f t="shared" si="184"/>
        <v/>
      </c>
      <c r="W1089" s="81" t="str">
        <f t="shared" si="185"/>
        <v/>
      </c>
      <c r="X1089" s="53" t="str">
        <f>IF(V1089="","",COUNTIF($V$7:V1089,"該当３"))</f>
        <v/>
      </c>
    </row>
    <row r="1090" spans="1:24">
      <c r="A1090" s="237">
        <v>2020225005</v>
      </c>
      <c r="B1090" s="237">
        <v>20</v>
      </c>
      <c r="C1090" s="238">
        <v>202</v>
      </c>
      <c r="D1090" s="239">
        <v>25</v>
      </c>
      <c r="E1090" s="238">
        <v>5</v>
      </c>
      <c r="F1090" s="237" t="s">
        <v>511</v>
      </c>
      <c r="G1090" s="237" t="s">
        <v>1154</v>
      </c>
      <c r="H1090" s="278" t="s">
        <v>1379</v>
      </c>
      <c r="I1090" s="237" t="s">
        <v>1384</v>
      </c>
      <c r="J1090" s="51"/>
      <c r="K1090" s="52" t="str">
        <f t="shared" si="186"/>
        <v/>
      </c>
      <c r="L1090" s="81" t="str">
        <f t="shared" si="187"/>
        <v/>
      </c>
      <c r="M1090" s="53" t="str">
        <f>IF(K1090="","",COUNTIF($K$7:K1090,"ﾘｽﾄ１"))</f>
        <v/>
      </c>
      <c r="N1090" s="53" t="str">
        <f t="shared" si="188"/>
        <v/>
      </c>
      <c r="O1090" s="54" t="str">
        <f t="shared" si="189"/>
        <v/>
      </c>
      <c r="P1090" s="53" t="str">
        <f t="shared" si="180"/>
        <v/>
      </c>
      <c r="Q1090" s="52" t="str">
        <f t="shared" si="181"/>
        <v/>
      </c>
      <c r="R1090" s="55" t="str">
        <f t="shared" si="182"/>
        <v/>
      </c>
      <c r="S1090" s="52" t="str">
        <f t="shared" si="190"/>
        <v/>
      </c>
      <c r="T1090" s="81" t="str">
        <f t="shared" si="183"/>
        <v/>
      </c>
      <c r="U1090" s="53" t="str">
        <f>IF(S1090="","",COUNTIF($S$7:S1090,"該当２"))</f>
        <v/>
      </c>
      <c r="V1090" s="56" t="str">
        <f t="shared" si="184"/>
        <v/>
      </c>
      <c r="W1090" s="81" t="str">
        <f t="shared" si="185"/>
        <v/>
      </c>
      <c r="X1090" s="53" t="str">
        <f>IF(V1090="","",COUNTIF($V$7:V1090,"該当３"))</f>
        <v/>
      </c>
    </row>
    <row r="1091" spans="1:24">
      <c r="A1091" s="237">
        <v>2020225006</v>
      </c>
      <c r="B1091" s="237">
        <v>20</v>
      </c>
      <c r="C1091" s="238">
        <v>202</v>
      </c>
      <c r="D1091" s="239">
        <v>25</v>
      </c>
      <c r="E1091" s="238">
        <v>6</v>
      </c>
      <c r="F1091" s="237" t="s">
        <v>511</v>
      </c>
      <c r="G1091" s="237" t="s">
        <v>1154</v>
      </c>
      <c r="H1091" s="278" t="s">
        <v>1379</v>
      </c>
      <c r="I1091" s="237" t="s">
        <v>1385</v>
      </c>
      <c r="J1091" s="51"/>
      <c r="K1091" s="52" t="str">
        <f t="shared" si="186"/>
        <v/>
      </c>
      <c r="L1091" s="81" t="str">
        <f t="shared" si="187"/>
        <v/>
      </c>
      <c r="M1091" s="53" t="str">
        <f>IF(K1091="","",COUNTIF($K$7:K1091,"ﾘｽﾄ１"))</f>
        <v/>
      </c>
      <c r="N1091" s="53" t="str">
        <f t="shared" si="188"/>
        <v/>
      </c>
      <c r="O1091" s="54" t="str">
        <f t="shared" si="189"/>
        <v/>
      </c>
      <c r="P1091" s="53" t="str">
        <f t="shared" si="180"/>
        <v/>
      </c>
      <c r="Q1091" s="52" t="str">
        <f t="shared" si="181"/>
        <v/>
      </c>
      <c r="R1091" s="55" t="str">
        <f t="shared" si="182"/>
        <v/>
      </c>
      <c r="S1091" s="52" t="str">
        <f t="shared" si="190"/>
        <v/>
      </c>
      <c r="T1091" s="81" t="str">
        <f t="shared" si="183"/>
        <v/>
      </c>
      <c r="U1091" s="53" t="str">
        <f>IF(S1091="","",COUNTIF($S$7:S1091,"該当２"))</f>
        <v/>
      </c>
      <c r="V1091" s="56" t="str">
        <f t="shared" si="184"/>
        <v/>
      </c>
      <c r="W1091" s="81" t="str">
        <f t="shared" si="185"/>
        <v/>
      </c>
      <c r="X1091" s="53" t="str">
        <f>IF(V1091="","",COUNTIF($V$7:V1091,"該当３"))</f>
        <v/>
      </c>
    </row>
    <row r="1092" spans="1:24">
      <c r="A1092" s="237">
        <v>2020225007</v>
      </c>
      <c r="B1092" s="237">
        <v>20</v>
      </c>
      <c r="C1092" s="238">
        <v>202</v>
      </c>
      <c r="D1092" s="239">
        <v>25</v>
      </c>
      <c r="E1092" s="238">
        <v>7</v>
      </c>
      <c r="F1092" s="237" t="s">
        <v>511</v>
      </c>
      <c r="G1092" s="237" t="s">
        <v>1154</v>
      </c>
      <c r="H1092" s="278" t="s">
        <v>1379</v>
      </c>
      <c r="I1092" s="237" t="s">
        <v>1386</v>
      </c>
      <c r="J1092" s="51"/>
      <c r="K1092" s="52" t="str">
        <f t="shared" si="186"/>
        <v/>
      </c>
      <c r="L1092" s="81" t="str">
        <f t="shared" si="187"/>
        <v/>
      </c>
      <c r="M1092" s="53" t="str">
        <f>IF(K1092="","",COUNTIF($K$7:K1092,"ﾘｽﾄ１"))</f>
        <v/>
      </c>
      <c r="N1092" s="53" t="str">
        <f t="shared" si="188"/>
        <v/>
      </c>
      <c r="O1092" s="54" t="str">
        <f t="shared" si="189"/>
        <v/>
      </c>
      <c r="P1092" s="53" t="str">
        <f t="shared" si="180"/>
        <v/>
      </c>
      <c r="Q1092" s="52" t="str">
        <f t="shared" si="181"/>
        <v/>
      </c>
      <c r="R1092" s="55" t="str">
        <f t="shared" si="182"/>
        <v/>
      </c>
      <c r="S1092" s="52" t="str">
        <f t="shared" si="190"/>
        <v/>
      </c>
      <c r="T1092" s="81" t="str">
        <f t="shared" si="183"/>
        <v/>
      </c>
      <c r="U1092" s="53" t="str">
        <f>IF(S1092="","",COUNTIF($S$7:S1092,"該当２"))</f>
        <v/>
      </c>
      <c r="V1092" s="56" t="str">
        <f t="shared" si="184"/>
        <v/>
      </c>
      <c r="W1092" s="81" t="str">
        <f t="shared" si="185"/>
        <v/>
      </c>
      <c r="X1092" s="53" t="str">
        <f>IF(V1092="","",COUNTIF($V$7:V1092,"該当３"))</f>
        <v/>
      </c>
    </row>
    <row r="1093" spans="1:24">
      <c r="A1093" s="237">
        <v>2020225008</v>
      </c>
      <c r="B1093" s="237">
        <v>20</v>
      </c>
      <c r="C1093" s="238">
        <v>202</v>
      </c>
      <c r="D1093" s="239">
        <v>25</v>
      </c>
      <c r="E1093" s="238">
        <v>8</v>
      </c>
      <c r="F1093" s="237" t="s">
        <v>511</v>
      </c>
      <c r="G1093" s="237" t="s">
        <v>1154</v>
      </c>
      <c r="H1093" s="278" t="s">
        <v>1379</v>
      </c>
      <c r="I1093" s="237" t="s">
        <v>1387</v>
      </c>
      <c r="J1093" s="51"/>
      <c r="K1093" s="52" t="str">
        <f t="shared" si="186"/>
        <v/>
      </c>
      <c r="L1093" s="81" t="str">
        <f t="shared" si="187"/>
        <v/>
      </c>
      <c r="M1093" s="53" t="str">
        <f>IF(K1093="","",COUNTIF($K$7:K1093,"ﾘｽﾄ１"))</f>
        <v/>
      </c>
      <c r="N1093" s="53" t="str">
        <f t="shared" si="188"/>
        <v/>
      </c>
      <c r="O1093" s="54" t="str">
        <f t="shared" si="189"/>
        <v/>
      </c>
      <c r="P1093" s="53" t="str">
        <f t="shared" si="180"/>
        <v/>
      </c>
      <c r="Q1093" s="52" t="str">
        <f t="shared" si="181"/>
        <v/>
      </c>
      <c r="R1093" s="55" t="str">
        <f t="shared" si="182"/>
        <v/>
      </c>
      <c r="S1093" s="52" t="str">
        <f t="shared" si="190"/>
        <v/>
      </c>
      <c r="T1093" s="81" t="str">
        <f t="shared" si="183"/>
        <v/>
      </c>
      <c r="U1093" s="53" t="str">
        <f>IF(S1093="","",COUNTIF($S$7:S1093,"該当２"))</f>
        <v/>
      </c>
      <c r="V1093" s="56" t="str">
        <f t="shared" si="184"/>
        <v/>
      </c>
      <c r="W1093" s="81" t="str">
        <f t="shared" si="185"/>
        <v/>
      </c>
      <c r="X1093" s="53" t="str">
        <f>IF(V1093="","",COUNTIF($V$7:V1093,"該当３"))</f>
        <v/>
      </c>
    </row>
    <row r="1094" spans="1:24">
      <c r="A1094" s="237">
        <v>2020225009</v>
      </c>
      <c r="B1094" s="237">
        <v>20</v>
      </c>
      <c r="C1094" s="238">
        <v>202</v>
      </c>
      <c r="D1094" s="239">
        <v>25</v>
      </c>
      <c r="E1094" s="238">
        <v>9</v>
      </c>
      <c r="F1094" s="237" t="s">
        <v>511</v>
      </c>
      <c r="G1094" s="237" t="s">
        <v>1154</v>
      </c>
      <c r="H1094" s="278" t="s">
        <v>1379</v>
      </c>
      <c r="I1094" s="237" t="s">
        <v>1388</v>
      </c>
      <c r="J1094" s="51"/>
      <c r="K1094" s="52" t="str">
        <f t="shared" si="186"/>
        <v/>
      </c>
      <c r="L1094" s="81" t="str">
        <f t="shared" si="187"/>
        <v/>
      </c>
      <c r="M1094" s="53" t="str">
        <f>IF(K1094="","",COUNTIF($K$7:K1094,"ﾘｽﾄ１"))</f>
        <v/>
      </c>
      <c r="N1094" s="53" t="str">
        <f t="shared" si="188"/>
        <v/>
      </c>
      <c r="O1094" s="54" t="str">
        <f t="shared" si="189"/>
        <v/>
      </c>
      <c r="P1094" s="53" t="str">
        <f t="shared" si="180"/>
        <v/>
      </c>
      <c r="Q1094" s="52" t="str">
        <f t="shared" si="181"/>
        <v/>
      </c>
      <c r="R1094" s="55" t="str">
        <f t="shared" si="182"/>
        <v/>
      </c>
      <c r="S1094" s="52" t="str">
        <f t="shared" si="190"/>
        <v/>
      </c>
      <c r="T1094" s="81" t="str">
        <f t="shared" si="183"/>
        <v/>
      </c>
      <c r="U1094" s="53" t="str">
        <f>IF(S1094="","",COUNTIF($S$7:S1094,"該当２"))</f>
        <v/>
      </c>
      <c r="V1094" s="56" t="str">
        <f t="shared" si="184"/>
        <v/>
      </c>
      <c r="W1094" s="81" t="str">
        <f t="shared" si="185"/>
        <v/>
      </c>
      <c r="X1094" s="53" t="str">
        <f>IF(V1094="","",COUNTIF($V$7:V1094,"該当３"))</f>
        <v/>
      </c>
    </row>
    <row r="1095" spans="1:24">
      <c r="A1095" s="237">
        <v>2020225010</v>
      </c>
      <c r="B1095" s="237">
        <v>20</v>
      </c>
      <c r="C1095" s="238">
        <v>202</v>
      </c>
      <c r="D1095" s="239">
        <v>25</v>
      </c>
      <c r="E1095" s="238">
        <v>10</v>
      </c>
      <c r="F1095" s="237" t="s">
        <v>511</v>
      </c>
      <c r="G1095" s="237" t="s">
        <v>1154</v>
      </c>
      <c r="H1095" s="278" t="s">
        <v>1379</v>
      </c>
      <c r="I1095" s="237" t="s">
        <v>1389</v>
      </c>
      <c r="J1095" s="51"/>
      <c r="K1095" s="52" t="str">
        <f t="shared" si="186"/>
        <v/>
      </c>
      <c r="L1095" s="81" t="str">
        <f t="shared" si="187"/>
        <v/>
      </c>
      <c r="M1095" s="53" t="str">
        <f>IF(K1095="","",COUNTIF($K$7:K1095,"ﾘｽﾄ１"))</f>
        <v/>
      </c>
      <c r="N1095" s="53" t="str">
        <f t="shared" si="188"/>
        <v/>
      </c>
      <c r="O1095" s="54" t="str">
        <f t="shared" si="189"/>
        <v/>
      </c>
      <c r="P1095" s="53" t="str">
        <f t="shared" si="180"/>
        <v/>
      </c>
      <c r="Q1095" s="52" t="str">
        <f t="shared" si="181"/>
        <v/>
      </c>
      <c r="R1095" s="55" t="str">
        <f t="shared" si="182"/>
        <v/>
      </c>
      <c r="S1095" s="52" t="str">
        <f t="shared" si="190"/>
        <v/>
      </c>
      <c r="T1095" s="81" t="str">
        <f t="shared" si="183"/>
        <v/>
      </c>
      <c r="U1095" s="53" t="str">
        <f>IF(S1095="","",COUNTIF($S$7:S1095,"該当２"))</f>
        <v/>
      </c>
      <c r="V1095" s="56" t="str">
        <f t="shared" si="184"/>
        <v/>
      </c>
      <c r="W1095" s="81" t="str">
        <f t="shared" si="185"/>
        <v/>
      </c>
      <c r="X1095" s="53" t="str">
        <f>IF(V1095="","",COUNTIF($V$7:V1095,"該当３"))</f>
        <v/>
      </c>
    </row>
    <row r="1096" spans="1:24">
      <c r="A1096" s="237">
        <v>2020225011</v>
      </c>
      <c r="B1096" s="237">
        <v>20</v>
      </c>
      <c r="C1096" s="238">
        <v>202</v>
      </c>
      <c r="D1096" s="239">
        <v>25</v>
      </c>
      <c r="E1096" s="238">
        <v>11</v>
      </c>
      <c r="F1096" s="237" t="s">
        <v>511</v>
      </c>
      <c r="G1096" s="237" t="s">
        <v>1154</v>
      </c>
      <c r="H1096" s="278" t="s">
        <v>1379</v>
      </c>
      <c r="I1096" s="237" t="s">
        <v>1390</v>
      </c>
      <c r="J1096" s="51"/>
      <c r="K1096" s="52" t="str">
        <f t="shared" si="186"/>
        <v/>
      </c>
      <c r="L1096" s="81" t="str">
        <f t="shared" si="187"/>
        <v/>
      </c>
      <c r="M1096" s="53" t="str">
        <f>IF(K1096="","",COUNTIF($K$7:K1096,"ﾘｽﾄ１"))</f>
        <v/>
      </c>
      <c r="N1096" s="53" t="str">
        <f t="shared" si="188"/>
        <v/>
      </c>
      <c r="O1096" s="54" t="str">
        <f t="shared" si="189"/>
        <v/>
      </c>
      <c r="P1096" s="53" t="str">
        <f t="shared" si="180"/>
        <v/>
      </c>
      <c r="Q1096" s="52" t="str">
        <f t="shared" si="181"/>
        <v/>
      </c>
      <c r="R1096" s="55" t="str">
        <f t="shared" si="182"/>
        <v/>
      </c>
      <c r="S1096" s="52" t="str">
        <f t="shared" si="190"/>
        <v/>
      </c>
      <c r="T1096" s="81" t="str">
        <f t="shared" si="183"/>
        <v/>
      </c>
      <c r="U1096" s="53" t="str">
        <f>IF(S1096="","",COUNTIF($S$7:S1096,"該当２"))</f>
        <v/>
      </c>
      <c r="V1096" s="56" t="str">
        <f t="shared" si="184"/>
        <v/>
      </c>
      <c r="W1096" s="81" t="str">
        <f t="shared" si="185"/>
        <v/>
      </c>
      <c r="X1096" s="53" t="str">
        <f>IF(V1096="","",COUNTIF($V$7:V1096,"該当３"))</f>
        <v/>
      </c>
    </row>
    <row r="1097" spans="1:24">
      <c r="A1097" s="237">
        <v>2020225012</v>
      </c>
      <c r="B1097" s="237">
        <v>20</v>
      </c>
      <c r="C1097" s="238">
        <v>202</v>
      </c>
      <c r="D1097" s="239">
        <v>25</v>
      </c>
      <c r="E1097" s="238">
        <v>12</v>
      </c>
      <c r="F1097" s="237" t="s">
        <v>511</v>
      </c>
      <c r="G1097" s="237" t="s">
        <v>1154</v>
      </c>
      <c r="H1097" s="278" t="s">
        <v>1379</v>
      </c>
      <c r="I1097" s="237" t="s">
        <v>1391</v>
      </c>
      <c r="J1097" s="51"/>
      <c r="K1097" s="52" t="str">
        <f t="shared" si="186"/>
        <v/>
      </c>
      <c r="L1097" s="81" t="str">
        <f t="shared" si="187"/>
        <v/>
      </c>
      <c r="M1097" s="53" t="str">
        <f>IF(K1097="","",COUNTIF($K$7:K1097,"ﾘｽﾄ１"))</f>
        <v/>
      </c>
      <c r="N1097" s="53" t="str">
        <f t="shared" si="188"/>
        <v/>
      </c>
      <c r="O1097" s="54" t="str">
        <f t="shared" si="189"/>
        <v/>
      </c>
      <c r="P1097" s="53" t="str">
        <f t="shared" si="180"/>
        <v/>
      </c>
      <c r="Q1097" s="52" t="str">
        <f t="shared" si="181"/>
        <v/>
      </c>
      <c r="R1097" s="55" t="str">
        <f t="shared" si="182"/>
        <v/>
      </c>
      <c r="S1097" s="52" t="str">
        <f t="shared" si="190"/>
        <v/>
      </c>
      <c r="T1097" s="81" t="str">
        <f t="shared" si="183"/>
        <v/>
      </c>
      <c r="U1097" s="53" t="str">
        <f>IF(S1097="","",COUNTIF($S$7:S1097,"該当２"))</f>
        <v/>
      </c>
      <c r="V1097" s="56" t="str">
        <f t="shared" si="184"/>
        <v/>
      </c>
      <c r="W1097" s="81" t="str">
        <f t="shared" si="185"/>
        <v/>
      </c>
      <c r="X1097" s="53" t="str">
        <f>IF(V1097="","",COUNTIF($V$7:V1097,"該当３"))</f>
        <v/>
      </c>
    </row>
    <row r="1098" spans="1:24">
      <c r="A1098" s="242">
        <v>2020226000</v>
      </c>
      <c r="B1098" s="237">
        <v>20</v>
      </c>
      <c r="C1098" s="238">
        <v>202</v>
      </c>
      <c r="D1098" s="239">
        <v>26</v>
      </c>
      <c r="E1098" s="238">
        <v>0</v>
      </c>
      <c r="F1098" s="242" t="s">
        <v>511</v>
      </c>
      <c r="G1098" s="242" t="s">
        <v>1154</v>
      </c>
      <c r="H1098" s="242" t="s">
        <v>1392</v>
      </c>
      <c r="I1098" s="242"/>
      <c r="J1098" s="51"/>
      <c r="K1098" s="52" t="str">
        <f t="shared" si="186"/>
        <v/>
      </c>
      <c r="L1098" s="81" t="str">
        <f t="shared" si="187"/>
        <v/>
      </c>
      <c r="M1098" s="53" t="str">
        <f>IF(K1098="","",COUNTIF($K$7:K1098,"ﾘｽﾄ１"))</f>
        <v/>
      </c>
      <c r="N1098" s="53" t="str">
        <f t="shared" si="188"/>
        <v/>
      </c>
      <c r="O1098" s="54" t="str">
        <f t="shared" si="189"/>
        <v/>
      </c>
      <c r="P1098" s="53" t="str">
        <f t="shared" ref="P1098:P1161" si="191">IF(O1098="該当１",G1098,"")</f>
        <v/>
      </c>
      <c r="Q1098" s="52" t="str">
        <f t="shared" ref="Q1098:Q1161" si="192">IF(O1098="該当１","ﾘｽﾄ2","")</f>
        <v/>
      </c>
      <c r="R1098" s="55" t="str">
        <f t="shared" ref="R1098:R1161" si="193">IF(Q1098="ﾘｽﾄ2",H1098,"")</f>
        <v/>
      </c>
      <c r="S1098" s="52" t="str">
        <f t="shared" si="190"/>
        <v/>
      </c>
      <c r="T1098" s="81" t="str">
        <f t="shared" ref="T1098:T1161" si="194">IF(S1098="該当２",H1098,"")</f>
        <v/>
      </c>
      <c r="U1098" s="53" t="str">
        <f>IF(S1098="","",COUNTIF($S$7:S1098,"該当２"))</f>
        <v/>
      </c>
      <c r="V1098" s="56" t="str">
        <f t="shared" ref="V1098:V1161" si="195">IF(AND($S$2=H1098,E1098&gt;0,E1098&lt;998),"該当３","")</f>
        <v/>
      </c>
      <c r="W1098" s="81" t="str">
        <f t="shared" ref="W1098:W1161" si="196">IF(V1098="該当３",I1098,"")</f>
        <v/>
      </c>
      <c r="X1098" s="53" t="str">
        <f>IF(V1098="","",COUNTIF($V$7:V1098,"該当３"))</f>
        <v/>
      </c>
    </row>
    <row r="1099" spans="1:24">
      <c r="A1099" s="242">
        <v>2020226001</v>
      </c>
      <c r="B1099" s="237">
        <v>20</v>
      </c>
      <c r="C1099" s="238">
        <v>202</v>
      </c>
      <c r="D1099" s="239">
        <v>26</v>
      </c>
      <c r="E1099" s="238">
        <v>1</v>
      </c>
      <c r="F1099" s="242" t="s">
        <v>511</v>
      </c>
      <c r="G1099" s="242" t="s">
        <v>1154</v>
      </c>
      <c r="H1099" s="242" t="s">
        <v>1392</v>
      </c>
      <c r="I1099" s="242" t="s">
        <v>1393</v>
      </c>
      <c r="J1099" s="51"/>
      <c r="K1099" s="52" t="str">
        <f t="shared" ref="K1099:K1162" si="197">IF(AND($C1099&gt;0,$H1099=""),"ﾘｽﾄ１","")</f>
        <v/>
      </c>
      <c r="L1099" s="81" t="str">
        <f t="shared" ref="L1099:L1162" si="198">IF(K1099="ﾘｽﾄ１",G1099,"")</f>
        <v/>
      </c>
      <c r="M1099" s="53" t="str">
        <f>IF(K1099="","",COUNTIF($K$7:K1099,"ﾘｽﾄ１"))</f>
        <v/>
      </c>
      <c r="N1099" s="53" t="str">
        <f t="shared" ref="N1099:N1162" si="199">IF(AND(D1099=0,E1099&gt;0),"同一区","")</f>
        <v/>
      </c>
      <c r="O1099" s="54" t="str">
        <f t="shared" ref="O1099:O1162" si="200">IF(AND(EXACT($K$2,G1099),H1099&gt;0),"該当１","")</f>
        <v/>
      </c>
      <c r="P1099" s="53" t="str">
        <f t="shared" si="191"/>
        <v/>
      </c>
      <c r="Q1099" s="52" t="str">
        <f t="shared" si="192"/>
        <v/>
      </c>
      <c r="R1099" s="55" t="str">
        <f t="shared" si="193"/>
        <v/>
      </c>
      <c r="S1099" s="52" t="str">
        <f t="shared" ref="S1099:S1162" si="201">IF(AND(Q1099="ﾘｽﾄ2",OR(I1099=0,AND(N1099="同一区",E1099=1))),"該当２","")</f>
        <v/>
      </c>
      <c r="T1099" s="81" t="str">
        <f t="shared" si="194"/>
        <v/>
      </c>
      <c r="U1099" s="53" t="str">
        <f>IF(S1099="","",COUNTIF($S$7:S1099,"該当２"))</f>
        <v/>
      </c>
      <c r="V1099" s="56" t="str">
        <f t="shared" si="195"/>
        <v/>
      </c>
      <c r="W1099" s="81" t="str">
        <f t="shared" si="196"/>
        <v/>
      </c>
      <c r="X1099" s="53" t="str">
        <f>IF(V1099="","",COUNTIF($V$7:V1099,"該当３"))</f>
        <v/>
      </c>
    </row>
    <row r="1100" spans="1:24">
      <c r="A1100" s="242">
        <v>2020226002</v>
      </c>
      <c r="B1100" s="237">
        <v>20</v>
      </c>
      <c r="C1100" s="238">
        <v>202</v>
      </c>
      <c r="D1100" s="239">
        <v>26</v>
      </c>
      <c r="E1100" s="238">
        <v>2</v>
      </c>
      <c r="F1100" s="242" t="s">
        <v>511</v>
      </c>
      <c r="G1100" s="242" t="s">
        <v>1154</v>
      </c>
      <c r="H1100" s="242" t="s">
        <v>1392</v>
      </c>
      <c r="I1100" s="242" t="s">
        <v>1394</v>
      </c>
      <c r="J1100" s="51"/>
      <c r="K1100" s="52" t="str">
        <f t="shared" si="197"/>
        <v/>
      </c>
      <c r="L1100" s="81" t="str">
        <f t="shared" si="198"/>
        <v/>
      </c>
      <c r="M1100" s="53" t="str">
        <f>IF(K1100="","",COUNTIF($K$7:K1100,"ﾘｽﾄ１"))</f>
        <v/>
      </c>
      <c r="N1100" s="53" t="str">
        <f t="shared" si="199"/>
        <v/>
      </c>
      <c r="O1100" s="54" t="str">
        <f t="shared" si="200"/>
        <v/>
      </c>
      <c r="P1100" s="53" t="str">
        <f t="shared" si="191"/>
        <v/>
      </c>
      <c r="Q1100" s="52" t="str">
        <f t="shared" si="192"/>
        <v/>
      </c>
      <c r="R1100" s="55" t="str">
        <f t="shared" si="193"/>
        <v/>
      </c>
      <c r="S1100" s="52" t="str">
        <f t="shared" si="201"/>
        <v/>
      </c>
      <c r="T1100" s="81" t="str">
        <f t="shared" si="194"/>
        <v/>
      </c>
      <c r="U1100" s="53" t="str">
        <f>IF(S1100="","",COUNTIF($S$7:S1100,"該当２"))</f>
        <v/>
      </c>
      <c r="V1100" s="56" t="str">
        <f t="shared" si="195"/>
        <v/>
      </c>
      <c r="W1100" s="81" t="str">
        <f t="shared" si="196"/>
        <v/>
      </c>
      <c r="X1100" s="53" t="str">
        <f>IF(V1100="","",COUNTIF($V$7:V1100,"該当３"))</f>
        <v/>
      </c>
    </row>
    <row r="1101" spans="1:24">
      <c r="A1101" s="242">
        <v>2020226003</v>
      </c>
      <c r="B1101" s="237">
        <v>20</v>
      </c>
      <c r="C1101" s="238">
        <v>202</v>
      </c>
      <c r="D1101" s="239">
        <v>26</v>
      </c>
      <c r="E1101" s="238">
        <v>3</v>
      </c>
      <c r="F1101" s="242" t="s">
        <v>511</v>
      </c>
      <c r="G1101" s="242" t="s">
        <v>1154</v>
      </c>
      <c r="H1101" s="242" t="s">
        <v>1392</v>
      </c>
      <c r="I1101" s="242" t="s">
        <v>1395</v>
      </c>
      <c r="J1101" s="51"/>
      <c r="K1101" s="52" t="str">
        <f t="shared" si="197"/>
        <v/>
      </c>
      <c r="L1101" s="81" t="str">
        <f t="shared" si="198"/>
        <v/>
      </c>
      <c r="M1101" s="53" t="str">
        <f>IF(K1101="","",COUNTIF($K$7:K1101,"ﾘｽﾄ１"))</f>
        <v/>
      </c>
      <c r="N1101" s="53" t="str">
        <f t="shared" si="199"/>
        <v/>
      </c>
      <c r="O1101" s="54" t="str">
        <f t="shared" si="200"/>
        <v/>
      </c>
      <c r="P1101" s="53" t="str">
        <f t="shared" si="191"/>
        <v/>
      </c>
      <c r="Q1101" s="52" t="str">
        <f t="shared" si="192"/>
        <v/>
      </c>
      <c r="R1101" s="55" t="str">
        <f t="shared" si="193"/>
        <v/>
      </c>
      <c r="S1101" s="52" t="str">
        <f t="shared" si="201"/>
        <v/>
      </c>
      <c r="T1101" s="81" t="str">
        <f t="shared" si="194"/>
        <v/>
      </c>
      <c r="U1101" s="53" t="str">
        <f>IF(S1101="","",COUNTIF($S$7:S1101,"該当２"))</f>
        <v/>
      </c>
      <c r="V1101" s="56" t="str">
        <f t="shared" si="195"/>
        <v/>
      </c>
      <c r="W1101" s="81" t="str">
        <f t="shared" si="196"/>
        <v/>
      </c>
      <c r="X1101" s="53" t="str">
        <f>IF(V1101="","",COUNTIF($V$7:V1101,"該当３"))</f>
        <v/>
      </c>
    </row>
    <row r="1102" spans="1:24">
      <c r="A1102" s="242">
        <v>2020226004</v>
      </c>
      <c r="B1102" s="237">
        <v>20</v>
      </c>
      <c r="C1102" s="238">
        <v>202</v>
      </c>
      <c r="D1102" s="239">
        <v>26</v>
      </c>
      <c r="E1102" s="238">
        <v>4</v>
      </c>
      <c r="F1102" s="242" t="s">
        <v>511</v>
      </c>
      <c r="G1102" s="242" t="s">
        <v>1154</v>
      </c>
      <c r="H1102" s="242" t="s">
        <v>1392</v>
      </c>
      <c r="I1102" s="242" t="s">
        <v>1396</v>
      </c>
      <c r="J1102" s="51"/>
      <c r="K1102" s="52" t="str">
        <f t="shared" si="197"/>
        <v/>
      </c>
      <c r="L1102" s="81" t="str">
        <f t="shared" si="198"/>
        <v/>
      </c>
      <c r="M1102" s="53" t="str">
        <f>IF(K1102="","",COUNTIF($K$7:K1102,"ﾘｽﾄ１"))</f>
        <v/>
      </c>
      <c r="N1102" s="53" t="str">
        <f t="shared" si="199"/>
        <v/>
      </c>
      <c r="O1102" s="54" t="str">
        <f t="shared" si="200"/>
        <v/>
      </c>
      <c r="P1102" s="53" t="str">
        <f t="shared" si="191"/>
        <v/>
      </c>
      <c r="Q1102" s="52" t="str">
        <f t="shared" si="192"/>
        <v/>
      </c>
      <c r="R1102" s="55" t="str">
        <f t="shared" si="193"/>
        <v/>
      </c>
      <c r="S1102" s="52" t="str">
        <f t="shared" si="201"/>
        <v/>
      </c>
      <c r="T1102" s="81" t="str">
        <f t="shared" si="194"/>
        <v/>
      </c>
      <c r="U1102" s="53" t="str">
        <f>IF(S1102="","",COUNTIF($S$7:S1102,"該当２"))</f>
        <v/>
      </c>
      <c r="V1102" s="56" t="str">
        <f t="shared" si="195"/>
        <v/>
      </c>
      <c r="W1102" s="81" t="str">
        <f t="shared" si="196"/>
        <v/>
      </c>
      <c r="X1102" s="53" t="str">
        <f>IF(V1102="","",COUNTIF($V$7:V1102,"該当３"))</f>
        <v/>
      </c>
    </row>
    <row r="1103" spans="1:24">
      <c r="A1103" s="242">
        <v>2020226005</v>
      </c>
      <c r="B1103" s="237">
        <v>20</v>
      </c>
      <c r="C1103" s="238">
        <v>202</v>
      </c>
      <c r="D1103" s="239">
        <v>26</v>
      </c>
      <c r="E1103" s="238">
        <v>5</v>
      </c>
      <c r="F1103" s="242" t="s">
        <v>511</v>
      </c>
      <c r="G1103" s="242" t="s">
        <v>1154</v>
      </c>
      <c r="H1103" s="242" t="s">
        <v>1392</v>
      </c>
      <c r="I1103" s="242" t="s">
        <v>1397</v>
      </c>
      <c r="J1103" s="51"/>
      <c r="K1103" s="52" t="str">
        <f t="shared" si="197"/>
        <v/>
      </c>
      <c r="L1103" s="81" t="str">
        <f t="shared" si="198"/>
        <v/>
      </c>
      <c r="M1103" s="53" t="str">
        <f>IF(K1103="","",COUNTIF($K$7:K1103,"ﾘｽﾄ１"))</f>
        <v/>
      </c>
      <c r="N1103" s="53" t="str">
        <f t="shared" si="199"/>
        <v/>
      </c>
      <c r="O1103" s="54" t="str">
        <f t="shared" si="200"/>
        <v/>
      </c>
      <c r="P1103" s="53" t="str">
        <f t="shared" si="191"/>
        <v/>
      </c>
      <c r="Q1103" s="52" t="str">
        <f t="shared" si="192"/>
        <v/>
      </c>
      <c r="R1103" s="55" t="str">
        <f t="shared" si="193"/>
        <v/>
      </c>
      <c r="S1103" s="52" t="str">
        <f t="shared" si="201"/>
        <v/>
      </c>
      <c r="T1103" s="81" t="str">
        <f t="shared" si="194"/>
        <v/>
      </c>
      <c r="U1103" s="53" t="str">
        <f>IF(S1103="","",COUNTIF($S$7:S1103,"該当２"))</f>
        <v/>
      </c>
      <c r="V1103" s="56" t="str">
        <f t="shared" si="195"/>
        <v/>
      </c>
      <c r="W1103" s="81" t="str">
        <f t="shared" si="196"/>
        <v/>
      </c>
      <c r="X1103" s="53" t="str">
        <f>IF(V1103="","",COUNTIF($V$7:V1103,"該当３"))</f>
        <v/>
      </c>
    </row>
    <row r="1104" spans="1:24">
      <c r="A1104" s="242">
        <v>2020226006</v>
      </c>
      <c r="B1104" s="237">
        <v>20</v>
      </c>
      <c r="C1104" s="238">
        <v>202</v>
      </c>
      <c r="D1104" s="239">
        <v>26</v>
      </c>
      <c r="E1104" s="238">
        <v>6</v>
      </c>
      <c r="F1104" s="242" t="s">
        <v>511</v>
      </c>
      <c r="G1104" s="242" t="s">
        <v>1154</v>
      </c>
      <c r="H1104" s="242" t="s">
        <v>1392</v>
      </c>
      <c r="I1104" s="242" t="s">
        <v>1398</v>
      </c>
      <c r="J1104" s="51"/>
      <c r="K1104" s="52" t="str">
        <f t="shared" si="197"/>
        <v/>
      </c>
      <c r="L1104" s="81" t="str">
        <f t="shared" si="198"/>
        <v/>
      </c>
      <c r="M1104" s="53" t="str">
        <f>IF(K1104="","",COUNTIF($K$7:K1104,"ﾘｽﾄ１"))</f>
        <v/>
      </c>
      <c r="N1104" s="53" t="str">
        <f t="shared" si="199"/>
        <v/>
      </c>
      <c r="O1104" s="54" t="str">
        <f t="shared" si="200"/>
        <v/>
      </c>
      <c r="P1104" s="53" t="str">
        <f t="shared" si="191"/>
        <v/>
      </c>
      <c r="Q1104" s="52" t="str">
        <f t="shared" si="192"/>
        <v/>
      </c>
      <c r="R1104" s="55" t="str">
        <f t="shared" si="193"/>
        <v/>
      </c>
      <c r="S1104" s="52" t="str">
        <f t="shared" si="201"/>
        <v/>
      </c>
      <c r="T1104" s="81" t="str">
        <f t="shared" si="194"/>
        <v/>
      </c>
      <c r="U1104" s="53" t="str">
        <f>IF(S1104="","",COUNTIF($S$7:S1104,"該当２"))</f>
        <v/>
      </c>
      <c r="V1104" s="56" t="str">
        <f t="shared" si="195"/>
        <v/>
      </c>
      <c r="W1104" s="81" t="str">
        <f t="shared" si="196"/>
        <v/>
      </c>
      <c r="X1104" s="53" t="str">
        <f>IF(V1104="","",COUNTIF($V$7:V1104,"該当３"))</f>
        <v/>
      </c>
    </row>
    <row r="1105" spans="1:24">
      <c r="A1105" s="242">
        <v>2020226007</v>
      </c>
      <c r="B1105" s="237">
        <v>20</v>
      </c>
      <c r="C1105" s="238">
        <v>202</v>
      </c>
      <c r="D1105" s="239">
        <v>26</v>
      </c>
      <c r="E1105" s="238">
        <v>7</v>
      </c>
      <c r="F1105" s="242" t="s">
        <v>511</v>
      </c>
      <c r="G1105" s="242" t="s">
        <v>1154</v>
      </c>
      <c r="H1105" s="242" t="s">
        <v>1392</v>
      </c>
      <c r="I1105" s="242" t="s">
        <v>1399</v>
      </c>
      <c r="J1105" s="51"/>
      <c r="K1105" s="52" t="str">
        <f t="shared" si="197"/>
        <v/>
      </c>
      <c r="L1105" s="81" t="str">
        <f t="shared" si="198"/>
        <v/>
      </c>
      <c r="M1105" s="53" t="str">
        <f>IF(K1105="","",COUNTIF($K$7:K1105,"ﾘｽﾄ１"))</f>
        <v/>
      </c>
      <c r="N1105" s="53" t="str">
        <f t="shared" si="199"/>
        <v/>
      </c>
      <c r="O1105" s="54" t="str">
        <f t="shared" si="200"/>
        <v/>
      </c>
      <c r="P1105" s="53" t="str">
        <f t="shared" si="191"/>
        <v/>
      </c>
      <c r="Q1105" s="52" t="str">
        <f t="shared" si="192"/>
        <v/>
      </c>
      <c r="R1105" s="55" t="str">
        <f t="shared" si="193"/>
        <v/>
      </c>
      <c r="S1105" s="52" t="str">
        <f t="shared" si="201"/>
        <v/>
      </c>
      <c r="T1105" s="81" t="str">
        <f t="shared" si="194"/>
        <v/>
      </c>
      <c r="U1105" s="53" t="str">
        <f>IF(S1105="","",COUNTIF($S$7:S1105,"該当２"))</f>
        <v/>
      </c>
      <c r="V1105" s="56" t="str">
        <f t="shared" si="195"/>
        <v/>
      </c>
      <c r="W1105" s="81" t="str">
        <f t="shared" si="196"/>
        <v/>
      </c>
      <c r="X1105" s="53" t="str">
        <f>IF(V1105="","",COUNTIF($V$7:V1105,"該当３"))</f>
        <v/>
      </c>
    </row>
    <row r="1106" spans="1:24">
      <c r="A1106" s="242">
        <v>2020226008</v>
      </c>
      <c r="B1106" s="237">
        <v>20</v>
      </c>
      <c r="C1106" s="238">
        <v>202</v>
      </c>
      <c r="D1106" s="239">
        <v>26</v>
      </c>
      <c r="E1106" s="238">
        <v>8</v>
      </c>
      <c r="F1106" s="242" t="s">
        <v>511</v>
      </c>
      <c r="G1106" s="242" t="s">
        <v>1154</v>
      </c>
      <c r="H1106" s="242" t="s">
        <v>1392</v>
      </c>
      <c r="I1106" s="242" t="s">
        <v>1400</v>
      </c>
      <c r="J1106" s="51"/>
      <c r="K1106" s="52" t="str">
        <f t="shared" si="197"/>
        <v/>
      </c>
      <c r="L1106" s="81" t="str">
        <f t="shared" si="198"/>
        <v/>
      </c>
      <c r="M1106" s="53" t="str">
        <f>IF(K1106="","",COUNTIF($K$7:K1106,"ﾘｽﾄ１"))</f>
        <v/>
      </c>
      <c r="N1106" s="53" t="str">
        <f t="shared" si="199"/>
        <v/>
      </c>
      <c r="O1106" s="54" t="str">
        <f t="shared" si="200"/>
        <v/>
      </c>
      <c r="P1106" s="53" t="str">
        <f t="shared" si="191"/>
        <v/>
      </c>
      <c r="Q1106" s="52" t="str">
        <f t="shared" si="192"/>
        <v/>
      </c>
      <c r="R1106" s="55" t="str">
        <f t="shared" si="193"/>
        <v/>
      </c>
      <c r="S1106" s="52" t="str">
        <f t="shared" si="201"/>
        <v/>
      </c>
      <c r="T1106" s="81" t="str">
        <f t="shared" si="194"/>
        <v/>
      </c>
      <c r="U1106" s="53" t="str">
        <f>IF(S1106="","",COUNTIF($S$7:S1106,"該当２"))</f>
        <v/>
      </c>
      <c r="V1106" s="56" t="str">
        <f t="shared" si="195"/>
        <v/>
      </c>
      <c r="W1106" s="81" t="str">
        <f t="shared" si="196"/>
        <v/>
      </c>
      <c r="X1106" s="53" t="str">
        <f>IF(V1106="","",COUNTIF($V$7:V1106,"該当３"))</f>
        <v/>
      </c>
    </row>
    <row r="1107" spans="1:24">
      <c r="A1107" s="242">
        <v>2020226009</v>
      </c>
      <c r="B1107" s="237">
        <v>20</v>
      </c>
      <c r="C1107" s="238">
        <v>202</v>
      </c>
      <c r="D1107" s="239">
        <v>26</v>
      </c>
      <c r="E1107" s="238">
        <v>9</v>
      </c>
      <c r="F1107" s="242" t="s">
        <v>511</v>
      </c>
      <c r="G1107" s="242" t="s">
        <v>1154</v>
      </c>
      <c r="H1107" s="242" t="s">
        <v>1392</v>
      </c>
      <c r="I1107" s="242" t="s">
        <v>1401</v>
      </c>
      <c r="J1107" s="51"/>
      <c r="K1107" s="52" t="str">
        <f t="shared" si="197"/>
        <v/>
      </c>
      <c r="L1107" s="81" t="str">
        <f t="shared" si="198"/>
        <v/>
      </c>
      <c r="M1107" s="53" t="str">
        <f>IF(K1107="","",COUNTIF($K$7:K1107,"ﾘｽﾄ１"))</f>
        <v/>
      </c>
      <c r="N1107" s="53" t="str">
        <f t="shared" si="199"/>
        <v/>
      </c>
      <c r="O1107" s="54" t="str">
        <f t="shared" si="200"/>
        <v/>
      </c>
      <c r="P1107" s="53" t="str">
        <f t="shared" si="191"/>
        <v/>
      </c>
      <c r="Q1107" s="52" t="str">
        <f t="shared" si="192"/>
        <v/>
      </c>
      <c r="R1107" s="55" t="str">
        <f t="shared" si="193"/>
        <v/>
      </c>
      <c r="S1107" s="52" t="str">
        <f t="shared" si="201"/>
        <v/>
      </c>
      <c r="T1107" s="81" t="str">
        <f t="shared" si="194"/>
        <v/>
      </c>
      <c r="U1107" s="53" t="str">
        <f>IF(S1107="","",COUNTIF($S$7:S1107,"該当２"))</f>
        <v/>
      </c>
      <c r="V1107" s="56" t="str">
        <f t="shared" si="195"/>
        <v/>
      </c>
      <c r="W1107" s="81" t="str">
        <f t="shared" si="196"/>
        <v/>
      </c>
      <c r="X1107" s="53" t="str">
        <f>IF(V1107="","",COUNTIF($V$7:V1107,"該当３"))</f>
        <v/>
      </c>
    </row>
    <row r="1108" spans="1:24">
      <c r="A1108" s="242">
        <v>2020226010</v>
      </c>
      <c r="B1108" s="237">
        <v>20</v>
      </c>
      <c r="C1108" s="238">
        <v>202</v>
      </c>
      <c r="D1108" s="239">
        <v>26</v>
      </c>
      <c r="E1108" s="238">
        <v>10</v>
      </c>
      <c r="F1108" s="242" t="s">
        <v>511</v>
      </c>
      <c r="G1108" s="242" t="s">
        <v>1154</v>
      </c>
      <c r="H1108" s="242" t="s">
        <v>1392</v>
      </c>
      <c r="I1108" s="242" t="s">
        <v>1402</v>
      </c>
      <c r="J1108" s="51"/>
      <c r="K1108" s="52" t="str">
        <f t="shared" si="197"/>
        <v/>
      </c>
      <c r="L1108" s="81" t="str">
        <f t="shared" si="198"/>
        <v/>
      </c>
      <c r="M1108" s="53" t="str">
        <f>IF(K1108="","",COUNTIF($K$7:K1108,"ﾘｽﾄ１"))</f>
        <v/>
      </c>
      <c r="N1108" s="53" t="str">
        <f t="shared" si="199"/>
        <v/>
      </c>
      <c r="O1108" s="54" t="str">
        <f t="shared" si="200"/>
        <v/>
      </c>
      <c r="P1108" s="53" t="str">
        <f t="shared" si="191"/>
        <v/>
      </c>
      <c r="Q1108" s="52" t="str">
        <f t="shared" si="192"/>
        <v/>
      </c>
      <c r="R1108" s="55" t="str">
        <f t="shared" si="193"/>
        <v/>
      </c>
      <c r="S1108" s="52" t="str">
        <f t="shared" si="201"/>
        <v/>
      </c>
      <c r="T1108" s="81" t="str">
        <f t="shared" si="194"/>
        <v/>
      </c>
      <c r="U1108" s="53" t="str">
        <f>IF(S1108="","",COUNTIF($S$7:S1108,"該当２"))</f>
        <v/>
      </c>
      <c r="V1108" s="56" t="str">
        <f t="shared" si="195"/>
        <v/>
      </c>
      <c r="W1108" s="81" t="str">
        <f t="shared" si="196"/>
        <v/>
      </c>
      <c r="X1108" s="53" t="str">
        <f>IF(V1108="","",COUNTIF($V$7:V1108,"該当３"))</f>
        <v/>
      </c>
    </row>
    <row r="1109" spans="1:24">
      <c r="A1109" s="242">
        <v>2020226011</v>
      </c>
      <c r="B1109" s="237">
        <v>20</v>
      </c>
      <c r="C1109" s="238">
        <v>202</v>
      </c>
      <c r="D1109" s="239">
        <v>26</v>
      </c>
      <c r="E1109" s="238">
        <v>11</v>
      </c>
      <c r="F1109" s="242" t="s">
        <v>511</v>
      </c>
      <c r="G1109" s="242" t="s">
        <v>1154</v>
      </c>
      <c r="H1109" s="242" t="s">
        <v>1392</v>
      </c>
      <c r="I1109" s="279" t="s">
        <v>1403</v>
      </c>
      <c r="J1109" s="51"/>
      <c r="K1109" s="52" t="str">
        <f t="shared" si="197"/>
        <v/>
      </c>
      <c r="L1109" s="81" t="str">
        <f t="shared" si="198"/>
        <v/>
      </c>
      <c r="M1109" s="53" t="str">
        <f>IF(K1109="","",COUNTIF($K$7:K1109,"ﾘｽﾄ１"))</f>
        <v/>
      </c>
      <c r="N1109" s="53" t="str">
        <f t="shared" si="199"/>
        <v/>
      </c>
      <c r="O1109" s="54" t="str">
        <f t="shared" si="200"/>
        <v/>
      </c>
      <c r="P1109" s="53" t="str">
        <f t="shared" si="191"/>
        <v/>
      </c>
      <c r="Q1109" s="52" t="str">
        <f t="shared" si="192"/>
        <v/>
      </c>
      <c r="R1109" s="55" t="str">
        <f t="shared" si="193"/>
        <v/>
      </c>
      <c r="S1109" s="52" t="str">
        <f t="shared" si="201"/>
        <v/>
      </c>
      <c r="T1109" s="81" t="str">
        <f t="shared" si="194"/>
        <v/>
      </c>
      <c r="U1109" s="53" t="str">
        <f>IF(S1109="","",COUNTIF($S$7:S1109,"該当２"))</f>
        <v/>
      </c>
      <c r="V1109" s="56" t="str">
        <f t="shared" si="195"/>
        <v/>
      </c>
      <c r="W1109" s="81" t="str">
        <f t="shared" si="196"/>
        <v/>
      </c>
      <c r="X1109" s="53" t="str">
        <f>IF(V1109="","",COUNTIF($V$7:V1109,"該当３"))</f>
        <v/>
      </c>
    </row>
    <row r="1110" spans="1:24">
      <c r="A1110" s="242">
        <v>2020226012</v>
      </c>
      <c r="B1110" s="237">
        <v>20</v>
      </c>
      <c r="C1110" s="238">
        <v>202</v>
      </c>
      <c r="D1110" s="239">
        <v>26</v>
      </c>
      <c r="E1110" s="238">
        <v>12</v>
      </c>
      <c r="F1110" s="242" t="s">
        <v>511</v>
      </c>
      <c r="G1110" s="242" t="s">
        <v>1154</v>
      </c>
      <c r="H1110" s="242" t="s">
        <v>1392</v>
      </c>
      <c r="I1110" s="280" t="s">
        <v>1404</v>
      </c>
      <c r="J1110" s="51"/>
      <c r="K1110" s="52" t="str">
        <f t="shared" si="197"/>
        <v/>
      </c>
      <c r="L1110" s="81" t="str">
        <f t="shared" si="198"/>
        <v/>
      </c>
      <c r="M1110" s="53" t="str">
        <f>IF(K1110="","",COUNTIF($K$7:K1110,"ﾘｽﾄ１"))</f>
        <v/>
      </c>
      <c r="N1110" s="53" t="str">
        <f t="shared" si="199"/>
        <v/>
      </c>
      <c r="O1110" s="54" t="str">
        <f t="shared" si="200"/>
        <v/>
      </c>
      <c r="P1110" s="53" t="str">
        <f t="shared" si="191"/>
        <v/>
      </c>
      <c r="Q1110" s="52" t="str">
        <f t="shared" si="192"/>
        <v/>
      </c>
      <c r="R1110" s="55" t="str">
        <f t="shared" si="193"/>
        <v/>
      </c>
      <c r="S1110" s="52" t="str">
        <f t="shared" si="201"/>
        <v/>
      </c>
      <c r="T1110" s="81" t="str">
        <f t="shared" si="194"/>
        <v/>
      </c>
      <c r="U1110" s="53" t="str">
        <f>IF(S1110="","",COUNTIF($S$7:S1110,"該当２"))</f>
        <v/>
      </c>
      <c r="V1110" s="56" t="str">
        <f t="shared" si="195"/>
        <v/>
      </c>
      <c r="W1110" s="81" t="str">
        <f t="shared" si="196"/>
        <v/>
      </c>
      <c r="X1110" s="53" t="str">
        <f>IF(V1110="","",COUNTIF($V$7:V1110,"該当３"))</f>
        <v/>
      </c>
    </row>
    <row r="1111" spans="1:24">
      <c r="A1111" s="242">
        <v>2020226013</v>
      </c>
      <c r="B1111" s="237">
        <v>20</v>
      </c>
      <c r="C1111" s="238">
        <v>202</v>
      </c>
      <c r="D1111" s="239">
        <v>26</v>
      </c>
      <c r="E1111" s="238">
        <v>13</v>
      </c>
      <c r="F1111" s="242" t="s">
        <v>511</v>
      </c>
      <c r="G1111" s="242" t="s">
        <v>1154</v>
      </c>
      <c r="H1111" s="242" t="s">
        <v>1392</v>
      </c>
      <c r="I1111" s="242" t="s">
        <v>1405</v>
      </c>
      <c r="J1111" s="51"/>
      <c r="K1111" s="52" t="str">
        <f t="shared" si="197"/>
        <v/>
      </c>
      <c r="L1111" s="81" t="str">
        <f t="shared" si="198"/>
        <v/>
      </c>
      <c r="M1111" s="53" t="str">
        <f>IF(K1111="","",COUNTIF($K$7:K1111,"ﾘｽﾄ１"))</f>
        <v/>
      </c>
      <c r="N1111" s="53" t="str">
        <f t="shared" si="199"/>
        <v/>
      </c>
      <c r="O1111" s="54" t="str">
        <f t="shared" si="200"/>
        <v/>
      </c>
      <c r="P1111" s="53" t="str">
        <f t="shared" si="191"/>
        <v/>
      </c>
      <c r="Q1111" s="52" t="str">
        <f t="shared" si="192"/>
        <v/>
      </c>
      <c r="R1111" s="55" t="str">
        <f t="shared" si="193"/>
        <v/>
      </c>
      <c r="S1111" s="52" t="str">
        <f t="shared" si="201"/>
        <v/>
      </c>
      <c r="T1111" s="81" t="str">
        <f t="shared" si="194"/>
        <v/>
      </c>
      <c r="U1111" s="53" t="str">
        <f>IF(S1111="","",COUNTIF($S$7:S1111,"該当２"))</f>
        <v/>
      </c>
      <c r="V1111" s="56" t="str">
        <f t="shared" si="195"/>
        <v/>
      </c>
      <c r="W1111" s="81" t="str">
        <f t="shared" si="196"/>
        <v/>
      </c>
      <c r="X1111" s="53" t="str">
        <f>IF(V1111="","",COUNTIF($V$7:V1111,"該当３"))</f>
        <v/>
      </c>
    </row>
    <row r="1112" spans="1:24">
      <c r="A1112" s="242">
        <v>2020226014</v>
      </c>
      <c r="B1112" s="237">
        <v>20</v>
      </c>
      <c r="C1112" s="238">
        <v>202</v>
      </c>
      <c r="D1112" s="239">
        <v>26</v>
      </c>
      <c r="E1112" s="238">
        <v>14</v>
      </c>
      <c r="F1112" s="242" t="s">
        <v>511</v>
      </c>
      <c r="G1112" s="242" t="s">
        <v>1154</v>
      </c>
      <c r="H1112" s="242" t="s">
        <v>1392</v>
      </c>
      <c r="I1112" s="242" t="s">
        <v>1406</v>
      </c>
      <c r="J1112" s="51"/>
      <c r="K1112" s="52" t="str">
        <f t="shared" si="197"/>
        <v/>
      </c>
      <c r="L1112" s="81" t="str">
        <f t="shared" si="198"/>
        <v/>
      </c>
      <c r="M1112" s="53" t="str">
        <f>IF(K1112="","",COUNTIF($K$7:K1112,"ﾘｽﾄ１"))</f>
        <v/>
      </c>
      <c r="N1112" s="53" t="str">
        <f t="shared" si="199"/>
        <v/>
      </c>
      <c r="O1112" s="54" t="str">
        <f t="shared" si="200"/>
        <v/>
      </c>
      <c r="P1112" s="53" t="str">
        <f t="shared" si="191"/>
        <v/>
      </c>
      <c r="Q1112" s="52" t="str">
        <f t="shared" si="192"/>
        <v/>
      </c>
      <c r="R1112" s="55" t="str">
        <f t="shared" si="193"/>
        <v/>
      </c>
      <c r="S1112" s="52" t="str">
        <f t="shared" si="201"/>
        <v/>
      </c>
      <c r="T1112" s="81" t="str">
        <f t="shared" si="194"/>
        <v/>
      </c>
      <c r="U1112" s="53" t="str">
        <f>IF(S1112="","",COUNTIF($S$7:S1112,"該当２"))</f>
        <v/>
      </c>
      <c r="V1112" s="56" t="str">
        <f t="shared" si="195"/>
        <v/>
      </c>
      <c r="W1112" s="81" t="str">
        <f t="shared" si="196"/>
        <v/>
      </c>
      <c r="X1112" s="53" t="str">
        <f>IF(V1112="","",COUNTIF($V$7:V1112,"該当３"))</f>
        <v/>
      </c>
    </row>
    <row r="1113" spans="1:24">
      <c r="A1113" s="242">
        <v>2020226015</v>
      </c>
      <c r="B1113" s="237">
        <v>20</v>
      </c>
      <c r="C1113" s="238">
        <v>202</v>
      </c>
      <c r="D1113" s="239">
        <v>26</v>
      </c>
      <c r="E1113" s="238">
        <v>15</v>
      </c>
      <c r="F1113" s="242" t="s">
        <v>511</v>
      </c>
      <c r="G1113" s="242" t="s">
        <v>1154</v>
      </c>
      <c r="H1113" s="242" t="s">
        <v>1392</v>
      </c>
      <c r="I1113" s="242" t="s">
        <v>1407</v>
      </c>
      <c r="J1113" s="51"/>
      <c r="K1113" s="52" t="str">
        <f t="shared" si="197"/>
        <v/>
      </c>
      <c r="L1113" s="81" t="str">
        <f t="shared" si="198"/>
        <v/>
      </c>
      <c r="M1113" s="53" t="str">
        <f>IF(K1113="","",COUNTIF($K$7:K1113,"ﾘｽﾄ１"))</f>
        <v/>
      </c>
      <c r="N1113" s="53" t="str">
        <f t="shared" si="199"/>
        <v/>
      </c>
      <c r="O1113" s="54" t="str">
        <f t="shared" si="200"/>
        <v/>
      </c>
      <c r="P1113" s="53" t="str">
        <f t="shared" si="191"/>
        <v/>
      </c>
      <c r="Q1113" s="52" t="str">
        <f t="shared" si="192"/>
        <v/>
      </c>
      <c r="R1113" s="55" t="str">
        <f t="shared" si="193"/>
        <v/>
      </c>
      <c r="S1113" s="52" t="str">
        <f t="shared" si="201"/>
        <v/>
      </c>
      <c r="T1113" s="81" t="str">
        <f t="shared" si="194"/>
        <v/>
      </c>
      <c r="U1113" s="53" t="str">
        <f>IF(S1113="","",COUNTIF($S$7:S1113,"該当２"))</f>
        <v/>
      </c>
      <c r="V1113" s="56" t="str">
        <f t="shared" si="195"/>
        <v/>
      </c>
      <c r="W1113" s="81" t="str">
        <f t="shared" si="196"/>
        <v/>
      </c>
      <c r="X1113" s="53" t="str">
        <f>IF(V1113="","",COUNTIF($V$7:V1113,"該当３"))</f>
        <v/>
      </c>
    </row>
    <row r="1114" spans="1:24">
      <c r="A1114" s="242">
        <v>2020226016</v>
      </c>
      <c r="B1114" s="237">
        <v>20</v>
      </c>
      <c r="C1114" s="238">
        <v>202</v>
      </c>
      <c r="D1114" s="239">
        <v>26</v>
      </c>
      <c r="E1114" s="238">
        <v>16</v>
      </c>
      <c r="F1114" s="242" t="s">
        <v>511</v>
      </c>
      <c r="G1114" s="242" t="s">
        <v>1154</v>
      </c>
      <c r="H1114" s="242" t="s">
        <v>1392</v>
      </c>
      <c r="I1114" s="242" t="s">
        <v>1408</v>
      </c>
      <c r="J1114" s="51"/>
      <c r="K1114" s="52" t="str">
        <f t="shared" si="197"/>
        <v/>
      </c>
      <c r="L1114" s="81" t="str">
        <f t="shared" si="198"/>
        <v/>
      </c>
      <c r="M1114" s="53" t="str">
        <f>IF(K1114="","",COUNTIF($K$7:K1114,"ﾘｽﾄ１"))</f>
        <v/>
      </c>
      <c r="N1114" s="53" t="str">
        <f t="shared" si="199"/>
        <v/>
      </c>
      <c r="O1114" s="54" t="str">
        <f t="shared" si="200"/>
        <v/>
      </c>
      <c r="P1114" s="53" t="str">
        <f t="shared" si="191"/>
        <v/>
      </c>
      <c r="Q1114" s="52" t="str">
        <f t="shared" si="192"/>
        <v/>
      </c>
      <c r="R1114" s="55" t="str">
        <f t="shared" si="193"/>
        <v/>
      </c>
      <c r="S1114" s="52" t="str">
        <f t="shared" si="201"/>
        <v/>
      </c>
      <c r="T1114" s="81" t="str">
        <f t="shared" si="194"/>
        <v/>
      </c>
      <c r="U1114" s="53" t="str">
        <f>IF(S1114="","",COUNTIF($S$7:S1114,"該当２"))</f>
        <v/>
      </c>
      <c r="V1114" s="56" t="str">
        <f t="shared" si="195"/>
        <v/>
      </c>
      <c r="W1114" s="81" t="str">
        <f t="shared" si="196"/>
        <v/>
      </c>
      <c r="X1114" s="53" t="str">
        <f>IF(V1114="","",COUNTIF($V$7:V1114,"該当３"))</f>
        <v/>
      </c>
    </row>
    <row r="1115" spans="1:24">
      <c r="A1115" s="242">
        <v>2020226017</v>
      </c>
      <c r="B1115" s="237">
        <v>20</v>
      </c>
      <c r="C1115" s="238">
        <v>202</v>
      </c>
      <c r="D1115" s="239">
        <v>26</v>
      </c>
      <c r="E1115" s="238">
        <v>17</v>
      </c>
      <c r="F1115" s="242" t="s">
        <v>511</v>
      </c>
      <c r="G1115" s="242" t="s">
        <v>1154</v>
      </c>
      <c r="H1115" s="242" t="s">
        <v>1392</v>
      </c>
      <c r="I1115" s="242" t="s">
        <v>1409</v>
      </c>
      <c r="J1115" s="51"/>
      <c r="K1115" s="52" t="str">
        <f t="shared" si="197"/>
        <v/>
      </c>
      <c r="L1115" s="81" t="str">
        <f t="shared" si="198"/>
        <v/>
      </c>
      <c r="M1115" s="53" t="str">
        <f>IF(K1115="","",COUNTIF($K$7:K1115,"ﾘｽﾄ１"))</f>
        <v/>
      </c>
      <c r="N1115" s="53" t="str">
        <f t="shared" si="199"/>
        <v/>
      </c>
      <c r="O1115" s="54" t="str">
        <f t="shared" si="200"/>
        <v/>
      </c>
      <c r="P1115" s="53" t="str">
        <f t="shared" si="191"/>
        <v/>
      </c>
      <c r="Q1115" s="52" t="str">
        <f t="shared" si="192"/>
        <v/>
      </c>
      <c r="R1115" s="55" t="str">
        <f t="shared" si="193"/>
        <v/>
      </c>
      <c r="S1115" s="52" t="str">
        <f t="shared" si="201"/>
        <v/>
      </c>
      <c r="T1115" s="81" t="str">
        <f t="shared" si="194"/>
        <v/>
      </c>
      <c r="U1115" s="53" t="str">
        <f>IF(S1115="","",COUNTIF($S$7:S1115,"該当２"))</f>
        <v/>
      </c>
      <c r="V1115" s="56" t="str">
        <f t="shared" si="195"/>
        <v/>
      </c>
      <c r="W1115" s="81" t="str">
        <f t="shared" si="196"/>
        <v/>
      </c>
      <c r="X1115" s="53" t="str">
        <f>IF(V1115="","",COUNTIF($V$7:V1115,"該当３"))</f>
        <v/>
      </c>
    </row>
    <row r="1116" spans="1:24">
      <c r="A1116" s="242">
        <v>2020226018</v>
      </c>
      <c r="B1116" s="237">
        <v>20</v>
      </c>
      <c r="C1116" s="238">
        <v>202</v>
      </c>
      <c r="D1116" s="239">
        <v>26</v>
      </c>
      <c r="E1116" s="238">
        <v>18</v>
      </c>
      <c r="F1116" s="242" t="s">
        <v>511</v>
      </c>
      <c r="G1116" s="242" t="s">
        <v>1154</v>
      </c>
      <c r="H1116" s="242" t="s">
        <v>1392</v>
      </c>
      <c r="I1116" s="242" t="s">
        <v>1410</v>
      </c>
      <c r="J1116" s="51"/>
      <c r="K1116" s="52" t="str">
        <f t="shared" si="197"/>
        <v/>
      </c>
      <c r="L1116" s="81" t="str">
        <f t="shared" si="198"/>
        <v/>
      </c>
      <c r="M1116" s="53" t="str">
        <f>IF(K1116="","",COUNTIF($K$7:K1116,"ﾘｽﾄ１"))</f>
        <v/>
      </c>
      <c r="N1116" s="53" t="str">
        <f t="shared" si="199"/>
        <v/>
      </c>
      <c r="O1116" s="54" t="str">
        <f t="shared" si="200"/>
        <v/>
      </c>
      <c r="P1116" s="53" t="str">
        <f t="shared" si="191"/>
        <v/>
      </c>
      <c r="Q1116" s="52" t="str">
        <f t="shared" si="192"/>
        <v/>
      </c>
      <c r="R1116" s="55" t="str">
        <f t="shared" si="193"/>
        <v/>
      </c>
      <c r="S1116" s="52" t="str">
        <f t="shared" si="201"/>
        <v/>
      </c>
      <c r="T1116" s="81" t="str">
        <f t="shared" si="194"/>
        <v/>
      </c>
      <c r="U1116" s="53" t="str">
        <f>IF(S1116="","",COUNTIF($S$7:S1116,"該当２"))</f>
        <v/>
      </c>
      <c r="V1116" s="56" t="str">
        <f t="shared" si="195"/>
        <v/>
      </c>
      <c r="W1116" s="81" t="str">
        <f t="shared" si="196"/>
        <v/>
      </c>
      <c r="X1116" s="53" t="str">
        <f>IF(V1116="","",COUNTIF($V$7:V1116,"該当３"))</f>
        <v/>
      </c>
    </row>
    <row r="1117" spans="1:24">
      <c r="A1117" s="242">
        <v>2020226019</v>
      </c>
      <c r="B1117" s="237">
        <v>20</v>
      </c>
      <c r="C1117" s="238">
        <v>202</v>
      </c>
      <c r="D1117" s="239">
        <v>26</v>
      </c>
      <c r="E1117" s="238">
        <v>19</v>
      </c>
      <c r="F1117" s="242" t="s">
        <v>511</v>
      </c>
      <c r="G1117" s="242" t="s">
        <v>1154</v>
      </c>
      <c r="H1117" s="242" t="s">
        <v>1392</v>
      </c>
      <c r="I1117" s="242" t="s">
        <v>1411</v>
      </c>
      <c r="J1117" s="51"/>
      <c r="K1117" s="52" t="str">
        <f t="shared" si="197"/>
        <v/>
      </c>
      <c r="L1117" s="81" t="str">
        <f t="shared" si="198"/>
        <v/>
      </c>
      <c r="M1117" s="53" t="str">
        <f>IF(K1117="","",COUNTIF($K$7:K1117,"ﾘｽﾄ１"))</f>
        <v/>
      </c>
      <c r="N1117" s="53" t="str">
        <f t="shared" si="199"/>
        <v/>
      </c>
      <c r="O1117" s="54" t="str">
        <f t="shared" si="200"/>
        <v/>
      </c>
      <c r="P1117" s="53" t="str">
        <f t="shared" si="191"/>
        <v/>
      </c>
      <c r="Q1117" s="52" t="str">
        <f t="shared" si="192"/>
        <v/>
      </c>
      <c r="R1117" s="55" t="str">
        <f t="shared" si="193"/>
        <v/>
      </c>
      <c r="S1117" s="52" t="str">
        <f t="shared" si="201"/>
        <v/>
      </c>
      <c r="T1117" s="81" t="str">
        <f t="shared" si="194"/>
        <v/>
      </c>
      <c r="U1117" s="53" t="str">
        <f>IF(S1117="","",COUNTIF($S$7:S1117,"該当２"))</f>
        <v/>
      </c>
      <c r="V1117" s="56" t="str">
        <f t="shared" si="195"/>
        <v/>
      </c>
      <c r="W1117" s="81" t="str">
        <f t="shared" si="196"/>
        <v/>
      </c>
      <c r="X1117" s="53" t="str">
        <f>IF(V1117="","",COUNTIF($V$7:V1117,"該当３"))</f>
        <v/>
      </c>
    </row>
    <row r="1118" spans="1:24">
      <c r="A1118" s="242">
        <v>2020226020</v>
      </c>
      <c r="B1118" s="237">
        <v>20</v>
      </c>
      <c r="C1118" s="238">
        <v>202</v>
      </c>
      <c r="D1118" s="239">
        <v>26</v>
      </c>
      <c r="E1118" s="238">
        <v>20</v>
      </c>
      <c r="F1118" s="242" t="s">
        <v>511</v>
      </c>
      <c r="G1118" s="242" t="s">
        <v>1154</v>
      </c>
      <c r="H1118" s="242" t="s">
        <v>1392</v>
      </c>
      <c r="I1118" s="242" t="s">
        <v>1412</v>
      </c>
      <c r="J1118" s="51"/>
      <c r="K1118" s="52" t="str">
        <f t="shared" si="197"/>
        <v/>
      </c>
      <c r="L1118" s="81" t="str">
        <f t="shared" si="198"/>
        <v/>
      </c>
      <c r="M1118" s="53" t="str">
        <f>IF(K1118="","",COUNTIF($K$7:K1118,"ﾘｽﾄ１"))</f>
        <v/>
      </c>
      <c r="N1118" s="53" t="str">
        <f t="shared" si="199"/>
        <v/>
      </c>
      <c r="O1118" s="54" t="str">
        <f t="shared" si="200"/>
        <v/>
      </c>
      <c r="P1118" s="53" t="str">
        <f t="shared" si="191"/>
        <v/>
      </c>
      <c r="Q1118" s="52" t="str">
        <f t="shared" si="192"/>
        <v/>
      </c>
      <c r="R1118" s="55" t="str">
        <f t="shared" si="193"/>
        <v/>
      </c>
      <c r="S1118" s="52" t="str">
        <f t="shared" si="201"/>
        <v/>
      </c>
      <c r="T1118" s="81" t="str">
        <f t="shared" si="194"/>
        <v/>
      </c>
      <c r="U1118" s="53" t="str">
        <f>IF(S1118="","",COUNTIF($S$7:S1118,"該当２"))</f>
        <v/>
      </c>
      <c r="V1118" s="56" t="str">
        <f t="shared" si="195"/>
        <v/>
      </c>
      <c r="W1118" s="81" t="str">
        <f t="shared" si="196"/>
        <v/>
      </c>
      <c r="X1118" s="53" t="str">
        <f>IF(V1118="","",COUNTIF($V$7:V1118,"該当３"))</f>
        <v/>
      </c>
    </row>
    <row r="1119" spans="1:24">
      <c r="A1119" s="242">
        <v>2020226021</v>
      </c>
      <c r="B1119" s="237">
        <v>20</v>
      </c>
      <c r="C1119" s="238">
        <v>202</v>
      </c>
      <c r="D1119" s="239">
        <v>26</v>
      </c>
      <c r="E1119" s="238">
        <v>21</v>
      </c>
      <c r="F1119" s="242" t="s">
        <v>511</v>
      </c>
      <c r="G1119" s="242" t="s">
        <v>1154</v>
      </c>
      <c r="H1119" s="242" t="s">
        <v>1392</v>
      </c>
      <c r="I1119" s="242" t="s">
        <v>1413</v>
      </c>
      <c r="J1119" s="51"/>
      <c r="K1119" s="52" t="str">
        <f t="shared" si="197"/>
        <v/>
      </c>
      <c r="L1119" s="81" t="str">
        <f t="shared" si="198"/>
        <v/>
      </c>
      <c r="M1119" s="53" t="str">
        <f>IF(K1119="","",COUNTIF($K$7:K1119,"ﾘｽﾄ１"))</f>
        <v/>
      </c>
      <c r="N1119" s="53" t="str">
        <f t="shared" si="199"/>
        <v/>
      </c>
      <c r="O1119" s="54" t="str">
        <f t="shared" si="200"/>
        <v/>
      </c>
      <c r="P1119" s="53" t="str">
        <f t="shared" si="191"/>
        <v/>
      </c>
      <c r="Q1119" s="52" t="str">
        <f t="shared" si="192"/>
        <v/>
      </c>
      <c r="R1119" s="55" t="str">
        <f t="shared" si="193"/>
        <v/>
      </c>
      <c r="S1119" s="52" t="str">
        <f t="shared" si="201"/>
        <v/>
      </c>
      <c r="T1119" s="81" t="str">
        <f t="shared" si="194"/>
        <v/>
      </c>
      <c r="U1119" s="53" t="str">
        <f>IF(S1119="","",COUNTIF($S$7:S1119,"該当２"))</f>
        <v/>
      </c>
      <c r="V1119" s="56" t="str">
        <f t="shared" si="195"/>
        <v/>
      </c>
      <c r="W1119" s="81" t="str">
        <f t="shared" si="196"/>
        <v/>
      </c>
      <c r="X1119" s="53" t="str">
        <f>IF(V1119="","",COUNTIF($V$7:V1119,"該当３"))</f>
        <v/>
      </c>
    </row>
    <row r="1120" spans="1:24">
      <c r="A1120" s="242">
        <v>2020226022</v>
      </c>
      <c r="B1120" s="237">
        <v>20</v>
      </c>
      <c r="C1120" s="238">
        <v>202</v>
      </c>
      <c r="D1120" s="239">
        <v>26</v>
      </c>
      <c r="E1120" s="238">
        <v>22</v>
      </c>
      <c r="F1120" s="242" t="s">
        <v>511</v>
      </c>
      <c r="G1120" s="242" t="s">
        <v>1154</v>
      </c>
      <c r="H1120" s="242" t="s">
        <v>1392</v>
      </c>
      <c r="I1120" s="242" t="s">
        <v>1414</v>
      </c>
      <c r="J1120" s="51"/>
      <c r="K1120" s="52" t="str">
        <f t="shared" si="197"/>
        <v/>
      </c>
      <c r="L1120" s="81" t="str">
        <f t="shared" si="198"/>
        <v/>
      </c>
      <c r="M1120" s="53" t="str">
        <f>IF(K1120="","",COUNTIF($K$7:K1120,"ﾘｽﾄ１"))</f>
        <v/>
      </c>
      <c r="N1120" s="53" t="str">
        <f t="shared" si="199"/>
        <v/>
      </c>
      <c r="O1120" s="54" t="str">
        <f t="shared" si="200"/>
        <v/>
      </c>
      <c r="P1120" s="53" t="str">
        <f t="shared" si="191"/>
        <v/>
      </c>
      <c r="Q1120" s="52" t="str">
        <f t="shared" si="192"/>
        <v/>
      </c>
      <c r="R1120" s="55" t="str">
        <f t="shared" si="193"/>
        <v/>
      </c>
      <c r="S1120" s="52" t="str">
        <f t="shared" si="201"/>
        <v/>
      </c>
      <c r="T1120" s="81" t="str">
        <f t="shared" si="194"/>
        <v/>
      </c>
      <c r="U1120" s="53" t="str">
        <f>IF(S1120="","",COUNTIF($S$7:S1120,"該当２"))</f>
        <v/>
      </c>
      <c r="V1120" s="56" t="str">
        <f t="shared" si="195"/>
        <v/>
      </c>
      <c r="W1120" s="81" t="str">
        <f t="shared" si="196"/>
        <v/>
      </c>
      <c r="X1120" s="53" t="str">
        <f>IF(V1120="","",COUNTIF($V$7:V1120,"該当３"))</f>
        <v/>
      </c>
    </row>
    <row r="1121" spans="1:24">
      <c r="A1121" s="242">
        <v>2020226023</v>
      </c>
      <c r="B1121" s="237">
        <v>20</v>
      </c>
      <c r="C1121" s="238">
        <v>202</v>
      </c>
      <c r="D1121" s="239">
        <v>26</v>
      </c>
      <c r="E1121" s="238">
        <v>23</v>
      </c>
      <c r="F1121" s="242" t="s">
        <v>511</v>
      </c>
      <c r="G1121" s="242" t="s">
        <v>1154</v>
      </c>
      <c r="H1121" s="242" t="s">
        <v>1392</v>
      </c>
      <c r="I1121" s="242" t="s">
        <v>1415</v>
      </c>
      <c r="J1121" s="51"/>
      <c r="K1121" s="52" t="str">
        <f t="shared" si="197"/>
        <v/>
      </c>
      <c r="L1121" s="81" t="str">
        <f t="shared" si="198"/>
        <v/>
      </c>
      <c r="M1121" s="53" t="str">
        <f>IF(K1121="","",COUNTIF($K$7:K1121,"ﾘｽﾄ１"))</f>
        <v/>
      </c>
      <c r="N1121" s="53" t="str">
        <f t="shared" si="199"/>
        <v/>
      </c>
      <c r="O1121" s="54" t="str">
        <f t="shared" si="200"/>
        <v/>
      </c>
      <c r="P1121" s="53" t="str">
        <f t="shared" si="191"/>
        <v/>
      </c>
      <c r="Q1121" s="52" t="str">
        <f t="shared" si="192"/>
        <v/>
      </c>
      <c r="R1121" s="55" t="str">
        <f t="shared" si="193"/>
        <v/>
      </c>
      <c r="S1121" s="52" t="str">
        <f t="shared" si="201"/>
        <v/>
      </c>
      <c r="T1121" s="81" t="str">
        <f t="shared" si="194"/>
        <v/>
      </c>
      <c r="U1121" s="53" t="str">
        <f>IF(S1121="","",COUNTIF($S$7:S1121,"該当２"))</f>
        <v/>
      </c>
      <c r="V1121" s="56" t="str">
        <f t="shared" si="195"/>
        <v/>
      </c>
      <c r="W1121" s="81" t="str">
        <f t="shared" si="196"/>
        <v/>
      </c>
      <c r="X1121" s="53" t="str">
        <f>IF(V1121="","",COUNTIF($V$7:V1121,"該当３"))</f>
        <v/>
      </c>
    </row>
    <row r="1122" spans="1:24">
      <c r="A1122" s="237">
        <v>2020300000</v>
      </c>
      <c r="B1122" s="237">
        <v>20</v>
      </c>
      <c r="C1122" s="238">
        <v>203</v>
      </c>
      <c r="D1122" s="239">
        <v>0</v>
      </c>
      <c r="E1122" s="238">
        <v>0</v>
      </c>
      <c r="F1122" s="237" t="s">
        <v>511</v>
      </c>
      <c r="G1122" s="237" t="s">
        <v>1416</v>
      </c>
      <c r="H1122" s="237"/>
      <c r="I1122" s="237"/>
      <c r="J1122" s="51"/>
      <c r="K1122" s="52" t="str">
        <f t="shared" si="197"/>
        <v>ﾘｽﾄ１</v>
      </c>
      <c r="L1122" s="81" t="str">
        <f t="shared" si="198"/>
        <v>上田市</v>
      </c>
      <c r="M1122" s="53">
        <f>IF(K1122="","",COUNTIF($K$7:K1122,"ﾘｽﾄ１"))</f>
        <v>3</v>
      </c>
      <c r="N1122" s="53" t="str">
        <f t="shared" si="199"/>
        <v/>
      </c>
      <c r="O1122" s="54" t="str">
        <f t="shared" si="200"/>
        <v/>
      </c>
      <c r="P1122" s="53" t="str">
        <f t="shared" si="191"/>
        <v/>
      </c>
      <c r="Q1122" s="52" t="str">
        <f t="shared" si="192"/>
        <v/>
      </c>
      <c r="R1122" s="55" t="str">
        <f t="shared" si="193"/>
        <v/>
      </c>
      <c r="S1122" s="52" t="str">
        <f t="shared" si="201"/>
        <v/>
      </c>
      <c r="T1122" s="81" t="str">
        <f t="shared" si="194"/>
        <v/>
      </c>
      <c r="U1122" s="53" t="str">
        <f>IF(S1122="","",COUNTIF($S$7:S1122,"該当２"))</f>
        <v/>
      </c>
      <c r="V1122" s="56" t="str">
        <f t="shared" si="195"/>
        <v/>
      </c>
      <c r="W1122" s="81" t="str">
        <f t="shared" si="196"/>
        <v/>
      </c>
      <c r="X1122" s="53" t="str">
        <f>IF(V1122="","",COUNTIF($V$7:V1122,"該当３"))</f>
        <v/>
      </c>
    </row>
    <row r="1123" spans="1:24">
      <c r="A1123" s="237">
        <v>2020301000</v>
      </c>
      <c r="B1123" s="237">
        <v>20</v>
      </c>
      <c r="C1123" s="238">
        <v>203</v>
      </c>
      <c r="D1123" s="239">
        <v>1</v>
      </c>
      <c r="E1123" s="238">
        <v>0</v>
      </c>
      <c r="F1123" s="237" t="s">
        <v>511</v>
      </c>
      <c r="G1123" s="237" t="s">
        <v>1416</v>
      </c>
      <c r="H1123" s="240" t="s">
        <v>4497</v>
      </c>
      <c r="I1123" s="237"/>
      <c r="J1123" s="51"/>
      <c r="K1123" s="52" t="str">
        <f t="shared" si="197"/>
        <v/>
      </c>
      <c r="L1123" s="81" t="str">
        <f t="shared" si="198"/>
        <v/>
      </c>
      <c r="M1123" s="53" t="str">
        <f>IF(K1123="","",COUNTIF($K$7:K1123,"ﾘｽﾄ１"))</f>
        <v/>
      </c>
      <c r="N1123" s="53" t="str">
        <f t="shared" si="199"/>
        <v/>
      </c>
      <c r="O1123" s="54" t="str">
        <f t="shared" si="200"/>
        <v/>
      </c>
      <c r="P1123" s="53" t="str">
        <f t="shared" si="191"/>
        <v/>
      </c>
      <c r="Q1123" s="52" t="str">
        <f t="shared" si="192"/>
        <v/>
      </c>
      <c r="R1123" s="55" t="str">
        <f t="shared" si="193"/>
        <v/>
      </c>
      <c r="S1123" s="52" t="str">
        <f t="shared" si="201"/>
        <v/>
      </c>
      <c r="T1123" s="81" t="str">
        <f t="shared" si="194"/>
        <v/>
      </c>
      <c r="U1123" s="53" t="str">
        <f>IF(S1123="","",COUNTIF($S$7:S1123,"該当２"))</f>
        <v/>
      </c>
      <c r="V1123" s="56" t="str">
        <f t="shared" si="195"/>
        <v/>
      </c>
      <c r="W1123" s="81" t="str">
        <f t="shared" si="196"/>
        <v/>
      </c>
      <c r="X1123" s="53" t="str">
        <f>IF(V1123="","",COUNTIF($V$7:V1123,"該当３"))</f>
        <v/>
      </c>
    </row>
    <row r="1124" spans="1:24">
      <c r="A1124" s="237">
        <v>2020301001</v>
      </c>
      <c r="B1124" s="237">
        <v>20</v>
      </c>
      <c r="C1124" s="238">
        <v>203</v>
      </c>
      <c r="D1124" s="239">
        <v>1</v>
      </c>
      <c r="E1124" s="238">
        <v>1</v>
      </c>
      <c r="F1124" s="237" t="s">
        <v>511</v>
      </c>
      <c r="G1124" s="237" t="s">
        <v>1416</v>
      </c>
      <c r="H1124" s="240" t="s">
        <v>4497</v>
      </c>
      <c r="I1124" s="237" t="s">
        <v>1417</v>
      </c>
      <c r="J1124" s="51"/>
      <c r="K1124" s="52" t="str">
        <f t="shared" si="197"/>
        <v/>
      </c>
      <c r="L1124" s="81" t="str">
        <f t="shared" si="198"/>
        <v/>
      </c>
      <c r="M1124" s="53" t="str">
        <f>IF(K1124="","",COUNTIF($K$7:K1124,"ﾘｽﾄ１"))</f>
        <v/>
      </c>
      <c r="N1124" s="53" t="str">
        <f t="shared" si="199"/>
        <v/>
      </c>
      <c r="O1124" s="54" t="str">
        <f t="shared" si="200"/>
        <v/>
      </c>
      <c r="P1124" s="53" t="str">
        <f t="shared" si="191"/>
        <v/>
      </c>
      <c r="Q1124" s="52" t="str">
        <f t="shared" si="192"/>
        <v/>
      </c>
      <c r="R1124" s="55" t="str">
        <f t="shared" si="193"/>
        <v/>
      </c>
      <c r="S1124" s="52" t="str">
        <f t="shared" si="201"/>
        <v/>
      </c>
      <c r="T1124" s="81" t="str">
        <f t="shared" si="194"/>
        <v/>
      </c>
      <c r="U1124" s="53" t="str">
        <f>IF(S1124="","",COUNTIF($S$7:S1124,"該当２"))</f>
        <v/>
      </c>
      <c r="V1124" s="56" t="str">
        <f t="shared" si="195"/>
        <v/>
      </c>
      <c r="W1124" s="81" t="str">
        <f t="shared" si="196"/>
        <v/>
      </c>
      <c r="X1124" s="53" t="str">
        <f>IF(V1124="","",COUNTIF($V$7:V1124,"該当３"))</f>
        <v/>
      </c>
    </row>
    <row r="1125" spans="1:24">
      <c r="A1125" s="237">
        <v>2020301002</v>
      </c>
      <c r="B1125" s="237">
        <v>20</v>
      </c>
      <c r="C1125" s="238">
        <v>203</v>
      </c>
      <c r="D1125" s="239">
        <v>1</v>
      </c>
      <c r="E1125" s="238">
        <v>2</v>
      </c>
      <c r="F1125" s="237" t="s">
        <v>511</v>
      </c>
      <c r="G1125" s="237" t="s">
        <v>1416</v>
      </c>
      <c r="H1125" s="240" t="s">
        <v>4497</v>
      </c>
      <c r="I1125" s="237" t="s">
        <v>1418</v>
      </c>
      <c r="J1125" s="51"/>
      <c r="K1125" s="52" t="str">
        <f t="shared" si="197"/>
        <v/>
      </c>
      <c r="L1125" s="81" t="str">
        <f t="shared" si="198"/>
        <v/>
      </c>
      <c r="M1125" s="53" t="str">
        <f>IF(K1125="","",COUNTIF($K$7:K1125,"ﾘｽﾄ１"))</f>
        <v/>
      </c>
      <c r="N1125" s="53" t="str">
        <f t="shared" si="199"/>
        <v/>
      </c>
      <c r="O1125" s="54" t="str">
        <f t="shared" si="200"/>
        <v/>
      </c>
      <c r="P1125" s="53" t="str">
        <f t="shared" si="191"/>
        <v/>
      </c>
      <c r="Q1125" s="52" t="str">
        <f t="shared" si="192"/>
        <v/>
      </c>
      <c r="R1125" s="55" t="str">
        <f t="shared" si="193"/>
        <v/>
      </c>
      <c r="S1125" s="52" t="str">
        <f t="shared" si="201"/>
        <v/>
      </c>
      <c r="T1125" s="81" t="str">
        <f t="shared" si="194"/>
        <v/>
      </c>
      <c r="U1125" s="53" t="str">
        <f>IF(S1125="","",COUNTIF($S$7:S1125,"該当２"))</f>
        <v/>
      </c>
      <c r="V1125" s="56" t="str">
        <f t="shared" si="195"/>
        <v/>
      </c>
      <c r="W1125" s="81" t="str">
        <f t="shared" si="196"/>
        <v/>
      </c>
      <c r="X1125" s="53" t="str">
        <f>IF(V1125="","",COUNTIF($V$7:V1125,"該当３"))</f>
        <v/>
      </c>
    </row>
    <row r="1126" spans="1:24">
      <c r="A1126" s="237">
        <v>2020301003</v>
      </c>
      <c r="B1126" s="237">
        <v>20</v>
      </c>
      <c r="C1126" s="238">
        <v>203</v>
      </c>
      <c r="D1126" s="239">
        <v>1</v>
      </c>
      <c r="E1126" s="238">
        <v>3</v>
      </c>
      <c r="F1126" s="237" t="s">
        <v>511</v>
      </c>
      <c r="G1126" s="237" t="s">
        <v>1416</v>
      </c>
      <c r="H1126" s="240" t="s">
        <v>4497</v>
      </c>
      <c r="I1126" s="237" t="s">
        <v>373</v>
      </c>
      <c r="J1126" s="51"/>
      <c r="K1126" s="52" t="str">
        <f t="shared" si="197"/>
        <v/>
      </c>
      <c r="L1126" s="81" t="str">
        <f t="shared" si="198"/>
        <v/>
      </c>
      <c r="M1126" s="53" t="str">
        <f>IF(K1126="","",COUNTIF($K$7:K1126,"ﾘｽﾄ１"))</f>
        <v/>
      </c>
      <c r="N1126" s="53" t="str">
        <f t="shared" si="199"/>
        <v/>
      </c>
      <c r="O1126" s="54" t="str">
        <f t="shared" si="200"/>
        <v/>
      </c>
      <c r="P1126" s="53" t="str">
        <f t="shared" si="191"/>
        <v/>
      </c>
      <c r="Q1126" s="52" t="str">
        <f t="shared" si="192"/>
        <v/>
      </c>
      <c r="R1126" s="55" t="str">
        <f t="shared" si="193"/>
        <v/>
      </c>
      <c r="S1126" s="52" t="str">
        <f t="shared" si="201"/>
        <v/>
      </c>
      <c r="T1126" s="81" t="str">
        <f t="shared" si="194"/>
        <v/>
      </c>
      <c r="U1126" s="53" t="str">
        <f>IF(S1126="","",COUNTIF($S$7:S1126,"該当２"))</f>
        <v/>
      </c>
      <c r="V1126" s="56" t="str">
        <f t="shared" si="195"/>
        <v/>
      </c>
      <c r="W1126" s="81" t="str">
        <f t="shared" si="196"/>
        <v/>
      </c>
      <c r="X1126" s="53" t="str">
        <f>IF(V1126="","",COUNTIF($V$7:V1126,"該当３"))</f>
        <v/>
      </c>
    </row>
    <row r="1127" spans="1:24">
      <c r="A1127" s="237">
        <v>2020301004</v>
      </c>
      <c r="B1127" s="237">
        <v>20</v>
      </c>
      <c r="C1127" s="238">
        <v>203</v>
      </c>
      <c r="D1127" s="239">
        <v>1</v>
      </c>
      <c r="E1127" s="238">
        <v>4</v>
      </c>
      <c r="F1127" s="237" t="s">
        <v>511</v>
      </c>
      <c r="G1127" s="237" t="s">
        <v>1416</v>
      </c>
      <c r="H1127" s="240" t="s">
        <v>4497</v>
      </c>
      <c r="I1127" s="237" t="s">
        <v>1419</v>
      </c>
      <c r="J1127" s="51"/>
      <c r="K1127" s="52" t="str">
        <f t="shared" si="197"/>
        <v/>
      </c>
      <c r="L1127" s="81" t="str">
        <f t="shared" si="198"/>
        <v/>
      </c>
      <c r="M1127" s="53" t="str">
        <f>IF(K1127="","",COUNTIF($K$7:K1127,"ﾘｽﾄ１"))</f>
        <v/>
      </c>
      <c r="N1127" s="53" t="str">
        <f t="shared" si="199"/>
        <v/>
      </c>
      <c r="O1127" s="54" t="str">
        <f t="shared" si="200"/>
        <v/>
      </c>
      <c r="P1127" s="53" t="str">
        <f t="shared" si="191"/>
        <v/>
      </c>
      <c r="Q1127" s="52" t="str">
        <f t="shared" si="192"/>
        <v/>
      </c>
      <c r="R1127" s="55" t="str">
        <f t="shared" si="193"/>
        <v/>
      </c>
      <c r="S1127" s="52" t="str">
        <f t="shared" si="201"/>
        <v/>
      </c>
      <c r="T1127" s="81" t="str">
        <f t="shared" si="194"/>
        <v/>
      </c>
      <c r="U1127" s="53" t="str">
        <f>IF(S1127="","",COUNTIF($S$7:S1127,"該当２"))</f>
        <v/>
      </c>
      <c r="V1127" s="56" t="str">
        <f t="shared" si="195"/>
        <v/>
      </c>
      <c r="W1127" s="81" t="str">
        <f t="shared" si="196"/>
        <v/>
      </c>
      <c r="X1127" s="53" t="str">
        <f>IF(V1127="","",COUNTIF($V$7:V1127,"該当３"))</f>
        <v/>
      </c>
    </row>
    <row r="1128" spans="1:24">
      <c r="A1128" s="237">
        <v>2020301005</v>
      </c>
      <c r="B1128" s="237">
        <v>20</v>
      </c>
      <c r="C1128" s="238">
        <v>203</v>
      </c>
      <c r="D1128" s="239">
        <v>1</v>
      </c>
      <c r="E1128" s="238">
        <v>5</v>
      </c>
      <c r="F1128" s="237" t="s">
        <v>511</v>
      </c>
      <c r="G1128" s="237" t="s">
        <v>1416</v>
      </c>
      <c r="H1128" s="240" t="s">
        <v>4497</v>
      </c>
      <c r="I1128" s="237" t="s">
        <v>1420</v>
      </c>
      <c r="J1128" s="51"/>
      <c r="K1128" s="52" t="str">
        <f t="shared" si="197"/>
        <v/>
      </c>
      <c r="L1128" s="81" t="str">
        <f t="shared" si="198"/>
        <v/>
      </c>
      <c r="M1128" s="53" t="str">
        <f>IF(K1128="","",COUNTIF($K$7:K1128,"ﾘｽﾄ１"))</f>
        <v/>
      </c>
      <c r="N1128" s="53" t="str">
        <f t="shared" si="199"/>
        <v/>
      </c>
      <c r="O1128" s="54" t="str">
        <f t="shared" si="200"/>
        <v/>
      </c>
      <c r="P1128" s="53" t="str">
        <f t="shared" si="191"/>
        <v/>
      </c>
      <c r="Q1128" s="52" t="str">
        <f t="shared" si="192"/>
        <v/>
      </c>
      <c r="R1128" s="55" t="str">
        <f t="shared" si="193"/>
        <v/>
      </c>
      <c r="S1128" s="52" t="str">
        <f t="shared" si="201"/>
        <v/>
      </c>
      <c r="T1128" s="81" t="str">
        <f t="shared" si="194"/>
        <v/>
      </c>
      <c r="U1128" s="53" t="str">
        <f>IF(S1128="","",COUNTIF($S$7:S1128,"該当２"))</f>
        <v/>
      </c>
      <c r="V1128" s="56" t="str">
        <f t="shared" si="195"/>
        <v/>
      </c>
      <c r="W1128" s="81" t="str">
        <f t="shared" si="196"/>
        <v/>
      </c>
      <c r="X1128" s="53" t="str">
        <f>IF(V1128="","",COUNTIF($V$7:V1128,"該当３"))</f>
        <v/>
      </c>
    </row>
    <row r="1129" spans="1:24">
      <c r="A1129" s="237">
        <v>2020301006</v>
      </c>
      <c r="B1129" s="237">
        <v>20</v>
      </c>
      <c r="C1129" s="238">
        <v>203</v>
      </c>
      <c r="D1129" s="239">
        <v>1</v>
      </c>
      <c r="E1129" s="238">
        <v>6</v>
      </c>
      <c r="F1129" s="237" t="s">
        <v>511</v>
      </c>
      <c r="G1129" s="237" t="s">
        <v>1416</v>
      </c>
      <c r="H1129" s="240" t="s">
        <v>4497</v>
      </c>
      <c r="I1129" s="237" t="s">
        <v>1421</v>
      </c>
      <c r="J1129" s="51"/>
      <c r="K1129" s="52" t="str">
        <f t="shared" si="197"/>
        <v/>
      </c>
      <c r="L1129" s="81" t="str">
        <f t="shared" si="198"/>
        <v/>
      </c>
      <c r="M1129" s="53" t="str">
        <f>IF(K1129="","",COUNTIF($K$7:K1129,"ﾘｽﾄ１"))</f>
        <v/>
      </c>
      <c r="N1129" s="53" t="str">
        <f t="shared" si="199"/>
        <v/>
      </c>
      <c r="O1129" s="54" t="str">
        <f t="shared" si="200"/>
        <v/>
      </c>
      <c r="P1129" s="53" t="str">
        <f t="shared" si="191"/>
        <v/>
      </c>
      <c r="Q1129" s="52" t="str">
        <f t="shared" si="192"/>
        <v/>
      </c>
      <c r="R1129" s="55" t="str">
        <f t="shared" si="193"/>
        <v/>
      </c>
      <c r="S1129" s="52" t="str">
        <f t="shared" si="201"/>
        <v/>
      </c>
      <c r="T1129" s="81" t="str">
        <f t="shared" si="194"/>
        <v/>
      </c>
      <c r="U1129" s="53" t="str">
        <f>IF(S1129="","",COUNTIF($S$7:S1129,"該当２"))</f>
        <v/>
      </c>
      <c r="V1129" s="56" t="str">
        <f t="shared" si="195"/>
        <v/>
      </c>
      <c r="W1129" s="81" t="str">
        <f t="shared" si="196"/>
        <v/>
      </c>
      <c r="X1129" s="53" t="str">
        <f>IF(V1129="","",COUNTIF($V$7:V1129,"該当３"))</f>
        <v/>
      </c>
    </row>
    <row r="1130" spans="1:24">
      <c r="A1130" s="237">
        <v>2020301007</v>
      </c>
      <c r="B1130" s="237">
        <v>20</v>
      </c>
      <c r="C1130" s="238">
        <v>203</v>
      </c>
      <c r="D1130" s="239">
        <v>1</v>
      </c>
      <c r="E1130" s="238">
        <v>7</v>
      </c>
      <c r="F1130" s="237" t="s">
        <v>511</v>
      </c>
      <c r="G1130" s="237" t="s">
        <v>1416</v>
      </c>
      <c r="H1130" s="240" t="s">
        <v>4497</v>
      </c>
      <c r="I1130" s="237" t="s">
        <v>1422</v>
      </c>
      <c r="J1130" s="51"/>
      <c r="K1130" s="52" t="str">
        <f t="shared" si="197"/>
        <v/>
      </c>
      <c r="L1130" s="81" t="str">
        <f t="shared" si="198"/>
        <v/>
      </c>
      <c r="M1130" s="53" t="str">
        <f>IF(K1130="","",COUNTIF($K$7:K1130,"ﾘｽﾄ１"))</f>
        <v/>
      </c>
      <c r="N1130" s="53" t="str">
        <f t="shared" si="199"/>
        <v/>
      </c>
      <c r="O1130" s="54" t="str">
        <f t="shared" si="200"/>
        <v/>
      </c>
      <c r="P1130" s="53" t="str">
        <f t="shared" si="191"/>
        <v/>
      </c>
      <c r="Q1130" s="52" t="str">
        <f t="shared" si="192"/>
        <v/>
      </c>
      <c r="R1130" s="55" t="str">
        <f t="shared" si="193"/>
        <v/>
      </c>
      <c r="S1130" s="52" t="str">
        <f t="shared" si="201"/>
        <v/>
      </c>
      <c r="T1130" s="81" t="str">
        <f t="shared" si="194"/>
        <v/>
      </c>
      <c r="U1130" s="53" t="str">
        <f>IF(S1130="","",COUNTIF($S$7:S1130,"該当２"))</f>
        <v/>
      </c>
      <c r="V1130" s="56" t="str">
        <f t="shared" si="195"/>
        <v/>
      </c>
      <c r="W1130" s="81" t="str">
        <f t="shared" si="196"/>
        <v/>
      </c>
      <c r="X1130" s="53" t="str">
        <f>IF(V1130="","",COUNTIF($V$7:V1130,"該当３"))</f>
        <v/>
      </c>
    </row>
    <row r="1131" spans="1:24">
      <c r="A1131" s="237">
        <v>2020301008</v>
      </c>
      <c r="B1131" s="237">
        <v>20</v>
      </c>
      <c r="C1131" s="238">
        <v>203</v>
      </c>
      <c r="D1131" s="239">
        <v>1</v>
      </c>
      <c r="E1131" s="238">
        <v>8</v>
      </c>
      <c r="F1131" s="237" t="s">
        <v>511</v>
      </c>
      <c r="G1131" s="237" t="s">
        <v>1416</v>
      </c>
      <c r="H1131" s="240" t="s">
        <v>4497</v>
      </c>
      <c r="I1131" s="237" t="s">
        <v>1423</v>
      </c>
      <c r="J1131" s="51"/>
      <c r="K1131" s="52" t="str">
        <f t="shared" si="197"/>
        <v/>
      </c>
      <c r="L1131" s="81" t="str">
        <f t="shared" si="198"/>
        <v/>
      </c>
      <c r="M1131" s="53" t="str">
        <f>IF(K1131="","",COUNTIF($K$7:K1131,"ﾘｽﾄ１"))</f>
        <v/>
      </c>
      <c r="N1131" s="53" t="str">
        <f t="shared" si="199"/>
        <v/>
      </c>
      <c r="O1131" s="54" t="str">
        <f t="shared" si="200"/>
        <v/>
      </c>
      <c r="P1131" s="53" t="str">
        <f t="shared" si="191"/>
        <v/>
      </c>
      <c r="Q1131" s="52" t="str">
        <f t="shared" si="192"/>
        <v/>
      </c>
      <c r="R1131" s="55" t="str">
        <f t="shared" si="193"/>
        <v/>
      </c>
      <c r="S1131" s="52" t="str">
        <f t="shared" si="201"/>
        <v/>
      </c>
      <c r="T1131" s="81" t="str">
        <f t="shared" si="194"/>
        <v/>
      </c>
      <c r="U1131" s="53" t="str">
        <f>IF(S1131="","",COUNTIF($S$7:S1131,"該当２"))</f>
        <v/>
      </c>
      <c r="V1131" s="56" t="str">
        <f t="shared" si="195"/>
        <v/>
      </c>
      <c r="W1131" s="81" t="str">
        <f t="shared" si="196"/>
        <v/>
      </c>
      <c r="X1131" s="53" t="str">
        <f>IF(V1131="","",COUNTIF($V$7:V1131,"該当３"))</f>
        <v/>
      </c>
    </row>
    <row r="1132" spans="1:24">
      <c r="A1132" s="237">
        <v>2020301009</v>
      </c>
      <c r="B1132" s="237">
        <v>20</v>
      </c>
      <c r="C1132" s="238">
        <v>203</v>
      </c>
      <c r="D1132" s="239">
        <v>1</v>
      </c>
      <c r="E1132" s="238">
        <v>9</v>
      </c>
      <c r="F1132" s="237" t="s">
        <v>511</v>
      </c>
      <c r="G1132" s="237" t="s">
        <v>1416</v>
      </c>
      <c r="H1132" s="240" t="s">
        <v>4497</v>
      </c>
      <c r="I1132" s="237" t="s">
        <v>1424</v>
      </c>
      <c r="J1132" s="51"/>
      <c r="K1132" s="52" t="str">
        <f t="shared" si="197"/>
        <v/>
      </c>
      <c r="L1132" s="81" t="str">
        <f t="shared" si="198"/>
        <v/>
      </c>
      <c r="M1132" s="53" t="str">
        <f>IF(K1132="","",COUNTIF($K$7:K1132,"ﾘｽﾄ１"))</f>
        <v/>
      </c>
      <c r="N1132" s="53" t="str">
        <f t="shared" si="199"/>
        <v/>
      </c>
      <c r="O1132" s="54" t="str">
        <f t="shared" si="200"/>
        <v/>
      </c>
      <c r="P1132" s="53" t="str">
        <f t="shared" si="191"/>
        <v/>
      </c>
      <c r="Q1132" s="52" t="str">
        <f t="shared" si="192"/>
        <v/>
      </c>
      <c r="R1132" s="55" t="str">
        <f t="shared" si="193"/>
        <v/>
      </c>
      <c r="S1132" s="52" t="str">
        <f t="shared" si="201"/>
        <v/>
      </c>
      <c r="T1132" s="81" t="str">
        <f t="shared" si="194"/>
        <v/>
      </c>
      <c r="U1132" s="53" t="str">
        <f>IF(S1132="","",COUNTIF($S$7:S1132,"該当２"))</f>
        <v/>
      </c>
      <c r="V1132" s="56" t="str">
        <f t="shared" si="195"/>
        <v/>
      </c>
      <c r="W1132" s="81" t="str">
        <f t="shared" si="196"/>
        <v/>
      </c>
      <c r="X1132" s="53" t="str">
        <f>IF(V1132="","",COUNTIF($V$7:V1132,"該当３"))</f>
        <v/>
      </c>
    </row>
    <row r="1133" spans="1:24">
      <c r="A1133" s="237">
        <v>2020301010</v>
      </c>
      <c r="B1133" s="237">
        <v>20</v>
      </c>
      <c r="C1133" s="238">
        <v>203</v>
      </c>
      <c r="D1133" s="239">
        <v>1</v>
      </c>
      <c r="E1133" s="238">
        <v>10</v>
      </c>
      <c r="F1133" s="237" t="s">
        <v>511</v>
      </c>
      <c r="G1133" s="237" t="s">
        <v>1416</v>
      </c>
      <c r="H1133" s="240" t="s">
        <v>4497</v>
      </c>
      <c r="I1133" s="237" t="s">
        <v>1425</v>
      </c>
      <c r="J1133" s="51"/>
      <c r="K1133" s="52" t="str">
        <f t="shared" si="197"/>
        <v/>
      </c>
      <c r="L1133" s="81" t="str">
        <f t="shared" si="198"/>
        <v/>
      </c>
      <c r="M1133" s="53" t="str">
        <f>IF(K1133="","",COUNTIF($K$7:K1133,"ﾘｽﾄ１"))</f>
        <v/>
      </c>
      <c r="N1133" s="53" t="str">
        <f t="shared" si="199"/>
        <v/>
      </c>
      <c r="O1133" s="54" t="str">
        <f t="shared" si="200"/>
        <v/>
      </c>
      <c r="P1133" s="53" t="str">
        <f t="shared" si="191"/>
        <v/>
      </c>
      <c r="Q1133" s="52" t="str">
        <f t="shared" si="192"/>
        <v/>
      </c>
      <c r="R1133" s="55" t="str">
        <f t="shared" si="193"/>
        <v/>
      </c>
      <c r="S1133" s="52" t="str">
        <f t="shared" si="201"/>
        <v/>
      </c>
      <c r="T1133" s="81" t="str">
        <f t="shared" si="194"/>
        <v/>
      </c>
      <c r="U1133" s="53" t="str">
        <f>IF(S1133="","",COUNTIF($S$7:S1133,"該当２"))</f>
        <v/>
      </c>
      <c r="V1133" s="56" t="str">
        <f t="shared" si="195"/>
        <v/>
      </c>
      <c r="W1133" s="81" t="str">
        <f t="shared" si="196"/>
        <v/>
      </c>
      <c r="X1133" s="53" t="str">
        <f>IF(V1133="","",COUNTIF($V$7:V1133,"該当３"))</f>
        <v/>
      </c>
    </row>
    <row r="1134" spans="1:24">
      <c r="A1134" s="237">
        <v>2020301011</v>
      </c>
      <c r="B1134" s="237">
        <v>20</v>
      </c>
      <c r="C1134" s="238">
        <v>203</v>
      </c>
      <c r="D1134" s="239">
        <v>1</v>
      </c>
      <c r="E1134" s="238">
        <v>11</v>
      </c>
      <c r="F1134" s="237" t="s">
        <v>511</v>
      </c>
      <c r="G1134" s="237" t="s">
        <v>1416</v>
      </c>
      <c r="H1134" s="240" t="s">
        <v>4497</v>
      </c>
      <c r="I1134" s="237" t="s">
        <v>1426</v>
      </c>
      <c r="J1134" s="51"/>
      <c r="K1134" s="52" t="str">
        <f t="shared" si="197"/>
        <v/>
      </c>
      <c r="L1134" s="81" t="str">
        <f t="shared" si="198"/>
        <v/>
      </c>
      <c r="M1134" s="53" t="str">
        <f>IF(K1134="","",COUNTIF($K$7:K1134,"ﾘｽﾄ１"))</f>
        <v/>
      </c>
      <c r="N1134" s="53" t="str">
        <f t="shared" si="199"/>
        <v/>
      </c>
      <c r="O1134" s="54" t="str">
        <f t="shared" si="200"/>
        <v/>
      </c>
      <c r="P1134" s="53" t="str">
        <f t="shared" si="191"/>
        <v/>
      </c>
      <c r="Q1134" s="52" t="str">
        <f t="shared" si="192"/>
        <v/>
      </c>
      <c r="R1134" s="55" t="str">
        <f t="shared" si="193"/>
        <v/>
      </c>
      <c r="S1134" s="52" t="str">
        <f t="shared" si="201"/>
        <v/>
      </c>
      <c r="T1134" s="81" t="str">
        <f t="shared" si="194"/>
        <v/>
      </c>
      <c r="U1134" s="53" t="str">
        <f>IF(S1134="","",COUNTIF($S$7:S1134,"該当２"))</f>
        <v/>
      </c>
      <c r="V1134" s="56" t="str">
        <f t="shared" si="195"/>
        <v/>
      </c>
      <c r="W1134" s="81" t="str">
        <f t="shared" si="196"/>
        <v/>
      </c>
      <c r="X1134" s="53" t="str">
        <f>IF(V1134="","",COUNTIF($V$7:V1134,"該当３"))</f>
        <v/>
      </c>
    </row>
    <row r="1135" spans="1:24">
      <c r="A1135" s="237">
        <v>2020301012</v>
      </c>
      <c r="B1135" s="237">
        <v>20</v>
      </c>
      <c r="C1135" s="238">
        <v>203</v>
      </c>
      <c r="D1135" s="239">
        <v>1</v>
      </c>
      <c r="E1135" s="238">
        <v>12</v>
      </c>
      <c r="F1135" s="237" t="s">
        <v>511</v>
      </c>
      <c r="G1135" s="237" t="s">
        <v>1416</v>
      </c>
      <c r="H1135" s="240" t="s">
        <v>4497</v>
      </c>
      <c r="I1135" s="237" t="s">
        <v>1427</v>
      </c>
      <c r="J1135" s="51"/>
      <c r="K1135" s="52" t="str">
        <f t="shared" si="197"/>
        <v/>
      </c>
      <c r="L1135" s="81" t="str">
        <f t="shared" si="198"/>
        <v/>
      </c>
      <c r="M1135" s="53" t="str">
        <f>IF(K1135="","",COUNTIF($K$7:K1135,"ﾘｽﾄ１"))</f>
        <v/>
      </c>
      <c r="N1135" s="53" t="str">
        <f t="shared" si="199"/>
        <v/>
      </c>
      <c r="O1135" s="54" t="str">
        <f t="shared" si="200"/>
        <v/>
      </c>
      <c r="P1135" s="53" t="str">
        <f t="shared" si="191"/>
        <v/>
      </c>
      <c r="Q1135" s="52" t="str">
        <f t="shared" si="192"/>
        <v/>
      </c>
      <c r="R1135" s="55" t="str">
        <f t="shared" si="193"/>
        <v/>
      </c>
      <c r="S1135" s="52" t="str">
        <f t="shared" si="201"/>
        <v/>
      </c>
      <c r="T1135" s="81" t="str">
        <f t="shared" si="194"/>
        <v/>
      </c>
      <c r="U1135" s="53" t="str">
        <f>IF(S1135="","",COUNTIF($S$7:S1135,"該当２"))</f>
        <v/>
      </c>
      <c r="V1135" s="56" t="str">
        <f t="shared" si="195"/>
        <v/>
      </c>
      <c r="W1135" s="81" t="str">
        <f t="shared" si="196"/>
        <v/>
      </c>
      <c r="X1135" s="53" t="str">
        <f>IF(V1135="","",COUNTIF($V$7:V1135,"該当３"))</f>
        <v/>
      </c>
    </row>
    <row r="1136" spans="1:24">
      <c r="A1136" s="237">
        <v>2020301013</v>
      </c>
      <c r="B1136" s="237">
        <v>20</v>
      </c>
      <c r="C1136" s="238">
        <v>203</v>
      </c>
      <c r="D1136" s="239">
        <v>1</v>
      </c>
      <c r="E1136" s="238">
        <v>13</v>
      </c>
      <c r="F1136" s="237" t="s">
        <v>511</v>
      </c>
      <c r="G1136" s="237" t="s">
        <v>1416</v>
      </c>
      <c r="H1136" s="240" t="s">
        <v>4497</v>
      </c>
      <c r="I1136" s="237" t="s">
        <v>1428</v>
      </c>
      <c r="J1136" s="51"/>
      <c r="K1136" s="52" t="str">
        <f t="shared" si="197"/>
        <v/>
      </c>
      <c r="L1136" s="81" t="str">
        <f t="shared" si="198"/>
        <v/>
      </c>
      <c r="M1136" s="53" t="str">
        <f>IF(K1136="","",COUNTIF($K$7:K1136,"ﾘｽﾄ１"))</f>
        <v/>
      </c>
      <c r="N1136" s="53" t="str">
        <f t="shared" si="199"/>
        <v/>
      </c>
      <c r="O1136" s="54" t="str">
        <f t="shared" si="200"/>
        <v/>
      </c>
      <c r="P1136" s="53" t="str">
        <f t="shared" si="191"/>
        <v/>
      </c>
      <c r="Q1136" s="52" t="str">
        <f t="shared" si="192"/>
        <v/>
      </c>
      <c r="R1136" s="55" t="str">
        <f t="shared" si="193"/>
        <v/>
      </c>
      <c r="S1136" s="52" t="str">
        <f t="shared" si="201"/>
        <v/>
      </c>
      <c r="T1136" s="81" t="str">
        <f t="shared" si="194"/>
        <v/>
      </c>
      <c r="U1136" s="53" t="str">
        <f>IF(S1136="","",COUNTIF($S$7:S1136,"該当２"))</f>
        <v/>
      </c>
      <c r="V1136" s="56" t="str">
        <f t="shared" si="195"/>
        <v/>
      </c>
      <c r="W1136" s="81" t="str">
        <f t="shared" si="196"/>
        <v/>
      </c>
      <c r="X1136" s="53" t="str">
        <f>IF(V1136="","",COUNTIF($V$7:V1136,"該当３"))</f>
        <v/>
      </c>
    </row>
    <row r="1137" spans="1:24">
      <c r="A1137" s="237">
        <v>2020301014</v>
      </c>
      <c r="B1137" s="237">
        <v>20</v>
      </c>
      <c r="C1137" s="238">
        <v>203</v>
      </c>
      <c r="D1137" s="239">
        <v>1</v>
      </c>
      <c r="E1137" s="238">
        <v>14</v>
      </c>
      <c r="F1137" s="237" t="s">
        <v>511</v>
      </c>
      <c r="G1137" s="237" t="s">
        <v>1416</v>
      </c>
      <c r="H1137" s="240" t="s">
        <v>4497</v>
      </c>
      <c r="I1137" s="237" t="s">
        <v>1429</v>
      </c>
      <c r="J1137" s="51"/>
      <c r="K1137" s="52" t="str">
        <f t="shared" si="197"/>
        <v/>
      </c>
      <c r="L1137" s="81" t="str">
        <f t="shared" si="198"/>
        <v/>
      </c>
      <c r="M1137" s="53" t="str">
        <f>IF(K1137="","",COUNTIF($K$7:K1137,"ﾘｽﾄ１"))</f>
        <v/>
      </c>
      <c r="N1137" s="53" t="str">
        <f t="shared" si="199"/>
        <v/>
      </c>
      <c r="O1137" s="54" t="str">
        <f t="shared" si="200"/>
        <v/>
      </c>
      <c r="P1137" s="53" t="str">
        <f t="shared" si="191"/>
        <v/>
      </c>
      <c r="Q1137" s="52" t="str">
        <f t="shared" si="192"/>
        <v/>
      </c>
      <c r="R1137" s="55" t="str">
        <f t="shared" si="193"/>
        <v/>
      </c>
      <c r="S1137" s="52" t="str">
        <f t="shared" si="201"/>
        <v/>
      </c>
      <c r="T1137" s="81" t="str">
        <f t="shared" si="194"/>
        <v/>
      </c>
      <c r="U1137" s="53" t="str">
        <f>IF(S1137="","",COUNTIF($S$7:S1137,"該当２"))</f>
        <v/>
      </c>
      <c r="V1137" s="56" t="str">
        <f t="shared" si="195"/>
        <v/>
      </c>
      <c r="W1137" s="81" t="str">
        <f t="shared" si="196"/>
        <v/>
      </c>
      <c r="X1137" s="53" t="str">
        <f>IF(V1137="","",COUNTIF($V$7:V1137,"該当３"))</f>
        <v/>
      </c>
    </row>
    <row r="1138" spans="1:24">
      <c r="A1138" s="237">
        <v>2020301015</v>
      </c>
      <c r="B1138" s="237">
        <v>20</v>
      </c>
      <c r="C1138" s="238">
        <v>203</v>
      </c>
      <c r="D1138" s="239">
        <v>1</v>
      </c>
      <c r="E1138" s="238">
        <v>15</v>
      </c>
      <c r="F1138" s="237" t="s">
        <v>511</v>
      </c>
      <c r="G1138" s="237" t="s">
        <v>1416</v>
      </c>
      <c r="H1138" s="240" t="s">
        <v>4497</v>
      </c>
      <c r="I1138" s="237" t="s">
        <v>1430</v>
      </c>
      <c r="J1138" s="51"/>
      <c r="K1138" s="52" t="str">
        <f t="shared" si="197"/>
        <v/>
      </c>
      <c r="L1138" s="81" t="str">
        <f t="shared" si="198"/>
        <v/>
      </c>
      <c r="M1138" s="53" t="str">
        <f>IF(K1138="","",COUNTIF($K$7:K1138,"ﾘｽﾄ１"))</f>
        <v/>
      </c>
      <c r="N1138" s="53" t="str">
        <f t="shared" si="199"/>
        <v/>
      </c>
      <c r="O1138" s="54" t="str">
        <f t="shared" si="200"/>
        <v/>
      </c>
      <c r="P1138" s="53" t="str">
        <f t="shared" si="191"/>
        <v/>
      </c>
      <c r="Q1138" s="52" t="str">
        <f t="shared" si="192"/>
        <v/>
      </c>
      <c r="R1138" s="55" t="str">
        <f t="shared" si="193"/>
        <v/>
      </c>
      <c r="S1138" s="52" t="str">
        <f t="shared" si="201"/>
        <v/>
      </c>
      <c r="T1138" s="81" t="str">
        <f t="shared" si="194"/>
        <v/>
      </c>
      <c r="U1138" s="53" t="str">
        <f>IF(S1138="","",COUNTIF($S$7:S1138,"該当２"))</f>
        <v/>
      </c>
      <c r="V1138" s="56" t="str">
        <f t="shared" si="195"/>
        <v/>
      </c>
      <c r="W1138" s="81" t="str">
        <f t="shared" si="196"/>
        <v/>
      </c>
      <c r="X1138" s="53" t="str">
        <f>IF(V1138="","",COUNTIF($V$7:V1138,"該当３"))</f>
        <v/>
      </c>
    </row>
    <row r="1139" spans="1:24">
      <c r="A1139" s="237">
        <v>2020301016</v>
      </c>
      <c r="B1139" s="237">
        <v>20</v>
      </c>
      <c r="C1139" s="238">
        <v>203</v>
      </c>
      <c r="D1139" s="239">
        <v>1</v>
      </c>
      <c r="E1139" s="238">
        <v>16</v>
      </c>
      <c r="F1139" s="237" t="s">
        <v>511</v>
      </c>
      <c r="G1139" s="237" t="s">
        <v>1416</v>
      </c>
      <c r="H1139" s="240" t="s">
        <v>4497</v>
      </c>
      <c r="I1139" s="237" t="s">
        <v>1431</v>
      </c>
      <c r="J1139" s="51"/>
      <c r="K1139" s="52" t="str">
        <f t="shared" si="197"/>
        <v/>
      </c>
      <c r="L1139" s="81" t="str">
        <f t="shared" si="198"/>
        <v/>
      </c>
      <c r="M1139" s="53" t="str">
        <f>IF(K1139="","",COUNTIF($K$7:K1139,"ﾘｽﾄ１"))</f>
        <v/>
      </c>
      <c r="N1139" s="53" t="str">
        <f t="shared" si="199"/>
        <v/>
      </c>
      <c r="O1139" s="54" t="str">
        <f t="shared" si="200"/>
        <v/>
      </c>
      <c r="P1139" s="53" t="str">
        <f t="shared" si="191"/>
        <v/>
      </c>
      <c r="Q1139" s="52" t="str">
        <f t="shared" si="192"/>
        <v/>
      </c>
      <c r="R1139" s="55" t="str">
        <f t="shared" si="193"/>
        <v/>
      </c>
      <c r="S1139" s="52" t="str">
        <f t="shared" si="201"/>
        <v/>
      </c>
      <c r="T1139" s="81" t="str">
        <f t="shared" si="194"/>
        <v/>
      </c>
      <c r="U1139" s="53" t="str">
        <f>IF(S1139="","",COUNTIF($S$7:S1139,"該当２"))</f>
        <v/>
      </c>
      <c r="V1139" s="56" t="str">
        <f t="shared" si="195"/>
        <v/>
      </c>
      <c r="W1139" s="81" t="str">
        <f t="shared" si="196"/>
        <v/>
      </c>
      <c r="X1139" s="53" t="str">
        <f>IF(V1139="","",COUNTIF($V$7:V1139,"該当３"))</f>
        <v/>
      </c>
    </row>
    <row r="1140" spans="1:24">
      <c r="A1140" s="237">
        <v>2020301017</v>
      </c>
      <c r="B1140" s="237">
        <v>20</v>
      </c>
      <c r="C1140" s="238">
        <v>203</v>
      </c>
      <c r="D1140" s="239">
        <v>1</v>
      </c>
      <c r="E1140" s="238">
        <v>17</v>
      </c>
      <c r="F1140" s="237" t="s">
        <v>511</v>
      </c>
      <c r="G1140" s="237" t="s">
        <v>1416</v>
      </c>
      <c r="H1140" s="240" t="s">
        <v>4497</v>
      </c>
      <c r="I1140" s="237" t="s">
        <v>1432</v>
      </c>
      <c r="J1140" s="51"/>
      <c r="K1140" s="52" t="str">
        <f t="shared" si="197"/>
        <v/>
      </c>
      <c r="L1140" s="81" t="str">
        <f t="shared" si="198"/>
        <v/>
      </c>
      <c r="M1140" s="53" t="str">
        <f>IF(K1140="","",COUNTIF($K$7:K1140,"ﾘｽﾄ１"))</f>
        <v/>
      </c>
      <c r="N1140" s="53" t="str">
        <f t="shared" si="199"/>
        <v/>
      </c>
      <c r="O1140" s="54" t="str">
        <f t="shared" si="200"/>
        <v/>
      </c>
      <c r="P1140" s="53" t="str">
        <f t="shared" si="191"/>
        <v/>
      </c>
      <c r="Q1140" s="52" t="str">
        <f t="shared" si="192"/>
        <v/>
      </c>
      <c r="R1140" s="55" t="str">
        <f t="shared" si="193"/>
        <v/>
      </c>
      <c r="S1140" s="52" t="str">
        <f t="shared" si="201"/>
        <v/>
      </c>
      <c r="T1140" s="81" t="str">
        <f t="shared" si="194"/>
        <v/>
      </c>
      <c r="U1140" s="53" t="str">
        <f>IF(S1140="","",COUNTIF($S$7:S1140,"該当２"))</f>
        <v/>
      </c>
      <c r="V1140" s="56" t="str">
        <f t="shared" si="195"/>
        <v/>
      </c>
      <c r="W1140" s="81" t="str">
        <f t="shared" si="196"/>
        <v/>
      </c>
      <c r="X1140" s="53" t="str">
        <f>IF(V1140="","",COUNTIF($V$7:V1140,"該当３"))</f>
        <v/>
      </c>
    </row>
    <row r="1141" spans="1:24">
      <c r="A1141" s="237">
        <v>2020301018</v>
      </c>
      <c r="B1141" s="237">
        <v>20</v>
      </c>
      <c r="C1141" s="238">
        <v>203</v>
      </c>
      <c r="D1141" s="239">
        <v>1</v>
      </c>
      <c r="E1141" s="238">
        <v>18</v>
      </c>
      <c r="F1141" s="237" t="s">
        <v>511</v>
      </c>
      <c r="G1141" s="237" t="s">
        <v>1416</v>
      </c>
      <c r="H1141" s="240" t="s">
        <v>4497</v>
      </c>
      <c r="I1141" s="237" t="s">
        <v>1433</v>
      </c>
      <c r="J1141" s="51"/>
      <c r="K1141" s="52" t="str">
        <f t="shared" si="197"/>
        <v/>
      </c>
      <c r="L1141" s="81" t="str">
        <f t="shared" si="198"/>
        <v/>
      </c>
      <c r="M1141" s="53" t="str">
        <f>IF(K1141="","",COUNTIF($K$7:K1141,"ﾘｽﾄ１"))</f>
        <v/>
      </c>
      <c r="N1141" s="53" t="str">
        <f t="shared" si="199"/>
        <v/>
      </c>
      <c r="O1141" s="54" t="str">
        <f t="shared" si="200"/>
        <v/>
      </c>
      <c r="P1141" s="53" t="str">
        <f t="shared" si="191"/>
        <v/>
      </c>
      <c r="Q1141" s="52" t="str">
        <f t="shared" si="192"/>
        <v/>
      </c>
      <c r="R1141" s="55" t="str">
        <f t="shared" si="193"/>
        <v/>
      </c>
      <c r="S1141" s="52" t="str">
        <f t="shared" si="201"/>
        <v/>
      </c>
      <c r="T1141" s="81" t="str">
        <f t="shared" si="194"/>
        <v/>
      </c>
      <c r="U1141" s="53" t="str">
        <f>IF(S1141="","",COUNTIF($S$7:S1141,"該当２"))</f>
        <v/>
      </c>
      <c r="V1141" s="56" t="str">
        <f t="shared" si="195"/>
        <v/>
      </c>
      <c r="W1141" s="81" t="str">
        <f t="shared" si="196"/>
        <v/>
      </c>
      <c r="X1141" s="53" t="str">
        <f>IF(V1141="","",COUNTIF($V$7:V1141,"該当３"))</f>
        <v/>
      </c>
    </row>
    <row r="1142" spans="1:24">
      <c r="A1142" s="237">
        <v>2020301019</v>
      </c>
      <c r="B1142" s="237">
        <v>20</v>
      </c>
      <c r="C1142" s="238">
        <v>203</v>
      </c>
      <c r="D1142" s="239">
        <v>1</v>
      </c>
      <c r="E1142" s="238">
        <v>19</v>
      </c>
      <c r="F1142" s="237" t="s">
        <v>511</v>
      </c>
      <c r="G1142" s="237" t="s">
        <v>1416</v>
      </c>
      <c r="H1142" s="240" t="s">
        <v>4497</v>
      </c>
      <c r="I1142" s="237" t="s">
        <v>1434</v>
      </c>
      <c r="J1142" s="51"/>
      <c r="K1142" s="52" t="str">
        <f t="shared" si="197"/>
        <v/>
      </c>
      <c r="L1142" s="81" t="str">
        <f t="shared" si="198"/>
        <v/>
      </c>
      <c r="M1142" s="53" t="str">
        <f>IF(K1142="","",COUNTIF($K$7:K1142,"ﾘｽﾄ１"))</f>
        <v/>
      </c>
      <c r="N1142" s="53" t="str">
        <f t="shared" si="199"/>
        <v/>
      </c>
      <c r="O1142" s="54" t="str">
        <f t="shared" si="200"/>
        <v/>
      </c>
      <c r="P1142" s="53" t="str">
        <f t="shared" si="191"/>
        <v/>
      </c>
      <c r="Q1142" s="52" t="str">
        <f t="shared" si="192"/>
        <v/>
      </c>
      <c r="R1142" s="55" t="str">
        <f t="shared" si="193"/>
        <v/>
      </c>
      <c r="S1142" s="52" t="str">
        <f t="shared" si="201"/>
        <v/>
      </c>
      <c r="T1142" s="81" t="str">
        <f t="shared" si="194"/>
        <v/>
      </c>
      <c r="U1142" s="53" t="str">
        <f>IF(S1142="","",COUNTIF($S$7:S1142,"該当２"))</f>
        <v/>
      </c>
      <c r="V1142" s="56" t="str">
        <f t="shared" si="195"/>
        <v/>
      </c>
      <c r="W1142" s="81" t="str">
        <f t="shared" si="196"/>
        <v/>
      </c>
      <c r="X1142" s="53" t="str">
        <f>IF(V1142="","",COUNTIF($V$7:V1142,"該当３"))</f>
        <v/>
      </c>
    </row>
    <row r="1143" spans="1:24">
      <c r="A1143" s="237">
        <v>2020301020</v>
      </c>
      <c r="B1143" s="237">
        <v>20</v>
      </c>
      <c r="C1143" s="238">
        <v>203</v>
      </c>
      <c r="D1143" s="239">
        <v>1</v>
      </c>
      <c r="E1143" s="238">
        <v>20</v>
      </c>
      <c r="F1143" s="237" t="s">
        <v>511</v>
      </c>
      <c r="G1143" s="237" t="s">
        <v>1416</v>
      </c>
      <c r="H1143" s="240" t="s">
        <v>4497</v>
      </c>
      <c r="I1143" s="237" t="s">
        <v>1435</v>
      </c>
      <c r="J1143" s="51"/>
      <c r="K1143" s="52" t="str">
        <f t="shared" si="197"/>
        <v/>
      </c>
      <c r="L1143" s="81" t="str">
        <f t="shared" si="198"/>
        <v/>
      </c>
      <c r="M1143" s="53" t="str">
        <f>IF(K1143="","",COUNTIF($K$7:K1143,"ﾘｽﾄ１"))</f>
        <v/>
      </c>
      <c r="N1143" s="53" t="str">
        <f t="shared" si="199"/>
        <v/>
      </c>
      <c r="O1143" s="54" t="str">
        <f t="shared" si="200"/>
        <v/>
      </c>
      <c r="P1143" s="53" t="str">
        <f t="shared" si="191"/>
        <v/>
      </c>
      <c r="Q1143" s="52" t="str">
        <f t="shared" si="192"/>
        <v/>
      </c>
      <c r="R1143" s="55" t="str">
        <f t="shared" si="193"/>
        <v/>
      </c>
      <c r="S1143" s="52" t="str">
        <f t="shared" si="201"/>
        <v/>
      </c>
      <c r="T1143" s="81" t="str">
        <f t="shared" si="194"/>
        <v/>
      </c>
      <c r="U1143" s="53" t="str">
        <f>IF(S1143="","",COUNTIF($S$7:S1143,"該当２"))</f>
        <v/>
      </c>
      <c r="V1143" s="56" t="str">
        <f t="shared" si="195"/>
        <v/>
      </c>
      <c r="W1143" s="81" t="str">
        <f t="shared" si="196"/>
        <v/>
      </c>
      <c r="X1143" s="53" t="str">
        <f>IF(V1143="","",COUNTIF($V$7:V1143,"該当３"))</f>
        <v/>
      </c>
    </row>
    <row r="1144" spans="1:24">
      <c r="A1144" s="237">
        <v>2020301021</v>
      </c>
      <c r="B1144" s="237">
        <v>20</v>
      </c>
      <c r="C1144" s="238">
        <v>203</v>
      </c>
      <c r="D1144" s="239">
        <v>1</v>
      </c>
      <c r="E1144" s="238">
        <v>21</v>
      </c>
      <c r="F1144" s="237" t="s">
        <v>511</v>
      </c>
      <c r="G1144" s="237" t="s">
        <v>1416</v>
      </c>
      <c r="H1144" s="240" t="s">
        <v>4497</v>
      </c>
      <c r="I1144" s="237" t="s">
        <v>459</v>
      </c>
      <c r="J1144" s="51"/>
      <c r="K1144" s="52" t="str">
        <f t="shared" si="197"/>
        <v/>
      </c>
      <c r="L1144" s="81" t="str">
        <f t="shared" si="198"/>
        <v/>
      </c>
      <c r="M1144" s="53" t="str">
        <f>IF(K1144="","",COUNTIF($K$7:K1144,"ﾘｽﾄ１"))</f>
        <v/>
      </c>
      <c r="N1144" s="53" t="str">
        <f t="shared" si="199"/>
        <v/>
      </c>
      <c r="O1144" s="54" t="str">
        <f t="shared" si="200"/>
        <v/>
      </c>
      <c r="P1144" s="53" t="str">
        <f t="shared" si="191"/>
        <v/>
      </c>
      <c r="Q1144" s="52" t="str">
        <f t="shared" si="192"/>
        <v/>
      </c>
      <c r="R1144" s="55" t="str">
        <f t="shared" si="193"/>
        <v/>
      </c>
      <c r="S1144" s="52" t="str">
        <f t="shared" si="201"/>
        <v/>
      </c>
      <c r="T1144" s="81" t="str">
        <f t="shared" si="194"/>
        <v/>
      </c>
      <c r="U1144" s="53" t="str">
        <f>IF(S1144="","",COUNTIF($S$7:S1144,"該当２"))</f>
        <v/>
      </c>
      <c r="V1144" s="56" t="str">
        <f t="shared" si="195"/>
        <v/>
      </c>
      <c r="W1144" s="81" t="str">
        <f t="shared" si="196"/>
        <v/>
      </c>
      <c r="X1144" s="53" t="str">
        <f>IF(V1144="","",COUNTIF($V$7:V1144,"該当３"))</f>
        <v/>
      </c>
    </row>
    <row r="1145" spans="1:24">
      <c r="A1145" s="237">
        <v>2020301022</v>
      </c>
      <c r="B1145" s="237">
        <v>20</v>
      </c>
      <c r="C1145" s="238">
        <v>203</v>
      </c>
      <c r="D1145" s="239">
        <v>1</v>
      </c>
      <c r="E1145" s="238">
        <v>22</v>
      </c>
      <c r="F1145" s="237" t="s">
        <v>511</v>
      </c>
      <c r="G1145" s="237" t="s">
        <v>1416</v>
      </c>
      <c r="H1145" s="240" t="s">
        <v>4497</v>
      </c>
      <c r="I1145" s="237" t="s">
        <v>419</v>
      </c>
      <c r="J1145" s="51"/>
      <c r="K1145" s="52" t="str">
        <f t="shared" si="197"/>
        <v/>
      </c>
      <c r="L1145" s="81" t="str">
        <f t="shared" si="198"/>
        <v/>
      </c>
      <c r="M1145" s="53" t="str">
        <f>IF(K1145="","",COUNTIF($K$7:K1145,"ﾘｽﾄ１"))</f>
        <v/>
      </c>
      <c r="N1145" s="53" t="str">
        <f t="shared" si="199"/>
        <v/>
      </c>
      <c r="O1145" s="54" t="str">
        <f t="shared" si="200"/>
        <v/>
      </c>
      <c r="P1145" s="53" t="str">
        <f t="shared" si="191"/>
        <v/>
      </c>
      <c r="Q1145" s="52" t="str">
        <f t="shared" si="192"/>
        <v/>
      </c>
      <c r="R1145" s="55" t="str">
        <f t="shared" si="193"/>
        <v/>
      </c>
      <c r="S1145" s="52" t="str">
        <f t="shared" si="201"/>
        <v/>
      </c>
      <c r="T1145" s="81" t="str">
        <f t="shared" si="194"/>
        <v/>
      </c>
      <c r="U1145" s="53" t="str">
        <f>IF(S1145="","",COUNTIF($S$7:S1145,"該当２"))</f>
        <v/>
      </c>
      <c r="V1145" s="56" t="str">
        <f t="shared" si="195"/>
        <v/>
      </c>
      <c r="W1145" s="81" t="str">
        <f t="shared" si="196"/>
        <v/>
      </c>
      <c r="X1145" s="53" t="str">
        <f>IF(V1145="","",COUNTIF($V$7:V1145,"該当３"))</f>
        <v/>
      </c>
    </row>
    <row r="1146" spans="1:24">
      <c r="A1146" s="237">
        <v>2020301023</v>
      </c>
      <c r="B1146" s="237">
        <v>20</v>
      </c>
      <c r="C1146" s="238">
        <v>203</v>
      </c>
      <c r="D1146" s="239">
        <v>1</v>
      </c>
      <c r="E1146" s="238">
        <v>23</v>
      </c>
      <c r="F1146" s="237" t="s">
        <v>511</v>
      </c>
      <c r="G1146" s="237" t="s">
        <v>1416</v>
      </c>
      <c r="H1146" s="240" t="s">
        <v>4497</v>
      </c>
      <c r="I1146" s="237" t="s">
        <v>1436</v>
      </c>
      <c r="J1146" s="51"/>
      <c r="K1146" s="52" t="str">
        <f t="shared" si="197"/>
        <v/>
      </c>
      <c r="L1146" s="81" t="str">
        <f t="shared" si="198"/>
        <v/>
      </c>
      <c r="M1146" s="53" t="str">
        <f>IF(K1146="","",COUNTIF($K$7:K1146,"ﾘｽﾄ１"))</f>
        <v/>
      </c>
      <c r="N1146" s="53" t="str">
        <f t="shared" si="199"/>
        <v/>
      </c>
      <c r="O1146" s="54" t="str">
        <f t="shared" si="200"/>
        <v/>
      </c>
      <c r="P1146" s="53" t="str">
        <f t="shared" si="191"/>
        <v/>
      </c>
      <c r="Q1146" s="52" t="str">
        <f t="shared" si="192"/>
        <v/>
      </c>
      <c r="R1146" s="55" t="str">
        <f t="shared" si="193"/>
        <v/>
      </c>
      <c r="S1146" s="52" t="str">
        <f t="shared" si="201"/>
        <v/>
      </c>
      <c r="T1146" s="81" t="str">
        <f t="shared" si="194"/>
        <v/>
      </c>
      <c r="U1146" s="53" t="str">
        <f>IF(S1146="","",COUNTIF($S$7:S1146,"該当２"))</f>
        <v/>
      </c>
      <c r="V1146" s="56" t="str">
        <f t="shared" si="195"/>
        <v/>
      </c>
      <c r="W1146" s="81" t="str">
        <f t="shared" si="196"/>
        <v/>
      </c>
      <c r="X1146" s="53" t="str">
        <f>IF(V1146="","",COUNTIF($V$7:V1146,"該当３"))</f>
        <v/>
      </c>
    </row>
    <row r="1147" spans="1:24">
      <c r="A1147" s="237">
        <v>2020301024</v>
      </c>
      <c r="B1147" s="237">
        <v>20</v>
      </c>
      <c r="C1147" s="238">
        <v>203</v>
      </c>
      <c r="D1147" s="239">
        <v>1</v>
      </c>
      <c r="E1147" s="238">
        <v>24</v>
      </c>
      <c r="F1147" s="237" t="s">
        <v>511</v>
      </c>
      <c r="G1147" s="237" t="s">
        <v>1416</v>
      </c>
      <c r="H1147" s="240" t="s">
        <v>4497</v>
      </c>
      <c r="I1147" s="237" t="s">
        <v>1437</v>
      </c>
      <c r="J1147" s="51"/>
      <c r="K1147" s="52" t="str">
        <f t="shared" si="197"/>
        <v/>
      </c>
      <c r="L1147" s="81" t="str">
        <f t="shared" si="198"/>
        <v/>
      </c>
      <c r="M1147" s="53" t="str">
        <f>IF(K1147="","",COUNTIF($K$7:K1147,"ﾘｽﾄ１"))</f>
        <v/>
      </c>
      <c r="N1147" s="53" t="str">
        <f t="shared" si="199"/>
        <v/>
      </c>
      <c r="O1147" s="54" t="str">
        <f t="shared" si="200"/>
        <v/>
      </c>
      <c r="P1147" s="53" t="str">
        <f t="shared" si="191"/>
        <v/>
      </c>
      <c r="Q1147" s="52" t="str">
        <f t="shared" si="192"/>
        <v/>
      </c>
      <c r="R1147" s="55" t="str">
        <f t="shared" si="193"/>
        <v/>
      </c>
      <c r="S1147" s="52" t="str">
        <f t="shared" si="201"/>
        <v/>
      </c>
      <c r="T1147" s="81" t="str">
        <f t="shared" si="194"/>
        <v/>
      </c>
      <c r="U1147" s="53" t="str">
        <f>IF(S1147="","",COUNTIF($S$7:S1147,"該当２"))</f>
        <v/>
      </c>
      <c r="V1147" s="56" t="str">
        <f t="shared" si="195"/>
        <v/>
      </c>
      <c r="W1147" s="81" t="str">
        <f t="shared" si="196"/>
        <v/>
      </c>
      <c r="X1147" s="53" t="str">
        <f>IF(V1147="","",COUNTIF($V$7:V1147,"該当３"))</f>
        <v/>
      </c>
    </row>
    <row r="1148" spans="1:24">
      <c r="A1148" s="237">
        <v>2020301025</v>
      </c>
      <c r="B1148" s="237">
        <v>20</v>
      </c>
      <c r="C1148" s="238">
        <v>203</v>
      </c>
      <c r="D1148" s="239">
        <v>1</v>
      </c>
      <c r="E1148" s="238">
        <v>25</v>
      </c>
      <c r="F1148" s="237" t="s">
        <v>511</v>
      </c>
      <c r="G1148" s="237" t="s">
        <v>1416</v>
      </c>
      <c r="H1148" s="240" t="s">
        <v>4497</v>
      </c>
      <c r="I1148" s="237" t="s">
        <v>1438</v>
      </c>
      <c r="J1148" s="51"/>
      <c r="K1148" s="52" t="str">
        <f t="shared" si="197"/>
        <v/>
      </c>
      <c r="L1148" s="81" t="str">
        <f t="shared" si="198"/>
        <v/>
      </c>
      <c r="M1148" s="53" t="str">
        <f>IF(K1148="","",COUNTIF($K$7:K1148,"ﾘｽﾄ１"))</f>
        <v/>
      </c>
      <c r="N1148" s="53" t="str">
        <f t="shared" si="199"/>
        <v/>
      </c>
      <c r="O1148" s="54" t="str">
        <f t="shared" si="200"/>
        <v/>
      </c>
      <c r="P1148" s="53" t="str">
        <f t="shared" si="191"/>
        <v/>
      </c>
      <c r="Q1148" s="52" t="str">
        <f t="shared" si="192"/>
        <v/>
      </c>
      <c r="R1148" s="55" t="str">
        <f t="shared" si="193"/>
        <v/>
      </c>
      <c r="S1148" s="52" t="str">
        <f t="shared" si="201"/>
        <v/>
      </c>
      <c r="T1148" s="81" t="str">
        <f t="shared" si="194"/>
        <v/>
      </c>
      <c r="U1148" s="53" t="str">
        <f>IF(S1148="","",COUNTIF($S$7:S1148,"該当２"))</f>
        <v/>
      </c>
      <c r="V1148" s="56" t="str">
        <f t="shared" si="195"/>
        <v/>
      </c>
      <c r="W1148" s="81" t="str">
        <f t="shared" si="196"/>
        <v/>
      </c>
      <c r="X1148" s="53" t="str">
        <f>IF(V1148="","",COUNTIF($V$7:V1148,"該当３"))</f>
        <v/>
      </c>
    </row>
    <row r="1149" spans="1:24">
      <c r="A1149" s="237">
        <v>2020301026</v>
      </c>
      <c r="B1149" s="237">
        <v>20</v>
      </c>
      <c r="C1149" s="238">
        <v>203</v>
      </c>
      <c r="D1149" s="239">
        <v>1</v>
      </c>
      <c r="E1149" s="238">
        <v>26</v>
      </c>
      <c r="F1149" s="237" t="s">
        <v>511</v>
      </c>
      <c r="G1149" s="237" t="s">
        <v>1416</v>
      </c>
      <c r="H1149" s="240" t="s">
        <v>4497</v>
      </c>
      <c r="I1149" s="237" t="s">
        <v>1439</v>
      </c>
      <c r="J1149" s="51"/>
      <c r="K1149" s="52" t="str">
        <f t="shared" si="197"/>
        <v/>
      </c>
      <c r="L1149" s="81" t="str">
        <f t="shared" si="198"/>
        <v/>
      </c>
      <c r="M1149" s="53" t="str">
        <f>IF(K1149="","",COUNTIF($K$7:K1149,"ﾘｽﾄ１"))</f>
        <v/>
      </c>
      <c r="N1149" s="53" t="str">
        <f t="shared" si="199"/>
        <v/>
      </c>
      <c r="O1149" s="54" t="str">
        <f t="shared" si="200"/>
        <v/>
      </c>
      <c r="P1149" s="53" t="str">
        <f t="shared" si="191"/>
        <v/>
      </c>
      <c r="Q1149" s="52" t="str">
        <f t="shared" si="192"/>
        <v/>
      </c>
      <c r="R1149" s="55" t="str">
        <f t="shared" si="193"/>
        <v/>
      </c>
      <c r="S1149" s="52" t="str">
        <f t="shared" si="201"/>
        <v/>
      </c>
      <c r="T1149" s="81" t="str">
        <f t="shared" si="194"/>
        <v/>
      </c>
      <c r="U1149" s="53" t="str">
        <f>IF(S1149="","",COUNTIF($S$7:S1149,"該当２"))</f>
        <v/>
      </c>
      <c r="V1149" s="56" t="str">
        <f t="shared" si="195"/>
        <v/>
      </c>
      <c r="W1149" s="81" t="str">
        <f t="shared" si="196"/>
        <v/>
      </c>
      <c r="X1149" s="53" t="str">
        <f>IF(V1149="","",COUNTIF($V$7:V1149,"該当３"))</f>
        <v/>
      </c>
    </row>
    <row r="1150" spans="1:24">
      <c r="A1150" s="237">
        <v>2020301027</v>
      </c>
      <c r="B1150" s="237">
        <v>20</v>
      </c>
      <c r="C1150" s="238">
        <v>203</v>
      </c>
      <c r="D1150" s="239">
        <v>1</v>
      </c>
      <c r="E1150" s="238">
        <v>27</v>
      </c>
      <c r="F1150" s="237" t="s">
        <v>511</v>
      </c>
      <c r="G1150" s="237" t="s">
        <v>1416</v>
      </c>
      <c r="H1150" s="240" t="s">
        <v>4497</v>
      </c>
      <c r="I1150" s="237" t="s">
        <v>454</v>
      </c>
      <c r="J1150" s="51"/>
      <c r="K1150" s="52" t="str">
        <f t="shared" si="197"/>
        <v/>
      </c>
      <c r="L1150" s="81" t="str">
        <f t="shared" si="198"/>
        <v/>
      </c>
      <c r="M1150" s="53" t="str">
        <f>IF(K1150="","",COUNTIF($K$7:K1150,"ﾘｽﾄ１"))</f>
        <v/>
      </c>
      <c r="N1150" s="53" t="str">
        <f t="shared" si="199"/>
        <v/>
      </c>
      <c r="O1150" s="54" t="str">
        <f t="shared" si="200"/>
        <v/>
      </c>
      <c r="P1150" s="53" t="str">
        <f t="shared" si="191"/>
        <v/>
      </c>
      <c r="Q1150" s="52" t="str">
        <f t="shared" si="192"/>
        <v/>
      </c>
      <c r="R1150" s="55" t="str">
        <f t="shared" si="193"/>
        <v/>
      </c>
      <c r="S1150" s="52" t="str">
        <f t="shared" si="201"/>
        <v/>
      </c>
      <c r="T1150" s="81" t="str">
        <f t="shared" si="194"/>
        <v/>
      </c>
      <c r="U1150" s="53" t="str">
        <f>IF(S1150="","",COUNTIF($S$7:S1150,"該当２"))</f>
        <v/>
      </c>
      <c r="V1150" s="56" t="str">
        <f t="shared" si="195"/>
        <v/>
      </c>
      <c r="W1150" s="81" t="str">
        <f t="shared" si="196"/>
        <v/>
      </c>
      <c r="X1150" s="53" t="str">
        <f>IF(V1150="","",COUNTIF($V$7:V1150,"該当３"))</f>
        <v/>
      </c>
    </row>
    <row r="1151" spans="1:24">
      <c r="A1151" s="237">
        <v>2020301028</v>
      </c>
      <c r="B1151" s="237">
        <v>20</v>
      </c>
      <c r="C1151" s="238">
        <v>203</v>
      </c>
      <c r="D1151" s="239">
        <v>1</v>
      </c>
      <c r="E1151" s="238">
        <v>28</v>
      </c>
      <c r="F1151" s="237" t="s">
        <v>511</v>
      </c>
      <c r="G1151" s="237" t="s">
        <v>1416</v>
      </c>
      <c r="H1151" s="240" t="s">
        <v>4497</v>
      </c>
      <c r="I1151" s="237" t="s">
        <v>1440</v>
      </c>
      <c r="J1151" s="51"/>
      <c r="K1151" s="52" t="str">
        <f t="shared" si="197"/>
        <v/>
      </c>
      <c r="L1151" s="81" t="str">
        <f t="shared" si="198"/>
        <v/>
      </c>
      <c r="M1151" s="53" t="str">
        <f>IF(K1151="","",COUNTIF($K$7:K1151,"ﾘｽﾄ１"))</f>
        <v/>
      </c>
      <c r="N1151" s="53" t="str">
        <f t="shared" si="199"/>
        <v/>
      </c>
      <c r="O1151" s="54" t="str">
        <f t="shared" si="200"/>
        <v/>
      </c>
      <c r="P1151" s="53" t="str">
        <f t="shared" si="191"/>
        <v/>
      </c>
      <c r="Q1151" s="52" t="str">
        <f t="shared" si="192"/>
        <v/>
      </c>
      <c r="R1151" s="55" t="str">
        <f t="shared" si="193"/>
        <v/>
      </c>
      <c r="S1151" s="52" t="str">
        <f t="shared" si="201"/>
        <v/>
      </c>
      <c r="T1151" s="81" t="str">
        <f t="shared" si="194"/>
        <v/>
      </c>
      <c r="U1151" s="53" t="str">
        <f>IF(S1151="","",COUNTIF($S$7:S1151,"該当２"))</f>
        <v/>
      </c>
      <c r="V1151" s="56" t="str">
        <f t="shared" si="195"/>
        <v/>
      </c>
      <c r="W1151" s="81" t="str">
        <f t="shared" si="196"/>
        <v/>
      </c>
      <c r="X1151" s="53" t="str">
        <f>IF(V1151="","",COUNTIF($V$7:V1151,"該当３"))</f>
        <v/>
      </c>
    </row>
    <row r="1152" spans="1:24">
      <c r="A1152" s="237">
        <v>2020301029</v>
      </c>
      <c r="B1152" s="237">
        <v>20</v>
      </c>
      <c r="C1152" s="238">
        <v>203</v>
      </c>
      <c r="D1152" s="239">
        <v>1</v>
      </c>
      <c r="E1152" s="238">
        <v>29</v>
      </c>
      <c r="F1152" s="237" t="s">
        <v>511</v>
      </c>
      <c r="G1152" s="237" t="s">
        <v>1416</v>
      </c>
      <c r="H1152" s="240" t="s">
        <v>4497</v>
      </c>
      <c r="I1152" s="237" t="s">
        <v>1441</v>
      </c>
      <c r="J1152" s="51"/>
      <c r="K1152" s="52" t="str">
        <f t="shared" si="197"/>
        <v/>
      </c>
      <c r="L1152" s="81" t="str">
        <f t="shared" si="198"/>
        <v/>
      </c>
      <c r="M1152" s="53" t="str">
        <f>IF(K1152="","",COUNTIF($K$7:K1152,"ﾘｽﾄ１"))</f>
        <v/>
      </c>
      <c r="N1152" s="53" t="str">
        <f t="shared" si="199"/>
        <v/>
      </c>
      <c r="O1152" s="54" t="str">
        <f t="shared" si="200"/>
        <v/>
      </c>
      <c r="P1152" s="53" t="str">
        <f t="shared" si="191"/>
        <v/>
      </c>
      <c r="Q1152" s="52" t="str">
        <f t="shared" si="192"/>
        <v/>
      </c>
      <c r="R1152" s="55" t="str">
        <f t="shared" si="193"/>
        <v/>
      </c>
      <c r="S1152" s="52" t="str">
        <f t="shared" si="201"/>
        <v/>
      </c>
      <c r="T1152" s="81" t="str">
        <f t="shared" si="194"/>
        <v/>
      </c>
      <c r="U1152" s="53" t="str">
        <f>IF(S1152="","",COUNTIF($S$7:S1152,"該当２"))</f>
        <v/>
      </c>
      <c r="V1152" s="56" t="str">
        <f t="shared" si="195"/>
        <v/>
      </c>
      <c r="W1152" s="81" t="str">
        <f t="shared" si="196"/>
        <v/>
      </c>
      <c r="X1152" s="53" t="str">
        <f>IF(V1152="","",COUNTIF($V$7:V1152,"該当３"))</f>
        <v/>
      </c>
    </row>
    <row r="1153" spans="1:24">
      <c r="A1153" s="237">
        <v>2020301030</v>
      </c>
      <c r="B1153" s="237">
        <v>20</v>
      </c>
      <c r="C1153" s="238">
        <v>203</v>
      </c>
      <c r="D1153" s="239">
        <v>1</v>
      </c>
      <c r="E1153" s="238">
        <v>30</v>
      </c>
      <c r="F1153" s="237" t="s">
        <v>511</v>
      </c>
      <c r="G1153" s="237" t="s">
        <v>1416</v>
      </c>
      <c r="H1153" s="240" t="s">
        <v>4497</v>
      </c>
      <c r="I1153" s="237" t="s">
        <v>5</v>
      </c>
      <c r="J1153" s="51"/>
      <c r="K1153" s="52" t="str">
        <f t="shared" si="197"/>
        <v/>
      </c>
      <c r="L1153" s="81" t="str">
        <f t="shared" si="198"/>
        <v/>
      </c>
      <c r="M1153" s="53" t="str">
        <f>IF(K1153="","",COUNTIF($K$7:K1153,"ﾘｽﾄ１"))</f>
        <v/>
      </c>
      <c r="N1153" s="53" t="str">
        <f t="shared" si="199"/>
        <v/>
      </c>
      <c r="O1153" s="54" t="str">
        <f t="shared" si="200"/>
        <v/>
      </c>
      <c r="P1153" s="53" t="str">
        <f t="shared" si="191"/>
        <v/>
      </c>
      <c r="Q1153" s="52" t="str">
        <f t="shared" si="192"/>
        <v/>
      </c>
      <c r="R1153" s="55" t="str">
        <f t="shared" si="193"/>
        <v/>
      </c>
      <c r="S1153" s="52" t="str">
        <f t="shared" si="201"/>
        <v/>
      </c>
      <c r="T1153" s="81" t="str">
        <f t="shared" si="194"/>
        <v/>
      </c>
      <c r="U1153" s="53" t="str">
        <f>IF(S1153="","",COUNTIF($S$7:S1153,"該当２"))</f>
        <v/>
      </c>
      <c r="V1153" s="56" t="str">
        <f t="shared" si="195"/>
        <v/>
      </c>
      <c r="W1153" s="81" t="str">
        <f t="shared" si="196"/>
        <v/>
      </c>
      <c r="X1153" s="53" t="str">
        <f>IF(V1153="","",COUNTIF($V$7:V1153,"該当３"))</f>
        <v/>
      </c>
    </row>
    <row r="1154" spans="1:24">
      <c r="A1154" s="237">
        <v>2020301031</v>
      </c>
      <c r="B1154" s="237">
        <v>20</v>
      </c>
      <c r="C1154" s="238">
        <v>203</v>
      </c>
      <c r="D1154" s="239">
        <v>1</v>
      </c>
      <c r="E1154" s="238">
        <v>31</v>
      </c>
      <c r="F1154" s="237" t="s">
        <v>511</v>
      </c>
      <c r="G1154" s="237" t="s">
        <v>1416</v>
      </c>
      <c r="H1154" s="240" t="s">
        <v>4497</v>
      </c>
      <c r="I1154" s="237" t="s">
        <v>1442</v>
      </c>
      <c r="J1154" s="51"/>
      <c r="K1154" s="52" t="str">
        <f t="shared" si="197"/>
        <v/>
      </c>
      <c r="L1154" s="81" t="str">
        <f t="shared" si="198"/>
        <v/>
      </c>
      <c r="M1154" s="53" t="str">
        <f>IF(K1154="","",COUNTIF($K$7:K1154,"ﾘｽﾄ１"))</f>
        <v/>
      </c>
      <c r="N1154" s="53" t="str">
        <f t="shared" si="199"/>
        <v/>
      </c>
      <c r="O1154" s="54" t="str">
        <f t="shared" si="200"/>
        <v/>
      </c>
      <c r="P1154" s="53" t="str">
        <f t="shared" si="191"/>
        <v/>
      </c>
      <c r="Q1154" s="52" t="str">
        <f t="shared" si="192"/>
        <v/>
      </c>
      <c r="R1154" s="55" t="str">
        <f t="shared" si="193"/>
        <v/>
      </c>
      <c r="S1154" s="52" t="str">
        <f t="shared" si="201"/>
        <v/>
      </c>
      <c r="T1154" s="81" t="str">
        <f t="shared" si="194"/>
        <v/>
      </c>
      <c r="U1154" s="53" t="str">
        <f>IF(S1154="","",COUNTIF($S$7:S1154,"該当２"))</f>
        <v/>
      </c>
      <c r="V1154" s="56" t="str">
        <f t="shared" si="195"/>
        <v/>
      </c>
      <c r="W1154" s="81" t="str">
        <f t="shared" si="196"/>
        <v/>
      </c>
      <c r="X1154" s="53" t="str">
        <f>IF(V1154="","",COUNTIF($V$7:V1154,"該当３"))</f>
        <v/>
      </c>
    </row>
    <row r="1155" spans="1:24">
      <c r="A1155" s="237">
        <v>2020301032</v>
      </c>
      <c r="B1155" s="237">
        <v>20</v>
      </c>
      <c r="C1155" s="238">
        <v>203</v>
      </c>
      <c r="D1155" s="239">
        <v>1</v>
      </c>
      <c r="E1155" s="238">
        <v>32</v>
      </c>
      <c r="F1155" s="237" t="s">
        <v>511</v>
      </c>
      <c r="G1155" s="237" t="s">
        <v>1416</v>
      </c>
      <c r="H1155" s="240" t="s">
        <v>4497</v>
      </c>
      <c r="I1155" s="237" t="s">
        <v>1443</v>
      </c>
      <c r="J1155" s="51"/>
      <c r="K1155" s="52" t="str">
        <f t="shared" si="197"/>
        <v/>
      </c>
      <c r="L1155" s="81" t="str">
        <f t="shared" si="198"/>
        <v/>
      </c>
      <c r="M1155" s="53" t="str">
        <f>IF(K1155="","",COUNTIF($K$7:K1155,"ﾘｽﾄ１"))</f>
        <v/>
      </c>
      <c r="N1155" s="53" t="str">
        <f t="shared" si="199"/>
        <v/>
      </c>
      <c r="O1155" s="54" t="str">
        <f t="shared" si="200"/>
        <v/>
      </c>
      <c r="P1155" s="53" t="str">
        <f t="shared" si="191"/>
        <v/>
      </c>
      <c r="Q1155" s="52" t="str">
        <f t="shared" si="192"/>
        <v/>
      </c>
      <c r="R1155" s="55" t="str">
        <f t="shared" si="193"/>
        <v/>
      </c>
      <c r="S1155" s="52" t="str">
        <f t="shared" si="201"/>
        <v/>
      </c>
      <c r="T1155" s="81" t="str">
        <f t="shared" si="194"/>
        <v/>
      </c>
      <c r="U1155" s="53" t="str">
        <f>IF(S1155="","",COUNTIF($S$7:S1155,"該当２"))</f>
        <v/>
      </c>
      <c r="V1155" s="56" t="str">
        <f t="shared" si="195"/>
        <v/>
      </c>
      <c r="W1155" s="81" t="str">
        <f t="shared" si="196"/>
        <v/>
      </c>
      <c r="X1155" s="53" t="str">
        <f>IF(V1155="","",COUNTIF($V$7:V1155,"該当３"))</f>
        <v/>
      </c>
    </row>
    <row r="1156" spans="1:24">
      <c r="A1156" s="237">
        <v>2020301033</v>
      </c>
      <c r="B1156" s="237">
        <v>20</v>
      </c>
      <c r="C1156" s="238">
        <v>203</v>
      </c>
      <c r="D1156" s="239">
        <v>1</v>
      </c>
      <c r="E1156" s="238">
        <v>33</v>
      </c>
      <c r="F1156" s="237" t="s">
        <v>511</v>
      </c>
      <c r="G1156" s="237" t="s">
        <v>1416</v>
      </c>
      <c r="H1156" s="240" t="s">
        <v>4497</v>
      </c>
      <c r="I1156" s="237" t="s">
        <v>1444</v>
      </c>
      <c r="J1156" s="51"/>
      <c r="K1156" s="52" t="str">
        <f t="shared" si="197"/>
        <v/>
      </c>
      <c r="L1156" s="81" t="str">
        <f t="shared" si="198"/>
        <v/>
      </c>
      <c r="M1156" s="53" t="str">
        <f>IF(K1156="","",COUNTIF($K$7:K1156,"ﾘｽﾄ１"))</f>
        <v/>
      </c>
      <c r="N1156" s="53" t="str">
        <f t="shared" si="199"/>
        <v/>
      </c>
      <c r="O1156" s="54" t="str">
        <f t="shared" si="200"/>
        <v/>
      </c>
      <c r="P1156" s="53" t="str">
        <f t="shared" si="191"/>
        <v/>
      </c>
      <c r="Q1156" s="52" t="str">
        <f t="shared" si="192"/>
        <v/>
      </c>
      <c r="R1156" s="55" t="str">
        <f t="shared" si="193"/>
        <v/>
      </c>
      <c r="S1156" s="52" t="str">
        <f t="shared" si="201"/>
        <v/>
      </c>
      <c r="T1156" s="81" t="str">
        <f t="shared" si="194"/>
        <v/>
      </c>
      <c r="U1156" s="53" t="str">
        <f>IF(S1156="","",COUNTIF($S$7:S1156,"該当２"))</f>
        <v/>
      </c>
      <c r="V1156" s="56" t="str">
        <f t="shared" si="195"/>
        <v/>
      </c>
      <c r="W1156" s="81" t="str">
        <f t="shared" si="196"/>
        <v/>
      </c>
      <c r="X1156" s="53" t="str">
        <f>IF(V1156="","",COUNTIF($V$7:V1156,"該当３"))</f>
        <v/>
      </c>
    </row>
    <row r="1157" spans="1:24">
      <c r="A1157" s="237">
        <v>2020301034</v>
      </c>
      <c r="B1157" s="237">
        <v>20</v>
      </c>
      <c r="C1157" s="238">
        <v>203</v>
      </c>
      <c r="D1157" s="239">
        <v>1</v>
      </c>
      <c r="E1157" s="238">
        <v>34</v>
      </c>
      <c r="F1157" s="237" t="s">
        <v>511</v>
      </c>
      <c r="G1157" s="237" t="s">
        <v>1416</v>
      </c>
      <c r="H1157" s="240" t="s">
        <v>4497</v>
      </c>
      <c r="I1157" s="237" t="s">
        <v>1445</v>
      </c>
      <c r="J1157" s="51"/>
      <c r="K1157" s="52" t="str">
        <f t="shared" si="197"/>
        <v/>
      </c>
      <c r="L1157" s="81" t="str">
        <f t="shared" si="198"/>
        <v/>
      </c>
      <c r="M1157" s="53" t="str">
        <f>IF(K1157="","",COUNTIF($K$7:K1157,"ﾘｽﾄ１"))</f>
        <v/>
      </c>
      <c r="N1157" s="53" t="str">
        <f t="shared" si="199"/>
        <v/>
      </c>
      <c r="O1157" s="54" t="str">
        <f t="shared" si="200"/>
        <v/>
      </c>
      <c r="P1157" s="53" t="str">
        <f t="shared" si="191"/>
        <v/>
      </c>
      <c r="Q1157" s="52" t="str">
        <f t="shared" si="192"/>
        <v/>
      </c>
      <c r="R1157" s="55" t="str">
        <f t="shared" si="193"/>
        <v/>
      </c>
      <c r="S1157" s="52" t="str">
        <f t="shared" si="201"/>
        <v/>
      </c>
      <c r="T1157" s="81" t="str">
        <f t="shared" si="194"/>
        <v/>
      </c>
      <c r="U1157" s="53" t="str">
        <f>IF(S1157="","",COUNTIF($S$7:S1157,"該当２"))</f>
        <v/>
      </c>
      <c r="V1157" s="56" t="str">
        <f t="shared" si="195"/>
        <v/>
      </c>
      <c r="W1157" s="81" t="str">
        <f t="shared" si="196"/>
        <v/>
      </c>
      <c r="X1157" s="53" t="str">
        <f>IF(V1157="","",COUNTIF($V$7:V1157,"該当３"))</f>
        <v/>
      </c>
    </row>
    <row r="1158" spans="1:24">
      <c r="A1158" s="237">
        <v>2020301035</v>
      </c>
      <c r="B1158" s="237">
        <v>20</v>
      </c>
      <c r="C1158" s="238">
        <v>203</v>
      </c>
      <c r="D1158" s="239">
        <v>1</v>
      </c>
      <c r="E1158" s="238">
        <v>35</v>
      </c>
      <c r="F1158" s="237" t="s">
        <v>511</v>
      </c>
      <c r="G1158" s="237" t="s">
        <v>1416</v>
      </c>
      <c r="H1158" s="240" t="s">
        <v>4497</v>
      </c>
      <c r="I1158" s="237" t="s">
        <v>1446</v>
      </c>
      <c r="J1158" s="51"/>
      <c r="K1158" s="52" t="str">
        <f t="shared" si="197"/>
        <v/>
      </c>
      <c r="L1158" s="81" t="str">
        <f t="shared" si="198"/>
        <v/>
      </c>
      <c r="M1158" s="53" t="str">
        <f>IF(K1158="","",COUNTIF($K$7:K1158,"ﾘｽﾄ１"))</f>
        <v/>
      </c>
      <c r="N1158" s="53" t="str">
        <f t="shared" si="199"/>
        <v/>
      </c>
      <c r="O1158" s="54" t="str">
        <f t="shared" si="200"/>
        <v/>
      </c>
      <c r="P1158" s="53" t="str">
        <f t="shared" si="191"/>
        <v/>
      </c>
      <c r="Q1158" s="52" t="str">
        <f t="shared" si="192"/>
        <v/>
      </c>
      <c r="R1158" s="55" t="str">
        <f t="shared" si="193"/>
        <v/>
      </c>
      <c r="S1158" s="52" t="str">
        <f t="shared" si="201"/>
        <v/>
      </c>
      <c r="T1158" s="81" t="str">
        <f t="shared" si="194"/>
        <v/>
      </c>
      <c r="U1158" s="53" t="str">
        <f>IF(S1158="","",COUNTIF($S$7:S1158,"該当２"))</f>
        <v/>
      </c>
      <c r="V1158" s="56" t="str">
        <f t="shared" si="195"/>
        <v/>
      </c>
      <c r="W1158" s="81" t="str">
        <f t="shared" si="196"/>
        <v/>
      </c>
      <c r="X1158" s="53" t="str">
        <f>IF(V1158="","",COUNTIF($V$7:V1158,"該当３"))</f>
        <v/>
      </c>
    </row>
    <row r="1159" spans="1:24">
      <c r="A1159" s="237">
        <v>2020302000</v>
      </c>
      <c r="B1159" s="237">
        <v>20</v>
      </c>
      <c r="C1159" s="238">
        <v>203</v>
      </c>
      <c r="D1159" s="239">
        <v>2</v>
      </c>
      <c r="E1159" s="238">
        <v>0</v>
      </c>
      <c r="F1159" s="237" t="s">
        <v>511</v>
      </c>
      <c r="G1159" s="237" t="s">
        <v>1416</v>
      </c>
      <c r="H1159" s="237" t="s">
        <v>1447</v>
      </c>
      <c r="I1159" s="237"/>
      <c r="J1159" s="51"/>
      <c r="K1159" s="52" t="str">
        <f t="shared" si="197"/>
        <v/>
      </c>
      <c r="L1159" s="81" t="str">
        <f t="shared" si="198"/>
        <v/>
      </c>
      <c r="M1159" s="53" t="str">
        <f>IF(K1159="","",COUNTIF($K$7:K1159,"ﾘｽﾄ１"))</f>
        <v/>
      </c>
      <c r="N1159" s="53" t="str">
        <f t="shared" si="199"/>
        <v/>
      </c>
      <c r="O1159" s="54" t="str">
        <f t="shared" si="200"/>
        <v/>
      </c>
      <c r="P1159" s="53" t="str">
        <f t="shared" si="191"/>
        <v/>
      </c>
      <c r="Q1159" s="52" t="str">
        <f t="shared" si="192"/>
        <v/>
      </c>
      <c r="R1159" s="55" t="str">
        <f t="shared" si="193"/>
        <v/>
      </c>
      <c r="S1159" s="52" t="str">
        <f t="shared" si="201"/>
        <v/>
      </c>
      <c r="T1159" s="81" t="str">
        <f t="shared" si="194"/>
        <v/>
      </c>
      <c r="U1159" s="53" t="str">
        <f>IF(S1159="","",COUNTIF($S$7:S1159,"該当２"))</f>
        <v/>
      </c>
      <c r="V1159" s="56" t="str">
        <f t="shared" si="195"/>
        <v/>
      </c>
      <c r="W1159" s="81" t="str">
        <f t="shared" si="196"/>
        <v/>
      </c>
      <c r="X1159" s="53" t="str">
        <f>IF(V1159="","",COUNTIF($V$7:V1159,"該当３"))</f>
        <v/>
      </c>
    </row>
    <row r="1160" spans="1:24">
      <c r="A1160" s="237">
        <v>2020302001</v>
      </c>
      <c r="B1160" s="237">
        <v>20</v>
      </c>
      <c r="C1160" s="238">
        <v>203</v>
      </c>
      <c r="D1160" s="239">
        <v>2</v>
      </c>
      <c r="E1160" s="238">
        <v>1</v>
      </c>
      <c r="F1160" s="237" t="s">
        <v>511</v>
      </c>
      <c r="G1160" s="237" t="s">
        <v>1416</v>
      </c>
      <c r="H1160" s="237" t="s">
        <v>1447</v>
      </c>
      <c r="I1160" s="237" t="s">
        <v>1448</v>
      </c>
      <c r="J1160" s="51"/>
      <c r="K1160" s="52" t="str">
        <f t="shared" si="197"/>
        <v/>
      </c>
      <c r="L1160" s="81" t="str">
        <f t="shared" si="198"/>
        <v/>
      </c>
      <c r="M1160" s="53" t="str">
        <f>IF(K1160="","",COUNTIF($K$7:K1160,"ﾘｽﾄ１"))</f>
        <v/>
      </c>
      <c r="N1160" s="53" t="str">
        <f t="shared" si="199"/>
        <v/>
      </c>
      <c r="O1160" s="54" t="str">
        <f t="shared" si="200"/>
        <v/>
      </c>
      <c r="P1160" s="53" t="str">
        <f t="shared" si="191"/>
        <v/>
      </c>
      <c r="Q1160" s="52" t="str">
        <f t="shared" si="192"/>
        <v/>
      </c>
      <c r="R1160" s="55" t="str">
        <f t="shared" si="193"/>
        <v/>
      </c>
      <c r="S1160" s="52" t="str">
        <f t="shared" si="201"/>
        <v/>
      </c>
      <c r="T1160" s="81" t="str">
        <f t="shared" si="194"/>
        <v/>
      </c>
      <c r="U1160" s="53" t="str">
        <f>IF(S1160="","",COUNTIF($S$7:S1160,"該当２"))</f>
        <v/>
      </c>
      <c r="V1160" s="56" t="str">
        <f t="shared" si="195"/>
        <v/>
      </c>
      <c r="W1160" s="81" t="str">
        <f t="shared" si="196"/>
        <v/>
      </c>
      <c r="X1160" s="53" t="str">
        <f>IF(V1160="","",COUNTIF($V$7:V1160,"該当３"))</f>
        <v/>
      </c>
    </row>
    <row r="1161" spans="1:24">
      <c r="A1161" s="237">
        <v>2020302002</v>
      </c>
      <c r="B1161" s="237">
        <v>20</v>
      </c>
      <c r="C1161" s="238">
        <v>203</v>
      </c>
      <c r="D1161" s="239">
        <v>2</v>
      </c>
      <c r="E1161" s="238">
        <v>2</v>
      </c>
      <c r="F1161" s="237" t="s">
        <v>511</v>
      </c>
      <c r="G1161" s="237" t="s">
        <v>1416</v>
      </c>
      <c r="H1161" s="237" t="s">
        <v>1447</v>
      </c>
      <c r="I1161" s="237" t="s">
        <v>1449</v>
      </c>
      <c r="J1161" s="51"/>
      <c r="K1161" s="52" t="str">
        <f t="shared" si="197"/>
        <v/>
      </c>
      <c r="L1161" s="81" t="str">
        <f t="shared" si="198"/>
        <v/>
      </c>
      <c r="M1161" s="53" t="str">
        <f>IF(K1161="","",COUNTIF($K$7:K1161,"ﾘｽﾄ１"))</f>
        <v/>
      </c>
      <c r="N1161" s="53" t="str">
        <f t="shared" si="199"/>
        <v/>
      </c>
      <c r="O1161" s="54" t="str">
        <f t="shared" si="200"/>
        <v/>
      </c>
      <c r="P1161" s="53" t="str">
        <f t="shared" si="191"/>
        <v/>
      </c>
      <c r="Q1161" s="52" t="str">
        <f t="shared" si="192"/>
        <v/>
      </c>
      <c r="R1161" s="55" t="str">
        <f t="shared" si="193"/>
        <v/>
      </c>
      <c r="S1161" s="52" t="str">
        <f t="shared" si="201"/>
        <v/>
      </c>
      <c r="T1161" s="81" t="str">
        <f t="shared" si="194"/>
        <v/>
      </c>
      <c r="U1161" s="53" t="str">
        <f>IF(S1161="","",COUNTIF($S$7:S1161,"該当２"))</f>
        <v/>
      </c>
      <c r="V1161" s="56" t="str">
        <f t="shared" si="195"/>
        <v/>
      </c>
      <c r="W1161" s="81" t="str">
        <f t="shared" si="196"/>
        <v/>
      </c>
      <c r="X1161" s="53" t="str">
        <f>IF(V1161="","",COUNTIF($V$7:V1161,"該当３"))</f>
        <v/>
      </c>
    </row>
    <row r="1162" spans="1:24">
      <c r="A1162" s="237">
        <v>2020302003</v>
      </c>
      <c r="B1162" s="237">
        <v>20</v>
      </c>
      <c r="C1162" s="238">
        <v>203</v>
      </c>
      <c r="D1162" s="239">
        <v>2</v>
      </c>
      <c r="E1162" s="238">
        <v>3</v>
      </c>
      <c r="F1162" s="237" t="s">
        <v>511</v>
      </c>
      <c r="G1162" s="237" t="s">
        <v>1416</v>
      </c>
      <c r="H1162" s="237" t="s">
        <v>1447</v>
      </c>
      <c r="I1162" s="237" t="s">
        <v>1450</v>
      </c>
      <c r="J1162" s="51"/>
      <c r="K1162" s="52" t="str">
        <f t="shared" si="197"/>
        <v/>
      </c>
      <c r="L1162" s="81" t="str">
        <f t="shared" si="198"/>
        <v/>
      </c>
      <c r="M1162" s="53" t="str">
        <f>IF(K1162="","",COUNTIF($K$7:K1162,"ﾘｽﾄ１"))</f>
        <v/>
      </c>
      <c r="N1162" s="53" t="str">
        <f t="shared" si="199"/>
        <v/>
      </c>
      <c r="O1162" s="54" t="str">
        <f t="shared" si="200"/>
        <v/>
      </c>
      <c r="P1162" s="53" t="str">
        <f t="shared" ref="P1162:P1225" si="202">IF(O1162="該当１",G1162,"")</f>
        <v/>
      </c>
      <c r="Q1162" s="52" t="str">
        <f t="shared" ref="Q1162:Q1225" si="203">IF(O1162="該当１","ﾘｽﾄ2","")</f>
        <v/>
      </c>
      <c r="R1162" s="55" t="str">
        <f t="shared" ref="R1162:R1225" si="204">IF(Q1162="ﾘｽﾄ2",H1162,"")</f>
        <v/>
      </c>
      <c r="S1162" s="52" t="str">
        <f t="shared" si="201"/>
        <v/>
      </c>
      <c r="T1162" s="81" t="str">
        <f t="shared" ref="T1162:T1225" si="205">IF(S1162="該当２",H1162,"")</f>
        <v/>
      </c>
      <c r="U1162" s="53" t="str">
        <f>IF(S1162="","",COUNTIF($S$7:S1162,"該当２"))</f>
        <v/>
      </c>
      <c r="V1162" s="56" t="str">
        <f t="shared" ref="V1162:V1225" si="206">IF(AND($S$2=H1162,E1162&gt;0,E1162&lt;998),"該当３","")</f>
        <v/>
      </c>
      <c r="W1162" s="81" t="str">
        <f t="shared" ref="W1162:W1225" si="207">IF(V1162="該当３",I1162,"")</f>
        <v/>
      </c>
      <c r="X1162" s="53" t="str">
        <f>IF(V1162="","",COUNTIF($V$7:V1162,"該当３"))</f>
        <v/>
      </c>
    </row>
    <row r="1163" spans="1:24">
      <c r="A1163" s="237">
        <v>2020303000</v>
      </c>
      <c r="B1163" s="237">
        <v>20</v>
      </c>
      <c r="C1163" s="238">
        <v>203</v>
      </c>
      <c r="D1163" s="239">
        <v>3</v>
      </c>
      <c r="E1163" s="238">
        <v>0</v>
      </c>
      <c r="F1163" s="237" t="s">
        <v>511</v>
      </c>
      <c r="G1163" s="237" t="s">
        <v>1416</v>
      </c>
      <c r="H1163" s="278" t="s">
        <v>1451</v>
      </c>
      <c r="I1163" s="237"/>
      <c r="J1163" s="51"/>
      <c r="K1163" s="52" t="str">
        <f t="shared" ref="K1163:K1226" si="208">IF(AND($C1163&gt;0,$H1163=""),"ﾘｽﾄ１","")</f>
        <v/>
      </c>
      <c r="L1163" s="81" t="str">
        <f t="shared" ref="L1163:L1226" si="209">IF(K1163="ﾘｽﾄ１",G1163,"")</f>
        <v/>
      </c>
      <c r="M1163" s="53" t="str">
        <f>IF(K1163="","",COUNTIF($K$7:K1163,"ﾘｽﾄ１"))</f>
        <v/>
      </c>
      <c r="N1163" s="53" t="str">
        <f t="shared" ref="N1163:N1226" si="210">IF(AND(D1163=0,E1163&gt;0),"同一区","")</f>
        <v/>
      </c>
      <c r="O1163" s="54" t="str">
        <f t="shared" ref="O1163:O1226" si="211">IF(AND(EXACT($K$2,G1163),H1163&gt;0),"該当１","")</f>
        <v/>
      </c>
      <c r="P1163" s="53" t="str">
        <f t="shared" si="202"/>
        <v/>
      </c>
      <c r="Q1163" s="52" t="str">
        <f t="shared" si="203"/>
        <v/>
      </c>
      <c r="R1163" s="55" t="str">
        <f t="shared" si="204"/>
        <v/>
      </c>
      <c r="S1163" s="52" t="str">
        <f t="shared" ref="S1163:S1226" si="212">IF(AND(Q1163="ﾘｽﾄ2",OR(I1163=0,AND(N1163="同一区",E1163=1))),"該当２","")</f>
        <v/>
      </c>
      <c r="T1163" s="81" t="str">
        <f t="shared" si="205"/>
        <v/>
      </c>
      <c r="U1163" s="53" t="str">
        <f>IF(S1163="","",COUNTIF($S$7:S1163,"該当２"))</f>
        <v/>
      </c>
      <c r="V1163" s="56" t="str">
        <f t="shared" si="206"/>
        <v/>
      </c>
      <c r="W1163" s="81" t="str">
        <f t="shared" si="207"/>
        <v/>
      </c>
      <c r="X1163" s="53" t="str">
        <f>IF(V1163="","",COUNTIF($V$7:V1163,"該当３"))</f>
        <v/>
      </c>
    </row>
    <row r="1164" spans="1:24">
      <c r="A1164" s="237">
        <v>2020303001</v>
      </c>
      <c r="B1164" s="237">
        <v>20</v>
      </c>
      <c r="C1164" s="238">
        <v>203</v>
      </c>
      <c r="D1164" s="239">
        <v>3</v>
      </c>
      <c r="E1164" s="238">
        <v>1</v>
      </c>
      <c r="F1164" s="237" t="s">
        <v>511</v>
      </c>
      <c r="G1164" s="237" t="s">
        <v>1416</v>
      </c>
      <c r="H1164" s="278" t="s">
        <v>1451</v>
      </c>
      <c r="I1164" s="237" t="s">
        <v>1452</v>
      </c>
      <c r="J1164" s="51"/>
      <c r="K1164" s="52" t="str">
        <f t="shared" si="208"/>
        <v/>
      </c>
      <c r="L1164" s="81" t="str">
        <f t="shared" si="209"/>
        <v/>
      </c>
      <c r="M1164" s="53" t="str">
        <f>IF(K1164="","",COUNTIF($K$7:K1164,"ﾘｽﾄ１"))</f>
        <v/>
      </c>
      <c r="N1164" s="53" t="str">
        <f t="shared" si="210"/>
        <v/>
      </c>
      <c r="O1164" s="54" t="str">
        <f t="shared" si="211"/>
        <v/>
      </c>
      <c r="P1164" s="53" t="str">
        <f t="shared" si="202"/>
        <v/>
      </c>
      <c r="Q1164" s="52" t="str">
        <f t="shared" si="203"/>
        <v/>
      </c>
      <c r="R1164" s="55" t="str">
        <f t="shared" si="204"/>
        <v/>
      </c>
      <c r="S1164" s="52" t="str">
        <f t="shared" si="212"/>
        <v/>
      </c>
      <c r="T1164" s="81" t="str">
        <f t="shared" si="205"/>
        <v/>
      </c>
      <c r="U1164" s="53" t="str">
        <f>IF(S1164="","",COUNTIF($S$7:S1164,"該当２"))</f>
        <v/>
      </c>
      <c r="V1164" s="56" t="str">
        <f t="shared" si="206"/>
        <v/>
      </c>
      <c r="W1164" s="81" t="str">
        <f t="shared" si="207"/>
        <v/>
      </c>
      <c r="X1164" s="53" t="str">
        <f>IF(V1164="","",COUNTIF($V$7:V1164,"該当３"))</f>
        <v/>
      </c>
    </row>
    <row r="1165" spans="1:24">
      <c r="A1165" s="237">
        <v>2020303002</v>
      </c>
      <c r="B1165" s="237">
        <v>20</v>
      </c>
      <c r="C1165" s="238">
        <v>203</v>
      </c>
      <c r="D1165" s="239">
        <v>3</v>
      </c>
      <c r="E1165" s="238">
        <v>2</v>
      </c>
      <c r="F1165" s="237" t="s">
        <v>511</v>
      </c>
      <c r="G1165" s="237" t="s">
        <v>1416</v>
      </c>
      <c r="H1165" s="278" t="s">
        <v>1451</v>
      </c>
      <c r="I1165" s="237" t="s">
        <v>1453</v>
      </c>
      <c r="J1165" s="51"/>
      <c r="K1165" s="52" t="str">
        <f t="shared" si="208"/>
        <v/>
      </c>
      <c r="L1165" s="81" t="str">
        <f t="shared" si="209"/>
        <v/>
      </c>
      <c r="M1165" s="53" t="str">
        <f>IF(K1165="","",COUNTIF($K$7:K1165,"ﾘｽﾄ１"))</f>
        <v/>
      </c>
      <c r="N1165" s="53" t="str">
        <f t="shared" si="210"/>
        <v/>
      </c>
      <c r="O1165" s="54" t="str">
        <f t="shared" si="211"/>
        <v/>
      </c>
      <c r="P1165" s="53" t="str">
        <f t="shared" si="202"/>
        <v/>
      </c>
      <c r="Q1165" s="52" t="str">
        <f t="shared" si="203"/>
        <v/>
      </c>
      <c r="R1165" s="55" t="str">
        <f t="shared" si="204"/>
        <v/>
      </c>
      <c r="S1165" s="52" t="str">
        <f t="shared" si="212"/>
        <v/>
      </c>
      <c r="T1165" s="81" t="str">
        <f t="shared" si="205"/>
        <v/>
      </c>
      <c r="U1165" s="53" t="str">
        <f>IF(S1165="","",COUNTIF($S$7:S1165,"該当２"))</f>
        <v/>
      </c>
      <c r="V1165" s="56" t="str">
        <f t="shared" si="206"/>
        <v/>
      </c>
      <c r="W1165" s="81" t="str">
        <f t="shared" si="207"/>
        <v/>
      </c>
      <c r="X1165" s="53" t="str">
        <f>IF(V1165="","",COUNTIF($V$7:V1165,"該当３"))</f>
        <v/>
      </c>
    </row>
    <row r="1166" spans="1:24">
      <c r="A1166" s="237">
        <v>2020303003</v>
      </c>
      <c r="B1166" s="237">
        <v>20</v>
      </c>
      <c r="C1166" s="238">
        <v>203</v>
      </c>
      <c r="D1166" s="239">
        <v>3</v>
      </c>
      <c r="E1166" s="238">
        <v>3</v>
      </c>
      <c r="F1166" s="237" t="s">
        <v>511</v>
      </c>
      <c r="G1166" s="237" t="s">
        <v>1416</v>
      </c>
      <c r="H1166" s="278" t="s">
        <v>1451</v>
      </c>
      <c r="I1166" s="237" t="s">
        <v>1454</v>
      </c>
      <c r="J1166" s="51"/>
      <c r="K1166" s="52" t="str">
        <f t="shared" si="208"/>
        <v/>
      </c>
      <c r="L1166" s="81" t="str">
        <f t="shared" si="209"/>
        <v/>
      </c>
      <c r="M1166" s="53" t="str">
        <f>IF(K1166="","",COUNTIF($K$7:K1166,"ﾘｽﾄ１"))</f>
        <v/>
      </c>
      <c r="N1166" s="53" t="str">
        <f t="shared" si="210"/>
        <v/>
      </c>
      <c r="O1166" s="54" t="str">
        <f t="shared" si="211"/>
        <v/>
      </c>
      <c r="P1166" s="53" t="str">
        <f t="shared" si="202"/>
        <v/>
      </c>
      <c r="Q1166" s="52" t="str">
        <f t="shared" si="203"/>
        <v/>
      </c>
      <c r="R1166" s="55" t="str">
        <f t="shared" si="204"/>
        <v/>
      </c>
      <c r="S1166" s="52" t="str">
        <f t="shared" si="212"/>
        <v/>
      </c>
      <c r="T1166" s="81" t="str">
        <f t="shared" si="205"/>
        <v/>
      </c>
      <c r="U1166" s="53" t="str">
        <f>IF(S1166="","",COUNTIF($S$7:S1166,"該当２"))</f>
        <v/>
      </c>
      <c r="V1166" s="56" t="str">
        <f t="shared" si="206"/>
        <v/>
      </c>
      <c r="W1166" s="81" t="str">
        <f t="shared" si="207"/>
        <v/>
      </c>
      <c r="X1166" s="53" t="str">
        <f>IF(V1166="","",COUNTIF($V$7:V1166,"該当３"))</f>
        <v/>
      </c>
    </row>
    <row r="1167" spans="1:24">
      <c r="A1167" s="237">
        <v>2020303004</v>
      </c>
      <c r="B1167" s="237">
        <v>20</v>
      </c>
      <c r="C1167" s="238">
        <v>203</v>
      </c>
      <c r="D1167" s="239">
        <v>3</v>
      </c>
      <c r="E1167" s="238">
        <v>4</v>
      </c>
      <c r="F1167" s="237" t="s">
        <v>511</v>
      </c>
      <c r="G1167" s="237" t="s">
        <v>1416</v>
      </c>
      <c r="H1167" s="278" t="s">
        <v>1451</v>
      </c>
      <c r="I1167" s="237" t="s">
        <v>1455</v>
      </c>
      <c r="J1167" s="51"/>
      <c r="K1167" s="52" t="str">
        <f t="shared" si="208"/>
        <v/>
      </c>
      <c r="L1167" s="81" t="str">
        <f t="shared" si="209"/>
        <v/>
      </c>
      <c r="M1167" s="53" t="str">
        <f>IF(K1167="","",COUNTIF($K$7:K1167,"ﾘｽﾄ１"))</f>
        <v/>
      </c>
      <c r="N1167" s="53" t="str">
        <f t="shared" si="210"/>
        <v/>
      </c>
      <c r="O1167" s="54" t="str">
        <f t="shared" si="211"/>
        <v/>
      </c>
      <c r="P1167" s="53" t="str">
        <f t="shared" si="202"/>
        <v/>
      </c>
      <c r="Q1167" s="52" t="str">
        <f t="shared" si="203"/>
        <v/>
      </c>
      <c r="R1167" s="55" t="str">
        <f t="shared" si="204"/>
        <v/>
      </c>
      <c r="S1167" s="52" t="str">
        <f t="shared" si="212"/>
        <v/>
      </c>
      <c r="T1167" s="81" t="str">
        <f t="shared" si="205"/>
        <v/>
      </c>
      <c r="U1167" s="53" t="str">
        <f>IF(S1167="","",COUNTIF($S$7:S1167,"該当２"))</f>
        <v/>
      </c>
      <c r="V1167" s="56" t="str">
        <f t="shared" si="206"/>
        <v/>
      </c>
      <c r="W1167" s="81" t="str">
        <f t="shared" si="207"/>
        <v/>
      </c>
      <c r="X1167" s="53" t="str">
        <f>IF(V1167="","",COUNTIF($V$7:V1167,"該当３"))</f>
        <v/>
      </c>
    </row>
    <row r="1168" spans="1:24">
      <c r="A1168" s="237">
        <v>2020303005</v>
      </c>
      <c r="B1168" s="237">
        <v>20</v>
      </c>
      <c r="C1168" s="238">
        <v>203</v>
      </c>
      <c r="D1168" s="239">
        <v>3</v>
      </c>
      <c r="E1168" s="238">
        <v>5</v>
      </c>
      <c r="F1168" s="237" t="s">
        <v>511</v>
      </c>
      <c r="G1168" s="237" t="s">
        <v>1416</v>
      </c>
      <c r="H1168" s="278" t="s">
        <v>1451</v>
      </c>
      <c r="I1168" s="237" t="s">
        <v>746</v>
      </c>
      <c r="J1168" s="51"/>
      <c r="K1168" s="52" t="str">
        <f t="shared" si="208"/>
        <v/>
      </c>
      <c r="L1168" s="81" t="str">
        <f t="shared" si="209"/>
        <v/>
      </c>
      <c r="M1168" s="53" t="str">
        <f>IF(K1168="","",COUNTIF($K$7:K1168,"ﾘｽﾄ１"))</f>
        <v/>
      </c>
      <c r="N1168" s="53" t="str">
        <f t="shared" si="210"/>
        <v/>
      </c>
      <c r="O1168" s="54" t="str">
        <f t="shared" si="211"/>
        <v/>
      </c>
      <c r="P1168" s="53" t="str">
        <f t="shared" si="202"/>
        <v/>
      </c>
      <c r="Q1168" s="52" t="str">
        <f t="shared" si="203"/>
        <v/>
      </c>
      <c r="R1168" s="55" t="str">
        <f t="shared" si="204"/>
        <v/>
      </c>
      <c r="S1168" s="52" t="str">
        <f t="shared" si="212"/>
        <v/>
      </c>
      <c r="T1168" s="81" t="str">
        <f t="shared" si="205"/>
        <v/>
      </c>
      <c r="U1168" s="53" t="str">
        <f>IF(S1168="","",COUNTIF($S$7:S1168,"該当２"))</f>
        <v/>
      </c>
      <c r="V1168" s="56" t="str">
        <f t="shared" si="206"/>
        <v/>
      </c>
      <c r="W1168" s="81" t="str">
        <f t="shared" si="207"/>
        <v/>
      </c>
      <c r="X1168" s="53" t="str">
        <f>IF(V1168="","",COUNTIF($V$7:V1168,"該当３"))</f>
        <v/>
      </c>
    </row>
    <row r="1169" spans="1:24">
      <c r="A1169" s="237">
        <v>2020303006</v>
      </c>
      <c r="B1169" s="237">
        <v>20</v>
      </c>
      <c r="C1169" s="238">
        <v>203</v>
      </c>
      <c r="D1169" s="239">
        <v>3</v>
      </c>
      <c r="E1169" s="238">
        <v>6</v>
      </c>
      <c r="F1169" s="237" t="s">
        <v>511</v>
      </c>
      <c r="G1169" s="237" t="s">
        <v>1416</v>
      </c>
      <c r="H1169" s="278" t="s">
        <v>1451</v>
      </c>
      <c r="I1169" s="237" t="s">
        <v>1456</v>
      </c>
      <c r="J1169" s="51"/>
      <c r="K1169" s="52" t="str">
        <f t="shared" si="208"/>
        <v/>
      </c>
      <c r="L1169" s="81" t="str">
        <f t="shared" si="209"/>
        <v/>
      </c>
      <c r="M1169" s="53" t="str">
        <f>IF(K1169="","",COUNTIF($K$7:K1169,"ﾘｽﾄ１"))</f>
        <v/>
      </c>
      <c r="N1169" s="53" t="str">
        <f t="shared" si="210"/>
        <v/>
      </c>
      <c r="O1169" s="54" t="str">
        <f t="shared" si="211"/>
        <v/>
      </c>
      <c r="P1169" s="53" t="str">
        <f t="shared" si="202"/>
        <v/>
      </c>
      <c r="Q1169" s="52" t="str">
        <f t="shared" si="203"/>
        <v/>
      </c>
      <c r="R1169" s="55" t="str">
        <f t="shared" si="204"/>
        <v/>
      </c>
      <c r="S1169" s="52" t="str">
        <f t="shared" si="212"/>
        <v/>
      </c>
      <c r="T1169" s="81" t="str">
        <f t="shared" si="205"/>
        <v/>
      </c>
      <c r="U1169" s="53" t="str">
        <f>IF(S1169="","",COUNTIF($S$7:S1169,"該当２"))</f>
        <v/>
      </c>
      <c r="V1169" s="56" t="str">
        <f t="shared" si="206"/>
        <v/>
      </c>
      <c r="W1169" s="81" t="str">
        <f t="shared" si="207"/>
        <v/>
      </c>
      <c r="X1169" s="53" t="str">
        <f>IF(V1169="","",COUNTIF($V$7:V1169,"該当３"))</f>
        <v/>
      </c>
    </row>
    <row r="1170" spans="1:24">
      <c r="A1170" s="237">
        <v>2020304000</v>
      </c>
      <c r="B1170" s="237">
        <v>20</v>
      </c>
      <c r="C1170" s="238">
        <v>203</v>
      </c>
      <c r="D1170" s="239">
        <v>4</v>
      </c>
      <c r="E1170" s="238">
        <v>0</v>
      </c>
      <c r="F1170" s="237" t="s">
        <v>511</v>
      </c>
      <c r="G1170" s="237" t="s">
        <v>1416</v>
      </c>
      <c r="H1170" s="237" t="s">
        <v>1457</v>
      </c>
      <c r="I1170" s="237"/>
      <c r="J1170" s="51"/>
      <c r="K1170" s="52" t="str">
        <f t="shared" si="208"/>
        <v/>
      </c>
      <c r="L1170" s="81" t="str">
        <f t="shared" si="209"/>
        <v/>
      </c>
      <c r="M1170" s="53" t="str">
        <f>IF(K1170="","",COUNTIF($K$7:K1170,"ﾘｽﾄ１"))</f>
        <v/>
      </c>
      <c r="N1170" s="53" t="str">
        <f t="shared" si="210"/>
        <v/>
      </c>
      <c r="O1170" s="54" t="str">
        <f t="shared" si="211"/>
        <v/>
      </c>
      <c r="P1170" s="53" t="str">
        <f t="shared" si="202"/>
        <v/>
      </c>
      <c r="Q1170" s="52" t="str">
        <f t="shared" si="203"/>
        <v/>
      </c>
      <c r="R1170" s="55" t="str">
        <f t="shared" si="204"/>
        <v/>
      </c>
      <c r="S1170" s="52" t="str">
        <f t="shared" si="212"/>
        <v/>
      </c>
      <c r="T1170" s="81" t="str">
        <f t="shared" si="205"/>
        <v/>
      </c>
      <c r="U1170" s="53" t="str">
        <f>IF(S1170="","",COUNTIF($S$7:S1170,"該当２"))</f>
        <v/>
      </c>
      <c r="V1170" s="56" t="str">
        <f t="shared" si="206"/>
        <v/>
      </c>
      <c r="W1170" s="81" t="str">
        <f t="shared" si="207"/>
        <v/>
      </c>
      <c r="X1170" s="53" t="str">
        <f>IF(V1170="","",COUNTIF($V$7:V1170,"該当３"))</f>
        <v/>
      </c>
    </row>
    <row r="1171" spans="1:24">
      <c r="A1171" s="237">
        <v>2020304001</v>
      </c>
      <c r="B1171" s="237">
        <v>20</v>
      </c>
      <c r="C1171" s="238">
        <v>203</v>
      </c>
      <c r="D1171" s="239">
        <v>4</v>
      </c>
      <c r="E1171" s="238">
        <v>1</v>
      </c>
      <c r="F1171" s="237" t="s">
        <v>511</v>
      </c>
      <c r="G1171" s="237" t="s">
        <v>1416</v>
      </c>
      <c r="H1171" s="237" t="s">
        <v>1457</v>
      </c>
      <c r="I1171" s="237" t="s">
        <v>1458</v>
      </c>
      <c r="J1171" s="51"/>
      <c r="K1171" s="52" t="str">
        <f t="shared" si="208"/>
        <v/>
      </c>
      <c r="L1171" s="81" t="str">
        <f t="shared" si="209"/>
        <v/>
      </c>
      <c r="M1171" s="53" t="str">
        <f>IF(K1171="","",COUNTIF($K$7:K1171,"ﾘｽﾄ１"))</f>
        <v/>
      </c>
      <c r="N1171" s="53" t="str">
        <f t="shared" si="210"/>
        <v/>
      </c>
      <c r="O1171" s="54" t="str">
        <f t="shared" si="211"/>
        <v/>
      </c>
      <c r="P1171" s="53" t="str">
        <f t="shared" si="202"/>
        <v/>
      </c>
      <c r="Q1171" s="52" t="str">
        <f t="shared" si="203"/>
        <v/>
      </c>
      <c r="R1171" s="55" t="str">
        <f t="shared" si="204"/>
        <v/>
      </c>
      <c r="S1171" s="52" t="str">
        <f t="shared" si="212"/>
        <v/>
      </c>
      <c r="T1171" s="81" t="str">
        <f t="shared" si="205"/>
        <v/>
      </c>
      <c r="U1171" s="53" t="str">
        <f>IF(S1171="","",COUNTIF($S$7:S1171,"該当２"))</f>
        <v/>
      </c>
      <c r="V1171" s="56" t="str">
        <f t="shared" si="206"/>
        <v/>
      </c>
      <c r="W1171" s="81" t="str">
        <f t="shared" si="207"/>
        <v/>
      </c>
      <c r="X1171" s="53" t="str">
        <f>IF(V1171="","",COUNTIF($V$7:V1171,"該当３"))</f>
        <v/>
      </c>
    </row>
    <row r="1172" spans="1:24">
      <c r="A1172" s="237">
        <v>2020304002</v>
      </c>
      <c r="B1172" s="237">
        <v>20</v>
      </c>
      <c r="C1172" s="238">
        <v>203</v>
      </c>
      <c r="D1172" s="239">
        <v>4</v>
      </c>
      <c r="E1172" s="238">
        <v>2</v>
      </c>
      <c r="F1172" s="237" t="s">
        <v>511</v>
      </c>
      <c r="G1172" s="237" t="s">
        <v>1416</v>
      </c>
      <c r="H1172" s="237" t="s">
        <v>1457</v>
      </c>
      <c r="I1172" s="237" t="s">
        <v>1459</v>
      </c>
      <c r="J1172" s="51"/>
      <c r="K1172" s="52" t="str">
        <f t="shared" si="208"/>
        <v/>
      </c>
      <c r="L1172" s="81" t="str">
        <f t="shared" si="209"/>
        <v/>
      </c>
      <c r="M1172" s="53" t="str">
        <f>IF(K1172="","",COUNTIF($K$7:K1172,"ﾘｽﾄ１"))</f>
        <v/>
      </c>
      <c r="N1172" s="53" t="str">
        <f t="shared" si="210"/>
        <v/>
      </c>
      <c r="O1172" s="54" t="str">
        <f t="shared" si="211"/>
        <v/>
      </c>
      <c r="P1172" s="53" t="str">
        <f t="shared" si="202"/>
        <v/>
      </c>
      <c r="Q1172" s="52" t="str">
        <f t="shared" si="203"/>
        <v/>
      </c>
      <c r="R1172" s="55" t="str">
        <f t="shared" si="204"/>
        <v/>
      </c>
      <c r="S1172" s="52" t="str">
        <f t="shared" si="212"/>
        <v/>
      </c>
      <c r="T1172" s="81" t="str">
        <f t="shared" si="205"/>
        <v/>
      </c>
      <c r="U1172" s="53" t="str">
        <f>IF(S1172="","",COUNTIF($S$7:S1172,"該当２"))</f>
        <v/>
      </c>
      <c r="V1172" s="56" t="str">
        <f t="shared" si="206"/>
        <v/>
      </c>
      <c r="W1172" s="81" t="str">
        <f t="shared" si="207"/>
        <v/>
      </c>
      <c r="X1172" s="53" t="str">
        <f>IF(V1172="","",COUNTIF($V$7:V1172,"該当３"))</f>
        <v/>
      </c>
    </row>
    <row r="1173" spans="1:24">
      <c r="A1173" s="237">
        <v>2020304003</v>
      </c>
      <c r="B1173" s="237">
        <v>20</v>
      </c>
      <c r="C1173" s="238">
        <v>203</v>
      </c>
      <c r="D1173" s="239">
        <v>4</v>
      </c>
      <c r="E1173" s="238">
        <v>3</v>
      </c>
      <c r="F1173" s="237" t="s">
        <v>511</v>
      </c>
      <c r="G1173" s="237" t="s">
        <v>1416</v>
      </c>
      <c r="H1173" s="237" t="s">
        <v>1457</v>
      </c>
      <c r="I1173" s="237" t="s">
        <v>4</v>
      </c>
      <c r="J1173" s="51"/>
      <c r="K1173" s="52" t="str">
        <f t="shared" si="208"/>
        <v/>
      </c>
      <c r="L1173" s="81" t="str">
        <f t="shared" si="209"/>
        <v/>
      </c>
      <c r="M1173" s="53" t="str">
        <f>IF(K1173="","",COUNTIF($K$7:K1173,"ﾘｽﾄ１"))</f>
        <v/>
      </c>
      <c r="N1173" s="53" t="str">
        <f t="shared" si="210"/>
        <v/>
      </c>
      <c r="O1173" s="54" t="str">
        <f t="shared" si="211"/>
        <v/>
      </c>
      <c r="P1173" s="53" t="str">
        <f t="shared" si="202"/>
        <v/>
      </c>
      <c r="Q1173" s="52" t="str">
        <f t="shared" si="203"/>
        <v/>
      </c>
      <c r="R1173" s="55" t="str">
        <f t="shared" si="204"/>
        <v/>
      </c>
      <c r="S1173" s="52" t="str">
        <f t="shared" si="212"/>
        <v/>
      </c>
      <c r="T1173" s="81" t="str">
        <f t="shared" si="205"/>
        <v/>
      </c>
      <c r="U1173" s="53" t="str">
        <f>IF(S1173="","",COUNTIF($S$7:S1173,"該当２"))</f>
        <v/>
      </c>
      <c r="V1173" s="56" t="str">
        <f t="shared" si="206"/>
        <v/>
      </c>
      <c r="W1173" s="81" t="str">
        <f t="shared" si="207"/>
        <v/>
      </c>
      <c r="X1173" s="53" t="str">
        <f>IF(V1173="","",COUNTIF($V$7:V1173,"該当３"))</f>
        <v/>
      </c>
    </row>
    <row r="1174" spans="1:24">
      <c r="A1174" s="237">
        <v>2020304004</v>
      </c>
      <c r="B1174" s="237">
        <v>20</v>
      </c>
      <c r="C1174" s="238">
        <v>203</v>
      </c>
      <c r="D1174" s="239">
        <v>4</v>
      </c>
      <c r="E1174" s="238">
        <v>4</v>
      </c>
      <c r="F1174" s="237" t="s">
        <v>511</v>
      </c>
      <c r="G1174" s="237" t="s">
        <v>1416</v>
      </c>
      <c r="H1174" s="237" t="s">
        <v>1457</v>
      </c>
      <c r="I1174" s="237" t="s">
        <v>1460</v>
      </c>
      <c r="J1174" s="51"/>
      <c r="K1174" s="52" t="str">
        <f t="shared" si="208"/>
        <v/>
      </c>
      <c r="L1174" s="81" t="str">
        <f t="shared" si="209"/>
        <v/>
      </c>
      <c r="M1174" s="53" t="str">
        <f>IF(K1174="","",COUNTIF($K$7:K1174,"ﾘｽﾄ１"))</f>
        <v/>
      </c>
      <c r="N1174" s="53" t="str">
        <f t="shared" si="210"/>
        <v/>
      </c>
      <c r="O1174" s="54" t="str">
        <f t="shared" si="211"/>
        <v/>
      </c>
      <c r="P1174" s="53" t="str">
        <f t="shared" si="202"/>
        <v/>
      </c>
      <c r="Q1174" s="52" t="str">
        <f t="shared" si="203"/>
        <v/>
      </c>
      <c r="R1174" s="55" t="str">
        <f t="shared" si="204"/>
        <v/>
      </c>
      <c r="S1174" s="52" t="str">
        <f t="shared" si="212"/>
        <v/>
      </c>
      <c r="T1174" s="81" t="str">
        <f t="shared" si="205"/>
        <v/>
      </c>
      <c r="U1174" s="53" t="str">
        <f>IF(S1174="","",COUNTIF($S$7:S1174,"該当２"))</f>
        <v/>
      </c>
      <c r="V1174" s="56" t="str">
        <f t="shared" si="206"/>
        <v/>
      </c>
      <c r="W1174" s="81" t="str">
        <f t="shared" si="207"/>
        <v/>
      </c>
      <c r="X1174" s="53" t="str">
        <f>IF(V1174="","",COUNTIF($V$7:V1174,"該当３"))</f>
        <v/>
      </c>
    </row>
    <row r="1175" spans="1:24">
      <c r="A1175" s="237">
        <v>2020304005</v>
      </c>
      <c r="B1175" s="237">
        <v>20</v>
      </c>
      <c r="C1175" s="238">
        <v>203</v>
      </c>
      <c r="D1175" s="239">
        <v>4</v>
      </c>
      <c r="E1175" s="238">
        <v>5</v>
      </c>
      <c r="F1175" s="237" t="s">
        <v>511</v>
      </c>
      <c r="G1175" s="237" t="s">
        <v>1416</v>
      </c>
      <c r="H1175" s="237" t="s">
        <v>1457</v>
      </c>
      <c r="I1175" s="237" t="s">
        <v>1461</v>
      </c>
      <c r="J1175" s="51"/>
      <c r="K1175" s="52" t="str">
        <f t="shared" si="208"/>
        <v/>
      </c>
      <c r="L1175" s="81" t="str">
        <f t="shared" si="209"/>
        <v/>
      </c>
      <c r="M1175" s="53" t="str">
        <f>IF(K1175="","",COUNTIF($K$7:K1175,"ﾘｽﾄ１"))</f>
        <v/>
      </c>
      <c r="N1175" s="53" t="str">
        <f t="shared" si="210"/>
        <v/>
      </c>
      <c r="O1175" s="54" t="str">
        <f t="shared" si="211"/>
        <v/>
      </c>
      <c r="P1175" s="53" t="str">
        <f t="shared" si="202"/>
        <v/>
      </c>
      <c r="Q1175" s="52" t="str">
        <f t="shared" si="203"/>
        <v/>
      </c>
      <c r="R1175" s="55" t="str">
        <f t="shared" si="204"/>
        <v/>
      </c>
      <c r="S1175" s="52" t="str">
        <f t="shared" si="212"/>
        <v/>
      </c>
      <c r="T1175" s="81" t="str">
        <f t="shared" si="205"/>
        <v/>
      </c>
      <c r="U1175" s="53" t="str">
        <f>IF(S1175="","",COUNTIF($S$7:S1175,"該当２"))</f>
        <v/>
      </c>
      <c r="V1175" s="56" t="str">
        <f t="shared" si="206"/>
        <v/>
      </c>
      <c r="W1175" s="81" t="str">
        <f t="shared" si="207"/>
        <v/>
      </c>
      <c r="X1175" s="53" t="str">
        <f>IF(V1175="","",COUNTIF($V$7:V1175,"該当３"))</f>
        <v/>
      </c>
    </row>
    <row r="1176" spans="1:24">
      <c r="A1176" s="237">
        <v>2020304006</v>
      </c>
      <c r="B1176" s="237">
        <v>20</v>
      </c>
      <c r="C1176" s="238">
        <v>203</v>
      </c>
      <c r="D1176" s="239">
        <v>4</v>
      </c>
      <c r="E1176" s="238">
        <v>6</v>
      </c>
      <c r="F1176" s="237" t="s">
        <v>511</v>
      </c>
      <c r="G1176" s="237" t="s">
        <v>1416</v>
      </c>
      <c r="H1176" s="237" t="s">
        <v>1457</v>
      </c>
      <c r="I1176" s="237" t="s">
        <v>368</v>
      </c>
      <c r="J1176" s="51"/>
      <c r="K1176" s="52" t="str">
        <f t="shared" si="208"/>
        <v/>
      </c>
      <c r="L1176" s="81" t="str">
        <f t="shared" si="209"/>
        <v/>
      </c>
      <c r="M1176" s="53" t="str">
        <f>IF(K1176="","",COUNTIF($K$7:K1176,"ﾘｽﾄ１"))</f>
        <v/>
      </c>
      <c r="N1176" s="53" t="str">
        <f t="shared" si="210"/>
        <v/>
      </c>
      <c r="O1176" s="54" t="str">
        <f t="shared" si="211"/>
        <v/>
      </c>
      <c r="P1176" s="53" t="str">
        <f t="shared" si="202"/>
        <v/>
      </c>
      <c r="Q1176" s="52" t="str">
        <f t="shared" si="203"/>
        <v/>
      </c>
      <c r="R1176" s="55" t="str">
        <f t="shared" si="204"/>
        <v/>
      </c>
      <c r="S1176" s="52" t="str">
        <f t="shared" si="212"/>
        <v/>
      </c>
      <c r="T1176" s="81" t="str">
        <f t="shared" si="205"/>
        <v/>
      </c>
      <c r="U1176" s="53" t="str">
        <f>IF(S1176="","",COUNTIF($S$7:S1176,"該当２"))</f>
        <v/>
      </c>
      <c r="V1176" s="56" t="str">
        <f t="shared" si="206"/>
        <v/>
      </c>
      <c r="W1176" s="81" t="str">
        <f t="shared" si="207"/>
        <v/>
      </c>
      <c r="X1176" s="53" t="str">
        <f>IF(V1176="","",COUNTIF($V$7:V1176,"該当３"))</f>
        <v/>
      </c>
    </row>
    <row r="1177" spans="1:24">
      <c r="A1177" s="237">
        <v>2020304007</v>
      </c>
      <c r="B1177" s="237">
        <v>20</v>
      </c>
      <c r="C1177" s="238">
        <v>203</v>
      </c>
      <c r="D1177" s="239">
        <v>4</v>
      </c>
      <c r="E1177" s="238">
        <v>7</v>
      </c>
      <c r="F1177" s="237" t="s">
        <v>511</v>
      </c>
      <c r="G1177" s="237" t="s">
        <v>1416</v>
      </c>
      <c r="H1177" s="237" t="s">
        <v>1457</v>
      </c>
      <c r="I1177" s="237" t="s">
        <v>1462</v>
      </c>
      <c r="J1177" s="51"/>
      <c r="K1177" s="52" t="str">
        <f t="shared" si="208"/>
        <v/>
      </c>
      <c r="L1177" s="81" t="str">
        <f t="shared" si="209"/>
        <v/>
      </c>
      <c r="M1177" s="53" t="str">
        <f>IF(K1177="","",COUNTIF($K$7:K1177,"ﾘｽﾄ１"))</f>
        <v/>
      </c>
      <c r="N1177" s="53" t="str">
        <f t="shared" si="210"/>
        <v/>
      </c>
      <c r="O1177" s="54" t="str">
        <f t="shared" si="211"/>
        <v/>
      </c>
      <c r="P1177" s="53" t="str">
        <f t="shared" si="202"/>
        <v/>
      </c>
      <c r="Q1177" s="52" t="str">
        <f t="shared" si="203"/>
        <v/>
      </c>
      <c r="R1177" s="55" t="str">
        <f t="shared" si="204"/>
        <v/>
      </c>
      <c r="S1177" s="52" t="str">
        <f t="shared" si="212"/>
        <v/>
      </c>
      <c r="T1177" s="81" t="str">
        <f t="shared" si="205"/>
        <v/>
      </c>
      <c r="U1177" s="53" t="str">
        <f>IF(S1177="","",COUNTIF($S$7:S1177,"該当２"))</f>
        <v/>
      </c>
      <c r="V1177" s="56" t="str">
        <f t="shared" si="206"/>
        <v/>
      </c>
      <c r="W1177" s="81" t="str">
        <f t="shared" si="207"/>
        <v/>
      </c>
      <c r="X1177" s="53" t="str">
        <f>IF(V1177="","",COUNTIF($V$7:V1177,"該当３"))</f>
        <v/>
      </c>
    </row>
    <row r="1178" spans="1:24">
      <c r="A1178" s="237">
        <v>2020304008</v>
      </c>
      <c r="B1178" s="237">
        <v>20</v>
      </c>
      <c r="C1178" s="238">
        <v>203</v>
      </c>
      <c r="D1178" s="239">
        <v>4</v>
      </c>
      <c r="E1178" s="238">
        <v>8</v>
      </c>
      <c r="F1178" s="237" t="s">
        <v>511</v>
      </c>
      <c r="G1178" s="237" t="s">
        <v>1416</v>
      </c>
      <c r="H1178" s="237" t="s">
        <v>1457</v>
      </c>
      <c r="I1178" s="237" t="s">
        <v>1463</v>
      </c>
      <c r="J1178" s="51"/>
      <c r="K1178" s="52" t="str">
        <f t="shared" si="208"/>
        <v/>
      </c>
      <c r="L1178" s="81" t="str">
        <f t="shared" si="209"/>
        <v/>
      </c>
      <c r="M1178" s="53" t="str">
        <f>IF(K1178="","",COUNTIF($K$7:K1178,"ﾘｽﾄ１"))</f>
        <v/>
      </c>
      <c r="N1178" s="53" t="str">
        <f t="shared" si="210"/>
        <v/>
      </c>
      <c r="O1178" s="54" t="str">
        <f t="shared" si="211"/>
        <v/>
      </c>
      <c r="P1178" s="53" t="str">
        <f t="shared" si="202"/>
        <v/>
      </c>
      <c r="Q1178" s="52" t="str">
        <f t="shared" si="203"/>
        <v/>
      </c>
      <c r="R1178" s="55" t="str">
        <f t="shared" si="204"/>
        <v/>
      </c>
      <c r="S1178" s="52" t="str">
        <f t="shared" si="212"/>
        <v/>
      </c>
      <c r="T1178" s="81" t="str">
        <f t="shared" si="205"/>
        <v/>
      </c>
      <c r="U1178" s="53" t="str">
        <f>IF(S1178="","",COUNTIF($S$7:S1178,"該当２"))</f>
        <v/>
      </c>
      <c r="V1178" s="56" t="str">
        <f t="shared" si="206"/>
        <v/>
      </c>
      <c r="W1178" s="81" t="str">
        <f t="shared" si="207"/>
        <v/>
      </c>
      <c r="X1178" s="53" t="str">
        <f>IF(V1178="","",COUNTIF($V$7:V1178,"該当３"))</f>
        <v/>
      </c>
    </row>
    <row r="1179" spans="1:24">
      <c r="A1179" s="237">
        <v>2020305000</v>
      </c>
      <c r="B1179" s="237">
        <v>20</v>
      </c>
      <c r="C1179" s="238">
        <v>203</v>
      </c>
      <c r="D1179" s="239">
        <v>5</v>
      </c>
      <c r="E1179" s="238">
        <v>0</v>
      </c>
      <c r="F1179" s="237" t="s">
        <v>511</v>
      </c>
      <c r="G1179" s="237" t="s">
        <v>1416</v>
      </c>
      <c r="H1179" s="237" t="s">
        <v>1464</v>
      </c>
      <c r="I1179" s="237"/>
      <c r="J1179" s="51"/>
      <c r="K1179" s="52" t="str">
        <f t="shared" si="208"/>
        <v/>
      </c>
      <c r="L1179" s="81" t="str">
        <f t="shared" si="209"/>
        <v/>
      </c>
      <c r="M1179" s="53" t="str">
        <f>IF(K1179="","",COUNTIF($K$7:K1179,"ﾘｽﾄ１"))</f>
        <v/>
      </c>
      <c r="N1179" s="53" t="str">
        <f t="shared" si="210"/>
        <v/>
      </c>
      <c r="O1179" s="54" t="str">
        <f t="shared" si="211"/>
        <v/>
      </c>
      <c r="P1179" s="53" t="str">
        <f t="shared" si="202"/>
        <v/>
      </c>
      <c r="Q1179" s="52" t="str">
        <f t="shared" si="203"/>
        <v/>
      </c>
      <c r="R1179" s="55" t="str">
        <f t="shared" si="204"/>
        <v/>
      </c>
      <c r="S1179" s="52" t="str">
        <f t="shared" si="212"/>
        <v/>
      </c>
      <c r="T1179" s="81" t="str">
        <f t="shared" si="205"/>
        <v/>
      </c>
      <c r="U1179" s="53" t="str">
        <f>IF(S1179="","",COUNTIF($S$7:S1179,"該当２"))</f>
        <v/>
      </c>
      <c r="V1179" s="56" t="str">
        <f t="shared" si="206"/>
        <v/>
      </c>
      <c r="W1179" s="81" t="str">
        <f t="shared" si="207"/>
        <v/>
      </c>
      <c r="X1179" s="53" t="str">
        <f>IF(V1179="","",COUNTIF($V$7:V1179,"該当３"))</f>
        <v/>
      </c>
    </row>
    <row r="1180" spans="1:24">
      <c r="A1180" s="237">
        <v>2020305001</v>
      </c>
      <c r="B1180" s="237">
        <v>20</v>
      </c>
      <c r="C1180" s="238">
        <v>203</v>
      </c>
      <c r="D1180" s="239">
        <v>5</v>
      </c>
      <c r="E1180" s="238">
        <v>1</v>
      </c>
      <c r="F1180" s="237" t="s">
        <v>511</v>
      </c>
      <c r="G1180" s="237" t="s">
        <v>1416</v>
      </c>
      <c r="H1180" s="237" t="s">
        <v>1464</v>
      </c>
      <c r="I1180" s="237" t="s">
        <v>1465</v>
      </c>
      <c r="J1180" s="51"/>
      <c r="K1180" s="52" t="str">
        <f t="shared" si="208"/>
        <v/>
      </c>
      <c r="L1180" s="81" t="str">
        <f t="shared" si="209"/>
        <v/>
      </c>
      <c r="M1180" s="53" t="str">
        <f>IF(K1180="","",COUNTIF($K$7:K1180,"ﾘｽﾄ１"))</f>
        <v/>
      </c>
      <c r="N1180" s="53" t="str">
        <f t="shared" si="210"/>
        <v/>
      </c>
      <c r="O1180" s="54" t="str">
        <f t="shared" si="211"/>
        <v/>
      </c>
      <c r="P1180" s="53" t="str">
        <f t="shared" si="202"/>
        <v/>
      </c>
      <c r="Q1180" s="52" t="str">
        <f t="shared" si="203"/>
        <v/>
      </c>
      <c r="R1180" s="55" t="str">
        <f t="shared" si="204"/>
        <v/>
      </c>
      <c r="S1180" s="52" t="str">
        <f t="shared" si="212"/>
        <v/>
      </c>
      <c r="T1180" s="81" t="str">
        <f t="shared" si="205"/>
        <v/>
      </c>
      <c r="U1180" s="53" t="str">
        <f>IF(S1180="","",COUNTIF($S$7:S1180,"該当２"))</f>
        <v/>
      </c>
      <c r="V1180" s="56" t="str">
        <f t="shared" si="206"/>
        <v/>
      </c>
      <c r="W1180" s="81" t="str">
        <f t="shared" si="207"/>
        <v/>
      </c>
      <c r="X1180" s="53" t="str">
        <f>IF(V1180="","",COUNTIF($V$7:V1180,"該当３"))</f>
        <v/>
      </c>
    </row>
    <row r="1181" spans="1:24">
      <c r="A1181" s="237">
        <v>2020305002</v>
      </c>
      <c r="B1181" s="237">
        <v>20</v>
      </c>
      <c r="C1181" s="238">
        <v>203</v>
      </c>
      <c r="D1181" s="239">
        <v>5</v>
      </c>
      <c r="E1181" s="238">
        <v>2</v>
      </c>
      <c r="F1181" s="237" t="s">
        <v>511</v>
      </c>
      <c r="G1181" s="237" t="s">
        <v>1416</v>
      </c>
      <c r="H1181" s="237" t="s">
        <v>1464</v>
      </c>
      <c r="I1181" s="237" t="s">
        <v>1113</v>
      </c>
      <c r="J1181" s="51"/>
      <c r="K1181" s="52" t="str">
        <f t="shared" si="208"/>
        <v/>
      </c>
      <c r="L1181" s="81" t="str">
        <f t="shared" si="209"/>
        <v/>
      </c>
      <c r="M1181" s="53" t="str">
        <f>IF(K1181="","",COUNTIF($K$7:K1181,"ﾘｽﾄ１"))</f>
        <v/>
      </c>
      <c r="N1181" s="53" t="str">
        <f t="shared" si="210"/>
        <v/>
      </c>
      <c r="O1181" s="54" t="str">
        <f t="shared" si="211"/>
        <v/>
      </c>
      <c r="P1181" s="53" t="str">
        <f t="shared" si="202"/>
        <v/>
      </c>
      <c r="Q1181" s="52" t="str">
        <f t="shared" si="203"/>
        <v/>
      </c>
      <c r="R1181" s="55" t="str">
        <f t="shared" si="204"/>
        <v/>
      </c>
      <c r="S1181" s="52" t="str">
        <f t="shared" si="212"/>
        <v/>
      </c>
      <c r="T1181" s="81" t="str">
        <f t="shared" si="205"/>
        <v/>
      </c>
      <c r="U1181" s="53" t="str">
        <f>IF(S1181="","",COUNTIF($S$7:S1181,"該当２"))</f>
        <v/>
      </c>
      <c r="V1181" s="56" t="str">
        <f t="shared" si="206"/>
        <v/>
      </c>
      <c r="W1181" s="81" t="str">
        <f t="shared" si="207"/>
        <v/>
      </c>
      <c r="X1181" s="53" t="str">
        <f>IF(V1181="","",COUNTIF($V$7:V1181,"該当３"))</f>
        <v/>
      </c>
    </row>
    <row r="1182" spans="1:24">
      <c r="A1182" s="237">
        <v>2020305003</v>
      </c>
      <c r="B1182" s="237">
        <v>20</v>
      </c>
      <c r="C1182" s="238">
        <v>203</v>
      </c>
      <c r="D1182" s="239">
        <v>5</v>
      </c>
      <c r="E1182" s="238">
        <v>3</v>
      </c>
      <c r="F1182" s="237" t="s">
        <v>511</v>
      </c>
      <c r="G1182" s="237" t="s">
        <v>1416</v>
      </c>
      <c r="H1182" s="237" t="s">
        <v>1464</v>
      </c>
      <c r="I1182" s="237" t="s">
        <v>1466</v>
      </c>
      <c r="J1182" s="51"/>
      <c r="K1182" s="52" t="str">
        <f t="shared" si="208"/>
        <v/>
      </c>
      <c r="L1182" s="81" t="str">
        <f t="shared" si="209"/>
        <v/>
      </c>
      <c r="M1182" s="53" t="str">
        <f>IF(K1182="","",COUNTIF($K$7:K1182,"ﾘｽﾄ１"))</f>
        <v/>
      </c>
      <c r="N1182" s="53" t="str">
        <f t="shared" si="210"/>
        <v/>
      </c>
      <c r="O1182" s="54" t="str">
        <f t="shared" si="211"/>
        <v/>
      </c>
      <c r="P1182" s="53" t="str">
        <f t="shared" si="202"/>
        <v/>
      </c>
      <c r="Q1182" s="52" t="str">
        <f t="shared" si="203"/>
        <v/>
      </c>
      <c r="R1182" s="55" t="str">
        <f t="shared" si="204"/>
        <v/>
      </c>
      <c r="S1182" s="52" t="str">
        <f t="shared" si="212"/>
        <v/>
      </c>
      <c r="T1182" s="81" t="str">
        <f t="shared" si="205"/>
        <v/>
      </c>
      <c r="U1182" s="53" t="str">
        <f>IF(S1182="","",COUNTIF($S$7:S1182,"該当２"))</f>
        <v/>
      </c>
      <c r="V1182" s="56" t="str">
        <f t="shared" si="206"/>
        <v/>
      </c>
      <c r="W1182" s="81" t="str">
        <f t="shared" si="207"/>
        <v/>
      </c>
      <c r="X1182" s="53" t="str">
        <f>IF(V1182="","",COUNTIF($V$7:V1182,"該当３"))</f>
        <v/>
      </c>
    </row>
    <row r="1183" spans="1:24">
      <c r="A1183" s="237">
        <v>2020305004</v>
      </c>
      <c r="B1183" s="237">
        <v>20</v>
      </c>
      <c r="C1183" s="238">
        <v>203</v>
      </c>
      <c r="D1183" s="239">
        <v>5</v>
      </c>
      <c r="E1183" s="238">
        <v>4</v>
      </c>
      <c r="F1183" s="237" t="s">
        <v>511</v>
      </c>
      <c r="G1183" s="237" t="s">
        <v>1416</v>
      </c>
      <c r="H1183" s="237" t="s">
        <v>1464</v>
      </c>
      <c r="I1183" s="237" t="s">
        <v>1467</v>
      </c>
      <c r="J1183" s="51"/>
      <c r="K1183" s="52" t="str">
        <f t="shared" si="208"/>
        <v/>
      </c>
      <c r="L1183" s="81" t="str">
        <f t="shared" si="209"/>
        <v/>
      </c>
      <c r="M1183" s="53" t="str">
        <f>IF(K1183="","",COUNTIF($K$7:K1183,"ﾘｽﾄ１"))</f>
        <v/>
      </c>
      <c r="N1183" s="53" t="str">
        <f t="shared" si="210"/>
        <v/>
      </c>
      <c r="O1183" s="54" t="str">
        <f t="shared" si="211"/>
        <v/>
      </c>
      <c r="P1183" s="53" t="str">
        <f t="shared" si="202"/>
        <v/>
      </c>
      <c r="Q1183" s="52" t="str">
        <f t="shared" si="203"/>
        <v/>
      </c>
      <c r="R1183" s="55" t="str">
        <f t="shared" si="204"/>
        <v/>
      </c>
      <c r="S1183" s="52" t="str">
        <f t="shared" si="212"/>
        <v/>
      </c>
      <c r="T1183" s="81" t="str">
        <f t="shared" si="205"/>
        <v/>
      </c>
      <c r="U1183" s="53" t="str">
        <f>IF(S1183="","",COUNTIF($S$7:S1183,"該当２"))</f>
        <v/>
      </c>
      <c r="V1183" s="56" t="str">
        <f t="shared" si="206"/>
        <v/>
      </c>
      <c r="W1183" s="81" t="str">
        <f t="shared" si="207"/>
        <v/>
      </c>
      <c r="X1183" s="53" t="str">
        <f>IF(V1183="","",COUNTIF($V$7:V1183,"該当３"))</f>
        <v/>
      </c>
    </row>
    <row r="1184" spans="1:24">
      <c r="A1184" s="237">
        <v>2020305005</v>
      </c>
      <c r="B1184" s="237">
        <v>20</v>
      </c>
      <c r="C1184" s="238">
        <v>203</v>
      </c>
      <c r="D1184" s="239">
        <v>5</v>
      </c>
      <c r="E1184" s="238">
        <v>5</v>
      </c>
      <c r="F1184" s="237" t="s">
        <v>511</v>
      </c>
      <c r="G1184" s="237" t="s">
        <v>1416</v>
      </c>
      <c r="H1184" s="237" t="s">
        <v>1464</v>
      </c>
      <c r="I1184" s="237" t="s">
        <v>1468</v>
      </c>
      <c r="J1184" s="51"/>
      <c r="K1184" s="52" t="str">
        <f t="shared" si="208"/>
        <v/>
      </c>
      <c r="L1184" s="81" t="str">
        <f t="shared" si="209"/>
        <v/>
      </c>
      <c r="M1184" s="53" t="str">
        <f>IF(K1184="","",COUNTIF($K$7:K1184,"ﾘｽﾄ１"))</f>
        <v/>
      </c>
      <c r="N1184" s="53" t="str">
        <f t="shared" si="210"/>
        <v/>
      </c>
      <c r="O1184" s="54" t="str">
        <f t="shared" si="211"/>
        <v/>
      </c>
      <c r="P1184" s="53" t="str">
        <f t="shared" si="202"/>
        <v/>
      </c>
      <c r="Q1184" s="52" t="str">
        <f t="shared" si="203"/>
        <v/>
      </c>
      <c r="R1184" s="55" t="str">
        <f t="shared" si="204"/>
        <v/>
      </c>
      <c r="S1184" s="52" t="str">
        <f t="shared" si="212"/>
        <v/>
      </c>
      <c r="T1184" s="81" t="str">
        <f t="shared" si="205"/>
        <v/>
      </c>
      <c r="U1184" s="53" t="str">
        <f>IF(S1184="","",COUNTIF($S$7:S1184,"該当２"))</f>
        <v/>
      </c>
      <c r="V1184" s="56" t="str">
        <f t="shared" si="206"/>
        <v/>
      </c>
      <c r="W1184" s="81" t="str">
        <f t="shared" si="207"/>
        <v/>
      </c>
      <c r="X1184" s="53" t="str">
        <f>IF(V1184="","",COUNTIF($V$7:V1184,"該当３"))</f>
        <v/>
      </c>
    </row>
    <row r="1185" spans="1:24">
      <c r="A1185" s="237">
        <v>2020305006</v>
      </c>
      <c r="B1185" s="237">
        <v>20</v>
      </c>
      <c r="C1185" s="238">
        <v>203</v>
      </c>
      <c r="D1185" s="239">
        <v>5</v>
      </c>
      <c r="E1185" s="238">
        <v>6</v>
      </c>
      <c r="F1185" s="237" t="s">
        <v>511</v>
      </c>
      <c r="G1185" s="237" t="s">
        <v>1416</v>
      </c>
      <c r="H1185" s="237" t="s">
        <v>1464</v>
      </c>
      <c r="I1185" s="237" t="s">
        <v>1469</v>
      </c>
      <c r="J1185" s="51"/>
      <c r="K1185" s="52" t="str">
        <f t="shared" si="208"/>
        <v/>
      </c>
      <c r="L1185" s="81" t="str">
        <f t="shared" si="209"/>
        <v/>
      </c>
      <c r="M1185" s="53" t="str">
        <f>IF(K1185="","",COUNTIF($K$7:K1185,"ﾘｽﾄ１"))</f>
        <v/>
      </c>
      <c r="N1185" s="53" t="str">
        <f t="shared" si="210"/>
        <v/>
      </c>
      <c r="O1185" s="54" t="str">
        <f t="shared" si="211"/>
        <v/>
      </c>
      <c r="P1185" s="53" t="str">
        <f t="shared" si="202"/>
        <v/>
      </c>
      <c r="Q1185" s="52" t="str">
        <f t="shared" si="203"/>
        <v/>
      </c>
      <c r="R1185" s="55" t="str">
        <f t="shared" si="204"/>
        <v/>
      </c>
      <c r="S1185" s="52" t="str">
        <f t="shared" si="212"/>
        <v/>
      </c>
      <c r="T1185" s="81" t="str">
        <f t="shared" si="205"/>
        <v/>
      </c>
      <c r="U1185" s="53" t="str">
        <f>IF(S1185="","",COUNTIF($S$7:S1185,"該当２"))</f>
        <v/>
      </c>
      <c r="V1185" s="56" t="str">
        <f t="shared" si="206"/>
        <v/>
      </c>
      <c r="W1185" s="81" t="str">
        <f t="shared" si="207"/>
        <v/>
      </c>
      <c r="X1185" s="53" t="str">
        <f>IF(V1185="","",COUNTIF($V$7:V1185,"該当３"))</f>
        <v/>
      </c>
    </row>
    <row r="1186" spans="1:24">
      <c r="A1186" s="237">
        <v>2020305007</v>
      </c>
      <c r="B1186" s="237">
        <v>20</v>
      </c>
      <c r="C1186" s="238">
        <v>203</v>
      </c>
      <c r="D1186" s="239">
        <v>5</v>
      </c>
      <c r="E1186" s="238">
        <v>7</v>
      </c>
      <c r="F1186" s="237" t="s">
        <v>511</v>
      </c>
      <c r="G1186" s="237" t="s">
        <v>1416</v>
      </c>
      <c r="H1186" s="237" t="s">
        <v>1464</v>
      </c>
      <c r="I1186" s="237" t="s">
        <v>1470</v>
      </c>
      <c r="J1186" s="51"/>
      <c r="K1186" s="52" t="str">
        <f t="shared" si="208"/>
        <v/>
      </c>
      <c r="L1186" s="81" t="str">
        <f t="shared" si="209"/>
        <v/>
      </c>
      <c r="M1186" s="53" t="str">
        <f>IF(K1186="","",COUNTIF($K$7:K1186,"ﾘｽﾄ１"))</f>
        <v/>
      </c>
      <c r="N1186" s="53" t="str">
        <f t="shared" si="210"/>
        <v/>
      </c>
      <c r="O1186" s="54" t="str">
        <f t="shared" si="211"/>
        <v/>
      </c>
      <c r="P1186" s="53" t="str">
        <f t="shared" si="202"/>
        <v/>
      </c>
      <c r="Q1186" s="52" t="str">
        <f t="shared" si="203"/>
        <v/>
      </c>
      <c r="R1186" s="55" t="str">
        <f t="shared" si="204"/>
        <v/>
      </c>
      <c r="S1186" s="52" t="str">
        <f t="shared" si="212"/>
        <v/>
      </c>
      <c r="T1186" s="81" t="str">
        <f t="shared" si="205"/>
        <v/>
      </c>
      <c r="U1186" s="53" t="str">
        <f>IF(S1186="","",COUNTIF($S$7:S1186,"該当２"))</f>
        <v/>
      </c>
      <c r="V1186" s="56" t="str">
        <f t="shared" si="206"/>
        <v/>
      </c>
      <c r="W1186" s="81" t="str">
        <f t="shared" si="207"/>
        <v/>
      </c>
      <c r="X1186" s="53" t="str">
        <f>IF(V1186="","",COUNTIF($V$7:V1186,"該当３"))</f>
        <v/>
      </c>
    </row>
    <row r="1187" spans="1:24">
      <c r="A1187" s="237">
        <v>2020305008</v>
      </c>
      <c r="B1187" s="237">
        <v>20</v>
      </c>
      <c r="C1187" s="238">
        <v>203</v>
      </c>
      <c r="D1187" s="239">
        <v>5</v>
      </c>
      <c r="E1187" s="238">
        <v>8</v>
      </c>
      <c r="F1187" s="237" t="s">
        <v>511</v>
      </c>
      <c r="G1187" s="237" t="s">
        <v>1416</v>
      </c>
      <c r="H1187" s="237" t="s">
        <v>1464</v>
      </c>
      <c r="I1187" s="237" t="s">
        <v>478</v>
      </c>
      <c r="J1187" s="51"/>
      <c r="K1187" s="52" t="str">
        <f t="shared" si="208"/>
        <v/>
      </c>
      <c r="L1187" s="81" t="str">
        <f t="shared" si="209"/>
        <v/>
      </c>
      <c r="M1187" s="53" t="str">
        <f>IF(K1187="","",COUNTIF($K$7:K1187,"ﾘｽﾄ１"))</f>
        <v/>
      </c>
      <c r="N1187" s="53" t="str">
        <f t="shared" si="210"/>
        <v/>
      </c>
      <c r="O1187" s="54" t="str">
        <f t="shared" si="211"/>
        <v/>
      </c>
      <c r="P1187" s="53" t="str">
        <f t="shared" si="202"/>
        <v/>
      </c>
      <c r="Q1187" s="52" t="str">
        <f t="shared" si="203"/>
        <v/>
      </c>
      <c r="R1187" s="55" t="str">
        <f t="shared" si="204"/>
        <v/>
      </c>
      <c r="S1187" s="52" t="str">
        <f t="shared" si="212"/>
        <v/>
      </c>
      <c r="T1187" s="81" t="str">
        <f t="shared" si="205"/>
        <v/>
      </c>
      <c r="U1187" s="53" t="str">
        <f>IF(S1187="","",COUNTIF($S$7:S1187,"該当２"))</f>
        <v/>
      </c>
      <c r="V1187" s="56" t="str">
        <f t="shared" si="206"/>
        <v/>
      </c>
      <c r="W1187" s="81" t="str">
        <f t="shared" si="207"/>
        <v/>
      </c>
      <c r="X1187" s="53" t="str">
        <f>IF(V1187="","",COUNTIF($V$7:V1187,"該当３"))</f>
        <v/>
      </c>
    </row>
    <row r="1188" spans="1:24">
      <c r="A1188" s="237">
        <v>2020305009</v>
      </c>
      <c r="B1188" s="237">
        <v>20</v>
      </c>
      <c r="C1188" s="238">
        <v>203</v>
      </c>
      <c r="D1188" s="239">
        <v>5</v>
      </c>
      <c r="E1188" s="238">
        <v>9</v>
      </c>
      <c r="F1188" s="237" t="s">
        <v>511</v>
      </c>
      <c r="G1188" s="237" t="s">
        <v>1416</v>
      </c>
      <c r="H1188" s="237" t="s">
        <v>1464</v>
      </c>
      <c r="I1188" s="237" t="s">
        <v>449</v>
      </c>
      <c r="J1188" s="51"/>
      <c r="K1188" s="52" t="str">
        <f t="shared" si="208"/>
        <v/>
      </c>
      <c r="L1188" s="81" t="str">
        <f t="shared" si="209"/>
        <v/>
      </c>
      <c r="M1188" s="53" t="str">
        <f>IF(K1188="","",COUNTIF($K$7:K1188,"ﾘｽﾄ１"))</f>
        <v/>
      </c>
      <c r="N1188" s="53" t="str">
        <f t="shared" si="210"/>
        <v/>
      </c>
      <c r="O1188" s="54" t="str">
        <f t="shared" si="211"/>
        <v/>
      </c>
      <c r="P1188" s="53" t="str">
        <f t="shared" si="202"/>
        <v/>
      </c>
      <c r="Q1188" s="52" t="str">
        <f t="shared" si="203"/>
        <v/>
      </c>
      <c r="R1188" s="55" t="str">
        <f t="shared" si="204"/>
        <v/>
      </c>
      <c r="S1188" s="52" t="str">
        <f t="shared" si="212"/>
        <v/>
      </c>
      <c r="T1188" s="81" t="str">
        <f t="shared" si="205"/>
        <v/>
      </c>
      <c r="U1188" s="53" t="str">
        <f>IF(S1188="","",COUNTIF($S$7:S1188,"該当２"))</f>
        <v/>
      </c>
      <c r="V1188" s="56" t="str">
        <f t="shared" si="206"/>
        <v/>
      </c>
      <c r="W1188" s="81" t="str">
        <f t="shared" si="207"/>
        <v/>
      </c>
      <c r="X1188" s="53" t="str">
        <f>IF(V1188="","",COUNTIF($V$7:V1188,"該当３"))</f>
        <v/>
      </c>
    </row>
    <row r="1189" spans="1:24">
      <c r="A1189" s="237">
        <v>2020305010</v>
      </c>
      <c r="B1189" s="237">
        <v>20</v>
      </c>
      <c r="C1189" s="238">
        <v>203</v>
      </c>
      <c r="D1189" s="239">
        <v>5</v>
      </c>
      <c r="E1189" s="238">
        <v>10</v>
      </c>
      <c r="F1189" s="237" t="s">
        <v>511</v>
      </c>
      <c r="G1189" s="237" t="s">
        <v>1416</v>
      </c>
      <c r="H1189" s="237" t="s">
        <v>1464</v>
      </c>
      <c r="I1189" s="237" t="s">
        <v>1471</v>
      </c>
      <c r="J1189" s="51"/>
      <c r="K1189" s="52" t="str">
        <f t="shared" si="208"/>
        <v/>
      </c>
      <c r="L1189" s="81" t="str">
        <f t="shared" si="209"/>
        <v/>
      </c>
      <c r="M1189" s="53" t="str">
        <f>IF(K1189="","",COUNTIF($K$7:K1189,"ﾘｽﾄ１"))</f>
        <v/>
      </c>
      <c r="N1189" s="53" t="str">
        <f t="shared" si="210"/>
        <v/>
      </c>
      <c r="O1189" s="54" t="str">
        <f t="shared" si="211"/>
        <v/>
      </c>
      <c r="P1189" s="53" t="str">
        <f t="shared" si="202"/>
        <v/>
      </c>
      <c r="Q1189" s="52" t="str">
        <f t="shared" si="203"/>
        <v/>
      </c>
      <c r="R1189" s="55" t="str">
        <f t="shared" si="204"/>
        <v/>
      </c>
      <c r="S1189" s="52" t="str">
        <f t="shared" si="212"/>
        <v/>
      </c>
      <c r="T1189" s="81" t="str">
        <f t="shared" si="205"/>
        <v/>
      </c>
      <c r="U1189" s="53" t="str">
        <f>IF(S1189="","",COUNTIF($S$7:S1189,"該当２"))</f>
        <v/>
      </c>
      <c r="V1189" s="56" t="str">
        <f t="shared" si="206"/>
        <v/>
      </c>
      <c r="W1189" s="81" t="str">
        <f t="shared" si="207"/>
        <v/>
      </c>
      <c r="X1189" s="53" t="str">
        <f>IF(V1189="","",COUNTIF($V$7:V1189,"該当３"))</f>
        <v/>
      </c>
    </row>
    <row r="1190" spans="1:24">
      <c r="A1190" s="237">
        <v>2020306000</v>
      </c>
      <c r="B1190" s="237">
        <v>20</v>
      </c>
      <c r="C1190" s="238">
        <v>203</v>
      </c>
      <c r="D1190" s="239">
        <v>6</v>
      </c>
      <c r="E1190" s="238">
        <v>0</v>
      </c>
      <c r="F1190" s="237" t="s">
        <v>511</v>
      </c>
      <c r="G1190" s="237" t="s">
        <v>1416</v>
      </c>
      <c r="H1190" s="237" t="s">
        <v>1472</v>
      </c>
      <c r="I1190" s="237"/>
      <c r="J1190" s="51"/>
      <c r="K1190" s="52" t="str">
        <f t="shared" si="208"/>
        <v/>
      </c>
      <c r="L1190" s="81" t="str">
        <f t="shared" si="209"/>
        <v/>
      </c>
      <c r="M1190" s="53" t="str">
        <f>IF(K1190="","",COUNTIF($K$7:K1190,"ﾘｽﾄ１"))</f>
        <v/>
      </c>
      <c r="N1190" s="53" t="str">
        <f t="shared" si="210"/>
        <v/>
      </c>
      <c r="O1190" s="54" t="str">
        <f t="shared" si="211"/>
        <v/>
      </c>
      <c r="P1190" s="53" t="str">
        <f t="shared" si="202"/>
        <v/>
      </c>
      <c r="Q1190" s="52" t="str">
        <f t="shared" si="203"/>
        <v/>
      </c>
      <c r="R1190" s="55" t="str">
        <f t="shared" si="204"/>
        <v/>
      </c>
      <c r="S1190" s="52" t="str">
        <f t="shared" si="212"/>
        <v/>
      </c>
      <c r="T1190" s="81" t="str">
        <f t="shared" si="205"/>
        <v/>
      </c>
      <c r="U1190" s="53" t="str">
        <f>IF(S1190="","",COUNTIF($S$7:S1190,"該当２"))</f>
        <v/>
      </c>
      <c r="V1190" s="56" t="str">
        <f t="shared" si="206"/>
        <v/>
      </c>
      <c r="W1190" s="81" t="str">
        <f t="shared" si="207"/>
        <v/>
      </c>
      <c r="X1190" s="53" t="str">
        <f>IF(V1190="","",COUNTIF($V$7:V1190,"該当３"))</f>
        <v/>
      </c>
    </row>
    <row r="1191" spans="1:24">
      <c r="A1191" s="237">
        <v>2020306001</v>
      </c>
      <c r="B1191" s="237">
        <v>20</v>
      </c>
      <c r="C1191" s="238">
        <v>203</v>
      </c>
      <c r="D1191" s="239">
        <v>6</v>
      </c>
      <c r="E1191" s="238">
        <v>1</v>
      </c>
      <c r="F1191" s="237" t="s">
        <v>511</v>
      </c>
      <c r="G1191" s="237" t="s">
        <v>1416</v>
      </c>
      <c r="H1191" s="237" t="s">
        <v>1472</v>
      </c>
      <c r="I1191" s="237" t="s">
        <v>368</v>
      </c>
      <c r="J1191" s="51"/>
      <c r="K1191" s="52" t="str">
        <f t="shared" si="208"/>
        <v/>
      </c>
      <c r="L1191" s="81" t="str">
        <f t="shared" si="209"/>
        <v/>
      </c>
      <c r="M1191" s="53" t="str">
        <f>IF(K1191="","",COUNTIF($K$7:K1191,"ﾘｽﾄ１"))</f>
        <v/>
      </c>
      <c r="N1191" s="53" t="str">
        <f t="shared" si="210"/>
        <v/>
      </c>
      <c r="O1191" s="54" t="str">
        <f t="shared" si="211"/>
        <v/>
      </c>
      <c r="P1191" s="53" t="str">
        <f t="shared" si="202"/>
        <v/>
      </c>
      <c r="Q1191" s="52" t="str">
        <f t="shared" si="203"/>
        <v/>
      </c>
      <c r="R1191" s="55" t="str">
        <f t="shared" si="204"/>
        <v/>
      </c>
      <c r="S1191" s="52" t="str">
        <f t="shared" si="212"/>
        <v/>
      </c>
      <c r="T1191" s="81" t="str">
        <f t="shared" si="205"/>
        <v/>
      </c>
      <c r="U1191" s="53" t="str">
        <f>IF(S1191="","",COUNTIF($S$7:S1191,"該当２"))</f>
        <v/>
      </c>
      <c r="V1191" s="56" t="str">
        <f t="shared" si="206"/>
        <v/>
      </c>
      <c r="W1191" s="81" t="str">
        <f t="shared" si="207"/>
        <v/>
      </c>
      <c r="X1191" s="53" t="str">
        <f>IF(V1191="","",COUNTIF($V$7:V1191,"該当３"))</f>
        <v/>
      </c>
    </row>
    <row r="1192" spans="1:24">
      <c r="A1192" s="237">
        <v>2020306002</v>
      </c>
      <c r="B1192" s="237">
        <v>20</v>
      </c>
      <c r="C1192" s="238">
        <v>203</v>
      </c>
      <c r="D1192" s="239">
        <v>6</v>
      </c>
      <c r="E1192" s="238">
        <v>2</v>
      </c>
      <c r="F1192" s="237" t="s">
        <v>511</v>
      </c>
      <c r="G1192" s="237" t="s">
        <v>1416</v>
      </c>
      <c r="H1192" s="237" t="s">
        <v>1472</v>
      </c>
      <c r="I1192" s="237" t="s">
        <v>1473</v>
      </c>
      <c r="J1192" s="51"/>
      <c r="K1192" s="52" t="str">
        <f t="shared" si="208"/>
        <v/>
      </c>
      <c r="L1192" s="81" t="str">
        <f t="shared" si="209"/>
        <v/>
      </c>
      <c r="M1192" s="53" t="str">
        <f>IF(K1192="","",COUNTIF($K$7:K1192,"ﾘｽﾄ１"))</f>
        <v/>
      </c>
      <c r="N1192" s="53" t="str">
        <f t="shared" si="210"/>
        <v/>
      </c>
      <c r="O1192" s="54" t="str">
        <f t="shared" si="211"/>
        <v/>
      </c>
      <c r="P1192" s="53" t="str">
        <f t="shared" si="202"/>
        <v/>
      </c>
      <c r="Q1192" s="52" t="str">
        <f t="shared" si="203"/>
        <v/>
      </c>
      <c r="R1192" s="55" t="str">
        <f t="shared" si="204"/>
        <v/>
      </c>
      <c r="S1192" s="52" t="str">
        <f t="shared" si="212"/>
        <v/>
      </c>
      <c r="T1192" s="81" t="str">
        <f t="shared" si="205"/>
        <v/>
      </c>
      <c r="U1192" s="53" t="str">
        <f>IF(S1192="","",COUNTIF($S$7:S1192,"該当２"))</f>
        <v/>
      </c>
      <c r="V1192" s="56" t="str">
        <f t="shared" si="206"/>
        <v/>
      </c>
      <c r="W1192" s="81" t="str">
        <f t="shared" si="207"/>
        <v/>
      </c>
      <c r="X1192" s="53" t="str">
        <f>IF(V1192="","",COUNTIF($V$7:V1192,"該当３"))</f>
        <v/>
      </c>
    </row>
    <row r="1193" spans="1:24">
      <c r="A1193" s="237">
        <v>2020306003</v>
      </c>
      <c r="B1193" s="237">
        <v>20</v>
      </c>
      <c r="C1193" s="238">
        <v>203</v>
      </c>
      <c r="D1193" s="239">
        <v>6</v>
      </c>
      <c r="E1193" s="238">
        <v>3</v>
      </c>
      <c r="F1193" s="237" t="s">
        <v>511</v>
      </c>
      <c r="G1193" s="237" t="s">
        <v>1416</v>
      </c>
      <c r="H1193" s="237" t="s">
        <v>1472</v>
      </c>
      <c r="I1193" s="237" t="s">
        <v>331</v>
      </c>
      <c r="J1193" s="51"/>
      <c r="K1193" s="52" t="str">
        <f t="shared" si="208"/>
        <v/>
      </c>
      <c r="L1193" s="81" t="str">
        <f t="shared" si="209"/>
        <v/>
      </c>
      <c r="M1193" s="53" t="str">
        <f>IF(K1193="","",COUNTIF($K$7:K1193,"ﾘｽﾄ１"))</f>
        <v/>
      </c>
      <c r="N1193" s="53" t="str">
        <f t="shared" si="210"/>
        <v/>
      </c>
      <c r="O1193" s="54" t="str">
        <f t="shared" si="211"/>
        <v/>
      </c>
      <c r="P1193" s="53" t="str">
        <f t="shared" si="202"/>
        <v/>
      </c>
      <c r="Q1193" s="52" t="str">
        <f t="shared" si="203"/>
        <v/>
      </c>
      <c r="R1193" s="55" t="str">
        <f t="shared" si="204"/>
        <v/>
      </c>
      <c r="S1193" s="52" t="str">
        <f t="shared" si="212"/>
        <v/>
      </c>
      <c r="T1193" s="81" t="str">
        <f t="shared" si="205"/>
        <v/>
      </c>
      <c r="U1193" s="53" t="str">
        <f>IF(S1193="","",COUNTIF($S$7:S1193,"該当２"))</f>
        <v/>
      </c>
      <c r="V1193" s="56" t="str">
        <f t="shared" si="206"/>
        <v/>
      </c>
      <c r="W1193" s="81" t="str">
        <f t="shared" si="207"/>
        <v/>
      </c>
      <c r="X1193" s="53" t="str">
        <f>IF(V1193="","",COUNTIF($V$7:V1193,"該当３"))</f>
        <v/>
      </c>
    </row>
    <row r="1194" spans="1:24">
      <c r="A1194" s="237">
        <v>2020306004</v>
      </c>
      <c r="B1194" s="237">
        <v>20</v>
      </c>
      <c r="C1194" s="238">
        <v>203</v>
      </c>
      <c r="D1194" s="239">
        <v>6</v>
      </c>
      <c r="E1194" s="238">
        <v>4</v>
      </c>
      <c r="F1194" s="237" t="s">
        <v>511</v>
      </c>
      <c r="G1194" s="237" t="s">
        <v>1416</v>
      </c>
      <c r="H1194" s="237" t="s">
        <v>1472</v>
      </c>
      <c r="I1194" s="237" t="s">
        <v>1474</v>
      </c>
      <c r="J1194" s="51"/>
      <c r="K1194" s="52" t="str">
        <f t="shared" si="208"/>
        <v/>
      </c>
      <c r="L1194" s="81" t="str">
        <f t="shared" si="209"/>
        <v/>
      </c>
      <c r="M1194" s="53" t="str">
        <f>IF(K1194="","",COUNTIF($K$7:K1194,"ﾘｽﾄ１"))</f>
        <v/>
      </c>
      <c r="N1194" s="53" t="str">
        <f t="shared" si="210"/>
        <v/>
      </c>
      <c r="O1194" s="54" t="str">
        <f t="shared" si="211"/>
        <v/>
      </c>
      <c r="P1194" s="53" t="str">
        <f t="shared" si="202"/>
        <v/>
      </c>
      <c r="Q1194" s="52" t="str">
        <f t="shared" si="203"/>
        <v/>
      </c>
      <c r="R1194" s="55" t="str">
        <f t="shared" si="204"/>
        <v/>
      </c>
      <c r="S1194" s="52" t="str">
        <f t="shared" si="212"/>
        <v/>
      </c>
      <c r="T1194" s="81" t="str">
        <f t="shared" si="205"/>
        <v/>
      </c>
      <c r="U1194" s="53" t="str">
        <f>IF(S1194="","",COUNTIF($S$7:S1194,"該当２"))</f>
        <v/>
      </c>
      <c r="V1194" s="56" t="str">
        <f t="shared" si="206"/>
        <v/>
      </c>
      <c r="W1194" s="81" t="str">
        <f t="shared" si="207"/>
        <v/>
      </c>
      <c r="X1194" s="53" t="str">
        <f>IF(V1194="","",COUNTIF($V$7:V1194,"該当３"))</f>
        <v/>
      </c>
    </row>
    <row r="1195" spans="1:24">
      <c r="A1195" s="237">
        <v>2020306005</v>
      </c>
      <c r="B1195" s="237">
        <v>20</v>
      </c>
      <c r="C1195" s="238">
        <v>203</v>
      </c>
      <c r="D1195" s="239">
        <v>6</v>
      </c>
      <c r="E1195" s="238">
        <v>5</v>
      </c>
      <c r="F1195" s="237" t="s">
        <v>511</v>
      </c>
      <c r="G1195" s="237" t="s">
        <v>1416</v>
      </c>
      <c r="H1195" s="237" t="s">
        <v>1472</v>
      </c>
      <c r="I1195" s="237" t="s">
        <v>335</v>
      </c>
      <c r="J1195" s="51"/>
      <c r="K1195" s="52" t="str">
        <f t="shared" si="208"/>
        <v/>
      </c>
      <c r="L1195" s="81" t="str">
        <f t="shared" si="209"/>
        <v/>
      </c>
      <c r="M1195" s="53" t="str">
        <f>IF(K1195="","",COUNTIF($K$7:K1195,"ﾘｽﾄ１"))</f>
        <v/>
      </c>
      <c r="N1195" s="53" t="str">
        <f t="shared" si="210"/>
        <v/>
      </c>
      <c r="O1195" s="54" t="str">
        <f t="shared" si="211"/>
        <v/>
      </c>
      <c r="P1195" s="53" t="str">
        <f t="shared" si="202"/>
        <v/>
      </c>
      <c r="Q1195" s="52" t="str">
        <f t="shared" si="203"/>
        <v/>
      </c>
      <c r="R1195" s="55" t="str">
        <f t="shared" si="204"/>
        <v/>
      </c>
      <c r="S1195" s="52" t="str">
        <f t="shared" si="212"/>
        <v/>
      </c>
      <c r="T1195" s="81" t="str">
        <f t="shared" si="205"/>
        <v/>
      </c>
      <c r="U1195" s="53" t="str">
        <f>IF(S1195="","",COUNTIF($S$7:S1195,"該当２"))</f>
        <v/>
      </c>
      <c r="V1195" s="56" t="str">
        <f t="shared" si="206"/>
        <v/>
      </c>
      <c r="W1195" s="81" t="str">
        <f t="shared" si="207"/>
        <v/>
      </c>
      <c r="X1195" s="53" t="str">
        <f>IF(V1195="","",COUNTIF($V$7:V1195,"該当３"))</f>
        <v/>
      </c>
    </row>
    <row r="1196" spans="1:24">
      <c r="A1196" s="237">
        <v>2020306006</v>
      </c>
      <c r="B1196" s="237">
        <v>20</v>
      </c>
      <c r="C1196" s="238">
        <v>203</v>
      </c>
      <c r="D1196" s="239">
        <v>6</v>
      </c>
      <c r="E1196" s="238">
        <v>6</v>
      </c>
      <c r="F1196" s="237" t="s">
        <v>511</v>
      </c>
      <c r="G1196" s="237" t="s">
        <v>1416</v>
      </c>
      <c r="H1196" s="237" t="s">
        <v>1472</v>
      </c>
      <c r="I1196" s="237" t="s">
        <v>1475</v>
      </c>
      <c r="J1196" s="51"/>
      <c r="K1196" s="52" t="str">
        <f t="shared" si="208"/>
        <v/>
      </c>
      <c r="L1196" s="81" t="str">
        <f t="shared" si="209"/>
        <v/>
      </c>
      <c r="M1196" s="53" t="str">
        <f>IF(K1196="","",COUNTIF($K$7:K1196,"ﾘｽﾄ１"))</f>
        <v/>
      </c>
      <c r="N1196" s="53" t="str">
        <f t="shared" si="210"/>
        <v/>
      </c>
      <c r="O1196" s="54" t="str">
        <f t="shared" si="211"/>
        <v/>
      </c>
      <c r="P1196" s="53" t="str">
        <f t="shared" si="202"/>
        <v/>
      </c>
      <c r="Q1196" s="52" t="str">
        <f t="shared" si="203"/>
        <v/>
      </c>
      <c r="R1196" s="55" t="str">
        <f t="shared" si="204"/>
        <v/>
      </c>
      <c r="S1196" s="52" t="str">
        <f t="shared" si="212"/>
        <v/>
      </c>
      <c r="T1196" s="81" t="str">
        <f t="shared" si="205"/>
        <v/>
      </c>
      <c r="U1196" s="53" t="str">
        <f>IF(S1196="","",COUNTIF($S$7:S1196,"該当２"))</f>
        <v/>
      </c>
      <c r="V1196" s="56" t="str">
        <f t="shared" si="206"/>
        <v/>
      </c>
      <c r="W1196" s="81" t="str">
        <f t="shared" si="207"/>
        <v/>
      </c>
      <c r="X1196" s="53" t="str">
        <f>IF(V1196="","",COUNTIF($V$7:V1196,"該当３"))</f>
        <v/>
      </c>
    </row>
    <row r="1197" spans="1:24">
      <c r="A1197" s="237">
        <v>2020306007</v>
      </c>
      <c r="B1197" s="237">
        <v>20</v>
      </c>
      <c r="C1197" s="238">
        <v>203</v>
      </c>
      <c r="D1197" s="239">
        <v>6</v>
      </c>
      <c r="E1197" s="238">
        <v>7</v>
      </c>
      <c r="F1197" s="237" t="s">
        <v>511</v>
      </c>
      <c r="G1197" s="237" t="s">
        <v>1416</v>
      </c>
      <c r="H1197" s="237" t="s">
        <v>1472</v>
      </c>
      <c r="I1197" s="237" t="s">
        <v>604</v>
      </c>
      <c r="J1197" s="51"/>
      <c r="K1197" s="52" t="str">
        <f t="shared" si="208"/>
        <v/>
      </c>
      <c r="L1197" s="81" t="str">
        <f t="shared" si="209"/>
        <v/>
      </c>
      <c r="M1197" s="53" t="str">
        <f>IF(K1197="","",COUNTIF($K$7:K1197,"ﾘｽﾄ１"))</f>
        <v/>
      </c>
      <c r="N1197" s="53" t="str">
        <f t="shared" si="210"/>
        <v/>
      </c>
      <c r="O1197" s="54" t="str">
        <f t="shared" si="211"/>
        <v/>
      </c>
      <c r="P1197" s="53" t="str">
        <f t="shared" si="202"/>
        <v/>
      </c>
      <c r="Q1197" s="52" t="str">
        <f t="shared" si="203"/>
        <v/>
      </c>
      <c r="R1197" s="55" t="str">
        <f t="shared" si="204"/>
        <v/>
      </c>
      <c r="S1197" s="52" t="str">
        <f t="shared" si="212"/>
        <v/>
      </c>
      <c r="T1197" s="81" t="str">
        <f t="shared" si="205"/>
        <v/>
      </c>
      <c r="U1197" s="53" t="str">
        <f>IF(S1197="","",COUNTIF($S$7:S1197,"該当２"))</f>
        <v/>
      </c>
      <c r="V1197" s="56" t="str">
        <f t="shared" si="206"/>
        <v/>
      </c>
      <c r="W1197" s="81" t="str">
        <f t="shared" si="207"/>
        <v/>
      </c>
      <c r="X1197" s="53" t="str">
        <f>IF(V1197="","",COUNTIF($V$7:V1197,"該当３"))</f>
        <v/>
      </c>
    </row>
    <row r="1198" spans="1:24">
      <c r="A1198" s="237">
        <v>2020306008</v>
      </c>
      <c r="B1198" s="237">
        <v>20</v>
      </c>
      <c r="C1198" s="238">
        <v>203</v>
      </c>
      <c r="D1198" s="239">
        <v>6</v>
      </c>
      <c r="E1198" s="238">
        <v>8</v>
      </c>
      <c r="F1198" s="237" t="s">
        <v>511</v>
      </c>
      <c r="G1198" s="237" t="s">
        <v>1416</v>
      </c>
      <c r="H1198" s="237" t="s">
        <v>1472</v>
      </c>
      <c r="I1198" s="237" t="s">
        <v>1476</v>
      </c>
      <c r="J1198" s="51"/>
      <c r="K1198" s="52" t="str">
        <f t="shared" si="208"/>
        <v/>
      </c>
      <c r="L1198" s="81" t="str">
        <f t="shared" si="209"/>
        <v/>
      </c>
      <c r="M1198" s="53" t="str">
        <f>IF(K1198="","",COUNTIF($K$7:K1198,"ﾘｽﾄ１"))</f>
        <v/>
      </c>
      <c r="N1198" s="53" t="str">
        <f t="shared" si="210"/>
        <v/>
      </c>
      <c r="O1198" s="54" t="str">
        <f t="shared" si="211"/>
        <v/>
      </c>
      <c r="P1198" s="53" t="str">
        <f t="shared" si="202"/>
        <v/>
      </c>
      <c r="Q1198" s="52" t="str">
        <f t="shared" si="203"/>
        <v/>
      </c>
      <c r="R1198" s="55" t="str">
        <f t="shared" si="204"/>
        <v/>
      </c>
      <c r="S1198" s="52" t="str">
        <f t="shared" si="212"/>
        <v/>
      </c>
      <c r="T1198" s="81" t="str">
        <f t="shared" si="205"/>
        <v/>
      </c>
      <c r="U1198" s="53" t="str">
        <f>IF(S1198="","",COUNTIF($S$7:S1198,"該当２"))</f>
        <v/>
      </c>
      <c r="V1198" s="56" t="str">
        <f t="shared" si="206"/>
        <v/>
      </c>
      <c r="W1198" s="81" t="str">
        <f t="shared" si="207"/>
        <v/>
      </c>
      <c r="X1198" s="53" t="str">
        <f>IF(V1198="","",COUNTIF($V$7:V1198,"該当３"))</f>
        <v/>
      </c>
    </row>
    <row r="1199" spans="1:24">
      <c r="A1199" s="237">
        <v>2020306009</v>
      </c>
      <c r="B1199" s="237">
        <v>20</v>
      </c>
      <c r="C1199" s="238">
        <v>203</v>
      </c>
      <c r="D1199" s="239">
        <v>6</v>
      </c>
      <c r="E1199" s="238">
        <v>9</v>
      </c>
      <c r="F1199" s="237" t="s">
        <v>511</v>
      </c>
      <c r="G1199" s="237" t="s">
        <v>1416</v>
      </c>
      <c r="H1199" s="237" t="s">
        <v>1472</v>
      </c>
      <c r="I1199" s="237" t="s">
        <v>1477</v>
      </c>
      <c r="J1199" s="51"/>
      <c r="K1199" s="52" t="str">
        <f t="shared" si="208"/>
        <v/>
      </c>
      <c r="L1199" s="81" t="str">
        <f t="shared" si="209"/>
        <v/>
      </c>
      <c r="M1199" s="53" t="str">
        <f>IF(K1199="","",COUNTIF($K$7:K1199,"ﾘｽﾄ１"))</f>
        <v/>
      </c>
      <c r="N1199" s="53" t="str">
        <f t="shared" si="210"/>
        <v/>
      </c>
      <c r="O1199" s="54" t="str">
        <f t="shared" si="211"/>
        <v/>
      </c>
      <c r="P1199" s="53" t="str">
        <f t="shared" si="202"/>
        <v/>
      </c>
      <c r="Q1199" s="52" t="str">
        <f t="shared" si="203"/>
        <v/>
      </c>
      <c r="R1199" s="55" t="str">
        <f t="shared" si="204"/>
        <v/>
      </c>
      <c r="S1199" s="52" t="str">
        <f t="shared" si="212"/>
        <v/>
      </c>
      <c r="T1199" s="81" t="str">
        <f t="shared" si="205"/>
        <v/>
      </c>
      <c r="U1199" s="53" t="str">
        <f>IF(S1199="","",COUNTIF($S$7:S1199,"該当２"))</f>
        <v/>
      </c>
      <c r="V1199" s="56" t="str">
        <f t="shared" si="206"/>
        <v/>
      </c>
      <c r="W1199" s="81" t="str">
        <f t="shared" si="207"/>
        <v/>
      </c>
      <c r="X1199" s="53" t="str">
        <f>IF(V1199="","",COUNTIF($V$7:V1199,"該当３"))</f>
        <v/>
      </c>
    </row>
    <row r="1200" spans="1:24">
      <c r="A1200" s="237">
        <v>2020306010</v>
      </c>
      <c r="B1200" s="237">
        <v>20</v>
      </c>
      <c r="C1200" s="238">
        <v>203</v>
      </c>
      <c r="D1200" s="239">
        <v>6</v>
      </c>
      <c r="E1200" s="238">
        <v>10</v>
      </c>
      <c r="F1200" s="237" t="s">
        <v>511</v>
      </c>
      <c r="G1200" s="237" t="s">
        <v>1416</v>
      </c>
      <c r="H1200" s="237" t="s">
        <v>1472</v>
      </c>
      <c r="I1200" s="237" t="s">
        <v>1478</v>
      </c>
      <c r="J1200" s="51"/>
      <c r="K1200" s="52" t="str">
        <f t="shared" si="208"/>
        <v/>
      </c>
      <c r="L1200" s="81" t="str">
        <f t="shared" si="209"/>
        <v/>
      </c>
      <c r="M1200" s="53" t="str">
        <f>IF(K1200="","",COUNTIF($K$7:K1200,"ﾘｽﾄ１"))</f>
        <v/>
      </c>
      <c r="N1200" s="53" t="str">
        <f t="shared" si="210"/>
        <v/>
      </c>
      <c r="O1200" s="54" t="str">
        <f t="shared" si="211"/>
        <v/>
      </c>
      <c r="P1200" s="53" t="str">
        <f t="shared" si="202"/>
        <v/>
      </c>
      <c r="Q1200" s="52" t="str">
        <f t="shared" si="203"/>
        <v/>
      </c>
      <c r="R1200" s="55" t="str">
        <f t="shared" si="204"/>
        <v/>
      </c>
      <c r="S1200" s="52" t="str">
        <f t="shared" si="212"/>
        <v/>
      </c>
      <c r="T1200" s="81" t="str">
        <f t="shared" si="205"/>
        <v/>
      </c>
      <c r="U1200" s="53" t="str">
        <f>IF(S1200="","",COUNTIF($S$7:S1200,"該当２"))</f>
        <v/>
      </c>
      <c r="V1200" s="56" t="str">
        <f t="shared" si="206"/>
        <v/>
      </c>
      <c r="W1200" s="81" t="str">
        <f t="shared" si="207"/>
        <v/>
      </c>
      <c r="X1200" s="53" t="str">
        <f>IF(V1200="","",COUNTIF($V$7:V1200,"該当３"))</f>
        <v/>
      </c>
    </row>
    <row r="1201" spans="1:24">
      <c r="A1201" s="237">
        <v>2020306011</v>
      </c>
      <c r="B1201" s="237">
        <v>20</v>
      </c>
      <c r="C1201" s="238">
        <v>203</v>
      </c>
      <c r="D1201" s="239">
        <v>6</v>
      </c>
      <c r="E1201" s="238">
        <v>11</v>
      </c>
      <c r="F1201" s="237" t="s">
        <v>511</v>
      </c>
      <c r="G1201" s="237" t="s">
        <v>1416</v>
      </c>
      <c r="H1201" s="237" t="s">
        <v>1472</v>
      </c>
      <c r="I1201" s="237" t="s">
        <v>1479</v>
      </c>
      <c r="J1201" s="51"/>
      <c r="K1201" s="52" t="str">
        <f t="shared" si="208"/>
        <v/>
      </c>
      <c r="L1201" s="81" t="str">
        <f t="shared" si="209"/>
        <v/>
      </c>
      <c r="M1201" s="53" t="str">
        <f>IF(K1201="","",COUNTIF($K$7:K1201,"ﾘｽﾄ１"))</f>
        <v/>
      </c>
      <c r="N1201" s="53" t="str">
        <f t="shared" si="210"/>
        <v/>
      </c>
      <c r="O1201" s="54" t="str">
        <f t="shared" si="211"/>
        <v/>
      </c>
      <c r="P1201" s="53" t="str">
        <f t="shared" si="202"/>
        <v/>
      </c>
      <c r="Q1201" s="52" t="str">
        <f t="shared" si="203"/>
        <v/>
      </c>
      <c r="R1201" s="55" t="str">
        <f t="shared" si="204"/>
        <v/>
      </c>
      <c r="S1201" s="52" t="str">
        <f t="shared" si="212"/>
        <v/>
      </c>
      <c r="T1201" s="81" t="str">
        <f t="shared" si="205"/>
        <v/>
      </c>
      <c r="U1201" s="53" t="str">
        <f>IF(S1201="","",COUNTIF($S$7:S1201,"該当２"))</f>
        <v/>
      </c>
      <c r="V1201" s="56" t="str">
        <f t="shared" si="206"/>
        <v/>
      </c>
      <c r="W1201" s="81" t="str">
        <f t="shared" si="207"/>
        <v/>
      </c>
      <c r="X1201" s="53" t="str">
        <f>IF(V1201="","",COUNTIF($V$7:V1201,"該当３"))</f>
        <v/>
      </c>
    </row>
    <row r="1202" spans="1:24">
      <c r="A1202" s="237">
        <v>2020306012</v>
      </c>
      <c r="B1202" s="237">
        <v>20</v>
      </c>
      <c r="C1202" s="238">
        <v>203</v>
      </c>
      <c r="D1202" s="239">
        <v>6</v>
      </c>
      <c r="E1202" s="238">
        <v>12</v>
      </c>
      <c r="F1202" s="237" t="s">
        <v>511</v>
      </c>
      <c r="G1202" s="237" t="s">
        <v>1416</v>
      </c>
      <c r="H1202" s="237" t="s">
        <v>1472</v>
      </c>
      <c r="I1202" s="237" t="s">
        <v>1480</v>
      </c>
      <c r="J1202" s="51"/>
      <c r="K1202" s="52" t="str">
        <f t="shared" si="208"/>
        <v/>
      </c>
      <c r="L1202" s="81" t="str">
        <f t="shared" si="209"/>
        <v/>
      </c>
      <c r="M1202" s="53" t="str">
        <f>IF(K1202="","",COUNTIF($K$7:K1202,"ﾘｽﾄ１"))</f>
        <v/>
      </c>
      <c r="N1202" s="53" t="str">
        <f t="shared" si="210"/>
        <v/>
      </c>
      <c r="O1202" s="54" t="str">
        <f t="shared" si="211"/>
        <v/>
      </c>
      <c r="P1202" s="53" t="str">
        <f t="shared" si="202"/>
        <v/>
      </c>
      <c r="Q1202" s="52" t="str">
        <f t="shared" si="203"/>
        <v/>
      </c>
      <c r="R1202" s="55" t="str">
        <f t="shared" si="204"/>
        <v/>
      </c>
      <c r="S1202" s="52" t="str">
        <f t="shared" si="212"/>
        <v/>
      </c>
      <c r="T1202" s="81" t="str">
        <f t="shared" si="205"/>
        <v/>
      </c>
      <c r="U1202" s="53" t="str">
        <f>IF(S1202="","",COUNTIF($S$7:S1202,"該当２"))</f>
        <v/>
      </c>
      <c r="V1202" s="56" t="str">
        <f t="shared" si="206"/>
        <v/>
      </c>
      <c r="W1202" s="81" t="str">
        <f t="shared" si="207"/>
        <v/>
      </c>
      <c r="X1202" s="53" t="str">
        <f>IF(V1202="","",COUNTIF($V$7:V1202,"該当３"))</f>
        <v/>
      </c>
    </row>
    <row r="1203" spans="1:24">
      <c r="A1203" s="237">
        <v>2020306013</v>
      </c>
      <c r="B1203" s="237">
        <v>20</v>
      </c>
      <c r="C1203" s="238">
        <v>203</v>
      </c>
      <c r="D1203" s="239">
        <v>6</v>
      </c>
      <c r="E1203" s="238">
        <v>13</v>
      </c>
      <c r="F1203" s="237" t="s">
        <v>511</v>
      </c>
      <c r="G1203" s="237" t="s">
        <v>1416</v>
      </c>
      <c r="H1203" s="237" t="s">
        <v>1472</v>
      </c>
      <c r="I1203" s="237" t="s">
        <v>1481</v>
      </c>
      <c r="J1203" s="51"/>
      <c r="K1203" s="52" t="str">
        <f t="shared" si="208"/>
        <v/>
      </c>
      <c r="L1203" s="81" t="str">
        <f t="shared" si="209"/>
        <v/>
      </c>
      <c r="M1203" s="53" t="str">
        <f>IF(K1203="","",COUNTIF($K$7:K1203,"ﾘｽﾄ１"))</f>
        <v/>
      </c>
      <c r="N1203" s="53" t="str">
        <f t="shared" si="210"/>
        <v/>
      </c>
      <c r="O1203" s="54" t="str">
        <f t="shared" si="211"/>
        <v/>
      </c>
      <c r="P1203" s="53" t="str">
        <f t="shared" si="202"/>
        <v/>
      </c>
      <c r="Q1203" s="52" t="str">
        <f t="shared" si="203"/>
        <v/>
      </c>
      <c r="R1203" s="55" t="str">
        <f t="shared" si="204"/>
        <v/>
      </c>
      <c r="S1203" s="52" t="str">
        <f t="shared" si="212"/>
        <v/>
      </c>
      <c r="T1203" s="81" t="str">
        <f t="shared" si="205"/>
        <v/>
      </c>
      <c r="U1203" s="53" t="str">
        <f>IF(S1203="","",COUNTIF($S$7:S1203,"該当２"))</f>
        <v/>
      </c>
      <c r="V1203" s="56" t="str">
        <f t="shared" si="206"/>
        <v/>
      </c>
      <c r="W1203" s="81" t="str">
        <f t="shared" si="207"/>
        <v/>
      </c>
      <c r="X1203" s="53" t="str">
        <f>IF(V1203="","",COUNTIF($V$7:V1203,"該当３"))</f>
        <v/>
      </c>
    </row>
    <row r="1204" spans="1:24">
      <c r="A1204" s="237">
        <v>2020306014</v>
      </c>
      <c r="B1204" s="237">
        <v>20</v>
      </c>
      <c r="C1204" s="238">
        <v>203</v>
      </c>
      <c r="D1204" s="239">
        <v>6</v>
      </c>
      <c r="E1204" s="238">
        <v>14</v>
      </c>
      <c r="F1204" s="237" t="s">
        <v>511</v>
      </c>
      <c r="G1204" s="237" t="s">
        <v>1416</v>
      </c>
      <c r="H1204" s="237" t="s">
        <v>1472</v>
      </c>
      <c r="I1204" s="237" t="s">
        <v>1482</v>
      </c>
      <c r="J1204" s="51"/>
      <c r="K1204" s="52" t="str">
        <f t="shared" si="208"/>
        <v/>
      </c>
      <c r="L1204" s="81" t="str">
        <f t="shared" si="209"/>
        <v/>
      </c>
      <c r="M1204" s="53" t="str">
        <f>IF(K1204="","",COUNTIF($K$7:K1204,"ﾘｽﾄ１"))</f>
        <v/>
      </c>
      <c r="N1204" s="53" t="str">
        <f t="shared" si="210"/>
        <v/>
      </c>
      <c r="O1204" s="54" t="str">
        <f t="shared" si="211"/>
        <v/>
      </c>
      <c r="P1204" s="53" t="str">
        <f t="shared" si="202"/>
        <v/>
      </c>
      <c r="Q1204" s="52" t="str">
        <f t="shared" si="203"/>
        <v/>
      </c>
      <c r="R1204" s="55" t="str">
        <f t="shared" si="204"/>
        <v/>
      </c>
      <c r="S1204" s="52" t="str">
        <f t="shared" si="212"/>
        <v/>
      </c>
      <c r="T1204" s="81" t="str">
        <f t="shared" si="205"/>
        <v/>
      </c>
      <c r="U1204" s="53" t="str">
        <f>IF(S1204="","",COUNTIF($S$7:S1204,"該当２"))</f>
        <v/>
      </c>
      <c r="V1204" s="56" t="str">
        <f t="shared" si="206"/>
        <v/>
      </c>
      <c r="W1204" s="81" t="str">
        <f t="shared" si="207"/>
        <v/>
      </c>
      <c r="X1204" s="53" t="str">
        <f>IF(V1204="","",COUNTIF($V$7:V1204,"該当３"))</f>
        <v/>
      </c>
    </row>
    <row r="1205" spans="1:24">
      <c r="A1205" s="237">
        <v>2020306015</v>
      </c>
      <c r="B1205" s="237">
        <v>20</v>
      </c>
      <c r="C1205" s="238">
        <v>203</v>
      </c>
      <c r="D1205" s="239">
        <v>6</v>
      </c>
      <c r="E1205" s="238">
        <v>15</v>
      </c>
      <c r="F1205" s="237" t="s">
        <v>511</v>
      </c>
      <c r="G1205" s="237" t="s">
        <v>1416</v>
      </c>
      <c r="H1205" s="237" t="s">
        <v>1472</v>
      </c>
      <c r="I1205" s="237" t="s">
        <v>1483</v>
      </c>
      <c r="J1205" s="51"/>
      <c r="K1205" s="52" t="str">
        <f t="shared" si="208"/>
        <v/>
      </c>
      <c r="L1205" s="81" t="str">
        <f t="shared" si="209"/>
        <v/>
      </c>
      <c r="M1205" s="53" t="str">
        <f>IF(K1205="","",COUNTIF($K$7:K1205,"ﾘｽﾄ１"))</f>
        <v/>
      </c>
      <c r="N1205" s="53" t="str">
        <f t="shared" si="210"/>
        <v/>
      </c>
      <c r="O1205" s="54" t="str">
        <f t="shared" si="211"/>
        <v/>
      </c>
      <c r="P1205" s="53" t="str">
        <f t="shared" si="202"/>
        <v/>
      </c>
      <c r="Q1205" s="52" t="str">
        <f t="shared" si="203"/>
        <v/>
      </c>
      <c r="R1205" s="55" t="str">
        <f t="shared" si="204"/>
        <v/>
      </c>
      <c r="S1205" s="52" t="str">
        <f t="shared" si="212"/>
        <v/>
      </c>
      <c r="T1205" s="81" t="str">
        <f t="shared" si="205"/>
        <v/>
      </c>
      <c r="U1205" s="53" t="str">
        <f>IF(S1205="","",COUNTIF($S$7:S1205,"該当２"))</f>
        <v/>
      </c>
      <c r="V1205" s="56" t="str">
        <f t="shared" si="206"/>
        <v/>
      </c>
      <c r="W1205" s="81" t="str">
        <f t="shared" si="207"/>
        <v/>
      </c>
      <c r="X1205" s="53" t="str">
        <f>IF(V1205="","",COUNTIF($V$7:V1205,"該当３"))</f>
        <v/>
      </c>
    </row>
    <row r="1206" spans="1:24">
      <c r="A1206" s="237">
        <v>2020307000</v>
      </c>
      <c r="B1206" s="237">
        <v>20</v>
      </c>
      <c r="C1206" s="238">
        <v>203</v>
      </c>
      <c r="D1206" s="239">
        <v>7</v>
      </c>
      <c r="E1206" s="238">
        <v>0</v>
      </c>
      <c r="F1206" s="237" t="s">
        <v>511</v>
      </c>
      <c r="G1206" s="237" t="s">
        <v>1416</v>
      </c>
      <c r="H1206" s="237" t="s">
        <v>280</v>
      </c>
      <c r="I1206" s="237"/>
      <c r="J1206" s="51"/>
      <c r="K1206" s="52" t="str">
        <f t="shared" si="208"/>
        <v/>
      </c>
      <c r="L1206" s="81" t="str">
        <f t="shared" si="209"/>
        <v/>
      </c>
      <c r="M1206" s="53" t="str">
        <f>IF(K1206="","",COUNTIF($K$7:K1206,"ﾘｽﾄ１"))</f>
        <v/>
      </c>
      <c r="N1206" s="53" t="str">
        <f t="shared" si="210"/>
        <v/>
      </c>
      <c r="O1206" s="54" t="str">
        <f t="shared" si="211"/>
        <v/>
      </c>
      <c r="P1206" s="53" t="str">
        <f t="shared" si="202"/>
        <v/>
      </c>
      <c r="Q1206" s="52" t="str">
        <f t="shared" si="203"/>
        <v/>
      </c>
      <c r="R1206" s="55" t="str">
        <f t="shared" si="204"/>
        <v/>
      </c>
      <c r="S1206" s="52" t="str">
        <f t="shared" si="212"/>
        <v/>
      </c>
      <c r="T1206" s="81" t="str">
        <f t="shared" si="205"/>
        <v/>
      </c>
      <c r="U1206" s="53" t="str">
        <f>IF(S1206="","",COUNTIF($S$7:S1206,"該当２"))</f>
        <v/>
      </c>
      <c r="V1206" s="56" t="str">
        <f t="shared" si="206"/>
        <v/>
      </c>
      <c r="W1206" s="81" t="str">
        <f t="shared" si="207"/>
        <v/>
      </c>
      <c r="X1206" s="53" t="str">
        <f>IF(V1206="","",COUNTIF($V$7:V1206,"該当３"))</f>
        <v/>
      </c>
    </row>
    <row r="1207" spans="1:24">
      <c r="A1207" s="237">
        <v>2020307001</v>
      </c>
      <c r="B1207" s="237">
        <v>20</v>
      </c>
      <c r="C1207" s="238">
        <v>203</v>
      </c>
      <c r="D1207" s="239">
        <v>7</v>
      </c>
      <c r="E1207" s="238">
        <v>1</v>
      </c>
      <c r="F1207" s="237" t="s">
        <v>511</v>
      </c>
      <c r="G1207" s="237" t="s">
        <v>1416</v>
      </c>
      <c r="H1207" s="237" t="s">
        <v>280</v>
      </c>
      <c r="I1207" s="237" t="s">
        <v>1484</v>
      </c>
      <c r="J1207" s="51"/>
      <c r="K1207" s="52" t="str">
        <f t="shared" si="208"/>
        <v/>
      </c>
      <c r="L1207" s="81" t="str">
        <f t="shared" si="209"/>
        <v/>
      </c>
      <c r="M1207" s="53" t="str">
        <f>IF(K1207="","",COUNTIF($K$7:K1207,"ﾘｽﾄ１"))</f>
        <v/>
      </c>
      <c r="N1207" s="53" t="str">
        <f t="shared" si="210"/>
        <v/>
      </c>
      <c r="O1207" s="54" t="str">
        <f t="shared" si="211"/>
        <v/>
      </c>
      <c r="P1207" s="53" t="str">
        <f t="shared" si="202"/>
        <v/>
      </c>
      <c r="Q1207" s="52" t="str">
        <f t="shared" si="203"/>
        <v/>
      </c>
      <c r="R1207" s="55" t="str">
        <f t="shared" si="204"/>
        <v/>
      </c>
      <c r="S1207" s="52" t="str">
        <f t="shared" si="212"/>
        <v/>
      </c>
      <c r="T1207" s="81" t="str">
        <f t="shared" si="205"/>
        <v/>
      </c>
      <c r="U1207" s="53" t="str">
        <f>IF(S1207="","",COUNTIF($S$7:S1207,"該当２"))</f>
        <v/>
      </c>
      <c r="V1207" s="56" t="str">
        <f t="shared" si="206"/>
        <v/>
      </c>
      <c r="W1207" s="81" t="str">
        <f t="shared" si="207"/>
        <v/>
      </c>
      <c r="X1207" s="53" t="str">
        <f>IF(V1207="","",COUNTIF($V$7:V1207,"該当３"))</f>
        <v/>
      </c>
    </row>
    <row r="1208" spans="1:24">
      <c r="A1208" s="237">
        <v>2020307002</v>
      </c>
      <c r="B1208" s="237">
        <v>20</v>
      </c>
      <c r="C1208" s="238">
        <v>203</v>
      </c>
      <c r="D1208" s="239">
        <v>7</v>
      </c>
      <c r="E1208" s="238">
        <v>2</v>
      </c>
      <c r="F1208" s="237" t="s">
        <v>511</v>
      </c>
      <c r="G1208" s="237" t="s">
        <v>1416</v>
      </c>
      <c r="H1208" s="237" t="s">
        <v>280</v>
      </c>
      <c r="I1208" s="237" t="s">
        <v>314</v>
      </c>
      <c r="J1208" s="51"/>
      <c r="K1208" s="52" t="str">
        <f t="shared" si="208"/>
        <v/>
      </c>
      <c r="L1208" s="81" t="str">
        <f t="shared" si="209"/>
        <v/>
      </c>
      <c r="M1208" s="53" t="str">
        <f>IF(K1208="","",COUNTIF($K$7:K1208,"ﾘｽﾄ１"))</f>
        <v/>
      </c>
      <c r="N1208" s="53" t="str">
        <f t="shared" si="210"/>
        <v/>
      </c>
      <c r="O1208" s="54" t="str">
        <f t="shared" si="211"/>
        <v/>
      </c>
      <c r="P1208" s="53" t="str">
        <f t="shared" si="202"/>
        <v/>
      </c>
      <c r="Q1208" s="52" t="str">
        <f t="shared" si="203"/>
        <v/>
      </c>
      <c r="R1208" s="55" t="str">
        <f t="shared" si="204"/>
        <v/>
      </c>
      <c r="S1208" s="52" t="str">
        <f t="shared" si="212"/>
        <v/>
      </c>
      <c r="T1208" s="81" t="str">
        <f t="shared" si="205"/>
        <v/>
      </c>
      <c r="U1208" s="53" t="str">
        <f>IF(S1208="","",COUNTIF($S$7:S1208,"該当２"))</f>
        <v/>
      </c>
      <c r="V1208" s="56" t="str">
        <f t="shared" si="206"/>
        <v/>
      </c>
      <c r="W1208" s="81" t="str">
        <f t="shared" si="207"/>
        <v/>
      </c>
      <c r="X1208" s="53" t="str">
        <f>IF(V1208="","",COUNTIF($V$7:V1208,"該当３"))</f>
        <v/>
      </c>
    </row>
    <row r="1209" spans="1:24">
      <c r="A1209" s="237">
        <v>2020307003</v>
      </c>
      <c r="B1209" s="237">
        <v>20</v>
      </c>
      <c r="C1209" s="238">
        <v>203</v>
      </c>
      <c r="D1209" s="239">
        <v>7</v>
      </c>
      <c r="E1209" s="238">
        <v>3</v>
      </c>
      <c r="F1209" s="237" t="s">
        <v>511</v>
      </c>
      <c r="G1209" s="237" t="s">
        <v>1416</v>
      </c>
      <c r="H1209" s="237" t="s">
        <v>280</v>
      </c>
      <c r="I1209" s="237" t="s">
        <v>1485</v>
      </c>
      <c r="J1209" s="51"/>
      <c r="K1209" s="52" t="str">
        <f t="shared" si="208"/>
        <v/>
      </c>
      <c r="L1209" s="81" t="str">
        <f t="shared" si="209"/>
        <v/>
      </c>
      <c r="M1209" s="53" t="str">
        <f>IF(K1209="","",COUNTIF($K$7:K1209,"ﾘｽﾄ１"))</f>
        <v/>
      </c>
      <c r="N1209" s="53" t="str">
        <f t="shared" si="210"/>
        <v/>
      </c>
      <c r="O1209" s="54" t="str">
        <f t="shared" si="211"/>
        <v/>
      </c>
      <c r="P1209" s="53" t="str">
        <f t="shared" si="202"/>
        <v/>
      </c>
      <c r="Q1209" s="52" t="str">
        <f t="shared" si="203"/>
        <v/>
      </c>
      <c r="R1209" s="55" t="str">
        <f t="shared" si="204"/>
        <v/>
      </c>
      <c r="S1209" s="52" t="str">
        <f t="shared" si="212"/>
        <v/>
      </c>
      <c r="T1209" s="81" t="str">
        <f t="shared" si="205"/>
        <v/>
      </c>
      <c r="U1209" s="53" t="str">
        <f>IF(S1209="","",COUNTIF($S$7:S1209,"該当２"))</f>
        <v/>
      </c>
      <c r="V1209" s="56" t="str">
        <f t="shared" si="206"/>
        <v/>
      </c>
      <c r="W1209" s="81" t="str">
        <f t="shared" si="207"/>
        <v/>
      </c>
      <c r="X1209" s="53" t="str">
        <f>IF(V1209="","",COUNTIF($V$7:V1209,"該当３"))</f>
        <v/>
      </c>
    </row>
    <row r="1210" spans="1:24">
      <c r="A1210" s="237">
        <v>2020307004</v>
      </c>
      <c r="B1210" s="237">
        <v>20</v>
      </c>
      <c r="C1210" s="238">
        <v>203</v>
      </c>
      <c r="D1210" s="239">
        <v>7</v>
      </c>
      <c r="E1210" s="238">
        <v>4</v>
      </c>
      <c r="F1210" s="237" t="s">
        <v>511</v>
      </c>
      <c r="G1210" s="237" t="s">
        <v>1416</v>
      </c>
      <c r="H1210" s="237" t="s">
        <v>280</v>
      </c>
      <c r="I1210" s="237" t="s">
        <v>1486</v>
      </c>
      <c r="J1210" s="51"/>
      <c r="K1210" s="52" t="str">
        <f t="shared" si="208"/>
        <v/>
      </c>
      <c r="L1210" s="81" t="str">
        <f t="shared" si="209"/>
        <v/>
      </c>
      <c r="M1210" s="53" t="str">
        <f>IF(K1210="","",COUNTIF($K$7:K1210,"ﾘｽﾄ１"))</f>
        <v/>
      </c>
      <c r="N1210" s="53" t="str">
        <f t="shared" si="210"/>
        <v/>
      </c>
      <c r="O1210" s="54" t="str">
        <f t="shared" si="211"/>
        <v/>
      </c>
      <c r="P1210" s="53" t="str">
        <f t="shared" si="202"/>
        <v/>
      </c>
      <c r="Q1210" s="52" t="str">
        <f t="shared" si="203"/>
        <v/>
      </c>
      <c r="R1210" s="55" t="str">
        <f t="shared" si="204"/>
        <v/>
      </c>
      <c r="S1210" s="52" t="str">
        <f t="shared" si="212"/>
        <v/>
      </c>
      <c r="T1210" s="81" t="str">
        <f t="shared" si="205"/>
        <v/>
      </c>
      <c r="U1210" s="53" t="str">
        <f>IF(S1210="","",COUNTIF($S$7:S1210,"該当２"))</f>
        <v/>
      </c>
      <c r="V1210" s="56" t="str">
        <f t="shared" si="206"/>
        <v/>
      </c>
      <c r="W1210" s="81" t="str">
        <f t="shared" si="207"/>
        <v/>
      </c>
      <c r="X1210" s="53" t="str">
        <f>IF(V1210="","",COUNTIF($V$7:V1210,"該当３"))</f>
        <v/>
      </c>
    </row>
    <row r="1211" spans="1:24">
      <c r="A1211" s="237">
        <v>2020307005</v>
      </c>
      <c r="B1211" s="237">
        <v>20</v>
      </c>
      <c r="C1211" s="238">
        <v>203</v>
      </c>
      <c r="D1211" s="239">
        <v>7</v>
      </c>
      <c r="E1211" s="238">
        <v>5</v>
      </c>
      <c r="F1211" s="237" t="s">
        <v>511</v>
      </c>
      <c r="G1211" s="237" t="s">
        <v>1416</v>
      </c>
      <c r="H1211" s="237" t="s">
        <v>280</v>
      </c>
      <c r="I1211" s="237" t="s">
        <v>1487</v>
      </c>
      <c r="J1211" s="51"/>
      <c r="K1211" s="52" t="str">
        <f t="shared" si="208"/>
        <v/>
      </c>
      <c r="L1211" s="81" t="str">
        <f t="shared" si="209"/>
        <v/>
      </c>
      <c r="M1211" s="53" t="str">
        <f>IF(K1211="","",COUNTIF($K$7:K1211,"ﾘｽﾄ１"))</f>
        <v/>
      </c>
      <c r="N1211" s="53" t="str">
        <f t="shared" si="210"/>
        <v/>
      </c>
      <c r="O1211" s="54" t="str">
        <f t="shared" si="211"/>
        <v/>
      </c>
      <c r="P1211" s="53" t="str">
        <f t="shared" si="202"/>
        <v/>
      </c>
      <c r="Q1211" s="52" t="str">
        <f t="shared" si="203"/>
        <v/>
      </c>
      <c r="R1211" s="55" t="str">
        <f t="shared" si="204"/>
        <v/>
      </c>
      <c r="S1211" s="52" t="str">
        <f t="shared" si="212"/>
        <v/>
      </c>
      <c r="T1211" s="81" t="str">
        <f t="shared" si="205"/>
        <v/>
      </c>
      <c r="U1211" s="53" t="str">
        <f>IF(S1211="","",COUNTIF($S$7:S1211,"該当２"))</f>
        <v/>
      </c>
      <c r="V1211" s="56" t="str">
        <f t="shared" si="206"/>
        <v/>
      </c>
      <c r="W1211" s="81" t="str">
        <f t="shared" si="207"/>
        <v/>
      </c>
      <c r="X1211" s="53" t="str">
        <f>IF(V1211="","",COUNTIF($V$7:V1211,"該当３"))</f>
        <v/>
      </c>
    </row>
    <row r="1212" spans="1:24">
      <c r="A1212" s="237">
        <v>2020307006</v>
      </c>
      <c r="B1212" s="237">
        <v>20</v>
      </c>
      <c r="C1212" s="238">
        <v>203</v>
      </c>
      <c r="D1212" s="239">
        <v>7</v>
      </c>
      <c r="E1212" s="238">
        <v>6</v>
      </c>
      <c r="F1212" s="237" t="s">
        <v>511</v>
      </c>
      <c r="G1212" s="237" t="s">
        <v>1416</v>
      </c>
      <c r="H1212" s="237" t="s">
        <v>280</v>
      </c>
      <c r="I1212" s="237" t="s">
        <v>1488</v>
      </c>
      <c r="J1212" s="51"/>
      <c r="K1212" s="52" t="str">
        <f t="shared" si="208"/>
        <v/>
      </c>
      <c r="L1212" s="81" t="str">
        <f t="shared" si="209"/>
        <v/>
      </c>
      <c r="M1212" s="53" t="str">
        <f>IF(K1212="","",COUNTIF($K$7:K1212,"ﾘｽﾄ１"))</f>
        <v/>
      </c>
      <c r="N1212" s="53" t="str">
        <f t="shared" si="210"/>
        <v/>
      </c>
      <c r="O1212" s="54" t="str">
        <f t="shared" si="211"/>
        <v/>
      </c>
      <c r="P1212" s="53" t="str">
        <f t="shared" si="202"/>
        <v/>
      </c>
      <c r="Q1212" s="52" t="str">
        <f t="shared" si="203"/>
        <v/>
      </c>
      <c r="R1212" s="55" t="str">
        <f t="shared" si="204"/>
        <v/>
      </c>
      <c r="S1212" s="52" t="str">
        <f t="shared" si="212"/>
        <v/>
      </c>
      <c r="T1212" s="81" t="str">
        <f t="shared" si="205"/>
        <v/>
      </c>
      <c r="U1212" s="53" t="str">
        <f>IF(S1212="","",COUNTIF($S$7:S1212,"該当２"))</f>
        <v/>
      </c>
      <c r="V1212" s="56" t="str">
        <f t="shared" si="206"/>
        <v/>
      </c>
      <c r="W1212" s="81" t="str">
        <f t="shared" si="207"/>
        <v/>
      </c>
      <c r="X1212" s="53" t="str">
        <f>IF(V1212="","",COUNTIF($V$7:V1212,"該当３"))</f>
        <v/>
      </c>
    </row>
    <row r="1213" spans="1:24">
      <c r="A1213" s="237">
        <v>2020307007</v>
      </c>
      <c r="B1213" s="237">
        <v>20</v>
      </c>
      <c r="C1213" s="238">
        <v>203</v>
      </c>
      <c r="D1213" s="239">
        <v>7</v>
      </c>
      <c r="E1213" s="238">
        <v>7</v>
      </c>
      <c r="F1213" s="237" t="s">
        <v>511</v>
      </c>
      <c r="G1213" s="237" t="s">
        <v>1416</v>
      </c>
      <c r="H1213" s="237" t="s">
        <v>280</v>
      </c>
      <c r="I1213" s="237" t="s">
        <v>1489</v>
      </c>
      <c r="J1213" s="51"/>
      <c r="K1213" s="52" t="str">
        <f t="shared" si="208"/>
        <v/>
      </c>
      <c r="L1213" s="81" t="str">
        <f t="shared" si="209"/>
        <v/>
      </c>
      <c r="M1213" s="53" t="str">
        <f>IF(K1213="","",COUNTIF($K$7:K1213,"ﾘｽﾄ１"))</f>
        <v/>
      </c>
      <c r="N1213" s="53" t="str">
        <f t="shared" si="210"/>
        <v/>
      </c>
      <c r="O1213" s="54" t="str">
        <f t="shared" si="211"/>
        <v/>
      </c>
      <c r="P1213" s="53" t="str">
        <f t="shared" si="202"/>
        <v/>
      </c>
      <c r="Q1213" s="52" t="str">
        <f t="shared" si="203"/>
        <v/>
      </c>
      <c r="R1213" s="55" t="str">
        <f t="shared" si="204"/>
        <v/>
      </c>
      <c r="S1213" s="52" t="str">
        <f t="shared" si="212"/>
        <v/>
      </c>
      <c r="T1213" s="81" t="str">
        <f t="shared" si="205"/>
        <v/>
      </c>
      <c r="U1213" s="53" t="str">
        <f>IF(S1213="","",COUNTIF($S$7:S1213,"該当２"))</f>
        <v/>
      </c>
      <c r="V1213" s="56" t="str">
        <f t="shared" si="206"/>
        <v/>
      </c>
      <c r="W1213" s="81" t="str">
        <f t="shared" si="207"/>
        <v/>
      </c>
      <c r="X1213" s="53" t="str">
        <f>IF(V1213="","",COUNTIF($V$7:V1213,"該当３"))</f>
        <v/>
      </c>
    </row>
    <row r="1214" spans="1:24">
      <c r="A1214" s="237">
        <v>2020307008</v>
      </c>
      <c r="B1214" s="237">
        <v>20</v>
      </c>
      <c r="C1214" s="238">
        <v>203</v>
      </c>
      <c r="D1214" s="239">
        <v>7</v>
      </c>
      <c r="E1214" s="238">
        <v>8</v>
      </c>
      <c r="F1214" s="237" t="s">
        <v>511</v>
      </c>
      <c r="G1214" s="237" t="s">
        <v>1416</v>
      </c>
      <c r="H1214" s="237" t="s">
        <v>280</v>
      </c>
      <c r="I1214" s="237" t="s">
        <v>1490</v>
      </c>
      <c r="J1214" s="51"/>
      <c r="K1214" s="52" t="str">
        <f t="shared" si="208"/>
        <v/>
      </c>
      <c r="L1214" s="81" t="str">
        <f t="shared" si="209"/>
        <v/>
      </c>
      <c r="M1214" s="53" t="str">
        <f>IF(K1214="","",COUNTIF($K$7:K1214,"ﾘｽﾄ１"))</f>
        <v/>
      </c>
      <c r="N1214" s="53" t="str">
        <f t="shared" si="210"/>
        <v/>
      </c>
      <c r="O1214" s="54" t="str">
        <f t="shared" si="211"/>
        <v/>
      </c>
      <c r="P1214" s="53" t="str">
        <f t="shared" si="202"/>
        <v/>
      </c>
      <c r="Q1214" s="52" t="str">
        <f t="shared" si="203"/>
        <v/>
      </c>
      <c r="R1214" s="55" t="str">
        <f t="shared" si="204"/>
        <v/>
      </c>
      <c r="S1214" s="52" t="str">
        <f t="shared" si="212"/>
        <v/>
      </c>
      <c r="T1214" s="81" t="str">
        <f t="shared" si="205"/>
        <v/>
      </c>
      <c r="U1214" s="53" t="str">
        <f>IF(S1214="","",COUNTIF($S$7:S1214,"該当２"))</f>
        <v/>
      </c>
      <c r="V1214" s="56" t="str">
        <f t="shared" si="206"/>
        <v/>
      </c>
      <c r="W1214" s="81" t="str">
        <f t="shared" si="207"/>
        <v/>
      </c>
      <c r="X1214" s="53" t="str">
        <f>IF(V1214="","",COUNTIF($V$7:V1214,"該当３"))</f>
        <v/>
      </c>
    </row>
    <row r="1215" spans="1:24">
      <c r="A1215" s="237">
        <v>2020307009</v>
      </c>
      <c r="B1215" s="237">
        <v>20</v>
      </c>
      <c r="C1215" s="238">
        <v>203</v>
      </c>
      <c r="D1215" s="239">
        <v>7</v>
      </c>
      <c r="E1215" s="238">
        <v>9</v>
      </c>
      <c r="F1215" s="237" t="s">
        <v>511</v>
      </c>
      <c r="G1215" s="237" t="s">
        <v>1416</v>
      </c>
      <c r="H1215" s="237" t="s">
        <v>280</v>
      </c>
      <c r="I1215" s="237" t="s">
        <v>1491</v>
      </c>
      <c r="J1215" s="51"/>
      <c r="K1215" s="52" t="str">
        <f t="shared" si="208"/>
        <v/>
      </c>
      <c r="L1215" s="81" t="str">
        <f t="shared" si="209"/>
        <v/>
      </c>
      <c r="M1215" s="53" t="str">
        <f>IF(K1215="","",COUNTIF($K$7:K1215,"ﾘｽﾄ１"))</f>
        <v/>
      </c>
      <c r="N1215" s="53" t="str">
        <f t="shared" si="210"/>
        <v/>
      </c>
      <c r="O1215" s="54" t="str">
        <f t="shared" si="211"/>
        <v/>
      </c>
      <c r="P1215" s="53" t="str">
        <f t="shared" si="202"/>
        <v/>
      </c>
      <c r="Q1215" s="52" t="str">
        <f t="shared" si="203"/>
        <v/>
      </c>
      <c r="R1215" s="55" t="str">
        <f t="shared" si="204"/>
        <v/>
      </c>
      <c r="S1215" s="52" t="str">
        <f t="shared" si="212"/>
        <v/>
      </c>
      <c r="T1215" s="81" t="str">
        <f t="shared" si="205"/>
        <v/>
      </c>
      <c r="U1215" s="53" t="str">
        <f>IF(S1215="","",COUNTIF($S$7:S1215,"該当２"))</f>
        <v/>
      </c>
      <c r="V1215" s="56" t="str">
        <f t="shared" si="206"/>
        <v/>
      </c>
      <c r="W1215" s="81" t="str">
        <f t="shared" si="207"/>
        <v/>
      </c>
      <c r="X1215" s="53" t="str">
        <f>IF(V1215="","",COUNTIF($V$7:V1215,"該当３"))</f>
        <v/>
      </c>
    </row>
    <row r="1216" spans="1:24">
      <c r="A1216" s="237">
        <v>2020308000</v>
      </c>
      <c r="B1216" s="237">
        <v>20</v>
      </c>
      <c r="C1216" s="238">
        <v>203</v>
      </c>
      <c r="D1216" s="239">
        <v>8</v>
      </c>
      <c r="E1216" s="238">
        <v>0</v>
      </c>
      <c r="F1216" s="237" t="s">
        <v>511</v>
      </c>
      <c r="G1216" s="237" t="s">
        <v>1416</v>
      </c>
      <c r="H1216" s="237" t="s">
        <v>1492</v>
      </c>
      <c r="I1216" s="237"/>
      <c r="J1216" s="51"/>
      <c r="K1216" s="52" t="str">
        <f t="shared" si="208"/>
        <v/>
      </c>
      <c r="L1216" s="81" t="str">
        <f t="shared" si="209"/>
        <v/>
      </c>
      <c r="M1216" s="53" t="str">
        <f>IF(K1216="","",COUNTIF($K$7:K1216,"ﾘｽﾄ１"))</f>
        <v/>
      </c>
      <c r="N1216" s="53" t="str">
        <f t="shared" si="210"/>
        <v/>
      </c>
      <c r="O1216" s="54" t="str">
        <f t="shared" si="211"/>
        <v/>
      </c>
      <c r="P1216" s="53" t="str">
        <f t="shared" si="202"/>
        <v/>
      </c>
      <c r="Q1216" s="52" t="str">
        <f t="shared" si="203"/>
        <v/>
      </c>
      <c r="R1216" s="55" t="str">
        <f t="shared" si="204"/>
        <v/>
      </c>
      <c r="S1216" s="52" t="str">
        <f t="shared" si="212"/>
        <v/>
      </c>
      <c r="T1216" s="81" t="str">
        <f t="shared" si="205"/>
        <v/>
      </c>
      <c r="U1216" s="53" t="str">
        <f>IF(S1216="","",COUNTIF($S$7:S1216,"該当２"))</f>
        <v/>
      </c>
      <c r="V1216" s="56" t="str">
        <f t="shared" si="206"/>
        <v/>
      </c>
      <c r="W1216" s="81" t="str">
        <f t="shared" si="207"/>
        <v/>
      </c>
      <c r="X1216" s="53" t="str">
        <f>IF(V1216="","",COUNTIF($V$7:V1216,"該当３"))</f>
        <v/>
      </c>
    </row>
    <row r="1217" spans="1:24">
      <c r="A1217" s="237">
        <v>2020308001</v>
      </c>
      <c r="B1217" s="237">
        <v>20</v>
      </c>
      <c r="C1217" s="238">
        <v>203</v>
      </c>
      <c r="D1217" s="239">
        <v>8</v>
      </c>
      <c r="E1217" s="238">
        <v>1</v>
      </c>
      <c r="F1217" s="237" t="s">
        <v>511</v>
      </c>
      <c r="G1217" s="237" t="s">
        <v>1416</v>
      </c>
      <c r="H1217" s="237" t="s">
        <v>1492</v>
      </c>
      <c r="I1217" s="237" t="s">
        <v>1493</v>
      </c>
      <c r="J1217" s="51"/>
      <c r="K1217" s="52" t="str">
        <f t="shared" si="208"/>
        <v/>
      </c>
      <c r="L1217" s="81" t="str">
        <f t="shared" si="209"/>
        <v/>
      </c>
      <c r="M1217" s="53" t="str">
        <f>IF(K1217="","",COUNTIF($K$7:K1217,"ﾘｽﾄ１"))</f>
        <v/>
      </c>
      <c r="N1217" s="53" t="str">
        <f t="shared" si="210"/>
        <v/>
      </c>
      <c r="O1217" s="54" t="str">
        <f t="shared" si="211"/>
        <v/>
      </c>
      <c r="P1217" s="53" t="str">
        <f t="shared" si="202"/>
        <v/>
      </c>
      <c r="Q1217" s="52" t="str">
        <f t="shared" si="203"/>
        <v/>
      </c>
      <c r="R1217" s="55" t="str">
        <f t="shared" si="204"/>
        <v/>
      </c>
      <c r="S1217" s="52" t="str">
        <f t="shared" si="212"/>
        <v/>
      </c>
      <c r="T1217" s="81" t="str">
        <f t="shared" si="205"/>
        <v/>
      </c>
      <c r="U1217" s="53" t="str">
        <f>IF(S1217="","",COUNTIF($S$7:S1217,"該当２"))</f>
        <v/>
      </c>
      <c r="V1217" s="56" t="str">
        <f t="shared" si="206"/>
        <v/>
      </c>
      <c r="W1217" s="81" t="str">
        <f t="shared" si="207"/>
        <v/>
      </c>
      <c r="X1217" s="53" t="str">
        <f>IF(V1217="","",COUNTIF($V$7:V1217,"該当３"))</f>
        <v/>
      </c>
    </row>
    <row r="1218" spans="1:24">
      <c r="A1218" s="237">
        <v>2020308002</v>
      </c>
      <c r="B1218" s="237">
        <v>20</v>
      </c>
      <c r="C1218" s="238">
        <v>203</v>
      </c>
      <c r="D1218" s="239">
        <v>8</v>
      </c>
      <c r="E1218" s="238">
        <v>2</v>
      </c>
      <c r="F1218" s="237" t="s">
        <v>511</v>
      </c>
      <c r="G1218" s="237" t="s">
        <v>1416</v>
      </c>
      <c r="H1218" s="237" t="s">
        <v>1492</v>
      </c>
      <c r="I1218" s="237" t="s">
        <v>321</v>
      </c>
      <c r="J1218" s="51"/>
      <c r="K1218" s="52" t="str">
        <f t="shared" si="208"/>
        <v/>
      </c>
      <c r="L1218" s="81" t="str">
        <f t="shared" si="209"/>
        <v/>
      </c>
      <c r="M1218" s="53" t="str">
        <f>IF(K1218="","",COUNTIF($K$7:K1218,"ﾘｽﾄ１"))</f>
        <v/>
      </c>
      <c r="N1218" s="53" t="str">
        <f t="shared" si="210"/>
        <v/>
      </c>
      <c r="O1218" s="54" t="str">
        <f t="shared" si="211"/>
        <v/>
      </c>
      <c r="P1218" s="53" t="str">
        <f t="shared" si="202"/>
        <v/>
      </c>
      <c r="Q1218" s="52" t="str">
        <f t="shared" si="203"/>
        <v/>
      </c>
      <c r="R1218" s="55" t="str">
        <f t="shared" si="204"/>
        <v/>
      </c>
      <c r="S1218" s="52" t="str">
        <f t="shared" si="212"/>
        <v/>
      </c>
      <c r="T1218" s="81" t="str">
        <f t="shared" si="205"/>
        <v/>
      </c>
      <c r="U1218" s="53" t="str">
        <f>IF(S1218="","",COUNTIF($S$7:S1218,"該当２"))</f>
        <v/>
      </c>
      <c r="V1218" s="56" t="str">
        <f t="shared" si="206"/>
        <v/>
      </c>
      <c r="W1218" s="81" t="str">
        <f t="shared" si="207"/>
        <v/>
      </c>
      <c r="X1218" s="53" t="str">
        <f>IF(V1218="","",COUNTIF($V$7:V1218,"該当３"))</f>
        <v/>
      </c>
    </row>
    <row r="1219" spans="1:24">
      <c r="A1219" s="237">
        <v>2020308003</v>
      </c>
      <c r="B1219" s="237">
        <v>20</v>
      </c>
      <c r="C1219" s="238">
        <v>203</v>
      </c>
      <c r="D1219" s="239">
        <v>8</v>
      </c>
      <c r="E1219" s="238">
        <v>3</v>
      </c>
      <c r="F1219" s="237" t="s">
        <v>511</v>
      </c>
      <c r="G1219" s="237" t="s">
        <v>1416</v>
      </c>
      <c r="H1219" s="237" t="s">
        <v>1492</v>
      </c>
      <c r="I1219" s="237" t="s">
        <v>322</v>
      </c>
      <c r="J1219" s="51"/>
      <c r="K1219" s="52" t="str">
        <f t="shared" si="208"/>
        <v/>
      </c>
      <c r="L1219" s="81" t="str">
        <f t="shared" si="209"/>
        <v/>
      </c>
      <c r="M1219" s="53" t="str">
        <f>IF(K1219="","",COUNTIF($K$7:K1219,"ﾘｽﾄ１"))</f>
        <v/>
      </c>
      <c r="N1219" s="53" t="str">
        <f t="shared" si="210"/>
        <v/>
      </c>
      <c r="O1219" s="54" t="str">
        <f t="shared" si="211"/>
        <v/>
      </c>
      <c r="P1219" s="53" t="str">
        <f t="shared" si="202"/>
        <v/>
      </c>
      <c r="Q1219" s="52" t="str">
        <f t="shared" si="203"/>
        <v/>
      </c>
      <c r="R1219" s="55" t="str">
        <f t="shared" si="204"/>
        <v/>
      </c>
      <c r="S1219" s="52" t="str">
        <f t="shared" si="212"/>
        <v/>
      </c>
      <c r="T1219" s="81" t="str">
        <f t="shared" si="205"/>
        <v/>
      </c>
      <c r="U1219" s="53" t="str">
        <f>IF(S1219="","",COUNTIF($S$7:S1219,"該当２"))</f>
        <v/>
      </c>
      <c r="V1219" s="56" t="str">
        <f t="shared" si="206"/>
        <v/>
      </c>
      <c r="W1219" s="81" t="str">
        <f t="shared" si="207"/>
        <v/>
      </c>
      <c r="X1219" s="53" t="str">
        <f>IF(V1219="","",COUNTIF($V$7:V1219,"該当３"))</f>
        <v/>
      </c>
    </row>
    <row r="1220" spans="1:24">
      <c r="A1220" s="237">
        <v>2020308004</v>
      </c>
      <c r="B1220" s="237">
        <v>20</v>
      </c>
      <c r="C1220" s="238">
        <v>203</v>
      </c>
      <c r="D1220" s="239">
        <v>8</v>
      </c>
      <c r="E1220" s="238">
        <v>4</v>
      </c>
      <c r="F1220" s="237" t="s">
        <v>511</v>
      </c>
      <c r="G1220" s="237" t="s">
        <v>1416</v>
      </c>
      <c r="H1220" s="237" t="s">
        <v>1492</v>
      </c>
      <c r="I1220" s="237" t="s">
        <v>924</v>
      </c>
      <c r="J1220" s="51"/>
      <c r="K1220" s="52" t="str">
        <f t="shared" si="208"/>
        <v/>
      </c>
      <c r="L1220" s="81" t="str">
        <f t="shared" si="209"/>
        <v/>
      </c>
      <c r="M1220" s="53" t="str">
        <f>IF(K1220="","",COUNTIF($K$7:K1220,"ﾘｽﾄ１"))</f>
        <v/>
      </c>
      <c r="N1220" s="53" t="str">
        <f t="shared" si="210"/>
        <v/>
      </c>
      <c r="O1220" s="54" t="str">
        <f t="shared" si="211"/>
        <v/>
      </c>
      <c r="P1220" s="53" t="str">
        <f t="shared" si="202"/>
        <v/>
      </c>
      <c r="Q1220" s="52" t="str">
        <f t="shared" si="203"/>
        <v/>
      </c>
      <c r="R1220" s="55" t="str">
        <f t="shared" si="204"/>
        <v/>
      </c>
      <c r="S1220" s="52" t="str">
        <f t="shared" si="212"/>
        <v/>
      </c>
      <c r="T1220" s="81" t="str">
        <f t="shared" si="205"/>
        <v/>
      </c>
      <c r="U1220" s="53" t="str">
        <f>IF(S1220="","",COUNTIF($S$7:S1220,"該当２"))</f>
        <v/>
      </c>
      <c r="V1220" s="56" t="str">
        <f t="shared" si="206"/>
        <v/>
      </c>
      <c r="W1220" s="81" t="str">
        <f t="shared" si="207"/>
        <v/>
      </c>
      <c r="X1220" s="53" t="str">
        <f>IF(V1220="","",COUNTIF($V$7:V1220,"該当３"))</f>
        <v/>
      </c>
    </row>
    <row r="1221" spans="1:24">
      <c r="A1221" s="237">
        <v>2020308005</v>
      </c>
      <c r="B1221" s="237">
        <v>20</v>
      </c>
      <c r="C1221" s="238">
        <v>203</v>
      </c>
      <c r="D1221" s="239">
        <v>8</v>
      </c>
      <c r="E1221" s="238">
        <v>5</v>
      </c>
      <c r="F1221" s="237" t="s">
        <v>511</v>
      </c>
      <c r="G1221" s="237" t="s">
        <v>1416</v>
      </c>
      <c r="H1221" s="237" t="s">
        <v>1492</v>
      </c>
      <c r="I1221" s="237" t="s">
        <v>1494</v>
      </c>
      <c r="J1221" s="51"/>
      <c r="K1221" s="52" t="str">
        <f t="shared" si="208"/>
        <v/>
      </c>
      <c r="L1221" s="81" t="str">
        <f t="shared" si="209"/>
        <v/>
      </c>
      <c r="M1221" s="53" t="str">
        <f>IF(K1221="","",COUNTIF($K$7:K1221,"ﾘｽﾄ１"))</f>
        <v/>
      </c>
      <c r="N1221" s="53" t="str">
        <f t="shared" si="210"/>
        <v/>
      </c>
      <c r="O1221" s="54" t="str">
        <f t="shared" si="211"/>
        <v/>
      </c>
      <c r="P1221" s="53" t="str">
        <f t="shared" si="202"/>
        <v/>
      </c>
      <c r="Q1221" s="52" t="str">
        <f t="shared" si="203"/>
        <v/>
      </c>
      <c r="R1221" s="55" t="str">
        <f t="shared" si="204"/>
        <v/>
      </c>
      <c r="S1221" s="52" t="str">
        <f t="shared" si="212"/>
        <v/>
      </c>
      <c r="T1221" s="81" t="str">
        <f t="shared" si="205"/>
        <v/>
      </c>
      <c r="U1221" s="53" t="str">
        <f>IF(S1221="","",COUNTIF($S$7:S1221,"該当２"))</f>
        <v/>
      </c>
      <c r="V1221" s="56" t="str">
        <f t="shared" si="206"/>
        <v/>
      </c>
      <c r="W1221" s="81" t="str">
        <f t="shared" si="207"/>
        <v/>
      </c>
      <c r="X1221" s="53" t="str">
        <f>IF(V1221="","",COUNTIF($V$7:V1221,"該当３"))</f>
        <v/>
      </c>
    </row>
    <row r="1222" spans="1:24">
      <c r="A1222" s="237">
        <v>2020309000</v>
      </c>
      <c r="B1222" s="237">
        <v>20</v>
      </c>
      <c r="C1222" s="238">
        <v>203</v>
      </c>
      <c r="D1222" s="239">
        <v>9</v>
      </c>
      <c r="E1222" s="238">
        <v>0</v>
      </c>
      <c r="F1222" s="237" t="s">
        <v>511</v>
      </c>
      <c r="G1222" s="237" t="s">
        <v>1416</v>
      </c>
      <c r="H1222" s="237" t="s">
        <v>1495</v>
      </c>
      <c r="I1222" s="237"/>
      <c r="J1222" s="51"/>
      <c r="K1222" s="52" t="str">
        <f t="shared" si="208"/>
        <v/>
      </c>
      <c r="L1222" s="81" t="str">
        <f t="shared" si="209"/>
        <v/>
      </c>
      <c r="M1222" s="53" t="str">
        <f>IF(K1222="","",COUNTIF($K$7:K1222,"ﾘｽﾄ１"))</f>
        <v/>
      </c>
      <c r="N1222" s="53" t="str">
        <f t="shared" si="210"/>
        <v/>
      </c>
      <c r="O1222" s="54" t="str">
        <f t="shared" si="211"/>
        <v/>
      </c>
      <c r="P1222" s="53" t="str">
        <f t="shared" si="202"/>
        <v/>
      </c>
      <c r="Q1222" s="52" t="str">
        <f t="shared" si="203"/>
        <v/>
      </c>
      <c r="R1222" s="55" t="str">
        <f t="shared" si="204"/>
        <v/>
      </c>
      <c r="S1222" s="52" t="str">
        <f t="shared" si="212"/>
        <v/>
      </c>
      <c r="T1222" s="81" t="str">
        <f t="shared" si="205"/>
        <v/>
      </c>
      <c r="U1222" s="53" t="str">
        <f>IF(S1222="","",COUNTIF($S$7:S1222,"該当２"))</f>
        <v/>
      </c>
      <c r="V1222" s="56" t="str">
        <f t="shared" si="206"/>
        <v/>
      </c>
      <c r="W1222" s="81" t="str">
        <f t="shared" si="207"/>
        <v/>
      </c>
      <c r="X1222" s="53" t="str">
        <f>IF(V1222="","",COUNTIF($V$7:V1222,"該当３"))</f>
        <v/>
      </c>
    </row>
    <row r="1223" spans="1:24">
      <c r="A1223" s="237">
        <v>2020309001</v>
      </c>
      <c r="B1223" s="237">
        <v>20</v>
      </c>
      <c r="C1223" s="238">
        <v>203</v>
      </c>
      <c r="D1223" s="239">
        <v>9</v>
      </c>
      <c r="E1223" s="238">
        <v>1</v>
      </c>
      <c r="F1223" s="237" t="s">
        <v>511</v>
      </c>
      <c r="G1223" s="237" t="s">
        <v>1416</v>
      </c>
      <c r="H1223" s="237" t="s">
        <v>1495</v>
      </c>
      <c r="I1223" s="237" t="s">
        <v>1496</v>
      </c>
      <c r="J1223" s="51"/>
      <c r="K1223" s="52" t="str">
        <f t="shared" si="208"/>
        <v/>
      </c>
      <c r="L1223" s="81" t="str">
        <f t="shared" si="209"/>
        <v/>
      </c>
      <c r="M1223" s="53" t="str">
        <f>IF(K1223="","",COUNTIF($K$7:K1223,"ﾘｽﾄ１"))</f>
        <v/>
      </c>
      <c r="N1223" s="53" t="str">
        <f t="shared" si="210"/>
        <v/>
      </c>
      <c r="O1223" s="54" t="str">
        <f t="shared" si="211"/>
        <v/>
      </c>
      <c r="P1223" s="53" t="str">
        <f t="shared" si="202"/>
        <v/>
      </c>
      <c r="Q1223" s="52" t="str">
        <f t="shared" si="203"/>
        <v/>
      </c>
      <c r="R1223" s="55" t="str">
        <f t="shared" si="204"/>
        <v/>
      </c>
      <c r="S1223" s="52" t="str">
        <f t="shared" si="212"/>
        <v/>
      </c>
      <c r="T1223" s="81" t="str">
        <f t="shared" si="205"/>
        <v/>
      </c>
      <c r="U1223" s="53" t="str">
        <f>IF(S1223="","",COUNTIF($S$7:S1223,"該当２"))</f>
        <v/>
      </c>
      <c r="V1223" s="56" t="str">
        <f t="shared" si="206"/>
        <v/>
      </c>
      <c r="W1223" s="81" t="str">
        <f t="shared" si="207"/>
        <v/>
      </c>
      <c r="X1223" s="53" t="str">
        <f>IF(V1223="","",COUNTIF($V$7:V1223,"該当３"))</f>
        <v/>
      </c>
    </row>
    <row r="1224" spans="1:24">
      <c r="A1224" s="237">
        <v>2020309002</v>
      </c>
      <c r="B1224" s="237">
        <v>20</v>
      </c>
      <c r="C1224" s="238">
        <v>203</v>
      </c>
      <c r="D1224" s="239">
        <v>9</v>
      </c>
      <c r="E1224" s="238">
        <v>2</v>
      </c>
      <c r="F1224" s="237" t="s">
        <v>511</v>
      </c>
      <c r="G1224" s="237" t="s">
        <v>1416</v>
      </c>
      <c r="H1224" s="237" t="s">
        <v>1495</v>
      </c>
      <c r="I1224" s="237" t="s">
        <v>1497</v>
      </c>
      <c r="J1224" s="51"/>
      <c r="K1224" s="52" t="str">
        <f t="shared" si="208"/>
        <v/>
      </c>
      <c r="L1224" s="81" t="str">
        <f t="shared" si="209"/>
        <v/>
      </c>
      <c r="M1224" s="53" t="str">
        <f>IF(K1224="","",COUNTIF($K$7:K1224,"ﾘｽﾄ１"))</f>
        <v/>
      </c>
      <c r="N1224" s="53" t="str">
        <f t="shared" si="210"/>
        <v/>
      </c>
      <c r="O1224" s="54" t="str">
        <f t="shared" si="211"/>
        <v/>
      </c>
      <c r="P1224" s="53" t="str">
        <f t="shared" si="202"/>
        <v/>
      </c>
      <c r="Q1224" s="52" t="str">
        <f t="shared" si="203"/>
        <v/>
      </c>
      <c r="R1224" s="55" t="str">
        <f t="shared" si="204"/>
        <v/>
      </c>
      <c r="S1224" s="52" t="str">
        <f t="shared" si="212"/>
        <v/>
      </c>
      <c r="T1224" s="81" t="str">
        <f t="shared" si="205"/>
        <v/>
      </c>
      <c r="U1224" s="53" t="str">
        <f>IF(S1224="","",COUNTIF($S$7:S1224,"該当２"))</f>
        <v/>
      </c>
      <c r="V1224" s="56" t="str">
        <f t="shared" si="206"/>
        <v/>
      </c>
      <c r="W1224" s="81" t="str">
        <f t="shared" si="207"/>
        <v/>
      </c>
      <c r="X1224" s="53" t="str">
        <f>IF(V1224="","",COUNTIF($V$7:V1224,"該当３"))</f>
        <v/>
      </c>
    </row>
    <row r="1225" spans="1:24">
      <c r="A1225" s="237">
        <v>2020309003</v>
      </c>
      <c r="B1225" s="237">
        <v>20</v>
      </c>
      <c r="C1225" s="238">
        <v>203</v>
      </c>
      <c r="D1225" s="239">
        <v>9</v>
      </c>
      <c r="E1225" s="238">
        <v>3</v>
      </c>
      <c r="F1225" s="237" t="s">
        <v>511</v>
      </c>
      <c r="G1225" s="237" t="s">
        <v>1416</v>
      </c>
      <c r="H1225" s="237" t="s">
        <v>1495</v>
      </c>
      <c r="I1225" s="237" t="s">
        <v>1498</v>
      </c>
      <c r="J1225" s="51"/>
      <c r="K1225" s="52" t="str">
        <f t="shared" si="208"/>
        <v/>
      </c>
      <c r="L1225" s="81" t="str">
        <f t="shared" si="209"/>
        <v/>
      </c>
      <c r="M1225" s="53" t="str">
        <f>IF(K1225="","",COUNTIF($K$7:K1225,"ﾘｽﾄ１"))</f>
        <v/>
      </c>
      <c r="N1225" s="53" t="str">
        <f t="shared" si="210"/>
        <v/>
      </c>
      <c r="O1225" s="54" t="str">
        <f t="shared" si="211"/>
        <v/>
      </c>
      <c r="P1225" s="53" t="str">
        <f t="shared" si="202"/>
        <v/>
      </c>
      <c r="Q1225" s="52" t="str">
        <f t="shared" si="203"/>
        <v/>
      </c>
      <c r="R1225" s="55" t="str">
        <f t="shared" si="204"/>
        <v/>
      </c>
      <c r="S1225" s="52" t="str">
        <f t="shared" si="212"/>
        <v/>
      </c>
      <c r="T1225" s="81" t="str">
        <f t="shared" si="205"/>
        <v/>
      </c>
      <c r="U1225" s="53" t="str">
        <f>IF(S1225="","",COUNTIF($S$7:S1225,"該当２"))</f>
        <v/>
      </c>
      <c r="V1225" s="56" t="str">
        <f t="shared" si="206"/>
        <v/>
      </c>
      <c r="W1225" s="81" t="str">
        <f t="shared" si="207"/>
        <v/>
      </c>
      <c r="X1225" s="53" t="str">
        <f>IF(V1225="","",COUNTIF($V$7:V1225,"該当３"))</f>
        <v/>
      </c>
    </row>
    <row r="1226" spans="1:24">
      <c r="A1226" s="237">
        <v>2020309004</v>
      </c>
      <c r="B1226" s="237">
        <v>20</v>
      </c>
      <c r="C1226" s="238">
        <v>203</v>
      </c>
      <c r="D1226" s="239">
        <v>9</v>
      </c>
      <c r="E1226" s="238">
        <v>4</v>
      </c>
      <c r="F1226" s="237" t="s">
        <v>511</v>
      </c>
      <c r="G1226" s="237" t="s">
        <v>1416</v>
      </c>
      <c r="H1226" s="237" t="s">
        <v>1495</v>
      </c>
      <c r="I1226" s="237" t="s">
        <v>376</v>
      </c>
      <c r="J1226" s="51"/>
      <c r="K1226" s="52" t="str">
        <f t="shared" si="208"/>
        <v/>
      </c>
      <c r="L1226" s="81" t="str">
        <f t="shared" si="209"/>
        <v/>
      </c>
      <c r="M1226" s="53" t="str">
        <f>IF(K1226="","",COUNTIF($K$7:K1226,"ﾘｽﾄ１"))</f>
        <v/>
      </c>
      <c r="N1226" s="53" t="str">
        <f t="shared" si="210"/>
        <v/>
      </c>
      <c r="O1226" s="54" t="str">
        <f t="shared" si="211"/>
        <v/>
      </c>
      <c r="P1226" s="53" t="str">
        <f t="shared" ref="P1226:P1289" si="213">IF(O1226="該当１",G1226,"")</f>
        <v/>
      </c>
      <c r="Q1226" s="52" t="str">
        <f t="shared" ref="Q1226:Q1289" si="214">IF(O1226="該当１","ﾘｽﾄ2","")</f>
        <v/>
      </c>
      <c r="R1226" s="55" t="str">
        <f t="shared" ref="R1226:R1289" si="215">IF(Q1226="ﾘｽﾄ2",H1226,"")</f>
        <v/>
      </c>
      <c r="S1226" s="52" t="str">
        <f t="shared" si="212"/>
        <v/>
      </c>
      <c r="T1226" s="81" t="str">
        <f t="shared" ref="T1226:T1289" si="216">IF(S1226="該当２",H1226,"")</f>
        <v/>
      </c>
      <c r="U1226" s="53" t="str">
        <f>IF(S1226="","",COUNTIF($S$7:S1226,"該当２"))</f>
        <v/>
      </c>
      <c r="V1226" s="56" t="str">
        <f t="shared" ref="V1226:V1289" si="217">IF(AND($S$2=H1226,E1226&gt;0,E1226&lt;998),"該当３","")</f>
        <v/>
      </c>
      <c r="W1226" s="81" t="str">
        <f t="shared" ref="W1226:W1289" si="218">IF(V1226="該当３",I1226,"")</f>
        <v/>
      </c>
      <c r="X1226" s="53" t="str">
        <f>IF(V1226="","",COUNTIF($V$7:V1226,"該当３"))</f>
        <v/>
      </c>
    </row>
    <row r="1227" spans="1:24">
      <c r="A1227" s="237">
        <v>2020309005</v>
      </c>
      <c r="B1227" s="237">
        <v>20</v>
      </c>
      <c r="C1227" s="238">
        <v>203</v>
      </c>
      <c r="D1227" s="239">
        <v>9</v>
      </c>
      <c r="E1227" s="238">
        <v>5</v>
      </c>
      <c r="F1227" s="237" t="s">
        <v>511</v>
      </c>
      <c r="G1227" s="237" t="s">
        <v>1416</v>
      </c>
      <c r="H1227" s="237" t="s">
        <v>1495</v>
      </c>
      <c r="I1227" s="237" t="s">
        <v>1499</v>
      </c>
      <c r="J1227" s="51"/>
      <c r="K1227" s="52" t="str">
        <f t="shared" ref="K1227:K1290" si="219">IF(AND($C1227&gt;0,$H1227=""),"ﾘｽﾄ１","")</f>
        <v/>
      </c>
      <c r="L1227" s="81" t="str">
        <f t="shared" ref="L1227:L1290" si="220">IF(K1227="ﾘｽﾄ１",G1227,"")</f>
        <v/>
      </c>
      <c r="M1227" s="53" t="str">
        <f>IF(K1227="","",COUNTIF($K$7:K1227,"ﾘｽﾄ１"))</f>
        <v/>
      </c>
      <c r="N1227" s="53" t="str">
        <f t="shared" ref="N1227:N1290" si="221">IF(AND(D1227=0,E1227&gt;0),"同一区","")</f>
        <v/>
      </c>
      <c r="O1227" s="54" t="str">
        <f t="shared" ref="O1227:O1290" si="222">IF(AND(EXACT($K$2,G1227),H1227&gt;0),"該当１","")</f>
        <v/>
      </c>
      <c r="P1227" s="53" t="str">
        <f t="shared" si="213"/>
        <v/>
      </c>
      <c r="Q1227" s="52" t="str">
        <f t="shared" si="214"/>
        <v/>
      </c>
      <c r="R1227" s="55" t="str">
        <f t="shared" si="215"/>
        <v/>
      </c>
      <c r="S1227" s="52" t="str">
        <f t="shared" ref="S1227:S1290" si="223">IF(AND(Q1227="ﾘｽﾄ2",OR(I1227=0,AND(N1227="同一区",E1227=1))),"該当２","")</f>
        <v/>
      </c>
      <c r="T1227" s="81" t="str">
        <f t="shared" si="216"/>
        <v/>
      </c>
      <c r="U1227" s="53" t="str">
        <f>IF(S1227="","",COUNTIF($S$7:S1227,"該当２"))</f>
        <v/>
      </c>
      <c r="V1227" s="56" t="str">
        <f t="shared" si="217"/>
        <v/>
      </c>
      <c r="W1227" s="81" t="str">
        <f t="shared" si="218"/>
        <v/>
      </c>
      <c r="X1227" s="53" t="str">
        <f>IF(V1227="","",COUNTIF($V$7:V1227,"該当３"))</f>
        <v/>
      </c>
    </row>
    <row r="1228" spans="1:24">
      <c r="A1228" s="237">
        <v>2020309006</v>
      </c>
      <c r="B1228" s="237">
        <v>20</v>
      </c>
      <c r="C1228" s="238">
        <v>203</v>
      </c>
      <c r="D1228" s="239">
        <v>9</v>
      </c>
      <c r="E1228" s="238">
        <v>6</v>
      </c>
      <c r="F1228" s="237" t="s">
        <v>511</v>
      </c>
      <c r="G1228" s="237" t="s">
        <v>1416</v>
      </c>
      <c r="H1228" s="237" t="s">
        <v>1495</v>
      </c>
      <c r="I1228" s="237" t="s">
        <v>1500</v>
      </c>
      <c r="J1228" s="51"/>
      <c r="K1228" s="52" t="str">
        <f t="shared" si="219"/>
        <v/>
      </c>
      <c r="L1228" s="81" t="str">
        <f t="shared" si="220"/>
        <v/>
      </c>
      <c r="M1228" s="53" t="str">
        <f>IF(K1228="","",COUNTIF($K$7:K1228,"ﾘｽﾄ１"))</f>
        <v/>
      </c>
      <c r="N1228" s="53" t="str">
        <f t="shared" si="221"/>
        <v/>
      </c>
      <c r="O1228" s="54" t="str">
        <f t="shared" si="222"/>
        <v/>
      </c>
      <c r="P1228" s="53" t="str">
        <f t="shared" si="213"/>
        <v/>
      </c>
      <c r="Q1228" s="52" t="str">
        <f t="shared" si="214"/>
        <v/>
      </c>
      <c r="R1228" s="55" t="str">
        <f t="shared" si="215"/>
        <v/>
      </c>
      <c r="S1228" s="52" t="str">
        <f t="shared" si="223"/>
        <v/>
      </c>
      <c r="T1228" s="81" t="str">
        <f t="shared" si="216"/>
        <v/>
      </c>
      <c r="U1228" s="53" t="str">
        <f>IF(S1228="","",COUNTIF($S$7:S1228,"該当２"))</f>
        <v/>
      </c>
      <c r="V1228" s="56" t="str">
        <f t="shared" si="217"/>
        <v/>
      </c>
      <c r="W1228" s="81" t="str">
        <f t="shared" si="218"/>
        <v/>
      </c>
      <c r="X1228" s="53" t="str">
        <f>IF(V1228="","",COUNTIF($V$7:V1228,"該当３"))</f>
        <v/>
      </c>
    </row>
    <row r="1229" spans="1:24">
      <c r="A1229" s="237">
        <v>2020309007</v>
      </c>
      <c r="B1229" s="237">
        <v>20</v>
      </c>
      <c r="C1229" s="238">
        <v>203</v>
      </c>
      <c r="D1229" s="239">
        <v>9</v>
      </c>
      <c r="E1229" s="238">
        <v>7</v>
      </c>
      <c r="F1229" s="237" t="s">
        <v>511</v>
      </c>
      <c r="G1229" s="237" t="s">
        <v>1416</v>
      </c>
      <c r="H1229" s="237" t="s">
        <v>1495</v>
      </c>
      <c r="I1229" s="237" t="s">
        <v>1501</v>
      </c>
      <c r="J1229" s="51"/>
      <c r="K1229" s="52" t="str">
        <f t="shared" si="219"/>
        <v/>
      </c>
      <c r="L1229" s="81" t="str">
        <f t="shared" si="220"/>
        <v/>
      </c>
      <c r="M1229" s="53" t="str">
        <f>IF(K1229="","",COUNTIF($K$7:K1229,"ﾘｽﾄ１"))</f>
        <v/>
      </c>
      <c r="N1229" s="53" t="str">
        <f t="shared" si="221"/>
        <v/>
      </c>
      <c r="O1229" s="54" t="str">
        <f t="shared" si="222"/>
        <v/>
      </c>
      <c r="P1229" s="53" t="str">
        <f t="shared" si="213"/>
        <v/>
      </c>
      <c r="Q1229" s="52" t="str">
        <f t="shared" si="214"/>
        <v/>
      </c>
      <c r="R1229" s="55" t="str">
        <f t="shared" si="215"/>
        <v/>
      </c>
      <c r="S1229" s="52" t="str">
        <f t="shared" si="223"/>
        <v/>
      </c>
      <c r="T1229" s="81" t="str">
        <f t="shared" si="216"/>
        <v/>
      </c>
      <c r="U1229" s="53" t="str">
        <f>IF(S1229="","",COUNTIF($S$7:S1229,"該当２"))</f>
        <v/>
      </c>
      <c r="V1229" s="56" t="str">
        <f t="shared" si="217"/>
        <v/>
      </c>
      <c r="W1229" s="81" t="str">
        <f t="shared" si="218"/>
        <v/>
      </c>
      <c r="X1229" s="53" t="str">
        <f>IF(V1229="","",COUNTIF($V$7:V1229,"該当３"))</f>
        <v/>
      </c>
    </row>
    <row r="1230" spans="1:24">
      <c r="A1230" s="237">
        <v>2020309008</v>
      </c>
      <c r="B1230" s="237">
        <v>20</v>
      </c>
      <c r="C1230" s="238">
        <v>203</v>
      </c>
      <c r="D1230" s="239">
        <v>9</v>
      </c>
      <c r="E1230" s="238">
        <v>8</v>
      </c>
      <c r="F1230" s="237" t="s">
        <v>511</v>
      </c>
      <c r="G1230" s="237" t="s">
        <v>1416</v>
      </c>
      <c r="H1230" s="237" t="s">
        <v>1495</v>
      </c>
      <c r="I1230" s="237" t="s">
        <v>1502</v>
      </c>
      <c r="J1230" s="51"/>
      <c r="K1230" s="52" t="str">
        <f t="shared" si="219"/>
        <v/>
      </c>
      <c r="L1230" s="81" t="str">
        <f t="shared" si="220"/>
        <v/>
      </c>
      <c r="M1230" s="53" t="str">
        <f>IF(K1230="","",COUNTIF($K$7:K1230,"ﾘｽﾄ１"))</f>
        <v/>
      </c>
      <c r="N1230" s="53" t="str">
        <f t="shared" si="221"/>
        <v/>
      </c>
      <c r="O1230" s="54" t="str">
        <f t="shared" si="222"/>
        <v/>
      </c>
      <c r="P1230" s="53" t="str">
        <f t="shared" si="213"/>
        <v/>
      </c>
      <c r="Q1230" s="52" t="str">
        <f t="shared" si="214"/>
        <v/>
      </c>
      <c r="R1230" s="55" t="str">
        <f t="shared" si="215"/>
        <v/>
      </c>
      <c r="S1230" s="52" t="str">
        <f t="shared" si="223"/>
        <v/>
      </c>
      <c r="T1230" s="81" t="str">
        <f t="shared" si="216"/>
        <v/>
      </c>
      <c r="U1230" s="53" t="str">
        <f>IF(S1230="","",COUNTIF($S$7:S1230,"該当２"))</f>
        <v/>
      </c>
      <c r="V1230" s="56" t="str">
        <f t="shared" si="217"/>
        <v/>
      </c>
      <c r="W1230" s="81" t="str">
        <f t="shared" si="218"/>
        <v/>
      </c>
      <c r="X1230" s="53" t="str">
        <f>IF(V1230="","",COUNTIF($V$7:V1230,"該当３"))</f>
        <v/>
      </c>
    </row>
    <row r="1231" spans="1:24">
      <c r="A1231" s="237">
        <v>2020309009</v>
      </c>
      <c r="B1231" s="237">
        <v>20</v>
      </c>
      <c r="C1231" s="238">
        <v>203</v>
      </c>
      <c r="D1231" s="239">
        <v>9</v>
      </c>
      <c r="E1231" s="238">
        <v>9</v>
      </c>
      <c r="F1231" s="237" t="s">
        <v>511</v>
      </c>
      <c r="G1231" s="237" t="s">
        <v>1416</v>
      </c>
      <c r="H1231" s="237" t="s">
        <v>1495</v>
      </c>
      <c r="I1231" s="237" t="s">
        <v>1503</v>
      </c>
      <c r="J1231" s="51"/>
      <c r="K1231" s="52" t="str">
        <f t="shared" si="219"/>
        <v/>
      </c>
      <c r="L1231" s="81" t="str">
        <f t="shared" si="220"/>
        <v/>
      </c>
      <c r="M1231" s="53" t="str">
        <f>IF(K1231="","",COUNTIF($K$7:K1231,"ﾘｽﾄ１"))</f>
        <v/>
      </c>
      <c r="N1231" s="53" t="str">
        <f t="shared" si="221"/>
        <v/>
      </c>
      <c r="O1231" s="54" t="str">
        <f t="shared" si="222"/>
        <v/>
      </c>
      <c r="P1231" s="53" t="str">
        <f t="shared" si="213"/>
        <v/>
      </c>
      <c r="Q1231" s="52" t="str">
        <f t="shared" si="214"/>
        <v/>
      </c>
      <c r="R1231" s="55" t="str">
        <f t="shared" si="215"/>
        <v/>
      </c>
      <c r="S1231" s="52" t="str">
        <f t="shared" si="223"/>
        <v/>
      </c>
      <c r="T1231" s="81" t="str">
        <f t="shared" si="216"/>
        <v/>
      </c>
      <c r="U1231" s="53" t="str">
        <f>IF(S1231="","",COUNTIF($S$7:S1231,"該当２"))</f>
        <v/>
      </c>
      <c r="V1231" s="56" t="str">
        <f t="shared" si="217"/>
        <v/>
      </c>
      <c r="W1231" s="81" t="str">
        <f t="shared" si="218"/>
        <v/>
      </c>
      <c r="X1231" s="53" t="str">
        <f>IF(V1231="","",COUNTIF($V$7:V1231,"該当３"))</f>
        <v/>
      </c>
    </row>
    <row r="1232" spans="1:24">
      <c r="A1232" s="237">
        <v>2020310000</v>
      </c>
      <c r="B1232" s="237">
        <v>20</v>
      </c>
      <c r="C1232" s="238">
        <v>203</v>
      </c>
      <c r="D1232" s="239">
        <v>10</v>
      </c>
      <c r="E1232" s="238">
        <v>0</v>
      </c>
      <c r="F1232" s="237" t="s">
        <v>511</v>
      </c>
      <c r="G1232" s="237" t="s">
        <v>1416</v>
      </c>
      <c r="H1232" s="237" t="s">
        <v>1504</v>
      </c>
      <c r="I1232" s="237"/>
      <c r="J1232" s="51"/>
      <c r="K1232" s="52" t="str">
        <f t="shared" si="219"/>
        <v/>
      </c>
      <c r="L1232" s="81" t="str">
        <f t="shared" si="220"/>
        <v/>
      </c>
      <c r="M1232" s="53" t="str">
        <f>IF(K1232="","",COUNTIF($K$7:K1232,"ﾘｽﾄ１"))</f>
        <v/>
      </c>
      <c r="N1232" s="53" t="str">
        <f t="shared" si="221"/>
        <v/>
      </c>
      <c r="O1232" s="54" t="str">
        <f t="shared" si="222"/>
        <v/>
      </c>
      <c r="P1232" s="53" t="str">
        <f t="shared" si="213"/>
        <v/>
      </c>
      <c r="Q1232" s="52" t="str">
        <f t="shared" si="214"/>
        <v/>
      </c>
      <c r="R1232" s="55" t="str">
        <f t="shared" si="215"/>
        <v/>
      </c>
      <c r="S1232" s="52" t="str">
        <f t="shared" si="223"/>
        <v/>
      </c>
      <c r="T1232" s="81" t="str">
        <f t="shared" si="216"/>
        <v/>
      </c>
      <c r="U1232" s="53" t="str">
        <f>IF(S1232="","",COUNTIF($S$7:S1232,"該当２"))</f>
        <v/>
      </c>
      <c r="V1232" s="56" t="str">
        <f t="shared" si="217"/>
        <v/>
      </c>
      <c r="W1232" s="81" t="str">
        <f t="shared" si="218"/>
        <v/>
      </c>
      <c r="X1232" s="53" t="str">
        <f>IF(V1232="","",COUNTIF($V$7:V1232,"該当３"))</f>
        <v/>
      </c>
    </row>
    <row r="1233" spans="1:24">
      <c r="A1233" s="237">
        <v>2020310001</v>
      </c>
      <c r="B1233" s="237">
        <v>20</v>
      </c>
      <c r="C1233" s="238">
        <v>203</v>
      </c>
      <c r="D1233" s="239">
        <v>10</v>
      </c>
      <c r="E1233" s="238">
        <v>1</v>
      </c>
      <c r="F1233" s="237" t="s">
        <v>511</v>
      </c>
      <c r="G1233" s="237" t="s">
        <v>1416</v>
      </c>
      <c r="H1233" s="237" t="s">
        <v>1504</v>
      </c>
      <c r="I1233" s="237" t="s">
        <v>1505</v>
      </c>
      <c r="J1233" s="51"/>
      <c r="K1233" s="52" t="str">
        <f t="shared" si="219"/>
        <v/>
      </c>
      <c r="L1233" s="81" t="str">
        <f t="shared" si="220"/>
        <v/>
      </c>
      <c r="M1233" s="53" t="str">
        <f>IF(K1233="","",COUNTIF($K$7:K1233,"ﾘｽﾄ１"))</f>
        <v/>
      </c>
      <c r="N1233" s="53" t="str">
        <f t="shared" si="221"/>
        <v/>
      </c>
      <c r="O1233" s="54" t="str">
        <f t="shared" si="222"/>
        <v/>
      </c>
      <c r="P1233" s="53" t="str">
        <f t="shared" si="213"/>
        <v/>
      </c>
      <c r="Q1233" s="52" t="str">
        <f t="shared" si="214"/>
        <v/>
      </c>
      <c r="R1233" s="55" t="str">
        <f t="shared" si="215"/>
        <v/>
      </c>
      <c r="S1233" s="52" t="str">
        <f t="shared" si="223"/>
        <v/>
      </c>
      <c r="T1233" s="81" t="str">
        <f t="shared" si="216"/>
        <v/>
      </c>
      <c r="U1233" s="53" t="str">
        <f>IF(S1233="","",COUNTIF($S$7:S1233,"該当２"))</f>
        <v/>
      </c>
      <c r="V1233" s="56" t="str">
        <f t="shared" si="217"/>
        <v/>
      </c>
      <c r="W1233" s="81" t="str">
        <f t="shared" si="218"/>
        <v/>
      </c>
      <c r="X1233" s="53" t="str">
        <f>IF(V1233="","",COUNTIF($V$7:V1233,"該当３"))</f>
        <v/>
      </c>
    </row>
    <row r="1234" spans="1:24">
      <c r="A1234" s="237">
        <v>2020310002</v>
      </c>
      <c r="B1234" s="237">
        <v>20</v>
      </c>
      <c r="C1234" s="238">
        <v>203</v>
      </c>
      <c r="D1234" s="239">
        <v>10</v>
      </c>
      <c r="E1234" s="238">
        <v>2</v>
      </c>
      <c r="F1234" s="237" t="s">
        <v>511</v>
      </c>
      <c r="G1234" s="237" t="s">
        <v>1416</v>
      </c>
      <c r="H1234" s="237" t="s">
        <v>1504</v>
      </c>
      <c r="I1234" s="237" t="s">
        <v>1506</v>
      </c>
      <c r="J1234" s="51"/>
      <c r="K1234" s="52" t="str">
        <f t="shared" si="219"/>
        <v/>
      </c>
      <c r="L1234" s="81" t="str">
        <f t="shared" si="220"/>
        <v/>
      </c>
      <c r="M1234" s="53" t="str">
        <f>IF(K1234="","",COUNTIF($K$7:K1234,"ﾘｽﾄ１"))</f>
        <v/>
      </c>
      <c r="N1234" s="53" t="str">
        <f t="shared" si="221"/>
        <v/>
      </c>
      <c r="O1234" s="54" t="str">
        <f t="shared" si="222"/>
        <v/>
      </c>
      <c r="P1234" s="53" t="str">
        <f t="shared" si="213"/>
        <v/>
      </c>
      <c r="Q1234" s="52" t="str">
        <f t="shared" si="214"/>
        <v/>
      </c>
      <c r="R1234" s="55" t="str">
        <f t="shared" si="215"/>
        <v/>
      </c>
      <c r="S1234" s="52" t="str">
        <f t="shared" si="223"/>
        <v/>
      </c>
      <c r="T1234" s="81" t="str">
        <f t="shared" si="216"/>
        <v/>
      </c>
      <c r="U1234" s="53" t="str">
        <f>IF(S1234="","",COUNTIF($S$7:S1234,"該当２"))</f>
        <v/>
      </c>
      <c r="V1234" s="56" t="str">
        <f t="shared" si="217"/>
        <v/>
      </c>
      <c r="W1234" s="81" t="str">
        <f t="shared" si="218"/>
        <v/>
      </c>
      <c r="X1234" s="53" t="str">
        <f>IF(V1234="","",COUNTIF($V$7:V1234,"該当３"))</f>
        <v/>
      </c>
    </row>
    <row r="1235" spans="1:24">
      <c r="A1235" s="237">
        <v>2020310004</v>
      </c>
      <c r="B1235" s="237">
        <v>20</v>
      </c>
      <c r="C1235" s="238">
        <v>203</v>
      </c>
      <c r="D1235" s="239">
        <v>10</v>
      </c>
      <c r="E1235" s="238">
        <v>4</v>
      </c>
      <c r="F1235" s="237" t="s">
        <v>511</v>
      </c>
      <c r="G1235" s="237" t="s">
        <v>1416</v>
      </c>
      <c r="H1235" s="237" t="s">
        <v>1504</v>
      </c>
      <c r="I1235" s="237" t="s">
        <v>1507</v>
      </c>
      <c r="J1235" s="51"/>
      <c r="K1235" s="52" t="str">
        <f t="shared" si="219"/>
        <v/>
      </c>
      <c r="L1235" s="81" t="str">
        <f t="shared" si="220"/>
        <v/>
      </c>
      <c r="M1235" s="53" t="str">
        <f>IF(K1235="","",COUNTIF($K$7:K1235,"ﾘｽﾄ１"))</f>
        <v/>
      </c>
      <c r="N1235" s="53" t="str">
        <f t="shared" si="221"/>
        <v/>
      </c>
      <c r="O1235" s="54" t="str">
        <f t="shared" si="222"/>
        <v/>
      </c>
      <c r="P1235" s="53" t="str">
        <f t="shared" si="213"/>
        <v/>
      </c>
      <c r="Q1235" s="52" t="str">
        <f t="shared" si="214"/>
        <v/>
      </c>
      <c r="R1235" s="55" t="str">
        <f t="shared" si="215"/>
        <v/>
      </c>
      <c r="S1235" s="52" t="str">
        <f t="shared" si="223"/>
        <v/>
      </c>
      <c r="T1235" s="81" t="str">
        <f t="shared" si="216"/>
        <v/>
      </c>
      <c r="U1235" s="53" t="str">
        <f>IF(S1235="","",COUNTIF($S$7:S1235,"該当２"))</f>
        <v/>
      </c>
      <c r="V1235" s="56" t="str">
        <f t="shared" si="217"/>
        <v/>
      </c>
      <c r="W1235" s="81" t="str">
        <f t="shared" si="218"/>
        <v/>
      </c>
      <c r="X1235" s="53" t="str">
        <f>IF(V1235="","",COUNTIF($V$7:V1235,"該当３"))</f>
        <v/>
      </c>
    </row>
    <row r="1236" spans="1:24">
      <c r="A1236" s="237">
        <v>2020310005</v>
      </c>
      <c r="B1236" s="237">
        <v>20</v>
      </c>
      <c r="C1236" s="238">
        <v>203</v>
      </c>
      <c r="D1236" s="239">
        <v>10</v>
      </c>
      <c r="E1236" s="238">
        <v>5</v>
      </c>
      <c r="F1236" s="237" t="s">
        <v>511</v>
      </c>
      <c r="G1236" s="237" t="s">
        <v>1416</v>
      </c>
      <c r="H1236" s="237" t="s">
        <v>1504</v>
      </c>
      <c r="I1236" s="237" t="s">
        <v>1508</v>
      </c>
      <c r="J1236" s="51"/>
      <c r="K1236" s="52" t="str">
        <f t="shared" si="219"/>
        <v/>
      </c>
      <c r="L1236" s="81" t="str">
        <f t="shared" si="220"/>
        <v/>
      </c>
      <c r="M1236" s="53" t="str">
        <f>IF(K1236="","",COUNTIF($K$7:K1236,"ﾘｽﾄ１"))</f>
        <v/>
      </c>
      <c r="N1236" s="53" t="str">
        <f t="shared" si="221"/>
        <v/>
      </c>
      <c r="O1236" s="54" t="str">
        <f t="shared" si="222"/>
        <v/>
      </c>
      <c r="P1236" s="53" t="str">
        <f t="shared" si="213"/>
        <v/>
      </c>
      <c r="Q1236" s="52" t="str">
        <f t="shared" si="214"/>
        <v/>
      </c>
      <c r="R1236" s="55" t="str">
        <f t="shared" si="215"/>
        <v/>
      </c>
      <c r="S1236" s="52" t="str">
        <f t="shared" si="223"/>
        <v/>
      </c>
      <c r="T1236" s="81" t="str">
        <f t="shared" si="216"/>
        <v/>
      </c>
      <c r="U1236" s="53" t="str">
        <f>IF(S1236="","",COUNTIF($S$7:S1236,"該当２"))</f>
        <v/>
      </c>
      <c r="V1236" s="56" t="str">
        <f t="shared" si="217"/>
        <v/>
      </c>
      <c r="W1236" s="81" t="str">
        <f t="shared" si="218"/>
        <v/>
      </c>
      <c r="X1236" s="53" t="str">
        <f>IF(V1236="","",COUNTIF($V$7:V1236,"該当３"))</f>
        <v/>
      </c>
    </row>
    <row r="1237" spans="1:24">
      <c r="A1237" s="237">
        <v>2020311000</v>
      </c>
      <c r="B1237" s="237">
        <v>20</v>
      </c>
      <c r="C1237" s="238">
        <v>203</v>
      </c>
      <c r="D1237" s="239">
        <v>11</v>
      </c>
      <c r="E1237" s="238">
        <v>0</v>
      </c>
      <c r="F1237" s="237" t="s">
        <v>511</v>
      </c>
      <c r="G1237" s="237" t="s">
        <v>1416</v>
      </c>
      <c r="H1237" s="237" t="s">
        <v>1509</v>
      </c>
      <c r="I1237" s="237"/>
      <c r="J1237" s="51"/>
      <c r="K1237" s="52" t="str">
        <f t="shared" si="219"/>
        <v/>
      </c>
      <c r="L1237" s="81" t="str">
        <f t="shared" si="220"/>
        <v/>
      </c>
      <c r="M1237" s="53" t="str">
        <f>IF(K1237="","",COUNTIF($K$7:K1237,"ﾘｽﾄ１"))</f>
        <v/>
      </c>
      <c r="N1237" s="53" t="str">
        <f t="shared" si="221"/>
        <v/>
      </c>
      <c r="O1237" s="54" t="str">
        <f t="shared" si="222"/>
        <v/>
      </c>
      <c r="P1237" s="53" t="str">
        <f t="shared" si="213"/>
        <v/>
      </c>
      <c r="Q1237" s="52" t="str">
        <f t="shared" si="214"/>
        <v/>
      </c>
      <c r="R1237" s="55" t="str">
        <f t="shared" si="215"/>
        <v/>
      </c>
      <c r="S1237" s="52" t="str">
        <f t="shared" si="223"/>
        <v/>
      </c>
      <c r="T1237" s="81" t="str">
        <f t="shared" si="216"/>
        <v/>
      </c>
      <c r="U1237" s="53" t="str">
        <f>IF(S1237="","",COUNTIF($S$7:S1237,"該当２"))</f>
        <v/>
      </c>
      <c r="V1237" s="56" t="str">
        <f t="shared" si="217"/>
        <v/>
      </c>
      <c r="W1237" s="81" t="str">
        <f t="shared" si="218"/>
        <v/>
      </c>
      <c r="X1237" s="53" t="str">
        <f>IF(V1237="","",COUNTIF($V$7:V1237,"該当３"))</f>
        <v/>
      </c>
    </row>
    <row r="1238" spans="1:24">
      <c r="A1238" s="237">
        <v>2020311001</v>
      </c>
      <c r="B1238" s="237">
        <v>20</v>
      </c>
      <c r="C1238" s="238">
        <v>203</v>
      </c>
      <c r="D1238" s="239">
        <v>11</v>
      </c>
      <c r="E1238" s="238">
        <v>1</v>
      </c>
      <c r="F1238" s="237" t="s">
        <v>511</v>
      </c>
      <c r="G1238" s="237" t="s">
        <v>1416</v>
      </c>
      <c r="H1238" s="237" t="s">
        <v>1509</v>
      </c>
      <c r="I1238" s="237" t="s">
        <v>1510</v>
      </c>
      <c r="J1238" s="51"/>
      <c r="K1238" s="52" t="str">
        <f t="shared" si="219"/>
        <v/>
      </c>
      <c r="L1238" s="81" t="str">
        <f t="shared" si="220"/>
        <v/>
      </c>
      <c r="M1238" s="53" t="str">
        <f>IF(K1238="","",COUNTIF($K$7:K1238,"ﾘｽﾄ１"))</f>
        <v/>
      </c>
      <c r="N1238" s="53" t="str">
        <f t="shared" si="221"/>
        <v/>
      </c>
      <c r="O1238" s="54" t="str">
        <f t="shared" si="222"/>
        <v/>
      </c>
      <c r="P1238" s="53" t="str">
        <f t="shared" si="213"/>
        <v/>
      </c>
      <c r="Q1238" s="52" t="str">
        <f t="shared" si="214"/>
        <v/>
      </c>
      <c r="R1238" s="55" t="str">
        <f t="shared" si="215"/>
        <v/>
      </c>
      <c r="S1238" s="52" t="str">
        <f t="shared" si="223"/>
        <v/>
      </c>
      <c r="T1238" s="81" t="str">
        <f t="shared" si="216"/>
        <v/>
      </c>
      <c r="U1238" s="53" t="str">
        <f>IF(S1238="","",COUNTIF($S$7:S1238,"該当２"))</f>
        <v/>
      </c>
      <c r="V1238" s="56" t="str">
        <f t="shared" si="217"/>
        <v/>
      </c>
      <c r="W1238" s="81" t="str">
        <f t="shared" si="218"/>
        <v/>
      </c>
      <c r="X1238" s="53" t="str">
        <f>IF(V1238="","",COUNTIF($V$7:V1238,"該当３"))</f>
        <v/>
      </c>
    </row>
    <row r="1239" spans="1:24">
      <c r="A1239" s="237">
        <v>2020311002</v>
      </c>
      <c r="B1239" s="237">
        <v>20</v>
      </c>
      <c r="C1239" s="238">
        <v>203</v>
      </c>
      <c r="D1239" s="239">
        <v>11</v>
      </c>
      <c r="E1239" s="238">
        <v>2</v>
      </c>
      <c r="F1239" s="237" t="s">
        <v>511</v>
      </c>
      <c r="G1239" s="237" t="s">
        <v>1416</v>
      </c>
      <c r="H1239" s="237" t="s">
        <v>1509</v>
      </c>
      <c r="I1239" s="237" t="s">
        <v>1511</v>
      </c>
      <c r="J1239" s="51"/>
      <c r="K1239" s="52" t="str">
        <f t="shared" si="219"/>
        <v/>
      </c>
      <c r="L1239" s="81" t="str">
        <f t="shared" si="220"/>
        <v/>
      </c>
      <c r="M1239" s="53" t="str">
        <f>IF(K1239="","",COUNTIF($K$7:K1239,"ﾘｽﾄ１"))</f>
        <v/>
      </c>
      <c r="N1239" s="53" t="str">
        <f t="shared" si="221"/>
        <v/>
      </c>
      <c r="O1239" s="54" t="str">
        <f t="shared" si="222"/>
        <v/>
      </c>
      <c r="P1239" s="53" t="str">
        <f t="shared" si="213"/>
        <v/>
      </c>
      <c r="Q1239" s="52" t="str">
        <f t="shared" si="214"/>
        <v/>
      </c>
      <c r="R1239" s="55" t="str">
        <f t="shared" si="215"/>
        <v/>
      </c>
      <c r="S1239" s="52" t="str">
        <f t="shared" si="223"/>
        <v/>
      </c>
      <c r="T1239" s="81" t="str">
        <f t="shared" si="216"/>
        <v/>
      </c>
      <c r="U1239" s="53" t="str">
        <f>IF(S1239="","",COUNTIF($S$7:S1239,"該当２"))</f>
        <v/>
      </c>
      <c r="V1239" s="56" t="str">
        <f t="shared" si="217"/>
        <v/>
      </c>
      <c r="W1239" s="81" t="str">
        <f t="shared" si="218"/>
        <v/>
      </c>
      <c r="X1239" s="53" t="str">
        <f>IF(V1239="","",COUNTIF($V$7:V1239,"該当３"))</f>
        <v/>
      </c>
    </row>
    <row r="1240" spans="1:24">
      <c r="A1240" s="237">
        <v>2020311003</v>
      </c>
      <c r="B1240" s="237">
        <v>20</v>
      </c>
      <c r="C1240" s="238">
        <v>203</v>
      </c>
      <c r="D1240" s="239">
        <v>11</v>
      </c>
      <c r="E1240" s="238">
        <v>3</v>
      </c>
      <c r="F1240" s="237" t="s">
        <v>511</v>
      </c>
      <c r="G1240" s="237" t="s">
        <v>1416</v>
      </c>
      <c r="H1240" s="237" t="s">
        <v>1509</v>
      </c>
      <c r="I1240" s="237" t="s">
        <v>1512</v>
      </c>
      <c r="J1240" s="51"/>
      <c r="K1240" s="52" t="str">
        <f t="shared" si="219"/>
        <v/>
      </c>
      <c r="L1240" s="81" t="str">
        <f t="shared" si="220"/>
        <v/>
      </c>
      <c r="M1240" s="53" t="str">
        <f>IF(K1240="","",COUNTIF($K$7:K1240,"ﾘｽﾄ１"))</f>
        <v/>
      </c>
      <c r="N1240" s="53" t="str">
        <f t="shared" si="221"/>
        <v/>
      </c>
      <c r="O1240" s="54" t="str">
        <f t="shared" si="222"/>
        <v/>
      </c>
      <c r="P1240" s="53" t="str">
        <f t="shared" si="213"/>
        <v/>
      </c>
      <c r="Q1240" s="52" t="str">
        <f t="shared" si="214"/>
        <v/>
      </c>
      <c r="R1240" s="55" t="str">
        <f t="shared" si="215"/>
        <v/>
      </c>
      <c r="S1240" s="52" t="str">
        <f t="shared" si="223"/>
        <v/>
      </c>
      <c r="T1240" s="81" t="str">
        <f t="shared" si="216"/>
        <v/>
      </c>
      <c r="U1240" s="53" t="str">
        <f>IF(S1240="","",COUNTIF($S$7:S1240,"該当２"))</f>
        <v/>
      </c>
      <c r="V1240" s="56" t="str">
        <f t="shared" si="217"/>
        <v/>
      </c>
      <c r="W1240" s="81" t="str">
        <f t="shared" si="218"/>
        <v/>
      </c>
      <c r="X1240" s="53" t="str">
        <f>IF(V1240="","",COUNTIF($V$7:V1240,"該当３"))</f>
        <v/>
      </c>
    </row>
    <row r="1241" spans="1:24">
      <c r="A1241" s="237">
        <v>2020311004</v>
      </c>
      <c r="B1241" s="237">
        <v>20</v>
      </c>
      <c r="C1241" s="238">
        <v>203</v>
      </c>
      <c r="D1241" s="239">
        <v>11</v>
      </c>
      <c r="E1241" s="238">
        <v>4</v>
      </c>
      <c r="F1241" s="237" t="s">
        <v>511</v>
      </c>
      <c r="G1241" s="237" t="s">
        <v>1416</v>
      </c>
      <c r="H1241" s="237" t="s">
        <v>1509</v>
      </c>
      <c r="I1241" s="237" t="s">
        <v>1513</v>
      </c>
      <c r="J1241" s="51"/>
      <c r="K1241" s="52" t="str">
        <f t="shared" si="219"/>
        <v/>
      </c>
      <c r="L1241" s="81" t="str">
        <f t="shared" si="220"/>
        <v/>
      </c>
      <c r="M1241" s="53" t="str">
        <f>IF(K1241="","",COUNTIF($K$7:K1241,"ﾘｽﾄ１"))</f>
        <v/>
      </c>
      <c r="N1241" s="53" t="str">
        <f t="shared" si="221"/>
        <v/>
      </c>
      <c r="O1241" s="54" t="str">
        <f t="shared" si="222"/>
        <v/>
      </c>
      <c r="P1241" s="53" t="str">
        <f t="shared" si="213"/>
        <v/>
      </c>
      <c r="Q1241" s="52" t="str">
        <f t="shared" si="214"/>
        <v/>
      </c>
      <c r="R1241" s="55" t="str">
        <f t="shared" si="215"/>
        <v/>
      </c>
      <c r="S1241" s="52" t="str">
        <f t="shared" si="223"/>
        <v/>
      </c>
      <c r="T1241" s="81" t="str">
        <f t="shared" si="216"/>
        <v/>
      </c>
      <c r="U1241" s="53" t="str">
        <f>IF(S1241="","",COUNTIF($S$7:S1241,"該当２"))</f>
        <v/>
      </c>
      <c r="V1241" s="56" t="str">
        <f t="shared" si="217"/>
        <v/>
      </c>
      <c r="W1241" s="81" t="str">
        <f t="shared" si="218"/>
        <v/>
      </c>
      <c r="X1241" s="53" t="str">
        <f>IF(V1241="","",COUNTIF($V$7:V1241,"該当３"))</f>
        <v/>
      </c>
    </row>
    <row r="1242" spans="1:24">
      <c r="A1242" s="237">
        <v>2020311005</v>
      </c>
      <c r="B1242" s="237">
        <v>20</v>
      </c>
      <c r="C1242" s="238">
        <v>203</v>
      </c>
      <c r="D1242" s="239">
        <v>11</v>
      </c>
      <c r="E1242" s="238">
        <v>5</v>
      </c>
      <c r="F1242" s="237" t="s">
        <v>511</v>
      </c>
      <c r="G1242" s="237" t="s">
        <v>1416</v>
      </c>
      <c r="H1242" s="237" t="s">
        <v>1509</v>
      </c>
      <c r="I1242" s="237" t="s">
        <v>1514</v>
      </c>
      <c r="J1242" s="51"/>
      <c r="K1242" s="52" t="str">
        <f t="shared" si="219"/>
        <v/>
      </c>
      <c r="L1242" s="81" t="str">
        <f t="shared" si="220"/>
        <v/>
      </c>
      <c r="M1242" s="53" t="str">
        <f>IF(K1242="","",COUNTIF($K$7:K1242,"ﾘｽﾄ１"))</f>
        <v/>
      </c>
      <c r="N1242" s="53" t="str">
        <f t="shared" si="221"/>
        <v/>
      </c>
      <c r="O1242" s="54" t="str">
        <f t="shared" si="222"/>
        <v/>
      </c>
      <c r="P1242" s="53" t="str">
        <f t="shared" si="213"/>
        <v/>
      </c>
      <c r="Q1242" s="52" t="str">
        <f t="shared" si="214"/>
        <v/>
      </c>
      <c r="R1242" s="55" t="str">
        <f t="shared" si="215"/>
        <v/>
      </c>
      <c r="S1242" s="52" t="str">
        <f t="shared" si="223"/>
        <v/>
      </c>
      <c r="T1242" s="81" t="str">
        <f t="shared" si="216"/>
        <v/>
      </c>
      <c r="U1242" s="53" t="str">
        <f>IF(S1242="","",COUNTIF($S$7:S1242,"該当２"))</f>
        <v/>
      </c>
      <c r="V1242" s="56" t="str">
        <f t="shared" si="217"/>
        <v/>
      </c>
      <c r="W1242" s="81" t="str">
        <f t="shared" si="218"/>
        <v/>
      </c>
      <c r="X1242" s="53" t="str">
        <f>IF(V1242="","",COUNTIF($V$7:V1242,"該当３"))</f>
        <v/>
      </c>
    </row>
    <row r="1243" spans="1:24">
      <c r="A1243" s="237">
        <v>2020311006</v>
      </c>
      <c r="B1243" s="237">
        <v>20</v>
      </c>
      <c r="C1243" s="238">
        <v>203</v>
      </c>
      <c r="D1243" s="239">
        <v>11</v>
      </c>
      <c r="E1243" s="238">
        <v>6</v>
      </c>
      <c r="F1243" s="237" t="s">
        <v>511</v>
      </c>
      <c r="G1243" s="237" t="s">
        <v>1416</v>
      </c>
      <c r="H1243" s="237" t="s">
        <v>1509</v>
      </c>
      <c r="I1243" s="237" t="s">
        <v>1195</v>
      </c>
      <c r="J1243" s="51"/>
      <c r="K1243" s="52" t="str">
        <f t="shared" si="219"/>
        <v/>
      </c>
      <c r="L1243" s="81" t="str">
        <f t="shared" si="220"/>
        <v/>
      </c>
      <c r="M1243" s="53" t="str">
        <f>IF(K1243="","",COUNTIF($K$7:K1243,"ﾘｽﾄ１"))</f>
        <v/>
      </c>
      <c r="N1243" s="53" t="str">
        <f t="shared" si="221"/>
        <v/>
      </c>
      <c r="O1243" s="54" t="str">
        <f t="shared" si="222"/>
        <v/>
      </c>
      <c r="P1243" s="53" t="str">
        <f t="shared" si="213"/>
        <v/>
      </c>
      <c r="Q1243" s="52" t="str">
        <f t="shared" si="214"/>
        <v/>
      </c>
      <c r="R1243" s="55" t="str">
        <f t="shared" si="215"/>
        <v/>
      </c>
      <c r="S1243" s="52" t="str">
        <f t="shared" si="223"/>
        <v/>
      </c>
      <c r="T1243" s="81" t="str">
        <f t="shared" si="216"/>
        <v/>
      </c>
      <c r="U1243" s="53" t="str">
        <f>IF(S1243="","",COUNTIF($S$7:S1243,"該当２"))</f>
        <v/>
      </c>
      <c r="V1243" s="56" t="str">
        <f t="shared" si="217"/>
        <v/>
      </c>
      <c r="W1243" s="81" t="str">
        <f t="shared" si="218"/>
        <v/>
      </c>
      <c r="X1243" s="53" t="str">
        <f>IF(V1243="","",COUNTIF($V$7:V1243,"該当３"))</f>
        <v/>
      </c>
    </row>
    <row r="1244" spans="1:24">
      <c r="A1244" s="237">
        <v>2020311007</v>
      </c>
      <c r="B1244" s="237">
        <v>20</v>
      </c>
      <c r="C1244" s="238">
        <v>203</v>
      </c>
      <c r="D1244" s="239">
        <v>11</v>
      </c>
      <c r="E1244" s="238">
        <v>7</v>
      </c>
      <c r="F1244" s="237" t="s">
        <v>511</v>
      </c>
      <c r="G1244" s="237" t="s">
        <v>1416</v>
      </c>
      <c r="H1244" s="237" t="s">
        <v>1509</v>
      </c>
      <c r="I1244" s="237" t="s">
        <v>1515</v>
      </c>
      <c r="J1244" s="51"/>
      <c r="K1244" s="52" t="str">
        <f t="shared" si="219"/>
        <v/>
      </c>
      <c r="L1244" s="81" t="str">
        <f t="shared" si="220"/>
        <v/>
      </c>
      <c r="M1244" s="53" t="str">
        <f>IF(K1244="","",COUNTIF($K$7:K1244,"ﾘｽﾄ１"))</f>
        <v/>
      </c>
      <c r="N1244" s="53" t="str">
        <f t="shared" si="221"/>
        <v/>
      </c>
      <c r="O1244" s="54" t="str">
        <f t="shared" si="222"/>
        <v/>
      </c>
      <c r="P1244" s="53" t="str">
        <f t="shared" si="213"/>
        <v/>
      </c>
      <c r="Q1244" s="52" t="str">
        <f t="shared" si="214"/>
        <v/>
      </c>
      <c r="R1244" s="55" t="str">
        <f t="shared" si="215"/>
        <v/>
      </c>
      <c r="S1244" s="52" t="str">
        <f t="shared" si="223"/>
        <v/>
      </c>
      <c r="T1244" s="81" t="str">
        <f t="shared" si="216"/>
        <v/>
      </c>
      <c r="U1244" s="53" t="str">
        <f>IF(S1244="","",COUNTIF($S$7:S1244,"該当２"))</f>
        <v/>
      </c>
      <c r="V1244" s="56" t="str">
        <f t="shared" si="217"/>
        <v/>
      </c>
      <c r="W1244" s="81" t="str">
        <f t="shared" si="218"/>
        <v/>
      </c>
      <c r="X1244" s="53" t="str">
        <f>IF(V1244="","",COUNTIF($V$7:V1244,"該当３"))</f>
        <v/>
      </c>
    </row>
    <row r="1245" spans="1:24">
      <c r="A1245" s="237">
        <v>2020312000</v>
      </c>
      <c r="B1245" s="237">
        <v>20</v>
      </c>
      <c r="C1245" s="238">
        <v>203</v>
      </c>
      <c r="D1245" s="239">
        <v>12</v>
      </c>
      <c r="E1245" s="238">
        <v>0</v>
      </c>
      <c r="F1245" s="237" t="s">
        <v>511</v>
      </c>
      <c r="G1245" s="237" t="s">
        <v>1416</v>
      </c>
      <c r="H1245" s="237" t="s">
        <v>1516</v>
      </c>
      <c r="I1245" s="237"/>
      <c r="J1245" s="51"/>
      <c r="K1245" s="52" t="str">
        <f t="shared" si="219"/>
        <v/>
      </c>
      <c r="L1245" s="81" t="str">
        <f t="shared" si="220"/>
        <v/>
      </c>
      <c r="M1245" s="53" t="str">
        <f>IF(K1245="","",COUNTIF($K$7:K1245,"ﾘｽﾄ１"))</f>
        <v/>
      </c>
      <c r="N1245" s="53" t="str">
        <f t="shared" si="221"/>
        <v/>
      </c>
      <c r="O1245" s="54" t="str">
        <f t="shared" si="222"/>
        <v/>
      </c>
      <c r="P1245" s="53" t="str">
        <f t="shared" si="213"/>
        <v/>
      </c>
      <c r="Q1245" s="52" t="str">
        <f t="shared" si="214"/>
        <v/>
      </c>
      <c r="R1245" s="55" t="str">
        <f t="shared" si="215"/>
        <v/>
      </c>
      <c r="S1245" s="52" t="str">
        <f t="shared" si="223"/>
        <v/>
      </c>
      <c r="T1245" s="81" t="str">
        <f t="shared" si="216"/>
        <v/>
      </c>
      <c r="U1245" s="53" t="str">
        <f>IF(S1245="","",COUNTIF($S$7:S1245,"該当２"))</f>
        <v/>
      </c>
      <c r="V1245" s="56" t="str">
        <f t="shared" si="217"/>
        <v/>
      </c>
      <c r="W1245" s="81" t="str">
        <f t="shared" si="218"/>
        <v/>
      </c>
      <c r="X1245" s="53" t="str">
        <f>IF(V1245="","",COUNTIF($V$7:V1245,"該当３"))</f>
        <v/>
      </c>
    </row>
    <row r="1246" spans="1:24">
      <c r="A1246" s="237">
        <v>2020312001</v>
      </c>
      <c r="B1246" s="237">
        <v>20</v>
      </c>
      <c r="C1246" s="238">
        <v>203</v>
      </c>
      <c r="D1246" s="239">
        <v>12</v>
      </c>
      <c r="E1246" s="238">
        <v>1</v>
      </c>
      <c r="F1246" s="237" t="s">
        <v>511</v>
      </c>
      <c r="G1246" s="237" t="s">
        <v>1416</v>
      </c>
      <c r="H1246" s="237" t="s">
        <v>1516</v>
      </c>
      <c r="I1246" s="237" t="s">
        <v>1517</v>
      </c>
      <c r="J1246" s="51"/>
      <c r="K1246" s="52" t="str">
        <f t="shared" si="219"/>
        <v/>
      </c>
      <c r="L1246" s="81" t="str">
        <f t="shared" si="220"/>
        <v/>
      </c>
      <c r="M1246" s="53" t="str">
        <f>IF(K1246="","",COUNTIF($K$7:K1246,"ﾘｽﾄ１"))</f>
        <v/>
      </c>
      <c r="N1246" s="53" t="str">
        <f t="shared" si="221"/>
        <v/>
      </c>
      <c r="O1246" s="54" t="str">
        <f t="shared" si="222"/>
        <v/>
      </c>
      <c r="P1246" s="53" t="str">
        <f t="shared" si="213"/>
        <v/>
      </c>
      <c r="Q1246" s="52" t="str">
        <f t="shared" si="214"/>
        <v/>
      </c>
      <c r="R1246" s="55" t="str">
        <f t="shared" si="215"/>
        <v/>
      </c>
      <c r="S1246" s="52" t="str">
        <f t="shared" si="223"/>
        <v/>
      </c>
      <c r="T1246" s="81" t="str">
        <f t="shared" si="216"/>
        <v/>
      </c>
      <c r="U1246" s="53" t="str">
        <f>IF(S1246="","",COUNTIF($S$7:S1246,"該当２"))</f>
        <v/>
      </c>
      <c r="V1246" s="56" t="str">
        <f t="shared" si="217"/>
        <v/>
      </c>
      <c r="W1246" s="81" t="str">
        <f t="shared" si="218"/>
        <v/>
      </c>
      <c r="X1246" s="53" t="str">
        <f>IF(V1246="","",COUNTIF($V$7:V1246,"該当３"))</f>
        <v/>
      </c>
    </row>
    <row r="1247" spans="1:24">
      <c r="A1247" s="237">
        <v>2020312002</v>
      </c>
      <c r="B1247" s="237">
        <v>20</v>
      </c>
      <c r="C1247" s="238">
        <v>203</v>
      </c>
      <c r="D1247" s="239">
        <v>12</v>
      </c>
      <c r="E1247" s="238">
        <v>2</v>
      </c>
      <c r="F1247" s="237" t="s">
        <v>511</v>
      </c>
      <c r="G1247" s="237" t="s">
        <v>1416</v>
      </c>
      <c r="H1247" s="237" t="s">
        <v>1516</v>
      </c>
      <c r="I1247" s="237" t="s">
        <v>1518</v>
      </c>
      <c r="J1247" s="51"/>
      <c r="K1247" s="52" t="str">
        <f t="shared" si="219"/>
        <v/>
      </c>
      <c r="L1247" s="81" t="str">
        <f t="shared" si="220"/>
        <v/>
      </c>
      <c r="M1247" s="53" t="str">
        <f>IF(K1247="","",COUNTIF($K$7:K1247,"ﾘｽﾄ１"))</f>
        <v/>
      </c>
      <c r="N1247" s="53" t="str">
        <f t="shared" si="221"/>
        <v/>
      </c>
      <c r="O1247" s="54" t="str">
        <f t="shared" si="222"/>
        <v/>
      </c>
      <c r="P1247" s="53" t="str">
        <f t="shared" si="213"/>
        <v/>
      </c>
      <c r="Q1247" s="52" t="str">
        <f t="shared" si="214"/>
        <v/>
      </c>
      <c r="R1247" s="55" t="str">
        <f t="shared" si="215"/>
        <v/>
      </c>
      <c r="S1247" s="52" t="str">
        <f t="shared" si="223"/>
        <v/>
      </c>
      <c r="T1247" s="81" t="str">
        <f t="shared" si="216"/>
        <v/>
      </c>
      <c r="U1247" s="53" t="str">
        <f>IF(S1247="","",COUNTIF($S$7:S1247,"該当２"))</f>
        <v/>
      </c>
      <c r="V1247" s="56" t="str">
        <f t="shared" si="217"/>
        <v/>
      </c>
      <c r="W1247" s="81" t="str">
        <f t="shared" si="218"/>
        <v/>
      </c>
      <c r="X1247" s="53" t="str">
        <f>IF(V1247="","",COUNTIF($V$7:V1247,"該当３"))</f>
        <v/>
      </c>
    </row>
    <row r="1248" spans="1:24">
      <c r="A1248" s="237">
        <v>2020312003</v>
      </c>
      <c r="B1248" s="237">
        <v>20</v>
      </c>
      <c r="C1248" s="238">
        <v>203</v>
      </c>
      <c r="D1248" s="239">
        <v>12</v>
      </c>
      <c r="E1248" s="238">
        <v>3</v>
      </c>
      <c r="F1248" s="237" t="s">
        <v>511</v>
      </c>
      <c r="G1248" s="237" t="s">
        <v>1416</v>
      </c>
      <c r="H1248" s="237" t="s">
        <v>1516</v>
      </c>
      <c r="I1248" s="237" t="s">
        <v>270</v>
      </c>
      <c r="J1248" s="51"/>
      <c r="K1248" s="52" t="str">
        <f t="shared" si="219"/>
        <v/>
      </c>
      <c r="L1248" s="81" t="str">
        <f t="shared" si="220"/>
        <v/>
      </c>
      <c r="M1248" s="53" t="str">
        <f>IF(K1248="","",COUNTIF($K$7:K1248,"ﾘｽﾄ１"))</f>
        <v/>
      </c>
      <c r="N1248" s="53" t="str">
        <f t="shared" si="221"/>
        <v/>
      </c>
      <c r="O1248" s="54" t="str">
        <f t="shared" si="222"/>
        <v/>
      </c>
      <c r="P1248" s="53" t="str">
        <f t="shared" si="213"/>
        <v/>
      </c>
      <c r="Q1248" s="52" t="str">
        <f t="shared" si="214"/>
        <v/>
      </c>
      <c r="R1248" s="55" t="str">
        <f t="shared" si="215"/>
        <v/>
      </c>
      <c r="S1248" s="52" t="str">
        <f t="shared" si="223"/>
        <v/>
      </c>
      <c r="T1248" s="81" t="str">
        <f t="shared" si="216"/>
        <v/>
      </c>
      <c r="U1248" s="53" t="str">
        <f>IF(S1248="","",COUNTIF($S$7:S1248,"該当２"))</f>
        <v/>
      </c>
      <c r="V1248" s="56" t="str">
        <f t="shared" si="217"/>
        <v/>
      </c>
      <c r="W1248" s="81" t="str">
        <f t="shared" si="218"/>
        <v/>
      </c>
      <c r="X1248" s="53" t="str">
        <f>IF(V1248="","",COUNTIF($V$7:V1248,"該当３"))</f>
        <v/>
      </c>
    </row>
    <row r="1249" spans="1:24">
      <c r="A1249" s="237">
        <v>2020312004</v>
      </c>
      <c r="B1249" s="237">
        <v>20</v>
      </c>
      <c r="C1249" s="238">
        <v>203</v>
      </c>
      <c r="D1249" s="239">
        <v>12</v>
      </c>
      <c r="E1249" s="238">
        <v>4</v>
      </c>
      <c r="F1249" s="237" t="s">
        <v>511</v>
      </c>
      <c r="G1249" s="237" t="s">
        <v>1416</v>
      </c>
      <c r="H1249" s="237" t="s">
        <v>1516</v>
      </c>
      <c r="I1249" s="237" t="s">
        <v>690</v>
      </c>
      <c r="J1249" s="51"/>
      <c r="K1249" s="52" t="str">
        <f t="shared" si="219"/>
        <v/>
      </c>
      <c r="L1249" s="81" t="str">
        <f t="shared" si="220"/>
        <v/>
      </c>
      <c r="M1249" s="53" t="str">
        <f>IF(K1249="","",COUNTIF($K$7:K1249,"ﾘｽﾄ１"))</f>
        <v/>
      </c>
      <c r="N1249" s="53" t="str">
        <f t="shared" si="221"/>
        <v/>
      </c>
      <c r="O1249" s="54" t="str">
        <f t="shared" si="222"/>
        <v/>
      </c>
      <c r="P1249" s="53" t="str">
        <f t="shared" si="213"/>
        <v/>
      </c>
      <c r="Q1249" s="52" t="str">
        <f t="shared" si="214"/>
        <v/>
      </c>
      <c r="R1249" s="55" t="str">
        <f t="shared" si="215"/>
        <v/>
      </c>
      <c r="S1249" s="52" t="str">
        <f t="shared" si="223"/>
        <v/>
      </c>
      <c r="T1249" s="81" t="str">
        <f t="shared" si="216"/>
        <v/>
      </c>
      <c r="U1249" s="53" t="str">
        <f>IF(S1249="","",COUNTIF($S$7:S1249,"該当２"))</f>
        <v/>
      </c>
      <c r="V1249" s="56" t="str">
        <f t="shared" si="217"/>
        <v/>
      </c>
      <c r="W1249" s="81" t="str">
        <f t="shared" si="218"/>
        <v/>
      </c>
      <c r="X1249" s="53" t="str">
        <f>IF(V1249="","",COUNTIF($V$7:V1249,"該当３"))</f>
        <v/>
      </c>
    </row>
    <row r="1250" spans="1:24">
      <c r="A1250" s="237">
        <v>2020312005</v>
      </c>
      <c r="B1250" s="237">
        <v>20</v>
      </c>
      <c r="C1250" s="238">
        <v>203</v>
      </c>
      <c r="D1250" s="239">
        <v>12</v>
      </c>
      <c r="E1250" s="238">
        <v>5</v>
      </c>
      <c r="F1250" s="237" t="s">
        <v>511</v>
      </c>
      <c r="G1250" s="237" t="s">
        <v>1416</v>
      </c>
      <c r="H1250" s="237" t="s">
        <v>1516</v>
      </c>
      <c r="I1250" s="237" t="s">
        <v>1519</v>
      </c>
      <c r="J1250" s="51"/>
      <c r="K1250" s="52" t="str">
        <f t="shared" si="219"/>
        <v/>
      </c>
      <c r="L1250" s="81" t="str">
        <f t="shared" si="220"/>
        <v/>
      </c>
      <c r="M1250" s="53" t="str">
        <f>IF(K1250="","",COUNTIF($K$7:K1250,"ﾘｽﾄ１"))</f>
        <v/>
      </c>
      <c r="N1250" s="53" t="str">
        <f t="shared" si="221"/>
        <v/>
      </c>
      <c r="O1250" s="54" t="str">
        <f t="shared" si="222"/>
        <v/>
      </c>
      <c r="P1250" s="53" t="str">
        <f t="shared" si="213"/>
        <v/>
      </c>
      <c r="Q1250" s="52" t="str">
        <f t="shared" si="214"/>
        <v/>
      </c>
      <c r="R1250" s="55" t="str">
        <f t="shared" si="215"/>
        <v/>
      </c>
      <c r="S1250" s="52" t="str">
        <f t="shared" si="223"/>
        <v/>
      </c>
      <c r="T1250" s="81" t="str">
        <f t="shared" si="216"/>
        <v/>
      </c>
      <c r="U1250" s="53" t="str">
        <f>IF(S1250="","",COUNTIF($S$7:S1250,"該当２"))</f>
        <v/>
      </c>
      <c r="V1250" s="56" t="str">
        <f t="shared" si="217"/>
        <v/>
      </c>
      <c r="W1250" s="81" t="str">
        <f t="shared" si="218"/>
        <v/>
      </c>
      <c r="X1250" s="53" t="str">
        <f>IF(V1250="","",COUNTIF($V$7:V1250,"該当３"))</f>
        <v/>
      </c>
    </row>
    <row r="1251" spans="1:24">
      <c r="A1251" s="237">
        <v>2020312006</v>
      </c>
      <c r="B1251" s="237">
        <v>20</v>
      </c>
      <c r="C1251" s="238">
        <v>203</v>
      </c>
      <c r="D1251" s="239">
        <v>12</v>
      </c>
      <c r="E1251" s="238">
        <v>6</v>
      </c>
      <c r="F1251" s="237" t="s">
        <v>511</v>
      </c>
      <c r="G1251" s="237" t="s">
        <v>1416</v>
      </c>
      <c r="H1251" s="237" t="s">
        <v>1516</v>
      </c>
      <c r="I1251" s="237" t="s">
        <v>984</v>
      </c>
      <c r="J1251" s="51"/>
      <c r="K1251" s="52" t="str">
        <f t="shared" si="219"/>
        <v/>
      </c>
      <c r="L1251" s="81" t="str">
        <f t="shared" si="220"/>
        <v/>
      </c>
      <c r="M1251" s="53" t="str">
        <f>IF(K1251="","",COUNTIF($K$7:K1251,"ﾘｽﾄ１"))</f>
        <v/>
      </c>
      <c r="N1251" s="53" t="str">
        <f t="shared" si="221"/>
        <v/>
      </c>
      <c r="O1251" s="54" t="str">
        <f t="shared" si="222"/>
        <v/>
      </c>
      <c r="P1251" s="53" t="str">
        <f t="shared" si="213"/>
        <v/>
      </c>
      <c r="Q1251" s="52" t="str">
        <f t="shared" si="214"/>
        <v/>
      </c>
      <c r="R1251" s="55" t="str">
        <f t="shared" si="215"/>
        <v/>
      </c>
      <c r="S1251" s="52" t="str">
        <f t="shared" si="223"/>
        <v/>
      </c>
      <c r="T1251" s="81" t="str">
        <f t="shared" si="216"/>
        <v/>
      </c>
      <c r="U1251" s="53" t="str">
        <f>IF(S1251="","",COUNTIF($S$7:S1251,"該当２"))</f>
        <v/>
      </c>
      <c r="V1251" s="56" t="str">
        <f t="shared" si="217"/>
        <v/>
      </c>
      <c r="W1251" s="81" t="str">
        <f t="shared" si="218"/>
        <v/>
      </c>
      <c r="X1251" s="53" t="str">
        <f>IF(V1251="","",COUNTIF($V$7:V1251,"該当３"))</f>
        <v/>
      </c>
    </row>
    <row r="1252" spans="1:24">
      <c r="A1252" s="237">
        <v>2020312007</v>
      </c>
      <c r="B1252" s="237">
        <v>20</v>
      </c>
      <c r="C1252" s="238">
        <v>203</v>
      </c>
      <c r="D1252" s="239">
        <v>12</v>
      </c>
      <c r="E1252" s="238">
        <v>7</v>
      </c>
      <c r="F1252" s="237" t="s">
        <v>511</v>
      </c>
      <c r="G1252" s="237" t="s">
        <v>1416</v>
      </c>
      <c r="H1252" s="237" t="s">
        <v>1516</v>
      </c>
      <c r="I1252" s="237" t="s">
        <v>665</v>
      </c>
      <c r="J1252" s="51"/>
      <c r="K1252" s="52" t="str">
        <f t="shared" si="219"/>
        <v/>
      </c>
      <c r="L1252" s="81" t="str">
        <f t="shared" si="220"/>
        <v/>
      </c>
      <c r="M1252" s="53" t="str">
        <f>IF(K1252="","",COUNTIF($K$7:K1252,"ﾘｽﾄ１"))</f>
        <v/>
      </c>
      <c r="N1252" s="53" t="str">
        <f t="shared" si="221"/>
        <v/>
      </c>
      <c r="O1252" s="54" t="str">
        <f t="shared" si="222"/>
        <v/>
      </c>
      <c r="P1252" s="53" t="str">
        <f t="shared" si="213"/>
        <v/>
      </c>
      <c r="Q1252" s="52" t="str">
        <f t="shared" si="214"/>
        <v/>
      </c>
      <c r="R1252" s="55" t="str">
        <f t="shared" si="215"/>
        <v/>
      </c>
      <c r="S1252" s="52" t="str">
        <f t="shared" si="223"/>
        <v/>
      </c>
      <c r="T1252" s="81" t="str">
        <f t="shared" si="216"/>
        <v/>
      </c>
      <c r="U1252" s="53" t="str">
        <f>IF(S1252="","",COUNTIF($S$7:S1252,"該当２"))</f>
        <v/>
      </c>
      <c r="V1252" s="56" t="str">
        <f t="shared" si="217"/>
        <v/>
      </c>
      <c r="W1252" s="81" t="str">
        <f t="shared" si="218"/>
        <v/>
      </c>
      <c r="X1252" s="53" t="str">
        <f>IF(V1252="","",COUNTIF($V$7:V1252,"該当３"))</f>
        <v/>
      </c>
    </row>
    <row r="1253" spans="1:24">
      <c r="A1253" s="237">
        <v>2020312008</v>
      </c>
      <c r="B1253" s="237">
        <v>20</v>
      </c>
      <c r="C1253" s="238">
        <v>203</v>
      </c>
      <c r="D1253" s="239">
        <v>12</v>
      </c>
      <c r="E1253" s="238">
        <v>8</v>
      </c>
      <c r="F1253" s="237" t="s">
        <v>511</v>
      </c>
      <c r="G1253" s="237" t="s">
        <v>1416</v>
      </c>
      <c r="H1253" s="237" t="s">
        <v>1516</v>
      </c>
      <c r="I1253" s="237" t="s">
        <v>1520</v>
      </c>
      <c r="J1253" s="51"/>
      <c r="K1253" s="52" t="str">
        <f t="shared" si="219"/>
        <v/>
      </c>
      <c r="L1253" s="81" t="str">
        <f t="shared" si="220"/>
        <v/>
      </c>
      <c r="M1253" s="53" t="str">
        <f>IF(K1253="","",COUNTIF($K$7:K1253,"ﾘｽﾄ１"))</f>
        <v/>
      </c>
      <c r="N1253" s="53" t="str">
        <f t="shared" si="221"/>
        <v/>
      </c>
      <c r="O1253" s="54" t="str">
        <f t="shared" si="222"/>
        <v/>
      </c>
      <c r="P1253" s="53" t="str">
        <f t="shared" si="213"/>
        <v/>
      </c>
      <c r="Q1253" s="52" t="str">
        <f t="shared" si="214"/>
        <v/>
      </c>
      <c r="R1253" s="55" t="str">
        <f t="shared" si="215"/>
        <v/>
      </c>
      <c r="S1253" s="52" t="str">
        <f t="shared" si="223"/>
        <v/>
      </c>
      <c r="T1253" s="81" t="str">
        <f t="shared" si="216"/>
        <v/>
      </c>
      <c r="U1253" s="53" t="str">
        <f>IF(S1253="","",COUNTIF($S$7:S1253,"該当２"))</f>
        <v/>
      </c>
      <c r="V1253" s="56" t="str">
        <f t="shared" si="217"/>
        <v/>
      </c>
      <c r="W1253" s="81" t="str">
        <f t="shared" si="218"/>
        <v/>
      </c>
      <c r="X1253" s="53" t="str">
        <f>IF(V1253="","",COUNTIF($V$7:V1253,"該当３"))</f>
        <v/>
      </c>
    </row>
    <row r="1254" spans="1:24">
      <c r="A1254" s="237">
        <v>2020313000</v>
      </c>
      <c r="B1254" s="237">
        <v>20</v>
      </c>
      <c r="C1254" s="238">
        <v>203</v>
      </c>
      <c r="D1254" s="239">
        <v>13</v>
      </c>
      <c r="E1254" s="238">
        <v>0</v>
      </c>
      <c r="F1254" s="237" t="s">
        <v>511</v>
      </c>
      <c r="G1254" s="237" t="s">
        <v>1416</v>
      </c>
      <c r="H1254" s="237" t="s">
        <v>1521</v>
      </c>
      <c r="I1254" s="237"/>
      <c r="J1254" s="51"/>
      <c r="K1254" s="52" t="str">
        <f t="shared" si="219"/>
        <v/>
      </c>
      <c r="L1254" s="81" t="str">
        <f t="shared" si="220"/>
        <v/>
      </c>
      <c r="M1254" s="53" t="str">
        <f>IF(K1254="","",COUNTIF($K$7:K1254,"ﾘｽﾄ１"))</f>
        <v/>
      </c>
      <c r="N1254" s="53" t="str">
        <f t="shared" si="221"/>
        <v/>
      </c>
      <c r="O1254" s="54" t="str">
        <f t="shared" si="222"/>
        <v/>
      </c>
      <c r="P1254" s="53" t="str">
        <f t="shared" si="213"/>
        <v/>
      </c>
      <c r="Q1254" s="52" t="str">
        <f t="shared" si="214"/>
        <v/>
      </c>
      <c r="R1254" s="55" t="str">
        <f t="shared" si="215"/>
        <v/>
      </c>
      <c r="S1254" s="52" t="str">
        <f t="shared" si="223"/>
        <v/>
      </c>
      <c r="T1254" s="81" t="str">
        <f t="shared" si="216"/>
        <v/>
      </c>
      <c r="U1254" s="53" t="str">
        <f>IF(S1254="","",COUNTIF($S$7:S1254,"該当２"))</f>
        <v/>
      </c>
      <c r="V1254" s="56" t="str">
        <f t="shared" si="217"/>
        <v/>
      </c>
      <c r="W1254" s="81" t="str">
        <f t="shared" si="218"/>
        <v/>
      </c>
      <c r="X1254" s="53" t="str">
        <f>IF(V1254="","",COUNTIF($V$7:V1254,"該当３"))</f>
        <v/>
      </c>
    </row>
    <row r="1255" spans="1:24">
      <c r="A1255" s="237">
        <v>2020313001</v>
      </c>
      <c r="B1255" s="237">
        <v>20</v>
      </c>
      <c r="C1255" s="238">
        <v>203</v>
      </c>
      <c r="D1255" s="239">
        <v>13</v>
      </c>
      <c r="E1255" s="238">
        <v>1</v>
      </c>
      <c r="F1255" s="237" t="s">
        <v>511</v>
      </c>
      <c r="G1255" s="237" t="s">
        <v>1416</v>
      </c>
      <c r="H1255" s="237" t="s">
        <v>1521</v>
      </c>
      <c r="I1255" s="237" t="s">
        <v>571</v>
      </c>
      <c r="J1255" s="51"/>
      <c r="K1255" s="52" t="str">
        <f t="shared" si="219"/>
        <v/>
      </c>
      <c r="L1255" s="81" t="str">
        <f t="shared" si="220"/>
        <v/>
      </c>
      <c r="M1255" s="53" t="str">
        <f>IF(K1255="","",COUNTIF($K$7:K1255,"ﾘｽﾄ１"))</f>
        <v/>
      </c>
      <c r="N1255" s="53" t="str">
        <f t="shared" si="221"/>
        <v/>
      </c>
      <c r="O1255" s="54" t="str">
        <f t="shared" si="222"/>
        <v/>
      </c>
      <c r="P1255" s="53" t="str">
        <f t="shared" si="213"/>
        <v/>
      </c>
      <c r="Q1255" s="52" t="str">
        <f t="shared" si="214"/>
        <v/>
      </c>
      <c r="R1255" s="55" t="str">
        <f t="shared" si="215"/>
        <v/>
      </c>
      <c r="S1255" s="52" t="str">
        <f t="shared" si="223"/>
        <v/>
      </c>
      <c r="T1255" s="81" t="str">
        <f t="shared" si="216"/>
        <v/>
      </c>
      <c r="U1255" s="53" t="str">
        <f>IF(S1255="","",COUNTIF($S$7:S1255,"該当２"))</f>
        <v/>
      </c>
      <c r="V1255" s="56" t="str">
        <f t="shared" si="217"/>
        <v/>
      </c>
      <c r="W1255" s="81" t="str">
        <f t="shared" si="218"/>
        <v/>
      </c>
      <c r="X1255" s="53" t="str">
        <f>IF(V1255="","",COUNTIF($V$7:V1255,"該当３"))</f>
        <v/>
      </c>
    </row>
    <row r="1256" spans="1:24">
      <c r="A1256" s="237">
        <v>2020313002</v>
      </c>
      <c r="B1256" s="237">
        <v>20</v>
      </c>
      <c r="C1256" s="238">
        <v>203</v>
      </c>
      <c r="D1256" s="239">
        <v>13</v>
      </c>
      <c r="E1256" s="238">
        <v>2</v>
      </c>
      <c r="F1256" s="237" t="s">
        <v>511</v>
      </c>
      <c r="G1256" s="237" t="s">
        <v>1416</v>
      </c>
      <c r="H1256" s="237" t="s">
        <v>1521</v>
      </c>
      <c r="I1256" s="237" t="s">
        <v>1522</v>
      </c>
      <c r="J1256" s="51"/>
      <c r="K1256" s="52" t="str">
        <f t="shared" si="219"/>
        <v/>
      </c>
      <c r="L1256" s="81" t="str">
        <f t="shared" si="220"/>
        <v/>
      </c>
      <c r="M1256" s="53" t="str">
        <f>IF(K1256="","",COUNTIF($K$7:K1256,"ﾘｽﾄ１"))</f>
        <v/>
      </c>
      <c r="N1256" s="53" t="str">
        <f t="shared" si="221"/>
        <v/>
      </c>
      <c r="O1256" s="54" t="str">
        <f t="shared" si="222"/>
        <v/>
      </c>
      <c r="P1256" s="53" t="str">
        <f t="shared" si="213"/>
        <v/>
      </c>
      <c r="Q1256" s="52" t="str">
        <f t="shared" si="214"/>
        <v/>
      </c>
      <c r="R1256" s="55" t="str">
        <f t="shared" si="215"/>
        <v/>
      </c>
      <c r="S1256" s="52" t="str">
        <f t="shared" si="223"/>
        <v/>
      </c>
      <c r="T1256" s="81" t="str">
        <f t="shared" si="216"/>
        <v/>
      </c>
      <c r="U1256" s="53" t="str">
        <f>IF(S1256="","",COUNTIF($S$7:S1256,"該当２"))</f>
        <v/>
      </c>
      <c r="V1256" s="56" t="str">
        <f t="shared" si="217"/>
        <v/>
      </c>
      <c r="W1256" s="81" t="str">
        <f t="shared" si="218"/>
        <v/>
      </c>
      <c r="X1256" s="53" t="str">
        <f>IF(V1256="","",COUNTIF($V$7:V1256,"該当３"))</f>
        <v/>
      </c>
    </row>
    <row r="1257" spans="1:24">
      <c r="A1257" s="237">
        <v>2020313003</v>
      </c>
      <c r="B1257" s="237">
        <v>20</v>
      </c>
      <c r="C1257" s="238">
        <v>203</v>
      </c>
      <c r="D1257" s="239">
        <v>13</v>
      </c>
      <c r="E1257" s="238">
        <v>3</v>
      </c>
      <c r="F1257" s="237" t="s">
        <v>511</v>
      </c>
      <c r="G1257" s="237" t="s">
        <v>1416</v>
      </c>
      <c r="H1257" s="237" t="s">
        <v>1521</v>
      </c>
      <c r="I1257" s="237" t="s">
        <v>1523</v>
      </c>
      <c r="J1257" s="51"/>
      <c r="K1257" s="52" t="str">
        <f t="shared" si="219"/>
        <v/>
      </c>
      <c r="L1257" s="81" t="str">
        <f t="shared" si="220"/>
        <v/>
      </c>
      <c r="M1257" s="53" t="str">
        <f>IF(K1257="","",COUNTIF($K$7:K1257,"ﾘｽﾄ１"))</f>
        <v/>
      </c>
      <c r="N1257" s="53" t="str">
        <f t="shared" si="221"/>
        <v/>
      </c>
      <c r="O1257" s="54" t="str">
        <f t="shared" si="222"/>
        <v/>
      </c>
      <c r="P1257" s="53" t="str">
        <f t="shared" si="213"/>
        <v/>
      </c>
      <c r="Q1257" s="52" t="str">
        <f t="shared" si="214"/>
        <v/>
      </c>
      <c r="R1257" s="55" t="str">
        <f t="shared" si="215"/>
        <v/>
      </c>
      <c r="S1257" s="52" t="str">
        <f t="shared" si="223"/>
        <v/>
      </c>
      <c r="T1257" s="81" t="str">
        <f t="shared" si="216"/>
        <v/>
      </c>
      <c r="U1257" s="53" t="str">
        <f>IF(S1257="","",COUNTIF($S$7:S1257,"該当２"))</f>
        <v/>
      </c>
      <c r="V1257" s="56" t="str">
        <f t="shared" si="217"/>
        <v/>
      </c>
      <c r="W1257" s="81" t="str">
        <f t="shared" si="218"/>
        <v/>
      </c>
      <c r="X1257" s="53" t="str">
        <f>IF(V1257="","",COUNTIF($V$7:V1257,"該当３"))</f>
        <v/>
      </c>
    </row>
    <row r="1258" spans="1:24">
      <c r="A1258" s="237">
        <v>2020313004</v>
      </c>
      <c r="B1258" s="237">
        <v>20</v>
      </c>
      <c r="C1258" s="238">
        <v>203</v>
      </c>
      <c r="D1258" s="239">
        <v>13</v>
      </c>
      <c r="E1258" s="238">
        <v>4</v>
      </c>
      <c r="F1258" s="237" t="s">
        <v>511</v>
      </c>
      <c r="G1258" s="237" t="s">
        <v>1416</v>
      </c>
      <c r="H1258" s="237" t="s">
        <v>1521</v>
      </c>
      <c r="I1258" s="237" t="s">
        <v>402</v>
      </c>
      <c r="J1258" s="51"/>
      <c r="K1258" s="52" t="str">
        <f t="shared" si="219"/>
        <v/>
      </c>
      <c r="L1258" s="81" t="str">
        <f t="shared" si="220"/>
        <v/>
      </c>
      <c r="M1258" s="53" t="str">
        <f>IF(K1258="","",COUNTIF($K$7:K1258,"ﾘｽﾄ１"))</f>
        <v/>
      </c>
      <c r="N1258" s="53" t="str">
        <f t="shared" si="221"/>
        <v/>
      </c>
      <c r="O1258" s="54" t="str">
        <f t="shared" si="222"/>
        <v/>
      </c>
      <c r="P1258" s="53" t="str">
        <f t="shared" si="213"/>
        <v/>
      </c>
      <c r="Q1258" s="52" t="str">
        <f t="shared" si="214"/>
        <v/>
      </c>
      <c r="R1258" s="55" t="str">
        <f t="shared" si="215"/>
        <v/>
      </c>
      <c r="S1258" s="52" t="str">
        <f t="shared" si="223"/>
        <v/>
      </c>
      <c r="T1258" s="81" t="str">
        <f t="shared" si="216"/>
        <v/>
      </c>
      <c r="U1258" s="53" t="str">
        <f>IF(S1258="","",COUNTIF($S$7:S1258,"該当２"))</f>
        <v/>
      </c>
      <c r="V1258" s="56" t="str">
        <f t="shared" si="217"/>
        <v/>
      </c>
      <c r="W1258" s="81" t="str">
        <f t="shared" si="218"/>
        <v/>
      </c>
      <c r="X1258" s="53" t="str">
        <f>IF(V1258="","",COUNTIF($V$7:V1258,"該当３"))</f>
        <v/>
      </c>
    </row>
    <row r="1259" spans="1:24">
      <c r="A1259" s="237">
        <v>2020314000</v>
      </c>
      <c r="B1259" s="237">
        <v>20</v>
      </c>
      <c r="C1259" s="238">
        <v>203</v>
      </c>
      <c r="D1259" s="239">
        <v>14</v>
      </c>
      <c r="E1259" s="238">
        <v>0</v>
      </c>
      <c r="F1259" s="237" t="s">
        <v>511</v>
      </c>
      <c r="G1259" s="237" t="s">
        <v>1416</v>
      </c>
      <c r="H1259" s="237" t="s">
        <v>1524</v>
      </c>
      <c r="I1259" s="237"/>
      <c r="J1259" s="51"/>
      <c r="K1259" s="52" t="str">
        <f t="shared" si="219"/>
        <v/>
      </c>
      <c r="L1259" s="81" t="str">
        <f t="shared" si="220"/>
        <v/>
      </c>
      <c r="M1259" s="53" t="str">
        <f>IF(K1259="","",COUNTIF($K$7:K1259,"ﾘｽﾄ１"))</f>
        <v/>
      </c>
      <c r="N1259" s="53" t="str">
        <f t="shared" si="221"/>
        <v/>
      </c>
      <c r="O1259" s="54" t="str">
        <f t="shared" si="222"/>
        <v/>
      </c>
      <c r="P1259" s="53" t="str">
        <f t="shared" si="213"/>
        <v/>
      </c>
      <c r="Q1259" s="52" t="str">
        <f t="shared" si="214"/>
        <v/>
      </c>
      <c r="R1259" s="55" t="str">
        <f t="shared" si="215"/>
        <v/>
      </c>
      <c r="S1259" s="52" t="str">
        <f t="shared" si="223"/>
        <v/>
      </c>
      <c r="T1259" s="81" t="str">
        <f t="shared" si="216"/>
        <v/>
      </c>
      <c r="U1259" s="53" t="str">
        <f>IF(S1259="","",COUNTIF($S$7:S1259,"該当２"))</f>
        <v/>
      </c>
      <c r="V1259" s="56" t="str">
        <f t="shared" si="217"/>
        <v/>
      </c>
      <c r="W1259" s="81" t="str">
        <f t="shared" si="218"/>
        <v/>
      </c>
      <c r="X1259" s="53" t="str">
        <f>IF(V1259="","",COUNTIF($V$7:V1259,"該当３"))</f>
        <v/>
      </c>
    </row>
    <row r="1260" spans="1:24">
      <c r="A1260" s="237">
        <v>2020314001</v>
      </c>
      <c r="B1260" s="237">
        <v>20</v>
      </c>
      <c r="C1260" s="238">
        <v>203</v>
      </c>
      <c r="D1260" s="239">
        <v>14</v>
      </c>
      <c r="E1260" s="238">
        <v>1</v>
      </c>
      <c r="F1260" s="237" t="s">
        <v>511</v>
      </c>
      <c r="G1260" s="237" t="s">
        <v>1416</v>
      </c>
      <c r="H1260" s="237" t="s">
        <v>1524</v>
      </c>
      <c r="I1260" s="237" t="s">
        <v>1525</v>
      </c>
      <c r="J1260" s="51"/>
      <c r="K1260" s="52" t="str">
        <f t="shared" si="219"/>
        <v/>
      </c>
      <c r="L1260" s="81" t="str">
        <f t="shared" si="220"/>
        <v/>
      </c>
      <c r="M1260" s="53" t="str">
        <f>IF(K1260="","",COUNTIF($K$7:K1260,"ﾘｽﾄ１"))</f>
        <v/>
      </c>
      <c r="N1260" s="53" t="str">
        <f t="shared" si="221"/>
        <v/>
      </c>
      <c r="O1260" s="54" t="str">
        <f t="shared" si="222"/>
        <v/>
      </c>
      <c r="P1260" s="53" t="str">
        <f t="shared" si="213"/>
        <v/>
      </c>
      <c r="Q1260" s="52" t="str">
        <f t="shared" si="214"/>
        <v/>
      </c>
      <c r="R1260" s="55" t="str">
        <f t="shared" si="215"/>
        <v/>
      </c>
      <c r="S1260" s="52" t="str">
        <f t="shared" si="223"/>
        <v/>
      </c>
      <c r="T1260" s="81" t="str">
        <f t="shared" si="216"/>
        <v/>
      </c>
      <c r="U1260" s="53" t="str">
        <f>IF(S1260="","",COUNTIF($S$7:S1260,"該当２"))</f>
        <v/>
      </c>
      <c r="V1260" s="56" t="str">
        <f t="shared" si="217"/>
        <v/>
      </c>
      <c r="W1260" s="81" t="str">
        <f t="shared" si="218"/>
        <v/>
      </c>
      <c r="X1260" s="53" t="str">
        <f>IF(V1260="","",COUNTIF($V$7:V1260,"該当３"))</f>
        <v/>
      </c>
    </row>
    <row r="1261" spans="1:24">
      <c r="A1261" s="237">
        <v>2020314002</v>
      </c>
      <c r="B1261" s="237">
        <v>20</v>
      </c>
      <c r="C1261" s="238">
        <v>203</v>
      </c>
      <c r="D1261" s="239">
        <v>14</v>
      </c>
      <c r="E1261" s="238">
        <v>2</v>
      </c>
      <c r="F1261" s="237" t="s">
        <v>511</v>
      </c>
      <c r="G1261" s="237" t="s">
        <v>1416</v>
      </c>
      <c r="H1261" s="237" t="s">
        <v>1524</v>
      </c>
      <c r="I1261" s="237" t="s">
        <v>1526</v>
      </c>
      <c r="J1261" s="51"/>
      <c r="K1261" s="52" t="str">
        <f t="shared" si="219"/>
        <v/>
      </c>
      <c r="L1261" s="81" t="str">
        <f t="shared" si="220"/>
        <v/>
      </c>
      <c r="M1261" s="53" t="str">
        <f>IF(K1261="","",COUNTIF($K$7:K1261,"ﾘｽﾄ１"))</f>
        <v/>
      </c>
      <c r="N1261" s="53" t="str">
        <f t="shared" si="221"/>
        <v/>
      </c>
      <c r="O1261" s="54" t="str">
        <f t="shared" si="222"/>
        <v/>
      </c>
      <c r="P1261" s="53" t="str">
        <f t="shared" si="213"/>
        <v/>
      </c>
      <c r="Q1261" s="52" t="str">
        <f t="shared" si="214"/>
        <v/>
      </c>
      <c r="R1261" s="55" t="str">
        <f t="shared" si="215"/>
        <v/>
      </c>
      <c r="S1261" s="52" t="str">
        <f t="shared" si="223"/>
        <v/>
      </c>
      <c r="T1261" s="81" t="str">
        <f t="shared" si="216"/>
        <v/>
      </c>
      <c r="U1261" s="53" t="str">
        <f>IF(S1261="","",COUNTIF($S$7:S1261,"該当２"))</f>
        <v/>
      </c>
      <c r="V1261" s="56" t="str">
        <f t="shared" si="217"/>
        <v/>
      </c>
      <c r="W1261" s="81" t="str">
        <f t="shared" si="218"/>
        <v/>
      </c>
      <c r="X1261" s="53" t="str">
        <f>IF(V1261="","",COUNTIF($V$7:V1261,"該当３"))</f>
        <v/>
      </c>
    </row>
    <row r="1262" spans="1:24">
      <c r="A1262" s="237">
        <v>2020314003</v>
      </c>
      <c r="B1262" s="237">
        <v>20</v>
      </c>
      <c r="C1262" s="238">
        <v>203</v>
      </c>
      <c r="D1262" s="239">
        <v>14</v>
      </c>
      <c r="E1262" s="238">
        <v>3</v>
      </c>
      <c r="F1262" s="237" t="s">
        <v>511</v>
      </c>
      <c r="G1262" s="237" t="s">
        <v>1416</v>
      </c>
      <c r="H1262" s="237" t="s">
        <v>1524</v>
      </c>
      <c r="I1262" s="237" t="s">
        <v>1527</v>
      </c>
      <c r="J1262" s="51"/>
      <c r="K1262" s="52" t="str">
        <f t="shared" si="219"/>
        <v/>
      </c>
      <c r="L1262" s="81" t="str">
        <f t="shared" si="220"/>
        <v/>
      </c>
      <c r="M1262" s="53" t="str">
        <f>IF(K1262="","",COUNTIF($K$7:K1262,"ﾘｽﾄ１"))</f>
        <v/>
      </c>
      <c r="N1262" s="53" t="str">
        <f t="shared" si="221"/>
        <v/>
      </c>
      <c r="O1262" s="54" t="str">
        <f t="shared" si="222"/>
        <v/>
      </c>
      <c r="P1262" s="53" t="str">
        <f t="shared" si="213"/>
        <v/>
      </c>
      <c r="Q1262" s="52" t="str">
        <f t="shared" si="214"/>
        <v/>
      </c>
      <c r="R1262" s="55" t="str">
        <f t="shared" si="215"/>
        <v/>
      </c>
      <c r="S1262" s="52" t="str">
        <f t="shared" si="223"/>
        <v/>
      </c>
      <c r="T1262" s="81" t="str">
        <f t="shared" si="216"/>
        <v/>
      </c>
      <c r="U1262" s="53" t="str">
        <f>IF(S1262="","",COUNTIF($S$7:S1262,"該当２"))</f>
        <v/>
      </c>
      <c r="V1262" s="56" t="str">
        <f t="shared" si="217"/>
        <v/>
      </c>
      <c r="W1262" s="81" t="str">
        <f t="shared" si="218"/>
        <v/>
      </c>
      <c r="X1262" s="53" t="str">
        <f>IF(V1262="","",COUNTIF($V$7:V1262,"該当３"))</f>
        <v/>
      </c>
    </row>
    <row r="1263" spans="1:24">
      <c r="A1263" s="237">
        <v>2020314004</v>
      </c>
      <c r="B1263" s="237">
        <v>20</v>
      </c>
      <c r="C1263" s="238">
        <v>203</v>
      </c>
      <c r="D1263" s="239">
        <v>14</v>
      </c>
      <c r="E1263" s="238">
        <v>4</v>
      </c>
      <c r="F1263" s="237" t="s">
        <v>511</v>
      </c>
      <c r="G1263" s="237" t="s">
        <v>1416</v>
      </c>
      <c r="H1263" s="237" t="s">
        <v>1524</v>
      </c>
      <c r="I1263" s="237" t="s">
        <v>1528</v>
      </c>
      <c r="J1263" s="51"/>
      <c r="K1263" s="52" t="str">
        <f t="shared" si="219"/>
        <v/>
      </c>
      <c r="L1263" s="81" t="str">
        <f t="shared" si="220"/>
        <v/>
      </c>
      <c r="M1263" s="53" t="str">
        <f>IF(K1263="","",COUNTIF($K$7:K1263,"ﾘｽﾄ１"))</f>
        <v/>
      </c>
      <c r="N1263" s="53" t="str">
        <f t="shared" si="221"/>
        <v/>
      </c>
      <c r="O1263" s="54" t="str">
        <f t="shared" si="222"/>
        <v/>
      </c>
      <c r="P1263" s="53" t="str">
        <f t="shared" si="213"/>
        <v/>
      </c>
      <c r="Q1263" s="52" t="str">
        <f t="shared" si="214"/>
        <v/>
      </c>
      <c r="R1263" s="55" t="str">
        <f t="shared" si="215"/>
        <v/>
      </c>
      <c r="S1263" s="52" t="str">
        <f t="shared" si="223"/>
        <v/>
      </c>
      <c r="T1263" s="81" t="str">
        <f t="shared" si="216"/>
        <v/>
      </c>
      <c r="U1263" s="53" t="str">
        <f>IF(S1263="","",COUNTIF($S$7:S1263,"該当２"))</f>
        <v/>
      </c>
      <c r="V1263" s="56" t="str">
        <f t="shared" si="217"/>
        <v/>
      </c>
      <c r="W1263" s="81" t="str">
        <f t="shared" si="218"/>
        <v/>
      </c>
      <c r="X1263" s="53" t="str">
        <f>IF(V1263="","",COUNTIF($V$7:V1263,"該当３"))</f>
        <v/>
      </c>
    </row>
    <row r="1264" spans="1:24">
      <c r="A1264" s="237">
        <v>2020314005</v>
      </c>
      <c r="B1264" s="237">
        <v>20</v>
      </c>
      <c r="C1264" s="238">
        <v>203</v>
      </c>
      <c r="D1264" s="239">
        <v>14</v>
      </c>
      <c r="E1264" s="238">
        <v>5</v>
      </c>
      <c r="F1264" s="237" t="s">
        <v>511</v>
      </c>
      <c r="G1264" s="237" t="s">
        <v>1416</v>
      </c>
      <c r="H1264" s="237" t="s">
        <v>1524</v>
      </c>
      <c r="I1264" s="237" t="s">
        <v>749</v>
      </c>
      <c r="J1264" s="51"/>
      <c r="K1264" s="52" t="str">
        <f t="shared" si="219"/>
        <v/>
      </c>
      <c r="L1264" s="81" t="str">
        <f t="shared" si="220"/>
        <v/>
      </c>
      <c r="M1264" s="53" t="str">
        <f>IF(K1264="","",COUNTIF($K$7:K1264,"ﾘｽﾄ１"))</f>
        <v/>
      </c>
      <c r="N1264" s="53" t="str">
        <f t="shared" si="221"/>
        <v/>
      </c>
      <c r="O1264" s="54" t="str">
        <f t="shared" si="222"/>
        <v/>
      </c>
      <c r="P1264" s="53" t="str">
        <f t="shared" si="213"/>
        <v/>
      </c>
      <c r="Q1264" s="52" t="str">
        <f t="shared" si="214"/>
        <v/>
      </c>
      <c r="R1264" s="55" t="str">
        <f t="shared" si="215"/>
        <v/>
      </c>
      <c r="S1264" s="52" t="str">
        <f t="shared" si="223"/>
        <v/>
      </c>
      <c r="T1264" s="81" t="str">
        <f t="shared" si="216"/>
        <v/>
      </c>
      <c r="U1264" s="53" t="str">
        <f>IF(S1264="","",COUNTIF($S$7:S1264,"該当２"))</f>
        <v/>
      </c>
      <c r="V1264" s="56" t="str">
        <f t="shared" si="217"/>
        <v/>
      </c>
      <c r="W1264" s="81" t="str">
        <f t="shared" si="218"/>
        <v/>
      </c>
      <c r="X1264" s="53" t="str">
        <f>IF(V1264="","",COUNTIF($V$7:V1264,"該当３"))</f>
        <v/>
      </c>
    </row>
    <row r="1265" spans="1:24">
      <c r="A1265" s="237">
        <v>2020314006</v>
      </c>
      <c r="B1265" s="237">
        <v>20</v>
      </c>
      <c r="C1265" s="238">
        <v>203</v>
      </c>
      <c r="D1265" s="239">
        <v>14</v>
      </c>
      <c r="E1265" s="238">
        <v>6</v>
      </c>
      <c r="F1265" s="237" t="s">
        <v>511</v>
      </c>
      <c r="G1265" s="237" t="s">
        <v>1416</v>
      </c>
      <c r="H1265" s="237" t="s">
        <v>1524</v>
      </c>
      <c r="I1265" s="237" t="s">
        <v>1529</v>
      </c>
      <c r="J1265" s="51"/>
      <c r="K1265" s="52" t="str">
        <f t="shared" si="219"/>
        <v/>
      </c>
      <c r="L1265" s="81" t="str">
        <f t="shared" si="220"/>
        <v/>
      </c>
      <c r="M1265" s="53" t="str">
        <f>IF(K1265="","",COUNTIF($K$7:K1265,"ﾘｽﾄ１"))</f>
        <v/>
      </c>
      <c r="N1265" s="53" t="str">
        <f t="shared" si="221"/>
        <v/>
      </c>
      <c r="O1265" s="54" t="str">
        <f t="shared" si="222"/>
        <v/>
      </c>
      <c r="P1265" s="53" t="str">
        <f t="shared" si="213"/>
        <v/>
      </c>
      <c r="Q1265" s="52" t="str">
        <f t="shared" si="214"/>
        <v/>
      </c>
      <c r="R1265" s="55" t="str">
        <f t="shared" si="215"/>
        <v/>
      </c>
      <c r="S1265" s="52" t="str">
        <f t="shared" si="223"/>
        <v/>
      </c>
      <c r="T1265" s="81" t="str">
        <f t="shared" si="216"/>
        <v/>
      </c>
      <c r="U1265" s="53" t="str">
        <f>IF(S1265="","",COUNTIF($S$7:S1265,"該当２"))</f>
        <v/>
      </c>
      <c r="V1265" s="56" t="str">
        <f t="shared" si="217"/>
        <v/>
      </c>
      <c r="W1265" s="81" t="str">
        <f t="shared" si="218"/>
        <v/>
      </c>
      <c r="X1265" s="53" t="str">
        <f>IF(V1265="","",COUNTIF($V$7:V1265,"該当３"))</f>
        <v/>
      </c>
    </row>
    <row r="1266" spans="1:24">
      <c r="A1266" s="237">
        <v>2020314007</v>
      </c>
      <c r="B1266" s="237">
        <v>20</v>
      </c>
      <c r="C1266" s="238">
        <v>203</v>
      </c>
      <c r="D1266" s="239">
        <v>14</v>
      </c>
      <c r="E1266" s="238">
        <v>7</v>
      </c>
      <c r="F1266" s="237" t="s">
        <v>511</v>
      </c>
      <c r="G1266" s="237" t="s">
        <v>1416</v>
      </c>
      <c r="H1266" s="237" t="s">
        <v>1524</v>
      </c>
      <c r="I1266" s="237" t="s">
        <v>665</v>
      </c>
      <c r="J1266" s="51"/>
      <c r="K1266" s="52" t="str">
        <f t="shared" si="219"/>
        <v/>
      </c>
      <c r="L1266" s="81" t="str">
        <f t="shared" si="220"/>
        <v/>
      </c>
      <c r="M1266" s="53" t="str">
        <f>IF(K1266="","",COUNTIF($K$7:K1266,"ﾘｽﾄ１"))</f>
        <v/>
      </c>
      <c r="N1266" s="53" t="str">
        <f t="shared" si="221"/>
        <v/>
      </c>
      <c r="O1266" s="54" t="str">
        <f t="shared" si="222"/>
        <v/>
      </c>
      <c r="P1266" s="53" t="str">
        <f t="shared" si="213"/>
        <v/>
      </c>
      <c r="Q1266" s="52" t="str">
        <f t="shared" si="214"/>
        <v/>
      </c>
      <c r="R1266" s="55" t="str">
        <f t="shared" si="215"/>
        <v/>
      </c>
      <c r="S1266" s="52" t="str">
        <f t="shared" si="223"/>
        <v/>
      </c>
      <c r="T1266" s="81" t="str">
        <f t="shared" si="216"/>
        <v/>
      </c>
      <c r="U1266" s="53" t="str">
        <f>IF(S1266="","",COUNTIF($S$7:S1266,"該当２"))</f>
        <v/>
      </c>
      <c r="V1266" s="56" t="str">
        <f t="shared" si="217"/>
        <v/>
      </c>
      <c r="W1266" s="81" t="str">
        <f t="shared" si="218"/>
        <v/>
      </c>
      <c r="X1266" s="53" t="str">
        <f>IF(V1266="","",COUNTIF($V$7:V1266,"該当３"))</f>
        <v/>
      </c>
    </row>
    <row r="1267" spans="1:24">
      <c r="A1267" s="237">
        <v>2020314008</v>
      </c>
      <c r="B1267" s="237">
        <v>20</v>
      </c>
      <c r="C1267" s="238">
        <v>203</v>
      </c>
      <c r="D1267" s="239">
        <v>14</v>
      </c>
      <c r="E1267" s="238">
        <v>8</v>
      </c>
      <c r="F1267" s="237" t="s">
        <v>511</v>
      </c>
      <c r="G1267" s="237" t="s">
        <v>1416</v>
      </c>
      <c r="H1267" s="237" t="s">
        <v>1524</v>
      </c>
      <c r="I1267" s="237" t="s">
        <v>961</v>
      </c>
      <c r="J1267" s="51"/>
      <c r="K1267" s="52" t="str">
        <f t="shared" si="219"/>
        <v/>
      </c>
      <c r="L1267" s="81" t="str">
        <f t="shared" si="220"/>
        <v/>
      </c>
      <c r="M1267" s="53" t="str">
        <f>IF(K1267="","",COUNTIF($K$7:K1267,"ﾘｽﾄ１"))</f>
        <v/>
      </c>
      <c r="N1267" s="53" t="str">
        <f t="shared" si="221"/>
        <v/>
      </c>
      <c r="O1267" s="54" t="str">
        <f t="shared" si="222"/>
        <v/>
      </c>
      <c r="P1267" s="53" t="str">
        <f t="shared" si="213"/>
        <v/>
      </c>
      <c r="Q1267" s="52" t="str">
        <f t="shared" si="214"/>
        <v/>
      </c>
      <c r="R1267" s="55" t="str">
        <f t="shared" si="215"/>
        <v/>
      </c>
      <c r="S1267" s="52" t="str">
        <f t="shared" si="223"/>
        <v/>
      </c>
      <c r="T1267" s="81" t="str">
        <f t="shared" si="216"/>
        <v/>
      </c>
      <c r="U1267" s="53" t="str">
        <f>IF(S1267="","",COUNTIF($S$7:S1267,"該当２"))</f>
        <v/>
      </c>
      <c r="V1267" s="56" t="str">
        <f t="shared" si="217"/>
        <v/>
      </c>
      <c r="W1267" s="81" t="str">
        <f t="shared" si="218"/>
        <v/>
      </c>
      <c r="X1267" s="53" t="str">
        <f>IF(V1267="","",COUNTIF($V$7:V1267,"該当３"))</f>
        <v/>
      </c>
    </row>
    <row r="1268" spans="1:24">
      <c r="A1268" s="237">
        <v>2020315000</v>
      </c>
      <c r="B1268" s="237">
        <v>20</v>
      </c>
      <c r="C1268" s="238">
        <v>203</v>
      </c>
      <c r="D1268" s="239">
        <v>15</v>
      </c>
      <c r="E1268" s="238">
        <v>0</v>
      </c>
      <c r="F1268" s="237" t="s">
        <v>511</v>
      </c>
      <c r="G1268" s="237" t="s">
        <v>1416</v>
      </c>
      <c r="H1268" s="237" t="s">
        <v>1530</v>
      </c>
      <c r="I1268" s="237"/>
      <c r="J1268" s="51"/>
      <c r="K1268" s="52" t="str">
        <f t="shared" si="219"/>
        <v/>
      </c>
      <c r="L1268" s="81" t="str">
        <f t="shared" si="220"/>
        <v/>
      </c>
      <c r="M1268" s="53" t="str">
        <f>IF(K1268="","",COUNTIF($K$7:K1268,"ﾘｽﾄ１"))</f>
        <v/>
      </c>
      <c r="N1268" s="53" t="str">
        <f t="shared" si="221"/>
        <v/>
      </c>
      <c r="O1268" s="54" t="str">
        <f t="shared" si="222"/>
        <v/>
      </c>
      <c r="P1268" s="53" t="str">
        <f t="shared" si="213"/>
        <v/>
      </c>
      <c r="Q1268" s="52" t="str">
        <f t="shared" si="214"/>
        <v/>
      </c>
      <c r="R1268" s="55" t="str">
        <f t="shared" si="215"/>
        <v/>
      </c>
      <c r="S1268" s="52" t="str">
        <f t="shared" si="223"/>
        <v/>
      </c>
      <c r="T1268" s="81" t="str">
        <f t="shared" si="216"/>
        <v/>
      </c>
      <c r="U1268" s="53" t="str">
        <f>IF(S1268="","",COUNTIF($S$7:S1268,"該当２"))</f>
        <v/>
      </c>
      <c r="V1268" s="56" t="str">
        <f t="shared" si="217"/>
        <v/>
      </c>
      <c r="W1268" s="81" t="str">
        <f t="shared" si="218"/>
        <v/>
      </c>
      <c r="X1268" s="53" t="str">
        <f>IF(V1268="","",COUNTIF($V$7:V1268,"該当３"))</f>
        <v/>
      </c>
    </row>
    <row r="1269" spans="1:24">
      <c r="A1269" s="237">
        <v>2020315001</v>
      </c>
      <c r="B1269" s="237">
        <v>20</v>
      </c>
      <c r="C1269" s="238">
        <v>203</v>
      </c>
      <c r="D1269" s="239">
        <v>15</v>
      </c>
      <c r="E1269" s="238">
        <v>1</v>
      </c>
      <c r="F1269" s="237" t="s">
        <v>511</v>
      </c>
      <c r="G1269" s="237" t="s">
        <v>1416</v>
      </c>
      <c r="H1269" s="237" t="s">
        <v>1530</v>
      </c>
      <c r="I1269" s="237" t="s">
        <v>1531</v>
      </c>
      <c r="J1269" s="51"/>
      <c r="K1269" s="52" t="str">
        <f t="shared" si="219"/>
        <v/>
      </c>
      <c r="L1269" s="81" t="str">
        <f t="shared" si="220"/>
        <v/>
      </c>
      <c r="M1269" s="53" t="str">
        <f>IF(K1269="","",COUNTIF($K$7:K1269,"ﾘｽﾄ１"))</f>
        <v/>
      </c>
      <c r="N1269" s="53" t="str">
        <f t="shared" si="221"/>
        <v/>
      </c>
      <c r="O1269" s="54" t="str">
        <f t="shared" si="222"/>
        <v/>
      </c>
      <c r="P1269" s="53" t="str">
        <f t="shared" si="213"/>
        <v/>
      </c>
      <c r="Q1269" s="52" t="str">
        <f t="shared" si="214"/>
        <v/>
      </c>
      <c r="R1269" s="55" t="str">
        <f t="shared" si="215"/>
        <v/>
      </c>
      <c r="S1269" s="52" t="str">
        <f t="shared" si="223"/>
        <v/>
      </c>
      <c r="T1269" s="81" t="str">
        <f t="shared" si="216"/>
        <v/>
      </c>
      <c r="U1269" s="53" t="str">
        <f>IF(S1269="","",COUNTIF($S$7:S1269,"該当２"))</f>
        <v/>
      </c>
      <c r="V1269" s="56" t="str">
        <f t="shared" si="217"/>
        <v/>
      </c>
      <c r="W1269" s="81" t="str">
        <f t="shared" si="218"/>
        <v/>
      </c>
      <c r="X1269" s="53" t="str">
        <f>IF(V1269="","",COUNTIF($V$7:V1269,"該当３"))</f>
        <v/>
      </c>
    </row>
    <row r="1270" spans="1:24">
      <c r="A1270" s="237">
        <v>2020315002</v>
      </c>
      <c r="B1270" s="237">
        <v>20</v>
      </c>
      <c r="C1270" s="238">
        <v>203</v>
      </c>
      <c r="D1270" s="239">
        <v>15</v>
      </c>
      <c r="E1270" s="238">
        <v>2</v>
      </c>
      <c r="F1270" s="237" t="s">
        <v>511</v>
      </c>
      <c r="G1270" s="237" t="s">
        <v>1416</v>
      </c>
      <c r="H1270" s="237" t="s">
        <v>1530</v>
      </c>
      <c r="I1270" s="237" t="s">
        <v>1532</v>
      </c>
      <c r="J1270" s="51"/>
      <c r="K1270" s="52" t="str">
        <f t="shared" si="219"/>
        <v/>
      </c>
      <c r="L1270" s="81" t="str">
        <f t="shared" si="220"/>
        <v/>
      </c>
      <c r="M1270" s="53" t="str">
        <f>IF(K1270="","",COUNTIF($K$7:K1270,"ﾘｽﾄ１"))</f>
        <v/>
      </c>
      <c r="N1270" s="53" t="str">
        <f t="shared" si="221"/>
        <v/>
      </c>
      <c r="O1270" s="54" t="str">
        <f t="shared" si="222"/>
        <v/>
      </c>
      <c r="P1270" s="53" t="str">
        <f t="shared" si="213"/>
        <v/>
      </c>
      <c r="Q1270" s="52" t="str">
        <f t="shared" si="214"/>
        <v/>
      </c>
      <c r="R1270" s="55" t="str">
        <f t="shared" si="215"/>
        <v/>
      </c>
      <c r="S1270" s="52" t="str">
        <f t="shared" si="223"/>
        <v/>
      </c>
      <c r="T1270" s="81" t="str">
        <f t="shared" si="216"/>
        <v/>
      </c>
      <c r="U1270" s="53" t="str">
        <f>IF(S1270="","",COUNTIF($S$7:S1270,"該当２"))</f>
        <v/>
      </c>
      <c r="V1270" s="56" t="str">
        <f t="shared" si="217"/>
        <v/>
      </c>
      <c r="W1270" s="81" t="str">
        <f t="shared" si="218"/>
        <v/>
      </c>
      <c r="X1270" s="53" t="str">
        <f>IF(V1270="","",COUNTIF($V$7:V1270,"該当３"))</f>
        <v/>
      </c>
    </row>
    <row r="1271" spans="1:24">
      <c r="A1271" s="237">
        <v>2020315003</v>
      </c>
      <c r="B1271" s="237">
        <v>20</v>
      </c>
      <c r="C1271" s="238">
        <v>203</v>
      </c>
      <c r="D1271" s="239">
        <v>15</v>
      </c>
      <c r="E1271" s="238">
        <v>3</v>
      </c>
      <c r="F1271" s="237" t="s">
        <v>511</v>
      </c>
      <c r="G1271" s="237" t="s">
        <v>1416</v>
      </c>
      <c r="H1271" s="237" t="s">
        <v>1530</v>
      </c>
      <c r="I1271" s="237" t="s">
        <v>741</v>
      </c>
      <c r="J1271" s="51"/>
      <c r="K1271" s="52" t="str">
        <f t="shared" si="219"/>
        <v/>
      </c>
      <c r="L1271" s="81" t="str">
        <f t="shared" si="220"/>
        <v/>
      </c>
      <c r="M1271" s="53" t="str">
        <f>IF(K1271="","",COUNTIF($K$7:K1271,"ﾘｽﾄ１"))</f>
        <v/>
      </c>
      <c r="N1271" s="53" t="str">
        <f t="shared" si="221"/>
        <v/>
      </c>
      <c r="O1271" s="54" t="str">
        <f t="shared" si="222"/>
        <v/>
      </c>
      <c r="P1271" s="53" t="str">
        <f t="shared" si="213"/>
        <v/>
      </c>
      <c r="Q1271" s="52" t="str">
        <f t="shared" si="214"/>
        <v/>
      </c>
      <c r="R1271" s="55" t="str">
        <f t="shared" si="215"/>
        <v/>
      </c>
      <c r="S1271" s="52" t="str">
        <f t="shared" si="223"/>
        <v/>
      </c>
      <c r="T1271" s="81" t="str">
        <f t="shared" si="216"/>
        <v/>
      </c>
      <c r="U1271" s="53" t="str">
        <f>IF(S1271="","",COUNTIF($S$7:S1271,"該当２"))</f>
        <v/>
      </c>
      <c r="V1271" s="56" t="str">
        <f t="shared" si="217"/>
        <v/>
      </c>
      <c r="W1271" s="81" t="str">
        <f t="shared" si="218"/>
        <v/>
      </c>
      <c r="X1271" s="53" t="str">
        <f>IF(V1271="","",COUNTIF($V$7:V1271,"該当３"))</f>
        <v/>
      </c>
    </row>
    <row r="1272" spans="1:24">
      <c r="A1272" s="237">
        <v>2020315004</v>
      </c>
      <c r="B1272" s="237">
        <v>20</v>
      </c>
      <c r="C1272" s="238">
        <v>203</v>
      </c>
      <c r="D1272" s="239">
        <v>15</v>
      </c>
      <c r="E1272" s="238">
        <v>4</v>
      </c>
      <c r="F1272" s="237" t="s">
        <v>511</v>
      </c>
      <c r="G1272" s="237" t="s">
        <v>1416</v>
      </c>
      <c r="H1272" s="237" t="s">
        <v>1530</v>
      </c>
      <c r="I1272" s="237" t="s">
        <v>1533</v>
      </c>
      <c r="J1272" s="51"/>
      <c r="K1272" s="52" t="str">
        <f t="shared" si="219"/>
        <v/>
      </c>
      <c r="L1272" s="81" t="str">
        <f t="shared" si="220"/>
        <v/>
      </c>
      <c r="M1272" s="53" t="str">
        <f>IF(K1272="","",COUNTIF($K$7:K1272,"ﾘｽﾄ１"))</f>
        <v/>
      </c>
      <c r="N1272" s="53" t="str">
        <f t="shared" si="221"/>
        <v/>
      </c>
      <c r="O1272" s="54" t="str">
        <f t="shared" si="222"/>
        <v/>
      </c>
      <c r="P1272" s="53" t="str">
        <f t="shared" si="213"/>
        <v/>
      </c>
      <c r="Q1272" s="52" t="str">
        <f t="shared" si="214"/>
        <v/>
      </c>
      <c r="R1272" s="55" t="str">
        <f t="shared" si="215"/>
        <v/>
      </c>
      <c r="S1272" s="52" t="str">
        <f t="shared" si="223"/>
        <v/>
      </c>
      <c r="T1272" s="81" t="str">
        <f t="shared" si="216"/>
        <v/>
      </c>
      <c r="U1272" s="53" t="str">
        <f>IF(S1272="","",COUNTIF($S$7:S1272,"該当２"))</f>
        <v/>
      </c>
      <c r="V1272" s="56" t="str">
        <f t="shared" si="217"/>
        <v/>
      </c>
      <c r="W1272" s="81" t="str">
        <f t="shared" si="218"/>
        <v/>
      </c>
      <c r="X1272" s="53" t="str">
        <f>IF(V1272="","",COUNTIF($V$7:V1272,"該当３"))</f>
        <v/>
      </c>
    </row>
    <row r="1273" spans="1:24">
      <c r="A1273" s="237">
        <v>2020316000</v>
      </c>
      <c r="B1273" s="237">
        <v>20</v>
      </c>
      <c r="C1273" s="238">
        <v>203</v>
      </c>
      <c r="D1273" s="239">
        <v>16</v>
      </c>
      <c r="E1273" s="238">
        <v>0</v>
      </c>
      <c r="F1273" s="237" t="s">
        <v>511</v>
      </c>
      <c r="G1273" s="237" t="s">
        <v>1416</v>
      </c>
      <c r="H1273" s="237" t="s">
        <v>1534</v>
      </c>
      <c r="I1273" s="237"/>
      <c r="J1273" s="51"/>
      <c r="K1273" s="52" t="str">
        <f t="shared" si="219"/>
        <v/>
      </c>
      <c r="L1273" s="81" t="str">
        <f t="shared" si="220"/>
        <v/>
      </c>
      <c r="M1273" s="53" t="str">
        <f>IF(K1273="","",COUNTIF($K$7:K1273,"ﾘｽﾄ１"))</f>
        <v/>
      </c>
      <c r="N1273" s="53" t="str">
        <f t="shared" si="221"/>
        <v/>
      </c>
      <c r="O1273" s="54" t="str">
        <f t="shared" si="222"/>
        <v/>
      </c>
      <c r="P1273" s="53" t="str">
        <f t="shared" si="213"/>
        <v/>
      </c>
      <c r="Q1273" s="52" t="str">
        <f t="shared" si="214"/>
        <v/>
      </c>
      <c r="R1273" s="55" t="str">
        <f t="shared" si="215"/>
        <v/>
      </c>
      <c r="S1273" s="52" t="str">
        <f t="shared" si="223"/>
        <v/>
      </c>
      <c r="T1273" s="81" t="str">
        <f t="shared" si="216"/>
        <v/>
      </c>
      <c r="U1273" s="53" t="str">
        <f>IF(S1273="","",COUNTIF($S$7:S1273,"該当２"))</f>
        <v/>
      </c>
      <c r="V1273" s="56" t="str">
        <f t="shared" si="217"/>
        <v/>
      </c>
      <c r="W1273" s="81" t="str">
        <f t="shared" si="218"/>
        <v/>
      </c>
      <c r="X1273" s="53" t="str">
        <f>IF(V1273="","",COUNTIF($V$7:V1273,"該当３"))</f>
        <v/>
      </c>
    </row>
    <row r="1274" spans="1:24">
      <c r="A1274" s="237">
        <v>2020316001</v>
      </c>
      <c r="B1274" s="237">
        <v>20</v>
      </c>
      <c r="C1274" s="238">
        <v>203</v>
      </c>
      <c r="D1274" s="239">
        <v>16</v>
      </c>
      <c r="E1274" s="238">
        <v>1</v>
      </c>
      <c r="F1274" s="237" t="s">
        <v>511</v>
      </c>
      <c r="G1274" s="237" t="s">
        <v>1416</v>
      </c>
      <c r="H1274" s="237" t="s">
        <v>1534</v>
      </c>
      <c r="I1274" s="237" t="s">
        <v>1535</v>
      </c>
      <c r="J1274" s="51"/>
      <c r="K1274" s="52" t="str">
        <f t="shared" si="219"/>
        <v/>
      </c>
      <c r="L1274" s="81" t="str">
        <f t="shared" si="220"/>
        <v/>
      </c>
      <c r="M1274" s="53" t="str">
        <f>IF(K1274="","",COUNTIF($K$7:K1274,"ﾘｽﾄ１"))</f>
        <v/>
      </c>
      <c r="N1274" s="53" t="str">
        <f t="shared" si="221"/>
        <v/>
      </c>
      <c r="O1274" s="54" t="str">
        <f t="shared" si="222"/>
        <v/>
      </c>
      <c r="P1274" s="53" t="str">
        <f t="shared" si="213"/>
        <v/>
      </c>
      <c r="Q1274" s="52" t="str">
        <f t="shared" si="214"/>
        <v/>
      </c>
      <c r="R1274" s="55" t="str">
        <f t="shared" si="215"/>
        <v/>
      </c>
      <c r="S1274" s="52" t="str">
        <f t="shared" si="223"/>
        <v/>
      </c>
      <c r="T1274" s="81" t="str">
        <f t="shared" si="216"/>
        <v/>
      </c>
      <c r="U1274" s="53" t="str">
        <f>IF(S1274="","",COUNTIF($S$7:S1274,"該当２"))</f>
        <v/>
      </c>
      <c r="V1274" s="56" t="str">
        <f t="shared" si="217"/>
        <v/>
      </c>
      <c r="W1274" s="81" t="str">
        <f t="shared" si="218"/>
        <v/>
      </c>
      <c r="X1274" s="53" t="str">
        <f>IF(V1274="","",COUNTIF($V$7:V1274,"該当３"))</f>
        <v/>
      </c>
    </row>
    <row r="1275" spans="1:24">
      <c r="A1275" s="237">
        <v>2020316002</v>
      </c>
      <c r="B1275" s="237">
        <v>20</v>
      </c>
      <c r="C1275" s="238">
        <v>203</v>
      </c>
      <c r="D1275" s="239">
        <v>16</v>
      </c>
      <c r="E1275" s="238">
        <v>2</v>
      </c>
      <c r="F1275" s="237" t="s">
        <v>511</v>
      </c>
      <c r="G1275" s="237" t="s">
        <v>1416</v>
      </c>
      <c r="H1275" s="237" t="s">
        <v>1534</v>
      </c>
      <c r="I1275" s="237" t="s">
        <v>1520</v>
      </c>
      <c r="J1275" s="51"/>
      <c r="K1275" s="52" t="str">
        <f t="shared" si="219"/>
        <v/>
      </c>
      <c r="L1275" s="81" t="str">
        <f t="shared" si="220"/>
        <v/>
      </c>
      <c r="M1275" s="53" t="str">
        <f>IF(K1275="","",COUNTIF($K$7:K1275,"ﾘｽﾄ１"))</f>
        <v/>
      </c>
      <c r="N1275" s="53" t="str">
        <f t="shared" si="221"/>
        <v/>
      </c>
      <c r="O1275" s="54" t="str">
        <f t="shared" si="222"/>
        <v/>
      </c>
      <c r="P1275" s="53" t="str">
        <f t="shared" si="213"/>
        <v/>
      </c>
      <c r="Q1275" s="52" t="str">
        <f t="shared" si="214"/>
        <v/>
      </c>
      <c r="R1275" s="55" t="str">
        <f t="shared" si="215"/>
        <v/>
      </c>
      <c r="S1275" s="52" t="str">
        <f t="shared" si="223"/>
        <v/>
      </c>
      <c r="T1275" s="81" t="str">
        <f t="shared" si="216"/>
        <v/>
      </c>
      <c r="U1275" s="53" t="str">
        <f>IF(S1275="","",COUNTIF($S$7:S1275,"該当２"))</f>
        <v/>
      </c>
      <c r="V1275" s="56" t="str">
        <f t="shared" si="217"/>
        <v/>
      </c>
      <c r="W1275" s="81" t="str">
        <f t="shared" si="218"/>
        <v/>
      </c>
      <c r="X1275" s="53" t="str">
        <f>IF(V1275="","",COUNTIF($V$7:V1275,"該当３"))</f>
        <v/>
      </c>
    </row>
    <row r="1276" spans="1:24">
      <c r="A1276" s="237">
        <v>2020316003</v>
      </c>
      <c r="B1276" s="237">
        <v>20</v>
      </c>
      <c r="C1276" s="238">
        <v>203</v>
      </c>
      <c r="D1276" s="239">
        <v>16</v>
      </c>
      <c r="E1276" s="238">
        <v>3</v>
      </c>
      <c r="F1276" s="237" t="s">
        <v>511</v>
      </c>
      <c r="G1276" s="237" t="s">
        <v>1416</v>
      </c>
      <c r="H1276" s="237" t="s">
        <v>1534</v>
      </c>
      <c r="I1276" s="237" t="s">
        <v>665</v>
      </c>
      <c r="J1276" s="51"/>
      <c r="K1276" s="52" t="str">
        <f t="shared" si="219"/>
        <v/>
      </c>
      <c r="L1276" s="81" t="str">
        <f t="shared" si="220"/>
        <v/>
      </c>
      <c r="M1276" s="53" t="str">
        <f>IF(K1276="","",COUNTIF($K$7:K1276,"ﾘｽﾄ１"))</f>
        <v/>
      </c>
      <c r="N1276" s="53" t="str">
        <f t="shared" si="221"/>
        <v/>
      </c>
      <c r="O1276" s="54" t="str">
        <f t="shared" si="222"/>
        <v/>
      </c>
      <c r="P1276" s="53" t="str">
        <f t="shared" si="213"/>
        <v/>
      </c>
      <c r="Q1276" s="52" t="str">
        <f t="shared" si="214"/>
        <v/>
      </c>
      <c r="R1276" s="55" t="str">
        <f t="shared" si="215"/>
        <v/>
      </c>
      <c r="S1276" s="52" t="str">
        <f t="shared" si="223"/>
        <v/>
      </c>
      <c r="T1276" s="81" t="str">
        <f t="shared" si="216"/>
        <v/>
      </c>
      <c r="U1276" s="53" t="str">
        <f>IF(S1276="","",COUNTIF($S$7:S1276,"該当２"))</f>
        <v/>
      </c>
      <c r="V1276" s="56" t="str">
        <f t="shared" si="217"/>
        <v/>
      </c>
      <c r="W1276" s="81" t="str">
        <f t="shared" si="218"/>
        <v/>
      </c>
      <c r="X1276" s="53" t="str">
        <f>IF(V1276="","",COUNTIF($V$7:V1276,"該当３"))</f>
        <v/>
      </c>
    </row>
    <row r="1277" spans="1:24">
      <c r="A1277" s="237">
        <v>2020316004</v>
      </c>
      <c r="B1277" s="237">
        <v>20</v>
      </c>
      <c r="C1277" s="238">
        <v>203</v>
      </c>
      <c r="D1277" s="239">
        <v>16</v>
      </c>
      <c r="E1277" s="238">
        <v>4</v>
      </c>
      <c r="F1277" s="237" t="s">
        <v>511</v>
      </c>
      <c r="G1277" s="237" t="s">
        <v>1416</v>
      </c>
      <c r="H1277" s="237" t="s">
        <v>1534</v>
      </c>
      <c r="I1277" s="237" t="s">
        <v>721</v>
      </c>
      <c r="J1277" s="51"/>
      <c r="K1277" s="52" t="str">
        <f t="shared" si="219"/>
        <v/>
      </c>
      <c r="L1277" s="81" t="str">
        <f t="shared" si="220"/>
        <v/>
      </c>
      <c r="M1277" s="53" t="str">
        <f>IF(K1277="","",COUNTIF($K$7:K1277,"ﾘｽﾄ１"))</f>
        <v/>
      </c>
      <c r="N1277" s="53" t="str">
        <f t="shared" si="221"/>
        <v/>
      </c>
      <c r="O1277" s="54" t="str">
        <f t="shared" si="222"/>
        <v/>
      </c>
      <c r="P1277" s="53" t="str">
        <f t="shared" si="213"/>
        <v/>
      </c>
      <c r="Q1277" s="52" t="str">
        <f t="shared" si="214"/>
        <v/>
      </c>
      <c r="R1277" s="55" t="str">
        <f t="shared" si="215"/>
        <v/>
      </c>
      <c r="S1277" s="52" t="str">
        <f t="shared" si="223"/>
        <v/>
      </c>
      <c r="T1277" s="81" t="str">
        <f t="shared" si="216"/>
        <v/>
      </c>
      <c r="U1277" s="53" t="str">
        <f>IF(S1277="","",COUNTIF($S$7:S1277,"該当２"))</f>
        <v/>
      </c>
      <c r="V1277" s="56" t="str">
        <f t="shared" si="217"/>
        <v/>
      </c>
      <c r="W1277" s="81" t="str">
        <f t="shared" si="218"/>
        <v/>
      </c>
      <c r="X1277" s="53" t="str">
        <f>IF(V1277="","",COUNTIF($V$7:V1277,"該当３"))</f>
        <v/>
      </c>
    </row>
    <row r="1278" spans="1:24">
      <c r="A1278" s="237">
        <v>2020316005</v>
      </c>
      <c r="B1278" s="237">
        <v>20</v>
      </c>
      <c r="C1278" s="238">
        <v>203</v>
      </c>
      <c r="D1278" s="239">
        <v>16</v>
      </c>
      <c r="E1278" s="238">
        <v>5</v>
      </c>
      <c r="F1278" s="237" t="s">
        <v>511</v>
      </c>
      <c r="G1278" s="237" t="s">
        <v>1416</v>
      </c>
      <c r="H1278" s="237" t="s">
        <v>1534</v>
      </c>
      <c r="I1278" s="237" t="s">
        <v>1536</v>
      </c>
      <c r="J1278" s="51"/>
      <c r="K1278" s="52" t="str">
        <f t="shared" si="219"/>
        <v/>
      </c>
      <c r="L1278" s="81" t="str">
        <f t="shared" si="220"/>
        <v/>
      </c>
      <c r="M1278" s="53" t="str">
        <f>IF(K1278="","",COUNTIF($K$7:K1278,"ﾘｽﾄ１"))</f>
        <v/>
      </c>
      <c r="N1278" s="53" t="str">
        <f t="shared" si="221"/>
        <v/>
      </c>
      <c r="O1278" s="54" t="str">
        <f t="shared" si="222"/>
        <v/>
      </c>
      <c r="P1278" s="53" t="str">
        <f t="shared" si="213"/>
        <v/>
      </c>
      <c r="Q1278" s="52" t="str">
        <f t="shared" si="214"/>
        <v/>
      </c>
      <c r="R1278" s="55" t="str">
        <f t="shared" si="215"/>
        <v/>
      </c>
      <c r="S1278" s="52" t="str">
        <f t="shared" si="223"/>
        <v/>
      </c>
      <c r="T1278" s="81" t="str">
        <f t="shared" si="216"/>
        <v/>
      </c>
      <c r="U1278" s="53" t="str">
        <f>IF(S1278="","",COUNTIF($S$7:S1278,"該当２"))</f>
        <v/>
      </c>
      <c r="V1278" s="56" t="str">
        <f t="shared" si="217"/>
        <v/>
      </c>
      <c r="W1278" s="81" t="str">
        <f t="shared" si="218"/>
        <v/>
      </c>
      <c r="X1278" s="53" t="str">
        <f>IF(V1278="","",COUNTIF($V$7:V1278,"該当３"))</f>
        <v/>
      </c>
    </row>
    <row r="1279" spans="1:24">
      <c r="A1279" s="237">
        <v>2020316006</v>
      </c>
      <c r="B1279" s="237">
        <v>20</v>
      </c>
      <c r="C1279" s="238">
        <v>203</v>
      </c>
      <c r="D1279" s="239">
        <v>16</v>
      </c>
      <c r="E1279" s="238">
        <v>6</v>
      </c>
      <c r="F1279" s="237" t="s">
        <v>511</v>
      </c>
      <c r="G1279" s="237" t="s">
        <v>1416</v>
      </c>
      <c r="H1279" s="237" t="s">
        <v>1534</v>
      </c>
      <c r="I1279" s="237" t="s">
        <v>919</v>
      </c>
      <c r="J1279" s="51"/>
      <c r="K1279" s="52" t="str">
        <f t="shared" si="219"/>
        <v/>
      </c>
      <c r="L1279" s="81" t="str">
        <f t="shared" si="220"/>
        <v/>
      </c>
      <c r="M1279" s="53" t="str">
        <f>IF(K1279="","",COUNTIF($K$7:K1279,"ﾘｽﾄ１"))</f>
        <v/>
      </c>
      <c r="N1279" s="53" t="str">
        <f t="shared" si="221"/>
        <v/>
      </c>
      <c r="O1279" s="54" t="str">
        <f t="shared" si="222"/>
        <v/>
      </c>
      <c r="P1279" s="53" t="str">
        <f t="shared" si="213"/>
        <v/>
      </c>
      <c r="Q1279" s="52" t="str">
        <f t="shared" si="214"/>
        <v/>
      </c>
      <c r="R1279" s="55" t="str">
        <f t="shared" si="215"/>
        <v/>
      </c>
      <c r="S1279" s="52" t="str">
        <f t="shared" si="223"/>
        <v/>
      </c>
      <c r="T1279" s="81" t="str">
        <f t="shared" si="216"/>
        <v/>
      </c>
      <c r="U1279" s="53" t="str">
        <f>IF(S1279="","",COUNTIF($S$7:S1279,"該当２"))</f>
        <v/>
      </c>
      <c r="V1279" s="56" t="str">
        <f t="shared" si="217"/>
        <v/>
      </c>
      <c r="W1279" s="81" t="str">
        <f t="shared" si="218"/>
        <v/>
      </c>
      <c r="X1279" s="53" t="str">
        <f>IF(V1279="","",COUNTIF($V$7:V1279,"該当３"))</f>
        <v/>
      </c>
    </row>
    <row r="1280" spans="1:24">
      <c r="A1280" s="237">
        <v>2020316007</v>
      </c>
      <c r="B1280" s="237">
        <v>20</v>
      </c>
      <c r="C1280" s="238">
        <v>203</v>
      </c>
      <c r="D1280" s="239">
        <v>16</v>
      </c>
      <c r="E1280" s="238">
        <v>7</v>
      </c>
      <c r="F1280" s="237" t="s">
        <v>511</v>
      </c>
      <c r="G1280" s="237" t="s">
        <v>1416</v>
      </c>
      <c r="H1280" s="237" t="s">
        <v>1534</v>
      </c>
      <c r="I1280" s="237" t="s">
        <v>1537</v>
      </c>
      <c r="J1280" s="51"/>
      <c r="K1280" s="52" t="str">
        <f t="shared" si="219"/>
        <v/>
      </c>
      <c r="L1280" s="81" t="str">
        <f t="shared" si="220"/>
        <v/>
      </c>
      <c r="M1280" s="53" t="str">
        <f>IF(K1280="","",COUNTIF($K$7:K1280,"ﾘｽﾄ１"))</f>
        <v/>
      </c>
      <c r="N1280" s="53" t="str">
        <f t="shared" si="221"/>
        <v/>
      </c>
      <c r="O1280" s="54" t="str">
        <f t="shared" si="222"/>
        <v/>
      </c>
      <c r="P1280" s="53" t="str">
        <f t="shared" si="213"/>
        <v/>
      </c>
      <c r="Q1280" s="52" t="str">
        <f t="shared" si="214"/>
        <v/>
      </c>
      <c r="R1280" s="55" t="str">
        <f t="shared" si="215"/>
        <v/>
      </c>
      <c r="S1280" s="52" t="str">
        <f t="shared" si="223"/>
        <v/>
      </c>
      <c r="T1280" s="81" t="str">
        <f t="shared" si="216"/>
        <v/>
      </c>
      <c r="U1280" s="53" t="str">
        <f>IF(S1280="","",COUNTIF($S$7:S1280,"該当２"))</f>
        <v/>
      </c>
      <c r="V1280" s="56" t="str">
        <f t="shared" si="217"/>
        <v/>
      </c>
      <c r="W1280" s="81" t="str">
        <f t="shared" si="218"/>
        <v/>
      </c>
      <c r="X1280" s="53" t="str">
        <f>IF(V1280="","",COUNTIF($V$7:V1280,"該当３"))</f>
        <v/>
      </c>
    </row>
    <row r="1281" spans="1:24">
      <c r="A1281" s="237">
        <v>2020316008</v>
      </c>
      <c r="B1281" s="237">
        <v>20</v>
      </c>
      <c r="C1281" s="238">
        <v>203</v>
      </c>
      <c r="D1281" s="239">
        <v>16</v>
      </c>
      <c r="E1281" s="238">
        <v>8</v>
      </c>
      <c r="F1281" s="237" t="s">
        <v>511</v>
      </c>
      <c r="G1281" s="237" t="s">
        <v>1416</v>
      </c>
      <c r="H1281" s="237" t="s">
        <v>1534</v>
      </c>
      <c r="I1281" s="237" t="s">
        <v>1538</v>
      </c>
      <c r="J1281" s="51"/>
      <c r="K1281" s="52" t="str">
        <f t="shared" si="219"/>
        <v/>
      </c>
      <c r="L1281" s="81" t="str">
        <f t="shared" si="220"/>
        <v/>
      </c>
      <c r="M1281" s="53" t="str">
        <f>IF(K1281="","",COUNTIF($K$7:K1281,"ﾘｽﾄ１"))</f>
        <v/>
      </c>
      <c r="N1281" s="53" t="str">
        <f t="shared" si="221"/>
        <v/>
      </c>
      <c r="O1281" s="54" t="str">
        <f t="shared" si="222"/>
        <v/>
      </c>
      <c r="P1281" s="53" t="str">
        <f t="shared" si="213"/>
        <v/>
      </c>
      <c r="Q1281" s="52" t="str">
        <f t="shared" si="214"/>
        <v/>
      </c>
      <c r="R1281" s="55" t="str">
        <f t="shared" si="215"/>
        <v/>
      </c>
      <c r="S1281" s="52" t="str">
        <f t="shared" si="223"/>
        <v/>
      </c>
      <c r="T1281" s="81" t="str">
        <f t="shared" si="216"/>
        <v/>
      </c>
      <c r="U1281" s="53" t="str">
        <f>IF(S1281="","",COUNTIF($S$7:S1281,"該当２"))</f>
        <v/>
      </c>
      <c r="V1281" s="56" t="str">
        <f t="shared" si="217"/>
        <v/>
      </c>
      <c r="W1281" s="81" t="str">
        <f t="shared" si="218"/>
        <v/>
      </c>
      <c r="X1281" s="53" t="str">
        <f>IF(V1281="","",COUNTIF($V$7:V1281,"該当３"))</f>
        <v/>
      </c>
    </row>
    <row r="1282" spans="1:24">
      <c r="A1282" s="237">
        <v>2020316009</v>
      </c>
      <c r="B1282" s="237">
        <v>20</v>
      </c>
      <c r="C1282" s="238">
        <v>203</v>
      </c>
      <c r="D1282" s="239">
        <v>16</v>
      </c>
      <c r="E1282" s="238">
        <v>9</v>
      </c>
      <c r="F1282" s="237" t="s">
        <v>511</v>
      </c>
      <c r="G1282" s="237" t="s">
        <v>1416</v>
      </c>
      <c r="H1282" s="237" t="s">
        <v>1534</v>
      </c>
      <c r="I1282" s="237" t="s">
        <v>1539</v>
      </c>
      <c r="J1282" s="51"/>
      <c r="K1282" s="52" t="str">
        <f t="shared" si="219"/>
        <v/>
      </c>
      <c r="L1282" s="81" t="str">
        <f t="shared" si="220"/>
        <v/>
      </c>
      <c r="M1282" s="53" t="str">
        <f>IF(K1282="","",COUNTIF($K$7:K1282,"ﾘｽﾄ１"))</f>
        <v/>
      </c>
      <c r="N1282" s="53" t="str">
        <f t="shared" si="221"/>
        <v/>
      </c>
      <c r="O1282" s="54" t="str">
        <f t="shared" si="222"/>
        <v/>
      </c>
      <c r="P1282" s="53" t="str">
        <f t="shared" si="213"/>
        <v/>
      </c>
      <c r="Q1282" s="52" t="str">
        <f t="shared" si="214"/>
        <v/>
      </c>
      <c r="R1282" s="55" t="str">
        <f t="shared" si="215"/>
        <v/>
      </c>
      <c r="S1282" s="52" t="str">
        <f t="shared" si="223"/>
        <v/>
      </c>
      <c r="T1282" s="81" t="str">
        <f t="shared" si="216"/>
        <v/>
      </c>
      <c r="U1282" s="53" t="str">
        <f>IF(S1282="","",COUNTIF($S$7:S1282,"該当２"))</f>
        <v/>
      </c>
      <c r="V1282" s="56" t="str">
        <f t="shared" si="217"/>
        <v/>
      </c>
      <c r="W1282" s="81" t="str">
        <f t="shared" si="218"/>
        <v/>
      </c>
      <c r="X1282" s="53" t="str">
        <f>IF(V1282="","",COUNTIF($V$7:V1282,"該当３"))</f>
        <v/>
      </c>
    </row>
    <row r="1283" spans="1:24">
      <c r="A1283" s="237">
        <v>2020316010</v>
      </c>
      <c r="B1283" s="237">
        <v>20</v>
      </c>
      <c r="C1283" s="238">
        <v>203</v>
      </c>
      <c r="D1283" s="239">
        <v>16</v>
      </c>
      <c r="E1283" s="238">
        <v>10</v>
      </c>
      <c r="F1283" s="237" t="s">
        <v>511</v>
      </c>
      <c r="G1283" s="237" t="s">
        <v>1416</v>
      </c>
      <c r="H1283" s="237" t="s">
        <v>1534</v>
      </c>
      <c r="I1283" s="237" t="s">
        <v>1540</v>
      </c>
      <c r="J1283" s="51"/>
      <c r="K1283" s="52" t="str">
        <f t="shared" si="219"/>
        <v/>
      </c>
      <c r="L1283" s="81" t="str">
        <f t="shared" si="220"/>
        <v/>
      </c>
      <c r="M1283" s="53" t="str">
        <f>IF(K1283="","",COUNTIF($K$7:K1283,"ﾘｽﾄ１"))</f>
        <v/>
      </c>
      <c r="N1283" s="53" t="str">
        <f t="shared" si="221"/>
        <v/>
      </c>
      <c r="O1283" s="54" t="str">
        <f t="shared" si="222"/>
        <v/>
      </c>
      <c r="P1283" s="53" t="str">
        <f t="shared" si="213"/>
        <v/>
      </c>
      <c r="Q1283" s="52" t="str">
        <f t="shared" si="214"/>
        <v/>
      </c>
      <c r="R1283" s="55" t="str">
        <f t="shared" si="215"/>
        <v/>
      </c>
      <c r="S1283" s="52" t="str">
        <f t="shared" si="223"/>
        <v/>
      </c>
      <c r="T1283" s="81" t="str">
        <f t="shared" si="216"/>
        <v/>
      </c>
      <c r="U1283" s="53" t="str">
        <f>IF(S1283="","",COUNTIF($S$7:S1283,"該当２"))</f>
        <v/>
      </c>
      <c r="V1283" s="56" t="str">
        <f t="shared" si="217"/>
        <v/>
      </c>
      <c r="W1283" s="81" t="str">
        <f t="shared" si="218"/>
        <v/>
      </c>
      <c r="X1283" s="53" t="str">
        <f>IF(V1283="","",COUNTIF($V$7:V1283,"該当３"))</f>
        <v/>
      </c>
    </row>
    <row r="1284" spans="1:24">
      <c r="A1284" s="237">
        <v>2020316011</v>
      </c>
      <c r="B1284" s="237">
        <v>20</v>
      </c>
      <c r="C1284" s="238">
        <v>203</v>
      </c>
      <c r="D1284" s="239">
        <v>16</v>
      </c>
      <c r="E1284" s="238">
        <v>11</v>
      </c>
      <c r="F1284" s="237" t="s">
        <v>511</v>
      </c>
      <c r="G1284" s="237" t="s">
        <v>1416</v>
      </c>
      <c r="H1284" s="237" t="s">
        <v>1534</v>
      </c>
      <c r="I1284" s="237" t="s">
        <v>1541</v>
      </c>
      <c r="J1284" s="51"/>
      <c r="K1284" s="52" t="str">
        <f t="shared" si="219"/>
        <v/>
      </c>
      <c r="L1284" s="81" t="str">
        <f t="shared" si="220"/>
        <v/>
      </c>
      <c r="M1284" s="53" t="str">
        <f>IF(K1284="","",COUNTIF($K$7:K1284,"ﾘｽﾄ１"))</f>
        <v/>
      </c>
      <c r="N1284" s="53" t="str">
        <f t="shared" si="221"/>
        <v/>
      </c>
      <c r="O1284" s="54" t="str">
        <f t="shared" si="222"/>
        <v/>
      </c>
      <c r="P1284" s="53" t="str">
        <f t="shared" si="213"/>
        <v/>
      </c>
      <c r="Q1284" s="52" t="str">
        <f t="shared" si="214"/>
        <v/>
      </c>
      <c r="R1284" s="55" t="str">
        <f t="shared" si="215"/>
        <v/>
      </c>
      <c r="S1284" s="52" t="str">
        <f t="shared" si="223"/>
        <v/>
      </c>
      <c r="T1284" s="81" t="str">
        <f t="shared" si="216"/>
        <v/>
      </c>
      <c r="U1284" s="53" t="str">
        <f>IF(S1284="","",COUNTIF($S$7:S1284,"該当２"))</f>
        <v/>
      </c>
      <c r="V1284" s="56" t="str">
        <f t="shared" si="217"/>
        <v/>
      </c>
      <c r="W1284" s="81" t="str">
        <f t="shared" si="218"/>
        <v/>
      </c>
      <c r="X1284" s="53" t="str">
        <f>IF(V1284="","",COUNTIF($V$7:V1284,"該当３"))</f>
        <v/>
      </c>
    </row>
    <row r="1285" spans="1:24">
      <c r="A1285" s="237">
        <v>2020316012</v>
      </c>
      <c r="B1285" s="237">
        <v>20</v>
      </c>
      <c r="C1285" s="238">
        <v>203</v>
      </c>
      <c r="D1285" s="239">
        <v>16</v>
      </c>
      <c r="E1285" s="238">
        <v>12</v>
      </c>
      <c r="F1285" s="237" t="s">
        <v>511</v>
      </c>
      <c r="G1285" s="237" t="s">
        <v>1416</v>
      </c>
      <c r="H1285" s="237" t="s">
        <v>1534</v>
      </c>
      <c r="I1285" s="237" t="s">
        <v>1257</v>
      </c>
      <c r="J1285" s="51"/>
      <c r="K1285" s="52" t="str">
        <f t="shared" si="219"/>
        <v/>
      </c>
      <c r="L1285" s="81" t="str">
        <f t="shared" si="220"/>
        <v/>
      </c>
      <c r="M1285" s="53" t="str">
        <f>IF(K1285="","",COUNTIF($K$7:K1285,"ﾘｽﾄ１"))</f>
        <v/>
      </c>
      <c r="N1285" s="53" t="str">
        <f t="shared" si="221"/>
        <v/>
      </c>
      <c r="O1285" s="54" t="str">
        <f t="shared" si="222"/>
        <v/>
      </c>
      <c r="P1285" s="53" t="str">
        <f t="shared" si="213"/>
        <v/>
      </c>
      <c r="Q1285" s="52" t="str">
        <f t="shared" si="214"/>
        <v/>
      </c>
      <c r="R1285" s="55" t="str">
        <f t="shared" si="215"/>
        <v/>
      </c>
      <c r="S1285" s="52" t="str">
        <f t="shared" si="223"/>
        <v/>
      </c>
      <c r="T1285" s="81" t="str">
        <f t="shared" si="216"/>
        <v/>
      </c>
      <c r="U1285" s="53" t="str">
        <f>IF(S1285="","",COUNTIF($S$7:S1285,"該当２"))</f>
        <v/>
      </c>
      <c r="V1285" s="56" t="str">
        <f t="shared" si="217"/>
        <v/>
      </c>
      <c r="W1285" s="81" t="str">
        <f t="shared" si="218"/>
        <v/>
      </c>
      <c r="X1285" s="53" t="str">
        <f>IF(V1285="","",COUNTIF($V$7:V1285,"該当３"))</f>
        <v/>
      </c>
    </row>
    <row r="1286" spans="1:24">
      <c r="A1286" s="237">
        <v>2020317000</v>
      </c>
      <c r="B1286" s="237">
        <v>20</v>
      </c>
      <c r="C1286" s="238">
        <v>203</v>
      </c>
      <c r="D1286" s="239">
        <v>17</v>
      </c>
      <c r="E1286" s="238">
        <v>0</v>
      </c>
      <c r="F1286" s="237" t="s">
        <v>511</v>
      </c>
      <c r="G1286" s="237" t="s">
        <v>1416</v>
      </c>
      <c r="H1286" s="237" t="s">
        <v>1542</v>
      </c>
      <c r="I1286" s="237"/>
      <c r="J1286" s="51"/>
      <c r="K1286" s="52" t="str">
        <f t="shared" si="219"/>
        <v/>
      </c>
      <c r="L1286" s="81" t="str">
        <f t="shared" si="220"/>
        <v/>
      </c>
      <c r="M1286" s="53" t="str">
        <f>IF(K1286="","",COUNTIF($K$7:K1286,"ﾘｽﾄ１"))</f>
        <v/>
      </c>
      <c r="N1286" s="53" t="str">
        <f t="shared" si="221"/>
        <v/>
      </c>
      <c r="O1286" s="54" t="str">
        <f t="shared" si="222"/>
        <v/>
      </c>
      <c r="P1286" s="53" t="str">
        <f t="shared" si="213"/>
        <v/>
      </c>
      <c r="Q1286" s="52" t="str">
        <f t="shared" si="214"/>
        <v/>
      </c>
      <c r="R1286" s="55" t="str">
        <f t="shared" si="215"/>
        <v/>
      </c>
      <c r="S1286" s="52" t="str">
        <f t="shared" si="223"/>
        <v/>
      </c>
      <c r="T1286" s="81" t="str">
        <f t="shared" si="216"/>
        <v/>
      </c>
      <c r="U1286" s="53" t="str">
        <f>IF(S1286="","",COUNTIF($S$7:S1286,"該当２"))</f>
        <v/>
      </c>
      <c r="V1286" s="56" t="str">
        <f t="shared" si="217"/>
        <v/>
      </c>
      <c r="W1286" s="81" t="str">
        <f t="shared" si="218"/>
        <v/>
      </c>
      <c r="X1286" s="53" t="str">
        <f>IF(V1286="","",COUNTIF($V$7:V1286,"該当３"))</f>
        <v/>
      </c>
    </row>
    <row r="1287" spans="1:24">
      <c r="A1287" s="237">
        <v>2020317001</v>
      </c>
      <c r="B1287" s="237">
        <v>20</v>
      </c>
      <c r="C1287" s="238">
        <v>203</v>
      </c>
      <c r="D1287" s="239">
        <v>17</v>
      </c>
      <c r="E1287" s="238">
        <v>1</v>
      </c>
      <c r="F1287" s="237" t="s">
        <v>511</v>
      </c>
      <c r="G1287" s="237" t="s">
        <v>1416</v>
      </c>
      <c r="H1287" s="237" t="s">
        <v>1542</v>
      </c>
      <c r="I1287" s="237" t="s">
        <v>1543</v>
      </c>
      <c r="J1287" s="51"/>
      <c r="K1287" s="52" t="str">
        <f t="shared" si="219"/>
        <v/>
      </c>
      <c r="L1287" s="81" t="str">
        <f t="shared" si="220"/>
        <v/>
      </c>
      <c r="M1287" s="53" t="str">
        <f>IF(K1287="","",COUNTIF($K$7:K1287,"ﾘｽﾄ１"))</f>
        <v/>
      </c>
      <c r="N1287" s="53" t="str">
        <f t="shared" si="221"/>
        <v/>
      </c>
      <c r="O1287" s="54" t="str">
        <f t="shared" si="222"/>
        <v/>
      </c>
      <c r="P1287" s="53" t="str">
        <f t="shared" si="213"/>
        <v/>
      </c>
      <c r="Q1287" s="52" t="str">
        <f t="shared" si="214"/>
        <v/>
      </c>
      <c r="R1287" s="55" t="str">
        <f t="shared" si="215"/>
        <v/>
      </c>
      <c r="S1287" s="52" t="str">
        <f t="shared" si="223"/>
        <v/>
      </c>
      <c r="T1287" s="81" t="str">
        <f t="shared" si="216"/>
        <v/>
      </c>
      <c r="U1287" s="53" t="str">
        <f>IF(S1287="","",COUNTIF($S$7:S1287,"該当２"))</f>
        <v/>
      </c>
      <c r="V1287" s="56" t="str">
        <f t="shared" si="217"/>
        <v/>
      </c>
      <c r="W1287" s="81" t="str">
        <f t="shared" si="218"/>
        <v/>
      </c>
      <c r="X1287" s="53" t="str">
        <f>IF(V1287="","",COUNTIF($V$7:V1287,"該当３"))</f>
        <v/>
      </c>
    </row>
    <row r="1288" spans="1:24">
      <c r="A1288" s="237">
        <v>2020317002</v>
      </c>
      <c r="B1288" s="237">
        <v>20</v>
      </c>
      <c r="C1288" s="238">
        <v>203</v>
      </c>
      <c r="D1288" s="239">
        <v>17</v>
      </c>
      <c r="E1288" s="238">
        <v>2</v>
      </c>
      <c r="F1288" s="237" t="s">
        <v>511</v>
      </c>
      <c r="G1288" s="237" t="s">
        <v>1416</v>
      </c>
      <c r="H1288" s="237" t="s">
        <v>1542</v>
      </c>
      <c r="I1288" s="237" t="s">
        <v>1544</v>
      </c>
      <c r="J1288" s="51"/>
      <c r="K1288" s="52" t="str">
        <f t="shared" si="219"/>
        <v/>
      </c>
      <c r="L1288" s="81" t="str">
        <f t="shared" si="220"/>
        <v/>
      </c>
      <c r="M1288" s="53" t="str">
        <f>IF(K1288="","",COUNTIF($K$7:K1288,"ﾘｽﾄ１"))</f>
        <v/>
      </c>
      <c r="N1288" s="53" t="str">
        <f t="shared" si="221"/>
        <v/>
      </c>
      <c r="O1288" s="54" t="str">
        <f t="shared" si="222"/>
        <v/>
      </c>
      <c r="P1288" s="53" t="str">
        <f t="shared" si="213"/>
        <v/>
      </c>
      <c r="Q1288" s="52" t="str">
        <f t="shared" si="214"/>
        <v/>
      </c>
      <c r="R1288" s="55" t="str">
        <f t="shared" si="215"/>
        <v/>
      </c>
      <c r="S1288" s="52" t="str">
        <f t="shared" si="223"/>
        <v/>
      </c>
      <c r="T1288" s="81" t="str">
        <f t="shared" si="216"/>
        <v/>
      </c>
      <c r="U1288" s="53" t="str">
        <f>IF(S1288="","",COUNTIF($S$7:S1288,"該当２"))</f>
        <v/>
      </c>
      <c r="V1288" s="56" t="str">
        <f t="shared" si="217"/>
        <v/>
      </c>
      <c r="W1288" s="81" t="str">
        <f t="shared" si="218"/>
        <v/>
      </c>
      <c r="X1288" s="53" t="str">
        <f>IF(V1288="","",COUNTIF($V$7:V1288,"該当３"))</f>
        <v/>
      </c>
    </row>
    <row r="1289" spans="1:24">
      <c r="A1289" s="237">
        <v>2020317003</v>
      </c>
      <c r="B1289" s="237">
        <v>20</v>
      </c>
      <c r="C1289" s="238">
        <v>203</v>
      </c>
      <c r="D1289" s="239">
        <v>17</v>
      </c>
      <c r="E1289" s="238">
        <v>3</v>
      </c>
      <c r="F1289" s="237" t="s">
        <v>511</v>
      </c>
      <c r="G1289" s="237" t="s">
        <v>1416</v>
      </c>
      <c r="H1289" s="237" t="s">
        <v>1542</v>
      </c>
      <c r="I1289" s="237" t="s">
        <v>454</v>
      </c>
      <c r="J1289" s="51"/>
      <c r="K1289" s="52" t="str">
        <f t="shared" si="219"/>
        <v/>
      </c>
      <c r="L1289" s="81" t="str">
        <f t="shared" si="220"/>
        <v/>
      </c>
      <c r="M1289" s="53" t="str">
        <f>IF(K1289="","",COUNTIF($K$7:K1289,"ﾘｽﾄ１"))</f>
        <v/>
      </c>
      <c r="N1289" s="53" t="str">
        <f t="shared" si="221"/>
        <v/>
      </c>
      <c r="O1289" s="54" t="str">
        <f t="shared" si="222"/>
        <v/>
      </c>
      <c r="P1289" s="53" t="str">
        <f t="shared" si="213"/>
        <v/>
      </c>
      <c r="Q1289" s="52" t="str">
        <f t="shared" si="214"/>
        <v/>
      </c>
      <c r="R1289" s="55" t="str">
        <f t="shared" si="215"/>
        <v/>
      </c>
      <c r="S1289" s="52" t="str">
        <f t="shared" si="223"/>
        <v/>
      </c>
      <c r="T1289" s="81" t="str">
        <f t="shared" si="216"/>
        <v/>
      </c>
      <c r="U1289" s="53" t="str">
        <f>IF(S1289="","",COUNTIF($S$7:S1289,"該当２"))</f>
        <v/>
      </c>
      <c r="V1289" s="56" t="str">
        <f t="shared" si="217"/>
        <v/>
      </c>
      <c r="W1289" s="81" t="str">
        <f t="shared" si="218"/>
        <v/>
      </c>
      <c r="X1289" s="53" t="str">
        <f>IF(V1289="","",COUNTIF($V$7:V1289,"該当３"))</f>
        <v/>
      </c>
    </row>
    <row r="1290" spans="1:24">
      <c r="A1290" s="237">
        <v>2020317004</v>
      </c>
      <c r="B1290" s="237">
        <v>20</v>
      </c>
      <c r="C1290" s="238">
        <v>203</v>
      </c>
      <c r="D1290" s="239">
        <v>17</v>
      </c>
      <c r="E1290" s="238">
        <v>4</v>
      </c>
      <c r="F1290" s="237" t="s">
        <v>511</v>
      </c>
      <c r="G1290" s="237" t="s">
        <v>1416</v>
      </c>
      <c r="H1290" s="237" t="s">
        <v>1542</v>
      </c>
      <c r="I1290" s="237" t="s">
        <v>1545</v>
      </c>
      <c r="J1290" s="51"/>
      <c r="K1290" s="52" t="str">
        <f t="shared" si="219"/>
        <v/>
      </c>
      <c r="L1290" s="81" t="str">
        <f t="shared" si="220"/>
        <v/>
      </c>
      <c r="M1290" s="53" t="str">
        <f>IF(K1290="","",COUNTIF($K$7:K1290,"ﾘｽﾄ１"))</f>
        <v/>
      </c>
      <c r="N1290" s="53" t="str">
        <f t="shared" si="221"/>
        <v/>
      </c>
      <c r="O1290" s="54" t="str">
        <f t="shared" si="222"/>
        <v/>
      </c>
      <c r="P1290" s="53" t="str">
        <f t="shared" ref="P1290:P1353" si="224">IF(O1290="該当１",G1290,"")</f>
        <v/>
      </c>
      <c r="Q1290" s="52" t="str">
        <f t="shared" ref="Q1290:Q1353" si="225">IF(O1290="該当１","ﾘｽﾄ2","")</f>
        <v/>
      </c>
      <c r="R1290" s="55" t="str">
        <f t="shared" ref="R1290:R1353" si="226">IF(Q1290="ﾘｽﾄ2",H1290,"")</f>
        <v/>
      </c>
      <c r="S1290" s="52" t="str">
        <f t="shared" si="223"/>
        <v/>
      </c>
      <c r="T1290" s="81" t="str">
        <f t="shared" ref="T1290:T1353" si="227">IF(S1290="該当２",H1290,"")</f>
        <v/>
      </c>
      <c r="U1290" s="53" t="str">
        <f>IF(S1290="","",COUNTIF($S$7:S1290,"該当２"))</f>
        <v/>
      </c>
      <c r="V1290" s="56" t="str">
        <f t="shared" ref="V1290:V1353" si="228">IF(AND($S$2=H1290,E1290&gt;0,E1290&lt;998),"該当３","")</f>
        <v/>
      </c>
      <c r="W1290" s="81" t="str">
        <f t="shared" ref="W1290:W1353" si="229">IF(V1290="該当３",I1290,"")</f>
        <v/>
      </c>
      <c r="X1290" s="53" t="str">
        <f>IF(V1290="","",COUNTIF($V$7:V1290,"該当３"))</f>
        <v/>
      </c>
    </row>
    <row r="1291" spans="1:24">
      <c r="A1291" s="237">
        <v>2020317005</v>
      </c>
      <c r="B1291" s="237">
        <v>20</v>
      </c>
      <c r="C1291" s="238">
        <v>203</v>
      </c>
      <c r="D1291" s="239">
        <v>17</v>
      </c>
      <c r="E1291" s="238">
        <v>5</v>
      </c>
      <c r="F1291" s="237" t="s">
        <v>511</v>
      </c>
      <c r="G1291" s="237" t="s">
        <v>1416</v>
      </c>
      <c r="H1291" s="237" t="s">
        <v>1542</v>
      </c>
      <c r="I1291" s="237" t="s">
        <v>445</v>
      </c>
      <c r="J1291" s="51"/>
      <c r="K1291" s="52" t="str">
        <f t="shared" ref="K1291:K1354" si="230">IF(AND($C1291&gt;0,$H1291=""),"ﾘｽﾄ１","")</f>
        <v/>
      </c>
      <c r="L1291" s="81" t="str">
        <f t="shared" ref="L1291:L1354" si="231">IF(K1291="ﾘｽﾄ１",G1291,"")</f>
        <v/>
      </c>
      <c r="M1291" s="53" t="str">
        <f>IF(K1291="","",COUNTIF($K$7:K1291,"ﾘｽﾄ１"))</f>
        <v/>
      </c>
      <c r="N1291" s="53" t="str">
        <f t="shared" ref="N1291:N1354" si="232">IF(AND(D1291=0,E1291&gt;0),"同一区","")</f>
        <v/>
      </c>
      <c r="O1291" s="54" t="str">
        <f t="shared" ref="O1291:O1354" si="233">IF(AND(EXACT($K$2,G1291),H1291&gt;0),"該当１","")</f>
        <v/>
      </c>
      <c r="P1291" s="53" t="str">
        <f t="shared" si="224"/>
        <v/>
      </c>
      <c r="Q1291" s="52" t="str">
        <f t="shared" si="225"/>
        <v/>
      </c>
      <c r="R1291" s="55" t="str">
        <f t="shared" si="226"/>
        <v/>
      </c>
      <c r="S1291" s="52" t="str">
        <f t="shared" ref="S1291:S1354" si="234">IF(AND(Q1291="ﾘｽﾄ2",OR(I1291=0,AND(N1291="同一区",E1291=1))),"該当２","")</f>
        <v/>
      </c>
      <c r="T1291" s="81" t="str">
        <f t="shared" si="227"/>
        <v/>
      </c>
      <c r="U1291" s="53" t="str">
        <f>IF(S1291="","",COUNTIF($S$7:S1291,"該当２"))</f>
        <v/>
      </c>
      <c r="V1291" s="56" t="str">
        <f t="shared" si="228"/>
        <v/>
      </c>
      <c r="W1291" s="81" t="str">
        <f t="shared" si="229"/>
        <v/>
      </c>
      <c r="X1291" s="53" t="str">
        <f>IF(V1291="","",COUNTIF($V$7:V1291,"該当３"))</f>
        <v/>
      </c>
    </row>
    <row r="1292" spans="1:24">
      <c r="A1292" s="237">
        <v>2020317006</v>
      </c>
      <c r="B1292" s="237">
        <v>20</v>
      </c>
      <c r="C1292" s="238">
        <v>203</v>
      </c>
      <c r="D1292" s="239">
        <v>17</v>
      </c>
      <c r="E1292" s="238">
        <v>6</v>
      </c>
      <c r="F1292" s="237" t="s">
        <v>511</v>
      </c>
      <c r="G1292" s="237" t="s">
        <v>1416</v>
      </c>
      <c r="H1292" s="237" t="s">
        <v>1542</v>
      </c>
      <c r="I1292" s="237" t="s">
        <v>1546</v>
      </c>
      <c r="J1292" s="51"/>
      <c r="K1292" s="52" t="str">
        <f t="shared" si="230"/>
        <v/>
      </c>
      <c r="L1292" s="81" t="str">
        <f t="shared" si="231"/>
        <v/>
      </c>
      <c r="M1292" s="53" t="str">
        <f>IF(K1292="","",COUNTIF($K$7:K1292,"ﾘｽﾄ１"))</f>
        <v/>
      </c>
      <c r="N1292" s="53" t="str">
        <f t="shared" si="232"/>
        <v/>
      </c>
      <c r="O1292" s="54" t="str">
        <f t="shared" si="233"/>
        <v/>
      </c>
      <c r="P1292" s="53" t="str">
        <f t="shared" si="224"/>
        <v/>
      </c>
      <c r="Q1292" s="52" t="str">
        <f t="shared" si="225"/>
        <v/>
      </c>
      <c r="R1292" s="55" t="str">
        <f t="shared" si="226"/>
        <v/>
      </c>
      <c r="S1292" s="52" t="str">
        <f t="shared" si="234"/>
        <v/>
      </c>
      <c r="T1292" s="81" t="str">
        <f t="shared" si="227"/>
        <v/>
      </c>
      <c r="U1292" s="53" t="str">
        <f>IF(S1292="","",COUNTIF($S$7:S1292,"該当２"))</f>
        <v/>
      </c>
      <c r="V1292" s="56" t="str">
        <f t="shared" si="228"/>
        <v/>
      </c>
      <c r="W1292" s="81" t="str">
        <f t="shared" si="229"/>
        <v/>
      </c>
      <c r="X1292" s="53" t="str">
        <f>IF(V1292="","",COUNTIF($V$7:V1292,"該当３"))</f>
        <v/>
      </c>
    </row>
    <row r="1293" spans="1:24">
      <c r="A1293" s="237">
        <v>2020318000</v>
      </c>
      <c r="B1293" s="237">
        <v>20</v>
      </c>
      <c r="C1293" s="238">
        <v>203</v>
      </c>
      <c r="D1293" s="239">
        <v>18</v>
      </c>
      <c r="E1293" s="238">
        <v>0</v>
      </c>
      <c r="F1293" s="237" t="s">
        <v>511</v>
      </c>
      <c r="G1293" s="237" t="s">
        <v>1416</v>
      </c>
      <c r="H1293" s="237" t="s">
        <v>1547</v>
      </c>
      <c r="I1293" s="237"/>
      <c r="J1293" s="51"/>
      <c r="K1293" s="52" t="str">
        <f t="shared" si="230"/>
        <v/>
      </c>
      <c r="L1293" s="81" t="str">
        <f t="shared" si="231"/>
        <v/>
      </c>
      <c r="M1293" s="53" t="str">
        <f>IF(K1293="","",COUNTIF($K$7:K1293,"ﾘｽﾄ１"))</f>
        <v/>
      </c>
      <c r="N1293" s="53" t="str">
        <f t="shared" si="232"/>
        <v/>
      </c>
      <c r="O1293" s="54" t="str">
        <f t="shared" si="233"/>
        <v/>
      </c>
      <c r="P1293" s="53" t="str">
        <f t="shared" si="224"/>
        <v/>
      </c>
      <c r="Q1293" s="52" t="str">
        <f t="shared" si="225"/>
        <v/>
      </c>
      <c r="R1293" s="55" t="str">
        <f t="shared" si="226"/>
        <v/>
      </c>
      <c r="S1293" s="52" t="str">
        <f t="shared" si="234"/>
        <v/>
      </c>
      <c r="T1293" s="81" t="str">
        <f t="shared" si="227"/>
        <v/>
      </c>
      <c r="U1293" s="53" t="str">
        <f>IF(S1293="","",COUNTIF($S$7:S1293,"該当２"))</f>
        <v/>
      </c>
      <c r="V1293" s="56" t="str">
        <f t="shared" si="228"/>
        <v/>
      </c>
      <c r="W1293" s="81" t="str">
        <f t="shared" si="229"/>
        <v/>
      </c>
      <c r="X1293" s="53" t="str">
        <f>IF(V1293="","",COUNTIF($V$7:V1293,"該当３"))</f>
        <v/>
      </c>
    </row>
    <row r="1294" spans="1:24">
      <c r="A1294" s="237">
        <v>2020318001</v>
      </c>
      <c r="B1294" s="237">
        <v>20</v>
      </c>
      <c r="C1294" s="238">
        <v>203</v>
      </c>
      <c r="D1294" s="239">
        <v>18</v>
      </c>
      <c r="E1294" s="238">
        <v>1</v>
      </c>
      <c r="F1294" s="237" t="s">
        <v>511</v>
      </c>
      <c r="G1294" s="237" t="s">
        <v>1416</v>
      </c>
      <c r="H1294" s="237" t="s">
        <v>1547</v>
      </c>
      <c r="I1294" s="237" t="s">
        <v>298</v>
      </c>
      <c r="J1294" s="51"/>
      <c r="K1294" s="52" t="str">
        <f t="shared" si="230"/>
        <v/>
      </c>
      <c r="L1294" s="81" t="str">
        <f t="shared" si="231"/>
        <v/>
      </c>
      <c r="M1294" s="53" t="str">
        <f>IF(K1294="","",COUNTIF($K$7:K1294,"ﾘｽﾄ１"))</f>
        <v/>
      </c>
      <c r="N1294" s="53" t="str">
        <f t="shared" si="232"/>
        <v/>
      </c>
      <c r="O1294" s="54" t="str">
        <f t="shared" si="233"/>
        <v/>
      </c>
      <c r="P1294" s="53" t="str">
        <f t="shared" si="224"/>
        <v/>
      </c>
      <c r="Q1294" s="52" t="str">
        <f t="shared" si="225"/>
        <v/>
      </c>
      <c r="R1294" s="55" t="str">
        <f t="shared" si="226"/>
        <v/>
      </c>
      <c r="S1294" s="52" t="str">
        <f t="shared" si="234"/>
        <v/>
      </c>
      <c r="T1294" s="81" t="str">
        <f t="shared" si="227"/>
        <v/>
      </c>
      <c r="U1294" s="53" t="str">
        <f>IF(S1294="","",COUNTIF($S$7:S1294,"該当２"))</f>
        <v/>
      </c>
      <c r="V1294" s="56" t="str">
        <f t="shared" si="228"/>
        <v/>
      </c>
      <c r="W1294" s="81" t="str">
        <f t="shared" si="229"/>
        <v/>
      </c>
      <c r="X1294" s="53" t="str">
        <f>IF(V1294="","",COUNTIF($V$7:V1294,"該当３"))</f>
        <v/>
      </c>
    </row>
    <row r="1295" spans="1:24">
      <c r="A1295" s="237">
        <v>2020318002</v>
      </c>
      <c r="B1295" s="237">
        <v>20</v>
      </c>
      <c r="C1295" s="238">
        <v>203</v>
      </c>
      <c r="D1295" s="239">
        <v>18</v>
      </c>
      <c r="E1295" s="238">
        <v>2</v>
      </c>
      <c r="F1295" s="237" t="s">
        <v>511</v>
      </c>
      <c r="G1295" s="237" t="s">
        <v>1416</v>
      </c>
      <c r="H1295" s="237" t="s">
        <v>1547</v>
      </c>
      <c r="I1295" s="237" t="s">
        <v>1548</v>
      </c>
      <c r="J1295" s="51"/>
      <c r="K1295" s="52" t="str">
        <f t="shared" si="230"/>
        <v/>
      </c>
      <c r="L1295" s="81" t="str">
        <f t="shared" si="231"/>
        <v/>
      </c>
      <c r="M1295" s="53" t="str">
        <f>IF(K1295="","",COUNTIF($K$7:K1295,"ﾘｽﾄ１"))</f>
        <v/>
      </c>
      <c r="N1295" s="53" t="str">
        <f t="shared" si="232"/>
        <v/>
      </c>
      <c r="O1295" s="54" t="str">
        <f t="shared" si="233"/>
        <v/>
      </c>
      <c r="P1295" s="53" t="str">
        <f t="shared" si="224"/>
        <v/>
      </c>
      <c r="Q1295" s="52" t="str">
        <f t="shared" si="225"/>
        <v/>
      </c>
      <c r="R1295" s="55" t="str">
        <f t="shared" si="226"/>
        <v/>
      </c>
      <c r="S1295" s="52" t="str">
        <f t="shared" si="234"/>
        <v/>
      </c>
      <c r="T1295" s="81" t="str">
        <f t="shared" si="227"/>
        <v/>
      </c>
      <c r="U1295" s="53" t="str">
        <f>IF(S1295="","",COUNTIF($S$7:S1295,"該当２"))</f>
        <v/>
      </c>
      <c r="V1295" s="56" t="str">
        <f t="shared" si="228"/>
        <v/>
      </c>
      <c r="W1295" s="81" t="str">
        <f t="shared" si="229"/>
        <v/>
      </c>
      <c r="X1295" s="53" t="str">
        <f>IF(V1295="","",COUNTIF($V$7:V1295,"該当３"))</f>
        <v/>
      </c>
    </row>
    <row r="1296" spans="1:24">
      <c r="A1296" s="237">
        <v>2020318003</v>
      </c>
      <c r="B1296" s="237">
        <v>20</v>
      </c>
      <c r="C1296" s="238">
        <v>203</v>
      </c>
      <c r="D1296" s="239">
        <v>18</v>
      </c>
      <c r="E1296" s="238">
        <v>3</v>
      </c>
      <c r="F1296" s="237" t="s">
        <v>511</v>
      </c>
      <c r="G1296" s="237" t="s">
        <v>1416</v>
      </c>
      <c r="H1296" s="237" t="s">
        <v>1547</v>
      </c>
      <c r="I1296" s="237" t="s">
        <v>1549</v>
      </c>
      <c r="J1296" s="51"/>
      <c r="K1296" s="52" t="str">
        <f t="shared" si="230"/>
        <v/>
      </c>
      <c r="L1296" s="81" t="str">
        <f t="shared" si="231"/>
        <v/>
      </c>
      <c r="M1296" s="53" t="str">
        <f>IF(K1296="","",COUNTIF($K$7:K1296,"ﾘｽﾄ１"))</f>
        <v/>
      </c>
      <c r="N1296" s="53" t="str">
        <f t="shared" si="232"/>
        <v/>
      </c>
      <c r="O1296" s="54" t="str">
        <f t="shared" si="233"/>
        <v/>
      </c>
      <c r="P1296" s="53" t="str">
        <f t="shared" si="224"/>
        <v/>
      </c>
      <c r="Q1296" s="52" t="str">
        <f t="shared" si="225"/>
        <v/>
      </c>
      <c r="R1296" s="55" t="str">
        <f t="shared" si="226"/>
        <v/>
      </c>
      <c r="S1296" s="52" t="str">
        <f t="shared" si="234"/>
        <v/>
      </c>
      <c r="T1296" s="81" t="str">
        <f t="shared" si="227"/>
        <v/>
      </c>
      <c r="U1296" s="53" t="str">
        <f>IF(S1296="","",COUNTIF($S$7:S1296,"該当２"))</f>
        <v/>
      </c>
      <c r="V1296" s="56" t="str">
        <f t="shared" si="228"/>
        <v/>
      </c>
      <c r="W1296" s="81" t="str">
        <f t="shared" si="229"/>
        <v/>
      </c>
      <c r="X1296" s="53" t="str">
        <f>IF(V1296="","",COUNTIF($V$7:V1296,"該当３"))</f>
        <v/>
      </c>
    </row>
    <row r="1297" spans="1:24">
      <c r="A1297" s="237">
        <v>2020318004</v>
      </c>
      <c r="B1297" s="237">
        <v>20</v>
      </c>
      <c r="C1297" s="238">
        <v>203</v>
      </c>
      <c r="D1297" s="239">
        <v>18</v>
      </c>
      <c r="E1297" s="238">
        <v>4</v>
      </c>
      <c r="F1297" s="237" t="s">
        <v>511</v>
      </c>
      <c r="G1297" s="237" t="s">
        <v>1416</v>
      </c>
      <c r="H1297" s="237" t="s">
        <v>1547</v>
      </c>
      <c r="I1297" s="237" t="s">
        <v>1550</v>
      </c>
      <c r="J1297" s="51"/>
      <c r="K1297" s="52" t="str">
        <f t="shared" si="230"/>
        <v/>
      </c>
      <c r="L1297" s="81" t="str">
        <f t="shared" si="231"/>
        <v/>
      </c>
      <c r="M1297" s="53" t="str">
        <f>IF(K1297="","",COUNTIF($K$7:K1297,"ﾘｽﾄ１"))</f>
        <v/>
      </c>
      <c r="N1297" s="53" t="str">
        <f t="shared" si="232"/>
        <v/>
      </c>
      <c r="O1297" s="54" t="str">
        <f t="shared" si="233"/>
        <v/>
      </c>
      <c r="P1297" s="53" t="str">
        <f t="shared" si="224"/>
        <v/>
      </c>
      <c r="Q1297" s="52" t="str">
        <f t="shared" si="225"/>
        <v/>
      </c>
      <c r="R1297" s="55" t="str">
        <f t="shared" si="226"/>
        <v/>
      </c>
      <c r="S1297" s="52" t="str">
        <f t="shared" si="234"/>
        <v/>
      </c>
      <c r="T1297" s="81" t="str">
        <f t="shared" si="227"/>
        <v/>
      </c>
      <c r="U1297" s="53" t="str">
        <f>IF(S1297="","",COUNTIF($S$7:S1297,"該当２"))</f>
        <v/>
      </c>
      <c r="V1297" s="56" t="str">
        <f t="shared" si="228"/>
        <v/>
      </c>
      <c r="W1297" s="81" t="str">
        <f t="shared" si="229"/>
        <v/>
      </c>
      <c r="X1297" s="53" t="str">
        <f>IF(V1297="","",COUNTIF($V$7:V1297,"該当３"))</f>
        <v/>
      </c>
    </row>
    <row r="1298" spans="1:24">
      <c r="A1298" s="237">
        <v>2020318005</v>
      </c>
      <c r="B1298" s="237">
        <v>20</v>
      </c>
      <c r="C1298" s="238">
        <v>203</v>
      </c>
      <c r="D1298" s="239">
        <v>18</v>
      </c>
      <c r="E1298" s="238">
        <v>5</v>
      </c>
      <c r="F1298" s="237" t="s">
        <v>511</v>
      </c>
      <c r="G1298" s="237" t="s">
        <v>1416</v>
      </c>
      <c r="H1298" s="237" t="s">
        <v>1547</v>
      </c>
      <c r="I1298" s="237" t="s">
        <v>5</v>
      </c>
      <c r="J1298" s="51"/>
      <c r="K1298" s="52" t="str">
        <f t="shared" si="230"/>
        <v/>
      </c>
      <c r="L1298" s="81" t="str">
        <f t="shared" si="231"/>
        <v/>
      </c>
      <c r="M1298" s="53" t="str">
        <f>IF(K1298="","",COUNTIF($K$7:K1298,"ﾘｽﾄ１"))</f>
        <v/>
      </c>
      <c r="N1298" s="53" t="str">
        <f t="shared" si="232"/>
        <v/>
      </c>
      <c r="O1298" s="54" t="str">
        <f t="shared" si="233"/>
        <v/>
      </c>
      <c r="P1298" s="53" t="str">
        <f t="shared" si="224"/>
        <v/>
      </c>
      <c r="Q1298" s="52" t="str">
        <f t="shared" si="225"/>
        <v/>
      </c>
      <c r="R1298" s="55" t="str">
        <f t="shared" si="226"/>
        <v/>
      </c>
      <c r="S1298" s="52" t="str">
        <f t="shared" si="234"/>
        <v/>
      </c>
      <c r="T1298" s="81" t="str">
        <f t="shared" si="227"/>
        <v/>
      </c>
      <c r="U1298" s="53" t="str">
        <f>IF(S1298="","",COUNTIF($S$7:S1298,"該当２"))</f>
        <v/>
      </c>
      <c r="V1298" s="56" t="str">
        <f t="shared" si="228"/>
        <v/>
      </c>
      <c r="W1298" s="81" t="str">
        <f t="shared" si="229"/>
        <v/>
      </c>
      <c r="X1298" s="53" t="str">
        <f>IF(V1298="","",COUNTIF($V$7:V1298,"該当３"))</f>
        <v/>
      </c>
    </row>
    <row r="1299" spans="1:24">
      <c r="A1299" s="237">
        <v>2020318006</v>
      </c>
      <c r="B1299" s="237">
        <v>20</v>
      </c>
      <c r="C1299" s="238">
        <v>203</v>
      </c>
      <c r="D1299" s="239">
        <v>18</v>
      </c>
      <c r="E1299" s="238">
        <v>6</v>
      </c>
      <c r="F1299" s="237" t="s">
        <v>511</v>
      </c>
      <c r="G1299" s="237" t="s">
        <v>1416</v>
      </c>
      <c r="H1299" s="237" t="s">
        <v>1547</v>
      </c>
      <c r="I1299" s="237" t="s">
        <v>1321</v>
      </c>
      <c r="J1299" s="51"/>
      <c r="K1299" s="52" t="str">
        <f t="shared" si="230"/>
        <v/>
      </c>
      <c r="L1299" s="81" t="str">
        <f t="shared" si="231"/>
        <v/>
      </c>
      <c r="M1299" s="53" t="str">
        <f>IF(K1299="","",COUNTIF($K$7:K1299,"ﾘｽﾄ１"))</f>
        <v/>
      </c>
      <c r="N1299" s="53" t="str">
        <f t="shared" si="232"/>
        <v/>
      </c>
      <c r="O1299" s="54" t="str">
        <f t="shared" si="233"/>
        <v/>
      </c>
      <c r="P1299" s="53" t="str">
        <f t="shared" si="224"/>
        <v/>
      </c>
      <c r="Q1299" s="52" t="str">
        <f t="shared" si="225"/>
        <v/>
      </c>
      <c r="R1299" s="55" t="str">
        <f t="shared" si="226"/>
        <v/>
      </c>
      <c r="S1299" s="52" t="str">
        <f t="shared" si="234"/>
        <v/>
      </c>
      <c r="T1299" s="81" t="str">
        <f t="shared" si="227"/>
        <v/>
      </c>
      <c r="U1299" s="53" t="str">
        <f>IF(S1299="","",COUNTIF($S$7:S1299,"該当２"))</f>
        <v/>
      </c>
      <c r="V1299" s="56" t="str">
        <f t="shared" si="228"/>
        <v/>
      </c>
      <c r="W1299" s="81" t="str">
        <f t="shared" si="229"/>
        <v/>
      </c>
      <c r="X1299" s="53" t="str">
        <f>IF(V1299="","",COUNTIF($V$7:V1299,"該当３"))</f>
        <v/>
      </c>
    </row>
    <row r="1300" spans="1:24">
      <c r="A1300" s="237">
        <v>2020318007</v>
      </c>
      <c r="B1300" s="237">
        <v>20</v>
      </c>
      <c r="C1300" s="238">
        <v>203</v>
      </c>
      <c r="D1300" s="239">
        <v>18</v>
      </c>
      <c r="E1300" s="238">
        <v>7</v>
      </c>
      <c r="F1300" s="237" t="s">
        <v>511</v>
      </c>
      <c r="G1300" s="237" t="s">
        <v>1416</v>
      </c>
      <c r="H1300" s="237" t="s">
        <v>1547</v>
      </c>
      <c r="I1300" s="237" t="s">
        <v>1551</v>
      </c>
      <c r="J1300" s="51"/>
      <c r="K1300" s="52" t="str">
        <f t="shared" si="230"/>
        <v/>
      </c>
      <c r="L1300" s="81" t="str">
        <f t="shared" si="231"/>
        <v/>
      </c>
      <c r="M1300" s="53" t="str">
        <f>IF(K1300="","",COUNTIF($K$7:K1300,"ﾘｽﾄ１"))</f>
        <v/>
      </c>
      <c r="N1300" s="53" t="str">
        <f t="shared" si="232"/>
        <v/>
      </c>
      <c r="O1300" s="54" t="str">
        <f t="shared" si="233"/>
        <v/>
      </c>
      <c r="P1300" s="53" t="str">
        <f t="shared" si="224"/>
        <v/>
      </c>
      <c r="Q1300" s="52" t="str">
        <f t="shared" si="225"/>
        <v/>
      </c>
      <c r="R1300" s="55" t="str">
        <f t="shared" si="226"/>
        <v/>
      </c>
      <c r="S1300" s="52" t="str">
        <f t="shared" si="234"/>
        <v/>
      </c>
      <c r="T1300" s="81" t="str">
        <f t="shared" si="227"/>
        <v/>
      </c>
      <c r="U1300" s="53" t="str">
        <f>IF(S1300="","",COUNTIF($S$7:S1300,"該当２"))</f>
        <v/>
      </c>
      <c r="V1300" s="56" t="str">
        <f t="shared" si="228"/>
        <v/>
      </c>
      <c r="W1300" s="81" t="str">
        <f t="shared" si="229"/>
        <v/>
      </c>
      <c r="X1300" s="53" t="str">
        <f>IF(V1300="","",COUNTIF($V$7:V1300,"該当３"))</f>
        <v/>
      </c>
    </row>
    <row r="1301" spans="1:24">
      <c r="A1301" s="237">
        <v>2020318008</v>
      </c>
      <c r="B1301" s="237">
        <v>20</v>
      </c>
      <c r="C1301" s="238">
        <v>203</v>
      </c>
      <c r="D1301" s="239">
        <v>18</v>
      </c>
      <c r="E1301" s="238">
        <v>8</v>
      </c>
      <c r="F1301" s="237" t="s">
        <v>511</v>
      </c>
      <c r="G1301" s="237" t="s">
        <v>1416</v>
      </c>
      <c r="H1301" s="237" t="s">
        <v>1547</v>
      </c>
      <c r="I1301" s="237" t="s">
        <v>1552</v>
      </c>
      <c r="J1301" s="51"/>
      <c r="K1301" s="52" t="str">
        <f t="shared" si="230"/>
        <v/>
      </c>
      <c r="L1301" s="81" t="str">
        <f t="shared" si="231"/>
        <v/>
      </c>
      <c r="M1301" s="53" t="str">
        <f>IF(K1301="","",COUNTIF($K$7:K1301,"ﾘｽﾄ１"))</f>
        <v/>
      </c>
      <c r="N1301" s="53" t="str">
        <f t="shared" si="232"/>
        <v/>
      </c>
      <c r="O1301" s="54" t="str">
        <f t="shared" si="233"/>
        <v/>
      </c>
      <c r="P1301" s="53" t="str">
        <f t="shared" si="224"/>
        <v/>
      </c>
      <c r="Q1301" s="52" t="str">
        <f t="shared" si="225"/>
        <v/>
      </c>
      <c r="R1301" s="55" t="str">
        <f t="shared" si="226"/>
        <v/>
      </c>
      <c r="S1301" s="52" t="str">
        <f t="shared" si="234"/>
        <v/>
      </c>
      <c r="T1301" s="81" t="str">
        <f t="shared" si="227"/>
        <v/>
      </c>
      <c r="U1301" s="53" t="str">
        <f>IF(S1301="","",COUNTIF($S$7:S1301,"該当２"))</f>
        <v/>
      </c>
      <c r="V1301" s="56" t="str">
        <f t="shared" si="228"/>
        <v/>
      </c>
      <c r="W1301" s="81" t="str">
        <f t="shared" si="229"/>
        <v/>
      </c>
      <c r="X1301" s="53" t="str">
        <f>IF(V1301="","",COUNTIF($V$7:V1301,"該当３"))</f>
        <v/>
      </c>
    </row>
    <row r="1302" spans="1:24">
      <c r="A1302" s="237">
        <v>2020318009</v>
      </c>
      <c r="B1302" s="237">
        <v>20</v>
      </c>
      <c r="C1302" s="238">
        <v>203</v>
      </c>
      <c r="D1302" s="239">
        <v>18</v>
      </c>
      <c r="E1302" s="238">
        <v>9</v>
      </c>
      <c r="F1302" s="237" t="s">
        <v>511</v>
      </c>
      <c r="G1302" s="237" t="s">
        <v>1416</v>
      </c>
      <c r="H1302" s="237" t="s">
        <v>1547</v>
      </c>
      <c r="I1302" s="237" t="s">
        <v>919</v>
      </c>
      <c r="J1302" s="51"/>
      <c r="K1302" s="52" t="str">
        <f t="shared" si="230"/>
        <v/>
      </c>
      <c r="L1302" s="81" t="str">
        <f t="shared" si="231"/>
        <v/>
      </c>
      <c r="M1302" s="53" t="str">
        <f>IF(K1302="","",COUNTIF($K$7:K1302,"ﾘｽﾄ１"))</f>
        <v/>
      </c>
      <c r="N1302" s="53" t="str">
        <f t="shared" si="232"/>
        <v/>
      </c>
      <c r="O1302" s="54" t="str">
        <f t="shared" si="233"/>
        <v/>
      </c>
      <c r="P1302" s="53" t="str">
        <f t="shared" si="224"/>
        <v/>
      </c>
      <c r="Q1302" s="52" t="str">
        <f t="shared" si="225"/>
        <v/>
      </c>
      <c r="R1302" s="55" t="str">
        <f t="shared" si="226"/>
        <v/>
      </c>
      <c r="S1302" s="52" t="str">
        <f t="shared" si="234"/>
        <v/>
      </c>
      <c r="T1302" s="81" t="str">
        <f t="shared" si="227"/>
        <v/>
      </c>
      <c r="U1302" s="53" t="str">
        <f>IF(S1302="","",COUNTIF($S$7:S1302,"該当２"))</f>
        <v/>
      </c>
      <c r="V1302" s="56" t="str">
        <f t="shared" si="228"/>
        <v/>
      </c>
      <c r="W1302" s="81" t="str">
        <f t="shared" si="229"/>
        <v/>
      </c>
      <c r="X1302" s="53" t="str">
        <f>IF(V1302="","",COUNTIF($V$7:V1302,"該当３"))</f>
        <v/>
      </c>
    </row>
    <row r="1303" spans="1:24">
      <c r="A1303" s="237">
        <v>2020318010</v>
      </c>
      <c r="B1303" s="237">
        <v>20</v>
      </c>
      <c r="C1303" s="238">
        <v>203</v>
      </c>
      <c r="D1303" s="239">
        <v>18</v>
      </c>
      <c r="E1303" s="238">
        <v>10</v>
      </c>
      <c r="F1303" s="237" t="s">
        <v>511</v>
      </c>
      <c r="G1303" s="237" t="s">
        <v>1416</v>
      </c>
      <c r="H1303" s="237" t="s">
        <v>1547</v>
      </c>
      <c r="I1303" s="237" t="s">
        <v>1553</v>
      </c>
      <c r="J1303" s="51"/>
      <c r="K1303" s="52" t="str">
        <f t="shared" si="230"/>
        <v/>
      </c>
      <c r="L1303" s="81" t="str">
        <f t="shared" si="231"/>
        <v/>
      </c>
      <c r="M1303" s="53" t="str">
        <f>IF(K1303="","",COUNTIF($K$7:K1303,"ﾘｽﾄ１"))</f>
        <v/>
      </c>
      <c r="N1303" s="53" t="str">
        <f t="shared" si="232"/>
        <v/>
      </c>
      <c r="O1303" s="54" t="str">
        <f t="shared" si="233"/>
        <v/>
      </c>
      <c r="P1303" s="53" t="str">
        <f t="shared" si="224"/>
        <v/>
      </c>
      <c r="Q1303" s="52" t="str">
        <f t="shared" si="225"/>
        <v/>
      </c>
      <c r="R1303" s="55" t="str">
        <f t="shared" si="226"/>
        <v/>
      </c>
      <c r="S1303" s="52" t="str">
        <f t="shared" si="234"/>
        <v/>
      </c>
      <c r="T1303" s="81" t="str">
        <f t="shared" si="227"/>
        <v/>
      </c>
      <c r="U1303" s="53" t="str">
        <f>IF(S1303="","",COUNTIF($S$7:S1303,"該当２"))</f>
        <v/>
      </c>
      <c r="V1303" s="56" t="str">
        <f t="shared" si="228"/>
        <v/>
      </c>
      <c r="W1303" s="81" t="str">
        <f t="shared" si="229"/>
        <v/>
      </c>
      <c r="X1303" s="53" t="str">
        <f>IF(V1303="","",COUNTIF($V$7:V1303,"該当３"))</f>
        <v/>
      </c>
    </row>
    <row r="1304" spans="1:24">
      <c r="A1304" s="237">
        <v>2020318011</v>
      </c>
      <c r="B1304" s="237">
        <v>20</v>
      </c>
      <c r="C1304" s="238">
        <v>203</v>
      </c>
      <c r="D1304" s="239">
        <v>18</v>
      </c>
      <c r="E1304" s="238">
        <v>11</v>
      </c>
      <c r="F1304" s="237" t="s">
        <v>511</v>
      </c>
      <c r="G1304" s="237" t="s">
        <v>1416</v>
      </c>
      <c r="H1304" s="237" t="s">
        <v>1547</v>
      </c>
      <c r="I1304" s="237" t="s">
        <v>1361</v>
      </c>
      <c r="J1304" s="51"/>
      <c r="K1304" s="52" t="str">
        <f t="shared" si="230"/>
        <v/>
      </c>
      <c r="L1304" s="81" t="str">
        <f t="shared" si="231"/>
        <v/>
      </c>
      <c r="M1304" s="53" t="str">
        <f>IF(K1304="","",COUNTIF($K$7:K1304,"ﾘｽﾄ１"))</f>
        <v/>
      </c>
      <c r="N1304" s="53" t="str">
        <f t="shared" si="232"/>
        <v/>
      </c>
      <c r="O1304" s="54" t="str">
        <f t="shared" si="233"/>
        <v/>
      </c>
      <c r="P1304" s="53" t="str">
        <f t="shared" si="224"/>
        <v/>
      </c>
      <c r="Q1304" s="52" t="str">
        <f t="shared" si="225"/>
        <v/>
      </c>
      <c r="R1304" s="55" t="str">
        <f t="shared" si="226"/>
        <v/>
      </c>
      <c r="S1304" s="52" t="str">
        <f t="shared" si="234"/>
        <v/>
      </c>
      <c r="T1304" s="81" t="str">
        <f t="shared" si="227"/>
        <v/>
      </c>
      <c r="U1304" s="53" t="str">
        <f>IF(S1304="","",COUNTIF($S$7:S1304,"該当２"))</f>
        <v/>
      </c>
      <c r="V1304" s="56" t="str">
        <f t="shared" si="228"/>
        <v/>
      </c>
      <c r="W1304" s="81" t="str">
        <f t="shared" si="229"/>
        <v/>
      </c>
      <c r="X1304" s="53" t="str">
        <f>IF(V1304="","",COUNTIF($V$7:V1304,"該当３"))</f>
        <v/>
      </c>
    </row>
    <row r="1305" spans="1:24">
      <c r="A1305" s="237">
        <v>2020319000</v>
      </c>
      <c r="B1305" s="237">
        <v>20</v>
      </c>
      <c r="C1305" s="238">
        <v>203</v>
      </c>
      <c r="D1305" s="239">
        <v>19</v>
      </c>
      <c r="E1305" s="238">
        <v>0</v>
      </c>
      <c r="F1305" s="237" t="s">
        <v>511</v>
      </c>
      <c r="G1305" s="237" t="s">
        <v>1416</v>
      </c>
      <c r="H1305" s="237" t="s">
        <v>1554</v>
      </c>
      <c r="I1305" s="237"/>
      <c r="J1305" s="51"/>
      <c r="K1305" s="52" t="str">
        <f t="shared" si="230"/>
        <v/>
      </c>
      <c r="L1305" s="81" t="str">
        <f t="shared" si="231"/>
        <v/>
      </c>
      <c r="M1305" s="53" t="str">
        <f>IF(K1305="","",COUNTIF($K$7:K1305,"ﾘｽﾄ１"))</f>
        <v/>
      </c>
      <c r="N1305" s="53" t="str">
        <f t="shared" si="232"/>
        <v/>
      </c>
      <c r="O1305" s="54" t="str">
        <f t="shared" si="233"/>
        <v/>
      </c>
      <c r="P1305" s="53" t="str">
        <f t="shared" si="224"/>
        <v/>
      </c>
      <c r="Q1305" s="52" t="str">
        <f t="shared" si="225"/>
        <v/>
      </c>
      <c r="R1305" s="55" t="str">
        <f t="shared" si="226"/>
        <v/>
      </c>
      <c r="S1305" s="52" t="str">
        <f t="shared" si="234"/>
        <v/>
      </c>
      <c r="T1305" s="81" t="str">
        <f t="shared" si="227"/>
        <v/>
      </c>
      <c r="U1305" s="53" t="str">
        <f>IF(S1305="","",COUNTIF($S$7:S1305,"該当２"))</f>
        <v/>
      </c>
      <c r="V1305" s="56" t="str">
        <f t="shared" si="228"/>
        <v/>
      </c>
      <c r="W1305" s="81" t="str">
        <f t="shared" si="229"/>
        <v/>
      </c>
      <c r="X1305" s="53" t="str">
        <f>IF(V1305="","",COUNTIF($V$7:V1305,"該当３"))</f>
        <v/>
      </c>
    </row>
    <row r="1306" spans="1:24">
      <c r="A1306" s="237">
        <v>2020319001</v>
      </c>
      <c r="B1306" s="237">
        <v>20</v>
      </c>
      <c r="C1306" s="238">
        <v>203</v>
      </c>
      <c r="D1306" s="239">
        <v>19</v>
      </c>
      <c r="E1306" s="238">
        <v>1</v>
      </c>
      <c r="F1306" s="237" t="s">
        <v>511</v>
      </c>
      <c r="G1306" s="237" t="s">
        <v>1416</v>
      </c>
      <c r="H1306" s="237" t="s">
        <v>1554</v>
      </c>
      <c r="I1306" s="237" t="s">
        <v>1555</v>
      </c>
      <c r="J1306" s="51"/>
      <c r="K1306" s="52" t="str">
        <f t="shared" si="230"/>
        <v/>
      </c>
      <c r="L1306" s="81" t="str">
        <f t="shared" si="231"/>
        <v/>
      </c>
      <c r="M1306" s="53" t="str">
        <f>IF(K1306="","",COUNTIF($K$7:K1306,"ﾘｽﾄ１"))</f>
        <v/>
      </c>
      <c r="N1306" s="53" t="str">
        <f t="shared" si="232"/>
        <v/>
      </c>
      <c r="O1306" s="54" t="str">
        <f t="shared" si="233"/>
        <v/>
      </c>
      <c r="P1306" s="53" t="str">
        <f t="shared" si="224"/>
        <v/>
      </c>
      <c r="Q1306" s="52" t="str">
        <f t="shared" si="225"/>
        <v/>
      </c>
      <c r="R1306" s="55" t="str">
        <f t="shared" si="226"/>
        <v/>
      </c>
      <c r="S1306" s="52" t="str">
        <f t="shared" si="234"/>
        <v/>
      </c>
      <c r="T1306" s="81" t="str">
        <f t="shared" si="227"/>
        <v/>
      </c>
      <c r="U1306" s="53" t="str">
        <f>IF(S1306="","",COUNTIF($S$7:S1306,"該当２"))</f>
        <v/>
      </c>
      <c r="V1306" s="56" t="str">
        <f t="shared" si="228"/>
        <v/>
      </c>
      <c r="W1306" s="81" t="str">
        <f t="shared" si="229"/>
        <v/>
      </c>
      <c r="X1306" s="53" t="str">
        <f>IF(V1306="","",COUNTIF($V$7:V1306,"該当３"))</f>
        <v/>
      </c>
    </row>
    <row r="1307" spans="1:24">
      <c r="A1307" s="237">
        <v>2020319002</v>
      </c>
      <c r="B1307" s="237">
        <v>20</v>
      </c>
      <c r="C1307" s="238">
        <v>203</v>
      </c>
      <c r="D1307" s="239">
        <v>19</v>
      </c>
      <c r="E1307" s="238">
        <v>2</v>
      </c>
      <c r="F1307" s="237" t="s">
        <v>511</v>
      </c>
      <c r="G1307" s="237" t="s">
        <v>1416</v>
      </c>
      <c r="H1307" s="237" t="s">
        <v>1554</v>
      </c>
      <c r="I1307" s="237" t="s">
        <v>1550</v>
      </c>
      <c r="J1307" s="51"/>
      <c r="K1307" s="52" t="str">
        <f t="shared" si="230"/>
        <v/>
      </c>
      <c r="L1307" s="81" t="str">
        <f t="shared" si="231"/>
        <v/>
      </c>
      <c r="M1307" s="53" t="str">
        <f>IF(K1307="","",COUNTIF($K$7:K1307,"ﾘｽﾄ１"))</f>
        <v/>
      </c>
      <c r="N1307" s="53" t="str">
        <f t="shared" si="232"/>
        <v/>
      </c>
      <c r="O1307" s="54" t="str">
        <f t="shared" si="233"/>
        <v/>
      </c>
      <c r="P1307" s="53" t="str">
        <f t="shared" si="224"/>
        <v/>
      </c>
      <c r="Q1307" s="52" t="str">
        <f t="shared" si="225"/>
        <v/>
      </c>
      <c r="R1307" s="55" t="str">
        <f t="shared" si="226"/>
        <v/>
      </c>
      <c r="S1307" s="52" t="str">
        <f t="shared" si="234"/>
        <v/>
      </c>
      <c r="T1307" s="81" t="str">
        <f t="shared" si="227"/>
        <v/>
      </c>
      <c r="U1307" s="53" t="str">
        <f>IF(S1307="","",COUNTIF($S$7:S1307,"該当２"))</f>
        <v/>
      </c>
      <c r="V1307" s="56" t="str">
        <f t="shared" si="228"/>
        <v/>
      </c>
      <c r="W1307" s="81" t="str">
        <f t="shared" si="229"/>
        <v/>
      </c>
      <c r="X1307" s="53" t="str">
        <f>IF(V1307="","",COUNTIF($V$7:V1307,"該当３"))</f>
        <v/>
      </c>
    </row>
    <row r="1308" spans="1:24">
      <c r="A1308" s="237">
        <v>2020319003</v>
      </c>
      <c r="B1308" s="237">
        <v>20</v>
      </c>
      <c r="C1308" s="238">
        <v>203</v>
      </c>
      <c r="D1308" s="239">
        <v>19</v>
      </c>
      <c r="E1308" s="238">
        <v>3</v>
      </c>
      <c r="F1308" s="237" t="s">
        <v>511</v>
      </c>
      <c r="G1308" s="237" t="s">
        <v>1416</v>
      </c>
      <c r="H1308" s="237" t="s">
        <v>1554</v>
      </c>
      <c r="I1308" s="237" t="s">
        <v>1556</v>
      </c>
      <c r="J1308" s="51"/>
      <c r="K1308" s="52" t="str">
        <f t="shared" si="230"/>
        <v/>
      </c>
      <c r="L1308" s="81" t="str">
        <f t="shared" si="231"/>
        <v/>
      </c>
      <c r="M1308" s="53" t="str">
        <f>IF(K1308="","",COUNTIF($K$7:K1308,"ﾘｽﾄ１"))</f>
        <v/>
      </c>
      <c r="N1308" s="53" t="str">
        <f t="shared" si="232"/>
        <v/>
      </c>
      <c r="O1308" s="54" t="str">
        <f t="shared" si="233"/>
        <v/>
      </c>
      <c r="P1308" s="53" t="str">
        <f t="shared" si="224"/>
        <v/>
      </c>
      <c r="Q1308" s="52" t="str">
        <f t="shared" si="225"/>
        <v/>
      </c>
      <c r="R1308" s="55" t="str">
        <f t="shared" si="226"/>
        <v/>
      </c>
      <c r="S1308" s="52" t="str">
        <f t="shared" si="234"/>
        <v/>
      </c>
      <c r="T1308" s="81" t="str">
        <f t="shared" si="227"/>
        <v/>
      </c>
      <c r="U1308" s="53" t="str">
        <f>IF(S1308="","",COUNTIF($S$7:S1308,"該当２"))</f>
        <v/>
      </c>
      <c r="V1308" s="56" t="str">
        <f t="shared" si="228"/>
        <v/>
      </c>
      <c r="W1308" s="81" t="str">
        <f t="shared" si="229"/>
        <v/>
      </c>
      <c r="X1308" s="53" t="str">
        <f>IF(V1308="","",COUNTIF($V$7:V1308,"該当３"))</f>
        <v/>
      </c>
    </row>
    <row r="1309" spans="1:24">
      <c r="A1309" s="237">
        <v>2020319004</v>
      </c>
      <c r="B1309" s="237">
        <v>20</v>
      </c>
      <c r="C1309" s="238">
        <v>203</v>
      </c>
      <c r="D1309" s="239">
        <v>19</v>
      </c>
      <c r="E1309" s="238">
        <v>4</v>
      </c>
      <c r="F1309" s="237" t="s">
        <v>511</v>
      </c>
      <c r="G1309" s="237" t="s">
        <v>1416</v>
      </c>
      <c r="H1309" s="237" t="s">
        <v>1554</v>
      </c>
      <c r="I1309" s="237" t="s">
        <v>760</v>
      </c>
      <c r="J1309" s="51"/>
      <c r="K1309" s="52" t="str">
        <f t="shared" si="230"/>
        <v/>
      </c>
      <c r="L1309" s="81" t="str">
        <f t="shared" si="231"/>
        <v/>
      </c>
      <c r="M1309" s="53" t="str">
        <f>IF(K1309="","",COUNTIF($K$7:K1309,"ﾘｽﾄ１"))</f>
        <v/>
      </c>
      <c r="N1309" s="53" t="str">
        <f t="shared" si="232"/>
        <v/>
      </c>
      <c r="O1309" s="54" t="str">
        <f t="shared" si="233"/>
        <v/>
      </c>
      <c r="P1309" s="53" t="str">
        <f t="shared" si="224"/>
        <v/>
      </c>
      <c r="Q1309" s="52" t="str">
        <f t="shared" si="225"/>
        <v/>
      </c>
      <c r="R1309" s="55" t="str">
        <f t="shared" si="226"/>
        <v/>
      </c>
      <c r="S1309" s="52" t="str">
        <f t="shared" si="234"/>
        <v/>
      </c>
      <c r="T1309" s="81" t="str">
        <f t="shared" si="227"/>
        <v/>
      </c>
      <c r="U1309" s="53" t="str">
        <f>IF(S1309="","",COUNTIF($S$7:S1309,"該当２"))</f>
        <v/>
      </c>
      <c r="V1309" s="56" t="str">
        <f t="shared" si="228"/>
        <v/>
      </c>
      <c r="W1309" s="81" t="str">
        <f t="shared" si="229"/>
        <v/>
      </c>
      <c r="X1309" s="53" t="str">
        <f>IF(V1309="","",COUNTIF($V$7:V1309,"該当３"))</f>
        <v/>
      </c>
    </row>
    <row r="1310" spans="1:24">
      <c r="A1310" s="237">
        <v>2020319005</v>
      </c>
      <c r="B1310" s="237">
        <v>20</v>
      </c>
      <c r="C1310" s="238">
        <v>203</v>
      </c>
      <c r="D1310" s="239">
        <v>19</v>
      </c>
      <c r="E1310" s="238">
        <v>5</v>
      </c>
      <c r="F1310" s="237" t="s">
        <v>511</v>
      </c>
      <c r="G1310" s="237" t="s">
        <v>1416</v>
      </c>
      <c r="H1310" s="237" t="s">
        <v>1554</v>
      </c>
      <c r="I1310" s="237" t="s">
        <v>495</v>
      </c>
      <c r="J1310" s="51"/>
      <c r="K1310" s="52" t="str">
        <f t="shared" si="230"/>
        <v/>
      </c>
      <c r="L1310" s="81" t="str">
        <f t="shared" si="231"/>
        <v/>
      </c>
      <c r="M1310" s="53" t="str">
        <f>IF(K1310="","",COUNTIF($K$7:K1310,"ﾘｽﾄ１"))</f>
        <v/>
      </c>
      <c r="N1310" s="53" t="str">
        <f t="shared" si="232"/>
        <v/>
      </c>
      <c r="O1310" s="54" t="str">
        <f t="shared" si="233"/>
        <v/>
      </c>
      <c r="P1310" s="53" t="str">
        <f t="shared" si="224"/>
        <v/>
      </c>
      <c r="Q1310" s="52" t="str">
        <f t="shared" si="225"/>
        <v/>
      </c>
      <c r="R1310" s="55" t="str">
        <f t="shared" si="226"/>
        <v/>
      </c>
      <c r="S1310" s="52" t="str">
        <f t="shared" si="234"/>
        <v/>
      </c>
      <c r="T1310" s="81" t="str">
        <f t="shared" si="227"/>
        <v/>
      </c>
      <c r="U1310" s="53" t="str">
        <f>IF(S1310="","",COUNTIF($S$7:S1310,"該当２"))</f>
        <v/>
      </c>
      <c r="V1310" s="56" t="str">
        <f t="shared" si="228"/>
        <v/>
      </c>
      <c r="W1310" s="81" t="str">
        <f t="shared" si="229"/>
        <v/>
      </c>
      <c r="X1310" s="53" t="str">
        <f>IF(V1310="","",COUNTIF($V$7:V1310,"該当３"))</f>
        <v/>
      </c>
    </row>
    <row r="1311" spans="1:24">
      <c r="A1311" s="237">
        <v>2020319006</v>
      </c>
      <c r="B1311" s="237">
        <v>20</v>
      </c>
      <c r="C1311" s="238">
        <v>203</v>
      </c>
      <c r="D1311" s="239">
        <v>19</v>
      </c>
      <c r="E1311" s="238">
        <v>6</v>
      </c>
      <c r="F1311" s="237" t="s">
        <v>511</v>
      </c>
      <c r="G1311" s="237" t="s">
        <v>1416</v>
      </c>
      <c r="H1311" s="237" t="s">
        <v>1554</v>
      </c>
      <c r="I1311" s="237" t="s">
        <v>1557</v>
      </c>
      <c r="J1311" s="51"/>
      <c r="K1311" s="52" t="str">
        <f t="shared" si="230"/>
        <v/>
      </c>
      <c r="L1311" s="81" t="str">
        <f t="shared" si="231"/>
        <v/>
      </c>
      <c r="M1311" s="53" t="str">
        <f>IF(K1311="","",COUNTIF($K$7:K1311,"ﾘｽﾄ１"))</f>
        <v/>
      </c>
      <c r="N1311" s="53" t="str">
        <f t="shared" si="232"/>
        <v/>
      </c>
      <c r="O1311" s="54" t="str">
        <f t="shared" si="233"/>
        <v/>
      </c>
      <c r="P1311" s="53" t="str">
        <f t="shared" si="224"/>
        <v/>
      </c>
      <c r="Q1311" s="52" t="str">
        <f t="shared" si="225"/>
        <v/>
      </c>
      <c r="R1311" s="55" t="str">
        <f t="shared" si="226"/>
        <v/>
      </c>
      <c r="S1311" s="52" t="str">
        <f t="shared" si="234"/>
        <v/>
      </c>
      <c r="T1311" s="81" t="str">
        <f t="shared" si="227"/>
        <v/>
      </c>
      <c r="U1311" s="53" t="str">
        <f>IF(S1311="","",COUNTIF($S$7:S1311,"該当２"))</f>
        <v/>
      </c>
      <c r="V1311" s="56" t="str">
        <f t="shared" si="228"/>
        <v/>
      </c>
      <c r="W1311" s="81" t="str">
        <f t="shared" si="229"/>
        <v/>
      </c>
      <c r="X1311" s="53" t="str">
        <f>IF(V1311="","",COUNTIF($V$7:V1311,"該当３"))</f>
        <v/>
      </c>
    </row>
    <row r="1312" spans="1:24">
      <c r="A1312" s="237">
        <v>2020319007</v>
      </c>
      <c r="B1312" s="237">
        <v>20</v>
      </c>
      <c r="C1312" s="238">
        <v>203</v>
      </c>
      <c r="D1312" s="239">
        <v>19</v>
      </c>
      <c r="E1312" s="238">
        <v>7</v>
      </c>
      <c r="F1312" s="237" t="s">
        <v>511</v>
      </c>
      <c r="G1312" s="237" t="s">
        <v>1416</v>
      </c>
      <c r="H1312" s="237" t="s">
        <v>1554</v>
      </c>
      <c r="I1312" s="237" t="s">
        <v>339</v>
      </c>
      <c r="J1312" s="51"/>
      <c r="K1312" s="52" t="str">
        <f t="shared" si="230"/>
        <v/>
      </c>
      <c r="L1312" s="81" t="str">
        <f t="shared" si="231"/>
        <v/>
      </c>
      <c r="M1312" s="53" t="str">
        <f>IF(K1312="","",COUNTIF($K$7:K1312,"ﾘｽﾄ１"))</f>
        <v/>
      </c>
      <c r="N1312" s="53" t="str">
        <f t="shared" si="232"/>
        <v/>
      </c>
      <c r="O1312" s="54" t="str">
        <f t="shared" si="233"/>
        <v/>
      </c>
      <c r="P1312" s="53" t="str">
        <f t="shared" si="224"/>
        <v/>
      </c>
      <c r="Q1312" s="52" t="str">
        <f t="shared" si="225"/>
        <v/>
      </c>
      <c r="R1312" s="55" t="str">
        <f t="shared" si="226"/>
        <v/>
      </c>
      <c r="S1312" s="52" t="str">
        <f t="shared" si="234"/>
        <v/>
      </c>
      <c r="T1312" s="81" t="str">
        <f t="shared" si="227"/>
        <v/>
      </c>
      <c r="U1312" s="53" t="str">
        <f>IF(S1312="","",COUNTIF($S$7:S1312,"該当２"))</f>
        <v/>
      </c>
      <c r="V1312" s="56" t="str">
        <f t="shared" si="228"/>
        <v/>
      </c>
      <c r="W1312" s="81" t="str">
        <f t="shared" si="229"/>
        <v/>
      </c>
      <c r="X1312" s="53" t="str">
        <f>IF(V1312="","",COUNTIF($V$7:V1312,"該当３"))</f>
        <v/>
      </c>
    </row>
    <row r="1313" spans="1:24">
      <c r="A1313" s="237">
        <v>2020319008</v>
      </c>
      <c r="B1313" s="237">
        <v>20</v>
      </c>
      <c r="C1313" s="238">
        <v>203</v>
      </c>
      <c r="D1313" s="239">
        <v>19</v>
      </c>
      <c r="E1313" s="238">
        <v>8</v>
      </c>
      <c r="F1313" s="237" t="s">
        <v>511</v>
      </c>
      <c r="G1313" s="237" t="s">
        <v>1416</v>
      </c>
      <c r="H1313" s="237" t="s">
        <v>1554</v>
      </c>
      <c r="I1313" s="237" t="s">
        <v>721</v>
      </c>
      <c r="J1313" s="51"/>
      <c r="K1313" s="52" t="str">
        <f t="shared" si="230"/>
        <v/>
      </c>
      <c r="L1313" s="81" t="str">
        <f t="shared" si="231"/>
        <v/>
      </c>
      <c r="M1313" s="53" t="str">
        <f>IF(K1313="","",COUNTIF($K$7:K1313,"ﾘｽﾄ１"))</f>
        <v/>
      </c>
      <c r="N1313" s="53" t="str">
        <f t="shared" si="232"/>
        <v/>
      </c>
      <c r="O1313" s="54" t="str">
        <f t="shared" si="233"/>
        <v/>
      </c>
      <c r="P1313" s="53" t="str">
        <f t="shared" si="224"/>
        <v/>
      </c>
      <c r="Q1313" s="52" t="str">
        <f t="shared" si="225"/>
        <v/>
      </c>
      <c r="R1313" s="55" t="str">
        <f t="shared" si="226"/>
        <v/>
      </c>
      <c r="S1313" s="52" t="str">
        <f t="shared" si="234"/>
        <v/>
      </c>
      <c r="T1313" s="81" t="str">
        <f t="shared" si="227"/>
        <v/>
      </c>
      <c r="U1313" s="53" t="str">
        <f>IF(S1313="","",COUNTIF($S$7:S1313,"該当２"))</f>
        <v/>
      </c>
      <c r="V1313" s="56" t="str">
        <f t="shared" si="228"/>
        <v/>
      </c>
      <c r="W1313" s="81" t="str">
        <f t="shared" si="229"/>
        <v/>
      </c>
      <c r="X1313" s="53" t="str">
        <f>IF(V1313="","",COUNTIF($V$7:V1313,"該当３"))</f>
        <v/>
      </c>
    </row>
    <row r="1314" spans="1:24">
      <c r="A1314" s="237">
        <v>2020320000</v>
      </c>
      <c r="B1314" s="237">
        <v>20</v>
      </c>
      <c r="C1314" s="238">
        <v>203</v>
      </c>
      <c r="D1314" s="239">
        <v>20</v>
      </c>
      <c r="E1314" s="238">
        <v>0</v>
      </c>
      <c r="F1314" s="237" t="s">
        <v>511</v>
      </c>
      <c r="G1314" s="237" t="s">
        <v>1416</v>
      </c>
      <c r="H1314" s="237" t="s">
        <v>1558</v>
      </c>
      <c r="I1314" s="237"/>
      <c r="J1314" s="51"/>
      <c r="K1314" s="52" t="str">
        <f t="shared" si="230"/>
        <v/>
      </c>
      <c r="L1314" s="81" t="str">
        <f t="shared" si="231"/>
        <v/>
      </c>
      <c r="M1314" s="53" t="str">
        <f>IF(K1314="","",COUNTIF($K$7:K1314,"ﾘｽﾄ１"))</f>
        <v/>
      </c>
      <c r="N1314" s="53" t="str">
        <f t="shared" si="232"/>
        <v/>
      </c>
      <c r="O1314" s="54" t="str">
        <f t="shared" si="233"/>
        <v/>
      </c>
      <c r="P1314" s="53" t="str">
        <f t="shared" si="224"/>
        <v/>
      </c>
      <c r="Q1314" s="52" t="str">
        <f t="shared" si="225"/>
        <v/>
      </c>
      <c r="R1314" s="55" t="str">
        <f t="shared" si="226"/>
        <v/>
      </c>
      <c r="S1314" s="52" t="str">
        <f t="shared" si="234"/>
        <v/>
      </c>
      <c r="T1314" s="81" t="str">
        <f t="shared" si="227"/>
        <v/>
      </c>
      <c r="U1314" s="53" t="str">
        <f>IF(S1314="","",COUNTIF($S$7:S1314,"該当２"))</f>
        <v/>
      </c>
      <c r="V1314" s="56" t="str">
        <f t="shared" si="228"/>
        <v/>
      </c>
      <c r="W1314" s="81" t="str">
        <f t="shared" si="229"/>
        <v/>
      </c>
      <c r="X1314" s="53" t="str">
        <f>IF(V1314="","",COUNTIF($V$7:V1314,"該当３"))</f>
        <v/>
      </c>
    </row>
    <row r="1315" spans="1:24">
      <c r="A1315" s="237">
        <v>2020320001</v>
      </c>
      <c r="B1315" s="237">
        <v>20</v>
      </c>
      <c r="C1315" s="238">
        <v>203</v>
      </c>
      <c r="D1315" s="239">
        <v>20</v>
      </c>
      <c r="E1315" s="238">
        <v>1</v>
      </c>
      <c r="F1315" s="237" t="s">
        <v>511</v>
      </c>
      <c r="G1315" s="237" t="s">
        <v>1416</v>
      </c>
      <c r="H1315" s="237" t="s">
        <v>1558</v>
      </c>
      <c r="I1315" s="237" t="s">
        <v>1559</v>
      </c>
      <c r="J1315" s="51"/>
      <c r="K1315" s="52" t="str">
        <f t="shared" si="230"/>
        <v/>
      </c>
      <c r="L1315" s="81" t="str">
        <f t="shared" si="231"/>
        <v/>
      </c>
      <c r="M1315" s="53" t="str">
        <f>IF(K1315="","",COUNTIF($K$7:K1315,"ﾘｽﾄ１"))</f>
        <v/>
      </c>
      <c r="N1315" s="53" t="str">
        <f t="shared" si="232"/>
        <v/>
      </c>
      <c r="O1315" s="54" t="str">
        <f t="shared" si="233"/>
        <v/>
      </c>
      <c r="P1315" s="53" t="str">
        <f t="shared" si="224"/>
        <v/>
      </c>
      <c r="Q1315" s="52" t="str">
        <f t="shared" si="225"/>
        <v/>
      </c>
      <c r="R1315" s="55" t="str">
        <f t="shared" si="226"/>
        <v/>
      </c>
      <c r="S1315" s="52" t="str">
        <f t="shared" si="234"/>
        <v/>
      </c>
      <c r="T1315" s="81" t="str">
        <f t="shared" si="227"/>
        <v/>
      </c>
      <c r="U1315" s="53" t="str">
        <f>IF(S1315="","",COUNTIF($S$7:S1315,"該当２"))</f>
        <v/>
      </c>
      <c r="V1315" s="56" t="str">
        <f t="shared" si="228"/>
        <v/>
      </c>
      <c r="W1315" s="81" t="str">
        <f t="shared" si="229"/>
        <v/>
      </c>
      <c r="X1315" s="53" t="str">
        <f>IF(V1315="","",COUNTIF($V$7:V1315,"該当３"))</f>
        <v/>
      </c>
    </row>
    <row r="1316" spans="1:24">
      <c r="A1316" s="237">
        <v>2020320002</v>
      </c>
      <c r="B1316" s="237">
        <v>20</v>
      </c>
      <c r="C1316" s="238">
        <v>203</v>
      </c>
      <c r="D1316" s="239">
        <v>20</v>
      </c>
      <c r="E1316" s="238">
        <v>2</v>
      </c>
      <c r="F1316" s="237" t="s">
        <v>511</v>
      </c>
      <c r="G1316" s="237" t="s">
        <v>1416</v>
      </c>
      <c r="H1316" s="237" t="s">
        <v>1558</v>
      </c>
      <c r="I1316" s="237" t="s">
        <v>693</v>
      </c>
      <c r="J1316" s="51"/>
      <c r="K1316" s="52" t="str">
        <f t="shared" si="230"/>
        <v/>
      </c>
      <c r="L1316" s="81" t="str">
        <f t="shared" si="231"/>
        <v/>
      </c>
      <c r="M1316" s="53" t="str">
        <f>IF(K1316="","",COUNTIF($K$7:K1316,"ﾘｽﾄ１"))</f>
        <v/>
      </c>
      <c r="N1316" s="53" t="str">
        <f t="shared" si="232"/>
        <v/>
      </c>
      <c r="O1316" s="54" t="str">
        <f t="shared" si="233"/>
        <v/>
      </c>
      <c r="P1316" s="53" t="str">
        <f t="shared" si="224"/>
        <v/>
      </c>
      <c r="Q1316" s="52" t="str">
        <f t="shared" si="225"/>
        <v/>
      </c>
      <c r="R1316" s="55" t="str">
        <f t="shared" si="226"/>
        <v/>
      </c>
      <c r="S1316" s="52" t="str">
        <f t="shared" si="234"/>
        <v/>
      </c>
      <c r="T1316" s="81" t="str">
        <f t="shared" si="227"/>
        <v/>
      </c>
      <c r="U1316" s="53" t="str">
        <f>IF(S1316="","",COUNTIF($S$7:S1316,"該当２"))</f>
        <v/>
      </c>
      <c r="V1316" s="56" t="str">
        <f t="shared" si="228"/>
        <v/>
      </c>
      <c r="W1316" s="81" t="str">
        <f t="shared" si="229"/>
        <v/>
      </c>
      <c r="X1316" s="53" t="str">
        <f>IF(V1316="","",COUNTIF($V$7:V1316,"該当３"))</f>
        <v/>
      </c>
    </row>
    <row r="1317" spans="1:24">
      <c r="A1317" s="237">
        <v>2020320003</v>
      </c>
      <c r="B1317" s="237">
        <v>20</v>
      </c>
      <c r="C1317" s="238">
        <v>203</v>
      </c>
      <c r="D1317" s="239">
        <v>20</v>
      </c>
      <c r="E1317" s="238">
        <v>3</v>
      </c>
      <c r="F1317" s="237" t="s">
        <v>511</v>
      </c>
      <c r="G1317" s="237" t="s">
        <v>1416</v>
      </c>
      <c r="H1317" s="237" t="s">
        <v>1558</v>
      </c>
      <c r="I1317" s="237" t="s">
        <v>447</v>
      </c>
      <c r="J1317" s="51"/>
      <c r="K1317" s="52" t="str">
        <f t="shared" si="230"/>
        <v/>
      </c>
      <c r="L1317" s="81" t="str">
        <f t="shared" si="231"/>
        <v/>
      </c>
      <c r="M1317" s="53" t="str">
        <f>IF(K1317="","",COUNTIF($K$7:K1317,"ﾘｽﾄ１"))</f>
        <v/>
      </c>
      <c r="N1317" s="53" t="str">
        <f t="shared" si="232"/>
        <v/>
      </c>
      <c r="O1317" s="54" t="str">
        <f t="shared" si="233"/>
        <v/>
      </c>
      <c r="P1317" s="53" t="str">
        <f t="shared" si="224"/>
        <v/>
      </c>
      <c r="Q1317" s="52" t="str">
        <f t="shared" si="225"/>
        <v/>
      </c>
      <c r="R1317" s="55" t="str">
        <f t="shared" si="226"/>
        <v/>
      </c>
      <c r="S1317" s="52" t="str">
        <f t="shared" si="234"/>
        <v/>
      </c>
      <c r="T1317" s="81" t="str">
        <f t="shared" si="227"/>
        <v/>
      </c>
      <c r="U1317" s="53" t="str">
        <f>IF(S1317="","",COUNTIF($S$7:S1317,"該当２"))</f>
        <v/>
      </c>
      <c r="V1317" s="56" t="str">
        <f t="shared" si="228"/>
        <v/>
      </c>
      <c r="W1317" s="81" t="str">
        <f t="shared" si="229"/>
        <v/>
      </c>
      <c r="X1317" s="53" t="str">
        <f>IF(V1317="","",COUNTIF($V$7:V1317,"該当３"))</f>
        <v/>
      </c>
    </row>
    <row r="1318" spans="1:24">
      <c r="A1318" s="237">
        <v>2020320004</v>
      </c>
      <c r="B1318" s="237">
        <v>20</v>
      </c>
      <c r="C1318" s="238">
        <v>203</v>
      </c>
      <c r="D1318" s="239">
        <v>20</v>
      </c>
      <c r="E1318" s="238">
        <v>4</v>
      </c>
      <c r="F1318" s="237" t="s">
        <v>511</v>
      </c>
      <c r="G1318" s="237" t="s">
        <v>1416</v>
      </c>
      <c r="H1318" s="237" t="s">
        <v>1558</v>
      </c>
      <c r="I1318" s="237" t="s">
        <v>1560</v>
      </c>
      <c r="J1318" s="51"/>
      <c r="K1318" s="52" t="str">
        <f t="shared" si="230"/>
        <v/>
      </c>
      <c r="L1318" s="81" t="str">
        <f t="shared" si="231"/>
        <v/>
      </c>
      <c r="M1318" s="53" t="str">
        <f>IF(K1318="","",COUNTIF($K$7:K1318,"ﾘｽﾄ１"))</f>
        <v/>
      </c>
      <c r="N1318" s="53" t="str">
        <f t="shared" si="232"/>
        <v/>
      </c>
      <c r="O1318" s="54" t="str">
        <f t="shared" si="233"/>
        <v/>
      </c>
      <c r="P1318" s="53" t="str">
        <f t="shared" si="224"/>
        <v/>
      </c>
      <c r="Q1318" s="52" t="str">
        <f t="shared" si="225"/>
        <v/>
      </c>
      <c r="R1318" s="55" t="str">
        <f t="shared" si="226"/>
        <v/>
      </c>
      <c r="S1318" s="52" t="str">
        <f t="shared" si="234"/>
        <v/>
      </c>
      <c r="T1318" s="81" t="str">
        <f t="shared" si="227"/>
        <v/>
      </c>
      <c r="U1318" s="53" t="str">
        <f>IF(S1318="","",COUNTIF($S$7:S1318,"該当２"))</f>
        <v/>
      </c>
      <c r="V1318" s="56" t="str">
        <f t="shared" si="228"/>
        <v/>
      </c>
      <c r="W1318" s="81" t="str">
        <f t="shared" si="229"/>
        <v/>
      </c>
      <c r="X1318" s="53" t="str">
        <f>IF(V1318="","",COUNTIF($V$7:V1318,"該当３"))</f>
        <v/>
      </c>
    </row>
    <row r="1319" spans="1:24">
      <c r="A1319" s="237">
        <v>2020320005</v>
      </c>
      <c r="B1319" s="237">
        <v>20</v>
      </c>
      <c r="C1319" s="238">
        <v>203</v>
      </c>
      <c r="D1319" s="239">
        <v>20</v>
      </c>
      <c r="E1319" s="238">
        <v>5</v>
      </c>
      <c r="F1319" s="237" t="s">
        <v>511</v>
      </c>
      <c r="G1319" s="237" t="s">
        <v>1416</v>
      </c>
      <c r="H1319" s="237" t="s">
        <v>1558</v>
      </c>
      <c r="I1319" s="237" t="s">
        <v>1561</v>
      </c>
      <c r="J1319" s="51"/>
      <c r="K1319" s="52" t="str">
        <f t="shared" si="230"/>
        <v/>
      </c>
      <c r="L1319" s="81" t="str">
        <f t="shared" si="231"/>
        <v/>
      </c>
      <c r="M1319" s="53" t="str">
        <f>IF(K1319="","",COUNTIF($K$7:K1319,"ﾘｽﾄ１"))</f>
        <v/>
      </c>
      <c r="N1319" s="53" t="str">
        <f t="shared" si="232"/>
        <v/>
      </c>
      <c r="O1319" s="54" t="str">
        <f t="shared" si="233"/>
        <v/>
      </c>
      <c r="P1319" s="53" t="str">
        <f t="shared" si="224"/>
        <v/>
      </c>
      <c r="Q1319" s="52" t="str">
        <f t="shared" si="225"/>
        <v/>
      </c>
      <c r="R1319" s="55" t="str">
        <f t="shared" si="226"/>
        <v/>
      </c>
      <c r="S1319" s="52" t="str">
        <f t="shared" si="234"/>
        <v/>
      </c>
      <c r="T1319" s="81" t="str">
        <f t="shared" si="227"/>
        <v/>
      </c>
      <c r="U1319" s="53" t="str">
        <f>IF(S1319="","",COUNTIF($S$7:S1319,"該当２"))</f>
        <v/>
      </c>
      <c r="V1319" s="56" t="str">
        <f t="shared" si="228"/>
        <v/>
      </c>
      <c r="W1319" s="81" t="str">
        <f t="shared" si="229"/>
        <v/>
      </c>
      <c r="X1319" s="53" t="str">
        <f>IF(V1319="","",COUNTIF($V$7:V1319,"該当３"))</f>
        <v/>
      </c>
    </row>
    <row r="1320" spans="1:24">
      <c r="A1320" s="237">
        <v>2020320006</v>
      </c>
      <c r="B1320" s="237">
        <v>20</v>
      </c>
      <c r="C1320" s="238">
        <v>203</v>
      </c>
      <c r="D1320" s="239">
        <v>20</v>
      </c>
      <c r="E1320" s="238">
        <v>6</v>
      </c>
      <c r="F1320" s="237" t="s">
        <v>511</v>
      </c>
      <c r="G1320" s="237" t="s">
        <v>1416</v>
      </c>
      <c r="H1320" s="237" t="s">
        <v>1558</v>
      </c>
      <c r="I1320" s="237" t="s">
        <v>1562</v>
      </c>
      <c r="J1320" s="51"/>
      <c r="K1320" s="52" t="str">
        <f t="shared" si="230"/>
        <v/>
      </c>
      <c r="L1320" s="81" t="str">
        <f t="shared" si="231"/>
        <v/>
      </c>
      <c r="M1320" s="53" t="str">
        <f>IF(K1320="","",COUNTIF($K$7:K1320,"ﾘｽﾄ１"))</f>
        <v/>
      </c>
      <c r="N1320" s="53" t="str">
        <f t="shared" si="232"/>
        <v/>
      </c>
      <c r="O1320" s="54" t="str">
        <f t="shared" si="233"/>
        <v/>
      </c>
      <c r="P1320" s="53" t="str">
        <f t="shared" si="224"/>
        <v/>
      </c>
      <c r="Q1320" s="52" t="str">
        <f t="shared" si="225"/>
        <v/>
      </c>
      <c r="R1320" s="55" t="str">
        <f t="shared" si="226"/>
        <v/>
      </c>
      <c r="S1320" s="52" t="str">
        <f t="shared" si="234"/>
        <v/>
      </c>
      <c r="T1320" s="81" t="str">
        <f t="shared" si="227"/>
        <v/>
      </c>
      <c r="U1320" s="53" t="str">
        <f>IF(S1320="","",COUNTIF($S$7:S1320,"該当２"))</f>
        <v/>
      </c>
      <c r="V1320" s="56" t="str">
        <f t="shared" si="228"/>
        <v/>
      </c>
      <c r="W1320" s="81" t="str">
        <f t="shared" si="229"/>
        <v/>
      </c>
      <c r="X1320" s="53" t="str">
        <f>IF(V1320="","",COUNTIF($V$7:V1320,"該当３"))</f>
        <v/>
      </c>
    </row>
    <row r="1321" spans="1:24">
      <c r="A1321" s="237">
        <v>2020320007</v>
      </c>
      <c r="B1321" s="237">
        <v>20</v>
      </c>
      <c r="C1321" s="238">
        <v>203</v>
      </c>
      <c r="D1321" s="239">
        <v>20</v>
      </c>
      <c r="E1321" s="238">
        <v>7</v>
      </c>
      <c r="F1321" s="237" t="s">
        <v>511</v>
      </c>
      <c r="G1321" s="237" t="s">
        <v>1416</v>
      </c>
      <c r="H1321" s="237" t="s">
        <v>1558</v>
      </c>
      <c r="I1321" s="237" t="s">
        <v>1563</v>
      </c>
      <c r="J1321" s="51"/>
      <c r="K1321" s="52" t="str">
        <f t="shared" si="230"/>
        <v/>
      </c>
      <c r="L1321" s="81" t="str">
        <f t="shared" si="231"/>
        <v/>
      </c>
      <c r="M1321" s="53" t="str">
        <f>IF(K1321="","",COUNTIF($K$7:K1321,"ﾘｽﾄ１"))</f>
        <v/>
      </c>
      <c r="N1321" s="53" t="str">
        <f t="shared" si="232"/>
        <v/>
      </c>
      <c r="O1321" s="54" t="str">
        <f t="shared" si="233"/>
        <v/>
      </c>
      <c r="P1321" s="53" t="str">
        <f t="shared" si="224"/>
        <v/>
      </c>
      <c r="Q1321" s="52" t="str">
        <f t="shared" si="225"/>
        <v/>
      </c>
      <c r="R1321" s="55" t="str">
        <f t="shared" si="226"/>
        <v/>
      </c>
      <c r="S1321" s="52" t="str">
        <f t="shared" si="234"/>
        <v/>
      </c>
      <c r="T1321" s="81" t="str">
        <f t="shared" si="227"/>
        <v/>
      </c>
      <c r="U1321" s="53" t="str">
        <f>IF(S1321="","",COUNTIF($S$7:S1321,"該当２"))</f>
        <v/>
      </c>
      <c r="V1321" s="56" t="str">
        <f t="shared" si="228"/>
        <v/>
      </c>
      <c r="W1321" s="81" t="str">
        <f t="shared" si="229"/>
        <v/>
      </c>
      <c r="X1321" s="53" t="str">
        <f>IF(V1321="","",COUNTIF($V$7:V1321,"該当３"))</f>
        <v/>
      </c>
    </row>
    <row r="1322" spans="1:24">
      <c r="A1322" s="237">
        <v>2020320008</v>
      </c>
      <c r="B1322" s="237">
        <v>20</v>
      </c>
      <c r="C1322" s="238">
        <v>203</v>
      </c>
      <c r="D1322" s="239">
        <v>20</v>
      </c>
      <c r="E1322" s="238">
        <v>8</v>
      </c>
      <c r="F1322" s="237" t="s">
        <v>511</v>
      </c>
      <c r="G1322" s="237" t="s">
        <v>1416</v>
      </c>
      <c r="H1322" s="237" t="s">
        <v>1558</v>
      </c>
      <c r="I1322" s="237" t="s">
        <v>331</v>
      </c>
      <c r="J1322" s="51"/>
      <c r="K1322" s="52" t="str">
        <f t="shared" si="230"/>
        <v/>
      </c>
      <c r="L1322" s="81" t="str">
        <f t="shared" si="231"/>
        <v/>
      </c>
      <c r="M1322" s="53" t="str">
        <f>IF(K1322="","",COUNTIF($K$7:K1322,"ﾘｽﾄ１"))</f>
        <v/>
      </c>
      <c r="N1322" s="53" t="str">
        <f t="shared" si="232"/>
        <v/>
      </c>
      <c r="O1322" s="54" t="str">
        <f t="shared" si="233"/>
        <v/>
      </c>
      <c r="P1322" s="53" t="str">
        <f t="shared" si="224"/>
        <v/>
      </c>
      <c r="Q1322" s="52" t="str">
        <f t="shared" si="225"/>
        <v/>
      </c>
      <c r="R1322" s="55" t="str">
        <f t="shared" si="226"/>
        <v/>
      </c>
      <c r="S1322" s="52" t="str">
        <f t="shared" si="234"/>
        <v/>
      </c>
      <c r="T1322" s="81" t="str">
        <f t="shared" si="227"/>
        <v/>
      </c>
      <c r="U1322" s="53" t="str">
        <f>IF(S1322="","",COUNTIF($S$7:S1322,"該当２"))</f>
        <v/>
      </c>
      <c r="V1322" s="56" t="str">
        <f t="shared" si="228"/>
        <v/>
      </c>
      <c r="W1322" s="81" t="str">
        <f t="shared" si="229"/>
        <v/>
      </c>
      <c r="X1322" s="53" t="str">
        <f>IF(V1322="","",COUNTIF($V$7:V1322,"該当３"))</f>
        <v/>
      </c>
    </row>
    <row r="1323" spans="1:24">
      <c r="A1323" s="237">
        <v>2020321000</v>
      </c>
      <c r="B1323" s="237">
        <v>20</v>
      </c>
      <c r="C1323" s="238">
        <v>203</v>
      </c>
      <c r="D1323" s="239">
        <v>21</v>
      </c>
      <c r="E1323" s="238">
        <v>0</v>
      </c>
      <c r="F1323" s="237" t="s">
        <v>511</v>
      </c>
      <c r="G1323" s="237" t="s">
        <v>1416</v>
      </c>
      <c r="H1323" s="237" t="s">
        <v>1564</v>
      </c>
      <c r="I1323" s="237"/>
      <c r="J1323" s="51"/>
      <c r="K1323" s="52" t="str">
        <f t="shared" si="230"/>
        <v/>
      </c>
      <c r="L1323" s="81" t="str">
        <f t="shared" si="231"/>
        <v/>
      </c>
      <c r="M1323" s="53" t="str">
        <f>IF(K1323="","",COUNTIF($K$7:K1323,"ﾘｽﾄ１"))</f>
        <v/>
      </c>
      <c r="N1323" s="53" t="str">
        <f t="shared" si="232"/>
        <v/>
      </c>
      <c r="O1323" s="54" t="str">
        <f t="shared" si="233"/>
        <v/>
      </c>
      <c r="P1323" s="53" t="str">
        <f t="shared" si="224"/>
        <v/>
      </c>
      <c r="Q1323" s="52" t="str">
        <f t="shared" si="225"/>
        <v/>
      </c>
      <c r="R1323" s="55" t="str">
        <f t="shared" si="226"/>
        <v/>
      </c>
      <c r="S1323" s="52" t="str">
        <f t="shared" si="234"/>
        <v/>
      </c>
      <c r="T1323" s="81" t="str">
        <f t="shared" si="227"/>
        <v/>
      </c>
      <c r="U1323" s="53" t="str">
        <f>IF(S1323="","",COUNTIF($S$7:S1323,"該当２"))</f>
        <v/>
      </c>
      <c r="V1323" s="56" t="str">
        <f t="shared" si="228"/>
        <v/>
      </c>
      <c r="W1323" s="81" t="str">
        <f t="shared" si="229"/>
        <v/>
      </c>
      <c r="X1323" s="53" t="str">
        <f>IF(V1323="","",COUNTIF($V$7:V1323,"該当３"))</f>
        <v/>
      </c>
    </row>
    <row r="1324" spans="1:24">
      <c r="A1324" s="237">
        <v>2020321001</v>
      </c>
      <c r="B1324" s="237">
        <v>20</v>
      </c>
      <c r="C1324" s="238">
        <v>203</v>
      </c>
      <c r="D1324" s="239">
        <v>21</v>
      </c>
      <c r="E1324" s="238">
        <v>1</v>
      </c>
      <c r="F1324" s="237" t="s">
        <v>511</v>
      </c>
      <c r="G1324" s="237" t="s">
        <v>1416</v>
      </c>
      <c r="H1324" s="237" t="s">
        <v>1564</v>
      </c>
      <c r="I1324" s="237" t="s">
        <v>1565</v>
      </c>
      <c r="J1324" s="51"/>
      <c r="K1324" s="52" t="str">
        <f t="shared" si="230"/>
        <v/>
      </c>
      <c r="L1324" s="81" t="str">
        <f t="shared" si="231"/>
        <v/>
      </c>
      <c r="M1324" s="53" t="str">
        <f>IF(K1324="","",COUNTIF($K$7:K1324,"ﾘｽﾄ１"))</f>
        <v/>
      </c>
      <c r="N1324" s="53" t="str">
        <f t="shared" si="232"/>
        <v/>
      </c>
      <c r="O1324" s="54" t="str">
        <f t="shared" si="233"/>
        <v/>
      </c>
      <c r="P1324" s="53" t="str">
        <f t="shared" si="224"/>
        <v/>
      </c>
      <c r="Q1324" s="52" t="str">
        <f t="shared" si="225"/>
        <v/>
      </c>
      <c r="R1324" s="55" t="str">
        <f t="shared" si="226"/>
        <v/>
      </c>
      <c r="S1324" s="52" t="str">
        <f t="shared" si="234"/>
        <v/>
      </c>
      <c r="T1324" s="81" t="str">
        <f t="shared" si="227"/>
        <v/>
      </c>
      <c r="U1324" s="53" t="str">
        <f>IF(S1324="","",COUNTIF($S$7:S1324,"該当２"))</f>
        <v/>
      </c>
      <c r="V1324" s="56" t="str">
        <f t="shared" si="228"/>
        <v/>
      </c>
      <c r="W1324" s="81" t="str">
        <f t="shared" si="229"/>
        <v/>
      </c>
      <c r="X1324" s="53" t="str">
        <f>IF(V1324="","",COUNTIF($V$7:V1324,"該当３"))</f>
        <v/>
      </c>
    </row>
    <row r="1325" spans="1:24">
      <c r="A1325" s="237">
        <v>2020321002</v>
      </c>
      <c r="B1325" s="237">
        <v>20</v>
      </c>
      <c r="C1325" s="238">
        <v>203</v>
      </c>
      <c r="D1325" s="239">
        <v>21</v>
      </c>
      <c r="E1325" s="238">
        <v>2</v>
      </c>
      <c r="F1325" s="237" t="s">
        <v>511</v>
      </c>
      <c r="G1325" s="237" t="s">
        <v>1416</v>
      </c>
      <c r="H1325" s="237" t="s">
        <v>1564</v>
      </c>
      <c r="I1325" s="237" t="s">
        <v>1566</v>
      </c>
      <c r="J1325" s="51"/>
      <c r="K1325" s="52" t="str">
        <f t="shared" si="230"/>
        <v/>
      </c>
      <c r="L1325" s="81" t="str">
        <f t="shared" si="231"/>
        <v/>
      </c>
      <c r="M1325" s="53" t="str">
        <f>IF(K1325="","",COUNTIF($K$7:K1325,"ﾘｽﾄ１"))</f>
        <v/>
      </c>
      <c r="N1325" s="53" t="str">
        <f t="shared" si="232"/>
        <v/>
      </c>
      <c r="O1325" s="54" t="str">
        <f t="shared" si="233"/>
        <v/>
      </c>
      <c r="P1325" s="53" t="str">
        <f t="shared" si="224"/>
        <v/>
      </c>
      <c r="Q1325" s="52" t="str">
        <f t="shared" si="225"/>
        <v/>
      </c>
      <c r="R1325" s="55" t="str">
        <f t="shared" si="226"/>
        <v/>
      </c>
      <c r="S1325" s="52" t="str">
        <f t="shared" si="234"/>
        <v/>
      </c>
      <c r="T1325" s="81" t="str">
        <f t="shared" si="227"/>
        <v/>
      </c>
      <c r="U1325" s="53" t="str">
        <f>IF(S1325="","",COUNTIF($S$7:S1325,"該当２"))</f>
        <v/>
      </c>
      <c r="V1325" s="56" t="str">
        <f t="shared" si="228"/>
        <v/>
      </c>
      <c r="W1325" s="81" t="str">
        <f t="shared" si="229"/>
        <v/>
      </c>
      <c r="X1325" s="53" t="str">
        <f>IF(V1325="","",COUNTIF($V$7:V1325,"該当３"))</f>
        <v/>
      </c>
    </row>
    <row r="1326" spans="1:24">
      <c r="A1326" s="237">
        <v>2020321003</v>
      </c>
      <c r="B1326" s="237">
        <v>20</v>
      </c>
      <c r="C1326" s="238">
        <v>203</v>
      </c>
      <c r="D1326" s="239">
        <v>21</v>
      </c>
      <c r="E1326" s="238">
        <v>3</v>
      </c>
      <c r="F1326" s="237" t="s">
        <v>511</v>
      </c>
      <c r="G1326" s="237" t="s">
        <v>1416</v>
      </c>
      <c r="H1326" s="237" t="s">
        <v>1564</v>
      </c>
      <c r="I1326" s="237" t="s">
        <v>1567</v>
      </c>
      <c r="J1326" s="51"/>
      <c r="K1326" s="52" t="str">
        <f t="shared" si="230"/>
        <v/>
      </c>
      <c r="L1326" s="81" t="str">
        <f t="shared" si="231"/>
        <v/>
      </c>
      <c r="M1326" s="53" t="str">
        <f>IF(K1326="","",COUNTIF($K$7:K1326,"ﾘｽﾄ１"))</f>
        <v/>
      </c>
      <c r="N1326" s="53" t="str">
        <f t="shared" si="232"/>
        <v/>
      </c>
      <c r="O1326" s="54" t="str">
        <f t="shared" si="233"/>
        <v/>
      </c>
      <c r="P1326" s="53" t="str">
        <f t="shared" si="224"/>
        <v/>
      </c>
      <c r="Q1326" s="52" t="str">
        <f t="shared" si="225"/>
        <v/>
      </c>
      <c r="R1326" s="55" t="str">
        <f t="shared" si="226"/>
        <v/>
      </c>
      <c r="S1326" s="52" t="str">
        <f t="shared" si="234"/>
        <v/>
      </c>
      <c r="T1326" s="81" t="str">
        <f t="shared" si="227"/>
        <v/>
      </c>
      <c r="U1326" s="53" t="str">
        <f>IF(S1326="","",COUNTIF($S$7:S1326,"該当２"))</f>
        <v/>
      </c>
      <c r="V1326" s="56" t="str">
        <f t="shared" si="228"/>
        <v/>
      </c>
      <c r="W1326" s="81" t="str">
        <f t="shared" si="229"/>
        <v/>
      </c>
      <c r="X1326" s="53" t="str">
        <f>IF(V1326="","",COUNTIF($V$7:V1326,"該当３"))</f>
        <v/>
      </c>
    </row>
    <row r="1327" spans="1:24">
      <c r="A1327" s="237">
        <v>2020321004</v>
      </c>
      <c r="B1327" s="237">
        <v>20</v>
      </c>
      <c r="C1327" s="238">
        <v>203</v>
      </c>
      <c r="D1327" s="239">
        <v>21</v>
      </c>
      <c r="E1327" s="238">
        <v>4</v>
      </c>
      <c r="F1327" s="237" t="s">
        <v>511</v>
      </c>
      <c r="G1327" s="237" t="s">
        <v>1416</v>
      </c>
      <c r="H1327" s="237" t="s">
        <v>1564</v>
      </c>
      <c r="I1327" s="237" t="s">
        <v>1568</v>
      </c>
      <c r="J1327" s="51"/>
      <c r="K1327" s="52" t="str">
        <f t="shared" si="230"/>
        <v/>
      </c>
      <c r="L1327" s="81" t="str">
        <f t="shared" si="231"/>
        <v/>
      </c>
      <c r="M1327" s="53" t="str">
        <f>IF(K1327="","",COUNTIF($K$7:K1327,"ﾘｽﾄ１"))</f>
        <v/>
      </c>
      <c r="N1327" s="53" t="str">
        <f t="shared" si="232"/>
        <v/>
      </c>
      <c r="O1327" s="54" t="str">
        <f t="shared" si="233"/>
        <v/>
      </c>
      <c r="P1327" s="53" t="str">
        <f t="shared" si="224"/>
        <v/>
      </c>
      <c r="Q1327" s="52" t="str">
        <f t="shared" si="225"/>
        <v/>
      </c>
      <c r="R1327" s="55" t="str">
        <f t="shared" si="226"/>
        <v/>
      </c>
      <c r="S1327" s="52" t="str">
        <f t="shared" si="234"/>
        <v/>
      </c>
      <c r="T1327" s="81" t="str">
        <f t="shared" si="227"/>
        <v/>
      </c>
      <c r="U1327" s="53" t="str">
        <f>IF(S1327="","",COUNTIF($S$7:S1327,"該当２"))</f>
        <v/>
      </c>
      <c r="V1327" s="56" t="str">
        <f t="shared" si="228"/>
        <v/>
      </c>
      <c r="W1327" s="81" t="str">
        <f t="shared" si="229"/>
        <v/>
      </c>
      <c r="X1327" s="53" t="str">
        <f>IF(V1327="","",COUNTIF($V$7:V1327,"該当３"))</f>
        <v/>
      </c>
    </row>
    <row r="1328" spans="1:24">
      <c r="A1328" s="237">
        <v>2020321005</v>
      </c>
      <c r="B1328" s="237">
        <v>20</v>
      </c>
      <c r="C1328" s="238">
        <v>203</v>
      </c>
      <c r="D1328" s="239">
        <v>21</v>
      </c>
      <c r="E1328" s="238">
        <v>5</v>
      </c>
      <c r="F1328" s="237" t="s">
        <v>511</v>
      </c>
      <c r="G1328" s="237" t="s">
        <v>1416</v>
      </c>
      <c r="H1328" s="237" t="s">
        <v>1564</v>
      </c>
      <c r="I1328" s="237" t="s">
        <v>1251</v>
      </c>
      <c r="J1328" s="51"/>
      <c r="K1328" s="52" t="str">
        <f t="shared" si="230"/>
        <v/>
      </c>
      <c r="L1328" s="81" t="str">
        <f t="shared" si="231"/>
        <v/>
      </c>
      <c r="M1328" s="53" t="str">
        <f>IF(K1328="","",COUNTIF($K$7:K1328,"ﾘｽﾄ１"))</f>
        <v/>
      </c>
      <c r="N1328" s="53" t="str">
        <f t="shared" si="232"/>
        <v/>
      </c>
      <c r="O1328" s="54" t="str">
        <f t="shared" si="233"/>
        <v/>
      </c>
      <c r="P1328" s="53" t="str">
        <f t="shared" si="224"/>
        <v/>
      </c>
      <c r="Q1328" s="52" t="str">
        <f t="shared" si="225"/>
        <v/>
      </c>
      <c r="R1328" s="55" t="str">
        <f t="shared" si="226"/>
        <v/>
      </c>
      <c r="S1328" s="52" t="str">
        <f t="shared" si="234"/>
        <v/>
      </c>
      <c r="T1328" s="81" t="str">
        <f t="shared" si="227"/>
        <v/>
      </c>
      <c r="U1328" s="53" t="str">
        <f>IF(S1328="","",COUNTIF($S$7:S1328,"該当２"))</f>
        <v/>
      </c>
      <c r="V1328" s="56" t="str">
        <f t="shared" si="228"/>
        <v/>
      </c>
      <c r="W1328" s="81" t="str">
        <f t="shared" si="229"/>
        <v/>
      </c>
      <c r="X1328" s="53" t="str">
        <f>IF(V1328="","",COUNTIF($V$7:V1328,"該当３"))</f>
        <v/>
      </c>
    </row>
    <row r="1329" spans="1:24">
      <c r="A1329" s="237">
        <v>2020321006</v>
      </c>
      <c r="B1329" s="237">
        <v>20</v>
      </c>
      <c r="C1329" s="238">
        <v>203</v>
      </c>
      <c r="D1329" s="239">
        <v>21</v>
      </c>
      <c r="E1329" s="238">
        <v>6</v>
      </c>
      <c r="F1329" s="237" t="s">
        <v>511</v>
      </c>
      <c r="G1329" s="237" t="s">
        <v>1416</v>
      </c>
      <c r="H1329" s="237" t="s">
        <v>1564</v>
      </c>
      <c r="I1329" s="237" t="s">
        <v>1569</v>
      </c>
      <c r="J1329" s="51"/>
      <c r="K1329" s="52" t="str">
        <f t="shared" si="230"/>
        <v/>
      </c>
      <c r="L1329" s="81" t="str">
        <f t="shared" si="231"/>
        <v/>
      </c>
      <c r="M1329" s="53" t="str">
        <f>IF(K1329="","",COUNTIF($K$7:K1329,"ﾘｽﾄ１"))</f>
        <v/>
      </c>
      <c r="N1329" s="53" t="str">
        <f t="shared" si="232"/>
        <v/>
      </c>
      <c r="O1329" s="54" t="str">
        <f t="shared" si="233"/>
        <v/>
      </c>
      <c r="P1329" s="53" t="str">
        <f t="shared" si="224"/>
        <v/>
      </c>
      <c r="Q1329" s="52" t="str">
        <f t="shared" si="225"/>
        <v/>
      </c>
      <c r="R1329" s="55" t="str">
        <f t="shared" si="226"/>
        <v/>
      </c>
      <c r="S1329" s="52" t="str">
        <f t="shared" si="234"/>
        <v/>
      </c>
      <c r="T1329" s="81" t="str">
        <f t="shared" si="227"/>
        <v/>
      </c>
      <c r="U1329" s="53" t="str">
        <f>IF(S1329="","",COUNTIF($S$7:S1329,"該当２"))</f>
        <v/>
      </c>
      <c r="V1329" s="56" t="str">
        <f t="shared" si="228"/>
        <v/>
      </c>
      <c r="W1329" s="81" t="str">
        <f t="shared" si="229"/>
        <v/>
      </c>
      <c r="X1329" s="53" t="str">
        <f>IF(V1329="","",COUNTIF($V$7:V1329,"該当３"))</f>
        <v/>
      </c>
    </row>
    <row r="1330" spans="1:24">
      <c r="A1330" s="237">
        <v>2020322000</v>
      </c>
      <c r="B1330" s="237">
        <v>20</v>
      </c>
      <c r="C1330" s="238">
        <v>203</v>
      </c>
      <c r="D1330" s="239">
        <v>22</v>
      </c>
      <c r="E1330" s="238">
        <v>0</v>
      </c>
      <c r="F1330" s="237" t="s">
        <v>511</v>
      </c>
      <c r="G1330" s="237" t="s">
        <v>1416</v>
      </c>
      <c r="H1330" s="237" t="s">
        <v>1570</v>
      </c>
      <c r="I1330" s="237"/>
      <c r="J1330" s="51"/>
      <c r="K1330" s="52" t="str">
        <f t="shared" si="230"/>
        <v/>
      </c>
      <c r="L1330" s="81" t="str">
        <f t="shared" si="231"/>
        <v/>
      </c>
      <c r="M1330" s="53" t="str">
        <f>IF(K1330="","",COUNTIF($K$7:K1330,"ﾘｽﾄ１"))</f>
        <v/>
      </c>
      <c r="N1330" s="53" t="str">
        <f t="shared" si="232"/>
        <v/>
      </c>
      <c r="O1330" s="54" t="str">
        <f t="shared" si="233"/>
        <v/>
      </c>
      <c r="P1330" s="53" t="str">
        <f t="shared" si="224"/>
        <v/>
      </c>
      <c r="Q1330" s="52" t="str">
        <f t="shared" si="225"/>
        <v/>
      </c>
      <c r="R1330" s="55" t="str">
        <f t="shared" si="226"/>
        <v/>
      </c>
      <c r="S1330" s="52" t="str">
        <f t="shared" si="234"/>
        <v/>
      </c>
      <c r="T1330" s="81" t="str">
        <f t="shared" si="227"/>
        <v/>
      </c>
      <c r="U1330" s="53" t="str">
        <f>IF(S1330="","",COUNTIF($S$7:S1330,"該当２"))</f>
        <v/>
      </c>
      <c r="V1330" s="56" t="str">
        <f t="shared" si="228"/>
        <v/>
      </c>
      <c r="W1330" s="81" t="str">
        <f t="shared" si="229"/>
        <v/>
      </c>
      <c r="X1330" s="53" t="str">
        <f>IF(V1330="","",COUNTIF($V$7:V1330,"該当３"))</f>
        <v/>
      </c>
    </row>
    <row r="1331" spans="1:24">
      <c r="A1331" s="237">
        <v>2020322001</v>
      </c>
      <c r="B1331" s="237">
        <v>20</v>
      </c>
      <c r="C1331" s="238">
        <v>203</v>
      </c>
      <c r="D1331" s="239">
        <v>22</v>
      </c>
      <c r="E1331" s="238">
        <v>1</v>
      </c>
      <c r="F1331" s="237" t="s">
        <v>511</v>
      </c>
      <c r="G1331" s="237" t="s">
        <v>1416</v>
      </c>
      <c r="H1331" s="237" t="s">
        <v>1570</v>
      </c>
      <c r="I1331" s="237" t="s">
        <v>1571</v>
      </c>
      <c r="J1331" s="51"/>
      <c r="K1331" s="52" t="str">
        <f t="shared" si="230"/>
        <v/>
      </c>
      <c r="L1331" s="81" t="str">
        <f t="shared" si="231"/>
        <v/>
      </c>
      <c r="M1331" s="53" t="str">
        <f>IF(K1331="","",COUNTIF($K$7:K1331,"ﾘｽﾄ１"))</f>
        <v/>
      </c>
      <c r="N1331" s="53" t="str">
        <f t="shared" si="232"/>
        <v/>
      </c>
      <c r="O1331" s="54" t="str">
        <f t="shared" si="233"/>
        <v/>
      </c>
      <c r="P1331" s="53" t="str">
        <f t="shared" si="224"/>
        <v/>
      </c>
      <c r="Q1331" s="52" t="str">
        <f t="shared" si="225"/>
        <v/>
      </c>
      <c r="R1331" s="55" t="str">
        <f t="shared" si="226"/>
        <v/>
      </c>
      <c r="S1331" s="52" t="str">
        <f t="shared" si="234"/>
        <v/>
      </c>
      <c r="T1331" s="81" t="str">
        <f t="shared" si="227"/>
        <v/>
      </c>
      <c r="U1331" s="53" t="str">
        <f>IF(S1331="","",COUNTIF($S$7:S1331,"該当２"))</f>
        <v/>
      </c>
      <c r="V1331" s="56" t="str">
        <f t="shared" si="228"/>
        <v/>
      </c>
      <c r="W1331" s="81" t="str">
        <f t="shared" si="229"/>
        <v/>
      </c>
      <c r="X1331" s="53" t="str">
        <f>IF(V1331="","",COUNTIF($V$7:V1331,"該当３"))</f>
        <v/>
      </c>
    </row>
    <row r="1332" spans="1:24">
      <c r="A1332" s="237">
        <v>2020322002</v>
      </c>
      <c r="B1332" s="237">
        <v>20</v>
      </c>
      <c r="C1332" s="238">
        <v>203</v>
      </c>
      <c r="D1332" s="239">
        <v>22</v>
      </c>
      <c r="E1332" s="238">
        <v>2</v>
      </c>
      <c r="F1332" s="237" t="s">
        <v>511</v>
      </c>
      <c r="G1332" s="237" t="s">
        <v>1416</v>
      </c>
      <c r="H1332" s="237" t="s">
        <v>1570</v>
      </c>
      <c r="I1332" s="237" t="s">
        <v>1572</v>
      </c>
      <c r="J1332" s="51"/>
      <c r="K1332" s="52" t="str">
        <f t="shared" si="230"/>
        <v/>
      </c>
      <c r="L1332" s="81" t="str">
        <f t="shared" si="231"/>
        <v/>
      </c>
      <c r="M1332" s="53" t="str">
        <f>IF(K1332="","",COUNTIF($K$7:K1332,"ﾘｽﾄ１"))</f>
        <v/>
      </c>
      <c r="N1332" s="53" t="str">
        <f t="shared" si="232"/>
        <v/>
      </c>
      <c r="O1332" s="54" t="str">
        <f t="shared" si="233"/>
        <v/>
      </c>
      <c r="P1332" s="53" t="str">
        <f t="shared" si="224"/>
        <v/>
      </c>
      <c r="Q1332" s="52" t="str">
        <f t="shared" si="225"/>
        <v/>
      </c>
      <c r="R1332" s="55" t="str">
        <f t="shared" si="226"/>
        <v/>
      </c>
      <c r="S1332" s="52" t="str">
        <f t="shared" si="234"/>
        <v/>
      </c>
      <c r="T1332" s="81" t="str">
        <f t="shared" si="227"/>
        <v/>
      </c>
      <c r="U1332" s="53" t="str">
        <f>IF(S1332="","",COUNTIF($S$7:S1332,"該当２"))</f>
        <v/>
      </c>
      <c r="V1332" s="56" t="str">
        <f t="shared" si="228"/>
        <v/>
      </c>
      <c r="W1332" s="81" t="str">
        <f t="shared" si="229"/>
        <v/>
      </c>
      <c r="X1332" s="53" t="str">
        <f>IF(V1332="","",COUNTIF($V$7:V1332,"該当３"))</f>
        <v/>
      </c>
    </row>
    <row r="1333" spans="1:24">
      <c r="A1333" s="237">
        <v>2020322003</v>
      </c>
      <c r="B1333" s="237">
        <v>20</v>
      </c>
      <c r="C1333" s="238">
        <v>203</v>
      </c>
      <c r="D1333" s="239">
        <v>22</v>
      </c>
      <c r="E1333" s="238">
        <v>3</v>
      </c>
      <c r="F1333" s="237" t="s">
        <v>511</v>
      </c>
      <c r="G1333" s="237" t="s">
        <v>1416</v>
      </c>
      <c r="H1333" s="237" t="s">
        <v>1570</v>
      </c>
      <c r="I1333" s="237" t="s">
        <v>1573</v>
      </c>
      <c r="J1333" s="51"/>
      <c r="K1333" s="52" t="str">
        <f t="shared" si="230"/>
        <v/>
      </c>
      <c r="L1333" s="81" t="str">
        <f t="shared" si="231"/>
        <v/>
      </c>
      <c r="M1333" s="53" t="str">
        <f>IF(K1333="","",COUNTIF($K$7:K1333,"ﾘｽﾄ１"))</f>
        <v/>
      </c>
      <c r="N1333" s="53" t="str">
        <f t="shared" si="232"/>
        <v/>
      </c>
      <c r="O1333" s="54" t="str">
        <f t="shared" si="233"/>
        <v/>
      </c>
      <c r="P1333" s="53" t="str">
        <f t="shared" si="224"/>
        <v/>
      </c>
      <c r="Q1333" s="52" t="str">
        <f t="shared" si="225"/>
        <v/>
      </c>
      <c r="R1333" s="55" t="str">
        <f t="shared" si="226"/>
        <v/>
      </c>
      <c r="S1333" s="52" t="str">
        <f t="shared" si="234"/>
        <v/>
      </c>
      <c r="T1333" s="81" t="str">
        <f t="shared" si="227"/>
        <v/>
      </c>
      <c r="U1333" s="53" t="str">
        <f>IF(S1333="","",COUNTIF($S$7:S1333,"該当２"))</f>
        <v/>
      </c>
      <c r="V1333" s="56" t="str">
        <f t="shared" si="228"/>
        <v/>
      </c>
      <c r="W1333" s="81" t="str">
        <f t="shared" si="229"/>
        <v/>
      </c>
      <c r="X1333" s="53" t="str">
        <f>IF(V1333="","",COUNTIF($V$7:V1333,"該当３"))</f>
        <v/>
      </c>
    </row>
    <row r="1334" spans="1:24">
      <c r="A1334" s="237">
        <v>2020322004</v>
      </c>
      <c r="B1334" s="237">
        <v>20</v>
      </c>
      <c r="C1334" s="238">
        <v>203</v>
      </c>
      <c r="D1334" s="239">
        <v>22</v>
      </c>
      <c r="E1334" s="238">
        <v>4</v>
      </c>
      <c r="F1334" s="237" t="s">
        <v>511</v>
      </c>
      <c r="G1334" s="237" t="s">
        <v>1416</v>
      </c>
      <c r="H1334" s="237" t="s">
        <v>1570</v>
      </c>
      <c r="I1334" s="237" t="s">
        <v>1574</v>
      </c>
      <c r="J1334" s="51"/>
      <c r="K1334" s="52" t="str">
        <f t="shared" si="230"/>
        <v/>
      </c>
      <c r="L1334" s="81" t="str">
        <f t="shared" si="231"/>
        <v/>
      </c>
      <c r="M1334" s="53" t="str">
        <f>IF(K1334="","",COUNTIF($K$7:K1334,"ﾘｽﾄ１"))</f>
        <v/>
      </c>
      <c r="N1334" s="53" t="str">
        <f t="shared" si="232"/>
        <v/>
      </c>
      <c r="O1334" s="54" t="str">
        <f t="shared" si="233"/>
        <v/>
      </c>
      <c r="P1334" s="53" t="str">
        <f t="shared" si="224"/>
        <v/>
      </c>
      <c r="Q1334" s="52" t="str">
        <f t="shared" si="225"/>
        <v/>
      </c>
      <c r="R1334" s="55" t="str">
        <f t="shared" si="226"/>
        <v/>
      </c>
      <c r="S1334" s="52" t="str">
        <f t="shared" si="234"/>
        <v/>
      </c>
      <c r="T1334" s="81" t="str">
        <f t="shared" si="227"/>
        <v/>
      </c>
      <c r="U1334" s="53" t="str">
        <f>IF(S1334="","",COUNTIF($S$7:S1334,"該当２"))</f>
        <v/>
      </c>
      <c r="V1334" s="56" t="str">
        <f t="shared" si="228"/>
        <v/>
      </c>
      <c r="W1334" s="81" t="str">
        <f t="shared" si="229"/>
        <v/>
      </c>
      <c r="X1334" s="53" t="str">
        <f>IF(V1334="","",COUNTIF($V$7:V1334,"該当３"))</f>
        <v/>
      </c>
    </row>
    <row r="1335" spans="1:24">
      <c r="A1335" s="237">
        <v>2020322005</v>
      </c>
      <c r="B1335" s="237">
        <v>20</v>
      </c>
      <c r="C1335" s="238">
        <v>203</v>
      </c>
      <c r="D1335" s="239">
        <v>22</v>
      </c>
      <c r="E1335" s="238">
        <v>5</v>
      </c>
      <c r="F1335" s="237" t="s">
        <v>511</v>
      </c>
      <c r="G1335" s="237" t="s">
        <v>1416</v>
      </c>
      <c r="H1335" s="237" t="s">
        <v>1570</v>
      </c>
      <c r="I1335" s="237" t="s">
        <v>665</v>
      </c>
      <c r="J1335" s="51"/>
      <c r="K1335" s="52" t="str">
        <f t="shared" si="230"/>
        <v/>
      </c>
      <c r="L1335" s="81" t="str">
        <f t="shared" si="231"/>
        <v/>
      </c>
      <c r="M1335" s="53" t="str">
        <f>IF(K1335="","",COUNTIF($K$7:K1335,"ﾘｽﾄ１"))</f>
        <v/>
      </c>
      <c r="N1335" s="53" t="str">
        <f t="shared" si="232"/>
        <v/>
      </c>
      <c r="O1335" s="54" t="str">
        <f t="shared" si="233"/>
        <v/>
      </c>
      <c r="P1335" s="53" t="str">
        <f t="shared" si="224"/>
        <v/>
      </c>
      <c r="Q1335" s="52" t="str">
        <f t="shared" si="225"/>
        <v/>
      </c>
      <c r="R1335" s="55" t="str">
        <f t="shared" si="226"/>
        <v/>
      </c>
      <c r="S1335" s="52" t="str">
        <f t="shared" si="234"/>
        <v/>
      </c>
      <c r="T1335" s="81" t="str">
        <f t="shared" si="227"/>
        <v/>
      </c>
      <c r="U1335" s="53" t="str">
        <f>IF(S1335="","",COUNTIF($S$7:S1335,"該当２"))</f>
        <v/>
      </c>
      <c r="V1335" s="56" t="str">
        <f t="shared" si="228"/>
        <v/>
      </c>
      <c r="W1335" s="81" t="str">
        <f t="shared" si="229"/>
        <v/>
      </c>
      <c r="X1335" s="53" t="str">
        <f>IF(V1335="","",COUNTIF($V$7:V1335,"該当３"))</f>
        <v/>
      </c>
    </row>
    <row r="1336" spans="1:24">
      <c r="A1336" s="237">
        <v>2020322006</v>
      </c>
      <c r="B1336" s="237">
        <v>20</v>
      </c>
      <c r="C1336" s="238">
        <v>203</v>
      </c>
      <c r="D1336" s="239">
        <v>22</v>
      </c>
      <c r="E1336" s="238">
        <v>6</v>
      </c>
      <c r="F1336" s="237" t="s">
        <v>511</v>
      </c>
      <c r="G1336" s="237" t="s">
        <v>1416</v>
      </c>
      <c r="H1336" s="237" t="s">
        <v>1570</v>
      </c>
      <c r="I1336" s="237" t="s">
        <v>1206</v>
      </c>
      <c r="J1336" s="51"/>
      <c r="K1336" s="52" t="str">
        <f t="shared" si="230"/>
        <v/>
      </c>
      <c r="L1336" s="81" t="str">
        <f t="shared" si="231"/>
        <v/>
      </c>
      <c r="M1336" s="53" t="str">
        <f>IF(K1336="","",COUNTIF($K$7:K1336,"ﾘｽﾄ１"))</f>
        <v/>
      </c>
      <c r="N1336" s="53" t="str">
        <f t="shared" si="232"/>
        <v/>
      </c>
      <c r="O1336" s="54" t="str">
        <f t="shared" si="233"/>
        <v/>
      </c>
      <c r="P1336" s="53" t="str">
        <f t="shared" si="224"/>
        <v/>
      </c>
      <c r="Q1336" s="52" t="str">
        <f t="shared" si="225"/>
        <v/>
      </c>
      <c r="R1336" s="55" t="str">
        <f t="shared" si="226"/>
        <v/>
      </c>
      <c r="S1336" s="52" t="str">
        <f t="shared" si="234"/>
        <v/>
      </c>
      <c r="T1336" s="81" t="str">
        <f t="shared" si="227"/>
        <v/>
      </c>
      <c r="U1336" s="53" t="str">
        <f>IF(S1336="","",COUNTIF($S$7:S1336,"該当２"))</f>
        <v/>
      </c>
      <c r="V1336" s="56" t="str">
        <f t="shared" si="228"/>
        <v/>
      </c>
      <c r="W1336" s="81" t="str">
        <f t="shared" si="229"/>
        <v/>
      </c>
      <c r="X1336" s="53" t="str">
        <f>IF(V1336="","",COUNTIF($V$7:V1336,"該当３"))</f>
        <v/>
      </c>
    </row>
    <row r="1337" spans="1:24">
      <c r="A1337" s="237">
        <v>2020322007</v>
      </c>
      <c r="B1337" s="237">
        <v>20</v>
      </c>
      <c r="C1337" s="238">
        <v>203</v>
      </c>
      <c r="D1337" s="239">
        <v>22</v>
      </c>
      <c r="E1337" s="238">
        <v>7</v>
      </c>
      <c r="F1337" s="237" t="s">
        <v>511</v>
      </c>
      <c r="G1337" s="237" t="s">
        <v>1416</v>
      </c>
      <c r="H1337" s="237" t="s">
        <v>1570</v>
      </c>
      <c r="I1337" s="237" t="s">
        <v>1575</v>
      </c>
      <c r="J1337" s="51"/>
      <c r="K1337" s="52" t="str">
        <f t="shared" si="230"/>
        <v/>
      </c>
      <c r="L1337" s="81" t="str">
        <f t="shared" si="231"/>
        <v/>
      </c>
      <c r="M1337" s="53" t="str">
        <f>IF(K1337="","",COUNTIF($K$7:K1337,"ﾘｽﾄ１"))</f>
        <v/>
      </c>
      <c r="N1337" s="53" t="str">
        <f t="shared" si="232"/>
        <v/>
      </c>
      <c r="O1337" s="54" t="str">
        <f t="shared" si="233"/>
        <v/>
      </c>
      <c r="P1337" s="53" t="str">
        <f t="shared" si="224"/>
        <v/>
      </c>
      <c r="Q1337" s="52" t="str">
        <f t="shared" si="225"/>
        <v/>
      </c>
      <c r="R1337" s="55" t="str">
        <f t="shared" si="226"/>
        <v/>
      </c>
      <c r="S1337" s="52" t="str">
        <f t="shared" si="234"/>
        <v/>
      </c>
      <c r="T1337" s="81" t="str">
        <f t="shared" si="227"/>
        <v/>
      </c>
      <c r="U1337" s="53" t="str">
        <f>IF(S1337="","",COUNTIF($S$7:S1337,"該当２"))</f>
        <v/>
      </c>
      <c r="V1337" s="56" t="str">
        <f t="shared" si="228"/>
        <v/>
      </c>
      <c r="W1337" s="81" t="str">
        <f t="shared" si="229"/>
        <v/>
      </c>
      <c r="X1337" s="53" t="str">
        <f>IF(V1337="","",COUNTIF($V$7:V1337,"該当３"))</f>
        <v/>
      </c>
    </row>
    <row r="1338" spans="1:24">
      <c r="A1338" s="237">
        <v>2020322008</v>
      </c>
      <c r="B1338" s="237">
        <v>20</v>
      </c>
      <c r="C1338" s="238">
        <v>203</v>
      </c>
      <c r="D1338" s="239">
        <v>22</v>
      </c>
      <c r="E1338" s="238">
        <v>8</v>
      </c>
      <c r="F1338" s="237" t="s">
        <v>511</v>
      </c>
      <c r="G1338" s="237" t="s">
        <v>1416</v>
      </c>
      <c r="H1338" s="237" t="s">
        <v>1570</v>
      </c>
      <c r="I1338" s="237" t="s">
        <v>1576</v>
      </c>
      <c r="J1338" s="51"/>
      <c r="K1338" s="52" t="str">
        <f t="shared" si="230"/>
        <v/>
      </c>
      <c r="L1338" s="81" t="str">
        <f t="shared" si="231"/>
        <v/>
      </c>
      <c r="M1338" s="53" t="str">
        <f>IF(K1338="","",COUNTIF($K$7:K1338,"ﾘｽﾄ１"))</f>
        <v/>
      </c>
      <c r="N1338" s="53" t="str">
        <f t="shared" si="232"/>
        <v/>
      </c>
      <c r="O1338" s="54" t="str">
        <f t="shared" si="233"/>
        <v/>
      </c>
      <c r="P1338" s="53" t="str">
        <f t="shared" si="224"/>
        <v/>
      </c>
      <c r="Q1338" s="52" t="str">
        <f t="shared" si="225"/>
        <v/>
      </c>
      <c r="R1338" s="55" t="str">
        <f t="shared" si="226"/>
        <v/>
      </c>
      <c r="S1338" s="52" t="str">
        <f t="shared" si="234"/>
        <v/>
      </c>
      <c r="T1338" s="81" t="str">
        <f t="shared" si="227"/>
        <v/>
      </c>
      <c r="U1338" s="53" t="str">
        <f>IF(S1338="","",COUNTIF($S$7:S1338,"該当２"))</f>
        <v/>
      </c>
      <c r="V1338" s="56" t="str">
        <f t="shared" si="228"/>
        <v/>
      </c>
      <c r="W1338" s="81" t="str">
        <f t="shared" si="229"/>
        <v/>
      </c>
      <c r="X1338" s="53" t="str">
        <f>IF(V1338="","",COUNTIF($V$7:V1338,"該当３"))</f>
        <v/>
      </c>
    </row>
    <row r="1339" spans="1:24">
      <c r="A1339" s="237">
        <v>2020322009</v>
      </c>
      <c r="B1339" s="237">
        <v>20</v>
      </c>
      <c r="C1339" s="238">
        <v>203</v>
      </c>
      <c r="D1339" s="239">
        <v>22</v>
      </c>
      <c r="E1339" s="238">
        <v>9</v>
      </c>
      <c r="F1339" s="237" t="s">
        <v>511</v>
      </c>
      <c r="G1339" s="237" t="s">
        <v>1416</v>
      </c>
      <c r="H1339" s="237" t="s">
        <v>1570</v>
      </c>
      <c r="I1339" s="237" t="s">
        <v>4</v>
      </c>
      <c r="J1339" s="51"/>
      <c r="K1339" s="52" t="str">
        <f t="shared" si="230"/>
        <v/>
      </c>
      <c r="L1339" s="81" t="str">
        <f t="shared" si="231"/>
        <v/>
      </c>
      <c r="M1339" s="53" t="str">
        <f>IF(K1339="","",COUNTIF($K$7:K1339,"ﾘｽﾄ１"))</f>
        <v/>
      </c>
      <c r="N1339" s="53" t="str">
        <f t="shared" si="232"/>
        <v/>
      </c>
      <c r="O1339" s="54" t="str">
        <f t="shared" si="233"/>
        <v/>
      </c>
      <c r="P1339" s="53" t="str">
        <f t="shared" si="224"/>
        <v/>
      </c>
      <c r="Q1339" s="52" t="str">
        <f t="shared" si="225"/>
        <v/>
      </c>
      <c r="R1339" s="55" t="str">
        <f t="shared" si="226"/>
        <v/>
      </c>
      <c r="S1339" s="52" t="str">
        <f t="shared" si="234"/>
        <v/>
      </c>
      <c r="T1339" s="81" t="str">
        <f t="shared" si="227"/>
        <v/>
      </c>
      <c r="U1339" s="53" t="str">
        <f>IF(S1339="","",COUNTIF($S$7:S1339,"該当２"))</f>
        <v/>
      </c>
      <c r="V1339" s="56" t="str">
        <f t="shared" si="228"/>
        <v/>
      </c>
      <c r="W1339" s="81" t="str">
        <f t="shared" si="229"/>
        <v/>
      </c>
      <c r="X1339" s="53" t="str">
        <f>IF(V1339="","",COUNTIF($V$7:V1339,"該当３"))</f>
        <v/>
      </c>
    </row>
    <row r="1340" spans="1:24">
      <c r="A1340" s="237">
        <v>2020322010</v>
      </c>
      <c r="B1340" s="237">
        <v>20</v>
      </c>
      <c r="C1340" s="238">
        <v>203</v>
      </c>
      <c r="D1340" s="239">
        <v>22</v>
      </c>
      <c r="E1340" s="238">
        <v>10</v>
      </c>
      <c r="F1340" s="237" t="s">
        <v>511</v>
      </c>
      <c r="G1340" s="237" t="s">
        <v>1416</v>
      </c>
      <c r="H1340" s="237" t="s">
        <v>1570</v>
      </c>
      <c r="I1340" s="237" t="s">
        <v>1577</v>
      </c>
      <c r="J1340" s="51"/>
      <c r="K1340" s="52" t="str">
        <f t="shared" si="230"/>
        <v/>
      </c>
      <c r="L1340" s="81" t="str">
        <f t="shared" si="231"/>
        <v/>
      </c>
      <c r="M1340" s="53" t="str">
        <f>IF(K1340="","",COUNTIF($K$7:K1340,"ﾘｽﾄ１"))</f>
        <v/>
      </c>
      <c r="N1340" s="53" t="str">
        <f t="shared" si="232"/>
        <v/>
      </c>
      <c r="O1340" s="54" t="str">
        <f t="shared" si="233"/>
        <v/>
      </c>
      <c r="P1340" s="53" t="str">
        <f t="shared" si="224"/>
        <v/>
      </c>
      <c r="Q1340" s="52" t="str">
        <f t="shared" si="225"/>
        <v/>
      </c>
      <c r="R1340" s="55" t="str">
        <f t="shared" si="226"/>
        <v/>
      </c>
      <c r="S1340" s="52" t="str">
        <f t="shared" si="234"/>
        <v/>
      </c>
      <c r="T1340" s="81" t="str">
        <f t="shared" si="227"/>
        <v/>
      </c>
      <c r="U1340" s="53" t="str">
        <f>IF(S1340="","",COUNTIF($S$7:S1340,"該当２"))</f>
        <v/>
      </c>
      <c r="V1340" s="56" t="str">
        <f t="shared" si="228"/>
        <v/>
      </c>
      <c r="W1340" s="81" t="str">
        <f t="shared" si="229"/>
        <v/>
      </c>
      <c r="X1340" s="53" t="str">
        <f>IF(V1340="","",COUNTIF($V$7:V1340,"該当３"))</f>
        <v/>
      </c>
    </row>
    <row r="1341" spans="1:24">
      <c r="A1341" s="237">
        <v>2020322011</v>
      </c>
      <c r="B1341" s="237">
        <v>20</v>
      </c>
      <c r="C1341" s="238">
        <v>203</v>
      </c>
      <c r="D1341" s="239">
        <v>22</v>
      </c>
      <c r="E1341" s="238">
        <v>11</v>
      </c>
      <c r="F1341" s="237" t="s">
        <v>511</v>
      </c>
      <c r="G1341" s="237" t="s">
        <v>1416</v>
      </c>
      <c r="H1341" s="237" t="s">
        <v>1570</v>
      </c>
      <c r="I1341" s="237" t="s">
        <v>1578</v>
      </c>
      <c r="J1341" s="51"/>
      <c r="K1341" s="52" t="str">
        <f t="shared" si="230"/>
        <v/>
      </c>
      <c r="L1341" s="81" t="str">
        <f t="shared" si="231"/>
        <v/>
      </c>
      <c r="M1341" s="53" t="str">
        <f>IF(K1341="","",COUNTIF($K$7:K1341,"ﾘｽﾄ１"))</f>
        <v/>
      </c>
      <c r="N1341" s="53" t="str">
        <f t="shared" si="232"/>
        <v/>
      </c>
      <c r="O1341" s="54" t="str">
        <f t="shared" si="233"/>
        <v/>
      </c>
      <c r="P1341" s="53" t="str">
        <f t="shared" si="224"/>
        <v/>
      </c>
      <c r="Q1341" s="52" t="str">
        <f t="shared" si="225"/>
        <v/>
      </c>
      <c r="R1341" s="55" t="str">
        <f t="shared" si="226"/>
        <v/>
      </c>
      <c r="S1341" s="52" t="str">
        <f t="shared" si="234"/>
        <v/>
      </c>
      <c r="T1341" s="81" t="str">
        <f t="shared" si="227"/>
        <v/>
      </c>
      <c r="U1341" s="53" t="str">
        <f>IF(S1341="","",COUNTIF($S$7:S1341,"該当２"))</f>
        <v/>
      </c>
      <c r="V1341" s="56" t="str">
        <f t="shared" si="228"/>
        <v/>
      </c>
      <c r="W1341" s="81" t="str">
        <f t="shared" si="229"/>
        <v/>
      </c>
      <c r="X1341" s="53" t="str">
        <f>IF(V1341="","",COUNTIF($V$7:V1341,"該当３"))</f>
        <v/>
      </c>
    </row>
    <row r="1342" spans="1:24">
      <c r="A1342" s="237">
        <v>2020322012</v>
      </c>
      <c r="B1342" s="237">
        <v>20</v>
      </c>
      <c r="C1342" s="238">
        <v>203</v>
      </c>
      <c r="D1342" s="239">
        <v>22</v>
      </c>
      <c r="E1342" s="238">
        <v>12</v>
      </c>
      <c r="F1342" s="237" t="s">
        <v>511</v>
      </c>
      <c r="G1342" s="237" t="s">
        <v>1416</v>
      </c>
      <c r="H1342" s="237" t="s">
        <v>1570</v>
      </c>
      <c r="I1342" s="237" t="s">
        <v>1579</v>
      </c>
      <c r="J1342" s="51"/>
      <c r="K1342" s="52" t="str">
        <f t="shared" si="230"/>
        <v/>
      </c>
      <c r="L1342" s="81" t="str">
        <f t="shared" si="231"/>
        <v/>
      </c>
      <c r="M1342" s="53" t="str">
        <f>IF(K1342="","",COUNTIF($K$7:K1342,"ﾘｽﾄ１"))</f>
        <v/>
      </c>
      <c r="N1342" s="53" t="str">
        <f t="shared" si="232"/>
        <v/>
      </c>
      <c r="O1342" s="54" t="str">
        <f t="shared" si="233"/>
        <v/>
      </c>
      <c r="P1342" s="53" t="str">
        <f t="shared" si="224"/>
        <v/>
      </c>
      <c r="Q1342" s="52" t="str">
        <f t="shared" si="225"/>
        <v/>
      </c>
      <c r="R1342" s="55" t="str">
        <f t="shared" si="226"/>
        <v/>
      </c>
      <c r="S1342" s="52" t="str">
        <f t="shared" si="234"/>
        <v/>
      </c>
      <c r="T1342" s="81" t="str">
        <f t="shared" si="227"/>
        <v/>
      </c>
      <c r="U1342" s="53" t="str">
        <f>IF(S1342="","",COUNTIF($S$7:S1342,"該当２"))</f>
        <v/>
      </c>
      <c r="V1342" s="56" t="str">
        <f t="shared" si="228"/>
        <v/>
      </c>
      <c r="W1342" s="81" t="str">
        <f t="shared" si="229"/>
        <v/>
      </c>
      <c r="X1342" s="53" t="str">
        <f>IF(V1342="","",COUNTIF($V$7:V1342,"該当３"))</f>
        <v/>
      </c>
    </row>
    <row r="1343" spans="1:24">
      <c r="A1343" s="237">
        <v>2020322013</v>
      </c>
      <c r="B1343" s="237">
        <v>20</v>
      </c>
      <c r="C1343" s="238">
        <v>203</v>
      </c>
      <c r="D1343" s="239">
        <v>22</v>
      </c>
      <c r="E1343" s="238">
        <v>13</v>
      </c>
      <c r="F1343" s="237" t="s">
        <v>511</v>
      </c>
      <c r="G1343" s="237" t="s">
        <v>1416</v>
      </c>
      <c r="H1343" s="237" t="s">
        <v>1570</v>
      </c>
      <c r="I1343" s="237" t="s">
        <v>1321</v>
      </c>
      <c r="J1343" s="51"/>
      <c r="K1343" s="52" t="str">
        <f t="shared" si="230"/>
        <v/>
      </c>
      <c r="L1343" s="81" t="str">
        <f t="shared" si="231"/>
        <v/>
      </c>
      <c r="M1343" s="53" t="str">
        <f>IF(K1343="","",COUNTIF($K$7:K1343,"ﾘｽﾄ１"))</f>
        <v/>
      </c>
      <c r="N1343" s="53" t="str">
        <f t="shared" si="232"/>
        <v/>
      </c>
      <c r="O1343" s="54" t="str">
        <f t="shared" si="233"/>
        <v/>
      </c>
      <c r="P1343" s="53" t="str">
        <f t="shared" si="224"/>
        <v/>
      </c>
      <c r="Q1343" s="52" t="str">
        <f t="shared" si="225"/>
        <v/>
      </c>
      <c r="R1343" s="55" t="str">
        <f t="shared" si="226"/>
        <v/>
      </c>
      <c r="S1343" s="52" t="str">
        <f t="shared" si="234"/>
        <v/>
      </c>
      <c r="T1343" s="81" t="str">
        <f t="shared" si="227"/>
        <v/>
      </c>
      <c r="U1343" s="53" t="str">
        <f>IF(S1343="","",COUNTIF($S$7:S1343,"該当２"))</f>
        <v/>
      </c>
      <c r="V1343" s="56" t="str">
        <f t="shared" si="228"/>
        <v/>
      </c>
      <c r="W1343" s="81" t="str">
        <f t="shared" si="229"/>
        <v/>
      </c>
      <c r="X1343" s="53" t="str">
        <f>IF(V1343="","",COUNTIF($V$7:V1343,"該当３"))</f>
        <v/>
      </c>
    </row>
    <row r="1344" spans="1:24">
      <c r="A1344" s="237">
        <v>2020322014</v>
      </c>
      <c r="B1344" s="237">
        <v>20</v>
      </c>
      <c r="C1344" s="238">
        <v>203</v>
      </c>
      <c r="D1344" s="239">
        <v>22</v>
      </c>
      <c r="E1344" s="238">
        <v>14</v>
      </c>
      <c r="F1344" s="237" t="s">
        <v>511</v>
      </c>
      <c r="G1344" s="237" t="s">
        <v>1416</v>
      </c>
      <c r="H1344" s="237" t="s">
        <v>1570</v>
      </c>
      <c r="I1344" s="237" t="s">
        <v>1580</v>
      </c>
      <c r="J1344" s="51"/>
      <c r="K1344" s="52" t="str">
        <f t="shared" si="230"/>
        <v/>
      </c>
      <c r="L1344" s="81" t="str">
        <f t="shared" si="231"/>
        <v/>
      </c>
      <c r="M1344" s="53" t="str">
        <f>IF(K1344="","",COUNTIF($K$7:K1344,"ﾘｽﾄ１"))</f>
        <v/>
      </c>
      <c r="N1344" s="53" t="str">
        <f t="shared" si="232"/>
        <v/>
      </c>
      <c r="O1344" s="54" t="str">
        <f t="shared" si="233"/>
        <v/>
      </c>
      <c r="P1344" s="53" t="str">
        <f t="shared" si="224"/>
        <v/>
      </c>
      <c r="Q1344" s="52" t="str">
        <f t="shared" si="225"/>
        <v/>
      </c>
      <c r="R1344" s="55" t="str">
        <f t="shared" si="226"/>
        <v/>
      </c>
      <c r="S1344" s="52" t="str">
        <f t="shared" si="234"/>
        <v/>
      </c>
      <c r="T1344" s="81" t="str">
        <f t="shared" si="227"/>
        <v/>
      </c>
      <c r="U1344" s="53" t="str">
        <f>IF(S1344="","",COUNTIF($S$7:S1344,"該当２"))</f>
        <v/>
      </c>
      <c r="V1344" s="56" t="str">
        <f t="shared" si="228"/>
        <v/>
      </c>
      <c r="W1344" s="81" t="str">
        <f t="shared" si="229"/>
        <v/>
      </c>
      <c r="X1344" s="53" t="str">
        <f>IF(V1344="","",COUNTIF($V$7:V1344,"該当３"))</f>
        <v/>
      </c>
    </row>
    <row r="1345" spans="1:24">
      <c r="A1345" s="237">
        <v>2020323000</v>
      </c>
      <c r="B1345" s="237">
        <v>20</v>
      </c>
      <c r="C1345" s="238">
        <v>203</v>
      </c>
      <c r="D1345" s="239">
        <v>23</v>
      </c>
      <c r="E1345" s="238">
        <v>0</v>
      </c>
      <c r="F1345" s="237" t="s">
        <v>511</v>
      </c>
      <c r="G1345" s="237" t="s">
        <v>1416</v>
      </c>
      <c r="H1345" s="237" t="s">
        <v>1581</v>
      </c>
      <c r="I1345" s="237"/>
      <c r="J1345" s="51"/>
      <c r="K1345" s="52" t="str">
        <f t="shared" si="230"/>
        <v/>
      </c>
      <c r="L1345" s="81" t="str">
        <f t="shared" si="231"/>
        <v/>
      </c>
      <c r="M1345" s="53" t="str">
        <f>IF(K1345="","",COUNTIF($K$7:K1345,"ﾘｽﾄ１"))</f>
        <v/>
      </c>
      <c r="N1345" s="53" t="str">
        <f t="shared" si="232"/>
        <v/>
      </c>
      <c r="O1345" s="54" t="str">
        <f t="shared" si="233"/>
        <v/>
      </c>
      <c r="P1345" s="53" t="str">
        <f t="shared" si="224"/>
        <v/>
      </c>
      <c r="Q1345" s="52" t="str">
        <f t="shared" si="225"/>
        <v/>
      </c>
      <c r="R1345" s="55" t="str">
        <f t="shared" si="226"/>
        <v/>
      </c>
      <c r="S1345" s="52" t="str">
        <f t="shared" si="234"/>
        <v/>
      </c>
      <c r="T1345" s="81" t="str">
        <f t="shared" si="227"/>
        <v/>
      </c>
      <c r="U1345" s="53" t="str">
        <f>IF(S1345="","",COUNTIF($S$7:S1345,"該当２"))</f>
        <v/>
      </c>
      <c r="V1345" s="56" t="str">
        <f t="shared" si="228"/>
        <v/>
      </c>
      <c r="W1345" s="81" t="str">
        <f t="shared" si="229"/>
        <v/>
      </c>
      <c r="X1345" s="53" t="str">
        <f>IF(V1345="","",COUNTIF($V$7:V1345,"該当３"))</f>
        <v/>
      </c>
    </row>
    <row r="1346" spans="1:24">
      <c r="A1346" s="237">
        <v>2020323001</v>
      </c>
      <c r="B1346" s="237">
        <v>20</v>
      </c>
      <c r="C1346" s="238">
        <v>203</v>
      </c>
      <c r="D1346" s="239">
        <v>23</v>
      </c>
      <c r="E1346" s="238">
        <v>1</v>
      </c>
      <c r="F1346" s="237" t="s">
        <v>511</v>
      </c>
      <c r="G1346" s="237" t="s">
        <v>1416</v>
      </c>
      <c r="H1346" s="237" t="s">
        <v>1581</v>
      </c>
      <c r="I1346" s="237" t="s">
        <v>385</v>
      </c>
      <c r="J1346" s="51"/>
      <c r="K1346" s="52" t="str">
        <f t="shared" si="230"/>
        <v/>
      </c>
      <c r="L1346" s="81" t="str">
        <f t="shared" si="231"/>
        <v/>
      </c>
      <c r="M1346" s="53" t="str">
        <f>IF(K1346="","",COUNTIF($K$7:K1346,"ﾘｽﾄ１"))</f>
        <v/>
      </c>
      <c r="N1346" s="53" t="str">
        <f t="shared" si="232"/>
        <v/>
      </c>
      <c r="O1346" s="54" t="str">
        <f t="shared" si="233"/>
        <v/>
      </c>
      <c r="P1346" s="53" t="str">
        <f t="shared" si="224"/>
        <v/>
      </c>
      <c r="Q1346" s="52" t="str">
        <f t="shared" si="225"/>
        <v/>
      </c>
      <c r="R1346" s="55" t="str">
        <f t="shared" si="226"/>
        <v/>
      </c>
      <c r="S1346" s="52" t="str">
        <f t="shared" si="234"/>
        <v/>
      </c>
      <c r="T1346" s="81" t="str">
        <f t="shared" si="227"/>
        <v/>
      </c>
      <c r="U1346" s="53" t="str">
        <f>IF(S1346="","",COUNTIF($S$7:S1346,"該当２"))</f>
        <v/>
      </c>
      <c r="V1346" s="56" t="str">
        <f t="shared" si="228"/>
        <v/>
      </c>
      <c r="W1346" s="81" t="str">
        <f t="shared" si="229"/>
        <v/>
      </c>
      <c r="X1346" s="53" t="str">
        <f>IF(V1346="","",COUNTIF($V$7:V1346,"該当３"))</f>
        <v/>
      </c>
    </row>
    <row r="1347" spans="1:24">
      <c r="A1347" s="237">
        <v>2020323002</v>
      </c>
      <c r="B1347" s="237">
        <v>20</v>
      </c>
      <c r="C1347" s="238">
        <v>203</v>
      </c>
      <c r="D1347" s="239">
        <v>23</v>
      </c>
      <c r="E1347" s="238">
        <v>2</v>
      </c>
      <c r="F1347" s="237" t="s">
        <v>511</v>
      </c>
      <c r="G1347" s="237" t="s">
        <v>1416</v>
      </c>
      <c r="H1347" s="237" t="s">
        <v>1581</v>
      </c>
      <c r="I1347" s="237" t="s">
        <v>1582</v>
      </c>
      <c r="J1347" s="51"/>
      <c r="K1347" s="52" t="str">
        <f t="shared" si="230"/>
        <v/>
      </c>
      <c r="L1347" s="81" t="str">
        <f t="shared" si="231"/>
        <v/>
      </c>
      <c r="M1347" s="53" t="str">
        <f>IF(K1347="","",COUNTIF($K$7:K1347,"ﾘｽﾄ１"))</f>
        <v/>
      </c>
      <c r="N1347" s="53" t="str">
        <f t="shared" si="232"/>
        <v/>
      </c>
      <c r="O1347" s="54" t="str">
        <f t="shared" si="233"/>
        <v/>
      </c>
      <c r="P1347" s="53" t="str">
        <f t="shared" si="224"/>
        <v/>
      </c>
      <c r="Q1347" s="52" t="str">
        <f t="shared" si="225"/>
        <v/>
      </c>
      <c r="R1347" s="55" t="str">
        <f t="shared" si="226"/>
        <v/>
      </c>
      <c r="S1347" s="52" t="str">
        <f t="shared" si="234"/>
        <v/>
      </c>
      <c r="T1347" s="81" t="str">
        <f t="shared" si="227"/>
        <v/>
      </c>
      <c r="U1347" s="53" t="str">
        <f>IF(S1347="","",COUNTIF($S$7:S1347,"該当２"))</f>
        <v/>
      </c>
      <c r="V1347" s="56" t="str">
        <f t="shared" si="228"/>
        <v/>
      </c>
      <c r="W1347" s="81" t="str">
        <f t="shared" si="229"/>
        <v/>
      </c>
      <c r="X1347" s="53" t="str">
        <f>IF(V1347="","",COUNTIF($V$7:V1347,"該当３"))</f>
        <v/>
      </c>
    </row>
    <row r="1348" spans="1:24">
      <c r="A1348" s="237">
        <v>2020323003</v>
      </c>
      <c r="B1348" s="237">
        <v>20</v>
      </c>
      <c r="C1348" s="238">
        <v>203</v>
      </c>
      <c r="D1348" s="239">
        <v>23</v>
      </c>
      <c r="E1348" s="238">
        <v>3</v>
      </c>
      <c r="F1348" s="237" t="s">
        <v>511</v>
      </c>
      <c r="G1348" s="237" t="s">
        <v>1416</v>
      </c>
      <c r="H1348" s="237" t="s">
        <v>1581</v>
      </c>
      <c r="I1348" s="237" t="s">
        <v>1583</v>
      </c>
      <c r="J1348" s="51"/>
      <c r="K1348" s="52" t="str">
        <f t="shared" si="230"/>
        <v/>
      </c>
      <c r="L1348" s="81" t="str">
        <f t="shared" si="231"/>
        <v/>
      </c>
      <c r="M1348" s="53" t="str">
        <f>IF(K1348="","",COUNTIF($K$7:K1348,"ﾘｽﾄ１"))</f>
        <v/>
      </c>
      <c r="N1348" s="53" t="str">
        <f t="shared" si="232"/>
        <v/>
      </c>
      <c r="O1348" s="54" t="str">
        <f t="shared" si="233"/>
        <v/>
      </c>
      <c r="P1348" s="53" t="str">
        <f t="shared" si="224"/>
        <v/>
      </c>
      <c r="Q1348" s="52" t="str">
        <f t="shared" si="225"/>
        <v/>
      </c>
      <c r="R1348" s="55" t="str">
        <f t="shared" si="226"/>
        <v/>
      </c>
      <c r="S1348" s="52" t="str">
        <f t="shared" si="234"/>
        <v/>
      </c>
      <c r="T1348" s="81" t="str">
        <f t="shared" si="227"/>
        <v/>
      </c>
      <c r="U1348" s="53" t="str">
        <f>IF(S1348="","",COUNTIF($S$7:S1348,"該当２"))</f>
        <v/>
      </c>
      <c r="V1348" s="56" t="str">
        <f t="shared" si="228"/>
        <v/>
      </c>
      <c r="W1348" s="81" t="str">
        <f t="shared" si="229"/>
        <v/>
      </c>
      <c r="X1348" s="53" t="str">
        <f>IF(V1348="","",COUNTIF($V$7:V1348,"該当３"))</f>
        <v/>
      </c>
    </row>
    <row r="1349" spans="1:24">
      <c r="A1349" s="237">
        <v>2020323004</v>
      </c>
      <c r="B1349" s="237">
        <v>20</v>
      </c>
      <c r="C1349" s="238">
        <v>203</v>
      </c>
      <c r="D1349" s="239">
        <v>23</v>
      </c>
      <c r="E1349" s="238">
        <v>4</v>
      </c>
      <c r="F1349" s="237" t="s">
        <v>511</v>
      </c>
      <c r="G1349" s="237" t="s">
        <v>1416</v>
      </c>
      <c r="H1349" s="237" t="s">
        <v>1581</v>
      </c>
      <c r="I1349" s="237" t="s">
        <v>1584</v>
      </c>
      <c r="J1349" s="51"/>
      <c r="K1349" s="52" t="str">
        <f t="shared" si="230"/>
        <v/>
      </c>
      <c r="L1349" s="81" t="str">
        <f t="shared" si="231"/>
        <v/>
      </c>
      <c r="M1349" s="53" t="str">
        <f>IF(K1349="","",COUNTIF($K$7:K1349,"ﾘｽﾄ１"))</f>
        <v/>
      </c>
      <c r="N1349" s="53" t="str">
        <f t="shared" si="232"/>
        <v/>
      </c>
      <c r="O1349" s="54" t="str">
        <f t="shared" si="233"/>
        <v/>
      </c>
      <c r="P1349" s="53" t="str">
        <f t="shared" si="224"/>
        <v/>
      </c>
      <c r="Q1349" s="52" t="str">
        <f t="shared" si="225"/>
        <v/>
      </c>
      <c r="R1349" s="55" t="str">
        <f t="shared" si="226"/>
        <v/>
      </c>
      <c r="S1349" s="52" t="str">
        <f t="shared" si="234"/>
        <v/>
      </c>
      <c r="T1349" s="81" t="str">
        <f t="shared" si="227"/>
        <v/>
      </c>
      <c r="U1349" s="53" t="str">
        <f>IF(S1349="","",COUNTIF($S$7:S1349,"該当２"))</f>
        <v/>
      </c>
      <c r="V1349" s="56" t="str">
        <f t="shared" si="228"/>
        <v/>
      </c>
      <c r="W1349" s="81" t="str">
        <f t="shared" si="229"/>
        <v/>
      </c>
      <c r="X1349" s="53" t="str">
        <f>IF(V1349="","",COUNTIF($V$7:V1349,"該当３"))</f>
        <v/>
      </c>
    </row>
    <row r="1350" spans="1:24">
      <c r="A1350" s="237">
        <v>2020323005</v>
      </c>
      <c r="B1350" s="237">
        <v>20</v>
      </c>
      <c r="C1350" s="238">
        <v>203</v>
      </c>
      <c r="D1350" s="239">
        <v>23</v>
      </c>
      <c r="E1350" s="238">
        <v>5</v>
      </c>
      <c r="F1350" s="237" t="s">
        <v>511</v>
      </c>
      <c r="G1350" s="237" t="s">
        <v>1416</v>
      </c>
      <c r="H1350" s="237" t="s">
        <v>1581</v>
      </c>
      <c r="I1350" s="237" t="s">
        <v>1585</v>
      </c>
      <c r="J1350" s="51"/>
      <c r="K1350" s="52" t="str">
        <f t="shared" si="230"/>
        <v/>
      </c>
      <c r="L1350" s="81" t="str">
        <f t="shared" si="231"/>
        <v/>
      </c>
      <c r="M1350" s="53" t="str">
        <f>IF(K1350="","",COUNTIF($K$7:K1350,"ﾘｽﾄ１"))</f>
        <v/>
      </c>
      <c r="N1350" s="53" t="str">
        <f t="shared" si="232"/>
        <v/>
      </c>
      <c r="O1350" s="54" t="str">
        <f t="shared" si="233"/>
        <v/>
      </c>
      <c r="P1350" s="53" t="str">
        <f t="shared" si="224"/>
        <v/>
      </c>
      <c r="Q1350" s="52" t="str">
        <f t="shared" si="225"/>
        <v/>
      </c>
      <c r="R1350" s="55" t="str">
        <f t="shared" si="226"/>
        <v/>
      </c>
      <c r="S1350" s="52" t="str">
        <f t="shared" si="234"/>
        <v/>
      </c>
      <c r="T1350" s="81" t="str">
        <f t="shared" si="227"/>
        <v/>
      </c>
      <c r="U1350" s="53" t="str">
        <f>IF(S1350="","",COUNTIF($S$7:S1350,"該当２"))</f>
        <v/>
      </c>
      <c r="V1350" s="56" t="str">
        <f t="shared" si="228"/>
        <v/>
      </c>
      <c r="W1350" s="81" t="str">
        <f t="shared" si="229"/>
        <v/>
      </c>
      <c r="X1350" s="53" t="str">
        <f>IF(V1350="","",COUNTIF($V$7:V1350,"該当３"))</f>
        <v/>
      </c>
    </row>
    <row r="1351" spans="1:24">
      <c r="A1351" s="237">
        <v>2020323006</v>
      </c>
      <c r="B1351" s="237">
        <v>20</v>
      </c>
      <c r="C1351" s="238">
        <v>203</v>
      </c>
      <c r="D1351" s="239">
        <v>23</v>
      </c>
      <c r="E1351" s="238">
        <v>6</v>
      </c>
      <c r="F1351" s="237" t="s">
        <v>511</v>
      </c>
      <c r="G1351" s="237" t="s">
        <v>1416</v>
      </c>
      <c r="H1351" s="237" t="s">
        <v>1581</v>
      </c>
      <c r="I1351" s="237" t="s">
        <v>1586</v>
      </c>
      <c r="J1351" s="51"/>
      <c r="K1351" s="52" t="str">
        <f t="shared" si="230"/>
        <v/>
      </c>
      <c r="L1351" s="81" t="str">
        <f t="shared" si="231"/>
        <v/>
      </c>
      <c r="M1351" s="53" t="str">
        <f>IF(K1351="","",COUNTIF($K$7:K1351,"ﾘｽﾄ１"))</f>
        <v/>
      </c>
      <c r="N1351" s="53" t="str">
        <f t="shared" si="232"/>
        <v/>
      </c>
      <c r="O1351" s="54" t="str">
        <f t="shared" si="233"/>
        <v/>
      </c>
      <c r="P1351" s="53" t="str">
        <f t="shared" si="224"/>
        <v/>
      </c>
      <c r="Q1351" s="52" t="str">
        <f t="shared" si="225"/>
        <v/>
      </c>
      <c r="R1351" s="55" t="str">
        <f t="shared" si="226"/>
        <v/>
      </c>
      <c r="S1351" s="52" t="str">
        <f t="shared" si="234"/>
        <v/>
      </c>
      <c r="T1351" s="81" t="str">
        <f t="shared" si="227"/>
        <v/>
      </c>
      <c r="U1351" s="53" t="str">
        <f>IF(S1351="","",COUNTIF($S$7:S1351,"該当２"))</f>
        <v/>
      </c>
      <c r="V1351" s="56" t="str">
        <f t="shared" si="228"/>
        <v/>
      </c>
      <c r="W1351" s="81" t="str">
        <f t="shared" si="229"/>
        <v/>
      </c>
      <c r="X1351" s="53" t="str">
        <f>IF(V1351="","",COUNTIF($V$7:V1351,"該当３"))</f>
        <v/>
      </c>
    </row>
    <row r="1352" spans="1:24">
      <c r="A1352" s="237">
        <v>2020323007</v>
      </c>
      <c r="B1352" s="237">
        <v>20</v>
      </c>
      <c r="C1352" s="238">
        <v>203</v>
      </c>
      <c r="D1352" s="239">
        <v>23</v>
      </c>
      <c r="E1352" s="238">
        <v>7</v>
      </c>
      <c r="F1352" s="237" t="s">
        <v>511</v>
      </c>
      <c r="G1352" s="237" t="s">
        <v>1416</v>
      </c>
      <c r="H1352" s="237" t="s">
        <v>1581</v>
      </c>
      <c r="I1352" s="237" t="s">
        <v>383</v>
      </c>
      <c r="J1352" s="51"/>
      <c r="K1352" s="52" t="str">
        <f t="shared" si="230"/>
        <v/>
      </c>
      <c r="L1352" s="81" t="str">
        <f t="shared" si="231"/>
        <v/>
      </c>
      <c r="M1352" s="53" t="str">
        <f>IF(K1352="","",COUNTIF($K$7:K1352,"ﾘｽﾄ１"))</f>
        <v/>
      </c>
      <c r="N1352" s="53" t="str">
        <f t="shared" si="232"/>
        <v/>
      </c>
      <c r="O1352" s="54" t="str">
        <f t="shared" si="233"/>
        <v/>
      </c>
      <c r="P1352" s="53" t="str">
        <f t="shared" si="224"/>
        <v/>
      </c>
      <c r="Q1352" s="52" t="str">
        <f t="shared" si="225"/>
        <v/>
      </c>
      <c r="R1352" s="55" t="str">
        <f t="shared" si="226"/>
        <v/>
      </c>
      <c r="S1352" s="52" t="str">
        <f t="shared" si="234"/>
        <v/>
      </c>
      <c r="T1352" s="81" t="str">
        <f t="shared" si="227"/>
        <v/>
      </c>
      <c r="U1352" s="53" t="str">
        <f>IF(S1352="","",COUNTIF($S$7:S1352,"該当２"))</f>
        <v/>
      </c>
      <c r="V1352" s="56" t="str">
        <f t="shared" si="228"/>
        <v/>
      </c>
      <c r="W1352" s="81" t="str">
        <f t="shared" si="229"/>
        <v/>
      </c>
      <c r="X1352" s="53" t="str">
        <f>IF(V1352="","",COUNTIF($V$7:V1352,"該当３"))</f>
        <v/>
      </c>
    </row>
    <row r="1353" spans="1:24">
      <c r="A1353" s="237">
        <v>2020323008</v>
      </c>
      <c r="B1353" s="237">
        <v>20</v>
      </c>
      <c r="C1353" s="238">
        <v>203</v>
      </c>
      <c r="D1353" s="239">
        <v>23</v>
      </c>
      <c r="E1353" s="238">
        <v>8</v>
      </c>
      <c r="F1353" s="237" t="s">
        <v>511</v>
      </c>
      <c r="G1353" s="237" t="s">
        <v>1416</v>
      </c>
      <c r="H1353" s="237" t="s">
        <v>1581</v>
      </c>
      <c r="I1353" s="237" t="s">
        <v>3</v>
      </c>
      <c r="J1353" s="51"/>
      <c r="K1353" s="52" t="str">
        <f t="shared" si="230"/>
        <v/>
      </c>
      <c r="L1353" s="81" t="str">
        <f t="shared" si="231"/>
        <v/>
      </c>
      <c r="M1353" s="53" t="str">
        <f>IF(K1353="","",COUNTIF($K$7:K1353,"ﾘｽﾄ１"))</f>
        <v/>
      </c>
      <c r="N1353" s="53" t="str">
        <f t="shared" si="232"/>
        <v/>
      </c>
      <c r="O1353" s="54" t="str">
        <f t="shared" si="233"/>
        <v/>
      </c>
      <c r="P1353" s="53" t="str">
        <f t="shared" si="224"/>
        <v/>
      </c>
      <c r="Q1353" s="52" t="str">
        <f t="shared" si="225"/>
        <v/>
      </c>
      <c r="R1353" s="55" t="str">
        <f t="shared" si="226"/>
        <v/>
      </c>
      <c r="S1353" s="52" t="str">
        <f t="shared" si="234"/>
        <v/>
      </c>
      <c r="T1353" s="81" t="str">
        <f t="shared" si="227"/>
        <v/>
      </c>
      <c r="U1353" s="53" t="str">
        <f>IF(S1353="","",COUNTIF($S$7:S1353,"該当２"))</f>
        <v/>
      </c>
      <c r="V1353" s="56" t="str">
        <f t="shared" si="228"/>
        <v/>
      </c>
      <c r="W1353" s="81" t="str">
        <f t="shared" si="229"/>
        <v/>
      </c>
      <c r="X1353" s="53" t="str">
        <f>IF(V1353="","",COUNTIF($V$7:V1353,"該当３"))</f>
        <v/>
      </c>
    </row>
    <row r="1354" spans="1:24">
      <c r="A1354" s="237">
        <v>2020323009</v>
      </c>
      <c r="B1354" s="237">
        <v>20</v>
      </c>
      <c r="C1354" s="238">
        <v>203</v>
      </c>
      <c r="D1354" s="239">
        <v>23</v>
      </c>
      <c r="E1354" s="238">
        <v>9</v>
      </c>
      <c r="F1354" s="237" t="s">
        <v>511</v>
      </c>
      <c r="G1354" s="237" t="s">
        <v>1416</v>
      </c>
      <c r="H1354" s="237" t="s">
        <v>1581</v>
      </c>
      <c r="I1354" s="237" t="s">
        <v>1587</v>
      </c>
      <c r="J1354" s="51"/>
      <c r="K1354" s="52" t="str">
        <f t="shared" si="230"/>
        <v/>
      </c>
      <c r="L1354" s="81" t="str">
        <f t="shared" si="231"/>
        <v/>
      </c>
      <c r="M1354" s="53" t="str">
        <f>IF(K1354="","",COUNTIF($K$7:K1354,"ﾘｽﾄ１"))</f>
        <v/>
      </c>
      <c r="N1354" s="53" t="str">
        <f t="shared" si="232"/>
        <v/>
      </c>
      <c r="O1354" s="54" t="str">
        <f t="shared" si="233"/>
        <v/>
      </c>
      <c r="P1354" s="53" t="str">
        <f t="shared" ref="P1354:P1417" si="235">IF(O1354="該当１",G1354,"")</f>
        <v/>
      </c>
      <c r="Q1354" s="52" t="str">
        <f t="shared" ref="Q1354:Q1417" si="236">IF(O1354="該当１","ﾘｽﾄ2","")</f>
        <v/>
      </c>
      <c r="R1354" s="55" t="str">
        <f t="shared" ref="R1354:R1417" si="237">IF(Q1354="ﾘｽﾄ2",H1354,"")</f>
        <v/>
      </c>
      <c r="S1354" s="52" t="str">
        <f t="shared" si="234"/>
        <v/>
      </c>
      <c r="T1354" s="81" t="str">
        <f t="shared" ref="T1354:T1417" si="238">IF(S1354="該当２",H1354,"")</f>
        <v/>
      </c>
      <c r="U1354" s="53" t="str">
        <f>IF(S1354="","",COUNTIF($S$7:S1354,"該当２"))</f>
        <v/>
      </c>
      <c r="V1354" s="56" t="str">
        <f t="shared" ref="V1354:V1417" si="239">IF(AND($S$2=H1354,E1354&gt;0,E1354&lt;998),"該当３","")</f>
        <v/>
      </c>
      <c r="W1354" s="81" t="str">
        <f t="shared" ref="W1354:W1417" si="240">IF(V1354="該当３",I1354,"")</f>
        <v/>
      </c>
      <c r="X1354" s="53" t="str">
        <f>IF(V1354="","",COUNTIF($V$7:V1354,"該当３"))</f>
        <v/>
      </c>
    </row>
    <row r="1355" spans="1:24">
      <c r="A1355" s="237">
        <v>2020323010</v>
      </c>
      <c r="B1355" s="237">
        <v>20</v>
      </c>
      <c r="C1355" s="238">
        <v>203</v>
      </c>
      <c r="D1355" s="239">
        <v>23</v>
      </c>
      <c r="E1355" s="238">
        <v>10</v>
      </c>
      <c r="F1355" s="237" t="s">
        <v>511</v>
      </c>
      <c r="G1355" s="237" t="s">
        <v>1416</v>
      </c>
      <c r="H1355" s="237" t="s">
        <v>1581</v>
      </c>
      <c r="I1355" s="237" t="s">
        <v>429</v>
      </c>
      <c r="J1355" s="51"/>
      <c r="K1355" s="52" t="str">
        <f t="shared" ref="K1355:K1418" si="241">IF(AND($C1355&gt;0,$H1355=""),"ﾘｽﾄ１","")</f>
        <v/>
      </c>
      <c r="L1355" s="81" t="str">
        <f t="shared" ref="L1355:L1418" si="242">IF(K1355="ﾘｽﾄ１",G1355,"")</f>
        <v/>
      </c>
      <c r="M1355" s="53" t="str">
        <f>IF(K1355="","",COUNTIF($K$7:K1355,"ﾘｽﾄ１"))</f>
        <v/>
      </c>
      <c r="N1355" s="53" t="str">
        <f t="shared" ref="N1355:N1418" si="243">IF(AND(D1355=0,E1355&gt;0),"同一区","")</f>
        <v/>
      </c>
      <c r="O1355" s="54" t="str">
        <f t="shared" ref="O1355:O1418" si="244">IF(AND(EXACT($K$2,G1355),H1355&gt;0),"該当１","")</f>
        <v/>
      </c>
      <c r="P1355" s="53" t="str">
        <f t="shared" si="235"/>
        <v/>
      </c>
      <c r="Q1355" s="52" t="str">
        <f t="shared" si="236"/>
        <v/>
      </c>
      <c r="R1355" s="55" t="str">
        <f t="shared" si="237"/>
        <v/>
      </c>
      <c r="S1355" s="52" t="str">
        <f t="shared" ref="S1355:S1418" si="245">IF(AND(Q1355="ﾘｽﾄ2",OR(I1355=0,AND(N1355="同一区",E1355=1))),"該当２","")</f>
        <v/>
      </c>
      <c r="T1355" s="81" t="str">
        <f t="shared" si="238"/>
        <v/>
      </c>
      <c r="U1355" s="53" t="str">
        <f>IF(S1355="","",COUNTIF($S$7:S1355,"該当２"))</f>
        <v/>
      </c>
      <c r="V1355" s="56" t="str">
        <f t="shared" si="239"/>
        <v/>
      </c>
      <c r="W1355" s="81" t="str">
        <f t="shared" si="240"/>
        <v/>
      </c>
      <c r="X1355" s="53" t="str">
        <f>IF(V1355="","",COUNTIF($V$7:V1355,"該当３"))</f>
        <v/>
      </c>
    </row>
    <row r="1356" spans="1:24">
      <c r="A1356" s="237">
        <v>2020323011</v>
      </c>
      <c r="B1356" s="237">
        <v>20</v>
      </c>
      <c r="C1356" s="238">
        <v>203</v>
      </c>
      <c r="D1356" s="239">
        <v>23</v>
      </c>
      <c r="E1356" s="238">
        <v>11</v>
      </c>
      <c r="F1356" s="237" t="s">
        <v>511</v>
      </c>
      <c r="G1356" s="237" t="s">
        <v>1416</v>
      </c>
      <c r="H1356" s="237" t="s">
        <v>1581</v>
      </c>
      <c r="I1356" s="240" t="s">
        <v>384</v>
      </c>
      <c r="J1356" s="60"/>
      <c r="K1356" s="52" t="str">
        <f t="shared" si="241"/>
        <v/>
      </c>
      <c r="L1356" s="81" t="str">
        <f t="shared" si="242"/>
        <v/>
      </c>
      <c r="M1356" s="53" t="str">
        <f>IF(K1356="","",COUNTIF($K$7:K1356,"ﾘｽﾄ１"))</f>
        <v/>
      </c>
      <c r="N1356" s="53" t="str">
        <f t="shared" si="243"/>
        <v/>
      </c>
      <c r="O1356" s="54" t="str">
        <f t="shared" si="244"/>
        <v/>
      </c>
      <c r="P1356" s="53" t="str">
        <f t="shared" si="235"/>
        <v/>
      </c>
      <c r="Q1356" s="52" t="str">
        <f t="shared" si="236"/>
        <v/>
      </c>
      <c r="R1356" s="55" t="str">
        <f t="shared" si="237"/>
        <v/>
      </c>
      <c r="S1356" s="52" t="str">
        <f t="shared" si="245"/>
        <v/>
      </c>
      <c r="T1356" s="81" t="str">
        <f t="shared" si="238"/>
        <v/>
      </c>
      <c r="U1356" s="53" t="str">
        <f>IF(S1356="","",COUNTIF($S$7:S1356,"該当２"))</f>
        <v/>
      </c>
      <c r="V1356" s="56" t="str">
        <f t="shared" si="239"/>
        <v/>
      </c>
      <c r="W1356" s="81" t="str">
        <f t="shared" si="240"/>
        <v/>
      </c>
      <c r="X1356" s="53" t="str">
        <f>IF(V1356="","",COUNTIF($V$7:V1356,"該当３"))</f>
        <v/>
      </c>
    </row>
    <row r="1357" spans="1:24">
      <c r="A1357" s="237">
        <v>2020324000</v>
      </c>
      <c r="B1357" s="237">
        <v>20</v>
      </c>
      <c r="C1357" s="238">
        <v>203</v>
      </c>
      <c r="D1357" s="239">
        <v>24</v>
      </c>
      <c r="E1357" s="238">
        <v>0</v>
      </c>
      <c r="F1357" s="237" t="s">
        <v>511</v>
      </c>
      <c r="G1357" s="237" t="s">
        <v>1416</v>
      </c>
      <c r="H1357" s="237" t="s">
        <v>1588</v>
      </c>
      <c r="I1357" s="241"/>
      <c r="J1357" s="60"/>
      <c r="K1357" s="52" t="str">
        <f t="shared" si="241"/>
        <v/>
      </c>
      <c r="L1357" s="81" t="str">
        <f t="shared" si="242"/>
        <v/>
      </c>
      <c r="M1357" s="53" t="str">
        <f>IF(K1357="","",COUNTIF($K$7:K1357,"ﾘｽﾄ１"))</f>
        <v/>
      </c>
      <c r="N1357" s="53" t="str">
        <f t="shared" si="243"/>
        <v/>
      </c>
      <c r="O1357" s="54" t="str">
        <f t="shared" si="244"/>
        <v/>
      </c>
      <c r="P1357" s="53" t="str">
        <f t="shared" si="235"/>
        <v/>
      </c>
      <c r="Q1357" s="52" t="str">
        <f t="shared" si="236"/>
        <v/>
      </c>
      <c r="R1357" s="55" t="str">
        <f t="shared" si="237"/>
        <v/>
      </c>
      <c r="S1357" s="52" t="str">
        <f t="shared" si="245"/>
        <v/>
      </c>
      <c r="T1357" s="81" t="str">
        <f t="shared" si="238"/>
        <v/>
      </c>
      <c r="U1357" s="53" t="str">
        <f>IF(S1357="","",COUNTIF($S$7:S1357,"該当２"))</f>
        <v/>
      </c>
      <c r="V1357" s="56" t="str">
        <f t="shared" si="239"/>
        <v/>
      </c>
      <c r="W1357" s="81" t="str">
        <f t="shared" si="240"/>
        <v/>
      </c>
      <c r="X1357" s="53" t="str">
        <f>IF(V1357="","",COUNTIF($V$7:V1357,"該当３"))</f>
        <v/>
      </c>
    </row>
    <row r="1358" spans="1:24">
      <c r="A1358" s="237">
        <v>2020324001</v>
      </c>
      <c r="B1358" s="237">
        <v>20</v>
      </c>
      <c r="C1358" s="238">
        <v>203</v>
      </c>
      <c r="D1358" s="239">
        <v>24</v>
      </c>
      <c r="E1358" s="238">
        <v>1</v>
      </c>
      <c r="F1358" s="237" t="s">
        <v>511</v>
      </c>
      <c r="G1358" s="237" t="s">
        <v>1416</v>
      </c>
      <c r="H1358" s="237" t="s">
        <v>1588</v>
      </c>
      <c r="I1358" s="237" t="s">
        <v>1589</v>
      </c>
      <c r="J1358" s="51"/>
      <c r="K1358" s="52" t="str">
        <f t="shared" si="241"/>
        <v/>
      </c>
      <c r="L1358" s="81" t="str">
        <f t="shared" si="242"/>
        <v/>
      </c>
      <c r="M1358" s="53" t="str">
        <f>IF(K1358="","",COUNTIF($K$7:K1358,"ﾘｽﾄ１"))</f>
        <v/>
      </c>
      <c r="N1358" s="53" t="str">
        <f t="shared" si="243"/>
        <v/>
      </c>
      <c r="O1358" s="54" t="str">
        <f t="shared" si="244"/>
        <v/>
      </c>
      <c r="P1358" s="53" t="str">
        <f t="shared" si="235"/>
        <v/>
      </c>
      <c r="Q1358" s="52" t="str">
        <f t="shared" si="236"/>
        <v/>
      </c>
      <c r="R1358" s="55" t="str">
        <f t="shared" si="237"/>
        <v/>
      </c>
      <c r="S1358" s="52" t="str">
        <f t="shared" si="245"/>
        <v/>
      </c>
      <c r="T1358" s="81" t="str">
        <f t="shared" si="238"/>
        <v/>
      </c>
      <c r="U1358" s="53" t="str">
        <f>IF(S1358="","",COUNTIF($S$7:S1358,"該当２"))</f>
        <v/>
      </c>
      <c r="V1358" s="56" t="str">
        <f t="shared" si="239"/>
        <v/>
      </c>
      <c r="W1358" s="81" t="str">
        <f t="shared" si="240"/>
        <v/>
      </c>
      <c r="X1358" s="53" t="str">
        <f>IF(V1358="","",COUNTIF($V$7:V1358,"該当３"))</f>
        <v/>
      </c>
    </row>
    <row r="1359" spans="1:24">
      <c r="A1359" s="237">
        <v>2020324002</v>
      </c>
      <c r="B1359" s="237">
        <v>20</v>
      </c>
      <c r="C1359" s="238">
        <v>203</v>
      </c>
      <c r="D1359" s="239">
        <v>24</v>
      </c>
      <c r="E1359" s="238">
        <v>2</v>
      </c>
      <c r="F1359" s="237" t="s">
        <v>511</v>
      </c>
      <c r="G1359" s="237" t="s">
        <v>1416</v>
      </c>
      <c r="H1359" s="237" t="s">
        <v>1588</v>
      </c>
      <c r="I1359" s="237" t="s">
        <v>360</v>
      </c>
      <c r="J1359" s="51"/>
      <c r="K1359" s="52" t="str">
        <f t="shared" si="241"/>
        <v/>
      </c>
      <c r="L1359" s="81" t="str">
        <f t="shared" si="242"/>
        <v/>
      </c>
      <c r="M1359" s="53" t="str">
        <f>IF(K1359="","",COUNTIF($K$7:K1359,"ﾘｽﾄ１"))</f>
        <v/>
      </c>
      <c r="N1359" s="53" t="str">
        <f t="shared" si="243"/>
        <v/>
      </c>
      <c r="O1359" s="54" t="str">
        <f t="shared" si="244"/>
        <v/>
      </c>
      <c r="P1359" s="53" t="str">
        <f t="shared" si="235"/>
        <v/>
      </c>
      <c r="Q1359" s="52" t="str">
        <f t="shared" si="236"/>
        <v/>
      </c>
      <c r="R1359" s="55" t="str">
        <f t="shared" si="237"/>
        <v/>
      </c>
      <c r="S1359" s="52" t="str">
        <f t="shared" si="245"/>
        <v/>
      </c>
      <c r="T1359" s="81" t="str">
        <f t="shared" si="238"/>
        <v/>
      </c>
      <c r="U1359" s="53" t="str">
        <f>IF(S1359="","",COUNTIF($S$7:S1359,"該当２"))</f>
        <v/>
      </c>
      <c r="V1359" s="56" t="str">
        <f t="shared" si="239"/>
        <v/>
      </c>
      <c r="W1359" s="81" t="str">
        <f t="shared" si="240"/>
        <v/>
      </c>
      <c r="X1359" s="53" t="str">
        <f>IF(V1359="","",COUNTIF($V$7:V1359,"該当３"))</f>
        <v/>
      </c>
    </row>
    <row r="1360" spans="1:24">
      <c r="A1360" s="237">
        <v>2020324003</v>
      </c>
      <c r="B1360" s="237">
        <v>20</v>
      </c>
      <c r="C1360" s="238">
        <v>203</v>
      </c>
      <c r="D1360" s="239">
        <v>24</v>
      </c>
      <c r="E1360" s="238">
        <v>3</v>
      </c>
      <c r="F1360" s="237" t="s">
        <v>511</v>
      </c>
      <c r="G1360" s="237" t="s">
        <v>1416</v>
      </c>
      <c r="H1360" s="237" t="s">
        <v>1588</v>
      </c>
      <c r="I1360" s="237" t="s">
        <v>1590</v>
      </c>
      <c r="J1360" s="51"/>
      <c r="K1360" s="52" t="str">
        <f t="shared" si="241"/>
        <v/>
      </c>
      <c r="L1360" s="81" t="str">
        <f t="shared" si="242"/>
        <v/>
      </c>
      <c r="M1360" s="53" t="str">
        <f>IF(K1360="","",COUNTIF($K$7:K1360,"ﾘｽﾄ１"))</f>
        <v/>
      </c>
      <c r="N1360" s="53" t="str">
        <f t="shared" si="243"/>
        <v/>
      </c>
      <c r="O1360" s="54" t="str">
        <f t="shared" si="244"/>
        <v/>
      </c>
      <c r="P1360" s="53" t="str">
        <f t="shared" si="235"/>
        <v/>
      </c>
      <c r="Q1360" s="52" t="str">
        <f t="shared" si="236"/>
        <v/>
      </c>
      <c r="R1360" s="55" t="str">
        <f t="shared" si="237"/>
        <v/>
      </c>
      <c r="S1360" s="52" t="str">
        <f t="shared" si="245"/>
        <v/>
      </c>
      <c r="T1360" s="81" t="str">
        <f t="shared" si="238"/>
        <v/>
      </c>
      <c r="U1360" s="53" t="str">
        <f>IF(S1360="","",COUNTIF($S$7:S1360,"該当２"))</f>
        <v/>
      </c>
      <c r="V1360" s="56" t="str">
        <f t="shared" si="239"/>
        <v/>
      </c>
      <c r="W1360" s="81" t="str">
        <f t="shared" si="240"/>
        <v/>
      </c>
      <c r="X1360" s="53" t="str">
        <f>IF(V1360="","",COUNTIF($V$7:V1360,"該当３"))</f>
        <v/>
      </c>
    </row>
    <row r="1361" spans="1:24">
      <c r="A1361" s="237">
        <v>2020324004</v>
      </c>
      <c r="B1361" s="237">
        <v>20</v>
      </c>
      <c r="C1361" s="238">
        <v>203</v>
      </c>
      <c r="D1361" s="239">
        <v>24</v>
      </c>
      <c r="E1361" s="238">
        <v>4</v>
      </c>
      <c r="F1361" s="237" t="s">
        <v>511</v>
      </c>
      <c r="G1361" s="237" t="s">
        <v>1416</v>
      </c>
      <c r="H1361" s="237" t="s">
        <v>1588</v>
      </c>
      <c r="I1361" s="237" t="s">
        <v>714</v>
      </c>
      <c r="J1361" s="51"/>
      <c r="K1361" s="52" t="str">
        <f t="shared" si="241"/>
        <v/>
      </c>
      <c r="L1361" s="81" t="str">
        <f t="shared" si="242"/>
        <v/>
      </c>
      <c r="M1361" s="53" t="str">
        <f>IF(K1361="","",COUNTIF($K$7:K1361,"ﾘｽﾄ１"))</f>
        <v/>
      </c>
      <c r="N1361" s="53" t="str">
        <f t="shared" si="243"/>
        <v/>
      </c>
      <c r="O1361" s="54" t="str">
        <f t="shared" si="244"/>
        <v/>
      </c>
      <c r="P1361" s="53" t="str">
        <f t="shared" si="235"/>
        <v/>
      </c>
      <c r="Q1361" s="52" t="str">
        <f t="shared" si="236"/>
        <v/>
      </c>
      <c r="R1361" s="55" t="str">
        <f t="shared" si="237"/>
        <v/>
      </c>
      <c r="S1361" s="52" t="str">
        <f t="shared" si="245"/>
        <v/>
      </c>
      <c r="T1361" s="81" t="str">
        <f t="shared" si="238"/>
        <v/>
      </c>
      <c r="U1361" s="53" t="str">
        <f>IF(S1361="","",COUNTIF($S$7:S1361,"該当２"))</f>
        <v/>
      </c>
      <c r="V1361" s="56" t="str">
        <f t="shared" si="239"/>
        <v/>
      </c>
      <c r="W1361" s="81" t="str">
        <f t="shared" si="240"/>
        <v/>
      </c>
      <c r="X1361" s="53" t="str">
        <f>IF(V1361="","",COUNTIF($V$7:V1361,"該当３"))</f>
        <v/>
      </c>
    </row>
    <row r="1362" spans="1:24">
      <c r="A1362" s="237">
        <v>2020324005</v>
      </c>
      <c r="B1362" s="237">
        <v>20</v>
      </c>
      <c r="C1362" s="238">
        <v>203</v>
      </c>
      <c r="D1362" s="239">
        <v>24</v>
      </c>
      <c r="E1362" s="238">
        <v>5</v>
      </c>
      <c r="F1362" s="237" t="s">
        <v>511</v>
      </c>
      <c r="G1362" s="237" t="s">
        <v>1416</v>
      </c>
      <c r="H1362" s="237" t="s">
        <v>1588</v>
      </c>
      <c r="I1362" s="237" t="s">
        <v>1591</v>
      </c>
      <c r="J1362" s="51"/>
      <c r="K1362" s="52" t="str">
        <f t="shared" si="241"/>
        <v/>
      </c>
      <c r="L1362" s="81" t="str">
        <f t="shared" si="242"/>
        <v/>
      </c>
      <c r="M1362" s="53" t="str">
        <f>IF(K1362="","",COUNTIF($K$7:K1362,"ﾘｽﾄ１"))</f>
        <v/>
      </c>
      <c r="N1362" s="53" t="str">
        <f t="shared" si="243"/>
        <v/>
      </c>
      <c r="O1362" s="54" t="str">
        <f t="shared" si="244"/>
        <v/>
      </c>
      <c r="P1362" s="53" t="str">
        <f t="shared" si="235"/>
        <v/>
      </c>
      <c r="Q1362" s="52" t="str">
        <f t="shared" si="236"/>
        <v/>
      </c>
      <c r="R1362" s="55" t="str">
        <f t="shared" si="237"/>
        <v/>
      </c>
      <c r="S1362" s="52" t="str">
        <f t="shared" si="245"/>
        <v/>
      </c>
      <c r="T1362" s="81" t="str">
        <f t="shared" si="238"/>
        <v/>
      </c>
      <c r="U1362" s="53" t="str">
        <f>IF(S1362="","",COUNTIF($S$7:S1362,"該当２"))</f>
        <v/>
      </c>
      <c r="V1362" s="56" t="str">
        <f t="shared" si="239"/>
        <v/>
      </c>
      <c r="W1362" s="81" t="str">
        <f t="shared" si="240"/>
        <v/>
      </c>
      <c r="X1362" s="53" t="str">
        <f>IF(V1362="","",COUNTIF($V$7:V1362,"該当３"))</f>
        <v/>
      </c>
    </row>
    <row r="1363" spans="1:24">
      <c r="A1363" s="237">
        <v>2020324006</v>
      </c>
      <c r="B1363" s="237">
        <v>20</v>
      </c>
      <c r="C1363" s="238">
        <v>203</v>
      </c>
      <c r="D1363" s="239">
        <v>24</v>
      </c>
      <c r="E1363" s="238">
        <v>6</v>
      </c>
      <c r="F1363" s="237" t="s">
        <v>511</v>
      </c>
      <c r="G1363" s="237" t="s">
        <v>1416</v>
      </c>
      <c r="H1363" s="237" t="s">
        <v>1588</v>
      </c>
      <c r="I1363" s="237" t="s">
        <v>430</v>
      </c>
      <c r="J1363" s="51"/>
      <c r="K1363" s="52" t="str">
        <f t="shared" si="241"/>
        <v/>
      </c>
      <c r="L1363" s="81" t="str">
        <f t="shared" si="242"/>
        <v/>
      </c>
      <c r="M1363" s="53" t="str">
        <f>IF(K1363="","",COUNTIF($K$7:K1363,"ﾘｽﾄ１"))</f>
        <v/>
      </c>
      <c r="N1363" s="53" t="str">
        <f t="shared" si="243"/>
        <v/>
      </c>
      <c r="O1363" s="54" t="str">
        <f t="shared" si="244"/>
        <v/>
      </c>
      <c r="P1363" s="53" t="str">
        <f t="shared" si="235"/>
        <v/>
      </c>
      <c r="Q1363" s="52" t="str">
        <f t="shared" si="236"/>
        <v/>
      </c>
      <c r="R1363" s="55" t="str">
        <f t="shared" si="237"/>
        <v/>
      </c>
      <c r="S1363" s="52" t="str">
        <f t="shared" si="245"/>
        <v/>
      </c>
      <c r="T1363" s="81" t="str">
        <f t="shared" si="238"/>
        <v/>
      </c>
      <c r="U1363" s="53" t="str">
        <f>IF(S1363="","",COUNTIF($S$7:S1363,"該当２"))</f>
        <v/>
      </c>
      <c r="V1363" s="56" t="str">
        <f t="shared" si="239"/>
        <v/>
      </c>
      <c r="W1363" s="81" t="str">
        <f t="shared" si="240"/>
        <v/>
      </c>
      <c r="X1363" s="53" t="str">
        <f>IF(V1363="","",COUNTIF($V$7:V1363,"該当３"))</f>
        <v/>
      </c>
    </row>
    <row r="1364" spans="1:24">
      <c r="A1364" s="237">
        <v>2020324007</v>
      </c>
      <c r="B1364" s="237">
        <v>20</v>
      </c>
      <c r="C1364" s="238">
        <v>203</v>
      </c>
      <c r="D1364" s="239">
        <v>24</v>
      </c>
      <c r="E1364" s="238">
        <v>7</v>
      </c>
      <c r="F1364" s="237" t="s">
        <v>511</v>
      </c>
      <c r="G1364" s="237" t="s">
        <v>1416</v>
      </c>
      <c r="H1364" s="237" t="s">
        <v>1588</v>
      </c>
      <c r="I1364" s="237" t="s">
        <v>1592</v>
      </c>
      <c r="J1364" s="51"/>
      <c r="K1364" s="52" t="str">
        <f t="shared" si="241"/>
        <v/>
      </c>
      <c r="L1364" s="81" t="str">
        <f t="shared" si="242"/>
        <v/>
      </c>
      <c r="M1364" s="53" t="str">
        <f>IF(K1364="","",COUNTIF($K$7:K1364,"ﾘｽﾄ１"))</f>
        <v/>
      </c>
      <c r="N1364" s="53" t="str">
        <f t="shared" si="243"/>
        <v/>
      </c>
      <c r="O1364" s="54" t="str">
        <f t="shared" si="244"/>
        <v/>
      </c>
      <c r="P1364" s="53" t="str">
        <f t="shared" si="235"/>
        <v/>
      </c>
      <c r="Q1364" s="52" t="str">
        <f t="shared" si="236"/>
        <v/>
      </c>
      <c r="R1364" s="55" t="str">
        <f t="shared" si="237"/>
        <v/>
      </c>
      <c r="S1364" s="52" t="str">
        <f t="shared" si="245"/>
        <v/>
      </c>
      <c r="T1364" s="81" t="str">
        <f t="shared" si="238"/>
        <v/>
      </c>
      <c r="U1364" s="53" t="str">
        <f>IF(S1364="","",COUNTIF($S$7:S1364,"該当２"))</f>
        <v/>
      </c>
      <c r="V1364" s="56" t="str">
        <f t="shared" si="239"/>
        <v/>
      </c>
      <c r="W1364" s="81" t="str">
        <f t="shared" si="240"/>
        <v/>
      </c>
      <c r="X1364" s="53" t="str">
        <f>IF(V1364="","",COUNTIF($V$7:V1364,"該当３"))</f>
        <v/>
      </c>
    </row>
    <row r="1365" spans="1:24">
      <c r="A1365" s="237">
        <v>2020324008</v>
      </c>
      <c r="B1365" s="237">
        <v>20</v>
      </c>
      <c r="C1365" s="238">
        <v>203</v>
      </c>
      <c r="D1365" s="239">
        <v>24</v>
      </c>
      <c r="E1365" s="238">
        <v>8</v>
      </c>
      <c r="F1365" s="237" t="s">
        <v>511</v>
      </c>
      <c r="G1365" s="237" t="s">
        <v>1416</v>
      </c>
      <c r="H1365" s="237" t="s">
        <v>1588</v>
      </c>
      <c r="I1365" s="237" t="s">
        <v>1593</v>
      </c>
      <c r="J1365" s="51"/>
      <c r="K1365" s="52" t="str">
        <f t="shared" si="241"/>
        <v/>
      </c>
      <c r="L1365" s="81" t="str">
        <f t="shared" si="242"/>
        <v/>
      </c>
      <c r="M1365" s="53" t="str">
        <f>IF(K1365="","",COUNTIF($K$7:K1365,"ﾘｽﾄ１"))</f>
        <v/>
      </c>
      <c r="N1365" s="53" t="str">
        <f t="shared" si="243"/>
        <v/>
      </c>
      <c r="O1365" s="54" t="str">
        <f t="shared" si="244"/>
        <v/>
      </c>
      <c r="P1365" s="53" t="str">
        <f t="shared" si="235"/>
        <v/>
      </c>
      <c r="Q1365" s="52" t="str">
        <f t="shared" si="236"/>
        <v/>
      </c>
      <c r="R1365" s="55" t="str">
        <f t="shared" si="237"/>
        <v/>
      </c>
      <c r="S1365" s="52" t="str">
        <f t="shared" si="245"/>
        <v/>
      </c>
      <c r="T1365" s="81" t="str">
        <f t="shared" si="238"/>
        <v/>
      </c>
      <c r="U1365" s="53" t="str">
        <f>IF(S1365="","",COUNTIF($S$7:S1365,"該当２"))</f>
        <v/>
      </c>
      <c r="V1365" s="56" t="str">
        <f t="shared" si="239"/>
        <v/>
      </c>
      <c r="W1365" s="81" t="str">
        <f t="shared" si="240"/>
        <v/>
      </c>
      <c r="X1365" s="53" t="str">
        <f>IF(V1365="","",COUNTIF($V$7:V1365,"該当３"))</f>
        <v/>
      </c>
    </row>
    <row r="1366" spans="1:24">
      <c r="A1366" s="237">
        <v>2020324009</v>
      </c>
      <c r="B1366" s="237">
        <v>20</v>
      </c>
      <c r="C1366" s="238">
        <v>203</v>
      </c>
      <c r="D1366" s="239">
        <v>24</v>
      </c>
      <c r="E1366" s="238">
        <v>9</v>
      </c>
      <c r="F1366" s="237" t="s">
        <v>511</v>
      </c>
      <c r="G1366" s="237" t="s">
        <v>1416</v>
      </c>
      <c r="H1366" s="237" t="s">
        <v>1588</v>
      </c>
      <c r="I1366" s="237" t="s">
        <v>1594</v>
      </c>
      <c r="J1366" s="51"/>
      <c r="K1366" s="52" t="str">
        <f t="shared" si="241"/>
        <v/>
      </c>
      <c r="L1366" s="81" t="str">
        <f t="shared" si="242"/>
        <v/>
      </c>
      <c r="M1366" s="53" t="str">
        <f>IF(K1366="","",COUNTIF($K$7:K1366,"ﾘｽﾄ１"))</f>
        <v/>
      </c>
      <c r="N1366" s="53" t="str">
        <f t="shared" si="243"/>
        <v/>
      </c>
      <c r="O1366" s="54" t="str">
        <f t="shared" si="244"/>
        <v/>
      </c>
      <c r="P1366" s="53" t="str">
        <f t="shared" si="235"/>
        <v/>
      </c>
      <c r="Q1366" s="52" t="str">
        <f t="shared" si="236"/>
        <v/>
      </c>
      <c r="R1366" s="55" t="str">
        <f t="shared" si="237"/>
        <v/>
      </c>
      <c r="S1366" s="52" t="str">
        <f t="shared" si="245"/>
        <v/>
      </c>
      <c r="T1366" s="81" t="str">
        <f t="shared" si="238"/>
        <v/>
      </c>
      <c r="U1366" s="53" t="str">
        <f>IF(S1366="","",COUNTIF($S$7:S1366,"該当２"))</f>
        <v/>
      </c>
      <c r="V1366" s="56" t="str">
        <f t="shared" si="239"/>
        <v/>
      </c>
      <c r="W1366" s="81" t="str">
        <f t="shared" si="240"/>
        <v/>
      </c>
      <c r="X1366" s="53" t="str">
        <f>IF(V1366="","",COUNTIF($V$7:V1366,"該当３"))</f>
        <v/>
      </c>
    </row>
    <row r="1367" spans="1:24">
      <c r="A1367" s="237">
        <v>2020324010</v>
      </c>
      <c r="B1367" s="237">
        <v>20</v>
      </c>
      <c r="C1367" s="238">
        <v>203</v>
      </c>
      <c r="D1367" s="239">
        <v>24</v>
      </c>
      <c r="E1367" s="238">
        <v>10</v>
      </c>
      <c r="F1367" s="237" t="s">
        <v>511</v>
      </c>
      <c r="G1367" s="237" t="s">
        <v>1416</v>
      </c>
      <c r="H1367" s="237" t="s">
        <v>1588</v>
      </c>
      <c r="I1367" s="237" t="s">
        <v>1595</v>
      </c>
      <c r="J1367" s="51"/>
      <c r="K1367" s="52" t="str">
        <f t="shared" si="241"/>
        <v/>
      </c>
      <c r="L1367" s="81" t="str">
        <f t="shared" si="242"/>
        <v/>
      </c>
      <c r="M1367" s="53" t="str">
        <f>IF(K1367="","",COUNTIF($K$7:K1367,"ﾘｽﾄ１"))</f>
        <v/>
      </c>
      <c r="N1367" s="53" t="str">
        <f t="shared" si="243"/>
        <v/>
      </c>
      <c r="O1367" s="54" t="str">
        <f t="shared" si="244"/>
        <v/>
      </c>
      <c r="P1367" s="53" t="str">
        <f t="shared" si="235"/>
        <v/>
      </c>
      <c r="Q1367" s="52" t="str">
        <f t="shared" si="236"/>
        <v/>
      </c>
      <c r="R1367" s="55" t="str">
        <f t="shared" si="237"/>
        <v/>
      </c>
      <c r="S1367" s="52" t="str">
        <f t="shared" si="245"/>
        <v/>
      </c>
      <c r="T1367" s="81" t="str">
        <f t="shared" si="238"/>
        <v/>
      </c>
      <c r="U1367" s="53" t="str">
        <f>IF(S1367="","",COUNTIF($S$7:S1367,"該当２"))</f>
        <v/>
      </c>
      <c r="V1367" s="56" t="str">
        <f t="shared" si="239"/>
        <v/>
      </c>
      <c r="W1367" s="81" t="str">
        <f t="shared" si="240"/>
        <v/>
      </c>
      <c r="X1367" s="53" t="str">
        <f>IF(V1367="","",COUNTIF($V$7:V1367,"該当３"))</f>
        <v/>
      </c>
    </row>
    <row r="1368" spans="1:24">
      <c r="A1368" s="237">
        <v>2020325000</v>
      </c>
      <c r="B1368" s="237">
        <v>20</v>
      </c>
      <c r="C1368" s="238">
        <v>203</v>
      </c>
      <c r="D1368" s="239">
        <v>25</v>
      </c>
      <c r="E1368" s="238">
        <v>0</v>
      </c>
      <c r="F1368" s="237" t="s">
        <v>511</v>
      </c>
      <c r="G1368" s="237" t="s">
        <v>1416</v>
      </c>
      <c r="H1368" s="237" t="s">
        <v>1596</v>
      </c>
      <c r="I1368" s="237"/>
      <c r="J1368" s="51"/>
      <c r="K1368" s="52" t="str">
        <f t="shared" si="241"/>
        <v/>
      </c>
      <c r="L1368" s="81" t="str">
        <f t="shared" si="242"/>
        <v/>
      </c>
      <c r="M1368" s="53" t="str">
        <f>IF(K1368="","",COUNTIF($K$7:K1368,"ﾘｽﾄ１"))</f>
        <v/>
      </c>
      <c r="N1368" s="53" t="str">
        <f t="shared" si="243"/>
        <v/>
      </c>
      <c r="O1368" s="54" t="str">
        <f t="shared" si="244"/>
        <v/>
      </c>
      <c r="P1368" s="53" t="str">
        <f t="shared" si="235"/>
        <v/>
      </c>
      <c r="Q1368" s="52" t="str">
        <f t="shared" si="236"/>
        <v/>
      </c>
      <c r="R1368" s="55" t="str">
        <f t="shared" si="237"/>
        <v/>
      </c>
      <c r="S1368" s="52" t="str">
        <f t="shared" si="245"/>
        <v/>
      </c>
      <c r="T1368" s="81" t="str">
        <f t="shared" si="238"/>
        <v/>
      </c>
      <c r="U1368" s="53" t="str">
        <f>IF(S1368="","",COUNTIF($S$7:S1368,"該当２"))</f>
        <v/>
      </c>
      <c r="V1368" s="56" t="str">
        <f t="shared" si="239"/>
        <v/>
      </c>
      <c r="W1368" s="81" t="str">
        <f t="shared" si="240"/>
        <v/>
      </c>
      <c r="X1368" s="53" t="str">
        <f>IF(V1368="","",COUNTIF($V$7:V1368,"該当３"))</f>
        <v/>
      </c>
    </row>
    <row r="1369" spans="1:24">
      <c r="A1369" s="237">
        <v>2020325001</v>
      </c>
      <c r="B1369" s="237">
        <v>20</v>
      </c>
      <c r="C1369" s="238">
        <v>203</v>
      </c>
      <c r="D1369" s="239">
        <v>25</v>
      </c>
      <c r="E1369" s="238">
        <v>1</v>
      </c>
      <c r="F1369" s="237" t="s">
        <v>511</v>
      </c>
      <c r="G1369" s="237" t="s">
        <v>1416</v>
      </c>
      <c r="H1369" s="237" t="s">
        <v>1596</v>
      </c>
      <c r="I1369" s="237" t="s">
        <v>1597</v>
      </c>
      <c r="J1369" s="51"/>
      <c r="K1369" s="52" t="str">
        <f t="shared" si="241"/>
        <v/>
      </c>
      <c r="L1369" s="81" t="str">
        <f t="shared" si="242"/>
        <v/>
      </c>
      <c r="M1369" s="53" t="str">
        <f>IF(K1369="","",COUNTIF($K$7:K1369,"ﾘｽﾄ１"))</f>
        <v/>
      </c>
      <c r="N1369" s="53" t="str">
        <f t="shared" si="243"/>
        <v/>
      </c>
      <c r="O1369" s="54" t="str">
        <f t="shared" si="244"/>
        <v/>
      </c>
      <c r="P1369" s="53" t="str">
        <f t="shared" si="235"/>
        <v/>
      </c>
      <c r="Q1369" s="52" t="str">
        <f t="shared" si="236"/>
        <v/>
      </c>
      <c r="R1369" s="55" t="str">
        <f t="shared" si="237"/>
        <v/>
      </c>
      <c r="S1369" s="52" t="str">
        <f t="shared" si="245"/>
        <v/>
      </c>
      <c r="T1369" s="81" t="str">
        <f t="shared" si="238"/>
        <v/>
      </c>
      <c r="U1369" s="53" t="str">
        <f>IF(S1369="","",COUNTIF($S$7:S1369,"該当２"))</f>
        <v/>
      </c>
      <c r="V1369" s="56" t="str">
        <f t="shared" si="239"/>
        <v/>
      </c>
      <c r="W1369" s="81" t="str">
        <f t="shared" si="240"/>
        <v/>
      </c>
      <c r="X1369" s="53" t="str">
        <f>IF(V1369="","",COUNTIF($V$7:V1369,"該当３"))</f>
        <v/>
      </c>
    </row>
    <row r="1370" spans="1:24">
      <c r="A1370" s="237">
        <v>2020325002</v>
      </c>
      <c r="B1370" s="237">
        <v>20</v>
      </c>
      <c r="C1370" s="238">
        <v>203</v>
      </c>
      <c r="D1370" s="239">
        <v>25</v>
      </c>
      <c r="E1370" s="238">
        <v>2</v>
      </c>
      <c r="F1370" s="237" t="s">
        <v>511</v>
      </c>
      <c r="G1370" s="237" t="s">
        <v>1416</v>
      </c>
      <c r="H1370" s="237" t="s">
        <v>1596</v>
      </c>
      <c r="I1370" s="237" t="s">
        <v>477</v>
      </c>
      <c r="J1370" s="51"/>
      <c r="K1370" s="52" t="str">
        <f t="shared" si="241"/>
        <v/>
      </c>
      <c r="L1370" s="81" t="str">
        <f t="shared" si="242"/>
        <v/>
      </c>
      <c r="M1370" s="53" t="str">
        <f>IF(K1370="","",COUNTIF($K$7:K1370,"ﾘｽﾄ１"))</f>
        <v/>
      </c>
      <c r="N1370" s="53" t="str">
        <f t="shared" si="243"/>
        <v/>
      </c>
      <c r="O1370" s="54" t="str">
        <f t="shared" si="244"/>
        <v/>
      </c>
      <c r="P1370" s="53" t="str">
        <f t="shared" si="235"/>
        <v/>
      </c>
      <c r="Q1370" s="52" t="str">
        <f t="shared" si="236"/>
        <v/>
      </c>
      <c r="R1370" s="55" t="str">
        <f t="shared" si="237"/>
        <v/>
      </c>
      <c r="S1370" s="52" t="str">
        <f t="shared" si="245"/>
        <v/>
      </c>
      <c r="T1370" s="81" t="str">
        <f t="shared" si="238"/>
        <v/>
      </c>
      <c r="U1370" s="53" t="str">
        <f>IF(S1370="","",COUNTIF($S$7:S1370,"該当２"))</f>
        <v/>
      </c>
      <c r="V1370" s="56" t="str">
        <f t="shared" si="239"/>
        <v/>
      </c>
      <c r="W1370" s="81" t="str">
        <f t="shared" si="240"/>
        <v/>
      </c>
      <c r="X1370" s="53" t="str">
        <f>IF(V1370="","",COUNTIF($V$7:V1370,"該当３"))</f>
        <v/>
      </c>
    </row>
    <row r="1371" spans="1:24">
      <c r="A1371" s="237">
        <v>2020325003</v>
      </c>
      <c r="B1371" s="237">
        <v>20</v>
      </c>
      <c r="C1371" s="238">
        <v>203</v>
      </c>
      <c r="D1371" s="239">
        <v>25</v>
      </c>
      <c r="E1371" s="238">
        <v>3</v>
      </c>
      <c r="F1371" s="237" t="s">
        <v>511</v>
      </c>
      <c r="G1371" s="237" t="s">
        <v>1416</v>
      </c>
      <c r="H1371" s="237" t="s">
        <v>1596</v>
      </c>
      <c r="I1371" s="237" t="s">
        <v>1598</v>
      </c>
      <c r="J1371" s="51"/>
      <c r="K1371" s="52" t="str">
        <f t="shared" si="241"/>
        <v/>
      </c>
      <c r="L1371" s="81" t="str">
        <f t="shared" si="242"/>
        <v/>
      </c>
      <c r="M1371" s="53" t="str">
        <f>IF(K1371="","",COUNTIF($K$7:K1371,"ﾘｽﾄ１"))</f>
        <v/>
      </c>
      <c r="N1371" s="53" t="str">
        <f t="shared" si="243"/>
        <v/>
      </c>
      <c r="O1371" s="54" t="str">
        <f t="shared" si="244"/>
        <v/>
      </c>
      <c r="P1371" s="53" t="str">
        <f t="shared" si="235"/>
        <v/>
      </c>
      <c r="Q1371" s="52" t="str">
        <f t="shared" si="236"/>
        <v/>
      </c>
      <c r="R1371" s="55" t="str">
        <f t="shared" si="237"/>
        <v/>
      </c>
      <c r="S1371" s="52" t="str">
        <f t="shared" si="245"/>
        <v/>
      </c>
      <c r="T1371" s="81" t="str">
        <f t="shared" si="238"/>
        <v/>
      </c>
      <c r="U1371" s="53" t="str">
        <f>IF(S1371="","",COUNTIF($S$7:S1371,"該当２"))</f>
        <v/>
      </c>
      <c r="V1371" s="56" t="str">
        <f t="shared" si="239"/>
        <v/>
      </c>
      <c r="W1371" s="81" t="str">
        <f t="shared" si="240"/>
        <v/>
      </c>
      <c r="X1371" s="53" t="str">
        <f>IF(V1371="","",COUNTIF($V$7:V1371,"該当３"))</f>
        <v/>
      </c>
    </row>
    <row r="1372" spans="1:24">
      <c r="A1372" s="237">
        <v>2020325004</v>
      </c>
      <c r="B1372" s="237">
        <v>20</v>
      </c>
      <c r="C1372" s="238">
        <v>203</v>
      </c>
      <c r="D1372" s="239">
        <v>25</v>
      </c>
      <c r="E1372" s="238">
        <v>4</v>
      </c>
      <c r="F1372" s="237" t="s">
        <v>511</v>
      </c>
      <c r="G1372" s="237" t="s">
        <v>1416</v>
      </c>
      <c r="H1372" s="237" t="s">
        <v>1596</v>
      </c>
      <c r="I1372" s="237" t="s">
        <v>346</v>
      </c>
      <c r="J1372" s="51"/>
      <c r="K1372" s="52" t="str">
        <f t="shared" si="241"/>
        <v/>
      </c>
      <c r="L1372" s="81" t="str">
        <f t="shared" si="242"/>
        <v/>
      </c>
      <c r="M1372" s="53" t="str">
        <f>IF(K1372="","",COUNTIF($K$7:K1372,"ﾘｽﾄ１"))</f>
        <v/>
      </c>
      <c r="N1372" s="53" t="str">
        <f t="shared" si="243"/>
        <v/>
      </c>
      <c r="O1372" s="54" t="str">
        <f t="shared" si="244"/>
        <v/>
      </c>
      <c r="P1372" s="53" t="str">
        <f t="shared" si="235"/>
        <v/>
      </c>
      <c r="Q1372" s="52" t="str">
        <f t="shared" si="236"/>
        <v/>
      </c>
      <c r="R1372" s="55" t="str">
        <f t="shared" si="237"/>
        <v/>
      </c>
      <c r="S1372" s="52" t="str">
        <f t="shared" si="245"/>
        <v/>
      </c>
      <c r="T1372" s="81" t="str">
        <f t="shared" si="238"/>
        <v/>
      </c>
      <c r="U1372" s="53" t="str">
        <f>IF(S1372="","",COUNTIF($S$7:S1372,"該当２"))</f>
        <v/>
      </c>
      <c r="V1372" s="56" t="str">
        <f t="shared" si="239"/>
        <v/>
      </c>
      <c r="W1372" s="81" t="str">
        <f t="shared" si="240"/>
        <v/>
      </c>
      <c r="X1372" s="53" t="str">
        <f>IF(V1372="","",COUNTIF($V$7:V1372,"該当３"))</f>
        <v/>
      </c>
    </row>
    <row r="1373" spans="1:24">
      <c r="A1373" s="237">
        <v>2020325005</v>
      </c>
      <c r="B1373" s="237">
        <v>20</v>
      </c>
      <c r="C1373" s="238">
        <v>203</v>
      </c>
      <c r="D1373" s="239">
        <v>25</v>
      </c>
      <c r="E1373" s="238">
        <v>5</v>
      </c>
      <c r="F1373" s="237" t="s">
        <v>511</v>
      </c>
      <c r="G1373" s="237" t="s">
        <v>1416</v>
      </c>
      <c r="H1373" s="237" t="s">
        <v>1596</v>
      </c>
      <c r="I1373" s="237" t="s">
        <v>1599</v>
      </c>
      <c r="J1373" s="51"/>
      <c r="K1373" s="52" t="str">
        <f t="shared" si="241"/>
        <v/>
      </c>
      <c r="L1373" s="81" t="str">
        <f t="shared" si="242"/>
        <v/>
      </c>
      <c r="M1373" s="53" t="str">
        <f>IF(K1373="","",COUNTIF($K$7:K1373,"ﾘｽﾄ１"))</f>
        <v/>
      </c>
      <c r="N1373" s="53" t="str">
        <f t="shared" si="243"/>
        <v/>
      </c>
      <c r="O1373" s="54" t="str">
        <f t="shared" si="244"/>
        <v/>
      </c>
      <c r="P1373" s="53" t="str">
        <f t="shared" si="235"/>
        <v/>
      </c>
      <c r="Q1373" s="52" t="str">
        <f t="shared" si="236"/>
        <v/>
      </c>
      <c r="R1373" s="55" t="str">
        <f t="shared" si="237"/>
        <v/>
      </c>
      <c r="S1373" s="52" t="str">
        <f t="shared" si="245"/>
        <v/>
      </c>
      <c r="T1373" s="81" t="str">
        <f t="shared" si="238"/>
        <v/>
      </c>
      <c r="U1373" s="53" t="str">
        <f>IF(S1373="","",COUNTIF($S$7:S1373,"該当２"))</f>
        <v/>
      </c>
      <c r="V1373" s="56" t="str">
        <f t="shared" si="239"/>
        <v/>
      </c>
      <c r="W1373" s="81" t="str">
        <f t="shared" si="240"/>
        <v/>
      </c>
      <c r="X1373" s="53" t="str">
        <f>IF(V1373="","",COUNTIF($V$7:V1373,"該当３"))</f>
        <v/>
      </c>
    </row>
    <row r="1374" spans="1:24">
      <c r="A1374" s="237">
        <v>2020325006</v>
      </c>
      <c r="B1374" s="237">
        <v>20</v>
      </c>
      <c r="C1374" s="238">
        <v>203</v>
      </c>
      <c r="D1374" s="239">
        <v>25</v>
      </c>
      <c r="E1374" s="238">
        <v>6</v>
      </c>
      <c r="F1374" s="237" t="s">
        <v>511</v>
      </c>
      <c r="G1374" s="237" t="s">
        <v>1416</v>
      </c>
      <c r="H1374" s="237" t="s">
        <v>1596</v>
      </c>
      <c r="I1374" s="237" t="s">
        <v>1600</v>
      </c>
      <c r="J1374" s="51"/>
      <c r="K1374" s="52" t="str">
        <f t="shared" si="241"/>
        <v/>
      </c>
      <c r="L1374" s="81" t="str">
        <f t="shared" si="242"/>
        <v/>
      </c>
      <c r="M1374" s="53" t="str">
        <f>IF(K1374="","",COUNTIF($K$7:K1374,"ﾘｽﾄ１"))</f>
        <v/>
      </c>
      <c r="N1374" s="53" t="str">
        <f t="shared" si="243"/>
        <v/>
      </c>
      <c r="O1374" s="54" t="str">
        <f t="shared" si="244"/>
        <v/>
      </c>
      <c r="P1374" s="53" t="str">
        <f t="shared" si="235"/>
        <v/>
      </c>
      <c r="Q1374" s="52" t="str">
        <f t="shared" si="236"/>
        <v/>
      </c>
      <c r="R1374" s="55" t="str">
        <f t="shared" si="237"/>
        <v/>
      </c>
      <c r="S1374" s="52" t="str">
        <f t="shared" si="245"/>
        <v/>
      </c>
      <c r="T1374" s="81" t="str">
        <f t="shared" si="238"/>
        <v/>
      </c>
      <c r="U1374" s="53" t="str">
        <f>IF(S1374="","",COUNTIF($S$7:S1374,"該当２"))</f>
        <v/>
      </c>
      <c r="V1374" s="56" t="str">
        <f t="shared" si="239"/>
        <v/>
      </c>
      <c r="W1374" s="81" t="str">
        <f t="shared" si="240"/>
        <v/>
      </c>
      <c r="X1374" s="53" t="str">
        <f>IF(V1374="","",COUNTIF($V$7:V1374,"該当３"))</f>
        <v/>
      </c>
    </row>
    <row r="1375" spans="1:24">
      <c r="A1375" s="237">
        <v>2020325007</v>
      </c>
      <c r="B1375" s="237">
        <v>20</v>
      </c>
      <c r="C1375" s="238">
        <v>203</v>
      </c>
      <c r="D1375" s="239">
        <v>25</v>
      </c>
      <c r="E1375" s="238">
        <v>7</v>
      </c>
      <c r="F1375" s="237" t="s">
        <v>511</v>
      </c>
      <c r="G1375" s="237" t="s">
        <v>1416</v>
      </c>
      <c r="H1375" s="237" t="s">
        <v>1596</v>
      </c>
      <c r="I1375" s="237" t="s">
        <v>1601</v>
      </c>
      <c r="J1375" s="51"/>
      <c r="K1375" s="52" t="str">
        <f t="shared" si="241"/>
        <v/>
      </c>
      <c r="L1375" s="81" t="str">
        <f t="shared" si="242"/>
        <v/>
      </c>
      <c r="M1375" s="53" t="str">
        <f>IF(K1375="","",COUNTIF($K$7:K1375,"ﾘｽﾄ１"))</f>
        <v/>
      </c>
      <c r="N1375" s="53" t="str">
        <f t="shared" si="243"/>
        <v/>
      </c>
      <c r="O1375" s="54" t="str">
        <f t="shared" si="244"/>
        <v/>
      </c>
      <c r="P1375" s="53" t="str">
        <f t="shared" si="235"/>
        <v/>
      </c>
      <c r="Q1375" s="52" t="str">
        <f t="shared" si="236"/>
        <v/>
      </c>
      <c r="R1375" s="55" t="str">
        <f t="shared" si="237"/>
        <v/>
      </c>
      <c r="S1375" s="52" t="str">
        <f t="shared" si="245"/>
        <v/>
      </c>
      <c r="T1375" s="81" t="str">
        <f t="shared" si="238"/>
        <v/>
      </c>
      <c r="U1375" s="53" t="str">
        <f>IF(S1375="","",COUNTIF($S$7:S1375,"該当２"))</f>
        <v/>
      </c>
      <c r="V1375" s="56" t="str">
        <f t="shared" si="239"/>
        <v/>
      </c>
      <c r="W1375" s="81" t="str">
        <f t="shared" si="240"/>
        <v/>
      </c>
      <c r="X1375" s="53" t="str">
        <f>IF(V1375="","",COUNTIF($V$7:V1375,"該当３"))</f>
        <v/>
      </c>
    </row>
    <row r="1376" spans="1:24">
      <c r="A1376" s="237">
        <v>2020325008</v>
      </c>
      <c r="B1376" s="237">
        <v>20</v>
      </c>
      <c r="C1376" s="238">
        <v>203</v>
      </c>
      <c r="D1376" s="239">
        <v>25</v>
      </c>
      <c r="E1376" s="238">
        <v>8</v>
      </c>
      <c r="F1376" s="237" t="s">
        <v>511</v>
      </c>
      <c r="G1376" s="237" t="s">
        <v>1416</v>
      </c>
      <c r="H1376" s="237" t="s">
        <v>1596</v>
      </c>
      <c r="I1376" s="237" t="s">
        <v>1560</v>
      </c>
      <c r="J1376" s="51"/>
      <c r="K1376" s="52" t="str">
        <f t="shared" si="241"/>
        <v/>
      </c>
      <c r="L1376" s="81" t="str">
        <f t="shared" si="242"/>
        <v/>
      </c>
      <c r="M1376" s="53" t="str">
        <f>IF(K1376="","",COUNTIF($K$7:K1376,"ﾘｽﾄ１"))</f>
        <v/>
      </c>
      <c r="N1376" s="53" t="str">
        <f t="shared" si="243"/>
        <v/>
      </c>
      <c r="O1376" s="54" t="str">
        <f t="shared" si="244"/>
        <v/>
      </c>
      <c r="P1376" s="53" t="str">
        <f t="shared" si="235"/>
        <v/>
      </c>
      <c r="Q1376" s="52" t="str">
        <f t="shared" si="236"/>
        <v/>
      </c>
      <c r="R1376" s="55" t="str">
        <f t="shared" si="237"/>
        <v/>
      </c>
      <c r="S1376" s="52" t="str">
        <f t="shared" si="245"/>
        <v/>
      </c>
      <c r="T1376" s="81" t="str">
        <f t="shared" si="238"/>
        <v/>
      </c>
      <c r="U1376" s="53" t="str">
        <f>IF(S1376="","",COUNTIF($S$7:S1376,"該当２"))</f>
        <v/>
      </c>
      <c r="V1376" s="56" t="str">
        <f t="shared" si="239"/>
        <v/>
      </c>
      <c r="W1376" s="81" t="str">
        <f t="shared" si="240"/>
        <v/>
      </c>
      <c r="X1376" s="53" t="str">
        <f>IF(V1376="","",COUNTIF($V$7:V1376,"該当３"))</f>
        <v/>
      </c>
    </row>
    <row r="1377" spans="1:24">
      <c r="A1377" s="237">
        <v>2020325009</v>
      </c>
      <c r="B1377" s="237">
        <v>20</v>
      </c>
      <c r="C1377" s="238">
        <v>203</v>
      </c>
      <c r="D1377" s="239">
        <v>25</v>
      </c>
      <c r="E1377" s="238">
        <v>9</v>
      </c>
      <c r="F1377" s="237" t="s">
        <v>511</v>
      </c>
      <c r="G1377" s="237" t="s">
        <v>1416</v>
      </c>
      <c r="H1377" s="237" t="s">
        <v>1596</v>
      </c>
      <c r="I1377" s="237" t="s">
        <v>1602</v>
      </c>
      <c r="J1377" s="51"/>
      <c r="K1377" s="52" t="str">
        <f t="shared" si="241"/>
        <v/>
      </c>
      <c r="L1377" s="81" t="str">
        <f t="shared" si="242"/>
        <v/>
      </c>
      <c r="M1377" s="53" t="str">
        <f>IF(K1377="","",COUNTIF($K$7:K1377,"ﾘｽﾄ１"))</f>
        <v/>
      </c>
      <c r="N1377" s="53" t="str">
        <f t="shared" si="243"/>
        <v/>
      </c>
      <c r="O1377" s="54" t="str">
        <f t="shared" si="244"/>
        <v/>
      </c>
      <c r="P1377" s="53" t="str">
        <f t="shared" si="235"/>
        <v/>
      </c>
      <c r="Q1377" s="52" t="str">
        <f t="shared" si="236"/>
        <v/>
      </c>
      <c r="R1377" s="55" t="str">
        <f t="shared" si="237"/>
        <v/>
      </c>
      <c r="S1377" s="52" t="str">
        <f t="shared" si="245"/>
        <v/>
      </c>
      <c r="T1377" s="81" t="str">
        <f t="shared" si="238"/>
        <v/>
      </c>
      <c r="U1377" s="53" t="str">
        <f>IF(S1377="","",COUNTIF($S$7:S1377,"該当２"))</f>
        <v/>
      </c>
      <c r="V1377" s="56" t="str">
        <f t="shared" si="239"/>
        <v/>
      </c>
      <c r="W1377" s="81" t="str">
        <f t="shared" si="240"/>
        <v/>
      </c>
      <c r="X1377" s="53" t="str">
        <f>IF(V1377="","",COUNTIF($V$7:V1377,"該当３"))</f>
        <v/>
      </c>
    </row>
    <row r="1378" spans="1:24">
      <c r="A1378" s="237">
        <v>2020325010</v>
      </c>
      <c r="B1378" s="237">
        <v>20</v>
      </c>
      <c r="C1378" s="238">
        <v>203</v>
      </c>
      <c r="D1378" s="239">
        <v>25</v>
      </c>
      <c r="E1378" s="238">
        <v>10</v>
      </c>
      <c r="F1378" s="237" t="s">
        <v>511</v>
      </c>
      <c r="G1378" s="237" t="s">
        <v>1416</v>
      </c>
      <c r="H1378" s="237" t="s">
        <v>1596</v>
      </c>
      <c r="I1378" s="237" t="s">
        <v>1603</v>
      </c>
      <c r="J1378" s="51"/>
      <c r="K1378" s="52" t="str">
        <f t="shared" si="241"/>
        <v/>
      </c>
      <c r="L1378" s="81" t="str">
        <f t="shared" si="242"/>
        <v/>
      </c>
      <c r="M1378" s="53" t="str">
        <f>IF(K1378="","",COUNTIF($K$7:K1378,"ﾘｽﾄ１"))</f>
        <v/>
      </c>
      <c r="N1378" s="53" t="str">
        <f t="shared" si="243"/>
        <v/>
      </c>
      <c r="O1378" s="54" t="str">
        <f t="shared" si="244"/>
        <v/>
      </c>
      <c r="P1378" s="53" t="str">
        <f t="shared" si="235"/>
        <v/>
      </c>
      <c r="Q1378" s="52" t="str">
        <f t="shared" si="236"/>
        <v/>
      </c>
      <c r="R1378" s="55" t="str">
        <f t="shared" si="237"/>
        <v/>
      </c>
      <c r="S1378" s="52" t="str">
        <f t="shared" si="245"/>
        <v/>
      </c>
      <c r="T1378" s="81" t="str">
        <f t="shared" si="238"/>
        <v/>
      </c>
      <c r="U1378" s="53" t="str">
        <f>IF(S1378="","",COUNTIF($S$7:S1378,"該当２"))</f>
        <v/>
      </c>
      <c r="V1378" s="56" t="str">
        <f t="shared" si="239"/>
        <v/>
      </c>
      <c r="W1378" s="81" t="str">
        <f t="shared" si="240"/>
        <v/>
      </c>
      <c r="X1378" s="53" t="str">
        <f>IF(V1378="","",COUNTIF($V$7:V1378,"該当３"))</f>
        <v/>
      </c>
    </row>
    <row r="1379" spans="1:24">
      <c r="A1379" s="237">
        <v>2020325011</v>
      </c>
      <c r="B1379" s="237">
        <v>20</v>
      </c>
      <c r="C1379" s="238">
        <v>203</v>
      </c>
      <c r="D1379" s="239">
        <v>25</v>
      </c>
      <c r="E1379" s="238">
        <v>11</v>
      </c>
      <c r="F1379" s="237" t="s">
        <v>511</v>
      </c>
      <c r="G1379" s="237" t="s">
        <v>1416</v>
      </c>
      <c r="H1379" s="237" t="s">
        <v>1596</v>
      </c>
      <c r="I1379" s="237" t="s">
        <v>1604</v>
      </c>
      <c r="J1379" s="51"/>
      <c r="K1379" s="52" t="str">
        <f t="shared" si="241"/>
        <v/>
      </c>
      <c r="L1379" s="81" t="str">
        <f t="shared" si="242"/>
        <v/>
      </c>
      <c r="M1379" s="53" t="str">
        <f>IF(K1379="","",COUNTIF($K$7:K1379,"ﾘｽﾄ１"))</f>
        <v/>
      </c>
      <c r="N1379" s="53" t="str">
        <f t="shared" si="243"/>
        <v/>
      </c>
      <c r="O1379" s="54" t="str">
        <f t="shared" si="244"/>
        <v/>
      </c>
      <c r="P1379" s="53" t="str">
        <f t="shared" si="235"/>
        <v/>
      </c>
      <c r="Q1379" s="52" t="str">
        <f t="shared" si="236"/>
        <v/>
      </c>
      <c r="R1379" s="55" t="str">
        <f t="shared" si="237"/>
        <v/>
      </c>
      <c r="S1379" s="52" t="str">
        <f t="shared" si="245"/>
        <v/>
      </c>
      <c r="T1379" s="81" t="str">
        <f t="shared" si="238"/>
        <v/>
      </c>
      <c r="U1379" s="53" t="str">
        <f>IF(S1379="","",COUNTIF($S$7:S1379,"該当２"))</f>
        <v/>
      </c>
      <c r="V1379" s="56" t="str">
        <f t="shared" si="239"/>
        <v/>
      </c>
      <c r="W1379" s="81" t="str">
        <f t="shared" si="240"/>
        <v/>
      </c>
      <c r="X1379" s="53" t="str">
        <f>IF(V1379="","",COUNTIF($V$7:V1379,"該当３"))</f>
        <v/>
      </c>
    </row>
    <row r="1380" spans="1:24">
      <c r="A1380" s="237">
        <v>2020325012</v>
      </c>
      <c r="B1380" s="237">
        <v>20</v>
      </c>
      <c r="C1380" s="238">
        <v>203</v>
      </c>
      <c r="D1380" s="239">
        <v>25</v>
      </c>
      <c r="E1380" s="238">
        <v>12</v>
      </c>
      <c r="F1380" s="237" t="s">
        <v>511</v>
      </c>
      <c r="G1380" s="237" t="s">
        <v>1416</v>
      </c>
      <c r="H1380" s="237" t="s">
        <v>1596</v>
      </c>
      <c r="I1380" s="237" t="s">
        <v>1605</v>
      </c>
      <c r="J1380" s="51"/>
      <c r="K1380" s="52" t="str">
        <f t="shared" si="241"/>
        <v/>
      </c>
      <c r="L1380" s="81" t="str">
        <f t="shared" si="242"/>
        <v/>
      </c>
      <c r="M1380" s="53" t="str">
        <f>IF(K1380="","",COUNTIF($K$7:K1380,"ﾘｽﾄ１"))</f>
        <v/>
      </c>
      <c r="N1380" s="53" t="str">
        <f t="shared" si="243"/>
        <v/>
      </c>
      <c r="O1380" s="54" t="str">
        <f t="shared" si="244"/>
        <v/>
      </c>
      <c r="P1380" s="53" t="str">
        <f t="shared" si="235"/>
        <v/>
      </c>
      <c r="Q1380" s="52" t="str">
        <f t="shared" si="236"/>
        <v/>
      </c>
      <c r="R1380" s="55" t="str">
        <f t="shared" si="237"/>
        <v/>
      </c>
      <c r="S1380" s="52" t="str">
        <f t="shared" si="245"/>
        <v/>
      </c>
      <c r="T1380" s="81" t="str">
        <f t="shared" si="238"/>
        <v/>
      </c>
      <c r="U1380" s="53" t="str">
        <f>IF(S1380="","",COUNTIF($S$7:S1380,"該当２"))</f>
        <v/>
      </c>
      <c r="V1380" s="56" t="str">
        <f t="shared" si="239"/>
        <v/>
      </c>
      <c r="W1380" s="81" t="str">
        <f t="shared" si="240"/>
        <v/>
      </c>
      <c r="X1380" s="53" t="str">
        <f>IF(V1380="","",COUNTIF($V$7:V1380,"該当３"))</f>
        <v/>
      </c>
    </row>
    <row r="1381" spans="1:24">
      <c r="A1381" s="237">
        <v>2020325013</v>
      </c>
      <c r="B1381" s="237">
        <v>20</v>
      </c>
      <c r="C1381" s="238">
        <v>203</v>
      </c>
      <c r="D1381" s="239">
        <v>25</v>
      </c>
      <c r="E1381" s="238">
        <v>13</v>
      </c>
      <c r="F1381" s="237" t="s">
        <v>511</v>
      </c>
      <c r="G1381" s="237" t="s">
        <v>1416</v>
      </c>
      <c r="H1381" s="237" t="s">
        <v>1596</v>
      </c>
      <c r="I1381" s="237" t="s">
        <v>1606</v>
      </c>
      <c r="J1381" s="51"/>
      <c r="K1381" s="52" t="str">
        <f t="shared" si="241"/>
        <v/>
      </c>
      <c r="L1381" s="81" t="str">
        <f t="shared" si="242"/>
        <v/>
      </c>
      <c r="M1381" s="53" t="str">
        <f>IF(K1381="","",COUNTIF($K$7:K1381,"ﾘｽﾄ１"))</f>
        <v/>
      </c>
      <c r="N1381" s="53" t="str">
        <f t="shared" si="243"/>
        <v/>
      </c>
      <c r="O1381" s="54" t="str">
        <f t="shared" si="244"/>
        <v/>
      </c>
      <c r="P1381" s="53" t="str">
        <f t="shared" si="235"/>
        <v/>
      </c>
      <c r="Q1381" s="52" t="str">
        <f t="shared" si="236"/>
        <v/>
      </c>
      <c r="R1381" s="55" t="str">
        <f t="shared" si="237"/>
        <v/>
      </c>
      <c r="S1381" s="52" t="str">
        <f t="shared" si="245"/>
        <v/>
      </c>
      <c r="T1381" s="81" t="str">
        <f t="shared" si="238"/>
        <v/>
      </c>
      <c r="U1381" s="53" t="str">
        <f>IF(S1381="","",COUNTIF($S$7:S1381,"該当２"))</f>
        <v/>
      </c>
      <c r="V1381" s="56" t="str">
        <f t="shared" si="239"/>
        <v/>
      </c>
      <c r="W1381" s="81" t="str">
        <f t="shared" si="240"/>
        <v/>
      </c>
      <c r="X1381" s="53" t="str">
        <f>IF(V1381="","",COUNTIF($V$7:V1381,"該当３"))</f>
        <v/>
      </c>
    </row>
    <row r="1382" spans="1:24">
      <c r="A1382" s="237">
        <v>2020325014</v>
      </c>
      <c r="B1382" s="237">
        <v>20</v>
      </c>
      <c r="C1382" s="238">
        <v>203</v>
      </c>
      <c r="D1382" s="239">
        <v>25</v>
      </c>
      <c r="E1382" s="238">
        <v>14</v>
      </c>
      <c r="F1382" s="237" t="s">
        <v>511</v>
      </c>
      <c r="G1382" s="237" t="s">
        <v>1416</v>
      </c>
      <c r="H1382" s="237" t="s">
        <v>1596</v>
      </c>
      <c r="I1382" s="237" t="s">
        <v>1607</v>
      </c>
      <c r="J1382" s="51"/>
      <c r="K1382" s="52" t="str">
        <f t="shared" si="241"/>
        <v/>
      </c>
      <c r="L1382" s="81" t="str">
        <f t="shared" si="242"/>
        <v/>
      </c>
      <c r="M1382" s="53" t="str">
        <f>IF(K1382="","",COUNTIF($K$7:K1382,"ﾘｽﾄ１"))</f>
        <v/>
      </c>
      <c r="N1382" s="53" t="str">
        <f t="shared" si="243"/>
        <v/>
      </c>
      <c r="O1382" s="54" t="str">
        <f t="shared" si="244"/>
        <v/>
      </c>
      <c r="P1382" s="53" t="str">
        <f t="shared" si="235"/>
        <v/>
      </c>
      <c r="Q1382" s="52" t="str">
        <f t="shared" si="236"/>
        <v/>
      </c>
      <c r="R1382" s="55" t="str">
        <f t="shared" si="237"/>
        <v/>
      </c>
      <c r="S1382" s="52" t="str">
        <f t="shared" si="245"/>
        <v/>
      </c>
      <c r="T1382" s="81" t="str">
        <f t="shared" si="238"/>
        <v/>
      </c>
      <c r="U1382" s="53" t="str">
        <f>IF(S1382="","",COUNTIF($S$7:S1382,"該当２"))</f>
        <v/>
      </c>
      <c r="V1382" s="56" t="str">
        <f t="shared" si="239"/>
        <v/>
      </c>
      <c r="W1382" s="81" t="str">
        <f t="shared" si="240"/>
        <v/>
      </c>
      <c r="X1382" s="53" t="str">
        <f>IF(V1382="","",COUNTIF($V$7:V1382,"該当３"))</f>
        <v/>
      </c>
    </row>
    <row r="1383" spans="1:24">
      <c r="A1383" s="237">
        <v>2020325015</v>
      </c>
      <c r="B1383" s="237">
        <v>20</v>
      </c>
      <c r="C1383" s="238">
        <v>203</v>
      </c>
      <c r="D1383" s="239">
        <v>25</v>
      </c>
      <c r="E1383" s="238">
        <v>15</v>
      </c>
      <c r="F1383" s="237" t="s">
        <v>511</v>
      </c>
      <c r="G1383" s="237" t="s">
        <v>1416</v>
      </c>
      <c r="H1383" s="237" t="s">
        <v>1596</v>
      </c>
      <c r="I1383" s="237" t="s">
        <v>1608</v>
      </c>
      <c r="J1383" s="51"/>
      <c r="K1383" s="52" t="str">
        <f t="shared" si="241"/>
        <v/>
      </c>
      <c r="L1383" s="81" t="str">
        <f t="shared" si="242"/>
        <v/>
      </c>
      <c r="M1383" s="53" t="str">
        <f>IF(K1383="","",COUNTIF($K$7:K1383,"ﾘｽﾄ１"))</f>
        <v/>
      </c>
      <c r="N1383" s="53" t="str">
        <f t="shared" si="243"/>
        <v/>
      </c>
      <c r="O1383" s="54" t="str">
        <f t="shared" si="244"/>
        <v/>
      </c>
      <c r="P1383" s="53" t="str">
        <f t="shared" si="235"/>
        <v/>
      </c>
      <c r="Q1383" s="52" t="str">
        <f t="shared" si="236"/>
        <v/>
      </c>
      <c r="R1383" s="55" t="str">
        <f t="shared" si="237"/>
        <v/>
      </c>
      <c r="S1383" s="52" t="str">
        <f t="shared" si="245"/>
        <v/>
      </c>
      <c r="T1383" s="81" t="str">
        <f t="shared" si="238"/>
        <v/>
      </c>
      <c r="U1383" s="53" t="str">
        <f>IF(S1383="","",COUNTIF($S$7:S1383,"該当２"))</f>
        <v/>
      </c>
      <c r="V1383" s="56" t="str">
        <f t="shared" si="239"/>
        <v/>
      </c>
      <c r="W1383" s="81" t="str">
        <f t="shared" si="240"/>
        <v/>
      </c>
      <c r="X1383" s="53" t="str">
        <f>IF(V1383="","",COUNTIF($V$7:V1383,"該当３"))</f>
        <v/>
      </c>
    </row>
    <row r="1384" spans="1:24">
      <c r="A1384" s="237">
        <v>2020325016</v>
      </c>
      <c r="B1384" s="237">
        <v>20</v>
      </c>
      <c r="C1384" s="238">
        <v>203</v>
      </c>
      <c r="D1384" s="239">
        <v>25</v>
      </c>
      <c r="E1384" s="238">
        <v>16</v>
      </c>
      <c r="F1384" s="237" t="s">
        <v>511</v>
      </c>
      <c r="G1384" s="237" t="s">
        <v>1416</v>
      </c>
      <c r="H1384" s="237" t="s">
        <v>1596</v>
      </c>
      <c r="I1384" s="237" t="s">
        <v>1609</v>
      </c>
      <c r="J1384" s="51"/>
      <c r="K1384" s="52" t="str">
        <f t="shared" si="241"/>
        <v/>
      </c>
      <c r="L1384" s="81" t="str">
        <f t="shared" si="242"/>
        <v/>
      </c>
      <c r="M1384" s="53" t="str">
        <f>IF(K1384="","",COUNTIF($K$7:K1384,"ﾘｽﾄ１"))</f>
        <v/>
      </c>
      <c r="N1384" s="53" t="str">
        <f t="shared" si="243"/>
        <v/>
      </c>
      <c r="O1384" s="54" t="str">
        <f t="shared" si="244"/>
        <v/>
      </c>
      <c r="P1384" s="53" t="str">
        <f t="shared" si="235"/>
        <v/>
      </c>
      <c r="Q1384" s="52" t="str">
        <f t="shared" si="236"/>
        <v/>
      </c>
      <c r="R1384" s="55" t="str">
        <f t="shared" si="237"/>
        <v/>
      </c>
      <c r="S1384" s="52" t="str">
        <f t="shared" si="245"/>
        <v/>
      </c>
      <c r="T1384" s="81" t="str">
        <f t="shared" si="238"/>
        <v/>
      </c>
      <c r="U1384" s="53" t="str">
        <f>IF(S1384="","",COUNTIF($S$7:S1384,"該当２"))</f>
        <v/>
      </c>
      <c r="V1384" s="56" t="str">
        <f t="shared" si="239"/>
        <v/>
      </c>
      <c r="W1384" s="81" t="str">
        <f t="shared" si="240"/>
        <v/>
      </c>
      <c r="X1384" s="53" t="str">
        <f>IF(V1384="","",COUNTIF($V$7:V1384,"該当３"))</f>
        <v/>
      </c>
    </row>
    <row r="1385" spans="1:24">
      <c r="A1385" s="237">
        <v>2020325017</v>
      </c>
      <c r="B1385" s="237">
        <v>20</v>
      </c>
      <c r="C1385" s="238">
        <v>203</v>
      </c>
      <c r="D1385" s="239">
        <v>25</v>
      </c>
      <c r="E1385" s="238">
        <v>17</v>
      </c>
      <c r="F1385" s="237" t="s">
        <v>511</v>
      </c>
      <c r="G1385" s="237" t="s">
        <v>1416</v>
      </c>
      <c r="H1385" s="237" t="s">
        <v>1596</v>
      </c>
      <c r="I1385" s="237" t="s">
        <v>1610</v>
      </c>
      <c r="J1385" s="51"/>
      <c r="K1385" s="52" t="str">
        <f t="shared" si="241"/>
        <v/>
      </c>
      <c r="L1385" s="81" t="str">
        <f t="shared" si="242"/>
        <v/>
      </c>
      <c r="M1385" s="53" t="str">
        <f>IF(K1385="","",COUNTIF($K$7:K1385,"ﾘｽﾄ１"))</f>
        <v/>
      </c>
      <c r="N1385" s="53" t="str">
        <f t="shared" si="243"/>
        <v/>
      </c>
      <c r="O1385" s="54" t="str">
        <f t="shared" si="244"/>
        <v/>
      </c>
      <c r="P1385" s="53" t="str">
        <f t="shared" si="235"/>
        <v/>
      </c>
      <c r="Q1385" s="52" t="str">
        <f t="shared" si="236"/>
        <v/>
      </c>
      <c r="R1385" s="55" t="str">
        <f t="shared" si="237"/>
        <v/>
      </c>
      <c r="S1385" s="52" t="str">
        <f t="shared" si="245"/>
        <v/>
      </c>
      <c r="T1385" s="81" t="str">
        <f t="shared" si="238"/>
        <v/>
      </c>
      <c r="U1385" s="53" t="str">
        <f>IF(S1385="","",COUNTIF($S$7:S1385,"該当２"))</f>
        <v/>
      </c>
      <c r="V1385" s="56" t="str">
        <f t="shared" si="239"/>
        <v/>
      </c>
      <c r="W1385" s="81" t="str">
        <f t="shared" si="240"/>
        <v/>
      </c>
      <c r="X1385" s="53" t="str">
        <f>IF(V1385="","",COUNTIF($V$7:V1385,"該当３"))</f>
        <v/>
      </c>
    </row>
    <row r="1386" spans="1:24">
      <c r="A1386" s="237">
        <v>2020400000</v>
      </c>
      <c r="B1386" s="237">
        <v>20</v>
      </c>
      <c r="C1386" s="238">
        <v>204</v>
      </c>
      <c r="D1386" s="239">
        <v>0</v>
      </c>
      <c r="E1386" s="238">
        <v>0</v>
      </c>
      <c r="F1386" s="237" t="s">
        <v>511</v>
      </c>
      <c r="G1386" s="237" t="s">
        <v>1611</v>
      </c>
      <c r="H1386" s="237"/>
      <c r="I1386" s="237"/>
      <c r="J1386" s="51"/>
      <c r="K1386" s="52" t="str">
        <f t="shared" si="241"/>
        <v>ﾘｽﾄ１</v>
      </c>
      <c r="L1386" s="81" t="str">
        <f t="shared" si="242"/>
        <v>岡谷市</v>
      </c>
      <c r="M1386" s="53">
        <f>IF(K1386="","",COUNTIF($K$7:K1386,"ﾘｽﾄ１"))</f>
        <v>4</v>
      </c>
      <c r="N1386" s="53" t="str">
        <f t="shared" si="243"/>
        <v/>
      </c>
      <c r="O1386" s="54" t="str">
        <f t="shared" si="244"/>
        <v/>
      </c>
      <c r="P1386" s="53" t="str">
        <f t="shared" si="235"/>
        <v/>
      </c>
      <c r="Q1386" s="52" t="str">
        <f t="shared" si="236"/>
        <v/>
      </c>
      <c r="R1386" s="55" t="str">
        <f t="shared" si="237"/>
        <v/>
      </c>
      <c r="S1386" s="52" t="str">
        <f t="shared" si="245"/>
        <v/>
      </c>
      <c r="T1386" s="81" t="str">
        <f t="shared" si="238"/>
        <v/>
      </c>
      <c r="U1386" s="53" t="str">
        <f>IF(S1386="","",COUNTIF($S$7:S1386,"該当２"))</f>
        <v/>
      </c>
      <c r="V1386" s="56" t="str">
        <f t="shared" si="239"/>
        <v/>
      </c>
      <c r="W1386" s="81" t="str">
        <f t="shared" si="240"/>
        <v/>
      </c>
      <c r="X1386" s="53" t="str">
        <f>IF(V1386="","",COUNTIF($V$7:V1386,"該当３"))</f>
        <v/>
      </c>
    </row>
    <row r="1387" spans="1:24">
      <c r="A1387" s="237">
        <v>2020401000</v>
      </c>
      <c r="B1387" s="237">
        <v>20</v>
      </c>
      <c r="C1387" s="238">
        <v>204</v>
      </c>
      <c r="D1387" s="239">
        <v>1</v>
      </c>
      <c r="E1387" s="238">
        <v>0</v>
      </c>
      <c r="F1387" s="237" t="s">
        <v>511</v>
      </c>
      <c r="G1387" s="237" t="s">
        <v>1611</v>
      </c>
      <c r="H1387" s="240" t="s">
        <v>4498</v>
      </c>
      <c r="I1387" s="237"/>
      <c r="J1387" s="51"/>
      <c r="K1387" s="52" t="str">
        <f t="shared" si="241"/>
        <v/>
      </c>
      <c r="L1387" s="81" t="str">
        <f t="shared" si="242"/>
        <v/>
      </c>
      <c r="M1387" s="53" t="str">
        <f>IF(K1387="","",COUNTIF($K$7:K1387,"ﾘｽﾄ１"))</f>
        <v/>
      </c>
      <c r="N1387" s="53" t="str">
        <f t="shared" si="243"/>
        <v/>
      </c>
      <c r="O1387" s="54" t="str">
        <f t="shared" si="244"/>
        <v/>
      </c>
      <c r="P1387" s="53" t="str">
        <f t="shared" si="235"/>
        <v/>
      </c>
      <c r="Q1387" s="52" t="str">
        <f t="shared" si="236"/>
        <v/>
      </c>
      <c r="R1387" s="55" t="str">
        <f t="shared" si="237"/>
        <v/>
      </c>
      <c r="S1387" s="52" t="str">
        <f t="shared" si="245"/>
        <v/>
      </c>
      <c r="T1387" s="81" t="str">
        <f t="shared" si="238"/>
        <v/>
      </c>
      <c r="U1387" s="53" t="str">
        <f>IF(S1387="","",COUNTIF($S$7:S1387,"該当２"))</f>
        <v/>
      </c>
      <c r="V1387" s="56" t="str">
        <f t="shared" si="239"/>
        <v/>
      </c>
      <c r="W1387" s="81" t="str">
        <f t="shared" si="240"/>
        <v/>
      </c>
      <c r="X1387" s="53" t="str">
        <f>IF(V1387="","",COUNTIF($V$7:V1387,"該当３"))</f>
        <v/>
      </c>
    </row>
    <row r="1388" spans="1:24">
      <c r="A1388" s="237">
        <v>2020401001</v>
      </c>
      <c r="B1388" s="237">
        <v>20</v>
      </c>
      <c r="C1388" s="238">
        <v>204</v>
      </c>
      <c r="D1388" s="239">
        <v>1</v>
      </c>
      <c r="E1388" s="238">
        <v>1</v>
      </c>
      <c r="F1388" s="237" t="s">
        <v>511</v>
      </c>
      <c r="G1388" s="237" t="s">
        <v>1611</v>
      </c>
      <c r="H1388" s="241" t="s">
        <v>4498</v>
      </c>
      <c r="I1388" s="237" t="s">
        <v>1612</v>
      </c>
      <c r="J1388" s="51"/>
      <c r="K1388" s="52" t="str">
        <f t="shared" si="241"/>
        <v/>
      </c>
      <c r="L1388" s="81" t="str">
        <f t="shared" si="242"/>
        <v/>
      </c>
      <c r="M1388" s="53" t="str">
        <f>IF(K1388="","",COUNTIF($K$7:K1388,"ﾘｽﾄ１"))</f>
        <v/>
      </c>
      <c r="N1388" s="53" t="str">
        <f t="shared" si="243"/>
        <v/>
      </c>
      <c r="O1388" s="54" t="str">
        <f t="shared" si="244"/>
        <v/>
      </c>
      <c r="P1388" s="53" t="str">
        <f t="shared" si="235"/>
        <v/>
      </c>
      <c r="Q1388" s="52" t="str">
        <f t="shared" si="236"/>
        <v/>
      </c>
      <c r="R1388" s="55" t="str">
        <f t="shared" si="237"/>
        <v/>
      </c>
      <c r="S1388" s="52" t="str">
        <f t="shared" si="245"/>
        <v/>
      </c>
      <c r="T1388" s="81" t="str">
        <f t="shared" si="238"/>
        <v/>
      </c>
      <c r="U1388" s="53" t="str">
        <f>IF(S1388="","",COUNTIF($S$7:S1388,"該当２"))</f>
        <v/>
      </c>
      <c r="V1388" s="56" t="str">
        <f t="shared" si="239"/>
        <v/>
      </c>
      <c r="W1388" s="81" t="str">
        <f t="shared" si="240"/>
        <v/>
      </c>
      <c r="X1388" s="53" t="str">
        <f>IF(V1388="","",COUNTIF($V$7:V1388,"該当３"))</f>
        <v/>
      </c>
    </row>
    <row r="1389" spans="1:24">
      <c r="A1389" s="237">
        <v>2020401002</v>
      </c>
      <c r="B1389" s="237">
        <v>20</v>
      </c>
      <c r="C1389" s="238">
        <v>204</v>
      </c>
      <c r="D1389" s="239">
        <v>1</v>
      </c>
      <c r="E1389" s="238">
        <v>2</v>
      </c>
      <c r="F1389" s="237" t="s">
        <v>511</v>
      </c>
      <c r="G1389" s="237" t="s">
        <v>1611</v>
      </c>
      <c r="H1389" s="241" t="s">
        <v>4498</v>
      </c>
      <c r="I1389" s="237" t="s">
        <v>312</v>
      </c>
      <c r="J1389" s="51"/>
      <c r="K1389" s="52" t="str">
        <f t="shared" si="241"/>
        <v/>
      </c>
      <c r="L1389" s="81" t="str">
        <f t="shared" si="242"/>
        <v/>
      </c>
      <c r="M1389" s="53" t="str">
        <f>IF(K1389="","",COUNTIF($K$7:K1389,"ﾘｽﾄ１"))</f>
        <v/>
      </c>
      <c r="N1389" s="53" t="str">
        <f t="shared" si="243"/>
        <v/>
      </c>
      <c r="O1389" s="54" t="str">
        <f t="shared" si="244"/>
        <v/>
      </c>
      <c r="P1389" s="53" t="str">
        <f t="shared" si="235"/>
        <v/>
      </c>
      <c r="Q1389" s="52" t="str">
        <f t="shared" si="236"/>
        <v/>
      </c>
      <c r="R1389" s="55" t="str">
        <f t="shared" si="237"/>
        <v/>
      </c>
      <c r="S1389" s="52" t="str">
        <f t="shared" si="245"/>
        <v/>
      </c>
      <c r="T1389" s="81" t="str">
        <f t="shared" si="238"/>
        <v/>
      </c>
      <c r="U1389" s="53" t="str">
        <f>IF(S1389="","",COUNTIF($S$7:S1389,"該当２"))</f>
        <v/>
      </c>
      <c r="V1389" s="56" t="str">
        <f t="shared" si="239"/>
        <v/>
      </c>
      <c r="W1389" s="81" t="str">
        <f t="shared" si="240"/>
        <v/>
      </c>
      <c r="X1389" s="53" t="str">
        <f>IF(V1389="","",COUNTIF($V$7:V1389,"該当３"))</f>
        <v/>
      </c>
    </row>
    <row r="1390" spans="1:24">
      <c r="A1390" s="237">
        <v>2020401003</v>
      </c>
      <c r="B1390" s="237">
        <v>20</v>
      </c>
      <c r="C1390" s="238">
        <v>204</v>
      </c>
      <c r="D1390" s="239">
        <v>1</v>
      </c>
      <c r="E1390" s="238">
        <v>3</v>
      </c>
      <c r="F1390" s="237" t="s">
        <v>511</v>
      </c>
      <c r="G1390" s="237" t="s">
        <v>1611</v>
      </c>
      <c r="H1390" s="241" t="s">
        <v>4498</v>
      </c>
      <c r="I1390" s="237" t="s">
        <v>1613</v>
      </c>
      <c r="J1390" s="51"/>
      <c r="K1390" s="52" t="str">
        <f t="shared" si="241"/>
        <v/>
      </c>
      <c r="L1390" s="81" t="str">
        <f t="shared" si="242"/>
        <v/>
      </c>
      <c r="M1390" s="53" t="str">
        <f>IF(K1390="","",COUNTIF($K$7:K1390,"ﾘｽﾄ１"))</f>
        <v/>
      </c>
      <c r="N1390" s="53" t="str">
        <f t="shared" si="243"/>
        <v/>
      </c>
      <c r="O1390" s="54" t="str">
        <f t="shared" si="244"/>
        <v/>
      </c>
      <c r="P1390" s="53" t="str">
        <f t="shared" si="235"/>
        <v/>
      </c>
      <c r="Q1390" s="52" t="str">
        <f t="shared" si="236"/>
        <v/>
      </c>
      <c r="R1390" s="55" t="str">
        <f t="shared" si="237"/>
        <v/>
      </c>
      <c r="S1390" s="52" t="str">
        <f t="shared" si="245"/>
        <v/>
      </c>
      <c r="T1390" s="81" t="str">
        <f t="shared" si="238"/>
        <v/>
      </c>
      <c r="U1390" s="53" t="str">
        <f>IF(S1390="","",COUNTIF($S$7:S1390,"該当２"))</f>
        <v/>
      </c>
      <c r="V1390" s="56" t="str">
        <f t="shared" si="239"/>
        <v/>
      </c>
      <c r="W1390" s="81" t="str">
        <f t="shared" si="240"/>
        <v/>
      </c>
      <c r="X1390" s="53" t="str">
        <f>IF(V1390="","",COUNTIF($V$7:V1390,"該当３"))</f>
        <v/>
      </c>
    </row>
    <row r="1391" spans="1:24">
      <c r="A1391" s="237">
        <v>2020401004</v>
      </c>
      <c r="B1391" s="237">
        <v>20</v>
      </c>
      <c r="C1391" s="238">
        <v>204</v>
      </c>
      <c r="D1391" s="239">
        <v>1</v>
      </c>
      <c r="E1391" s="238">
        <v>4</v>
      </c>
      <c r="F1391" s="237" t="s">
        <v>511</v>
      </c>
      <c r="G1391" s="237" t="s">
        <v>1611</v>
      </c>
      <c r="H1391" s="241" t="s">
        <v>4498</v>
      </c>
      <c r="I1391" s="237" t="s">
        <v>1614</v>
      </c>
      <c r="J1391" s="51"/>
      <c r="K1391" s="52" t="str">
        <f t="shared" si="241"/>
        <v/>
      </c>
      <c r="L1391" s="81" t="str">
        <f t="shared" si="242"/>
        <v/>
      </c>
      <c r="M1391" s="53" t="str">
        <f>IF(K1391="","",COUNTIF($K$7:K1391,"ﾘｽﾄ１"))</f>
        <v/>
      </c>
      <c r="N1391" s="53" t="str">
        <f t="shared" si="243"/>
        <v/>
      </c>
      <c r="O1391" s="54" t="str">
        <f t="shared" si="244"/>
        <v/>
      </c>
      <c r="P1391" s="53" t="str">
        <f t="shared" si="235"/>
        <v/>
      </c>
      <c r="Q1391" s="52" t="str">
        <f t="shared" si="236"/>
        <v/>
      </c>
      <c r="R1391" s="55" t="str">
        <f t="shared" si="237"/>
        <v/>
      </c>
      <c r="S1391" s="52" t="str">
        <f t="shared" si="245"/>
        <v/>
      </c>
      <c r="T1391" s="81" t="str">
        <f t="shared" si="238"/>
        <v/>
      </c>
      <c r="U1391" s="53" t="str">
        <f>IF(S1391="","",COUNTIF($S$7:S1391,"該当２"))</f>
        <v/>
      </c>
      <c r="V1391" s="56" t="str">
        <f t="shared" si="239"/>
        <v/>
      </c>
      <c r="W1391" s="81" t="str">
        <f t="shared" si="240"/>
        <v/>
      </c>
      <c r="X1391" s="53" t="str">
        <f>IF(V1391="","",COUNTIF($V$7:V1391,"該当３"))</f>
        <v/>
      </c>
    </row>
    <row r="1392" spans="1:24">
      <c r="A1392" s="237">
        <v>2020401005</v>
      </c>
      <c r="B1392" s="237">
        <v>20</v>
      </c>
      <c r="C1392" s="238">
        <v>204</v>
      </c>
      <c r="D1392" s="239">
        <v>1</v>
      </c>
      <c r="E1392" s="238">
        <v>5</v>
      </c>
      <c r="F1392" s="237" t="s">
        <v>511</v>
      </c>
      <c r="G1392" s="237" t="s">
        <v>1611</v>
      </c>
      <c r="H1392" s="241" t="s">
        <v>4498</v>
      </c>
      <c r="I1392" s="237" t="s">
        <v>1615</v>
      </c>
      <c r="J1392" s="51"/>
      <c r="K1392" s="52" t="str">
        <f t="shared" si="241"/>
        <v/>
      </c>
      <c r="L1392" s="81" t="str">
        <f t="shared" si="242"/>
        <v/>
      </c>
      <c r="M1392" s="53" t="str">
        <f>IF(K1392="","",COUNTIF($K$7:K1392,"ﾘｽﾄ１"))</f>
        <v/>
      </c>
      <c r="N1392" s="53" t="str">
        <f t="shared" si="243"/>
        <v/>
      </c>
      <c r="O1392" s="54" t="str">
        <f t="shared" si="244"/>
        <v/>
      </c>
      <c r="P1392" s="53" t="str">
        <f t="shared" si="235"/>
        <v/>
      </c>
      <c r="Q1392" s="52" t="str">
        <f t="shared" si="236"/>
        <v/>
      </c>
      <c r="R1392" s="55" t="str">
        <f t="shared" si="237"/>
        <v/>
      </c>
      <c r="S1392" s="52" t="str">
        <f t="shared" si="245"/>
        <v/>
      </c>
      <c r="T1392" s="81" t="str">
        <f t="shared" si="238"/>
        <v/>
      </c>
      <c r="U1392" s="53" t="str">
        <f>IF(S1392="","",COUNTIF($S$7:S1392,"該当２"))</f>
        <v/>
      </c>
      <c r="V1392" s="56" t="str">
        <f t="shared" si="239"/>
        <v/>
      </c>
      <c r="W1392" s="81" t="str">
        <f t="shared" si="240"/>
        <v/>
      </c>
      <c r="X1392" s="53" t="str">
        <f>IF(V1392="","",COUNTIF($V$7:V1392,"該当３"))</f>
        <v/>
      </c>
    </row>
    <row r="1393" spans="1:24">
      <c r="A1393" s="237">
        <v>2020401006</v>
      </c>
      <c r="B1393" s="237">
        <v>20</v>
      </c>
      <c r="C1393" s="238">
        <v>204</v>
      </c>
      <c r="D1393" s="239">
        <v>1</v>
      </c>
      <c r="E1393" s="238">
        <v>6</v>
      </c>
      <c r="F1393" s="237" t="s">
        <v>511</v>
      </c>
      <c r="G1393" s="237" t="s">
        <v>1611</v>
      </c>
      <c r="H1393" s="241" t="s">
        <v>4498</v>
      </c>
      <c r="I1393" s="237" t="s">
        <v>1616</v>
      </c>
      <c r="J1393" s="51"/>
      <c r="K1393" s="52" t="str">
        <f t="shared" si="241"/>
        <v/>
      </c>
      <c r="L1393" s="81" t="str">
        <f t="shared" si="242"/>
        <v/>
      </c>
      <c r="M1393" s="53" t="str">
        <f>IF(K1393="","",COUNTIF($K$7:K1393,"ﾘｽﾄ１"))</f>
        <v/>
      </c>
      <c r="N1393" s="53" t="str">
        <f t="shared" si="243"/>
        <v/>
      </c>
      <c r="O1393" s="54" t="str">
        <f t="shared" si="244"/>
        <v/>
      </c>
      <c r="P1393" s="53" t="str">
        <f t="shared" si="235"/>
        <v/>
      </c>
      <c r="Q1393" s="52" t="str">
        <f t="shared" si="236"/>
        <v/>
      </c>
      <c r="R1393" s="55" t="str">
        <f t="shared" si="237"/>
        <v/>
      </c>
      <c r="S1393" s="52" t="str">
        <f t="shared" si="245"/>
        <v/>
      </c>
      <c r="T1393" s="81" t="str">
        <f t="shared" si="238"/>
        <v/>
      </c>
      <c r="U1393" s="53" t="str">
        <f>IF(S1393="","",COUNTIF($S$7:S1393,"該当２"))</f>
        <v/>
      </c>
      <c r="V1393" s="56" t="str">
        <f t="shared" si="239"/>
        <v/>
      </c>
      <c r="W1393" s="81" t="str">
        <f t="shared" si="240"/>
        <v/>
      </c>
      <c r="X1393" s="53" t="str">
        <f>IF(V1393="","",COUNTIF($V$7:V1393,"該当３"))</f>
        <v/>
      </c>
    </row>
    <row r="1394" spans="1:24">
      <c r="A1394" s="237">
        <v>2020401007</v>
      </c>
      <c r="B1394" s="237">
        <v>20</v>
      </c>
      <c r="C1394" s="238">
        <v>204</v>
      </c>
      <c r="D1394" s="239">
        <v>1</v>
      </c>
      <c r="E1394" s="238">
        <v>7</v>
      </c>
      <c r="F1394" s="237" t="s">
        <v>511</v>
      </c>
      <c r="G1394" s="237" t="s">
        <v>1611</v>
      </c>
      <c r="H1394" s="241" t="s">
        <v>4498</v>
      </c>
      <c r="I1394" s="237" t="s">
        <v>1617</v>
      </c>
      <c r="J1394" s="51"/>
      <c r="K1394" s="52" t="str">
        <f t="shared" si="241"/>
        <v/>
      </c>
      <c r="L1394" s="81" t="str">
        <f t="shared" si="242"/>
        <v/>
      </c>
      <c r="M1394" s="53" t="str">
        <f>IF(K1394="","",COUNTIF($K$7:K1394,"ﾘｽﾄ１"))</f>
        <v/>
      </c>
      <c r="N1394" s="53" t="str">
        <f t="shared" si="243"/>
        <v/>
      </c>
      <c r="O1394" s="54" t="str">
        <f t="shared" si="244"/>
        <v/>
      </c>
      <c r="P1394" s="53" t="str">
        <f t="shared" si="235"/>
        <v/>
      </c>
      <c r="Q1394" s="52" t="str">
        <f t="shared" si="236"/>
        <v/>
      </c>
      <c r="R1394" s="55" t="str">
        <f t="shared" si="237"/>
        <v/>
      </c>
      <c r="S1394" s="52" t="str">
        <f t="shared" si="245"/>
        <v/>
      </c>
      <c r="T1394" s="81" t="str">
        <f t="shared" si="238"/>
        <v/>
      </c>
      <c r="U1394" s="53" t="str">
        <f>IF(S1394="","",COUNTIF($S$7:S1394,"該当２"))</f>
        <v/>
      </c>
      <c r="V1394" s="56" t="str">
        <f t="shared" si="239"/>
        <v/>
      </c>
      <c r="W1394" s="81" t="str">
        <f t="shared" si="240"/>
        <v/>
      </c>
      <c r="X1394" s="53" t="str">
        <f>IF(V1394="","",COUNTIF($V$7:V1394,"該当３"))</f>
        <v/>
      </c>
    </row>
    <row r="1395" spans="1:24">
      <c r="A1395" s="237">
        <v>2020401008</v>
      </c>
      <c r="B1395" s="237">
        <v>20</v>
      </c>
      <c r="C1395" s="238">
        <v>204</v>
      </c>
      <c r="D1395" s="239">
        <v>1</v>
      </c>
      <c r="E1395" s="238">
        <v>8</v>
      </c>
      <c r="F1395" s="237" t="s">
        <v>511</v>
      </c>
      <c r="G1395" s="237" t="s">
        <v>1611</v>
      </c>
      <c r="H1395" s="241" t="s">
        <v>4498</v>
      </c>
      <c r="I1395" s="237" t="s">
        <v>1618</v>
      </c>
      <c r="J1395" s="51"/>
      <c r="K1395" s="52" t="str">
        <f t="shared" si="241"/>
        <v/>
      </c>
      <c r="L1395" s="81" t="str">
        <f t="shared" si="242"/>
        <v/>
      </c>
      <c r="M1395" s="53" t="str">
        <f>IF(K1395="","",COUNTIF($K$7:K1395,"ﾘｽﾄ１"))</f>
        <v/>
      </c>
      <c r="N1395" s="53" t="str">
        <f t="shared" si="243"/>
        <v/>
      </c>
      <c r="O1395" s="54" t="str">
        <f t="shared" si="244"/>
        <v/>
      </c>
      <c r="P1395" s="53" t="str">
        <f t="shared" si="235"/>
        <v/>
      </c>
      <c r="Q1395" s="52" t="str">
        <f t="shared" si="236"/>
        <v/>
      </c>
      <c r="R1395" s="55" t="str">
        <f t="shared" si="237"/>
        <v/>
      </c>
      <c r="S1395" s="52" t="str">
        <f t="shared" si="245"/>
        <v/>
      </c>
      <c r="T1395" s="81" t="str">
        <f t="shared" si="238"/>
        <v/>
      </c>
      <c r="U1395" s="53" t="str">
        <f>IF(S1395="","",COUNTIF($S$7:S1395,"該当２"))</f>
        <v/>
      </c>
      <c r="V1395" s="56" t="str">
        <f t="shared" si="239"/>
        <v/>
      </c>
      <c r="W1395" s="81" t="str">
        <f t="shared" si="240"/>
        <v/>
      </c>
      <c r="X1395" s="53" t="str">
        <f>IF(V1395="","",COUNTIF($V$7:V1395,"該当３"))</f>
        <v/>
      </c>
    </row>
    <row r="1396" spans="1:24">
      <c r="A1396" s="237">
        <v>2020401009</v>
      </c>
      <c r="B1396" s="237">
        <v>20</v>
      </c>
      <c r="C1396" s="238">
        <v>204</v>
      </c>
      <c r="D1396" s="239">
        <v>1</v>
      </c>
      <c r="E1396" s="238">
        <v>9</v>
      </c>
      <c r="F1396" s="237" t="s">
        <v>511</v>
      </c>
      <c r="G1396" s="237" t="s">
        <v>1611</v>
      </c>
      <c r="H1396" s="241" t="s">
        <v>4498</v>
      </c>
      <c r="I1396" s="237" t="s">
        <v>441</v>
      </c>
      <c r="J1396" s="51"/>
      <c r="K1396" s="52" t="str">
        <f t="shared" si="241"/>
        <v/>
      </c>
      <c r="L1396" s="81" t="str">
        <f t="shared" si="242"/>
        <v/>
      </c>
      <c r="M1396" s="53" t="str">
        <f>IF(K1396="","",COUNTIF($K$7:K1396,"ﾘｽﾄ１"))</f>
        <v/>
      </c>
      <c r="N1396" s="53" t="str">
        <f t="shared" si="243"/>
        <v/>
      </c>
      <c r="O1396" s="54" t="str">
        <f t="shared" si="244"/>
        <v/>
      </c>
      <c r="P1396" s="53" t="str">
        <f t="shared" si="235"/>
        <v/>
      </c>
      <c r="Q1396" s="52" t="str">
        <f t="shared" si="236"/>
        <v/>
      </c>
      <c r="R1396" s="55" t="str">
        <f t="shared" si="237"/>
        <v/>
      </c>
      <c r="S1396" s="52" t="str">
        <f t="shared" si="245"/>
        <v/>
      </c>
      <c r="T1396" s="81" t="str">
        <f t="shared" si="238"/>
        <v/>
      </c>
      <c r="U1396" s="53" t="str">
        <f>IF(S1396="","",COUNTIF($S$7:S1396,"該当２"))</f>
        <v/>
      </c>
      <c r="V1396" s="56" t="str">
        <f t="shared" si="239"/>
        <v/>
      </c>
      <c r="W1396" s="81" t="str">
        <f t="shared" si="240"/>
        <v/>
      </c>
      <c r="X1396" s="53" t="str">
        <f>IF(V1396="","",COUNTIF($V$7:V1396,"該当３"))</f>
        <v/>
      </c>
    </row>
    <row r="1397" spans="1:24">
      <c r="A1397" s="237">
        <v>2020401010</v>
      </c>
      <c r="B1397" s="237">
        <v>20</v>
      </c>
      <c r="C1397" s="238">
        <v>204</v>
      </c>
      <c r="D1397" s="239">
        <v>1</v>
      </c>
      <c r="E1397" s="238">
        <v>10</v>
      </c>
      <c r="F1397" s="237" t="s">
        <v>511</v>
      </c>
      <c r="G1397" s="237" t="s">
        <v>1611</v>
      </c>
      <c r="H1397" s="241" t="s">
        <v>4498</v>
      </c>
      <c r="I1397" s="237" t="s">
        <v>1619</v>
      </c>
      <c r="J1397" s="51"/>
      <c r="K1397" s="52" t="str">
        <f t="shared" si="241"/>
        <v/>
      </c>
      <c r="L1397" s="81" t="str">
        <f t="shared" si="242"/>
        <v/>
      </c>
      <c r="M1397" s="53" t="str">
        <f>IF(K1397="","",COUNTIF($K$7:K1397,"ﾘｽﾄ１"))</f>
        <v/>
      </c>
      <c r="N1397" s="53" t="str">
        <f t="shared" si="243"/>
        <v/>
      </c>
      <c r="O1397" s="54" t="str">
        <f t="shared" si="244"/>
        <v/>
      </c>
      <c r="P1397" s="53" t="str">
        <f t="shared" si="235"/>
        <v/>
      </c>
      <c r="Q1397" s="52" t="str">
        <f t="shared" si="236"/>
        <v/>
      </c>
      <c r="R1397" s="55" t="str">
        <f t="shared" si="237"/>
        <v/>
      </c>
      <c r="S1397" s="52" t="str">
        <f t="shared" si="245"/>
        <v/>
      </c>
      <c r="T1397" s="81" t="str">
        <f t="shared" si="238"/>
        <v/>
      </c>
      <c r="U1397" s="53" t="str">
        <f>IF(S1397="","",COUNTIF($S$7:S1397,"該当２"))</f>
        <v/>
      </c>
      <c r="V1397" s="56" t="str">
        <f t="shared" si="239"/>
        <v/>
      </c>
      <c r="W1397" s="81" t="str">
        <f t="shared" si="240"/>
        <v/>
      </c>
      <c r="X1397" s="53" t="str">
        <f>IF(V1397="","",COUNTIF($V$7:V1397,"該当３"))</f>
        <v/>
      </c>
    </row>
    <row r="1398" spans="1:24">
      <c r="A1398" s="237">
        <v>2020401011</v>
      </c>
      <c r="B1398" s="237">
        <v>20</v>
      </c>
      <c r="C1398" s="238">
        <v>204</v>
      </c>
      <c r="D1398" s="239">
        <v>1</v>
      </c>
      <c r="E1398" s="238">
        <v>11</v>
      </c>
      <c r="F1398" s="237" t="s">
        <v>511</v>
      </c>
      <c r="G1398" s="237" t="s">
        <v>1611</v>
      </c>
      <c r="H1398" s="241" t="s">
        <v>4498</v>
      </c>
      <c r="I1398" s="237" t="s">
        <v>1620</v>
      </c>
      <c r="J1398" s="51"/>
      <c r="K1398" s="52" t="str">
        <f t="shared" si="241"/>
        <v/>
      </c>
      <c r="L1398" s="81" t="str">
        <f t="shared" si="242"/>
        <v/>
      </c>
      <c r="M1398" s="53" t="str">
        <f>IF(K1398="","",COUNTIF($K$7:K1398,"ﾘｽﾄ１"))</f>
        <v/>
      </c>
      <c r="N1398" s="53" t="str">
        <f t="shared" si="243"/>
        <v/>
      </c>
      <c r="O1398" s="54" t="str">
        <f t="shared" si="244"/>
        <v/>
      </c>
      <c r="P1398" s="53" t="str">
        <f t="shared" si="235"/>
        <v/>
      </c>
      <c r="Q1398" s="52" t="str">
        <f t="shared" si="236"/>
        <v/>
      </c>
      <c r="R1398" s="55" t="str">
        <f t="shared" si="237"/>
        <v/>
      </c>
      <c r="S1398" s="52" t="str">
        <f t="shared" si="245"/>
        <v/>
      </c>
      <c r="T1398" s="81" t="str">
        <f t="shared" si="238"/>
        <v/>
      </c>
      <c r="U1398" s="53" t="str">
        <f>IF(S1398="","",COUNTIF($S$7:S1398,"該当２"))</f>
        <v/>
      </c>
      <c r="V1398" s="56" t="str">
        <f t="shared" si="239"/>
        <v/>
      </c>
      <c r="W1398" s="81" t="str">
        <f t="shared" si="240"/>
        <v/>
      </c>
      <c r="X1398" s="53" t="str">
        <f>IF(V1398="","",COUNTIF($V$7:V1398,"該当３"))</f>
        <v/>
      </c>
    </row>
    <row r="1399" spans="1:24">
      <c r="A1399" s="237">
        <v>2020401012</v>
      </c>
      <c r="B1399" s="237">
        <v>20</v>
      </c>
      <c r="C1399" s="238">
        <v>204</v>
      </c>
      <c r="D1399" s="239">
        <v>1</v>
      </c>
      <c r="E1399" s="238">
        <v>12</v>
      </c>
      <c r="F1399" s="237" t="s">
        <v>511</v>
      </c>
      <c r="G1399" s="237" t="s">
        <v>1611</v>
      </c>
      <c r="H1399" s="241" t="s">
        <v>4498</v>
      </c>
      <c r="I1399" s="237" t="s">
        <v>1621</v>
      </c>
      <c r="J1399" s="51"/>
      <c r="K1399" s="52" t="str">
        <f t="shared" si="241"/>
        <v/>
      </c>
      <c r="L1399" s="81" t="str">
        <f t="shared" si="242"/>
        <v/>
      </c>
      <c r="M1399" s="53" t="str">
        <f>IF(K1399="","",COUNTIF($K$7:K1399,"ﾘｽﾄ１"))</f>
        <v/>
      </c>
      <c r="N1399" s="53" t="str">
        <f t="shared" si="243"/>
        <v/>
      </c>
      <c r="O1399" s="54" t="str">
        <f t="shared" si="244"/>
        <v/>
      </c>
      <c r="P1399" s="53" t="str">
        <f t="shared" si="235"/>
        <v/>
      </c>
      <c r="Q1399" s="52" t="str">
        <f t="shared" si="236"/>
        <v/>
      </c>
      <c r="R1399" s="55" t="str">
        <f t="shared" si="237"/>
        <v/>
      </c>
      <c r="S1399" s="52" t="str">
        <f t="shared" si="245"/>
        <v/>
      </c>
      <c r="T1399" s="81" t="str">
        <f t="shared" si="238"/>
        <v/>
      </c>
      <c r="U1399" s="53" t="str">
        <f>IF(S1399="","",COUNTIF($S$7:S1399,"該当２"))</f>
        <v/>
      </c>
      <c r="V1399" s="56" t="str">
        <f t="shared" si="239"/>
        <v/>
      </c>
      <c r="W1399" s="81" t="str">
        <f t="shared" si="240"/>
        <v/>
      </c>
      <c r="X1399" s="53" t="str">
        <f>IF(V1399="","",COUNTIF($V$7:V1399,"該当３"))</f>
        <v/>
      </c>
    </row>
    <row r="1400" spans="1:24">
      <c r="A1400" s="237">
        <v>2020402000</v>
      </c>
      <c r="B1400" s="237">
        <v>20</v>
      </c>
      <c r="C1400" s="238">
        <v>204</v>
      </c>
      <c r="D1400" s="239">
        <v>2</v>
      </c>
      <c r="E1400" s="238">
        <v>0</v>
      </c>
      <c r="F1400" s="237" t="s">
        <v>511</v>
      </c>
      <c r="G1400" s="237" t="s">
        <v>1611</v>
      </c>
      <c r="H1400" s="237" t="s">
        <v>1622</v>
      </c>
      <c r="I1400" s="237"/>
      <c r="J1400" s="51"/>
      <c r="K1400" s="52" t="str">
        <f t="shared" si="241"/>
        <v/>
      </c>
      <c r="L1400" s="81" t="str">
        <f t="shared" si="242"/>
        <v/>
      </c>
      <c r="M1400" s="53" t="str">
        <f>IF(K1400="","",COUNTIF($K$7:K1400,"ﾘｽﾄ１"))</f>
        <v/>
      </c>
      <c r="N1400" s="53" t="str">
        <f t="shared" si="243"/>
        <v/>
      </c>
      <c r="O1400" s="54" t="str">
        <f t="shared" si="244"/>
        <v/>
      </c>
      <c r="P1400" s="53" t="str">
        <f t="shared" si="235"/>
        <v/>
      </c>
      <c r="Q1400" s="52" t="str">
        <f t="shared" si="236"/>
        <v/>
      </c>
      <c r="R1400" s="55" t="str">
        <f t="shared" si="237"/>
        <v/>
      </c>
      <c r="S1400" s="52" t="str">
        <f t="shared" si="245"/>
        <v/>
      </c>
      <c r="T1400" s="81" t="str">
        <f t="shared" si="238"/>
        <v/>
      </c>
      <c r="U1400" s="53" t="str">
        <f>IF(S1400="","",COUNTIF($S$7:S1400,"該当２"))</f>
        <v/>
      </c>
      <c r="V1400" s="56" t="str">
        <f t="shared" si="239"/>
        <v/>
      </c>
      <c r="W1400" s="81" t="str">
        <f t="shared" si="240"/>
        <v/>
      </c>
      <c r="X1400" s="53" t="str">
        <f>IF(V1400="","",COUNTIF($V$7:V1400,"該当３"))</f>
        <v/>
      </c>
    </row>
    <row r="1401" spans="1:24">
      <c r="A1401" s="237">
        <v>2020402001</v>
      </c>
      <c r="B1401" s="237">
        <v>20</v>
      </c>
      <c r="C1401" s="238">
        <v>204</v>
      </c>
      <c r="D1401" s="239">
        <v>2</v>
      </c>
      <c r="E1401" s="238">
        <v>1</v>
      </c>
      <c r="F1401" s="237" t="s">
        <v>511</v>
      </c>
      <c r="G1401" s="237" t="s">
        <v>1611</v>
      </c>
      <c r="H1401" s="237" t="s">
        <v>1622</v>
      </c>
      <c r="I1401" s="237" t="s">
        <v>1623</v>
      </c>
      <c r="J1401" s="51"/>
      <c r="K1401" s="52" t="str">
        <f t="shared" si="241"/>
        <v/>
      </c>
      <c r="L1401" s="81" t="str">
        <f t="shared" si="242"/>
        <v/>
      </c>
      <c r="M1401" s="53" t="str">
        <f>IF(K1401="","",COUNTIF($K$7:K1401,"ﾘｽﾄ１"))</f>
        <v/>
      </c>
      <c r="N1401" s="53" t="str">
        <f t="shared" si="243"/>
        <v/>
      </c>
      <c r="O1401" s="54" t="str">
        <f t="shared" si="244"/>
        <v/>
      </c>
      <c r="P1401" s="53" t="str">
        <f t="shared" si="235"/>
        <v/>
      </c>
      <c r="Q1401" s="52" t="str">
        <f t="shared" si="236"/>
        <v/>
      </c>
      <c r="R1401" s="55" t="str">
        <f t="shared" si="237"/>
        <v/>
      </c>
      <c r="S1401" s="52" t="str">
        <f t="shared" si="245"/>
        <v/>
      </c>
      <c r="T1401" s="81" t="str">
        <f t="shared" si="238"/>
        <v/>
      </c>
      <c r="U1401" s="53" t="str">
        <f>IF(S1401="","",COUNTIF($S$7:S1401,"該当２"))</f>
        <v/>
      </c>
      <c r="V1401" s="56" t="str">
        <f t="shared" si="239"/>
        <v/>
      </c>
      <c r="W1401" s="81" t="str">
        <f t="shared" si="240"/>
        <v/>
      </c>
      <c r="X1401" s="53" t="str">
        <f>IF(V1401="","",COUNTIF($V$7:V1401,"該当３"))</f>
        <v/>
      </c>
    </row>
    <row r="1402" spans="1:24">
      <c r="A1402" s="237">
        <v>2020402002</v>
      </c>
      <c r="B1402" s="237">
        <v>20</v>
      </c>
      <c r="C1402" s="238">
        <v>204</v>
      </c>
      <c r="D1402" s="239">
        <v>2</v>
      </c>
      <c r="E1402" s="238">
        <v>2</v>
      </c>
      <c r="F1402" s="237" t="s">
        <v>511</v>
      </c>
      <c r="G1402" s="237" t="s">
        <v>1611</v>
      </c>
      <c r="H1402" s="237" t="s">
        <v>1622</v>
      </c>
      <c r="I1402" s="237" t="s">
        <v>1624</v>
      </c>
      <c r="J1402" s="51"/>
      <c r="K1402" s="52" t="str">
        <f t="shared" si="241"/>
        <v/>
      </c>
      <c r="L1402" s="81" t="str">
        <f t="shared" si="242"/>
        <v/>
      </c>
      <c r="M1402" s="53" t="str">
        <f>IF(K1402="","",COUNTIF($K$7:K1402,"ﾘｽﾄ１"))</f>
        <v/>
      </c>
      <c r="N1402" s="53" t="str">
        <f t="shared" si="243"/>
        <v/>
      </c>
      <c r="O1402" s="54" t="str">
        <f t="shared" si="244"/>
        <v/>
      </c>
      <c r="P1402" s="53" t="str">
        <f t="shared" si="235"/>
        <v/>
      </c>
      <c r="Q1402" s="52" t="str">
        <f t="shared" si="236"/>
        <v/>
      </c>
      <c r="R1402" s="55" t="str">
        <f t="shared" si="237"/>
        <v/>
      </c>
      <c r="S1402" s="52" t="str">
        <f t="shared" si="245"/>
        <v/>
      </c>
      <c r="T1402" s="81" t="str">
        <f t="shared" si="238"/>
        <v/>
      </c>
      <c r="U1402" s="53" t="str">
        <f>IF(S1402="","",COUNTIF($S$7:S1402,"該当２"))</f>
        <v/>
      </c>
      <c r="V1402" s="56" t="str">
        <f t="shared" si="239"/>
        <v/>
      </c>
      <c r="W1402" s="81" t="str">
        <f t="shared" si="240"/>
        <v/>
      </c>
      <c r="X1402" s="53" t="str">
        <f>IF(V1402="","",COUNTIF($V$7:V1402,"該当３"))</f>
        <v/>
      </c>
    </row>
    <row r="1403" spans="1:24">
      <c r="A1403" s="237">
        <v>2020402003</v>
      </c>
      <c r="B1403" s="237">
        <v>20</v>
      </c>
      <c r="C1403" s="238">
        <v>204</v>
      </c>
      <c r="D1403" s="239">
        <v>2</v>
      </c>
      <c r="E1403" s="238">
        <v>3</v>
      </c>
      <c r="F1403" s="237" t="s">
        <v>511</v>
      </c>
      <c r="G1403" s="237" t="s">
        <v>1611</v>
      </c>
      <c r="H1403" s="237" t="s">
        <v>1622</v>
      </c>
      <c r="I1403" s="237" t="s">
        <v>1625</v>
      </c>
      <c r="J1403" s="51"/>
      <c r="K1403" s="52" t="str">
        <f t="shared" si="241"/>
        <v/>
      </c>
      <c r="L1403" s="81" t="str">
        <f t="shared" si="242"/>
        <v/>
      </c>
      <c r="M1403" s="53" t="str">
        <f>IF(K1403="","",COUNTIF($K$7:K1403,"ﾘｽﾄ１"))</f>
        <v/>
      </c>
      <c r="N1403" s="53" t="str">
        <f t="shared" si="243"/>
        <v/>
      </c>
      <c r="O1403" s="54" t="str">
        <f t="shared" si="244"/>
        <v/>
      </c>
      <c r="P1403" s="53" t="str">
        <f t="shared" si="235"/>
        <v/>
      </c>
      <c r="Q1403" s="52" t="str">
        <f t="shared" si="236"/>
        <v/>
      </c>
      <c r="R1403" s="55" t="str">
        <f t="shared" si="237"/>
        <v/>
      </c>
      <c r="S1403" s="52" t="str">
        <f t="shared" si="245"/>
        <v/>
      </c>
      <c r="T1403" s="81" t="str">
        <f t="shared" si="238"/>
        <v/>
      </c>
      <c r="U1403" s="53" t="str">
        <f>IF(S1403="","",COUNTIF($S$7:S1403,"該当２"))</f>
        <v/>
      </c>
      <c r="V1403" s="56" t="str">
        <f t="shared" si="239"/>
        <v/>
      </c>
      <c r="W1403" s="81" t="str">
        <f t="shared" si="240"/>
        <v/>
      </c>
      <c r="X1403" s="53" t="str">
        <f>IF(V1403="","",COUNTIF($V$7:V1403,"該当３"))</f>
        <v/>
      </c>
    </row>
    <row r="1404" spans="1:24">
      <c r="A1404" s="237">
        <v>2020403000</v>
      </c>
      <c r="B1404" s="237">
        <v>20</v>
      </c>
      <c r="C1404" s="238">
        <v>204</v>
      </c>
      <c r="D1404" s="239">
        <v>3</v>
      </c>
      <c r="E1404" s="238">
        <v>0</v>
      </c>
      <c r="F1404" s="237" t="s">
        <v>511</v>
      </c>
      <c r="G1404" s="237" t="s">
        <v>1611</v>
      </c>
      <c r="H1404" s="237" t="s">
        <v>1626</v>
      </c>
      <c r="I1404" s="237"/>
      <c r="J1404" s="51"/>
      <c r="K1404" s="52" t="str">
        <f t="shared" si="241"/>
        <v/>
      </c>
      <c r="L1404" s="81" t="str">
        <f t="shared" si="242"/>
        <v/>
      </c>
      <c r="M1404" s="53" t="str">
        <f>IF(K1404="","",COUNTIF($K$7:K1404,"ﾘｽﾄ１"))</f>
        <v/>
      </c>
      <c r="N1404" s="53" t="str">
        <f t="shared" si="243"/>
        <v/>
      </c>
      <c r="O1404" s="54" t="str">
        <f t="shared" si="244"/>
        <v/>
      </c>
      <c r="P1404" s="53" t="str">
        <f t="shared" si="235"/>
        <v/>
      </c>
      <c r="Q1404" s="52" t="str">
        <f t="shared" si="236"/>
        <v/>
      </c>
      <c r="R1404" s="55" t="str">
        <f t="shared" si="237"/>
        <v/>
      </c>
      <c r="S1404" s="52" t="str">
        <f t="shared" si="245"/>
        <v/>
      </c>
      <c r="T1404" s="81" t="str">
        <f t="shared" si="238"/>
        <v/>
      </c>
      <c r="U1404" s="53" t="str">
        <f>IF(S1404="","",COUNTIF($S$7:S1404,"該当２"))</f>
        <v/>
      </c>
      <c r="V1404" s="56" t="str">
        <f t="shared" si="239"/>
        <v/>
      </c>
      <c r="W1404" s="81" t="str">
        <f t="shared" si="240"/>
        <v/>
      </c>
      <c r="X1404" s="53" t="str">
        <f>IF(V1404="","",COUNTIF($V$7:V1404,"該当３"))</f>
        <v/>
      </c>
    </row>
    <row r="1405" spans="1:24">
      <c r="A1405" s="237">
        <v>2020403001</v>
      </c>
      <c r="B1405" s="237">
        <v>20</v>
      </c>
      <c r="C1405" s="238">
        <v>204</v>
      </c>
      <c r="D1405" s="239">
        <v>3</v>
      </c>
      <c r="E1405" s="238">
        <v>1</v>
      </c>
      <c r="F1405" s="237" t="s">
        <v>511</v>
      </c>
      <c r="G1405" s="237" t="s">
        <v>1611</v>
      </c>
      <c r="H1405" s="237" t="s">
        <v>1626</v>
      </c>
      <c r="I1405" s="237" t="s">
        <v>1627</v>
      </c>
      <c r="J1405" s="51"/>
      <c r="K1405" s="52" t="str">
        <f t="shared" si="241"/>
        <v/>
      </c>
      <c r="L1405" s="81" t="str">
        <f t="shared" si="242"/>
        <v/>
      </c>
      <c r="M1405" s="53" t="str">
        <f>IF(K1405="","",COUNTIF($K$7:K1405,"ﾘｽﾄ１"))</f>
        <v/>
      </c>
      <c r="N1405" s="53" t="str">
        <f t="shared" si="243"/>
        <v/>
      </c>
      <c r="O1405" s="54" t="str">
        <f t="shared" si="244"/>
        <v/>
      </c>
      <c r="P1405" s="53" t="str">
        <f t="shared" si="235"/>
        <v/>
      </c>
      <c r="Q1405" s="52" t="str">
        <f t="shared" si="236"/>
        <v/>
      </c>
      <c r="R1405" s="55" t="str">
        <f t="shared" si="237"/>
        <v/>
      </c>
      <c r="S1405" s="52" t="str">
        <f t="shared" si="245"/>
        <v/>
      </c>
      <c r="T1405" s="81" t="str">
        <f t="shared" si="238"/>
        <v/>
      </c>
      <c r="U1405" s="53" t="str">
        <f>IF(S1405="","",COUNTIF($S$7:S1405,"該当２"))</f>
        <v/>
      </c>
      <c r="V1405" s="56" t="str">
        <f t="shared" si="239"/>
        <v/>
      </c>
      <c r="W1405" s="81" t="str">
        <f t="shared" si="240"/>
        <v/>
      </c>
      <c r="X1405" s="53" t="str">
        <f>IF(V1405="","",COUNTIF($V$7:V1405,"該当３"))</f>
        <v/>
      </c>
    </row>
    <row r="1406" spans="1:24">
      <c r="A1406" s="237">
        <v>2020403002</v>
      </c>
      <c r="B1406" s="237">
        <v>20</v>
      </c>
      <c r="C1406" s="238">
        <v>204</v>
      </c>
      <c r="D1406" s="239">
        <v>3</v>
      </c>
      <c r="E1406" s="238">
        <v>2</v>
      </c>
      <c r="F1406" s="237" t="s">
        <v>511</v>
      </c>
      <c r="G1406" s="237" t="s">
        <v>1611</v>
      </c>
      <c r="H1406" s="237" t="s">
        <v>1626</v>
      </c>
      <c r="I1406" s="237" t="s">
        <v>1628</v>
      </c>
      <c r="J1406" s="51"/>
      <c r="K1406" s="52" t="str">
        <f t="shared" si="241"/>
        <v/>
      </c>
      <c r="L1406" s="81" t="str">
        <f t="shared" si="242"/>
        <v/>
      </c>
      <c r="M1406" s="53" t="str">
        <f>IF(K1406="","",COUNTIF($K$7:K1406,"ﾘｽﾄ１"))</f>
        <v/>
      </c>
      <c r="N1406" s="53" t="str">
        <f t="shared" si="243"/>
        <v/>
      </c>
      <c r="O1406" s="54" t="str">
        <f t="shared" si="244"/>
        <v/>
      </c>
      <c r="P1406" s="53" t="str">
        <f t="shared" si="235"/>
        <v/>
      </c>
      <c r="Q1406" s="52" t="str">
        <f t="shared" si="236"/>
        <v/>
      </c>
      <c r="R1406" s="55" t="str">
        <f t="shared" si="237"/>
        <v/>
      </c>
      <c r="S1406" s="52" t="str">
        <f t="shared" si="245"/>
        <v/>
      </c>
      <c r="T1406" s="81" t="str">
        <f t="shared" si="238"/>
        <v/>
      </c>
      <c r="U1406" s="53" t="str">
        <f>IF(S1406="","",COUNTIF($S$7:S1406,"該当２"))</f>
        <v/>
      </c>
      <c r="V1406" s="56" t="str">
        <f t="shared" si="239"/>
        <v/>
      </c>
      <c r="W1406" s="81" t="str">
        <f t="shared" si="240"/>
        <v/>
      </c>
      <c r="X1406" s="53" t="str">
        <f>IF(V1406="","",COUNTIF($V$7:V1406,"該当３"))</f>
        <v/>
      </c>
    </row>
    <row r="1407" spans="1:24">
      <c r="A1407" s="237">
        <v>2020403003</v>
      </c>
      <c r="B1407" s="237">
        <v>20</v>
      </c>
      <c r="C1407" s="238">
        <v>204</v>
      </c>
      <c r="D1407" s="239">
        <v>3</v>
      </c>
      <c r="E1407" s="238">
        <v>3</v>
      </c>
      <c r="F1407" s="237" t="s">
        <v>511</v>
      </c>
      <c r="G1407" s="237" t="s">
        <v>1611</v>
      </c>
      <c r="H1407" s="237" t="s">
        <v>1626</v>
      </c>
      <c r="I1407" s="237" t="s">
        <v>1629</v>
      </c>
      <c r="J1407" s="51"/>
      <c r="K1407" s="52" t="str">
        <f t="shared" si="241"/>
        <v/>
      </c>
      <c r="L1407" s="81" t="str">
        <f t="shared" si="242"/>
        <v/>
      </c>
      <c r="M1407" s="53" t="str">
        <f>IF(K1407="","",COUNTIF($K$7:K1407,"ﾘｽﾄ１"))</f>
        <v/>
      </c>
      <c r="N1407" s="53" t="str">
        <f t="shared" si="243"/>
        <v/>
      </c>
      <c r="O1407" s="54" t="str">
        <f t="shared" si="244"/>
        <v/>
      </c>
      <c r="P1407" s="53" t="str">
        <f t="shared" si="235"/>
        <v/>
      </c>
      <c r="Q1407" s="52" t="str">
        <f t="shared" si="236"/>
        <v/>
      </c>
      <c r="R1407" s="55" t="str">
        <f t="shared" si="237"/>
        <v/>
      </c>
      <c r="S1407" s="52" t="str">
        <f t="shared" si="245"/>
        <v/>
      </c>
      <c r="T1407" s="81" t="str">
        <f t="shared" si="238"/>
        <v/>
      </c>
      <c r="U1407" s="53" t="str">
        <f>IF(S1407="","",COUNTIF($S$7:S1407,"該当２"))</f>
        <v/>
      </c>
      <c r="V1407" s="56" t="str">
        <f t="shared" si="239"/>
        <v/>
      </c>
      <c r="W1407" s="81" t="str">
        <f t="shared" si="240"/>
        <v/>
      </c>
      <c r="X1407" s="53" t="str">
        <f>IF(V1407="","",COUNTIF($V$7:V1407,"該当３"))</f>
        <v/>
      </c>
    </row>
    <row r="1408" spans="1:24">
      <c r="A1408" s="237">
        <v>2020403004</v>
      </c>
      <c r="B1408" s="237">
        <v>20</v>
      </c>
      <c r="C1408" s="238">
        <v>204</v>
      </c>
      <c r="D1408" s="239">
        <v>3</v>
      </c>
      <c r="E1408" s="238">
        <v>4</v>
      </c>
      <c r="F1408" s="237" t="s">
        <v>511</v>
      </c>
      <c r="G1408" s="237" t="s">
        <v>1611</v>
      </c>
      <c r="H1408" s="237" t="s">
        <v>1626</v>
      </c>
      <c r="I1408" s="237" t="s">
        <v>1630</v>
      </c>
      <c r="J1408" s="51"/>
      <c r="K1408" s="52" t="str">
        <f t="shared" si="241"/>
        <v/>
      </c>
      <c r="L1408" s="81" t="str">
        <f t="shared" si="242"/>
        <v/>
      </c>
      <c r="M1408" s="53" t="str">
        <f>IF(K1408="","",COUNTIF($K$7:K1408,"ﾘｽﾄ１"))</f>
        <v/>
      </c>
      <c r="N1408" s="53" t="str">
        <f t="shared" si="243"/>
        <v/>
      </c>
      <c r="O1408" s="54" t="str">
        <f t="shared" si="244"/>
        <v/>
      </c>
      <c r="P1408" s="53" t="str">
        <f t="shared" si="235"/>
        <v/>
      </c>
      <c r="Q1408" s="52" t="str">
        <f t="shared" si="236"/>
        <v/>
      </c>
      <c r="R1408" s="55" t="str">
        <f t="shared" si="237"/>
        <v/>
      </c>
      <c r="S1408" s="52" t="str">
        <f t="shared" si="245"/>
        <v/>
      </c>
      <c r="T1408" s="81" t="str">
        <f t="shared" si="238"/>
        <v/>
      </c>
      <c r="U1408" s="53" t="str">
        <f>IF(S1408="","",COUNTIF($S$7:S1408,"該当２"))</f>
        <v/>
      </c>
      <c r="V1408" s="56" t="str">
        <f t="shared" si="239"/>
        <v/>
      </c>
      <c r="W1408" s="81" t="str">
        <f t="shared" si="240"/>
        <v/>
      </c>
      <c r="X1408" s="53" t="str">
        <f>IF(V1408="","",COUNTIF($V$7:V1408,"該当３"))</f>
        <v/>
      </c>
    </row>
    <row r="1409" spans="1:24">
      <c r="A1409" s="237">
        <v>2020403005</v>
      </c>
      <c r="B1409" s="237">
        <v>20</v>
      </c>
      <c r="C1409" s="238">
        <v>204</v>
      </c>
      <c r="D1409" s="239">
        <v>3</v>
      </c>
      <c r="E1409" s="238">
        <v>5</v>
      </c>
      <c r="F1409" s="237" t="s">
        <v>511</v>
      </c>
      <c r="G1409" s="237" t="s">
        <v>1611</v>
      </c>
      <c r="H1409" s="237" t="s">
        <v>1626</v>
      </c>
      <c r="I1409" s="237" t="s">
        <v>1631</v>
      </c>
      <c r="J1409" s="51"/>
      <c r="K1409" s="52" t="str">
        <f t="shared" si="241"/>
        <v/>
      </c>
      <c r="L1409" s="81" t="str">
        <f t="shared" si="242"/>
        <v/>
      </c>
      <c r="M1409" s="53" t="str">
        <f>IF(K1409="","",COUNTIF($K$7:K1409,"ﾘｽﾄ１"))</f>
        <v/>
      </c>
      <c r="N1409" s="53" t="str">
        <f t="shared" si="243"/>
        <v/>
      </c>
      <c r="O1409" s="54" t="str">
        <f t="shared" si="244"/>
        <v/>
      </c>
      <c r="P1409" s="53" t="str">
        <f t="shared" si="235"/>
        <v/>
      </c>
      <c r="Q1409" s="52" t="str">
        <f t="shared" si="236"/>
        <v/>
      </c>
      <c r="R1409" s="55" t="str">
        <f t="shared" si="237"/>
        <v/>
      </c>
      <c r="S1409" s="52" t="str">
        <f t="shared" si="245"/>
        <v/>
      </c>
      <c r="T1409" s="81" t="str">
        <f t="shared" si="238"/>
        <v/>
      </c>
      <c r="U1409" s="53" t="str">
        <f>IF(S1409="","",COUNTIF($S$7:S1409,"該当２"))</f>
        <v/>
      </c>
      <c r="V1409" s="56" t="str">
        <f t="shared" si="239"/>
        <v/>
      </c>
      <c r="W1409" s="81" t="str">
        <f t="shared" si="240"/>
        <v/>
      </c>
      <c r="X1409" s="53" t="str">
        <f>IF(V1409="","",COUNTIF($V$7:V1409,"該当３"))</f>
        <v/>
      </c>
    </row>
    <row r="1410" spans="1:24">
      <c r="A1410" s="237">
        <v>2020403006</v>
      </c>
      <c r="B1410" s="237">
        <v>20</v>
      </c>
      <c r="C1410" s="238">
        <v>204</v>
      </c>
      <c r="D1410" s="239">
        <v>3</v>
      </c>
      <c r="E1410" s="238">
        <v>6</v>
      </c>
      <c r="F1410" s="237" t="s">
        <v>511</v>
      </c>
      <c r="G1410" s="237" t="s">
        <v>1611</v>
      </c>
      <c r="H1410" s="237" t="s">
        <v>1626</v>
      </c>
      <c r="I1410" s="237" t="s">
        <v>1632</v>
      </c>
      <c r="J1410" s="51"/>
      <c r="K1410" s="52" t="str">
        <f t="shared" si="241"/>
        <v/>
      </c>
      <c r="L1410" s="81" t="str">
        <f t="shared" si="242"/>
        <v/>
      </c>
      <c r="M1410" s="53" t="str">
        <f>IF(K1410="","",COUNTIF($K$7:K1410,"ﾘｽﾄ１"))</f>
        <v/>
      </c>
      <c r="N1410" s="53" t="str">
        <f t="shared" si="243"/>
        <v/>
      </c>
      <c r="O1410" s="54" t="str">
        <f t="shared" si="244"/>
        <v/>
      </c>
      <c r="P1410" s="53" t="str">
        <f t="shared" si="235"/>
        <v/>
      </c>
      <c r="Q1410" s="52" t="str">
        <f t="shared" si="236"/>
        <v/>
      </c>
      <c r="R1410" s="55" t="str">
        <f t="shared" si="237"/>
        <v/>
      </c>
      <c r="S1410" s="52" t="str">
        <f t="shared" si="245"/>
        <v/>
      </c>
      <c r="T1410" s="81" t="str">
        <f t="shared" si="238"/>
        <v/>
      </c>
      <c r="U1410" s="53" t="str">
        <f>IF(S1410="","",COUNTIF($S$7:S1410,"該当２"))</f>
        <v/>
      </c>
      <c r="V1410" s="56" t="str">
        <f t="shared" si="239"/>
        <v/>
      </c>
      <c r="W1410" s="81" t="str">
        <f t="shared" si="240"/>
        <v/>
      </c>
      <c r="X1410" s="53" t="str">
        <f>IF(V1410="","",COUNTIF($V$7:V1410,"該当３"))</f>
        <v/>
      </c>
    </row>
    <row r="1411" spans="1:24">
      <c r="A1411" s="237">
        <v>2020404000</v>
      </c>
      <c r="B1411" s="237">
        <v>20</v>
      </c>
      <c r="C1411" s="238">
        <v>204</v>
      </c>
      <c r="D1411" s="239">
        <v>4</v>
      </c>
      <c r="E1411" s="238">
        <v>0</v>
      </c>
      <c r="F1411" s="237" t="s">
        <v>511</v>
      </c>
      <c r="G1411" s="237" t="s">
        <v>1611</v>
      </c>
      <c r="H1411" s="237" t="s">
        <v>1633</v>
      </c>
      <c r="I1411" s="237"/>
      <c r="J1411" s="51"/>
      <c r="K1411" s="52" t="str">
        <f t="shared" si="241"/>
        <v/>
      </c>
      <c r="L1411" s="81" t="str">
        <f t="shared" si="242"/>
        <v/>
      </c>
      <c r="M1411" s="53" t="str">
        <f>IF(K1411="","",COUNTIF($K$7:K1411,"ﾘｽﾄ１"))</f>
        <v/>
      </c>
      <c r="N1411" s="53" t="str">
        <f t="shared" si="243"/>
        <v/>
      </c>
      <c r="O1411" s="54" t="str">
        <f t="shared" si="244"/>
        <v/>
      </c>
      <c r="P1411" s="53" t="str">
        <f t="shared" si="235"/>
        <v/>
      </c>
      <c r="Q1411" s="52" t="str">
        <f t="shared" si="236"/>
        <v/>
      </c>
      <c r="R1411" s="55" t="str">
        <f t="shared" si="237"/>
        <v/>
      </c>
      <c r="S1411" s="52" t="str">
        <f t="shared" si="245"/>
        <v/>
      </c>
      <c r="T1411" s="81" t="str">
        <f t="shared" si="238"/>
        <v/>
      </c>
      <c r="U1411" s="53" t="str">
        <f>IF(S1411="","",COUNTIF($S$7:S1411,"該当２"))</f>
        <v/>
      </c>
      <c r="V1411" s="56" t="str">
        <f t="shared" si="239"/>
        <v/>
      </c>
      <c r="W1411" s="81" t="str">
        <f t="shared" si="240"/>
        <v/>
      </c>
      <c r="X1411" s="53" t="str">
        <f>IF(V1411="","",COUNTIF($V$7:V1411,"該当３"))</f>
        <v/>
      </c>
    </row>
    <row r="1412" spans="1:24">
      <c r="A1412" s="237">
        <v>2020404001</v>
      </c>
      <c r="B1412" s="237">
        <v>20</v>
      </c>
      <c r="C1412" s="238">
        <v>204</v>
      </c>
      <c r="D1412" s="239">
        <v>4</v>
      </c>
      <c r="E1412" s="238">
        <v>1</v>
      </c>
      <c r="F1412" s="237" t="s">
        <v>511</v>
      </c>
      <c r="G1412" s="237" t="s">
        <v>1611</v>
      </c>
      <c r="H1412" s="237" t="s">
        <v>1633</v>
      </c>
      <c r="I1412" s="237" t="s">
        <v>1634</v>
      </c>
      <c r="J1412" s="51"/>
      <c r="K1412" s="52" t="str">
        <f t="shared" si="241"/>
        <v/>
      </c>
      <c r="L1412" s="81" t="str">
        <f t="shared" si="242"/>
        <v/>
      </c>
      <c r="M1412" s="53" t="str">
        <f>IF(K1412="","",COUNTIF($K$7:K1412,"ﾘｽﾄ１"))</f>
        <v/>
      </c>
      <c r="N1412" s="53" t="str">
        <f t="shared" si="243"/>
        <v/>
      </c>
      <c r="O1412" s="54" t="str">
        <f t="shared" si="244"/>
        <v/>
      </c>
      <c r="P1412" s="53" t="str">
        <f t="shared" si="235"/>
        <v/>
      </c>
      <c r="Q1412" s="52" t="str">
        <f t="shared" si="236"/>
        <v/>
      </c>
      <c r="R1412" s="55" t="str">
        <f t="shared" si="237"/>
        <v/>
      </c>
      <c r="S1412" s="52" t="str">
        <f t="shared" si="245"/>
        <v/>
      </c>
      <c r="T1412" s="81" t="str">
        <f t="shared" si="238"/>
        <v/>
      </c>
      <c r="U1412" s="53" t="str">
        <f>IF(S1412="","",COUNTIF($S$7:S1412,"該当２"))</f>
        <v/>
      </c>
      <c r="V1412" s="56" t="str">
        <f t="shared" si="239"/>
        <v/>
      </c>
      <c r="W1412" s="81" t="str">
        <f t="shared" si="240"/>
        <v/>
      </c>
      <c r="X1412" s="53" t="str">
        <f>IF(V1412="","",COUNTIF($V$7:V1412,"該当３"))</f>
        <v/>
      </c>
    </row>
    <row r="1413" spans="1:24">
      <c r="A1413" s="237">
        <v>2020404002</v>
      </c>
      <c r="B1413" s="237">
        <v>20</v>
      </c>
      <c r="C1413" s="238">
        <v>204</v>
      </c>
      <c r="D1413" s="239">
        <v>4</v>
      </c>
      <c r="E1413" s="238">
        <v>2</v>
      </c>
      <c r="F1413" s="237" t="s">
        <v>511</v>
      </c>
      <c r="G1413" s="237" t="s">
        <v>1611</v>
      </c>
      <c r="H1413" s="237" t="s">
        <v>1633</v>
      </c>
      <c r="I1413" s="237" t="s">
        <v>475</v>
      </c>
      <c r="J1413" s="51"/>
      <c r="K1413" s="52" t="str">
        <f t="shared" si="241"/>
        <v/>
      </c>
      <c r="L1413" s="81" t="str">
        <f t="shared" si="242"/>
        <v/>
      </c>
      <c r="M1413" s="53" t="str">
        <f>IF(K1413="","",COUNTIF($K$7:K1413,"ﾘｽﾄ１"))</f>
        <v/>
      </c>
      <c r="N1413" s="53" t="str">
        <f t="shared" si="243"/>
        <v/>
      </c>
      <c r="O1413" s="54" t="str">
        <f t="shared" si="244"/>
        <v/>
      </c>
      <c r="P1413" s="53" t="str">
        <f t="shared" si="235"/>
        <v/>
      </c>
      <c r="Q1413" s="52" t="str">
        <f t="shared" si="236"/>
        <v/>
      </c>
      <c r="R1413" s="55" t="str">
        <f t="shared" si="237"/>
        <v/>
      </c>
      <c r="S1413" s="52" t="str">
        <f t="shared" si="245"/>
        <v/>
      </c>
      <c r="T1413" s="81" t="str">
        <f t="shared" si="238"/>
        <v/>
      </c>
      <c r="U1413" s="53" t="str">
        <f>IF(S1413="","",COUNTIF($S$7:S1413,"該当２"))</f>
        <v/>
      </c>
      <c r="V1413" s="56" t="str">
        <f t="shared" si="239"/>
        <v/>
      </c>
      <c r="W1413" s="81" t="str">
        <f t="shared" si="240"/>
        <v/>
      </c>
      <c r="X1413" s="53" t="str">
        <f>IF(V1413="","",COUNTIF($V$7:V1413,"該当３"))</f>
        <v/>
      </c>
    </row>
    <row r="1414" spans="1:24">
      <c r="A1414" s="237">
        <v>2020404003</v>
      </c>
      <c r="B1414" s="237">
        <v>20</v>
      </c>
      <c r="C1414" s="238">
        <v>204</v>
      </c>
      <c r="D1414" s="239">
        <v>4</v>
      </c>
      <c r="E1414" s="238">
        <v>3</v>
      </c>
      <c r="F1414" s="237" t="s">
        <v>511</v>
      </c>
      <c r="G1414" s="237" t="s">
        <v>1611</v>
      </c>
      <c r="H1414" s="237" t="s">
        <v>1633</v>
      </c>
      <c r="I1414" s="240" t="s">
        <v>5</v>
      </c>
      <c r="J1414" s="51"/>
      <c r="K1414" s="52" t="str">
        <f t="shared" si="241"/>
        <v/>
      </c>
      <c r="L1414" s="81" t="str">
        <f t="shared" si="242"/>
        <v/>
      </c>
      <c r="M1414" s="53" t="str">
        <f>IF(K1414="","",COUNTIF($K$7:K1414,"ﾘｽﾄ１"))</f>
        <v/>
      </c>
      <c r="N1414" s="53" t="str">
        <f t="shared" si="243"/>
        <v/>
      </c>
      <c r="O1414" s="54" t="str">
        <f t="shared" si="244"/>
        <v/>
      </c>
      <c r="P1414" s="53" t="str">
        <f t="shared" si="235"/>
        <v/>
      </c>
      <c r="Q1414" s="52" t="str">
        <f t="shared" si="236"/>
        <v/>
      </c>
      <c r="R1414" s="55" t="str">
        <f t="shared" si="237"/>
        <v/>
      </c>
      <c r="S1414" s="52" t="str">
        <f t="shared" si="245"/>
        <v/>
      </c>
      <c r="T1414" s="81" t="str">
        <f t="shared" si="238"/>
        <v/>
      </c>
      <c r="U1414" s="53" t="str">
        <f>IF(S1414="","",COUNTIF($S$7:S1414,"該当２"))</f>
        <v/>
      </c>
      <c r="V1414" s="56" t="str">
        <f t="shared" si="239"/>
        <v/>
      </c>
      <c r="W1414" s="81" t="str">
        <f t="shared" si="240"/>
        <v/>
      </c>
      <c r="X1414" s="53" t="str">
        <f>IF(V1414="","",COUNTIF($V$7:V1414,"該当３"))</f>
        <v/>
      </c>
    </row>
    <row r="1415" spans="1:24">
      <c r="A1415" s="237">
        <v>2020404004</v>
      </c>
      <c r="B1415" s="237">
        <v>20</v>
      </c>
      <c r="C1415" s="238">
        <v>204</v>
      </c>
      <c r="D1415" s="239">
        <v>4</v>
      </c>
      <c r="E1415" s="238">
        <v>4</v>
      </c>
      <c r="F1415" s="237" t="s">
        <v>511</v>
      </c>
      <c r="G1415" s="237" t="s">
        <v>1611</v>
      </c>
      <c r="H1415" s="237" t="s">
        <v>1633</v>
      </c>
      <c r="I1415" s="241" t="s">
        <v>1336</v>
      </c>
      <c r="J1415" s="51"/>
      <c r="K1415" s="52" t="str">
        <f t="shared" si="241"/>
        <v/>
      </c>
      <c r="L1415" s="81" t="str">
        <f t="shared" si="242"/>
        <v/>
      </c>
      <c r="M1415" s="53" t="str">
        <f>IF(K1415="","",COUNTIF($K$7:K1415,"ﾘｽﾄ１"))</f>
        <v/>
      </c>
      <c r="N1415" s="53" t="str">
        <f t="shared" si="243"/>
        <v/>
      </c>
      <c r="O1415" s="54" t="str">
        <f t="shared" si="244"/>
        <v/>
      </c>
      <c r="P1415" s="53" t="str">
        <f t="shared" si="235"/>
        <v/>
      </c>
      <c r="Q1415" s="52" t="str">
        <f t="shared" si="236"/>
        <v/>
      </c>
      <c r="R1415" s="55" t="str">
        <f t="shared" si="237"/>
        <v/>
      </c>
      <c r="S1415" s="52" t="str">
        <f t="shared" si="245"/>
        <v/>
      </c>
      <c r="T1415" s="81" t="str">
        <f t="shared" si="238"/>
        <v/>
      </c>
      <c r="U1415" s="53" t="str">
        <f>IF(S1415="","",COUNTIF($S$7:S1415,"該当２"))</f>
        <v/>
      </c>
      <c r="V1415" s="56" t="str">
        <f t="shared" si="239"/>
        <v/>
      </c>
      <c r="W1415" s="81" t="str">
        <f t="shared" si="240"/>
        <v/>
      </c>
      <c r="X1415" s="53" t="str">
        <f>IF(V1415="","",COUNTIF($V$7:V1415,"該当３"))</f>
        <v/>
      </c>
    </row>
    <row r="1416" spans="1:24">
      <c r="A1416" s="237">
        <v>2020500000</v>
      </c>
      <c r="B1416" s="237">
        <v>20</v>
      </c>
      <c r="C1416" s="238">
        <v>205</v>
      </c>
      <c r="D1416" s="239">
        <v>0</v>
      </c>
      <c r="E1416" s="238">
        <v>0</v>
      </c>
      <c r="F1416" s="237" t="s">
        <v>511</v>
      </c>
      <c r="G1416" s="237" t="s">
        <v>1635</v>
      </c>
      <c r="H1416" s="237"/>
      <c r="I1416" s="237"/>
      <c r="J1416" s="51"/>
      <c r="K1416" s="52" t="str">
        <f t="shared" si="241"/>
        <v>ﾘｽﾄ１</v>
      </c>
      <c r="L1416" s="81" t="str">
        <f t="shared" si="242"/>
        <v>飯田市</v>
      </c>
      <c r="M1416" s="53">
        <f>IF(K1416="","",COUNTIF($K$7:K1416,"ﾘｽﾄ１"))</f>
        <v>5</v>
      </c>
      <c r="N1416" s="53" t="str">
        <f t="shared" si="243"/>
        <v/>
      </c>
      <c r="O1416" s="54" t="str">
        <f t="shared" si="244"/>
        <v/>
      </c>
      <c r="P1416" s="53" t="str">
        <f t="shared" si="235"/>
        <v/>
      </c>
      <c r="Q1416" s="52" t="str">
        <f t="shared" si="236"/>
        <v/>
      </c>
      <c r="R1416" s="55" t="str">
        <f t="shared" si="237"/>
        <v/>
      </c>
      <c r="S1416" s="52" t="str">
        <f t="shared" si="245"/>
        <v/>
      </c>
      <c r="T1416" s="81" t="str">
        <f t="shared" si="238"/>
        <v/>
      </c>
      <c r="U1416" s="53" t="str">
        <f>IF(S1416="","",COUNTIF($S$7:S1416,"該当２"))</f>
        <v/>
      </c>
      <c r="V1416" s="56" t="str">
        <f t="shared" si="239"/>
        <v/>
      </c>
      <c r="W1416" s="81" t="str">
        <f t="shared" si="240"/>
        <v/>
      </c>
      <c r="X1416" s="53" t="str">
        <f>IF(V1416="","",COUNTIF($V$7:V1416,"該当３"))</f>
        <v/>
      </c>
    </row>
    <row r="1417" spans="1:24">
      <c r="A1417" s="237">
        <v>2020501000</v>
      </c>
      <c r="B1417" s="237">
        <v>20</v>
      </c>
      <c r="C1417" s="238">
        <v>205</v>
      </c>
      <c r="D1417" s="239">
        <v>1</v>
      </c>
      <c r="E1417" s="238">
        <v>0</v>
      </c>
      <c r="F1417" s="237" t="s">
        <v>511</v>
      </c>
      <c r="G1417" s="237" t="s">
        <v>1635</v>
      </c>
      <c r="H1417" s="240" t="s">
        <v>4499</v>
      </c>
      <c r="I1417" s="237"/>
      <c r="J1417" s="51"/>
      <c r="K1417" s="52" t="str">
        <f t="shared" si="241"/>
        <v/>
      </c>
      <c r="L1417" s="81" t="str">
        <f t="shared" si="242"/>
        <v/>
      </c>
      <c r="M1417" s="53" t="str">
        <f>IF(K1417="","",COUNTIF($K$7:K1417,"ﾘｽﾄ１"))</f>
        <v/>
      </c>
      <c r="N1417" s="53" t="str">
        <f t="shared" si="243"/>
        <v/>
      </c>
      <c r="O1417" s="54" t="str">
        <f t="shared" si="244"/>
        <v/>
      </c>
      <c r="P1417" s="53" t="str">
        <f t="shared" si="235"/>
        <v/>
      </c>
      <c r="Q1417" s="52" t="str">
        <f t="shared" si="236"/>
        <v/>
      </c>
      <c r="R1417" s="55" t="str">
        <f t="shared" si="237"/>
        <v/>
      </c>
      <c r="S1417" s="52" t="str">
        <f t="shared" si="245"/>
        <v/>
      </c>
      <c r="T1417" s="81" t="str">
        <f t="shared" si="238"/>
        <v/>
      </c>
      <c r="U1417" s="53" t="str">
        <f>IF(S1417="","",COUNTIF($S$7:S1417,"該当２"))</f>
        <v/>
      </c>
      <c r="V1417" s="56" t="str">
        <f t="shared" si="239"/>
        <v/>
      </c>
      <c r="W1417" s="81" t="str">
        <f t="shared" si="240"/>
        <v/>
      </c>
      <c r="X1417" s="53" t="str">
        <f>IF(V1417="","",COUNTIF($V$7:V1417,"該当３"))</f>
        <v/>
      </c>
    </row>
    <row r="1418" spans="1:24">
      <c r="A1418" s="237">
        <v>2020501001</v>
      </c>
      <c r="B1418" s="237">
        <v>20</v>
      </c>
      <c r="C1418" s="238">
        <v>205</v>
      </c>
      <c r="D1418" s="239">
        <v>1</v>
      </c>
      <c r="E1418" s="238">
        <v>1</v>
      </c>
      <c r="F1418" s="237" t="s">
        <v>511</v>
      </c>
      <c r="G1418" s="237" t="s">
        <v>1635</v>
      </c>
      <c r="H1418" s="240" t="s">
        <v>4499</v>
      </c>
      <c r="I1418" s="237" t="s">
        <v>1636</v>
      </c>
      <c r="J1418" s="51"/>
      <c r="K1418" s="52" t="str">
        <f t="shared" si="241"/>
        <v/>
      </c>
      <c r="L1418" s="81" t="str">
        <f t="shared" si="242"/>
        <v/>
      </c>
      <c r="M1418" s="53" t="str">
        <f>IF(K1418="","",COUNTIF($K$7:K1418,"ﾘｽﾄ１"))</f>
        <v/>
      </c>
      <c r="N1418" s="53" t="str">
        <f t="shared" si="243"/>
        <v/>
      </c>
      <c r="O1418" s="54" t="str">
        <f t="shared" si="244"/>
        <v/>
      </c>
      <c r="P1418" s="53" t="str">
        <f t="shared" ref="P1418:P1481" si="246">IF(O1418="該当１",G1418,"")</f>
        <v/>
      </c>
      <c r="Q1418" s="52" t="str">
        <f t="shared" ref="Q1418:Q1481" si="247">IF(O1418="該当１","ﾘｽﾄ2","")</f>
        <v/>
      </c>
      <c r="R1418" s="55" t="str">
        <f t="shared" ref="R1418:R1481" si="248">IF(Q1418="ﾘｽﾄ2",H1418,"")</f>
        <v/>
      </c>
      <c r="S1418" s="52" t="str">
        <f t="shared" si="245"/>
        <v/>
      </c>
      <c r="T1418" s="81" t="str">
        <f t="shared" ref="T1418:T1481" si="249">IF(S1418="該当２",H1418,"")</f>
        <v/>
      </c>
      <c r="U1418" s="53" t="str">
        <f>IF(S1418="","",COUNTIF($S$7:S1418,"該当２"))</f>
        <v/>
      </c>
      <c r="V1418" s="56" t="str">
        <f t="shared" ref="V1418:V1481" si="250">IF(AND($S$2=H1418,E1418&gt;0,E1418&lt;998),"該当３","")</f>
        <v/>
      </c>
      <c r="W1418" s="81" t="str">
        <f t="shared" ref="W1418:W1481" si="251">IF(V1418="該当３",I1418,"")</f>
        <v/>
      </c>
      <c r="X1418" s="53" t="str">
        <f>IF(V1418="","",COUNTIF($V$7:V1418,"該当３"))</f>
        <v/>
      </c>
    </row>
    <row r="1419" spans="1:24">
      <c r="A1419" s="237">
        <v>2020501002</v>
      </c>
      <c r="B1419" s="237">
        <v>20</v>
      </c>
      <c r="C1419" s="238">
        <v>205</v>
      </c>
      <c r="D1419" s="239">
        <v>1</v>
      </c>
      <c r="E1419" s="238">
        <v>2</v>
      </c>
      <c r="F1419" s="237" t="s">
        <v>511</v>
      </c>
      <c r="G1419" s="237" t="s">
        <v>1635</v>
      </c>
      <c r="H1419" s="240" t="s">
        <v>4499</v>
      </c>
      <c r="I1419" s="237" t="s">
        <v>1637</v>
      </c>
      <c r="J1419" s="51"/>
      <c r="K1419" s="52" t="str">
        <f t="shared" ref="K1419:K1482" si="252">IF(AND($C1419&gt;0,$H1419=""),"ﾘｽﾄ１","")</f>
        <v/>
      </c>
      <c r="L1419" s="81" t="str">
        <f t="shared" ref="L1419:L1482" si="253">IF(K1419="ﾘｽﾄ１",G1419,"")</f>
        <v/>
      </c>
      <c r="M1419" s="53" t="str">
        <f>IF(K1419="","",COUNTIF($K$7:K1419,"ﾘｽﾄ１"))</f>
        <v/>
      </c>
      <c r="N1419" s="53" t="str">
        <f t="shared" ref="N1419:N1482" si="254">IF(AND(D1419=0,E1419&gt;0),"同一区","")</f>
        <v/>
      </c>
      <c r="O1419" s="54" t="str">
        <f t="shared" ref="O1419:O1482" si="255">IF(AND(EXACT($K$2,G1419),H1419&gt;0),"該当１","")</f>
        <v/>
      </c>
      <c r="P1419" s="53" t="str">
        <f t="shared" si="246"/>
        <v/>
      </c>
      <c r="Q1419" s="52" t="str">
        <f t="shared" si="247"/>
        <v/>
      </c>
      <c r="R1419" s="55" t="str">
        <f t="shared" si="248"/>
        <v/>
      </c>
      <c r="S1419" s="52" t="str">
        <f t="shared" ref="S1419:S1482" si="256">IF(AND(Q1419="ﾘｽﾄ2",OR(I1419=0,AND(N1419="同一区",E1419=1))),"該当２","")</f>
        <v/>
      </c>
      <c r="T1419" s="81" t="str">
        <f t="shared" si="249"/>
        <v/>
      </c>
      <c r="U1419" s="53" t="str">
        <f>IF(S1419="","",COUNTIF($S$7:S1419,"該当２"))</f>
        <v/>
      </c>
      <c r="V1419" s="56" t="str">
        <f t="shared" si="250"/>
        <v/>
      </c>
      <c r="W1419" s="81" t="str">
        <f t="shared" si="251"/>
        <v/>
      </c>
      <c r="X1419" s="53" t="str">
        <f>IF(V1419="","",COUNTIF($V$7:V1419,"該当３"))</f>
        <v/>
      </c>
    </row>
    <row r="1420" spans="1:24">
      <c r="A1420" s="237">
        <v>2020501003</v>
      </c>
      <c r="B1420" s="237">
        <v>20</v>
      </c>
      <c r="C1420" s="238">
        <v>205</v>
      </c>
      <c r="D1420" s="239">
        <v>1</v>
      </c>
      <c r="E1420" s="238">
        <v>3</v>
      </c>
      <c r="F1420" s="237" t="s">
        <v>511</v>
      </c>
      <c r="G1420" s="237" t="s">
        <v>1635</v>
      </c>
      <c r="H1420" s="240" t="s">
        <v>4499</v>
      </c>
      <c r="I1420" s="237" t="s">
        <v>1638</v>
      </c>
      <c r="J1420" s="51"/>
      <c r="K1420" s="52" t="str">
        <f t="shared" si="252"/>
        <v/>
      </c>
      <c r="L1420" s="81" t="str">
        <f t="shared" si="253"/>
        <v/>
      </c>
      <c r="M1420" s="53" t="str">
        <f>IF(K1420="","",COUNTIF($K$7:K1420,"ﾘｽﾄ１"))</f>
        <v/>
      </c>
      <c r="N1420" s="53" t="str">
        <f t="shared" si="254"/>
        <v/>
      </c>
      <c r="O1420" s="54" t="str">
        <f t="shared" si="255"/>
        <v/>
      </c>
      <c r="P1420" s="53" t="str">
        <f t="shared" si="246"/>
        <v/>
      </c>
      <c r="Q1420" s="52" t="str">
        <f t="shared" si="247"/>
        <v/>
      </c>
      <c r="R1420" s="55" t="str">
        <f t="shared" si="248"/>
        <v/>
      </c>
      <c r="S1420" s="52" t="str">
        <f t="shared" si="256"/>
        <v/>
      </c>
      <c r="T1420" s="81" t="str">
        <f t="shared" si="249"/>
        <v/>
      </c>
      <c r="U1420" s="53" t="str">
        <f>IF(S1420="","",COUNTIF($S$7:S1420,"該当２"))</f>
        <v/>
      </c>
      <c r="V1420" s="56" t="str">
        <f t="shared" si="250"/>
        <v/>
      </c>
      <c r="W1420" s="81" t="str">
        <f t="shared" si="251"/>
        <v/>
      </c>
      <c r="X1420" s="53" t="str">
        <f>IF(V1420="","",COUNTIF($V$7:V1420,"該当３"))</f>
        <v/>
      </c>
    </row>
    <row r="1421" spans="1:24">
      <c r="A1421" s="237">
        <v>2020501004</v>
      </c>
      <c r="B1421" s="237">
        <v>20</v>
      </c>
      <c r="C1421" s="238">
        <v>205</v>
      </c>
      <c r="D1421" s="239">
        <v>1</v>
      </c>
      <c r="E1421" s="238">
        <v>4</v>
      </c>
      <c r="F1421" s="237" t="s">
        <v>511</v>
      </c>
      <c r="G1421" s="237" t="s">
        <v>1635</v>
      </c>
      <c r="H1421" s="240" t="s">
        <v>4499</v>
      </c>
      <c r="I1421" s="237" t="s">
        <v>1639</v>
      </c>
      <c r="J1421" s="51"/>
      <c r="K1421" s="52" t="str">
        <f t="shared" si="252"/>
        <v/>
      </c>
      <c r="L1421" s="81" t="str">
        <f t="shared" si="253"/>
        <v/>
      </c>
      <c r="M1421" s="53" t="str">
        <f>IF(K1421="","",COUNTIF($K$7:K1421,"ﾘｽﾄ１"))</f>
        <v/>
      </c>
      <c r="N1421" s="53" t="str">
        <f t="shared" si="254"/>
        <v/>
      </c>
      <c r="O1421" s="54" t="str">
        <f t="shared" si="255"/>
        <v/>
      </c>
      <c r="P1421" s="53" t="str">
        <f t="shared" si="246"/>
        <v/>
      </c>
      <c r="Q1421" s="52" t="str">
        <f t="shared" si="247"/>
        <v/>
      </c>
      <c r="R1421" s="55" t="str">
        <f t="shared" si="248"/>
        <v/>
      </c>
      <c r="S1421" s="52" t="str">
        <f t="shared" si="256"/>
        <v/>
      </c>
      <c r="T1421" s="81" t="str">
        <f t="shared" si="249"/>
        <v/>
      </c>
      <c r="U1421" s="53" t="str">
        <f>IF(S1421="","",COUNTIF($S$7:S1421,"該当２"))</f>
        <v/>
      </c>
      <c r="V1421" s="56" t="str">
        <f t="shared" si="250"/>
        <v/>
      </c>
      <c r="W1421" s="81" t="str">
        <f t="shared" si="251"/>
        <v/>
      </c>
      <c r="X1421" s="53" t="str">
        <f>IF(V1421="","",COUNTIF($V$7:V1421,"該当３"))</f>
        <v/>
      </c>
    </row>
    <row r="1422" spans="1:24">
      <c r="A1422" s="237">
        <v>2020501005</v>
      </c>
      <c r="B1422" s="237">
        <v>20</v>
      </c>
      <c r="C1422" s="238">
        <v>205</v>
      </c>
      <c r="D1422" s="239">
        <v>1</v>
      </c>
      <c r="E1422" s="238">
        <v>5</v>
      </c>
      <c r="F1422" s="237" t="s">
        <v>511</v>
      </c>
      <c r="G1422" s="237" t="s">
        <v>1635</v>
      </c>
      <c r="H1422" s="240" t="s">
        <v>4499</v>
      </c>
      <c r="I1422" s="237" t="s">
        <v>1640</v>
      </c>
      <c r="J1422" s="51"/>
      <c r="K1422" s="52" t="str">
        <f t="shared" si="252"/>
        <v/>
      </c>
      <c r="L1422" s="81" t="str">
        <f t="shared" si="253"/>
        <v/>
      </c>
      <c r="M1422" s="53" t="str">
        <f>IF(K1422="","",COUNTIF($K$7:K1422,"ﾘｽﾄ１"))</f>
        <v/>
      </c>
      <c r="N1422" s="53" t="str">
        <f t="shared" si="254"/>
        <v/>
      </c>
      <c r="O1422" s="54" t="str">
        <f t="shared" si="255"/>
        <v/>
      </c>
      <c r="P1422" s="53" t="str">
        <f t="shared" si="246"/>
        <v/>
      </c>
      <c r="Q1422" s="52" t="str">
        <f t="shared" si="247"/>
        <v/>
      </c>
      <c r="R1422" s="55" t="str">
        <f t="shared" si="248"/>
        <v/>
      </c>
      <c r="S1422" s="52" t="str">
        <f t="shared" si="256"/>
        <v/>
      </c>
      <c r="T1422" s="81" t="str">
        <f t="shared" si="249"/>
        <v/>
      </c>
      <c r="U1422" s="53" t="str">
        <f>IF(S1422="","",COUNTIF($S$7:S1422,"該当２"))</f>
        <v/>
      </c>
      <c r="V1422" s="56" t="str">
        <f t="shared" si="250"/>
        <v/>
      </c>
      <c r="W1422" s="81" t="str">
        <f t="shared" si="251"/>
        <v/>
      </c>
      <c r="X1422" s="53" t="str">
        <f>IF(V1422="","",COUNTIF($V$7:V1422,"該当３"))</f>
        <v/>
      </c>
    </row>
    <row r="1423" spans="1:24">
      <c r="A1423" s="237">
        <v>2020501006</v>
      </c>
      <c r="B1423" s="237">
        <v>20</v>
      </c>
      <c r="C1423" s="238">
        <v>205</v>
      </c>
      <c r="D1423" s="239">
        <v>1</v>
      </c>
      <c r="E1423" s="238">
        <v>6</v>
      </c>
      <c r="F1423" s="237" t="s">
        <v>511</v>
      </c>
      <c r="G1423" s="237" t="s">
        <v>1635</v>
      </c>
      <c r="H1423" s="240" t="s">
        <v>4499</v>
      </c>
      <c r="I1423" s="237" t="s">
        <v>1641</v>
      </c>
      <c r="J1423" s="51"/>
      <c r="K1423" s="52" t="str">
        <f t="shared" si="252"/>
        <v/>
      </c>
      <c r="L1423" s="81" t="str">
        <f t="shared" si="253"/>
        <v/>
      </c>
      <c r="M1423" s="53" t="str">
        <f>IF(K1423="","",COUNTIF($K$7:K1423,"ﾘｽﾄ１"))</f>
        <v/>
      </c>
      <c r="N1423" s="53" t="str">
        <f t="shared" si="254"/>
        <v/>
      </c>
      <c r="O1423" s="54" t="str">
        <f t="shared" si="255"/>
        <v/>
      </c>
      <c r="P1423" s="53" t="str">
        <f t="shared" si="246"/>
        <v/>
      </c>
      <c r="Q1423" s="52" t="str">
        <f t="shared" si="247"/>
        <v/>
      </c>
      <c r="R1423" s="55" t="str">
        <f t="shared" si="248"/>
        <v/>
      </c>
      <c r="S1423" s="52" t="str">
        <f t="shared" si="256"/>
        <v/>
      </c>
      <c r="T1423" s="81" t="str">
        <f t="shared" si="249"/>
        <v/>
      </c>
      <c r="U1423" s="53" t="str">
        <f>IF(S1423="","",COUNTIF($S$7:S1423,"該当２"))</f>
        <v/>
      </c>
      <c r="V1423" s="56" t="str">
        <f t="shared" si="250"/>
        <v/>
      </c>
      <c r="W1423" s="81" t="str">
        <f t="shared" si="251"/>
        <v/>
      </c>
      <c r="X1423" s="53" t="str">
        <f>IF(V1423="","",COUNTIF($V$7:V1423,"該当３"))</f>
        <v/>
      </c>
    </row>
    <row r="1424" spans="1:24">
      <c r="A1424" s="237">
        <v>2020501007</v>
      </c>
      <c r="B1424" s="237">
        <v>20</v>
      </c>
      <c r="C1424" s="238">
        <v>205</v>
      </c>
      <c r="D1424" s="239">
        <v>1</v>
      </c>
      <c r="E1424" s="238">
        <v>7</v>
      </c>
      <c r="F1424" s="237" t="s">
        <v>511</v>
      </c>
      <c r="G1424" s="237" t="s">
        <v>1635</v>
      </c>
      <c r="H1424" s="240" t="s">
        <v>4499</v>
      </c>
      <c r="I1424" s="237" t="s">
        <v>1642</v>
      </c>
      <c r="J1424" s="51"/>
      <c r="K1424" s="52" t="str">
        <f t="shared" si="252"/>
        <v/>
      </c>
      <c r="L1424" s="81" t="str">
        <f t="shared" si="253"/>
        <v/>
      </c>
      <c r="M1424" s="53" t="str">
        <f>IF(K1424="","",COUNTIF($K$7:K1424,"ﾘｽﾄ１"))</f>
        <v/>
      </c>
      <c r="N1424" s="53" t="str">
        <f t="shared" si="254"/>
        <v/>
      </c>
      <c r="O1424" s="54" t="str">
        <f t="shared" si="255"/>
        <v/>
      </c>
      <c r="P1424" s="53" t="str">
        <f t="shared" si="246"/>
        <v/>
      </c>
      <c r="Q1424" s="52" t="str">
        <f t="shared" si="247"/>
        <v/>
      </c>
      <c r="R1424" s="55" t="str">
        <f t="shared" si="248"/>
        <v/>
      </c>
      <c r="S1424" s="52" t="str">
        <f t="shared" si="256"/>
        <v/>
      </c>
      <c r="T1424" s="81" t="str">
        <f t="shared" si="249"/>
        <v/>
      </c>
      <c r="U1424" s="53" t="str">
        <f>IF(S1424="","",COUNTIF($S$7:S1424,"該当２"))</f>
        <v/>
      </c>
      <c r="V1424" s="56" t="str">
        <f t="shared" si="250"/>
        <v/>
      </c>
      <c r="W1424" s="81" t="str">
        <f t="shared" si="251"/>
        <v/>
      </c>
      <c r="X1424" s="53" t="str">
        <f>IF(V1424="","",COUNTIF($V$7:V1424,"該当３"))</f>
        <v/>
      </c>
    </row>
    <row r="1425" spans="1:24">
      <c r="A1425" s="237">
        <v>2020501008</v>
      </c>
      <c r="B1425" s="237">
        <v>20</v>
      </c>
      <c r="C1425" s="238">
        <v>205</v>
      </c>
      <c r="D1425" s="239">
        <v>1</v>
      </c>
      <c r="E1425" s="238">
        <v>8</v>
      </c>
      <c r="F1425" s="237" t="s">
        <v>511</v>
      </c>
      <c r="G1425" s="237" t="s">
        <v>1635</v>
      </c>
      <c r="H1425" s="240" t="s">
        <v>4499</v>
      </c>
      <c r="I1425" s="237" t="s">
        <v>1643</v>
      </c>
      <c r="J1425" s="51"/>
      <c r="K1425" s="52" t="str">
        <f t="shared" si="252"/>
        <v/>
      </c>
      <c r="L1425" s="81" t="str">
        <f t="shared" si="253"/>
        <v/>
      </c>
      <c r="M1425" s="53" t="str">
        <f>IF(K1425="","",COUNTIF($K$7:K1425,"ﾘｽﾄ１"))</f>
        <v/>
      </c>
      <c r="N1425" s="53" t="str">
        <f t="shared" si="254"/>
        <v/>
      </c>
      <c r="O1425" s="54" t="str">
        <f t="shared" si="255"/>
        <v/>
      </c>
      <c r="P1425" s="53" t="str">
        <f t="shared" si="246"/>
        <v/>
      </c>
      <c r="Q1425" s="52" t="str">
        <f t="shared" si="247"/>
        <v/>
      </c>
      <c r="R1425" s="55" t="str">
        <f t="shared" si="248"/>
        <v/>
      </c>
      <c r="S1425" s="52" t="str">
        <f t="shared" si="256"/>
        <v/>
      </c>
      <c r="T1425" s="81" t="str">
        <f t="shared" si="249"/>
        <v/>
      </c>
      <c r="U1425" s="53" t="str">
        <f>IF(S1425="","",COUNTIF($S$7:S1425,"該当２"))</f>
        <v/>
      </c>
      <c r="V1425" s="56" t="str">
        <f t="shared" si="250"/>
        <v/>
      </c>
      <c r="W1425" s="81" t="str">
        <f t="shared" si="251"/>
        <v/>
      </c>
      <c r="X1425" s="53" t="str">
        <f>IF(V1425="","",COUNTIF($V$7:V1425,"該当３"))</f>
        <v/>
      </c>
    </row>
    <row r="1426" spans="1:24">
      <c r="A1426" s="237">
        <v>2020501009</v>
      </c>
      <c r="B1426" s="237">
        <v>20</v>
      </c>
      <c r="C1426" s="238">
        <v>205</v>
      </c>
      <c r="D1426" s="239">
        <v>1</v>
      </c>
      <c r="E1426" s="238">
        <v>9</v>
      </c>
      <c r="F1426" s="237" t="s">
        <v>511</v>
      </c>
      <c r="G1426" s="237" t="s">
        <v>1635</v>
      </c>
      <c r="H1426" s="240" t="s">
        <v>4499</v>
      </c>
      <c r="I1426" s="237" t="s">
        <v>1355</v>
      </c>
      <c r="J1426" s="51"/>
      <c r="K1426" s="52" t="str">
        <f t="shared" si="252"/>
        <v/>
      </c>
      <c r="L1426" s="81" t="str">
        <f t="shared" si="253"/>
        <v/>
      </c>
      <c r="M1426" s="53" t="str">
        <f>IF(K1426="","",COUNTIF($K$7:K1426,"ﾘｽﾄ１"))</f>
        <v/>
      </c>
      <c r="N1426" s="53" t="str">
        <f t="shared" si="254"/>
        <v/>
      </c>
      <c r="O1426" s="54" t="str">
        <f t="shared" si="255"/>
        <v/>
      </c>
      <c r="P1426" s="53" t="str">
        <f t="shared" si="246"/>
        <v/>
      </c>
      <c r="Q1426" s="52" t="str">
        <f t="shared" si="247"/>
        <v/>
      </c>
      <c r="R1426" s="55" t="str">
        <f t="shared" si="248"/>
        <v/>
      </c>
      <c r="S1426" s="52" t="str">
        <f t="shared" si="256"/>
        <v/>
      </c>
      <c r="T1426" s="81" t="str">
        <f t="shared" si="249"/>
        <v/>
      </c>
      <c r="U1426" s="53" t="str">
        <f>IF(S1426="","",COUNTIF($S$7:S1426,"該当２"))</f>
        <v/>
      </c>
      <c r="V1426" s="56" t="str">
        <f t="shared" si="250"/>
        <v/>
      </c>
      <c r="W1426" s="81" t="str">
        <f t="shared" si="251"/>
        <v/>
      </c>
      <c r="X1426" s="53" t="str">
        <f>IF(V1426="","",COUNTIF($V$7:V1426,"該当３"))</f>
        <v/>
      </c>
    </row>
    <row r="1427" spans="1:24">
      <c r="A1427" s="237">
        <v>2020501010</v>
      </c>
      <c r="B1427" s="237">
        <v>20</v>
      </c>
      <c r="C1427" s="238">
        <v>205</v>
      </c>
      <c r="D1427" s="239">
        <v>1</v>
      </c>
      <c r="E1427" s="238">
        <v>10</v>
      </c>
      <c r="F1427" s="237" t="s">
        <v>511</v>
      </c>
      <c r="G1427" s="237" t="s">
        <v>1635</v>
      </c>
      <c r="H1427" s="240" t="s">
        <v>4499</v>
      </c>
      <c r="I1427" s="237" t="s">
        <v>1644</v>
      </c>
      <c r="J1427" s="51"/>
      <c r="K1427" s="52" t="str">
        <f t="shared" si="252"/>
        <v/>
      </c>
      <c r="L1427" s="81" t="str">
        <f t="shared" si="253"/>
        <v/>
      </c>
      <c r="M1427" s="53" t="str">
        <f>IF(K1427="","",COUNTIF($K$7:K1427,"ﾘｽﾄ１"))</f>
        <v/>
      </c>
      <c r="N1427" s="53" t="str">
        <f t="shared" si="254"/>
        <v/>
      </c>
      <c r="O1427" s="54" t="str">
        <f t="shared" si="255"/>
        <v/>
      </c>
      <c r="P1427" s="53" t="str">
        <f t="shared" si="246"/>
        <v/>
      </c>
      <c r="Q1427" s="52" t="str">
        <f t="shared" si="247"/>
        <v/>
      </c>
      <c r="R1427" s="55" t="str">
        <f t="shared" si="248"/>
        <v/>
      </c>
      <c r="S1427" s="52" t="str">
        <f t="shared" si="256"/>
        <v/>
      </c>
      <c r="T1427" s="81" t="str">
        <f t="shared" si="249"/>
        <v/>
      </c>
      <c r="U1427" s="53" t="str">
        <f>IF(S1427="","",COUNTIF($S$7:S1427,"該当２"))</f>
        <v/>
      </c>
      <c r="V1427" s="56" t="str">
        <f t="shared" si="250"/>
        <v/>
      </c>
      <c r="W1427" s="81" t="str">
        <f t="shared" si="251"/>
        <v/>
      </c>
      <c r="X1427" s="53" t="str">
        <f>IF(V1427="","",COUNTIF($V$7:V1427,"該当３"))</f>
        <v/>
      </c>
    </row>
    <row r="1428" spans="1:24">
      <c r="A1428" s="237">
        <v>2020501011</v>
      </c>
      <c r="B1428" s="237">
        <v>20</v>
      </c>
      <c r="C1428" s="238">
        <v>205</v>
      </c>
      <c r="D1428" s="239">
        <v>1</v>
      </c>
      <c r="E1428" s="238">
        <v>11</v>
      </c>
      <c r="F1428" s="237" t="s">
        <v>511</v>
      </c>
      <c r="G1428" s="237" t="s">
        <v>1635</v>
      </c>
      <c r="H1428" s="240" t="s">
        <v>4499</v>
      </c>
      <c r="I1428" s="237" t="s">
        <v>1645</v>
      </c>
      <c r="J1428" s="51"/>
      <c r="K1428" s="52" t="str">
        <f t="shared" si="252"/>
        <v/>
      </c>
      <c r="L1428" s="81" t="str">
        <f t="shared" si="253"/>
        <v/>
      </c>
      <c r="M1428" s="53" t="str">
        <f>IF(K1428="","",COUNTIF($K$7:K1428,"ﾘｽﾄ１"))</f>
        <v/>
      </c>
      <c r="N1428" s="53" t="str">
        <f t="shared" si="254"/>
        <v/>
      </c>
      <c r="O1428" s="54" t="str">
        <f t="shared" si="255"/>
        <v/>
      </c>
      <c r="P1428" s="53" t="str">
        <f t="shared" si="246"/>
        <v/>
      </c>
      <c r="Q1428" s="52" t="str">
        <f t="shared" si="247"/>
        <v/>
      </c>
      <c r="R1428" s="55" t="str">
        <f t="shared" si="248"/>
        <v/>
      </c>
      <c r="S1428" s="52" t="str">
        <f t="shared" si="256"/>
        <v/>
      </c>
      <c r="T1428" s="81" t="str">
        <f t="shared" si="249"/>
        <v/>
      </c>
      <c r="U1428" s="53" t="str">
        <f>IF(S1428="","",COUNTIF($S$7:S1428,"該当２"))</f>
        <v/>
      </c>
      <c r="V1428" s="56" t="str">
        <f t="shared" si="250"/>
        <v/>
      </c>
      <c r="W1428" s="81" t="str">
        <f t="shared" si="251"/>
        <v/>
      </c>
      <c r="X1428" s="53" t="str">
        <f>IF(V1428="","",COUNTIF($V$7:V1428,"該当３"))</f>
        <v/>
      </c>
    </row>
    <row r="1429" spans="1:24">
      <c r="A1429" s="237">
        <v>2020501012</v>
      </c>
      <c r="B1429" s="237">
        <v>20</v>
      </c>
      <c r="C1429" s="238">
        <v>205</v>
      </c>
      <c r="D1429" s="239">
        <v>1</v>
      </c>
      <c r="E1429" s="238">
        <v>12</v>
      </c>
      <c r="F1429" s="237" t="s">
        <v>511</v>
      </c>
      <c r="G1429" s="237" t="s">
        <v>1635</v>
      </c>
      <c r="H1429" s="240" t="s">
        <v>4499</v>
      </c>
      <c r="I1429" s="237" t="s">
        <v>1646</v>
      </c>
      <c r="J1429" s="51"/>
      <c r="K1429" s="52" t="str">
        <f t="shared" si="252"/>
        <v/>
      </c>
      <c r="L1429" s="81" t="str">
        <f t="shared" si="253"/>
        <v/>
      </c>
      <c r="M1429" s="53" t="str">
        <f>IF(K1429="","",COUNTIF($K$7:K1429,"ﾘｽﾄ１"))</f>
        <v/>
      </c>
      <c r="N1429" s="53" t="str">
        <f t="shared" si="254"/>
        <v/>
      </c>
      <c r="O1429" s="54" t="str">
        <f t="shared" si="255"/>
        <v/>
      </c>
      <c r="P1429" s="53" t="str">
        <f t="shared" si="246"/>
        <v/>
      </c>
      <c r="Q1429" s="52" t="str">
        <f t="shared" si="247"/>
        <v/>
      </c>
      <c r="R1429" s="55" t="str">
        <f t="shared" si="248"/>
        <v/>
      </c>
      <c r="S1429" s="52" t="str">
        <f t="shared" si="256"/>
        <v/>
      </c>
      <c r="T1429" s="81" t="str">
        <f t="shared" si="249"/>
        <v/>
      </c>
      <c r="U1429" s="53" t="str">
        <f>IF(S1429="","",COUNTIF($S$7:S1429,"該当２"))</f>
        <v/>
      </c>
      <c r="V1429" s="56" t="str">
        <f t="shared" si="250"/>
        <v/>
      </c>
      <c r="W1429" s="81" t="str">
        <f t="shared" si="251"/>
        <v/>
      </c>
      <c r="X1429" s="53" t="str">
        <f>IF(V1429="","",COUNTIF($V$7:V1429,"該当３"))</f>
        <v/>
      </c>
    </row>
    <row r="1430" spans="1:24">
      <c r="A1430" s="237">
        <v>2020501013</v>
      </c>
      <c r="B1430" s="237">
        <v>20</v>
      </c>
      <c r="C1430" s="238">
        <v>205</v>
      </c>
      <c r="D1430" s="239">
        <v>1</v>
      </c>
      <c r="E1430" s="238">
        <v>13</v>
      </c>
      <c r="F1430" s="237" t="s">
        <v>511</v>
      </c>
      <c r="G1430" s="237" t="s">
        <v>1635</v>
      </c>
      <c r="H1430" s="240" t="s">
        <v>4499</v>
      </c>
      <c r="I1430" s="237" t="s">
        <v>1647</v>
      </c>
      <c r="J1430" s="51"/>
      <c r="K1430" s="52" t="str">
        <f t="shared" si="252"/>
        <v/>
      </c>
      <c r="L1430" s="81" t="str">
        <f t="shared" si="253"/>
        <v/>
      </c>
      <c r="M1430" s="53" t="str">
        <f>IF(K1430="","",COUNTIF($K$7:K1430,"ﾘｽﾄ１"))</f>
        <v/>
      </c>
      <c r="N1430" s="53" t="str">
        <f t="shared" si="254"/>
        <v/>
      </c>
      <c r="O1430" s="54" t="str">
        <f t="shared" si="255"/>
        <v/>
      </c>
      <c r="P1430" s="53" t="str">
        <f t="shared" si="246"/>
        <v/>
      </c>
      <c r="Q1430" s="52" t="str">
        <f t="shared" si="247"/>
        <v/>
      </c>
      <c r="R1430" s="55" t="str">
        <f t="shared" si="248"/>
        <v/>
      </c>
      <c r="S1430" s="52" t="str">
        <f t="shared" si="256"/>
        <v/>
      </c>
      <c r="T1430" s="81" t="str">
        <f t="shared" si="249"/>
        <v/>
      </c>
      <c r="U1430" s="53" t="str">
        <f>IF(S1430="","",COUNTIF($S$7:S1430,"該当２"))</f>
        <v/>
      </c>
      <c r="V1430" s="56" t="str">
        <f t="shared" si="250"/>
        <v/>
      </c>
      <c r="W1430" s="81" t="str">
        <f t="shared" si="251"/>
        <v/>
      </c>
      <c r="X1430" s="53" t="str">
        <f>IF(V1430="","",COUNTIF($V$7:V1430,"該当３"))</f>
        <v/>
      </c>
    </row>
    <row r="1431" spans="1:24">
      <c r="A1431" s="237">
        <v>2020501014</v>
      </c>
      <c r="B1431" s="237">
        <v>20</v>
      </c>
      <c r="C1431" s="238">
        <v>205</v>
      </c>
      <c r="D1431" s="239">
        <v>1</v>
      </c>
      <c r="E1431" s="238">
        <v>14</v>
      </c>
      <c r="F1431" s="237" t="s">
        <v>511</v>
      </c>
      <c r="G1431" s="237" t="s">
        <v>1635</v>
      </c>
      <c r="H1431" s="240" t="s">
        <v>4499</v>
      </c>
      <c r="I1431" s="237" t="s">
        <v>1648</v>
      </c>
      <c r="J1431" s="51"/>
      <c r="K1431" s="52" t="str">
        <f t="shared" si="252"/>
        <v/>
      </c>
      <c r="L1431" s="81" t="str">
        <f t="shared" si="253"/>
        <v/>
      </c>
      <c r="M1431" s="53" t="str">
        <f>IF(K1431="","",COUNTIF($K$7:K1431,"ﾘｽﾄ１"))</f>
        <v/>
      </c>
      <c r="N1431" s="53" t="str">
        <f t="shared" si="254"/>
        <v/>
      </c>
      <c r="O1431" s="54" t="str">
        <f t="shared" si="255"/>
        <v/>
      </c>
      <c r="P1431" s="53" t="str">
        <f t="shared" si="246"/>
        <v/>
      </c>
      <c r="Q1431" s="52" t="str">
        <f t="shared" si="247"/>
        <v/>
      </c>
      <c r="R1431" s="55" t="str">
        <f t="shared" si="248"/>
        <v/>
      </c>
      <c r="S1431" s="52" t="str">
        <f t="shared" si="256"/>
        <v/>
      </c>
      <c r="T1431" s="81" t="str">
        <f t="shared" si="249"/>
        <v/>
      </c>
      <c r="U1431" s="53" t="str">
        <f>IF(S1431="","",COUNTIF($S$7:S1431,"該当２"))</f>
        <v/>
      </c>
      <c r="V1431" s="56" t="str">
        <f t="shared" si="250"/>
        <v/>
      </c>
      <c r="W1431" s="81" t="str">
        <f t="shared" si="251"/>
        <v/>
      </c>
      <c r="X1431" s="53" t="str">
        <f>IF(V1431="","",COUNTIF($V$7:V1431,"該当３"))</f>
        <v/>
      </c>
    </row>
    <row r="1432" spans="1:24">
      <c r="A1432" s="237">
        <v>2020501015</v>
      </c>
      <c r="B1432" s="237">
        <v>20</v>
      </c>
      <c r="C1432" s="238">
        <v>205</v>
      </c>
      <c r="D1432" s="239">
        <v>1</v>
      </c>
      <c r="E1432" s="238">
        <v>15</v>
      </c>
      <c r="F1432" s="237" t="s">
        <v>511</v>
      </c>
      <c r="G1432" s="237" t="s">
        <v>1635</v>
      </c>
      <c r="H1432" s="240" t="s">
        <v>4499</v>
      </c>
      <c r="I1432" s="237" t="s">
        <v>1649</v>
      </c>
      <c r="J1432" s="51"/>
      <c r="K1432" s="52" t="str">
        <f t="shared" si="252"/>
        <v/>
      </c>
      <c r="L1432" s="81" t="str">
        <f t="shared" si="253"/>
        <v/>
      </c>
      <c r="M1432" s="53" t="str">
        <f>IF(K1432="","",COUNTIF($K$7:K1432,"ﾘｽﾄ１"))</f>
        <v/>
      </c>
      <c r="N1432" s="53" t="str">
        <f t="shared" si="254"/>
        <v/>
      </c>
      <c r="O1432" s="54" t="str">
        <f t="shared" si="255"/>
        <v/>
      </c>
      <c r="P1432" s="53" t="str">
        <f t="shared" si="246"/>
        <v/>
      </c>
      <c r="Q1432" s="52" t="str">
        <f t="shared" si="247"/>
        <v/>
      </c>
      <c r="R1432" s="55" t="str">
        <f t="shared" si="248"/>
        <v/>
      </c>
      <c r="S1432" s="52" t="str">
        <f t="shared" si="256"/>
        <v/>
      </c>
      <c r="T1432" s="81" t="str">
        <f t="shared" si="249"/>
        <v/>
      </c>
      <c r="U1432" s="53" t="str">
        <f>IF(S1432="","",COUNTIF($S$7:S1432,"該当２"))</f>
        <v/>
      </c>
      <c r="V1432" s="56" t="str">
        <f t="shared" si="250"/>
        <v/>
      </c>
      <c r="W1432" s="81" t="str">
        <f t="shared" si="251"/>
        <v/>
      </c>
      <c r="X1432" s="53" t="str">
        <f>IF(V1432="","",COUNTIF($V$7:V1432,"該当３"))</f>
        <v/>
      </c>
    </row>
    <row r="1433" spans="1:24">
      <c r="A1433" s="237">
        <v>2020501016</v>
      </c>
      <c r="B1433" s="237">
        <v>20</v>
      </c>
      <c r="C1433" s="238">
        <v>205</v>
      </c>
      <c r="D1433" s="239">
        <v>1</v>
      </c>
      <c r="E1433" s="238">
        <v>16</v>
      </c>
      <c r="F1433" s="237" t="s">
        <v>511</v>
      </c>
      <c r="G1433" s="237" t="s">
        <v>1635</v>
      </c>
      <c r="H1433" s="240" t="s">
        <v>4499</v>
      </c>
      <c r="I1433" s="237" t="s">
        <v>1650</v>
      </c>
      <c r="J1433" s="51"/>
      <c r="K1433" s="52" t="str">
        <f t="shared" si="252"/>
        <v/>
      </c>
      <c r="L1433" s="81" t="str">
        <f t="shared" si="253"/>
        <v/>
      </c>
      <c r="M1433" s="53" t="str">
        <f>IF(K1433="","",COUNTIF($K$7:K1433,"ﾘｽﾄ１"))</f>
        <v/>
      </c>
      <c r="N1433" s="53" t="str">
        <f t="shared" si="254"/>
        <v/>
      </c>
      <c r="O1433" s="54" t="str">
        <f t="shared" si="255"/>
        <v/>
      </c>
      <c r="P1433" s="53" t="str">
        <f t="shared" si="246"/>
        <v/>
      </c>
      <c r="Q1433" s="52" t="str">
        <f t="shared" si="247"/>
        <v/>
      </c>
      <c r="R1433" s="55" t="str">
        <f t="shared" si="248"/>
        <v/>
      </c>
      <c r="S1433" s="52" t="str">
        <f t="shared" si="256"/>
        <v/>
      </c>
      <c r="T1433" s="81" t="str">
        <f t="shared" si="249"/>
        <v/>
      </c>
      <c r="U1433" s="53" t="str">
        <f>IF(S1433="","",COUNTIF($S$7:S1433,"該当２"))</f>
        <v/>
      </c>
      <c r="V1433" s="56" t="str">
        <f t="shared" si="250"/>
        <v/>
      </c>
      <c r="W1433" s="81" t="str">
        <f t="shared" si="251"/>
        <v/>
      </c>
      <c r="X1433" s="53" t="str">
        <f>IF(V1433="","",COUNTIF($V$7:V1433,"該当３"))</f>
        <v/>
      </c>
    </row>
    <row r="1434" spans="1:24">
      <c r="A1434" s="237">
        <v>2020501017</v>
      </c>
      <c r="B1434" s="237">
        <v>20</v>
      </c>
      <c r="C1434" s="238">
        <v>205</v>
      </c>
      <c r="D1434" s="239">
        <v>1</v>
      </c>
      <c r="E1434" s="238">
        <v>17</v>
      </c>
      <c r="F1434" s="237" t="s">
        <v>511</v>
      </c>
      <c r="G1434" s="237" t="s">
        <v>1635</v>
      </c>
      <c r="H1434" s="240" t="s">
        <v>4499</v>
      </c>
      <c r="I1434" s="237" t="s">
        <v>996</v>
      </c>
      <c r="J1434" s="51"/>
      <c r="K1434" s="52" t="str">
        <f t="shared" si="252"/>
        <v/>
      </c>
      <c r="L1434" s="81" t="str">
        <f t="shared" si="253"/>
        <v/>
      </c>
      <c r="M1434" s="53" t="str">
        <f>IF(K1434="","",COUNTIF($K$7:K1434,"ﾘｽﾄ１"))</f>
        <v/>
      </c>
      <c r="N1434" s="53" t="str">
        <f t="shared" si="254"/>
        <v/>
      </c>
      <c r="O1434" s="54" t="str">
        <f t="shared" si="255"/>
        <v/>
      </c>
      <c r="P1434" s="53" t="str">
        <f t="shared" si="246"/>
        <v/>
      </c>
      <c r="Q1434" s="52" t="str">
        <f t="shared" si="247"/>
        <v/>
      </c>
      <c r="R1434" s="55" t="str">
        <f t="shared" si="248"/>
        <v/>
      </c>
      <c r="S1434" s="52" t="str">
        <f t="shared" si="256"/>
        <v/>
      </c>
      <c r="T1434" s="81" t="str">
        <f t="shared" si="249"/>
        <v/>
      </c>
      <c r="U1434" s="53" t="str">
        <f>IF(S1434="","",COUNTIF($S$7:S1434,"該当２"))</f>
        <v/>
      </c>
      <c r="V1434" s="56" t="str">
        <f t="shared" si="250"/>
        <v/>
      </c>
      <c r="W1434" s="81" t="str">
        <f t="shared" si="251"/>
        <v/>
      </c>
      <c r="X1434" s="53" t="str">
        <f>IF(V1434="","",COUNTIF($V$7:V1434,"該当３"))</f>
        <v/>
      </c>
    </row>
    <row r="1435" spans="1:24">
      <c r="A1435" s="237">
        <v>2020501018</v>
      </c>
      <c r="B1435" s="237">
        <v>20</v>
      </c>
      <c r="C1435" s="238">
        <v>205</v>
      </c>
      <c r="D1435" s="239">
        <v>1</v>
      </c>
      <c r="E1435" s="238">
        <v>18</v>
      </c>
      <c r="F1435" s="237" t="s">
        <v>511</v>
      </c>
      <c r="G1435" s="237" t="s">
        <v>1635</v>
      </c>
      <c r="H1435" s="240" t="s">
        <v>4499</v>
      </c>
      <c r="I1435" s="237" t="s">
        <v>1651</v>
      </c>
      <c r="J1435" s="51"/>
      <c r="K1435" s="52" t="str">
        <f t="shared" si="252"/>
        <v/>
      </c>
      <c r="L1435" s="81" t="str">
        <f t="shared" si="253"/>
        <v/>
      </c>
      <c r="M1435" s="53" t="str">
        <f>IF(K1435="","",COUNTIF($K$7:K1435,"ﾘｽﾄ１"))</f>
        <v/>
      </c>
      <c r="N1435" s="53" t="str">
        <f t="shared" si="254"/>
        <v/>
      </c>
      <c r="O1435" s="54" t="str">
        <f t="shared" si="255"/>
        <v/>
      </c>
      <c r="P1435" s="53" t="str">
        <f t="shared" si="246"/>
        <v/>
      </c>
      <c r="Q1435" s="52" t="str">
        <f t="shared" si="247"/>
        <v/>
      </c>
      <c r="R1435" s="55" t="str">
        <f t="shared" si="248"/>
        <v/>
      </c>
      <c r="S1435" s="52" t="str">
        <f t="shared" si="256"/>
        <v/>
      </c>
      <c r="T1435" s="81" t="str">
        <f t="shared" si="249"/>
        <v/>
      </c>
      <c r="U1435" s="53" t="str">
        <f>IF(S1435="","",COUNTIF($S$7:S1435,"該当２"))</f>
        <v/>
      </c>
      <c r="V1435" s="56" t="str">
        <f t="shared" si="250"/>
        <v/>
      </c>
      <c r="W1435" s="81" t="str">
        <f t="shared" si="251"/>
        <v/>
      </c>
      <c r="X1435" s="53" t="str">
        <f>IF(V1435="","",COUNTIF($V$7:V1435,"該当３"))</f>
        <v/>
      </c>
    </row>
    <row r="1436" spans="1:24">
      <c r="A1436" s="237">
        <v>2020501019</v>
      </c>
      <c r="B1436" s="237">
        <v>20</v>
      </c>
      <c r="C1436" s="238">
        <v>205</v>
      </c>
      <c r="D1436" s="239">
        <v>1</v>
      </c>
      <c r="E1436" s="238">
        <v>19</v>
      </c>
      <c r="F1436" s="237" t="s">
        <v>511</v>
      </c>
      <c r="G1436" s="237" t="s">
        <v>1635</v>
      </c>
      <c r="H1436" s="240" t="s">
        <v>4499</v>
      </c>
      <c r="I1436" s="237" t="s">
        <v>1652</v>
      </c>
      <c r="J1436" s="51"/>
      <c r="K1436" s="52" t="str">
        <f t="shared" si="252"/>
        <v/>
      </c>
      <c r="L1436" s="81" t="str">
        <f t="shared" si="253"/>
        <v/>
      </c>
      <c r="M1436" s="53" t="str">
        <f>IF(K1436="","",COUNTIF($K$7:K1436,"ﾘｽﾄ１"))</f>
        <v/>
      </c>
      <c r="N1436" s="53" t="str">
        <f t="shared" si="254"/>
        <v/>
      </c>
      <c r="O1436" s="54" t="str">
        <f t="shared" si="255"/>
        <v/>
      </c>
      <c r="P1436" s="53" t="str">
        <f t="shared" si="246"/>
        <v/>
      </c>
      <c r="Q1436" s="52" t="str">
        <f t="shared" si="247"/>
        <v/>
      </c>
      <c r="R1436" s="55" t="str">
        <f t="shared" si="248"/>
        <v/>
      </c>
      <c r="S1436" s="52" t="str">
        <f t="shared" si="256"/>
        <v/>
      </c>
      <c r="T1436" s="81" t="str">
        <f t="shared" si="249"/>
        <v/>
      </c>
      <c r="U1436" s="53" t="str">
        <f>IF(S1436="","",COUNTIF($S$7:S1436,"該当２"))</f>
        <v/>
      </c>
      <c r="V1436" s="56" t="str">
        <f t="shared" si="250"/>
        <v/>
      </c>
      <c r="W1436" s="81" t="str">
        <f t="shared" si="251"/>
        <v/>
      </c>
      <c r="X1436" s="53" t="str">
        <f>IF(V1436="","",COUNTIF($V$7:V1436,"該当３"))</f>
        <v/>
      </c>
    </row>
    <row r="1437" spans="1:24">
      <c r="A1437" s="237">
        <v>2020501020</v>
      </c>
      <c r="B1437" s="237">
        <v>20</v>
      </c>
      <c r="C1437" s="238">
        <v>205</v>
      </c>
      <c r="D1437" s="239">
        <v>1</v>
      </c>
      <c r="E1437" s="238">
        <v>20</v>
      </c>
      <c r="F1437" s="237" t="s">
        <v>511</v>
      </c>
      <c r="G1437" s="237" t="s">
        <v>1635</v>
      </c>
      <c r="H1437" s="240" t="s">
        <v>4499</v>
      </c>
      <c r="I1437" s="237" t="s">
        <v>1653</v>
      </c>
      <c r="J1437" s="51"/>
      <c r="K1437" s="52" t="str">
        <f t="shared" si="252"/>
        <v/>
      </c>
      <c r="L1437" s="81" t="str">
        <f t="shared" si="253"/>
        <v/>
      </c>
      <c r="M1437" s="53" t="str">
        <f>IF(K1437="","",COUNTIF($K$7:K1437,"ﾘｽﾄ１"))</f>
        <v/>
      </c>
      <c r="N1437" s="53" t="str">
        <f t="shared" si="254"/>
        <v/>
      </c>
      <c r="O1437" s="54" t="str">
        <f t="shared" si="255"/>
        <v/>
      </c>
      <c r="P1437" s="53" t="str">
        <f t="shared" si="246"/>
        <v/>
      </c>
      <c r="Q1437" s="52" t="str">
        <f t="shared" si="247"/>
        <v/>
      </c>
      <c r="R1437" s="55" t="str">
        <f t="shared" si="248"/>
        <v/>
      </c>
      <c r="S1437" s="52" t="str">
        <f t="shared" si="256"/>
        <v/>
      </c>
      <c r="T1437" s="81" t="str">
        <f t="shared" si="249"/>
        <v/>
      </c>
      <c r="U1437" s="53" t="str">
        <f>IF(S1437="","",COUNTIF($S$7:S1437,"該当２"))</f>
        <v/>
      </c>
      <c r="V1437" s="56" t="str">
        <f t="shared" si="250"/>
        <v/>
      </c>
      <c r="W1437" s="81" t="str">
        <f t="shared" si="251"/>
        <v/>
      </c>
      <c r="X1437" s="53" t="str">
        <f>IF(V1437="","",COUNTIF($V$7:V1437,"該当３"))</f>
        <v/>
      </c>
    </row>
    <row r="1438" spans="1:24">
      <c r="A1438" s="237">
        <v>2020502000</v>
      </c>
      <c r="B1438" s="237">
        <v>20</v>
      </c>
      <c r="C1438" s="238">
        <v>205</v>
      </c>
      <c r="D1438" s="239">
        <v>2</v>
      </c>
      <c r="E1438" s="238">
        <v>0</v>
      </c>
      <c r="F1438" s="237" t="s">
        <v>511</v>
      </c>
      <c r="G1438" s="237" t="s">
        <v>1635</v>
      </c>
      <c r="H1438" s="237" t="s">
        <v>1654</v>
      </c>
      <c r="I1438" s="237"/>
      <c r="J1438" s="51"/>
      <c r="K1438" s="52" t="str">
        <f t="shared" si="252"/>
        <v/>
      </c>
      <c r="L1438" s="81" t="str">
        <f t="shared" si="253"/>
        <v/>
      </c>
      <c r="M1438" s="53" t="str">
        <f>IF(K1438="","",COUNTIF($K$7:K1438,"ﾘｽﾄ１"))</f>
        <v/>
      </c>
      <c r="N1438" s="53" t="str">
        <f t="shared" si="254"/>
        <v/>
      </c>
      <c r="O1438" s="54" t="str">
        <f t="shared" si="255"/>
        <v/>
      </c>
      <c r="P1438" s="53" t="str">
        <f t="shared" si="246"/>
        <v/>
      </c>
      <c r="Q1438" s="52" t="str">
        <f t="shared" si="247"/>
        <v/>
      </c>
      <c r="R1438" s="55" t="str">
        <f t="shared" si="248"/>
        <v/>
      </c>
      <c r="S1438" s="52" t="str">
        <f t="shared" si="256"/>
        <v/>
      </c>
      <c r="T1438" s="81" t="str">
        <f t="shared" si="249"/>
        <v/>
      </c>
      <c r="U1438" s="53" t="str">
        <f>IF(S1438="","",COUNTIF($S$7:S1438,"該当２"))</f>
        <v/>
      </c>
      <c r="V1438" s="56" t="str">
        <f t="shared" si="250"/>
        <v/>
      </c>
      <c r="W1438" s="81" t="str">
        <f t="shared" si="251"/>
        <v/>
      </c>
      <c r="X1438" s="53" t="str">
        <f>IF(V1438="","",COUNTIF($V$7:V1438,"該当３"))</f>
        <v/>
      </c>
    </row>
    <row r="1439" spans="1:24">
      <c r="A1439" s="237">
        <v>2020502001</v>
      </c>
      <c r="B1439" s="237">
        <v>20</v>
      </c>
      <c r="C1439" s="238">
        <v>205</v>
      </c>
      <c r="D1439" s="239">
        <v>2</v>
      </c>
      <c r="E1439" s="238">
        <v>1</v>
      </c>
      <c r="F1439" s="237" t="s">
        <v>511</v>
      </c>
      <c r="G1439" s="237" t="s">
        <v>1635</v>
      </c>
      <c r="H1439" s="237" t="s">
        <v>1654</v>
      </c>
      <c r="I1439" s="237" t="s">
        <v>1655</v>
      </c>
      <c r="J1439" s="51"/>
      <c r="K1439" s="52" t="str">
        <f t="shared" si="252"/>
        <v/>
      </c>
      <c r="L1439" s="81" t="str">
        <f t="shared" si="253"/>
        <v/>
      </c>
      <c r="M1439" s="53" t="str">
        <f>IF(K1439="","",COUNTIF($K$7:K1439,"ﾘｽﾄ１"))</f>
        <v/>
      </c>
      <c r="N1439" s="53" t="str">
        <f t="shared" si="254"/>
        <v/>
      </c>
      <c r="O1439" s="54" t="str">
        <f t="shared" si="255"/>
        <v/>
      </c>
      <c r="P1439" s="53" t="str">
        <f t="shared" si="246"/>
        <v/>
      </c>
      <c r="Q1439" s="52" t="str">
        <f t="shared" si="247"/>
        <v/>
      </c>
      <c r="R1439" s="55" t="str">
        <f t="shared" si="248"/>
        <v/>
      </c>
      <c r="S1439" s="52" t="str">
        <f t="shared" si="256"/>
        <v/>
      </c>
      <c r="T1439" s="81" t="str">
        <f t="shared" si="249"/>
        <v/>
      </c>
      <c r="U1439" s="53" t="str">
        <f>IF(S1439="","",COUNTIF($S$7:S1439,"該当２"))</f>
        <v/>
      </c>
      <c r="V1439" s="56" t="str">
        <f t="shared" si="250"/>
        <v/>
      </c>
      <c r="W1439" s="81" t="str">
        <f t="shared" si="251"/>
        <v/>
      </c>
      <c r="X1439" s="53" t="str">
        <f>IF(V1439="","",COUNTIF($V$7:V1439,"該当３"))</f>
        <v/>
      </c>
    </row>
    <row r="1440" spans="1:24">
      <c r="A1440" s="237">
        <v>2020502002</v>
      </c>
      <c r="B1440" s="237">
        <v>20</v>
      </c>
      <c r="C1440" s="238">
        <v>205</v>
      </c>
      <c r="D1440" s="239">
        <v>2</v>
      </c>
      <c r="E1440" s="238">
        <v>2</v>
      </c>
      <c r="F1440" s="237" t="s">
        <v>511</v>
      </c>
      <c r="G1440" s="237" t="s">
        <v>1635</v>
      </c>
      <c r="H1440" s="237" t="s">
        <v>1654</v>
      </c>
      <c r="I1440" s="237" t="s">
        <v>1656</v>
      </c>
      <c r="J1440" s="51"/>
      <c r="K1440" s="52" t="str">
        <f t="shared" si="252"/>
        <v/>
      </c>
      <c r="L1440" s="81" t="str">
        <f t="shared" si="253"/>
        <v/>
      </c>
      <c r="M1440" s="53" t="str">
        <f>IF(K1440="","",COUNTIF($K$7:K1440,"ﾘｽﾄ１"))</f>
        <v/>
      </c>
      <c r="N1440" s="53" t="str">
        <f t="shared" si="254"/>
        <v/>
      </c>
      <c r="O1440" s="54" t="str">
        <f t="shared" si="255"/>
        <v/>
      </c>
      <c r="P1440" s="53" t="str">
        <f t="shared" si="246"/>
        <v/>
      </c>
      <c r="Q1440" s="52" t="str">
        <f t="shared" si="247"/>
        <v/>
      </c>
      <c r="R1440" s="55" t="str">
        <f t="shared" si="248"/>
        <v/>
      </c>
      <c r="S1440" s="52" t="str">
        <f t="shared" si="256"/>
        <v/>
      </c>
      <c r="T1440" s="81" t="str">
        <f t="shared" si="249"/>
        <v/>
      </c>
      <c r="U1440" s="53" t="str">
        <f>IF(S1440="","",COUNTIF($S$7:S1440,"該当２"))</f>
        <v/>
      </c>
      <c r="V1440" s="56" t="str">
        <f t="shared" si="250"/>
        <v/>
      </c>
      <c r="W1440" s="81" t="str">
        <f t="shared" si="251"/>
        <v/>
      </c>
      <c r="X1440" s="53" t="str">
        <f>IF(V1440="","",COUNTIF($V$7:V1440,"該当３"))</f>
        <v/>
      </c>
    </row>
    <row r="1441" spans="1:24">
      <c r="A1441" s="237">
        <v>2020502003</v>
      </c>
      <c r="B1441" s="237">
        <v>20</v>
      </c>
      <c r="C1441" s="238">
        <v>205</v>
      </c>
      <c r="D1441" s="239">
        <v>2</v>
      </c>
      <c r="E1441" s="238">
        <v>3</v>
      </c>
      <c r="F1441" s="237" t="s">
        <v>511</v>
      </c>
      <c r="G1441" s="237" t="s">
        <v>1635</v>
      </c>
      <c r="H1441" s="237" t="s">
        <v>1654</v>
      </c>
      <c r="I1441" s="237" t="s">
        <v>1657</v>
      </c>
      <c r="J1441" s="51"/>
      <c r="K1441" s="52" t="str">
        <f t="shared" si="252"/>
        <v/>
      </c>
      <c r="L1441" s="81" t="str">
        <f t="shared" si="253"/>
        <v/>
      </c>
      <c r="M1441" s="53" t="str">
        <f>IF(K1441="","",COUNTIF($K$7:K1441,"ﾘｽﾄ１"))</f>
        <v/>
      </c>
      <c r="N1441" s="53" t="str">
        <f t="shared" si="254"/>
        <v/>
      </c>
      <c r="O1441" s="54" t="str">
        <f t="shared" si="255"/>
        <v/>
      </c>
      <c r="P1441" s="53" t="str">
        <f t="shared" si="246"/>
        <v/>
      </c>
      <c r="Q1441" s="52" t="str">
        <f t="shared" si="247"/>
        <v/>
      </c>
      <c r="R1441" s="55" t="str">
        <f t="shared" si="248"/>
        <v/>
      </c>
      <c r="S1441" s="52" t="str">
        <f t="shared" si="256"/>
        <v/>
      </c>
      <c r="T1441" s="81" t="str">
        <f t="shared" si="249"/>
        <v/>
      </c>
      <c r="U1441" s="53" t="str">
        <f>IF(S1441="","",COUNTIF($S$7:S1441,"該当２"))</f>
        <v/>
      </c>
      <c r="V1441" s="56" t="str">
        <f t="shared" si="250"/>
        <v/>
      </c>
      <c r="W1441" s="81" t="str">
        <f t="shared" si="251"/>
        <v/>
      </c>
      <c r="X1441" s="53" t="str">
        <f>IF(V1441="","",COUNTIF($V$7:V1441,"該当３"))</f>
        <v/>
      </c>
    </row>
    <row r="1442" spans="1:24">
      <c r="A1442" s="237">
        <v>2020502004</v>
      </c>
      <c r="B1442" s="237">
        <v>20</v>
      </c>
      <c r="C1442" s="238">
        <v>205</v>
      </c>
      <c r="D1442" s="239">
        <v>2</v>
      </c>
      <c r="E1442" s="238">
        <v>4</v>
      </c>
      <c r="F1442" s="237" t="s">
        <v>511</v>
      </c>
      <c r="G1442" s="237" t="s">
        <v>1635</v>
      </c>
      <c r="H1442" s="237" t="s">
        <v>1654</v>
      </c>
      <c r="I1442" s="237" t="s">
        <v>15</v>
      </c>
      <c r="J1442" s="51"/>
      <c r="K1442" s="52" t="str">
        <f t="shared" si="252"/>
        <v/>
      </c>
      <c r="L1442" s="81" t="str">
        <f t="shared" si="253"/>
        <v/>
      </c>
      <c r="M1442" s="53" t="str">
        <f>IF(K1442="","",COUNTIF($K$7:K1442,"ﾘｽﾄ１"))</f>
        <v/>
      </c>
      <c r="N1442" s="53" t="str">
        <f t="shared" si="254"/>
        <v/>
      </c>
      <c r="O1442" s="54" t="str">
        <f t="shared" si="255"/>
        <v/>
      </c>
      <c r="P1442" s="53" t="str">
        <f t="shared" si="246"/>
        <v/>
      </c>
      <c r="Q1442" s="52" t="str">
        <f t="shared" si="247"/>
        <v/>
      </c>
      <c r="R1442" s="55" t="str">
        <f t="shared" si="248"/>
        <v/>
      </c>
      <c r="S1442" s="52" t="str">
        <f t="shared" si="256"/>
        <v/>
      </c>
      <c r="T1442" s="81" t="str">
        <f t="shared" si="249"/>
        <v/>
      </c>
      <c r="U1442" s="53" t="str">
        <f>IF(S1442="","",COUNTIF($S$7:S1442,"該当２"))</f>
        <v/>
      </c>
      <c r="V1442" s="56" t="str">
        <f t="shared" si="250"/>
        <v/>
      </c>
      <c r="W1442" s="81" t="str">
        <f t="shared" si="251"/>
        <v/>
      </c>
      <c r="X1442" s="53" t="str">
        <f>IF(V1442="","",COUNTIF($V$7:V1442,"該当３"))</f>
        <v/>
      </c>
    </row>
    <row r="1443" spans="1:24">
      <c r="A1443" s="237">
        <v>2020502005</v>
      </c>
      <c r="B1443" s="237">
        <v>20</v>
      </c>
      <c r="C1443" s="238">
        <v>205</v>
      </c>
      <c r="D1443" s="239">
        <v>2</v>
      </c>
      <c r="E1443" s="238">
        <v>5</v>
      </c>
      <c r="F1443" s="237" t="s">
        <v>511</v>
      </c>
      <c r="G1443" s="237" t="s">
        <v>1635</v>
      </c>
      <c r="H1443" s="237" t="s">
        <v>1654</v>
      </c>
      <c r="I1443" s="237" t="s">
        <v>1658</v>
      </c>
      <c r="J1443" s="51"/>
      <c r="K1443" s="52" t="str">
        <f t="shared" si="252"/>
        <v/>
      </c>
      <c r="L1443" s="81" t="str">
        <f t="shared" si="253"/>
        <v/>
      </c>
      <c r="M1443" s="53" t="str">
        <f>IF(K1443="","",COUNTIF($K$7:K1443,"ﾘｽﾄ１"))</f>
        <v/>
      </c>
      <c r="N1443" s="53" t="str">
        <f t="shared" si="254"/>
        <v/>
      </c>
      <c r="O1443" s="54" t="str">
        <f t="shared" si="255"/>
        <v/>
      </c>
      <c r="P1443" s="53" t="str">
        <f t="shared" si="246"/>
        <v/>
      </c>
      <c r="Q1443" s="52" t="str">
        <f t="shared" si="247"/>
        <v/>
      </c>
      <c r="R1443" s="55" t="str">
        <f t="shared" si="248"/>
        <v/>
      </c>
      <c r="S1443" s="52" t="str">
        <f t="shared" si="256"/>
        <v/>
      </c>
      <c r="T1443" s="81" t="str">
        <f t="shared" si="249"/>
        <v/>
      </c>
      <c r="U1443" s="53" t="str">
        <f>IF(S1443="","",COUNTIF($S$7:S1443,"該当２"))</f>
        <v/>
      </c>
      <c r="V1443" s="56" t="str">
        <f t="shared" si="250"/>
        <v/>
      </c>
      <c r="W1443" s="81" t="str">
        <f t="shared" si="251"/>
        <v/>
      </c>
      <c r="X1443" s="53" t="str">
        <f>IF(V1443="","",COUNTIF($V$7:V1443,"該当３"))</f>
        <v/>
      </c>
    </row>
    <row r="1444" spans="1:24">
      <c r="A1444" s="237">
        <v>2020502006</v>
      </c>
      <c r="B1444" s="237">
        <v>20</v>
      </c>
      <c r="C1444" s="238">
        <v>205</v>
      </c>
      <c r="D1444" s="239">
        <v>2</v>
      </c>
      <c r="E1444" s="238">
        <v>6</v>
      </c>
      <c r="F1444" s="237" t="s">
        <v>511</v>
      </c>
      <c r="G1444" s="237" t="s">
        <v>1635</v>
      </c>
      <c r="H1444" s="237" t="s">
        <v>1654</v>
      </c>
      <c r="I1444" s="237" t="s">
        <v>1659</v>
      </c>
      <c r="J1444" s="51"/>
      <c r="K1444" s="52" t="str">
        <f t="shared" si="252"/>
        <v/>
      </c>
      <c r="L1444" s="81" t="str">
        <f t="shared" si="253"/>
        <v/>
      </c>
      <c r="M1444" s="53" t="str">
        <f>IF(K1444="","",COUNTIF($K$7:K1444,"ﾘｽﾄ１"))</f>
        <v/>
      </c>
      <c r="N1444" s="53" t="str">
        <f t="shared" si="254"/>
        <v/>
      </c>
      <c r="O1444" s="54" t="str">
        <f t="shared" si="255"/>
        <v/>
      </c>
      <c r="P1444" s="53" t="str">
        <f t="shared" si="246"/>
        <v/>
      </c>
      <c r="Q1444" s="52" t="str">
        <f t="shared" si="247"/>
        <v/>
      </c>
      <c r="R1444" s="55" t="str">
        <f t="shared" si="248"/>
        <v/>
      </c>
      <c r="S1444" s="52" t="str">
        <f t="shared" si="256"/>
        <v/>
      </c>
      <c r="T1444" s="81" t="str">
        <f t="shared" si="249"/>
        <v/>
      </c>
      <c r="U1444" s="53" t="str">
        <f>IF(S1444="","",COUNTIF($S$7:S1444,"該当２"))</f>
        <v/>
      </c>
      <c r="V1444" s="56" t="str">
        <f t="shared" si="250"/>
        <v/>
      </c>
      <c r="W1444" s="81" t="str">
        <f t="shared" si="251"/>
        <v/>
      </c>
      <c r="X1444" s="53" t="str">
        <f>IF(V1444="","",COUNTIF($V$7:V1444,"該当３"))</f>
        <v/>
      </c>
    </row>
    <row r="1445" spans="1:24">
      <c r="A1445" s="237">
        <v>2020502007</v>
      </c>
      <c r="B1445" s="237">
        <v>20</v>
      </c>
      <c r="C1445" s="238">
        <v>205</v>
      </c>
      <c r="D1445" s="239">
        <v>2</v>
      </c>
      <c r="E1445" s="238">
        <v>7</v>
      </c>
      <c r="F1445" s="237" t="s">
        <v>511</v>
      </c>
      <c r="G1445" s="237" t="s">
        <v>1635</v>
      </c>
      <c r="H1445" s="237" t="s">
        <v>1654</v>
      </c>
      <c r="I1445" s="237" t="s">
        <v>1660</v>
      </c>
      <c r="J1445" s="51"/>
      <c r="K1445" s="52" t="str">
        <f t="shared" si="252"/>
        <v/>
      </c>
      <c r="L1445" s="81" t="str">
        <f t="shared" si="253"/>
        <v/>
      </c>
      <c r="M1445" s="53" t="str">
        <f>IF(K1445="","",COUNTIF($K$7:K1445,"ﾘｽﾄ１"))</f>
        <v/>
      </c>
      <c r="N1445" s="53" t="str">
        <f t="shared" si="254"/>
        <v/>
      </c>
      <c r="O1445" s="54" t="str">
        <f t="shared" si="255"/>
        <v/>
      </c>
      <c r="P1445" s="53" t="str">
        <f t="shared" si="246"/>
        <v/>
      </c>
      <c r="Q1445" s="52" t="str">
        <f t="shared" si="247"/>
        <v/>
      </c>
      <c r="R1445" s="55" t="str">
        <f t="shared" si="248"/>
        <v/>
      </c>
      <c r="S1445" s="52" t="str">
        <f t="shared" si="256"/>
        <v/>
      </c>
      <c r="T1445" s="81" t="str">
        <f t="shared" si="249"/>
        <v/>
      </c>
      <c r="U1445" s="53" t="str">
        <f>IF(S1445="","",COUNTIF($S$7:S1445,"該当２"))</f>
        <v/>
      </c>
      <c r="V1445" s="56" t="str">
        <f t="shared" si="250"/>
        <v/>
      </c>
      <c r="W1445" s="81" t="str">
        <f t="shared" si="251"/>
        <v/>
      </c>
      <c r="X1445" s="53" t="str">
        <f>IF(V1445="","",COUNTIF($V$7:V1445,"該当３"))</f>
        <v/>
      </c>
    </row>
    <row r="1446" spans="1:24">
      <c r="A1446" s="237">
        <v>2020502008</v>
      </c>
      <c r="B1446" s="237">
        <v>20</v>
      </c>
      <c r="C1446" s="238">
        <v>205</v>
      </c>
      <c r="D1446" s="239">
        <v>2</v>
      </c>
      <c r="E1446" s="238">
        <v>8</v>
      </c>
      <c r="F1446" s="237" t="s">
        <v>511</v>
      </c>
      <c r="G1446" s="237" t="s">
        <v>1635</v>
      </c>
      <c r="H1446" s="237" t="s">
        <v>1654</v>
      </c>
      <c r="I1446" s="237" t="s">
        <v>1661</v>
      </c>
      <c r="J1446" s="51"/>
      <c r="K1446" s="52" t="str">
        <f t="shared" si="252"/>
        <v/>
      </c>
      <c r="L1446" s="81" t="str">
        <f t="shared" si="253"/>
        <v/>
      </c>
      <c r="M1446" s="53" t="str">
        <f>IF(K1446="","",COUNTIF($K$7:K1446,"ﾘｽﾄ１"))</f>
        <v/>
      </c>
      <c r="N1446" s="53" t="str">
        <f t="shared" si="254"/>
        <v/>
      </c>
      <c r="O1446" s="54" t="str">
        <f t="shared" si="255"/>
        <v/>
      </c>
      <c r="P1446" s="53" t="str">
        <f t="shared" si="246"/>
        <v/>
      </c>
      <c r="Q1446" s="52" t="str">
        <f t="shared" si="247"/>
        <v/>
      </c>
      <c r="R1446" s="55" t="str">
        <f t="shared" si="248"/>
        <v/>
      </c>
      <c r="S1446" s="52" t="str">
        <f t="shared" si="256"/>
        <v/>
      </c>
      <c r="T1446" s="81" t="str">
        <f t="shared" si="249"/>
        <v/>
      </c>
      <c r="U1446" s="53" t="str">
        <f>IF(S1446="","",COUNTIF($S$7:S1446,"該当２"))</f>
        <v/>
      </c>
      <c r="V1446" s="56" t="str">
        <f t="shared" si="250"/>
        <v/>
      </c>
      <c r="W1446" s="81" t="str">
        <f t="shared" si="251"/>
        <v/>
      </c>
      <c r="X1446" s="53" t="str">
        <f>IF(V1446="","",COUNTIF($V$7:V1446,"該当３"))</f>
        <v/>
      </c>
    </row>
    <row r="1447" spans="1:24">
      <c r="A1447" s="237">
        <v>2020502009</v>
      </c>
      <c r="B1447" s="237">
        <v>20</v>
      </c>
      <c r="C1447" s="238">
        <v>205</v>
      </c>
      <c r="D1447" s="239">
        <v>2</v>
      </c>
      <c r="E1447" s="238">
        <v>9</v>
      </c>
      <c r="F1447" s="237" t="s">
        <v>511</v>
      </c>
      <c r="G1447" s="237" t="s">
        <v>1635</v>
      </c>
      <c r="H1447" s="237" t="s">
        <v>1654</v>
      </c>
      <c r="I1447" s="237" t="s">
        <v>1662</v>
      </c>
      <c r="J1447" s="51"/>
      <c r="K1447" s="52" t="str">
        <f t="shared" si="252"/>
        <v/>
      </c>
      <c r="L1447" s="81" t="str">
        <f t="shared" si="253"/>
        <v/>
      </c>
      <c r="M1447" s="53" t="str">
        <f>IF(K1447="","",COUNTIF($K$7:K1447,"ﾘｽﾄ１"))</f>
        <v/>
      </c>
      <c r="N1447" s="53" t="str">
        <f t="shared" si="254"/>
        <v/>
      </c>
      <c r="O1447" s="54" t="str">
        <f t="shared" si="255"/>
        <v/>
      </c>
      <c r="P1447" s="53" t="str">
        <f t="shared" si="246"/>
        <v/>
      </c>
      <c r="Q1447" s="52" t="str">
        <f t="shared" si="247"/>
        <v/>
      </c>
      <c r="R1447" s="55" t="str">
        <f t="shared" si="248"/>
        <v/>
      </c>
      <c r="S1447" s="52" t="str">
        <f t="shared" si="256"/>
        <v/>
      </c>
      <c r="T1447" s="81" t="str">
        <f t="shared" si="249"/>
        <v/>
      </c>
      <c r="U1447" s="53" t="str">
        <f>IF(S1447="","",COUNTIF($S$7:S1447,"該当２"))</f>
        <v/>
      </c>
      <c r="V1447" s="56" t="str">
        <f t="shared" si="250"/>
        <v/>
      </c>
      <c r="W1447" s="81" t="str">
        <f t="shared" si="251"/>
        <v/>
      </c>
      <c r="X1447" s="53" t="str">
        <f>IF(V1447="","",COUNTIF($V$7:V1447,"該当３"))</f>
        <v/>
      </c>
    </row>
    <row r="1448" spans="1:24">
      <c r="A1448" s="237">
        <v>2020502010</v>
      </c>
      <c r="B1448" s="237">
        <v>20</v>
      </c>
      <c r="C1448" s="238">
        <v>205</v>
      </c>
      <c r="D1448" s="239">
        <v>2</v>
      </c>
      <c r="E1448" s="238">
        <v>10</v>
      </c>
      <c r="F1448" s="237" t="s">
        <v>511</v>
      </c>
      <c r="G1448" s="237" t="s">
        <v>1635</v>
      </c>
      <c r="H1448" s="237" t="s">
        <v>1654</v>
      </c>
      <c r="I1448" s="237" t="s">
        <v>1663</v>
      </c>
      <c r="J1448" s="51"/>
      <c r="K1448" s="52" t="str">
        <f t="shared" si="252"/>
        <v/>
      </c>
      <c r="L1448" s="81" t="str">
        <f t="shared" si="253"/>
        <v/>
      </c>
      <c r="M1448" s="53" t="str">
        <f>IF(K1448="","",COUNTIF($K$7:K1448,"ﾘｽﾄ１"))</f>
        <v/>
      </c>
      <c r="N1448" s="53" t="str">
        <f t="shared" si="254"/>
        <v/>
      </c>
      <c r="O1448" s="54" t="str">
        <f t="shared" si="255"/>
        <v/>
      </c>
      <c r="P1448" s="53" t="str">
        <f t="shared" si="246"/>
        <v/>
      </c>
      <c r="Q1448" s="52" t="str">
        <f t="shared" si="247"/>
        <v/>
      </c>
      <c r="R1448" s="55" t="str">
        <f t="shared" si="248"/>
        <v/>
      </c>
      <c r="S1448" s="52" t="str">
        <f t="shared" si="256"/>
        <v/>
      </c>
      <c r="T1448" s="81" t="str">
        <f t="shared" si="249"/>
        <v/>
      </c>
      <c r="U1448" s="53" t="str">
        <f>IF(S1448="","",COUNTIF($S$7:S1448,"該当２"))</f>
        <v/>
      </c>
      <c r="V1448" s="56" t="str">
        <f t="shared" si="250"/>
        <v/>
      </c>
      <c r="W1448" s="81" t="str">
        <f t="shared" si="251"/>
        <v/>
      </c>
      <c r="X1448" s="53" t="str">
        <f>IF(V1448="","",COUNTIF($V$7:V1448,"該当３"))</f>
        <v/>
      </c>
    </row>
    <row r="1449" spans="1:24">
      <c r="A1449" s="237">
        <v>2020502011</v>
      </c>
      <c r="B1449" s="237">
        <v>20</v>
      </c>
      <c r="C1449" s="238">
        <v>205</v>
      </c>
      <c r="D1449" s="239">
        <v>2</v>
      </c>
      <c r="E1449" s="238">
        <v>11</v>
      </c>
      <c r="F1449" s="237" t="s">
        <v>511</v>
      </c>
      <c r="G1449" s="237" t="s">
        <v>1635</v>
      </c>
      <c r="H1449" s="237" t="s">
        <v>1654</v>
      </c>
      <c r="I1449" s="237" t="s">
        <v>482</v>
      </c>
      <c r="J1449" s="51"/>
      <c r="K1449" s="52" t="str">
        <f t="shared" si="252"/>
        <v/>
      </c>
      <c r="L1449" s="81" t="str">
        <f t="shared" si="253"/>
        <v/>
      </c>
      <c r="M1449" s="53" t="str">
        <f>IF(K1449="","",COUNTIF($K$7:K1449,"ﾘｽﾄ１"))</f>
        <v/>
      </c>
      <c r="N1449" s="53" t="str">
        <f t="shared" si="254"/>
        <v/>
      </c>
      <c r="O1449" s="54" t="str">
        <f t="shared" si="255"/>
        <v/>
      </c>
      <c r="P1449" s="53" t="str">
        <f t="shared" si="246"/>
        <v/>
      </c>
      <c r="Q1449" s="52" t="str">
        <f t="shared" si="247"/>
        <v/>
      </c>
      <c r="R1449" s="55" t="str">
        <f t="shared" si="248"/>
        <v/>
      </c>
      <c r="S1449" s="52" t="str">
        <f t="shared" si="256"/>
        <v/>
      </c>
      <c r="T1449" s="81" t="str">
        <f t="shared" si="249"/>
        <v/>
      </c>
      <c r="U1449" s="53" t="str">
        <f>IF(S1449="","",COUNTIF($S$7:S1449,"該当２"))</f>
        <v/>
      </c>
      <c r="V1449" s="56" t="str">
        <f t="shared" si="250"/>
        <v/>
      </c>
      <c r="W1449" s="81" t="str">
        <f t="shared" si="251"/>
        <v/>
      </c>
      <c r="X1449" s="53" t="str">
        <f>IF(V1449="","",COUNTIF($V$7:V1449,"該当３"))</f>
        <v/>
      </c>
    </row>
    <row r="1450" spans="1:24">
      <c r="A1450" s="237">
        <v>2020502012</v>
      </c>
      <c r="B1450" s="237">
        <v>20</v>
      </c>
      <c r="C1450" s="238">
        <v>205</v>
      </c>
      <c r="D1450" s="239">
        <v>2</v>
      </c>
      <c r="E1450" s="238">
        <v>12</v>
      </c>
      <c r="F1450" s="237" t="s">
        <v>511</v>
      </c>
      <c r="G1450" s="237" t="s">
        <v>1635</v>
      </c>
      <c r="H1450" s="237" t="s">
        <v>1654</v>
      </c>
      <c r="I1450" s="237" t="s">
        <v>1664</v>
      </c>
      <c r="J1450" s="51"/>
      <c r="K1450" s="52" t="str">
        <f t="shared" si="252"/>
        <v/>
      </c>
      <c r="L1450" s="81" t="str">
        <f t="shared" si="253"/>
        <v/>
      </c>
      <c r="M1450" s="53" t="str">
        <f>IF(K1450="","",COUNTIF($K$7:K1450,"ﾘｽﾄ１"))</f>
        <v/>
      </c>
      <c r="N1450" s="53" t="str">
        <f t="shared" si="254"/>
        <v/>
      </c>
      <c r="O1450" s="54" t="str">
        <f t="shared" si="255"/>
        <v/>
      </c>
      <c r="P1450" s="53" t="str">
        <f t="shared" si="246"/>
        <v/>
      </c>
      <c r="Q1450" s="52" t="str">
        <f t="shared" si="247"/>
        <v/>
      </c>
      <c r="R1450" s="55" t="str">
        <f t="shared" si="248"/>
        <v/>
      </c>
      <c r="S1450" s="52" t="str">
        <f t="shared" si="256"/>
        <v/>
      </c>
      <c r="T1450" s="81" t="str">
        <f t="shared" si="249"/>
        <v/>
      </c>
      <c r="U1450" s="53" t="str">
        <f>IF(S1450="","",COUNTIF($S$7:S1450,"該当２"))</f>
        <v/>
      </c>
      <c r="V1450" s="56" t="str">
        <f t="shared" si="250"/>
        <v/>
      </c>
      <c r="W1450" s="81" t="str">
        <f t="shared" si="251"/>
        <v/>
      </c>
      <c r="X1450" s="53" t="str">
        <f>IF(V1450="","",COUNTIF($V$7:V1450,"該当３"))</f>
        <v/>
      </c>
    </row>
    <row r="1451" spans="1:24">
      <c r="A1451" s="237">
        <v>2020502013</v>
      </c>
      <c r="B1451" s="237">
        <v>20</v>
      </c>
      <c r="C1451" s="238">
        <v>205</v>
      </c>
      <c r="D1451" s="239">
        <v>2</v>
      </c>
      <c r="E1451" s="238">
        <v>13</v>
      </c>
      <c r="F1451" s="237" t="s">
        <v>511</v>
      </c>
      <c r="G1451" s="237" t="s">
        <v>1635</v>
      </c>
      <c r="H1451" s="237" t="s">
        <v>1654</v>
      </c>
      <c r="I1451" s="237" t="s">
        <v>1665</v>
      </c>
      <c r="J1451" s="51"/>
      <c r="K1451" s="52" t="str">
        <f t="shared" si="252"/>
        <v/>
      </c>
      <c r="L1451" s="81" t="str">
        <f t="shared" si="253"/>
        <v/>
      </c>
      <c r="M1451" s="53" t="str">
        <f>IF(K1451="","",COUNTIF($K$7:K1451,"ﾘｽﾄ１"))</f>
        <v/>
      </c>
      <c r="N1451" s="53" t="str">
        <f t="shared" si="254"/>
        <v/>
      </c>
      <c r="O1451" s="54" t="str">
        <f t="shared" si="255"/>
        <v/>
      </c>
      <c r="P1451" s="53" t="str">
        <f t="shared" si="246"/>
        <v/>
      </c>
      <c r="Q1451" s="52" t="str">
        <f t="shared" si="247"/>
        <v/>
      </c>
      <c r="R1451" s="55" t="str">
        <f t="shared" si="248"/>
        <v/>
      </c>
      <c r="S1451" s="52" t="str">
        <f t="shared" si="256"/>
        <v/>
      </c>
      <c r="T1451" s="81" t="str">
        <f t="shared" si="249"/>
        <v/>
      </c>
      <c r="U1451" s="53" t="str">
        <f>IF(S1451="","",COUNTIF($S$7:S1451,"該当２"))</f>
        <v/>
      </c>
      <c r="V1451" s="56" t="str">
        <f t="shared" si="250"/>
        <v/>
      </c>
      <c r="W1451" s="81" t="str">
        <f t="shared" si="251"/>
        <v/>
      </c>
      <c r="X1451" s="53" t="str">
        <f>IF(V1451="","",COUNTIF($V$7:V1451,"該当３"))</f>
        <v/>
      </c>
    </row>
    <row r="1452" spans="1:24">
      <c r="A1452" s="237">
        <v>2020502014</v>
      </c>
      <c r="B1452" s="237">
        <v>20</v>
      </c>
      <c r="C1452" s="238">
        <v>205</v>
      </c>
      <c r="D1452" s="239">
        <v>2</v>
      </c>
      <c r="E1452" s="238">
        <v>14</v>
      </c>
      <c r="F1452" s="237" t="s">
        <v>511</v>
      </c>
      <c r="G1452" s="237" t="s">
        <v>1635</v>
      </c>
      <c r="H1452" s="237" t="s">
        <v>1654</v>
      </c>
      <c r="I1452" s="237" t="s">
        <v>1666</v>
      </c>
      <c r="J1452" s="51"/>
      <c r="K1452" s="52" t="str">
        <f t="shared" si="252"/>
        <v/>
      </c>
      <c r="L1452" s="81" t="str">
        <f t="shared" si="253"/>
        <v/>
      </c>
      <c r="M1452" s="53" t="str">
        <f>IF(K1452="","",COUNTIF($K$7:K1452,"ﾘｽﾄ１"))</f>
        <v/>
      </c>
      <c r="N1452" s="53" t="str">
        <f t="shared" si="254"/>
        <v/>
      </c>
      <c r="O1452" s="54" t="str">
        <f t="shared" si="255"/>
        <v/>
      </c>
      <c r="P1452" s="53" t="str">
        <f t="shared" si="246"/>
        <v/>
      </c>
      <c r="Q1452" s="52" t="str">
        <f t="shared" si="247"/>
        <v/>
      </c>
      <c r="R1452" s="55" t="str">
        <f t="shared" si="248"/>
        <v/>
      </c>
      <c r="S1452" s="52" t="str">
        <f t="shared" si="256"/>
        <v/>
      </c>
      <c r="T1452" s="81" t="str">
        <f t="shared" si="249"/>
        <v/>
      </c>
      <c r="U1452" s="53" t="str">
        <f>IF(S1452="","",COUNTIF($S$7:S1452,"該当２"))</f>
        <v/>
      </c>
      <c r="V1452" s="56" t="str">
        <f t="shared" si="250"/>
        <v/>
      </c>
      <c r="W1452" s="81" t="str">
        <f t="shared" si="251"/>
        <v/>
      </c>
      <c r="X1452" s="53" t="str">
        <f>IF(V1452="","",COUNTIF($V$7:V1452,"該当３"))</f>
        <v/>
      </c>
    </row>
    <row r="1453" spans="1:24">
      <c r="A1453" s="237">
        <v>2020502015</v>
      </c>
      <c r="B1453" s="237">
        <v>20</v>
      </c>
      <c r="C1453" s="238">
        <v>205</v>
      </c>
      <c r="D1453" s="239">
        <v>2</v>
      </c>
      <c r="E1453" s="238">
        <v>15</v>
      </c>
      <c r="F1453" s="237" t="s">
        <v>511</v>
      </c>
      <c r="G1453" s="237" t="s">
        <v>1635</v>
      </c>
      <c r="H1453" s="237" t="s">
        <v>1654</v>
      </c>
      <c r="I1453" s="237" t="s">
        <v>1667</v>
      </c>
      <c r="J1453" s="51"/>
      <c r="K1453" s="52" t="str">
        <f t="shared" si="252"/>
        <v/>
      </c>
      <c r="L1453" s="81" t="str">
        <f t="shared" si="253"/>
        <v/>
      </c>
      <c r="M1453" s="53" t="str">
        <f>IF(K1453="","",COUNTIF($K$7:K1453,"ﾘｽﾄ１"))</f>
        <v/>
      </c>
      <c r="N1453" s="53" t="str">
        <f t="shared" si="254"/>
        <v/>
      </c>
      <c r="O1453" s="54" t="str">
        <f t="shared" si="255"/>
        <v/>
      </c>
      <c r="P1453" s="53" t="str">
        <f t="shared" si="246"/>
        <v/>
      </c>
      <c r="Q1453" s="52" t="str">
        <f t="shared" si="247"/>
        <v/>
      </c>
      <c r="R1453" s="55" t="str">
        <f t="shared" si="248"/>
        <v/>
      </c>
      <c r="S1453" s="52" t="str">
        <f t="shared" si="256"/>
        <v/>
      </c>
      <c r="T1453" s="81" t="str">
        <f t="shared" si="249"/>
        <v/>
      </c>
      <c r="U1453" s="53" t="str">
        <f>IF(S1453="","",COUNTIF($S$7:S1453,"該当２"))</f>
        <v/>
      </c>
      <c r="V1453" s="56" t="str">
        <f t="shared" si="250"/>
        <v/>
      </c>
      <c r="W1453" s="81" t="str">
        <f t="shared" si="251"/>
        <v/>
      </c>
      <c r="X1453" s="53" t="str">
        <f>IF(V1453="","",COUNTIF($V$7:V1453,"該当３"))</f>
        <v/>
      </c>
    </row>
    <row r="1454" spans="1:24">
      <c r="A1454" s="237">
        <v>2020502016</v>
      </c>
      <c r="B1454" s="237">
        <v>20</v>
      </c>
      <c r="C1454" s="238">
        <v>205</v>
      </c>
      <c r="D1454" s="239">
        <v>2</v>
      </c>
      <c r="E1454" s="238">
        <v>16</v>
      </c>
      <c r="F1454" s="237" t="s">
        <v>511</v>
      </c>
      <c r="G1454" s="237" t="s">
        <v>1635</v>
      </c>
      <c r="H1454" s="237" t="s">
        <v>1654</v>
      </c>
      <c r="I1454" s="237" t="s">
        <v>1668</v>
      </c>
      <c r="J1454" s="51"/>
      <c r="K1454" s="52" t="str">
        <f t="shared" si="252"/>
        <v/>
      </c>
      <c r="L1454" s="81" t="str">
        <f t="shared" si="253"/>
        <v/>
      </c>
      <c r="M1454" s="53" t="str">
        <f>IF(K1454="","",COUNTIF($K$7:K1454,"ﾘｽﾄ１"))</f>
        <v/>
      </c>
      <c r="N1454" s="53" t="str">
        <f t="shared" si="254"/>
        <v/>
      </c>
      <c r="O1454" s="54" t="str">
        <f t="shared" si="255"/>
        <v/>
      </c>
      <c r="P1454" s="53" t="str">
        <f t="shared" si="246"/>
        <v/>
      </c>
      <c r="Q1454" s="52" t="str">
        <f t="shared" si="247"/>
        <v/>
      </c>
      <c r="R1454" s="55" t="str">
        <f t="shared" si="248"/>
        <v/>
      </c>
      <c r="S1454" s="52" t="str">
        <f t="shared" si="256"/>
        <v/>
      </c>
      <c r="T1454" s="81" t="str">
        <f t="shared" si="249"/>
        <v/>
      </c>
      <c r="U1454" s="53" t="str">
        <f>IF(S1454="","",COUNTIF($S$7:S1454,"該当２"))</f>
        <v/>
      </c>
      <c r="V1454" s="56" t="str">
        <f t="shared" si="250"/>
        <v/>
      </c>
      <c r="W1454" s="81" t="str">
        <f t="shared" si="251"/>
        <v/>
      </c>
      <c r="X1454" s="53" t="str">
        <f>IF(V1454="","",COUNTIF($V$7:V1454,"該当３"))</f>
        <v/>
      </c>
    </row>
    <row r="1455" spans="1:24">
      <c r="A1455" s="237">
        <v>2020502017</v>
      </c>
      <c r="B1455" s="237">
        <v>20</v>
      </c>
      <c r="C1455" s="238">
        <v>205</v>
      </c>
      <c r="D1455" s="239">
        <v>2</v>
      </c>
      <c r="E1455" s="238">
        <v>17</v>
      </c>
      <c r="F1455" s="237" t="s">
        <v>511</v>
      </c>
      <c r="G1455" s="237" t="s">
        <v>1635</v>
      </c>
      <c r="H1455" s="237" t="s">
        <v>1654</v>
      </c>
      <c r="I1455" s="237" t="s">
        <v>505</v>
      </c>
      <c r="J1455" s="51"/>
      <c r="K1455" s="52" t="str">
        <f t="shared" si="252"/>
        <v/>
      </c>
      <c r="L1455" s="81" t="str">
        <f t="shared" si="253"/>
        <v/>
      </c>
      <c r="M1455" s="53" t="str">
        <f>IF(K1455="","",COUNTIF($K$7:K1455,"ﾘｽﾄ１"))</f>
        <v/>
      </c>
      <c r="N1455" s="53" t="str">
        <f t="shared" si="254"/>
        <v/>
      </c>
      <c r="O1455" s="54" t="str">
        <f t="shared" si="255"/>
        <v/>
      </c>
      <c r="P1455" s="53" t="str">
        <f t="shared" si="246"/>
        <v/>
      </c>
      <c r="Q1455" s="52" t="str">
        <f t="shared" si="247"/>
        <v/>
      </c>
      <c r="R1455" s="55" t="str">
        <f t="shared" si="248"/>
        <v/>
      </c>
      <c r="S1455" s="52" t="str">
        <f t="shared" si="256"/>
        <v/>
      </c>
      <c r="T1455" s="81" t="str">
        <f t="shared" si="249"/>
        <v/>
      </c>
      <c r="U1455" s="53" t="str">
        <f>IF(S1455="","",COUNTIF($S$7:S1455,"該当２"))</f>
        <v/>
      </c>
      <c r="V1455" s="56" t="str">
        <f t="shared" si="250"/>
        <v/>
      </c>
      <c r="W1455" s="81" t="str">
        <f t="shared" si="251"/>
        <v/>
      </c>
      <c r="X1455" s="53" t="str">
        <f>IF(V1455="","",COUNTIF($V$7:V1455,"該当３"))</f>
        <v/>
      </c>
    </row>
    <row r="1456" spans="1:24">
      <c r="A1456" s="237">
        <v>2020502018</v>
      </c>
      <c r="B1456" s="237">
        <v>20</v>
      </c>
      <c r="C1456" s="238">
        <v>205</v>
      </c>
      <c r="D1456" s="239">
        <v>2</v>
      </c>
      <c r="E1456" s="238">
        <v>18</v>
      </c>
      <c r="F1456" s="237" t="s">
        <v>511</v>
      </c>
      <c r="G1456" s="237" t="s">
        <v>1635</v>
      </c>
      <c r="H1456" s="237" t="s">
        <v>1654</v>
      </c>
      <c r="I1456" s="237" t="s">
        <v>1669</v>
      </c>
      <c r="J1456" s="51"/>
      <c r="K1456" s="52" t="str">
        <f t="shared" si="252"/>
        <v/>
      </c>
      <c r="L1456" s="81" t="str">
        <f t="shared" si="253"/>
        <v/>
      </c>
      <c r="M1456" s="53" t="str">
        <f>IF(K1456="","",COUNTIF($K$7:K1456,"ﾘｽﾄ１"))</f>
        <v/>
      </c>
      <c r="N1456" s="53" t="str">
        <f t="shared" si="254"/>
        <v/>
      </c>
      <c r="O1456" s="54" t="str">
        <f t="shared" si="255"/>
        <v/>
      </c>
      <c r="P1456" s="53" t="str">
        <f t="shared" si="246"/>
        <v/>
      </c>
      <c r="Q1456" s="52" t="str">
        <f t="shared" si="247"/>
        <v/>
      </c>
      <c r="R1456" s="55" t="str">
        <f t="shared" si="248"/>
        <v/>
      </c>
      <c r="S1456" s="52" t="str">
        <f t="shared" si="256"/>
        <v/>
      </c>
      <c r="T1456" s="81" t="str">
        <f t="shared" si="249"/>
        <v/>
      </c>
      <c r="U1456" s="53" t="str">
        <f>IF(S1456="","",COUNTIF($S$7:S1456,"該当２"))</f>
        <v/>
      </c>
      <c r="V1456" s="56" t="str">
        <f t="shared" si="250"/>
        <v/>
      </c>
      <c r="W1456" s="81" t="str">
        <f t="shared" si="251"/>
        <v/>
      </c>
      <c r="X1456" s="53" t="str">
        <f>IF(V1456="","",COUNTIF($V$7:V1456,"該当３"))</f>
        <v/>
      </c>
    </row>
    <row r="1457" spans="1:24">
      <c r="A1457" s="237">
        <v>2020502019</v>
      </c>
      <c r="B1457" s="237">
        <v>20</v>
      </c>
      <c r="C1457" s="238">
        <v>205</v>
      </c>
      <c r="D1457" s="239">
        <v>2</v>
      </c>
      <c r="E1457" s="238">
        <v>19</v>
      </c>
      <c r="F1457" s="237" t="s">
        <v>511</v>
      </c>
      <c r="G1457" s="237" t="s">
        <v>1635</v>
      </c>
      <c r="H1457" s="237" t="s">
        <v>1654</v>
      </c>
      <c r="I1457" s="237" t="s">
        <v>382</v>
      </c>
      <c r="J1457" s="51"/>
      <c r="K1457" s="52" t="str">
        <f t="shared" si="252"/>
        <v/>
      </c>
      <c r="L1457" s="81" t="str">
        <f t="shared" si="253"/>
        <v/>
      </c>
      <c r="M1457" s="53" t="str">
        <f>IF(K1457="","",COUNTIF($K$7:K1457,"ﾘｽﾄ１"))</f>
        <v/>
      </c>
      <c r="N1457" s="53" t="str">
        <f t="shared" si="254"/>
        <v/>
      </c>
      <c r="O1457" s="54" t="str">
        <f t="shared" si="255"/>
        <v/>
      </c>
      <c r="P1457" s="53" t="str">
        <f t="shared" si="246"/>
        <v/>
      </c>
      <c r="Q1457" s="52" t="str">
        <f t="shared" si="247"/>
        <v/>
      </c>
      <c r="R1457" s="55" t="str">
        <f t="shared" si="248"/>
        <v/>
      </c>
      <c r="S1457" s="52" t="str">
        <f t="shared" si="256"/>
        <v/>
      </c>
      <c r="T1457" s="81" t="str">
        <f t="shared" si="249"/>
        <v/>
      </c>
      <c r="U1457" s="53" t="str">
        <f>IF(S1457="","",COUNTIF($S$7:S1457,"該当２"))</f>
        <v/>
      </c>
      <c r="V1457" s="56" t="str">
        <f t="shared" si="250"/>
        <v/>
      </c>
      <c r="W1457" s="81" t="str">
        <f t="shared" si="251"/>
        <v/>
      </c>
      <c r="X1457" s="53" t="str">
        <f>IF(V1457="","",COUNTIF($V$7:V1457,"該当３"))</f>
        <v/>
      </c>
    </row>
    <row r="1458" spans="1:24">
      <c r="A1458" s="237">
        <v>2020502020</v>
      </c>
      <c r="B1458" s="237">
        <v>20</v>
      </c>
      <c r="C1458" s="238">
        <v>205</v>
      </c>
      <c r="D1458" s="239">
        <v>2</v>
      </c>
      <c r="E1458" s="238">
        <v>20</v>
      </c>
      <c r="F1458" s="237" t="s">
        <v>511</v>
      </c>
      <c r="G1458" s="237" t="s">
        <v>1635</v>
      </c>
      <c r="H1458" s="237" t="s">
        <v>1654</v>
      </c>
      <c r="I1458" s="237" t="s">
        <v>1670</v>
      </c>
      <c r="J1458" s="51"/>
      <c r="K1458" s="52" t="str">
        <f t="shared" si="252"/>
        <v/>
      </c>
      <c r="L1458" s="81" t="str">
        <f t="shared" si="253"/>
        <v/>
      </c>
      <c r="M1458" s="53" t="str">
        <f>IF(K1458="","",COUNTIF($K$7:K1458,"ﾘｽﾄ１"))</f>
        <v/>
      </c>
      <c r="N1458" s="53" t="str">
        <f t="shared" si="254"/>
        <v/>
      </c>
      <c r="O1458" s="54" t="str">
        <f t="shared" si="255"/>
        <v/>
      </c>
      <c r="P1458" s="53" t="str">
        <f t="shared" si="246"/>
        <v/>
      </c>
      <c r="Q1458" s="52" t="str">
        <f t="shared" si="247"/>
        <v/>
      </c>
      <c r="R1458" s="55" t="str">
        <f t="shared" si="248"/>
        <v/>
      </c>
      <c r="S1458" s="52" t="str">
        <f t="shared" si="256"/>
        <v/>
      </c>
      <c r="T1458" s="81" t="str">
        <f t="shared" si="249"/>
        <v/>
      </c>
      <c r="U1458" s="53" t="str">
        <f>IF(S1458="","",COUNTIF($S$7:S1458,"該当２"))</f>
        <v/>
      </c>
      <c r="V1458" s="56" t="str">
        <f t="shared" si="250"/>
        <v/>
      </c>
      <c r="W1458" s="81" t="str">
        <f t="shared" si="251"/>
        <v/>
      </c>
      <c r="X1458" s="53" t="str">
        <f>IF(V1458="","",COUNTIF($V$7:V1458,"該当３"))</f>
        <v/>
      </c>
    </row>
    <row r="1459" spans="1:24">
      <c r="A1459" s="237">
        <v>2020503000</v>
      </c>
      <c r="B1459" s="237">
        <v>20</v>
      </c>
      <c r="C1459" s="238">
        <v>205</v>
      </c>
      <c r="D1459" s="239">
        <v>3</v>
      </c>
      <c r="E1459" s="238">
        <v>0</v>
      </c>
      <c r="F1459" s="237" t="s">
        <v>511</v>
      </c>
      <c r="G1459" s="237" t="s">
        <v>1635</v>
      </c>
      <c r="H1459" s="237" t="s">
        <v>1671</v>
      </c>
      <c r="I1459" s="237"/>
      <c r="J1459" s="51"/>
      <c r="K1459" s="52" t="str">
        <f t="shared" si="252"/>
        <v/>
      </c>
      <c r="L1459" s="81" t="str">
        <f t="shared" si="253"/>
        <v/>
      </c>
      <c r="M1459" s="53" t="str">
        <f>IF(K1459="","",COUNTIF($K$7:K1459,"ﾘｽﾄ１"))</f>
        <v/>
      </c>
      <c r="N1459" s="53" t="str">
        <f t="shared" si="254"/>
        <v/>
      </c>
      <c r="O1459" s="54" t="str">
        <f t="shared" si="255"/>
        <v/>
      </c>
      <c r="P1459" s="53" t="str">
        <f t="shared" si="246"/>
        <v/>
      </c>
      <c r="Q1459" s="52" t="str">
        <f t="shared" si="247"/>
        <v/>
      </c>
      <c r="R1459" s="55" t="str">
        <f t="shared" si="248"/>
        <v/>
      </c>
      <c r="S1459" s="52" t="str">
        <f t="shared" si="256"/>
        <v/>
      </c>
      <c r="T1459" s="81" t="str">
        <f t="shared" si="249"/>
        <v/>
      </c>
      <c r="U1459" s="53" t="str">
        <f>IF(S1459="","",COUNTIF($S$7:S1459,"該当２"))</f>
        <v/>
      </c>
      <c r="V1459" s="56" t="str">
        <f t="shared" si="250"/>
        <v/>
      </c>
      <c r="W1459" s="81" t="str">
        <f t="shared" si="251"/>
        <v/>
      </c>
      <c r="X1459" s="53" t="str">
        <f>IF(V1459="","",COUNTIF($V$7:V1459,"該当３"))</f>
        <v/>
      </c>
    </row>
    <row r="1460" spans="1:24">
      <c r="A1460" s="237">
        <v>2020503001</v>
      </c>
      <c r="B1460" s="237">
        <v>20</v>
      </c>
      <c r="C1460" s="238">
        <v>205</v>
      </c>
      <c r="D1460" s="239">
        <v>3</v>
      </c>
      <c r="E1460" s="238">
        <v>1</v>
      </c>
      <c r="F1460" s="237" t="s">
        <v>511</v>
      </c>
      <c r="G1460" s="237" t="s">
        <v>1635</v>
      </c>
      <c r="H1460" s="237" t="s">
        <v>1671</v>
      </c>
      <c r="I1460" s="237" t="s">
        <v>760</v>
      </c>
      <c r="J1460" s="51"/>
      <c r="K1460" s="52" t="str">
        <f t="shared" si="252"/>
        <v/>
      </c>
      <c r="L1460" s="81" t="str">
        <f t="shared" si="253"/>
        <v/>
      </c>
      <c r="M1460" s="53" t="str">
        <f>IF(K1460="","",COUNTIF($K$7:K1460,"ﾘｽﾄ１"))</f>
        <v/>
      </c>
      <c r="N1460" s="53" t="str">
        <f t="shared" si="254"/>
        <v/>
      </c>
      <c r="O1460" s="54" t="str">
        <f t="shared" si="255"/>
        <v/>
      </c>
      <c r="P1460" s="53" t="str">
        <f t="shared" si="246"/>
        <v/>
      </c>
      <c r="Q1460" s="52" t="str">
        <f t="shared" si="247"/>
        <v/>
      </c>
      <c r="R1460" s="55" t="str">
        <f t="shared" si="248"/>
        <v/>
      </c>
      <c r="S1460" s="52" t="str">
        <f t="shared" si="256"/>
        <v/>
      </c>
      <c r="T1460" s="81" t="str">
        <f t="shared" si="249"/>
        <v/>
      </c>
      <c r="U1460" s="53" t="str">
        <f>IF(S1460="","",COUNTIF($S$7:S1460,"該当２"))</f>
        <v/>
      </c>
      <c r="V1460" s="56" t="str">
        <f t="shared" si="250"/>
        <v/>
      </c>
      <c r="W1460" s="81" t="str">
        <f t="shared" si="251"/>
        <v/>
      </c>
      <c r="X1460" s="53" t="str">
        <f>IF(V1460="","",COUNTIF($V$7:V1460,"該当３"))</f>
        <v/>
      </c>
    </row>
    <row r="1461" spans="1:24">
      <c r="A1461" s="237">
        <v>2020503002</v>
      </c>
      <c r="B1461" s="237">
        <v>20</v>
      </c>
      <c r="C1461" s="238">
        <v>205</v>
      </c>
      <c r="D1461" s="239">
        <v>3</v>
      </c>
      <c r="E1461" s="238">
        <v>2</v>
      </c>
      <c r="F1461" s="237" t="s">
        <v>511</v>
      </c>
      <c r="G1461" s="237" t="s">
        <v>1635</v>
      </c>
      <c r="H1461" s="237" t="s">
        <v>1671</v>
      </c>
      <c r="I1461" s="237" t="s">
        <v>1672</v>
      </c>
      <c r="J1461" s="51"/>
      <c r="K1461" s="52" t="str">
        <f t="shared" si="252"/>
        <v/>
      </c>
      <c r="L1461" s="81" t="str">
        <f t="shared" si="253"/>
        <v/>
      </c>
      <c r="M1461" s="53" t="str">
        <f>IF(K1461="","",COUNTIF($K$7:K1461,"ﾘｽﾄ１"))</f>
        <v/>
      </c>
      <c r="N1461" s="53" t="str">
        <f t="shared" si="254"/>
        <v/>
      </c>
      <c r="O1461" s="54" t="str">
        <f t="shared" si="255"/>
        <v/>
      </c>
      <c r="P1461" s="53" t="str">
        <f t="shared" si="246"/>
        <v/>
      </c>
      <c r="Q1461" s="52" t="str">
        <f t="shared" si="247"/>
        <v/>
      </c>
      <c r="R1461" s="55" t="str">
        <f t="shared" si="248"/>
        <v/>
      </c>
      <c r="S1461" s="52" t="str">
        <f t="shared" si="256"/>
        <v/>
      </c>
      <c r="T1461" s="81" t="str">
        <f t="shared" si="249"/>
        <v/>
      </c>
      <c r="U1461" s="53" t="str">
        <f>IF(S1461="","",COUNTIF($S$7:S1461,"該当２"))</f>
        <v/>
      </c>
      <c r="V1461" s="56" t="str">
        <f t="shared" si="250"/>
        <v/>
      </c>
      <c r="W1461" s="81" t="str">
        <f t="shared" si="251"/>
        <v/>
      </c>
      <c r="X1461" s="53" t="str">
        <f>IF(V1461="","",COUNTIF($V$7:V1461,"該当３"))</f>
        <v/>
      </c>
    </row>
    <row r="1462" spans="1:24">
      <c r="A1462" s="237">
        <v>2020503003</v>
      </c>
      <c r="B1462" s="237">
        <v>20</v>
      </c>
      <c r="C1462" s="238">
        <v>205</v>
      </c>
      <c r="D1462" s="239">
        <v>3</v>
      </c>
      <c r="E1462" s="238">
        <v>3</v>
      </c>
      <c r="F1462" s="237" t="s">
        <v>511</v>
      </c>
      <c r="G1462" s="237" t="s">
        <v>1635</v>
      </c>
      <c r="H1462" s="237" t="s">
        <v>1671</v>
      </c>
      <c r="I1462" s="237" t="s">
        <v>1673</v>
      </c>
      <c r="J1462" s="51"/>
      <c r="K1462" s="52" t="str">
        <f t="shared" si="252"/>
        <v/>
      </c>
      <c r="L1462" s="81" t="str">
        <f t="shared" si="253"/>
        <v/>
      </c>
      <c r="M1462" s="53" t="str">
        <f>IF(K1462="","",COUNTIF($K$7:K1462,"ﾘｽﾄ１"))</f>
        <v/>
      </c>
      <c r="N1462" s="53" t="str">
        <f t="shared" si="254"/>
        <v/>
      </c>
      <c r="O1462" s="54" t="str">
        <f t="shared" si="255"/>
        <v/>
      </c>
      <c r="P1462" s="53" t="str">
        <f t="shared" si="246"/>
        <v/>
      </c>
      <c r="Q1462" s="52" t="str">
        <f t="shared" si="247"/>
        <v/>
      </c>
      <c r="R1462" s="55" t="str">
        <f t="shared" si="248"/>
        <v/>
      </c>
      <c r="S1462" s="52" t="str">
        <f t="shared" si="256"/>
        <v/>
      </c>
      <c r="T1462" s="81" t="str">
        <f t="shared" si="249"/>
        <v/>
      </c>
      <c r="U1462" s="53" t="str">
        <f>IF(S1462="","",COUNTIF($S$7:S1462,"該当２"))</f>
        <v/>
      </c>
      <c r="V1462" s="56" t="str">
        <f t="shared" si="250"/>
        <v/>
      </c>
      <c r="W1462" s="81" t="str">
        <f t="shared" si="251"/>
        <v/>
      </c>
      <c r="X1462" s="53" t="str">
        <f>IF(V1462="","",COUNTIF($V$7:V1462,"該当３"))</f>
        <v/>
      </c>
    </row>
    <row r="1463" spans="1:24">
      <c r="A1463" s="237">
        <v>2020503004</v>
      </c>
      <c r="B1463" s="237">
        <v>20</v>
      </c>
      <c r="C1463" s="238">
        <v>205</v>
      </c>
      <c r="D1463" s="239">
        <v>3</v>
      </c>
      <c r="E1463" s="238">
        <v>4</v>
      </c>
      <c r="F1463" s="237" t="s">
        <v>511</v>
      </c>
      <c r="G1463" s="237" t="s">
        <v>1635</v>
      </c>
      <c r="H1463" s="237" t="s">
        <v>1671</v>
      </c>
      <c r="I1463" s="237" t="s">
        <v>665</v>
      </c>
      <c r="J1463" s="51"/>
      <c r="K1463" s="52" t="str">
        <f t="shared" si="252"/>
        <v/>
      </c>
      <c r="L1463" s="81" t="str">
        <f t="shared" si="253"/>
        <v/>
      </c>
      <c r="M1463" s="53" t="str">
        <f>IF(K1463="","",COUNTIF($K$7:K1463,"ﾘｽﾄ１"))</f>
        <v/>
      </c>
      <c r="N1463" s="53" t="str">
        <f t="shared" si="254"/>
        <v/>
      </c>
      <c r="O1463" s="54" t="str">
        <f t="shared" si="255"/>
        <v/>
      </c>
      <c r="P1463" s="53" t="str">
        <f t="shared" si="246"/>
        <v/>
      </c>
      <c r="Q1463" s="52" t="str">
        <f t="shared" si="247"/>
        <v/>
      </c>
      <c r="R1463" s="55" t="str">
        <f t="shared" si="248"/>
        <v/>
      </c>
      <c r="S1463" s="52" t="str">
        <f t="shared" si="256"/>
        <v/>
      </c>
      <c r="T1463" s="81" t="str">
        <f t="shared" si="249"/>
        <v/>
      </c>
      <c r="U1463" s="53" t="str">
        <f>IF(S1463="","",COUNTIF($S$7:S1463,"該当２"))</f>
        <v/>
      </c>
      <c r="V1463" s="56" t="str">
        <f t="shared" si="250"/>
        <v/>
      </c>
      <c r="W1463" s="81" t="str">
        <f t="shared" si="251"/>
        <v/>
      </c>
      <c r="X1463" s="53" t="str">
        <f>IF(V1463="","",COUNTIF($V$7:V1463,"該当３"))</f>
        <v/>
      </c>
    </row>
    <row r="1464" spans="1:24">
      <c r="A1464" s="237">
        <v>2020503005</v>
      </c>
      <c r="B1464" s="237">
        <v>20</v>
      </c>
      <c r="C1464" s="238">
        <v>205</v>
      </c>
      <c r="D1464" s="239">
        <v>3</v>
      </c>
      <c r="E1464" s="238">
        <v>5</v>
      </c>
      <c r="F1464" s="237" t="s">
        <v>511</v>
      </c>
      <c r="G1464" s="237" t="s">
        <v>1635</v>
      </c>
      <c r="H1464" s="237" t="s">
        <v>1671</v>
      </c>
      <c r="I1464" s="237" t="s">
        <v>1674</v>
      </c>
      <c r="J1464" s="51"/>
      <c r="K1464" s="52" t="str">
        <f t="shared" si="252"/>
        <v/>
      </c>
      <c r="L1464" s="81" t="str">
        <f t="shared" si="253"/>
        <v/>
      </c>
      <c r="M1464" s="53" t="str">
        <f>IF(K1464="","",COUNTIF($K$7:K1464,"ﾘｽﾄ１"))</f>
        <v/>
      </c>
      <c r="N1464" s="53" t="str">
        <f t="shared" si="254"/>
        <v/>
      </c>
      <c r="O1464" s="54" t="str">
        <f t="shared" si="255"/>
        <v/>
      </c>
      <c r="P1464" s="53" t="str">
        <f t="shared" si="246"/>
        <v/>
      </c>
      <c r="Q1464" s="52" t="str">
        <f t="shared" si="247"/>
        <v/>
      </c>
      <c r="R1464" s="55" t="str">
        <f t="shared" si="248"/>
        <v/>
      </c>
      <c r="S1464" s="52" t="str">
        <f t="shared" si="256"/>
        <v/>
      </c>
      <c r="T1464" s="81" t="str">
        <f t="shared" si="249"/>
        <v/>
      </c>
      <c r="U1464" s="53" t="str">
        <f>IF(S1464="","",COUNTIF($S$7:S1464,"該当２"))</f>
        <v/>
      </c>
      <c r="V1464" s="56" t="str">
        <f t="shared" si="250"/>
        <v/>
      </c>
      <c r="W1464" s="81" t="str">
        <f t="shared" si="251"/>
        <v/>
      </c>
      <c r="X1464" s="53" t="str">
        <f>IF(V1464="","",COUNTIF($V$7:V1464,"該当３"))</f>
        <v/>
      </c>
    </row>
    <row r="1465" spans="1:24">
      <c r="A1465" s="237">
        <v>2020503006</v>
      </c>
      <c r="B1465" s="237">
        <v>20</v>
      </c>
      <c r="C1465" s="238">
        <v>205</v>
      </c>
      <c r="D1465" s="239">
        <v>3</v>
      </c>
      <c r="E1465" s="238">
        <v>6</v>
      </c>
      <c r="F1465" s="237" t="s">
        <v>511</v>
      </c>
      <c r="G1465" s="237" t="s">
        <v>1635</v>
      </c>
      <c r="H1465" s="237" t="s">
        <v>1671</v>
      </c>
      <c r="I1465" s="237" t="s">
        <v>1675</v>
      </c>
      <c r="J1465" s="51"/>
      <c r="K1465" s="52" t="str">
        <f t="shared" si="252"/>
        <v/>
      </c>
      <c r="L1465" s="81" t="str">
        <f t="shared" si="253"/>
        <v/>
      </c>
      <c r="M1465" s="53" t="str">
        <f>IF(K1465="","",COUNTIF($K$7:K1465,"ﾘｽﾄ１"))</f>
        <v/>
      </c>
      <c r="N1465" s="53" t="str">
        <f t="shared" si="254"/>
        <v/>
      </c>
      <c r="O1465" s="54" t="str">
        <f t="shared" si="255"/>
        <v/>
      </c>
      <c r="P1465" s="53" t="str">
        <f t="shared" si="246"/>
        <v/>
      </c>
      <c r="Q1465" s="52" t="str">
        <f t="shared" si="247"/>
        <v/>
      </c>
      <c r="R1465" s="55" t="str">
        <f t="shared" si="248"/>
        <v/>
      </c>
      <c r="S1465" s="52" t="str">
        <f t="shared" si="256"/>
        <v/>
      </c>
      <c r="T1465" s="81" t="str">
        <f t="shared" si="249"/>
        <v/>
      </c>
      <c r="U1465" s="53" t="str">
        <f>IF(S1465="","",COUNTIF($S$7:S1465,"該当２"))</f>
        <v/>
      </c>
      <c r="V1465" s="56" t="str">
        <f t="shared" si="250"/>
        <v/>
      </c>
      <c r="W1465" s="81" t="str">
        <f t="shared" si="251"/>
        <v/>
      </c>
      <c r="X1465" s="53" t="str">
        <f>IF(V1465="","",COUNTIF($V$7:V1465,"該当３"))</f>
        <v/>
      </c>
    </row>
    <row r="1466" spans="1:24">
      <c r="A1466" s="237">
        <v>2020503007</v>
      </c>
      <c r="B1466" s="237">
        <v>20</v>
      </c>
      <c r="C1466" s="238">
        <v>205</v>
      </c>
      <c r="D1466" s="239">
        <v>3</v>
      </c>
      <c r="E1466" s="238">
        <v>7</v>
      </c>
      <c r="F1466" s="237" t="s">
        <v>511</v>
      </c>
      <c r="G1466" s="237" t="s">
        <v>1635</v>
      </c>
      <c r="H1466" s="237" t="s">
        <v>1671</v>
      </c>
      <c r="I1466" s="237" t="s">
        <v>1676</v>
      </c>
      <c r="J1466" s="51"/>
      <c r="K1466" s="52" t="str">
        <f t="shared" si="252"/>
        <v/>
      </c>
      <c r="L1466" s="81" t="str">
        <f t="shared" si="253"/>
        <v/>
      </c>
      <c r="M1466" s="53" t="str">
        <f>IF(K1466="","",COUNTIF($K$7:K1466,"ﾘｽﾄ１"))</f>
        <v/>
      </c>
      <c r="N1466" s="53" t="str">
        <f t="shared" si="254"/>
        <v/>
      </c>
      <c r="O1466" s="54" t="str">
        <f t="shared" si="255"/>
        <v/>
      </c>
      <c r="P1466" s="53" t="str">
        <f t="shared" si="246"/>
        <v/>
      </c>
      <c r="Q1466" s="52" t="str">
        <f t="shared" si="247"/>
        <v/>
      </c>
      <c r="R1466" s="55" t="str">
        <f t="shared" si="248"/>
        <v/>
      </c>
      <c r="S1466" s="52" t="str">
        <f t="shared" si="256"/>
        <v/>
      </c>
      <c r="T1466" s="81" t="str">
        <f t="shared" si="249"/>
        <v/>
      </c>
      <c r="U1466" s="53" t="str">
        <f>IF(S1466="","",COUNTIF($S$7:S1466,"該当２"))</f>
        <v/>
      </c>
      <c r="V1466" s="56" t="str">
        <f t="shared" si="250"/>
        <v/>
      </c>
      <c r="W1466" s="81" t="str">
        <f t="shared" si="251"/>
        <v/>
      </c>
      <c r="X1466" s="53" t="str">
        <f>IF(V1466="","",COUNTIF($V$7:V1466,"該当３"))</f>
        <v/>
      </c>
    </row>
    <row r="1467" spans="1:24">
      <c r="A1467" s="237">
        <v>2020503008</v>
      </c>
      <c r="B1467" s="237">
        <v>20</v>
      </c>
      <c r="C1467" s="238">
        <v>205</v>
      </c>
      <c r="D1467" s="239">
        <v>3</v>
      </c>
      <c r="E1467" s="238">
        <v>8</v>
      </c>
      <c r="F1467" s="237" t="s">
        <v>511</v>
      </c>
      <c r="G1467" s="237" t="s">
        <v>1635</v>
      </c>
      <c r="H1467" s="237" t="s">
        <v>1671</v>
      </c>
      <c r="I1467" s="237" t="s">
        <v>1677</v>
      </c>
      <c r="J1467" s="51"/>
      <c r="K1467" s="52" t="str">
        <f t="shared" si="252"/>
        <v/>
      </c>
      <c r="L1467" s="81" t="str">
        <f t="shared" si="253"/>
        <v/>
      </c>
      <c r="M1467" s="53" t="str">
        <f>IF(K1467="","",COUNTIF($K$7:K1467,"ﾘｽﾄ１"))</f>
        <v/>
      </c>
      <c r="N1467" s="53" t="str">
        <f t="shared" si="254"/>
        <v/>
      </c>
      <c r="O1467" s="54" t="str">
        <f t="shared" si="255"/>
        <v/>
      </c>
      <c r="P1467" s="53" t="str">
        <f t="shared" si="246"/>
        <v/>
      </c>
      <c r="Q1467" s="52" t="str">
        <f t="shared" si="247"/>
        <v/>
      </c>
      <c r="R1467" s="55" t="str">
        <f t="shared" si="248"/>
        <v/>
      </c>
      <c r="S1467" s="52" t="str">
        <f t="shared" si="256"/>
        <v/>
      </c>
      <c r="T1467" s="81" t="str">
        <f t="shared" si="249"/>
        <v/>
      </c>
      <c r="U1467" s="53" t="str">
        <f>IF(S1467="","",COUNTIF($S$7:S1467,"該当２"))</f>
        <v/>
      </c>
      <c r="V1467" s="56" t="str">
        <f t="shared" si="250"/>
        <v/>
      </c>
      <c r="W1467" s="81" t="str">
        <f t="shared" si="251"/>
        <v/>
      </c>
      <c r="X1467" s="53" t="str">
        <f>IF(V1467="","",COUNTIF($V$7:V1467,"該当３"))</f>
        <v/>
      </c>
    </row>
    <row r="1468" spans="1:24">
      <c r="A1468" s="237">
        <v>2020503009</v>
      </c>
      <c r="B1468" s="237">
        <v>20</v>
      </c>
      <c r="C1468" s="238">
        <v>205</v>
      </c>
      <c r="D1468" s="239">
        <v>3</v>
      </c>
      <c r="E1468" s="238">
        <v>9</v>
      </c>
      <c r="F1468" s="237" t="s">
        <v>511</v>
      </c>
      <c r="G1468" s="237" t="s">
        <v>1635</v>
      </c>
      <c r="H1468" s="237" t="s">
        <v>1671</v>
      </c>
      <c r="I1468" s="237" t="s">
        <v>1678</v>
      </c>
      <c r="J1468" s="51"/>
      <c r="K1468" s="52" t="str">
        <f t="shared" si="252"/>
        <v/>
      </c>
      <c r="L1468" s="81" t="str">
        <f t="shared" si="253"/>
        <v/>
      </c>
      <c r="M1468" s="53" t="str">
        <f>IF(K1468="","",COUNTIF($K$7:K1468,"ﾘｽﾄ１"))</f>
        <v/>
      </c>
      <c r="N1468" s="53" t="str">
        <f t="shared" si="254"/>
        <v/>
      </c>
      <c r="O1468" s="54" t="str">
        <f t="shared" si="255"/>
        <v/>
      </c>
      <c r="P1468" s="53" t="str">
        <f t="shared" si="246"/>
        <v/>
      </c>
      <c r="Q1468" s="52" t="str">
        <f t="shared" si="247"/>
        <v/>
      </c>
      <c r="R1468" s="55" t="str">
        <f t="shared" si="248"/>
        <v/>
      </c>
      <c r="S1468" s="52" t="str">
        <f t="shared" si="256"/>
        <v/>
      </c>
      <c r="T1468" s="81" t="str">
        <f t="shared" si="249"/>
        <v/>
      </c>
      <c r="U1468" s="53" t="str">
        <f>IF(S1468="","",COUNTIF($S$7:S1468,"該当２"))</f>
        <v/>
      </c>
      <c r="V1468" s="56" t="str">
        <f t="shared" si="250"/>
        <v/>
      </c>
      <c r="W1468" s="81" t="str">
        <f t="shared" si="251"/>
        <v/>
      </c>
      <c r="X1468" s="53" t="str">
        <f>IF(V1468="","",COUNTIF($V$7:V1468,"該当３"))</f>
        <v/>
      </c>
    </row>
    <row r="1469" spans="1:24">
      <c r="A1469" s="237">
        <v>2020503010</v>
      </c>
      <c r="B1469" s="237">
        <v>20</v>
      </c>
      <c r="C1469" s="238">
        <v>205</v>
      </c>
      <c r="D1469" s="239">
        <v>3</v>
      </c>
      <c r="E1469" s="238">
        <v>10</v>
      </c>
      <c r="F1469" s="237" t="s">
        <v>511</v>
      </c>
      <c r="G1469" s="237" t="s">
        <v>1635</v>
      </c>
      <c r="H1469" s="237" t="s">
        <v>1671</v>
      </c>
      <c r="I1469" s="237" t="s">
        <v>1679</v>
      </c>
      <c r="J1469" s="51"/>
      <c r="K1469" s="52" t="str">
        <f t="shared" si="252"/>
        <v/>
      </c>
      <c r="L1469" s="81" t="str">
        <f t="shared" si="253"/>
        <v/>
      </c>
      <c r="M1469" s="53" t="str">
        <f>IF(K1469="","",COUNTIF($K$7:K1469,"ﾘｽﾄ１"))</f>
        <v/>
      </c>
      <c r="N1469" s="53" t="str">
        <f t="shared" si="254"/>
        <v/>
      </c>
      <c r="O1469" s="54" t="str">
        <f t="shared" si="255"/>
        <v/>
      </c>
      <c r="P1469" s="53" t="str">
        <f t="shared" si="246"/>
        <v/>
      </c>
      <c r="Q1469" s="52" t="str">
        <f t="shared" si="247"/>
        <v/>
      </c>
      <c r="R1469" s="55" t="str">
        <f t="shared" si="248"/>
        <v/>
      </c>
      <c r="S1469" s="52" t="str">
        <f t="shared" si="256"/>
        <v/>
      </c>
      <c r="T1469" s="81" t="str">
        <f t="shared" si="249"/>
        <v/>
      </c>
      <c r="U1469" s="53" t="str">
        <f>IF(S1469="","",COUNTIF($S$7:S1469,"該当２"))</f>
        <v/>
      </c>
      <c r="V1469" s="56" t="str">
        <f t="shared" si="250"/>
        <v/>
      </c>
      <c r="W1469" s="81" t="str">
        <f t="shared" si="251"/>
        <v/>
      </c>
      <c r="X1469" s="53" t="str">
        <f>IF(V1469="","",COUNTIF($V$7:V1469,"該当３"))</f>
        <v/>
      </c>
    </row>
    <row r="1470" spans="1:24">
      <c r="A1470" s="237">
        <v>2020503011</v>
      </c>
      <c r="B1470" s="237">
        <v>20</v>
      </c>
      <c r="C1470" s="238">
        <v>205</v>
      </c>
      <c r="D1470" s="239">
        <v>3</v>
      </c>
      <c r="E1470" s="238">
        <v>11</v>
      </c>
      <c r="F1470" s="237" t="s">
        <v>511</v>
      </c>
      <c r="G1470" s="237" t="s">
        <v>1635</v>
      </c>
      <c r="H1470" s="237" t="s">
        <v>1671</v>
      </c>
      <c r="I1470" s="237" t="s">
        <v>1680</v>
      </c>
      <c r="J1470" s="51"/>
      <c r="K1470" s="52" t="str">
        <f t="shared" si="252"/>
        <v/>
      </c>
      <c r="L1470" s="81" t="str">
        <f t="shared" si="253"/>
        <v/>
      </c>
      <c r="M1470" s="53" t="str">
        <f>IF(K1470="","",COUNTIF($K$7:K1470,"ﾘｽﾄ１"))</f>
        <v/>
      </c>
      <c r="N1470" s="53" t="str">
        <f t="shared" si="254"/>
        <v/>
      </c>
      <c r="O1470" s="54" t="str">
        <f t="shared" si="255"/>
        <v/>
      </c>
      <c r="P1470" s="53" t="str">
        <f t="shared" si="246"/>
        <v/>
      </c>
      <c r="Q1470" s="52" t="str">
        <f t="shared" si="247"/>
        <v/>
      </c>
      <c r="R1470" s="55" t="str">
        <f t="shared" si="248"/>
        <v/>
      </c>
      <c r="S1470" s="52" t="str">
        <f t="shared" si="256"/>
        <v/>
      </c>
      <c r="T1470" s="81" t="str">
        <f t="shared" si="249"/>
        <v/>
      </c>
      <c r="U1470" s="53" t="str">
        <f>IF(S1470="","",COUNTIF($S$7:S1470,"該当２"))</f>
        <v/>
      </c>
      <c r="V1470" s="56" t="str">
        <f t="shared" si="250"/>
        <v/>
      </c>
      <c r="W1470" s="81" t="str">
        <f t="shared" si="251"/>
        <v/>
      </c>
      <c r="X1470" s="53" t="str">
        <f>IF(V1470="","",COUNTIF($V$7:V1470,"該当３"))</f>
        <v/>
      </c>
    </row>
    <row r="1471" spans="1:24">
      <c r="A1471" s="237">
        <v>2020503012</v>
      </c>
      <c r="B1471" s="237">
        <v>20</v>
      </c>
      <c r="C1471" s="238">
        <v>205</v>
      </c>
      <c r="D1471" s="239">
        <v>3</v>
      </c>
      <c r="E1471" s="238">
        <v>12</v>
      </c>
      <c r="F1471" s="237" t="s">
        <v>511</v>
      </c>
      <c r="G1471" s="237" t="s">
        <v>1635</v>
      </c>
      <c r="H1471" s="237" t="s">
        <v>1671</v>
      </c>
      <c r="I1471" s="237" t="s">
        <v>1681</v>
      </c>
      <c r="J1471" s="51"/>
      <c r="K1471" s="52" t="str">
        <f t="shared" si="252"/>
        <v/>
      </c>
      <c r="L1471" s="81" t="str">
        <f t="shared" si="253"/>
        <v/>
      </c>
      <c r="M1471" s="53" t="str">
        <f>IF(K1471="","",COUNTIF($K$7:K1471,"ﾘｽﾄ１"))</f>
        <v/>
      </c>
      <c r="N1471" s="53" t="str">
        <f t="shared" si="254"/>
        <v/>
      </c>
      <c r="O1471" s="54" t="str">
        <f t="shared" si="255"/>
        <v/>
      </c>
      <c r="P1471" s="53" t="str">
        <f t="shared" si="246"/>
        <v/>
      </c>
      <c r="Q1471" s="52" t="str">
        <f t="shared" si="247"/>
        <v/>
      </c>
      <c r="R1471" s="55" t="str">
        <f t="shared" si="248"/>
        <v/>
      </c>
      <c r="S1471" s="52" t="str">
        <f t="shared" si="256"/>
        <v/>
      </c>
      <c r="T1471" s="81" t="str">
        <f t="shared" si="249"/>
        <v/>
      </c>
      <c r="U1471" s="53" t="str">
        <f>IF(S1471="","",COUNTIF($S$7:S1471,"該当２"))</f>
        <v/>
      </c>
      <c r="V1471" s="56" t="str">
        <f t="shared" si="250"/>
        <v/>
      </c>
      <c r="W1471" s="81" t="str">
        <f t="shared" si="251"/>
        <v/>
      </c>
      <c r="X1471" s="53" t="str">
        <f>IF(V1471="","",COUNTIF($V$7:V1471,"該当３"))</f>
        <v/>
      </c>
    </row>
    <row r="1472" spans="1:24">
      <c r="A1472" s="237">
        <v>2020503013</v>
      </c>
      <c r="B1472" s="237">
        <v>20</v>
      </c>
      <c r="C1472" s="238">
        <v>205</v>
      </c>
      <c r="D1472" s="239">
        <v>3</v>
      </c>
      <c r="E1472" s="238">
        <v>13</v>
      </c>
      <c r="F1472" s="237" t="s">
        <v>511</v>
      </c>
      <c r="G1472" s="237" t="s">
        <v>1635</v>
      </c>
      <c r="H1472" s="237" t="s">
        <v>1671</v>
      </c>
      <c r="I1472" s="237" t="s">
        <v>1682</v>
      </c>
      <c r="J1472" s="51"/>
      <c r="K1472" s="52" t="str">
        <f t="shared" si="252"/>
        <v/>
      </c>
      <c r="L1472" s="81" t="str">
        <f t="shared" si="253"/>
        <v/>
      </c>
      <c r="M1472" s="53" t="str">
        <f>IF(K1472="","",COUNTIF($K$7:K1472,"ﾘｽﾄ１"))</f>
        <v/>
      </c>
      <c r="N1472" s="53" t="str">
        <f t="shared" si="254"/>
        <v/>
      </c>
      <c r="O1472" s="54" t="str">
        <f t="shared" si="255"/>
        <v/>
      </c>
      <c r="P1472" s="53" t="str">
        <f t="shared" si="246"/>
        <v/>
      </c>
      <c r="Q1472" s="52" t="str">
        <f t="shared" si="247"/>
        <v/>
      </c>
      <c r="R1472" s="55" t="str">
        <f t="shared" si="248"/>
        <v/>
      </c>
      <c r="S1472" s="52" t="str">
        <f t="shared" si="256"/>
        <v/>
      </c>
      <c r="T1472" s="81" t="str">
        <f t="shared" si="249"/>
        <v/>
      </c>
      <c r="U1472" s="53" t="str">
        <f>IF(S1472="","",COUNTIF($S$7:S1472,"該当２"))</f>
        <v/>
      </c>
      <c r="V1472" s="56" t="str">
        <f t="shared" si="250"/>
        <v/>
      </c>
      <c r="W1472" s="81" t="str">
        <f t="shared" si="251"/>
        <v/>
      </c>
      <c r="X1472" s="53" t="str">
        <f>IF(V1472="","",COUNTIF($V$7:V1472,"該当３"))</f>
        <v/>
      </c>
    </row>
    <row r="1473" spans="1:24">
      <c r="A1473" s="237">
        <v>2020503014</v>
      </c>
      <c r="B1473" s="237">
        <v>20</v>
      </c>
      <c r="C1473" s="238">
        <v>205</v>
      </c>
      <c r="D1473" s="239">
        <v>3</v>
      </c>
      <c r="E1473" s="238">
        <v>14</v>
      </c>
      <c r="F1473" s="237" t="s">
        <v>511</v>
      </c>
      <c r="G1473" s="237" t="s">
        <v>1635</v>
      </c>
      <c r="H1473" s="237" t="s">
        <v>1671</v>
      </c>
      <c r="I1473" s="237" t="s">
        <v>1683</v>
      </c>
      <c r="J1473" s="51"/>
      <c r="K1473" s="52" t="str">
        <f t="shared" si="252"/>
        <v/>
      </c>
      <c r="L1473" s="81" t="str">
        <f t="shared" si="253"/>
        <v/>
      </c>
      <c r="M1473" s="53" t="str">
        <f>IF(K1473="","",COUNTIF($K$7:K1473,"ﾘｽﾄ１"))</f>
        <v/>
      </c>
      <c r="N1473" s="53" t="str">
        <f t="shared" si="254"/>
        <v/>
      </c>
      <c r="O1473" s="54" t="str">
        <f t="shared" si="255"/>
        <v/>
      </c>
      <c r="P1473" s="53" t="str">
        <f t="shared" si="246"/>
        <v/>
      </c>
      <c r="Q1473" s="52" t="str">
        <f t="shared" si="247"/>
        <v/>
      </c>
      <c r="R1473" s="55" t="str">
        <f t="shared" si="248"/>
        <v/>
      </c>
      <c r="S1473" s="52" t="str">
        <f t="shared" si="256"/>
        <v/>
      </c>
      <c r="T1473" s="81" t="str">
        <f t="shared" si="249"/>
        <v/>
      </c>
      <c r="U1473" s="53" t="str">
        <f>IF(S1473="","",COUNTIF($S$7:S1473,"該当２"))</f>
        <v/>
      </c>
      <c r="V1473" s="56" t="str">
        <f t="shared" si="250"/>
        <v/>
      </c>
      <c r="W1473" s="81" t="str">
        <f t="shared" si="251"/>
        <v/>
      </c>
      <c r="X1473" s="53" t="str">
        <f>IF(V1473="","",COUNTIF($V$7:V1473,"該当３"))</f>
        <v/>
      </c>
    </row>
    <row r="1474" spans="1:24">
      <c r="A1474" s="237">
        <v>2020503015</v>
      </c>
      <c r="B1474" s="237">
        <v>20</v>
      </c>
      <c r="C1474" s="238">
        <v>205</v>
      </c>
      <c r="D1474" s="239">
        <v>3</v>
      </c>
      <c r="E1474" s="238">
        <v>15</v>
      </c>
      <c r="F1474" s="237" t="s">
        <v>511</v>
      </c>
      <c r="G1474" s="237" t="s">
        <v>1635</v>
      </c>
      <c r="H1474" s="237" t="s">
        <v>1671</v>
      </c>
      <c r="I1474" s="237" t="s">
        <v>1684</v>
      </c>
      <c r="J1474" s="51"/>
      <c r="K1474" s="52" t="str">
        <f t="shared" si="252"/>
        <v/>
      </c>
      <c r="L1474" s="81" t="str">
        <f t="shared" si="253"/>
        <v/>
      </c>
      <c r="M1474" s="53" t="str">
        <f>IF(K1474="","",COUNTIF($K$7:K1474,"ﾘｽﾄ１"))</f>
        <v/>
      </c>
      <c r="N1474" s="53" t="str">
        <f t="shared" si="254"/>
        <v/>
      </c>
      <c r="O1474" s="54" t="str">
        <f t="shared" si="255"/>
        <v/>
      </c>
      <c r="P1474" s="53" t="str">
        <f t="shared" si="246"/>
        <v/>
      </c>
      <c r="Q1474" s="52" t="str">
        <f t="shared" si="247"/>
        <v/>
      </c>
      <c r="R1474" s="55" t="str">
        <f t="shared" si="248"/>
        <v/>
      </c>
      <c r="S1474" s="52" t="str">
        <f t="shared" si="256"/>
        <v/>
      </c>
      <c r="T1474" s="81" t="str">
        <f t="shared" si="249"/>
        <v/>
      </c>
      <c r="U1474" s="53" t="str">
        <f>IF(S1474="","",COUNTIF($S$7:S1474,"該当２"))</f>
        <v/>
      </c>
      <c r="V1474" s="56" t="str">
        <f t="shared" si="250"/>
        <v/>
      </c>
      <c r="W1474" s="81" t="str">
        <f t="shared" si="251"/>
        <v/>
      </c>
      <c r="X1474" s="53" t="str">
        <f>IF(V1474="","",COUNTIF($V$7:V1474,"該当３"))</f>
        <v/>
      </c>
    </row>
    <row r="1475" spans="1:24">
      <c r="A1475" s="237">
        <v>2020503016</v>
      </c>
      <c r="B1475" s="237">
        <v>20</v>
      </c>
      <c r="C1475" s="238">
        <v>205</v>
      </c>
      <c r="D1475" s="239">
        <v>3</v>
      </c>
      <c r="E1475" s="238">
        <v>16</v>
      </c>
      <c r="F1475" s="237" t="s">
        <v>511</v>
      </c>
      <c r="G1475" s="237" t="s">
        <v>1635</v>
      </c>
      <c r="H1475" s="237" t="s">
        <v>1671</v>
      </c>
      <c r="I1475" s="237" t="s">
        <v>1685</v>
      </c>
      <c r="J1475" s="51"/>
      <c r="K1475" s="52" t="str">
        <f t="shared" si="252"/>
        <v/>
      </c>
      <c r="L1475" s="81" t="str">
        <f t="shared" si="253"/>
        <v/>
      </c>
      <c r="M1475" s="53" t="str">
        <f>IF(K1475="","",COUNTIF($K$7:K1475,"ﾘｽﾄ１"))</f>
        <v/>
      </c>
      <c r="N1475" s="53" t="str">
        <f t="shared" si="254"/>
        <v/>
      </c>
      <c r="O1475" s="54" t="str">
        <f t="shared" si="255"/>
        <v/>
      </c>
      <c r="P1475" s="53" t="str">
        <f t="shared" si="246"/>
        <v/>
      </c>
      <c r="Q1475" s="52" t="str">
        <f t="shared" si="247"/>
        <v/>
      </c>
      <c r="R1475" s="55" t="str">
        <f t="shared" si="248"/>
        <v/>
      </c>
      <c r="S1475" s="52" t="str">
        <f t="shared" si="256"/>
        <v/>
      </c>
      <c r="T1475" s="81" t="str">
        <f t="shared" si="249"/>
        <v/>
      </c>
      <c r="U1475" s="53" t="str">
        <f>IF(S1475="","",COUNTIF($S$7:S1475,"該当２"))</f>
        <v/>
      </c>
      <c r="V1475" s="56" t="str">
        <f t="shared" si="250"/>
        <v/>
      </c>
      <c r="W1475" s="81" t="str">
        <f t="shared" si="251"/>
        <v/>
      </c>
      <c r="X1475" s="53" t="str">
        <f>IF(V1475="","",COUNTIF($V$7:V1475,"該当３"))</f>
        <v/>
      </c>
    </row>
    <row r="1476" spans="1:24">
      <c r="A1476" s="237">
        <v>2020503017</v>
      </c>
      <c r="B1476" s="237">
        <v>20</v>
      </c>
      <c r="C1476" s="238">
        <v>205</v>
      </c>
      <c r="D1476" s="239">
        <v>3</v>
      </c>
      <c r="E1476" s="238">
        <v>17</v>
      </c>
      <c r="F1476" s="237" t="s">
        <v>511</v>
      </c>
      <c r="G1476" s="237" t="s">
        <v>1635</v>
      </c>
      <c r="H1476" s="237" t="s">
        <v>1671</v>
      </c>
      <c r="I1476" s="237" t="s">
        <v>1686</v>
      </c>
      <c r="J1476" s="51"/>
      <c r="K1476" s="52" t="str">
        <f t="shared" si="252"/>
        <v/>
      </c>
      <c r="L1476" s="81" t="str">
        <f t="shared" si="253"/>
        <v/>
      </c>
      <c r="M1476" s="53" t="str">
        <f>IF(K1476="","",COUNTIF($K$7:K1476,"ﾘｽﾄ１"))</f>
        <v/>
      </c>
      <c r="N1476" s="53" t="str">
        <f t="shared" si="254"/>
        <v/>
      </c>
      <c r="O1476" s="54" t="str">
        <f t="shared" si="255"/>
        <v/>
      </c>
      <c r="P1476" s="53" t="str">
        <f t="shared" si="246"/>
        <v/>
      </c>
      <c r="Q1476" s="52" t="str">
        <f t="shared" si="247"/>
        <v/>
      </c>
      <c r="R1476" s="55" t="str">
        <f t="shared" si="248"/>
        <v/>
      </c>
      <c r="S1476" s="52" t="str">
        <f t="shared" si="256"/>
        <v/>
      </c>
      <c r="T1476" s="81" t="str">
        <f t="shared" si="249"/>
        <v/>
      </c>
      <c r="U1476" s="53" t="str">
        <f>IF(S1476="","",COUNTIF($S$7:S1476,"該当２"))</f>
        <v/>
      </c>
      <c r="V1476" s="56" t="str">
        <f t="shared" si="250"/>
        <v/>
      </c>
      <c r="W1476" s="81" t="str">
        <f t="shared" si="251"/>
        <v/>
      </c>
      <c r="X1476" s="53" t="str">
        <f>IF(V1476="","",COUNTIF($V$7:V1476,"該当３"))</f>
        <v/>
      </c>
    </row>
    <row r="1477" spans="1:24">
      <c r="A1477" s="237">
        <v>2020503018</v>
      </c>
      <c r="B1477" s="237">
        <v>20</v>
      </c>
      <c r="C1477" s="238">
        <v>205</v>
      </c>
      <c r="D1477" s="239">
        <v>3</v>
      </c>
      <c r="E1477" s="238">
        <v>18</v>
      </c>
      <c r="F1477" s="237" t="s">
        <v>511</v>
      </c>
      <c r="G1477" s="237" t="s">
        <v>1635</v>
      </c>
      <c r="H1477" s="237" t="s">
        <v>1671</v>
      </c>
      <c r="I1477" s="237" t="s">
        <v>1687</v>
      </c>
      <c r="J1477" s="51"/>
      <c r="K1477" s="52" t="str">
        <f t="shared" si="252"/>
        <v/>
      </c>
      <c r="L1477" s="81" t="str">
        <f t="shared" si="253"/>
        <v/>
      </c>
      <c r="M1477" s="53" t="str">
        <f>IF(K1477="","",COUNTIF($K$7:K1477,"ﾘｽﾄ１"))</f>
        <v/>
      </c>
      <c r="N1477" s="53" t="str">
        <f t="shared" si="254"/>
        <v/>
      </c>
      <c r="O1477" s="54" t="str">
        <f t="shared" si="255"/>
        <v/>
      </c>
      <c r="P1477" s="53" t="str">
        <f t="shared" si="246"/>
        <v/>
      </c>
      <c r="Q1477" s="52" t="str">
        <f t="shared" si="247"/>
        <v/>
      </c>
      <c r="R1477" s="55" t="str">
        <f t="shared" si="248"/>
        <v/>
      </c>
      <c r="S1477" s="52" t="str">
        <f t="shared" si="256"/>
        <v/>
      </c>
      <c r="T1477" s="81" t="str">
        <f t="shared" si="249"/>
        <v/>
      </c>
      <c r="U1477" s="53" t="str">
        <f>IF(S1477="","",COUNTIF($S$7:S1477,"該当２"))</f>
        <v/>
      </c>
      <c r="V1477" s="56" t="str">
        <f t="shared" si="250"/>
        <v/>
      </c>
      <c r="W1477" s="81" t="str">
        <f t="shared" si="251"/>
        <v/>
      </c>
      <c r="X1477" s="53" t="str">
        <f>IF(V1477="","",COUNTIF($V$7:V1477,"該当３"))</f>
        <v/>
      </c>
    </row>
    <row r="1478" spans="1:24">
      <c r="A1478" s="237">
        <v>2020503019</v>
      </c>
      <c r="B1478" s="237">
        <v>20</v>
      </c>
      <c r="C1478" s="238">
        <v>205</v>
      </c>
      <c r="D1478" s="239">
        <v>3</v>
      </c>
      <c r="E1478" s="238">
        <v>19</v>
      </c>
      <c r="F1478" s="237" t="s">
        <v>511</v>
      </c>
      <c r="G1478" s="237" t="s">
        <v>1635</v>
      </c>
      <c r="H1478" s="237" t="s">
        <v>1671</v>
      </c>
      <c r="I1478" s="237" t="s">
        <v>1688</v>
      </c>
      <c r="J1478" s="51"/>
      <c r="K1478" s="52" t="str">
        <f t="shared" si="252"/>
        <v/>
      </c>
      <c r="L1478" s="81" t="str">
        <f t="shared" si="253"/>
        <v/>
      </c>
      <c r="M1478" s="53" t="str">
        <f>IF(K1478="","",COUNTIF($K$7:K1478,"ﾘｽﾄ１"))</f>
        <v/>
      </c>
      <c r="N1478" s="53" t="str">
        <f t="shared" si="254"/>
        <v/>
      </c>
      <c r="O1478" s="54" t="str">
        <f t="shared" si="255"/>
        <v/>
      </c>
      <c r="P1478" s="53" t="str">
        <f t="shared" si="246"/>
        <v/>
      </c>
      <c r="Q1478" s="52" t="str">
        <f t="shared" si="247"/>
        <v/>
      </c>
      <c r="R1478" s="55" t="str">
        <f t="shared" si="248"/>
        <v/>
      </c>
      <c r="S1478" s="52" t="str">
        <f t="shared" si="256"/>
        <v/>
      </c>
      <c r="T1478" s="81" t="str">
        <f t="shared" si="249"/>
        <v/>
      </c>
      <c r="U1478" s="53" t="str">
        <f>IF(S1478="","",COUNTIF($S$7:S1478,"該当２"))</f>
        <v/>
      </c>
      <c r="V1478" s="56" t="str">
        <f t="shared" si="250"/>
        <v/>
      </c>
      <c r="W1478" s="81" t="str">
        <f t="shared" si="251"/>
        <v/>
      </c>
      <c r="X1478" s="53" t="str">
        <f>IF(V1478="","",COUNTIF($V$7:V1478,"該当３"))</f>
        <v/>
      </c>
    </row>
    <row r="1479" spans="1:24">
      <c r="A1479" s="237">
        <v>2020503020</v>
      </c>
      <c r="B1479" s="237">
        <v>20</v>
      </c>
      <c r="C1479" s="238">
        <v>205</v>
      </c>
      <c r="D1479" s="239">
        <v>3</v>
      </c>
      <c r="E1479" s="238">
        <v>20</v>
      </c>
      <c r="F1479" s="237" t="s">
        <v>511</v>
      </c>
      <c r="G1479" s="237" t="s">
        <v>1635</v>
      </c>
      <c r="H1479" s="237" t="s">
        <v>1671</v>
      </c>
      <c r="I1479" s="237" t="s">
        <v>1689</v>
      </c>
      <c r="J1479" s="51"/>
      <c r="K1479" s="52" t="str">
        <f t="shared" si="252"/>
        <v/>
      </c>
      <c r="L1479" s="81" t="str">
        <f t="shared" si="253"/>
        <v/>
      </c>
      <c r="M1479" s="53" t="str">
        <f>IF(K1479="","",COUNTIF($K$7:K1479,"ﾘｽﾄ１"))</f>
        <v/>
      </c>
      <c r="N1479" s="53" t="str">
        <f t="shared" si="254"/>
        <v/>
      </c>
      <c r="O1479" s="54" t="str">
        <f t="shared" si="255"/>
        <v/>
      </c>
      <c r="P1479" s="53" t="str">
        <f t="shared" si="246"/>
        <v/>
      </c>
      <c r="Q1479" s="52" t="str">
        <f t="shared" si="247"/>
        <v/>
      </c>
      <c r="R1479" s="55" t="str">
        <f t="shared" si="248"/>
        <v/>
      </c>
      <c r="S1479" s="52" t="str">
        <f t="shared" si="256"/>
        <v/>
      </c>
      <c r="T1479" s="81" t="str">
        <f t="shared" si="249"/>
        <v/>
      </c>
      <c r="U1479" s="53" t="str">
        <f>IF(S1479="","",COUNTIF($S$7:S1479,"該当２"))</f>
        <v/>
      </c>
      <c r="V1479" s="56" t="str">
        <f t="shared" si="250"/>
        <v/>
      </c>
      <c r="W1479" s="81" t="str">
        <f t="shared" si="251"/>
        <v/>
      </c>
      <c r="X1479" s="53" t="str">
        <f>IF(V1479="","",COUNTIF($V$7:V1479,"該当３"))</f>
        <v/>
      </c>
    </row>
    <row r="1480" spans="1:24">
      <c r="A1480" s="237">
        <v>2020503021</v>
      </c>
      <c r="B1480" s="237">
        <v>20</v>
      </c>
      <c r="C1480" s="238">
        <v>205</v>
      </c>
      <c r="D1480" s="239">
        <v>3</v>
      </c>
      <c r="E1480" s="238">
        <v>21</v>
      </c>
      <c r="F1480" s="237" t="s">
        <v>511</v>
      </c>
      <c r="G1480" s="237" t="s">
        <v>1635</v>
      </c>
      <c r="H1480" s="237" t="s">
        <v>1671</v>
      </c>
      <c r="I1480" s="237" t="s">
        <v>1690</v>
      </c>
      <c r="J1480" s="51"/>
      <c r="K1480" s="52" t="str">
        <f t="shared" si="252"/>
        <v/>
      </c>
      <c r="L1480" s="81" t="str">
        <f t="shared" si="253"/>
        <v/>
      </c>
      <c r="M1480" s="53" t="str">
        <f>IF(K1480="","",COUNTIF($K$7:K1480,"ﾘｽﾄ１"))</f>
        <v/>
      </c>
      <c r="N1480" s="53" t="str">
        <f t="shared" si="254"/>
        <v/>
      </c>
      <c r="O1480" s="54" t="str">
        <f t="shared" si="255"/>
        <v/>
      </c>
      <c r="P1480" s="53" t="str">
        <f t="shared" si="246"/>
        <v/>
      </c>
      <c r="Q1480" s="52" t="str">
        <f t="shared" si="247"/>
        <v/>
      </c>
      <c r="R1480" s="55" t="str">
        <f t="shared" si="248"/>
        <v/>
      </c>
      <c r="S1480" s="52" t="str">
        <f t="shared" si="256"/>
        <v/>
      </c>
      <c r="T1480" s="81" t="str">
        <f t="shared" si="249"/>
        <v/>
      </c>
      <c r="U1480" s="53" t="str">
        <f>IF(S1480="","",COUNTIF($S$7:S1480,"該当２"))</f>
        <v/>
      </c>
      <c r="V1480" s="56" t="str">
        <f t="shared" si="250"/>
        <v/>
      </c>
      <c r="W1480" s="81" t="str">
        <f t="shared" si="251"/>
        <v/>
      </c>
      <c r="X1480" s="53" t="str">
        <f>IF(V1480="","",COUNTIF($V$7:V1480,"該当３"))</f>
        <v/>
      </c>
    </row>
    <row r="1481" spans="1:24">
      <c r="A1481" s="237">
        <v>2020503022</v>
      </c>
      <c r="B1481" s="237">
        <v>20</v>
      </c>
      <c r="C1481" s="238">
        <v>205</v>
      </c>
      <c r="D1481" s="239">
        <v>3</v>
      </c>
      <c r="E1481" s="238">
        <v>22</v>
      </c>
      <c r="F1481" s="237" t="s">
        <v>511</v>
      </c>
      <c r="G1481" s="237" t="s">
        <v>1635</v>
      </c>
      <c r="H1481" s="237" t="s">
        <v>1671</v>
      </c>
      <c r="I1481" s="237" t="s">
        <v>1691</v>
      </c>
      <c r="J1481" s="51"/>
      <c r="K1481" s="52" t="str">
        <f t="shared" si="252"/>
        <v/>
      </c>
      <c r="L1481" s="81" t="str">
        <f t="shared" si="253"/>
        <v/>
      </c>
      <c r="M1481" s="53" t="str">
        <f>IF(K1481="","",COUNTIF($K$7:K1481,"ﾘｽﾄ１"))</f>
        <v/>
      </c>
      <c r="N1481" s="53" t="str">
        <f t="shared" si="254"/>
        <v/>
      </c>
      <c r="O1481" s="54" t="str">
        <f t="shared" si="255"/>
        <v/>
      </c>
      <c r="P1481" s="53" t="str">
        <f t="shared" si="246"/>
        <v/>
      </c>
      <c r="Q1481" s="52" t="str">
        <f t="shared" si="247"/>
        <v/>
      </c>
      <c r="R1481" s="55" t="str">
        <f t="shared" si="248"/>
        <v/>
      </c>
      <c r="S1481" s="52" t="str">
        <f t="shared" si="256"/>
        <v/>
      </c>
      <c r="T1481" s="81" t="str">
        <f t="shared" si="249"/>
        <v/>
      </c>
      <c r="U1481" s="53" t="str">
        <f>IF(S1481="","",COUNTIF($S$7:S1481,"該当２"))</f>
        <v/>
      </c>
      <c r="V1481" s="56" t="str">
        <f t="shared" si="250"/>
        <v/>
      </c>
      <c r="W1481" s="81" t="str">
        <f t="shared" si="251"/>
        <v/>
      </c>
      <c r="X1481" s="53" t="str">
        <f>IF(V1481="","",COUNTIF($V$7:V1481,"該当３"))</f>
        <v/>
      </c>
    </row>
    <row r="1482" spans="1:24">
      <c r="A1482" s="237">
        <v>2020503023</v>
      </c>
      <c r="B1482" s="237">
        <v>20</v>
      </c>
      <c r="C1482" s="238">
        <v>205</v>
      </c>
      <c r="D1482" s="239">
        <v>3</v>
      </c>
      <c r="E1482" s="238">
        <v>23</v>
      </c>
      <c r="F1482" s="237" t="s">
        <v>511</v>
      </c>
      <c r="G1482" s="237" t="s">
        <v>1635</v>
      </c>
      <c r="H1482" s="237" t="s">
        <v>1671</v>
      </c>
      <c r="I1482" s="237" t="s">
        <v>582</v>
      </c>
      <c r="J1482" s="51"/>
      <c r="K1482" s="52" t="str">
        <f t="shared" si="252"/>
        <v/>
      </c>
      <c r="L1482" s="81" t="str">
        <f t="shared" si="253"/>
        <v/>
      </c>
      <c r="M1482" s="53" t="str">
        <f>IF(K1482="","",COUNTIF($K$7:K1482,"ﾘｽﾄ１"))</f>
        <v/>
      </c>
      <c r="N1482" s="53" t="str">
        <f t="shared" si="254"/>
        <v/>
      </c>
      <c r="O1482" s="54" t="str">
        <f t="shared" si="255"/>
        <v/>
      </c>
      <c r="P1482" s="53" t="str">
        <f t="shared" ref="P1482:P1545" si="257">IF(O1482="該当１",G1482,"")</f>
        <v/>
      </c>
      <c r="Q1482" s="52" t="str">
        <f t="shared" ref="Q1482:Q1545" si="258">IF(O1482="該当１","ﾘｽﾄ2","")</f>
        <v/>
      </c>
      <c r="R1482" s="55" t="str">
        <f t="shared" ref="R1482:R1545" si="259">IF(Q1482="ﾘｽﾄ2",H1482,"")</f>
        <v/>
      </c>
      <c r="S1482" s="52" t="str">
        <f t="shared" si="256"/>
        <v/>
      </c>
      <c r="T1482" s="81" t="str">
        <f t="shared" ref="T1482:T1545" si="260">IF(S1482="該当２",H1482,"")</f>
        <v/>
      </c>
      <c r="U1482" s="53" t="str">
        <f>IF(S1482="","",COUNTIF($S$7:S1482,"該当２"))</f>
        <v/>
      </c>
      <c r="V1482" s="56" t="str">
        <f t="shared" ref="V1482:V1545" si="261">IF(AND($S$2=H1482,E1482&gt;0,E1482&lt;998),"該当３","")</f>
        <v/>
      </c>
      <c r="W1482" s="81" t="str">
        <f t="shared" ref="W1482:W1545" si="262">IF(V1482="該当３",I1482,"")</f>
        <v/>
      </c>
      <c r="X1482" s="53" t="str">
        <f>IF(V1482="","",COUNTIF($V$7:V1482,"該当３"))</f>
        <v/>
      </c>
    </row>
    <row r="1483" spans="1:24">
      <c r="A1483" s="237">
        <v>2020503024</v>
      </c>
      <c r="B1483" s="237">
        <v>20</v>
      </c>
      <c r="C1483" s="238">
        <v>205</v>
      </c>
      <c r="D1483" s="239">
        <v>3</v>
      </c>
      <c r="E1483" s="238">
        <v>24</v>
      </c>
      <c r="F1483" s="237" t="s">
        <v>511</v>
      </c>
      <c r="G1483" s="237" t="s">
        <v>1635</v>
      </c>
      <c r="H1483" s="237" t="s">
        <v>1671</v>
      </c>
      <c r="I1483" s="237" t="s">
        <v>1692</v>
      </c>
      <c r="J1483" s="51"/>
      <c r="K1483" s="52" t="str">
        <f t="shared" ref="K1483:K1546" si="263">IF(AND($C1483&gt;0,$H1483=""),"ﾘｽﾄ１","")</f>
        <v/>
      </c>
      <c r="L1483" s="81" t="str">
        <f t="shared" ref="L1483:L1546" si="264">IF(K1483="ﾘｽﾄ１",G1483,"")</f>
        <v/>
      </c>
      <c r="M1483" s="53" t="str">
        <f>IF(K1483="","",COUNTIF($K$7:K1483,"ﾘｽﾄ１"))</f>
        <v/>
      </c>
      <c r="N1483" s="53" t="str">
        <f t="shared" ref="N1483:N1546" si="265">IF(AND(D1483=0,E1483&gt;0),"同一区","")</f>
        <v/>
      </c>
      <c r="O1483" s="54" t="str">
        <f t="shared" ref="O1483:O1546" si="266">IF(AND(EXACT($K$2,G1483),H1483&gt;0),"該当１","")</f>
        <v/>
      </c>
      <c r="P1483" s="53" t="str">
        <f t="shared" si="257"/>
        <v/>
      </c>
      <c r="Q1483" s="52" t="str">
        <f t="shared" si="258"/>
        <v/>
      </c>
      <c r="R1483" s="55" t="str">
        <f t="shared" si="259"/>
        <v/>
      </c>
      <c r="S1483" s="52" t="str">
        <f t="shared" ref="S1483:S1546" si="267">IF(AND(Q1483="ﾘｽﾄ2",OR(I1483=0,AND(N1483="同一区",E1483=1))),"該当２","")</f>
        <v/>
      </c>
      <c r="T1483" s="81" t="str">
        <f t="shared" si="260"/>
        <v/>
      </c>
      <c r="U1483" s="53" t="str">
        <f>IF(S1483="","",COUNTIF($S$7:S1483,"該当２"))</f>
        <v/>
      </c>
      <c r="V1483" s="56" t="str">
        <f t="shared" si="261"/>
        <v/>
      </c>
      <c r="W1483" s="81" t="str">
        <f t="shared" si="262"/>
        <v/>
      </c>
      <c r="X1483" s="53" t="str">
        <f>IF(V1483="","",COUNTIF($V$7:V1483,"該当３"))</f>
        <v/>
      </c>
    </row>
    <row r="1484" spans="1:24">
      <c r="A1484" s="237">
        <v>2020503025</v>
      </c>
      <c r="B1484" s="237">
        <v>20</v>
      </c>
      <c r="C1484" s="238">
        <v>205</v>
      </c>
      <c r="D1484" s="239">
        <v>3</v>
      </c>
      <c r="E1484" s="238">
        <v>25</v>
      </c>
      <c r="F1484" s="237" t="s">
        <v>511</v>
      </c>
      <c r="G1484" s="237" t="s">
        <v>1635</v>
      </c>
      <c r="H1484" s="237" t="s">
        <v>1671</v>
      </c>
      <c r="I1484" s="237" t="s">
        <v>1693</v>
      </c>
      <c r="J1484" s="51"/>
      <c r="K1484" s="52" t="str">
        <f t="shared" si="263"/>
        <v/>
      </c>
      <c r="L1484" s="81" t="str">
        <f t="shared" si="264"/>
        <v/>
      </c>
      <c r="M1484" s="53" t="str">
        <f>IF(K1484="","",COUNTIF($K$7:K1484,"ﾘｽﾄ１"))</f>
        <v/>
      </c>
      <c r="N1484" s="53" t="str">
        <f t="shared" si="265"/>
        <v/>
      </c>
      <c r="O1484" s="54" t="str">
        <f t="shared" si="266"/>
        <v/>
      </c>
      <c r="P1484" s="53" t="str">
        <f t="shared" si="257"/>
        <v/>
      </c>
      <c r="Q1484" s="52" t="str">
        <f t="shared" si="258"/>
        <v/>
      </c>
      <c r="R1484" s="55" t="str">
        <f t="shared" si="259"/>
        <v/>
      </c>
      <c r="S1484" s="52" t="str">
        <f t="shared" si="267"/>
        <v/>
      </c>
      <c r="T1484" s="81" t="str">
        <f t="shared" si="260"/>
        <v/>
      </c>
      <c r="U1484" s="53" t="str">
        <f>IF(S1484="","",COUNTIF($S$7:S1484,"該当２"))</f>
        <v/>
      </c>
      <c r="V1484" s="56" t="str">
        <f t="shared" si="261"/>
        <v/>
      </c>
      <c r="W1484" s="81" t="str">
        <f t="shared" si="262"/>
        <v/>
      </c>
      <c r="X1484" s="53" t="str">
        <f>IF(V1484="","",COUNTIF($V$7:V1484,"該当３"))</f>
        <v/>
      </c>
    </row>
    <row r="1485" spans="1:24">
      <c r="A1485" s="237">
        <v>2020503026</v>
      </c>
      <c r="B1485" s="237">
        <v>20</v>
      </c>
      <c r="C1485" s="238">
        <v>205</v>
      </c>
      <c r="D1485" s="239">
        <v>3</v>
      </c>
      <c r="E1485" s="238">
        <v>26</v>
      </c>
      <c r="F1485" s="237" t="s">
        <v>511</v>
      </c>
      <c r="G1485" s="237" t="s">
        <v>1635</v>
      </c>
      <c r="H1485" s="237" t="s">
        <v>1671</v>
      </c>
      <c r="I1485" s="237" t="s">
        <v>1694</v>
      </c>
      <c r="J1485" s="51"/>
      <c r="K1485" s="52" t="str">
        <f t="shared" si="263"/>
        <v/>
      </c>
      <c r="L1485" s="81" t="str">
        <f t="shared" si="264"/>
        <v/>
      </c>
      <c r="M1485" s="53" t="str">
        <f>IF(K1485="","",COUNTIF($K$7:K1485,"ﾘｽﾄ１"))</f>
        <v/>
      </c>
      <c r="N1485" s="53" t="str">
        <f t="shared" si="265"/>
        <v/>
      </c>
      <c r="O1485" s="54" t="str">
        <f t="shared" si="266"/>
        <v/>
      </c>
      <c r="P1485" s="53" t="str">
        <f t="shared" si="257"/>
        <v/>
      </c>
      <c r="Q1485" s="52" t="str">
        <f t="shared" si="258"/>
        <v/>
      </c>
      <c r="R1485" s="55" t="str">
        <f t="shared" si="259"/>
        <v/>
      </c>
      <c r="S1485" s="52" t="str">
        <f t="shared" si="267"/>
        <v/>
      </c>
      <c r="T1485" s="81" t="str">
        <f t="shared" si="260"/>
        <v/>
      </c>
      <c r="U1485" s="53" t="str">
        <f>IF(S1485="","",COUNTIF($S$7:S1485,"該当２"))</f>
        <v/>
      </c>
      <c r="V1485" s="56" t="str">
        <f t="shared" si="261"/>
        <v/>
      </c>
      <c r="W1485" s="81" t="str">
        <f t="shared" si="262"/>
        <v/>
      </c>
      <c r="X1485" s="53" t="str">
        <f>IF(V1485="","",COUNTIF($V$7:V1485,"該当３"))</f>
        <v/>
      </c>
    </row>
    <row r="1486" spans="1:24">
      <c r="A1486" s="237">
        <v>2020503027</v>
      </c>
      <c r="B1486" s="237">
        <v>20</v>
      </c>
      <c r="C1486" s="238">
        <v>205</v>
      </c>
      <c r="D1486" s="239">
        <v>3</v>
      </c>
      <c r="E1486" s="238">
        <v>27</v>
      </c>
      <c r="F1486" s="237" t="s">
        <v>511</v>
      </c>
      <c r="G1486" s="237" t="s">
        <v>1635</v>
      </c>
      <c r="H1486" s="237" t="s">
        <v>1671</v>
      </c>
      <c r="I1486" s="237" t="s">
        <v>886</v>
      </c>
      <c r="J1486" s="51"/>
      <c r="K1486" s="52" t="str">
        <f t="shared" si="263"/>
        <v/>
      </c>
      <c r="L1486" s="81" t="str">
        <f t="shared" si="264"/>
        <v/>
      </c>
      <c r="M1486" s="53" t="str">
        <f>IF(K1486="","",COUNTIF($K$7:K1486,"ﾘｽﾄ１"))</f>
        <v/>
      </c>
      <c r="N1486" s="53" t="str">
        <f t="shared" si="265"/>
        <v/>
      </c>
      <c r="O1486" s="54" t="str">
        <f t="shared" si="266"/>
        <v/>
      </c>
      <c r="P1486" s="53" t="str">
        <f t="shared" si="257"/>
        <v/>
      </c>
      <c r="Q1486" s="52" t="str">
        <f t="shared" si="258"/>
        <v/>
      </c>
      <c r="R1486" s="55" t="str">
        <f t="shared" si="259"/>
        <v/>
      </c>
      <c r="S1486" s="52" t="str">
        <f t="shared" si="267"/>
        <v/>
      </c>
      <c r="T1486" s="81" t="str">
        <f t="shared" si="260"/>
        <v/>
      </c>
      <c r="U1486" s="53" t="str">
        <f>IF(S1486="","",COUNTIF($S$7:S1486,"該当２"))</f>
        <v/>
      </c>
      <c r="V1486" s="56" t="str">
        <f t="shared" si="261"/>
        <v/>
      </c>
      <c r="W1486" s="81" t="str">
        <f t="shared" si="262"/>
        <v/>
      </c>
      <c r="X1486" s="53" t="str">
        <f>IF(V1486="","",COUNTIF($V$7:V1486,"該当３"))</f>
        <v/>
      </c>
    </row>
    <row r="1487" spans="1:24">
      <c r="A1487" s="237">
        <v>2020504000</v>
      </c>
      <c r="B1487" s="237">
        <v>20</v>
      </c>
      <c r="C1487" s="238">
        <v>205</v>
      </c>
      <c r="D1487" s="239">
        <v>4</v>
      </c>
      <c r="E1487" s="238">
        <v>0</v>
      </c>
      <c r="F1487" s="237" t="s">
        <v>511</v>
      </c>
      <c r="G1487" s="237" t="s">
        <v>1635</v>
      </c>
      <c r="H1487" s="237" t="s">
        <v>1695</v>
      </c>
      <c r="I1487" s="237"/>
      <c r="J1487" s="51"/>
      <c r="K1487" s="52" t="str">
        <f t="shared" si="263"/>
        <v/>
      </c>
      <c r="L1487" s="81" t="str">
        <f t="shared" si="264"/>
        <v/>
      </c>
      <c r="M1487" s="53" t="str">
        <f>IF(K1487="","",COUNTIF($K$7:K1487,"ﾘｽﾄ１"))</f>
        <v/>
      </c>
      <c r="N1487" s="53" t="str">
        <f t="shared" si="265"/>
        <v/>
      </c>
      <c r="O1487" s="54" t="str">
        <f t="shared" si="266"/>
        <v/>
      </c>
      <c r="P1487" s="53" t="str">
        <f t="shared" si="257"/>
        <v/>
      </c>
      <c r="Q1487" s="52" t="str">
        <f t="shared" si="258"/>
        <v/>
      </c>
      <c r="R1487" s="55" t="str">
        <f t="shared" si="259"/>
        <v/>
      </c>
      <c r="S1487" s="52" t="str">
        <f t="shared" si="267"/>
        <v/>
      </c>
      <c r="T1487" s="81" t="str">
        <f t="shared" si="260"/>
        <v/>
      </c>
      <c r="U1487" s="53" t="str">
        <f>IF(S1487="","",COUNTIF($S$7:S1487,"該当２"))</f>
        <v/>
      </c>
      <c r="V1487" s="56" t="str">
        <f t="shared" si="261"/>
        <v/>
      </c>
      <c r="W1487" s="81" t="str">
        <f t="shared" si="262"/>
        <v/>
      </c>
      <c r="X1487" s="53" t="str">
        <f>IF(V1487="","",COUNTIF($V$7:V1487,"該当３"))</f>
        <v/>
      </c>
    </row>
    <row r="1488" spans="1:24">
      <c r="A1488" s="237">
        <v>2020504001</v>
      </c>
      <c r="B1488" s="237">
        <v>20</v>
      </c>
      <c r="C1488" s="238">
        <v>205</v>
      </c>
      <c r="D1488" s="239">
        <v>4</v>
      </c>
      <c r="E1488" s="238">
        <v>1</v>
      </c>
      <c r="F1488" s="237" t="s">
        <v>511</v>
      </c>
      <c r="G1488" s="237" t="s">
        <v>1635</v>
      </c>
      <c r="H1488" s="237" t="s">
        <v>1695</v>
      </c>
      <c r="I1488" s="237" t="s">
        <v>996</v>
      </c>
      <c r="J1488" s="51"/>
      <c r="K1488" s="52" t="str">
        <f t="shared" si="263"/>
        <v/>
      </c>
      <c r="L1488" s="81" t="str">
        <f t="shared" si="264"/>
        <v/>
      </c>
      <c r="M1488" s="53" t="str">
        <f>IF(K1488="","",COUNTIF($K$7:K1488,"ﾘｽﾄ１"))</f>
        <v/>
      </c>
      <c r="N1488" s="53" t="str">
        <f t="shared" si="265"/>
        <v/>
      </c>
      <c r="O1488" s="54" t="str">
        <f t="shared" si="266"/>
        <v/>
      </c>
      <c r="P1488" s="53" t="str">
        <f t="shared" si="257"/>
        <v/>
      </c>
      <c r="Q1488" s="52" t="str">
        <f t="shared" si="258"/>
        <v/>
      </c>
      <c r="R1488" s="55" t="str">
        <f t="shared" si="259"/>
        <v/>
      </c>
      <c r="S1488" s="52" t="str">
        <f t="shared" si="267"/>
        <v/>
      </c>
      <c r="T1488" s="81" t="str">
        <f t="shared" si="260"/>
        <v/>
      </c>
      <c r="U1488" s="53" t="str">
        <f>IF(S1488="","",COUNTIF($S$7:S1488,"該当２"))</f>
        <v/>
      </c>
      <c r="V1488" s="56" t="str">
        <f t="shared" si="261"/>
        <v/>
      </c>
      <c r="W1488" s="81" t="str">
        <f t="shared" si="262"/>
        <v/>
      </c>
      <c r="X1488" s="53" t="str">
        <f>IF(V1488="","",COUNTIF($V$7:V1488,"該当３"))</f>
        <v/>
      </c>
    </row>
    <row r="1489" spans="1:24">
      <c r="A1489" s="237">
        <v>2020504002</v>
      </c>
      <c r="B1489" s="237">
        <v>20</v>
      </c>
      <c r="C1489" s="238">
        <v>205</v>
      </c>
      <c r="D1489" s="239">
        <v>4</v>
      </c>
      <c r="E1489" s="238">
        <v>2</v>
      </c>
      <c r="F1489" s="237" t="s">
        <v>511</v>
      </c>
      <c r="G1489" s="237" t="s">
        <v>1635</v>
      </c>
      <c r="H1489" s="237" t="s">
        <v>1695</v>
      </c>
      <c r="I1489" s="237" t="s">
        <v>1696</v>
      </c>
      <c r="J1489" s="51"/>
      <c r="K1489" s="52" t="str">
        <f t="shared" si="263"/>
        <v/>
      </c>
      <c r="L1489" s="81" t="str">
        <f t="shared" si="264"/>
        <v/>
      </c>
      <c r="M1489" s="53" t="str">
        <f>IF(K1489="","",COUNTIF($K$7:K1489,"ﾘｽﾄ１"))</f>
        <v/>
      </c>
      <c r="N1489" s="53" t="str">
        <f t="shared" si="265"/>
        <v/>
      </c>
      <c r="O1489" s="54" t="str">
        <f t="shared" si="266"/>
        <v/>
      </c>
      <c r="P1489" s="53" t="str">
        <f t="shared" si="257"/>
        <v/>
      </c>
      <c r="Q1489" s="52" t="str">
        <f t="shared" si="258"/>
        <v/>
      </c>
      <c r="R1489" s="55" t="str">
        <f t="shared" si="259"/>
        <v/>
      </c>
      <c r="S1489" s="52" t="str">
        <f t="shared" si="267"/>
        <v/>
      </c>
      <c r="T1489" s="81" t="str">
        <f t="shared" si="260"/>
        <v/>
      </c>
      <c r="U1489" s="53" t="str">
        <f>IF(S1489="","",COUNTIF($S$7:S1489,"該当２"))</f>
        <v/>
      </c>
      <c r="V1489" s="56" t="str">
        <f t="shared" si="261"/>
        <v/>
      </c>
      <c r="W1489" s="81" t="str">
        <f t="shared" si="262"/>
        <v/>
      </c>
      <c r="X1489" s="53" t="str">
        <f>IF(V1489="","",COUNTIF($V$7:V1489,"該当３"))</f>
        <v/>
      </c>
    </row>
    <row r="1490" spans="1:24">
      <c r="A1490" s="237">
        <v>2020504003</v>
      </c>
      <c r="B1490" s="237">
        <v>20</v>
      </c>
      <c r="C1490" s="238">
        <v>205</v>
      </c>
      <c r="D1490" s="239">
        <v>4</v>
      </c>
      <c r="E1490" s="238">
        <v>3</v>
      </c>
      <c r="F1490" s="237" t="s">
        <v>511</v>
      </c>
      <c r="G1490" s="237" t="s">
        <v>1635</v>
      </c>
      <c r="H1490" s="237" t="s">
        <v>1695</v>
      </c>
      <c r="I1490" s="237" t="s">
        <v>1697</v>
      </c>
      <c r="J1490" s="51"/>
      <c r="K1490" s="52" t="str">
        <f t="shared" si="263"/>
        <v/>
      </c>
      <c r="L1490" s="81" t="str">
        <f t="shared" si="264"/>
        <v/>
      </c>
      <c r="M1490" s="53" t="str">
        <f>IF(K1490="","",COUNTIF($K$7:K1490,"ﾘｽﾄ１"))</f>
        <v/>
      </c>
      <c r="N1490" s="53" t="str">
        <f t="shared" si="265"/>
        <v/>
      </c>
      <c r="O1490" s="54" t="str">
        <f t="shared" si="266"/>
        <v/>
      </c>
      <c r="P1490" s="53" t="str">
        <f t="shared" si="257"/>
        <v/>
      </c>
      <c r="Q1490" s="52" t="str">
        <f t="shared" si="258"/>
        <v/>
      </c>
      <c r="R1490" s="55" t="str">
        <f t="shared" si="259"/>
        <v/>
      </c>
      <c r="S1490" s="52" t="str">
        <f t="shared" si="267"/>
        <v/>
      </c>
      <c r="T1490" s="81" t="str">
        <f t="shared" si="260"/>
        <v/>
      </c>
      <c r="U1490" s="53" t="str">
        <f>IF(S1490="","",COUNTIF($S$7:S1490,"該当２"))</f>
        <v/>
      </c>
      <c r="V1490" s="56" t="str">
        <f t="shared" si="261"/>
        <v/>
      </c>
      <c r="W1490" s="81" t="str">
        <f t="shared" si="262"/>
        <v/>
      </c>
      <c r="X1490" s="53" t="str">
        <f>IF(V1490="","",COUNTIF($V$7:V1490,"該当３"))</f>
        <v/>
      </c>
    </row>
    <row r="1491" spans="1:24">
      <c r="A1491" s="237">
        <v>2020504004</v>
      </c>
      <c r="B1491" s="237">
        <v>20</v>
      </c>
      <c r="C1491" s="238">
        <v>205</v>
      </c>
      <c r="D1491" s="239">
        <v>4</v>
      </c>
      <c r="E1491" s="238">
        <v>4</v>
      </c>
      <c r="F1491" s="237" t="s">
        <v>511</v>
      </c>
      <c r="G1491" s="237" t="s">
        <v>1635</v>
      </c>
      <c r="H1491" s="237" t="s">
        <v>1695</v>
      </c>
      <c r="I1491" s="237" t="s">
        <v>1698</v>
      </c>
      <c r="J1491" s="51"/>
      <c r="K1491" s="52" t="str">
        <f t="shared" si="263"/>
        <v/>
      </c>
      <c r="L1491" s="81" t="str">
        <f t="shared" si="264"/>
        <v/>
      </c>
      <c r="M1491" s="53" t="str">
        <f>IF(K1491="","",COUNTIF($K$7:K1491,"ﾘｽﾄ１"))</f>
        <v/>
      </c>
      <c r="N1491" s="53" t="str">
        <f t="shared" si="265"/>
        <v/>
      </c>
      <c r="O1491" s="54" t="str">
        <f t="shared" si="266"/>
        <v/>
      </c>
      <c r="P1491" s="53" t="str">
        <f t="shared" si="257"/>
        <v/>
      </c>
      <c r="Q1491" s="52" t="str">
        <f t="shared" si="258"/>
        <v/>
      </c>
      <c r="R1491" s="55" t="str">
        <f t="shared" si="259"/>
        <v/>
      </c>
      <c r="S1491" s="52" t="str">
        <f t="shared" si="267"/>
        <v/>
      </c>
      <c r="T1491" s="81" t="str">
        <f t="shared" si="260"/>
        <v/>
      </c>
      <c r="U1491" s="53" t="str">
        <f>IF(S1491="","",COUNTIF($S$7:S1491,"該当２"))</f>
        <v/>
      </c>
      <c r="V1491" s="56" t="str">
        <f t="shared" si="261"/>
        <v/>
      </c>
      <c r="W1491" s="81" t="str">
        <f t="shared" si="262"/>
        <v/>
      </c>
      <c r="X1491" s="53" t="str">
        <f>IF(V1491="","",COUNTIF($V$7:V1491,"該当３"))</f>
        <v/>
      </c>
    </row>
    <row r="1492" spans="1:24">
      <c r="A1492" s="237">
        <v>2020504005</v>
      </c>
      <c r="B1492" s="237">
        <v>20</v>
      </c>
      <c r="C1492" s="238">
        <v>205</v>
      </c>
      <c r="D1492" s="239">
        <v>4</v>
      </c>
      <c r="E1492" s="238">
        <v>5</v>
      </c>
      <c r="F1492" s="237" t="s">
        <v>511</v>
      </c>
      <c r="G1492" s="237" t="s">
        <v>1635</v>
      </c>
      <c r="H1492" s="237" t="s">
        <v>1695</v>
      </c>
      <c r="I1492" s="237" t="s">
        <v>1699</v>
      </c>
      <c r="J1492" s="51"/>
      <c r="K1492" s="52" t="str">
        <f t="shared" si="263"/>
        <v/>
      </c>
      <c r="L1492" s="81" t="str">
        <f t="shared" si="264"/>
        <v/>
      </c>
      <c r="M1492" s="53" t="str">
        <f>IF(K1492="","",COUNTIF($K$7:K1492,"ﾘｽﾄ１"))</f>
        <v/>
      </c>
      <c r="N1492" s="53" t="str">
        <f t="shared" si="265"/>
        <v/>
      </c>
      <c r="O1492" s="54" t="str">
        <f t="shared" si="266"/>
        <v/>
      </c>
      <c r="P1492" s="53" t="str">
        <f t="shared" si="257"/>
        <v/>
      </c>
      <c r="Q1492" s="52" t="str">
        <f t="shared" si="258"/>
        <v/>
      </c>
      <c r="R1492" s="55" t="str">
        <f t="shared" si="259"/>
        <v/>
      </c>
      <c r="S1492" s="52" t="str">
        <f t="shared" si="267"/>
        <v/>
      </c>
      <c r="T1492" s="81" t="str">
        <f t="shared" si="260"/>
        <v/>
      </c>
      <c r="U1492" s="53" t="str">
        <f>IF(S1492="","",COUNTIF($S$7:S1492,"該当２"))</f>
        <v/>
      </c>
      <c r="V1492" s="56" t="str">
        <f t="shared" si="261"/>
        <v/>
      </c>
      <c r="W1492" s="81" t="str">
        <f t="shared" si="262"/>
        <v/>
      </c>
      <c r="X1492" s="53" t="str">
        <f>IF(V1492="","",COUNTIF($V$7:V1492,"該当３"))</f>
        <v/>
      </c>
    </row>
    <row r="1493" spans="1:24">
      <c r="A1493" s="237">
        <v>2020504006</v>
      </c>
      <c r="B1493" s="237">
        <v>20</v>
      </c>
      <c r="C1493" s="238">
        <v>205</v>
      </c>
      <c r="D1493" s="239">
        <v>4</v>
      </c>
      <c r="E1493" s="238">
        <v>6</v>
      </c>
      <c r="F1493" s="237" t="s">
        <v>511</v>
      </c>
      <c r="G1493" s="237" t="s">
        <v>1635</v>
      </c>
      <c r="H1493" s="237" t="s">
        <v>1695</v>
      </c>
      <c r="I1493" s="237" t="s">
        <v>439</v>
      </c>
      <c r="J1493" s="51"/>
      <c r="K1493" s="52" t="str">
        <f t="shared" si="263"/>
        <v/>
      </c>
      <c r="L1493" s="81" t="str">
        <f t="shared" si="264"/>
        <v/>
      </c>
      <c r="M1493" s="53" t="str">
        <f>IF(K1493="","",COUNTIF($K$7:K1493,"ﾘｽﾄ１"))</f>
        <v/>
      </c>
      <c r="N1493" s="53" t="str">
        <f t="shared" si="265"/>
        <v/>
      </c>
      <c r="O1493" s="54" t="str">
        <f t="shared" si="266"/>
        <v/>
      </c>
      <c r="P1493" s="53" t="str">
        <f t="shared" si="257"/>
        <v/>
      </c>
      <c r="Q1493" s="52" t="str">
        <f t="shared" si="258"/>
        <v/>
      </c>
      <c r="R1493" s="55" t="str">
        <f t="shared" si="259"/>
        <v/>
      </c>
      <c r="S1493" s="52" t="str">
        <f t="shared" si="267"/>
        <v/>
      </c>
      <c r="T1493" s="81" t="str">
        <f t="shared" si="260"/>
        <v/>
      </c>
      <c r="U1493" s="53" t="str">
        <f>IF(S1493="","",COUNTIF($S$7:S1493,"該当２"))</f>
        <v/>
      </c>
      <c r="V1493" s="56" t="str">
        <f t="shared" si="261"/>
        <v/>
      </c>
      <c r="W1493" s="81" t="str">
        <f t="shared" si="262"/>
        <v/>
      </c>
      <c r="X1493" s="53" t="str">
        <f>IF(V1493="","",COUNTIF($V$7:V1493,"該当３"))</f>
        <v/>
      </c>
    </row>
    <row r="1494" spans="1:24">
      <c r="A1494" s="237">
        <v>2020504007</v>
      </c>
      <c r="B1494" s="237">
        <v>20</v>
      </c>
      <c r="C1494" s="238">
        <v>205</v>
      </c>
      <c r="D1494" s="239">
        <v>4</v>
      </c>
      <c r="E1494" s="238">
        <v>7</v>
      </c>
      <c r="F1494" s="237" t="s">
        <v>511</v>
      </c>
      <c r="G1494" s="237" t="s">
        <v>1635</v>
      </c>
      <c r="H1494" s="237" t="s">
        <v>1695</v>
      </c>
      <c r="I1494" s="237" t="s">
        <v>1700</v>
      </c>
      <c r="J1494" s="51"/>
      <c r="K1494" s="52" t="str">
        <f t="shared" si="263"/>
        <v/>
      </c>
      <c r="L1494" s="81" t="str">
        <f t="shared" si="264"/>
        <v/>
      </c>
      <c r="M1494" s="53" t="str">
        <f>IF(K1494="","",COUNTIF($K$7:K1494,"ﾘｽﾄ１"))</f>
        <v/>
      </c>
      <c r="N1494" s="53" t="str">
        <f t="shared" si="265"/>
        <v/>
      </c>
      <c r="O1494" s="54" t="str">
        <f t="shared" si="266"/>
        <v/>
      </c>
      <c r="P1494" s="53" t="str">
        <f t="shared" si="257"/>
        <v/>
      </c>
      <c r="Q1494" s="52" t="str">
        <f t="shared" si="258"/>
        <v/>
      </c>
      <c r="R1494" s="55" t="str">
        <f t="shared" si="259"/>
        <v/>
      </c>
      <c r="S1494" s="52" t="str">
        <f t="shared" si="267"/>
        <v/>
      </c>
      <c r="T1494" s="81" t="str">
        <f t="shared" si="260"/>
        <v/>
      </c>
      <c r="U1494" s="53" t="str">
        <f>IF(S1494="","",COUNTIF($S$7:S1494,"該当２"))</f>
        <v/>
      </c>
      <c r="V1494" s="56" t="str">
        <f t="shared" si="261"/>
        <v/>
      </c>
      <c r="W1494" s="81" t="str">
        <f t="shared" si="262"/>
        <v/>
      </c>
      <c r="X1494" s="53" t="str">
        <f>IF(V1494="","",COUNTIF($V$7:V1494,"該当３"))</f>
        <v/>
      </c>
    </row>
    <row r="1495" spans="1:24">
      <c r="A1495" s="237">
        <v>2020504008</v>
      </c>
      <c r="B1495" s="237">
        <v>20</v>
      </c>
      <c r="C1495" s="238">
        <v>205</v>
      </c>
      <c r="D1495" s="239">
        <v>4</v>
      </c>
      <c r="E1495" s="238">
        <v>8</v>
      </c>
      <c r="F1495" s="237" t="s">
        <v>511</v>
      </c>
      <c r="G1495" s="237" t="s">
        <v>1635</v>
      </c>
      <c r="H1495" s="237" t="s">
        <v>1695</v>
      </c>
      <c r="I1495" s="237" t="s">
        <v>1701</v>
      </c>
      <c r="J1495" s="51"/>
      <c r="K1495" s="52" t="str">
        <f t="shared" si="263"/>
        <v/>
      </c>
      <c r="L1495" s="81" t="str">
        <f t="shared" si="264"/>
        <v/>
      </c>
      <c r="M1495" s="53" t="str">
        <f>IF(K1495="","",COUNTIF($K$7:K1495,"ﾘｽﾄ１"))</f>
        <v/>
      </c>
      <c r="N1495" s="53" t="str">
        <f t="shared" si="265"/>
        <v/>
      </c>
      <c r="O1495" s="54" t="str">
        <f t="shared" si="266"/>
        <v/>
      </c>
      <c r="P1495" s="53" t="str">
        <f t="shared" si="257"/>
        <v/>
      </c>
      <c r="Q1495" s="52" t="str">
        <f t="shared" si="258"/>
        <v/>
      </c>
      <c r="R1495" s="55" t="str">
        <f t="shared" si="259"/>
        <v/>
      </c>
      <c r="S1495" s="52" t="str">
        <f t="shared" si="267"/>
        <v/>
      </c>
      <c r="T1495" s="81" t="str">
        <f t="shared" si="260"/>
        <v/>
      </c>
      <c r="U1495" s="53" t="str">
        <f>IF(S1495="","",COUNTIF($S$7:S1495,"該当２"))</f>
        <v/>
      </c>
      <c r="V1495" s="56" t="str">
        <f t="shared" si="261"/>
        <v/>
      </c>
      <c r="W1495" s="81" t="str">
        <f t="shared" si="262"/>
        <v/>
      </c>
      <c r="X1495" s="53" t="str">
        <f>IF(V1495="","",COUNTIF($V$7:V1495,"該当３"))</f>
        <v/>
      </c>
    </row>
    <row r="1496" spans="1:24">
      <c r="A1496" s="237">
        <v>2020504009</v>
      </c>
      <c r="B1496" s="237">
        <v>20</v>
      </c>
      <c r="C1496" s="238">
        <v>205</v>
      </c>
      <c r="D1496" s="239">
        <v>4</v>
      </c>
      <c r="E1496" s="238">
        <v>9</v>
      </c>
      <c r="F1496" s="237" t="s">
        <v>511</v>
      </c>
      <c r="G1496" s="237" t="s">
        <v>1635</v>
      </c>
      <c r="H1496" s="237" t="s">
        <v>1695</v>
      </c>
      <c r="I1496" s="237" t="s">
        <v>893</v>
      </c>
      <c r="J1496" s="51"/>
      <c r="K1496" s="52" t="str">
        <f t="shared" si="263"/>
        <v/>
      </c>
      <c r="L1496" s="81" t="str">
        <f t="shared" si="264"/>
        <v/>
      </c>
      <c r="M1496" s="53" t="str">
        <f>IF(K1496="","",COUNTIF($K$7:K1496,"ﾘｽﾄ１"))</f>
        <v/>
      </c>
      <c r="N1496" s="53" t="str">
        <f t="shared" si="265"/>
        <v/>
      </c>
      <c r="O1496" s="54" t="str">
        <f t="shared" si="266"/>
        <v/>
      </c>
      <c r="P1496" s="53" t="str">
        <f t="shared" si="257"/>
        <v/>
      </c>
      <c r="Q1496" s="52" t="str">
        <f t="shared" si="258"/>
        <v/>
      </c>
      <c r="R1496" s="55" t="str">
        <f t="shared" si="259"/>
        <v/>
      </c>
      <c r="S1496" s="52" t="str">
        <f t="shared" si="267"/>
        <v/>
      </c>
      <c r="T1496" s="81" t="str">
        <f t="shared" si="260"/>
        <v/>
      </c>
      <c r="U1496" s="53" t="str">
        <f>IF(S1496="","",COUNTIF($S$7:S1496,"該当２"))</f>
        <v/>
      </c>
      <c r="V1496" s="56" t="str">
        <f t="shared" si="261"/>
        <v/>
      </c>
      <c r="W1496" s="81" t="str">
        <f t="shared" si="262"/>
        <v/>
      </c>
      <c r="X1496" s="53" t="str">
        <f>IF(V1496="","",COUNTIF($V$7:V1496,"該当３"))</f>
        <v/>
      </c>
    </row>
    <row r="1497" spans="1:24">
      <c r="A1497" s="237">
        <v>2020504010</v>
      </c>
      <c r="B1497" s="237">
        <v>20</v>
      </c>
      <c r="C1497" s="238">
        <v>205</v>
      </c>
      <c r="D1497" s="239">
        <v>4</v>
      </c>
      <c r="E1497" s="238">
        <v>10</v>
      </c>
      <c r="F1497" s="237" t="s">
        <v>511</v>
      </c>
      <c r="G1497" s="237" t="s">
        <v>1635</v>
      </c>
      <c r="H1497" s="237" t="s">
        <v>1695</v>
      </c>
      <c r="I1497" s="237" t="s">
        <v>412</v>
      </c>
      <c r="J1497" s="51"/>
      <c r="K1497" s="52" t="str">
        <f t="shared" si="263"/>
        <v/>
      </c>
      <c r="L1497" s="81" t="str">
        <f t="shared" si="264"/>
        <v/>
      </c>
      <c r="M1497" s="53" t="str">
        <f>IF(K1497="","",COUNTIF($K$7:K1497,"ﾘｽﾄ１"))</f>
        <v/>
      </c>
      <c r="N1497" s="53" t="str">
        <f t="shared" si="265"/>
        <v/>
      </c>
      <c r="O1497" s="54" t="str">
        <f t="shared" si="266"/>
        <v/>
      </c>
      <c r="P1497" s="53" t="str">
        <f t="shared" si="257"/>
        <v/>
      </c>
      <c r="Q1497" s="52" t="str">
        <f t="shared" si="258"/>
        <v/>
      </c>
      <c r="R1497" s="55" t="str">
        <f t="shared" si="259"/>
        <v/>
      </c>
      <c r="S1497" s="52" t="str">
        <f t="shared" si="267"/>
        <v/>
      </c>
      <c r="T1497" s="81" t="str">
        <f t="shared" si="260"/>
        <v/>
      </c>
      <c r="U1497" s="53" t="str">
        <f>IF(S1497="","",COUNTIF($S$7:S1497,"該当２"))</f>
        <v/>
      </c>
      <c r="V1497" s="56" t="str">
        <f t="shared" si="261"/>
        <v/>
      </c>
      <c r="W1497" s="81" t="str">
        <f t="shared" si="262"/>
        <v/>
      </c>
      <c r="X1497" s="53" t="str">
        <f>IF(V1497="","",COUNTIF($V$7:V1497,"該当３"))</f>
        <v/>
      </c>
    </row>
    <row r="1498" spans="1:24">
      <c r="A1498" s="237">
        <v>2020504011</v>
      </c>
      <c r="B1498" s="237">
        <v>20</v>
      </c>
      <c r="C1498" s="238">
        <v>205</v>
      </c>
      <c r="D1498" s="239">
        <v>4</v>
      </c>
      <c r="E1498" s="238">
        <v>11</v>
      </c>
      <c r="F1498" s="237" t="s">
        <v>511</v>
      </c>
      <c r="G1498" s="237" t="s">
        <v>1635</v>
      </c>
      <c r="H1498" s="237" t="s">
        <v>1695</v>
      </c>
      <c r="I1498" s="237" t="s">
        <v>618</v>
      </c>
      <c r="J1498" s="51"/>
      <c r="K1498" s="52" t="str">
        <f t="shared" si="263"/>
        <v/>
      </c>
      <c r="L1498" s="81" t="str">
        <f t="shared" si="264"/>
        <v/>
      </c>
      <c r="M1498" s="53" t="str">
        <f>IF(K1498="","",COUNTIF($K$7:K1498,"ﾘｽﾄ１"))</f>
        <v/>
      </c>
      <c r="N1498" s="53" t="str">
        <f t="shared" si="265"/>
        <v/>
      </c>
      <c r="O1498" s="54" t="str">
        <f t="shared" si="266"/>
        <v/>
      </c>
      <c r="P1498" s="53" t="str">
        <f t="shared" si="257"/>
        <v/>
      </c>
      <c r="Q1498" s="52" t="str">
        <f t="shared" si="258"/>
        <v/>
      </c>
      <c r="R1498" s="55" t="str">
        <f t="shared" si="259"/>
        <v/>
      </c>
      <c r="S1498" s="52" t="str">
        <f t="shared" si="267"/>
        <v/>
      </c>
      <c r="T1498" s="81" t="str">
        <f t="shared" si="260"/>
        <v/>
      </c>
      <c r="U1498" s="53" t="str">
        <f>IF(S1498="","",COUNTIF($S$7:S1498,"該当２"))</f>
        <v/>
      </c>
      <c r="V1498" s="56" t="str">
        <f t="shared" si="261"/>
        <v/>
      </c>
      <c r="W1498" s="81" t="str">
        <f t="shared" si="262"/>
        <v/>
      </c>
      <c r="X1498" s="53" t="str">
        <f>IF(V1498="","",COUNTIF($V$7:V1498,"該当３"))</f>
        <v/>
      </c>
    </row>
    <row r="1499" spans="1:24">
      <c r="A1499" s="237">
        <v>2020504012</v>
      </c>
      <c r="B1499" s="237">
        <v>20</v>
      </c>
      <c r="C1499" s="238">
        <v>205</v>
      </c>
      <c r="D1499" s="239">
        <v>4</v>
      </c>
      <c r="E1499" s="238">
        <v>12</v>
      </c>
      <c r="F1499" s="237" t="s">
        <v>511</v>
      </c>
      <c r="G1499" s="237" t="s">
        <v>1635</v>
      </c>
      <c r="H1499" s="237" t="s">
        <v>1695</v>
      </c>
      <c r="I1499" s="237" t="s">
        <v>1702</v>
      </c>
      <c r="J1499" s="51"/>
      <c r="K1499" s="52" t="str">
        <f t="shared" si="263"/>
        <v/>
      </c>
      <c r="L1499" s="81" t="str">
        <f t="shared" si="264"/>
        <v/>
      </c>
      <c r="M1499" s="53" t="str">
        <f>IF(K1499="","",COUNTIF($K$7:K1499,"ﾘｽﾄ１"))</f>
        <v/>
      </c>
      <c r="N1499" s="53" t="str">
        <f t="shared" si="265"/>
        <v/>
      </c>
      <c r="O1499" s="54" t="str">
        <f t="shared" si="266"/>
        <v/>
      </c>
      <c r="P1499" s="53" t="str">
        <f t="shared" si="257"/>
        <v/>
      </c>
      <c r="Q1499" s="52" t="str">
        <f t="shared" si="258"/>
        <v/>
      </c>
      <c r="R1499" s="55" t="str">
        <f t="shared" si="259"/>
        <v/>
      </c>
      <c r="S1499" s="52" t="str">
        <f t="shared" si="267"/>
        <v/>
      </c>
      <c r="T1499" s="81" t="str">
        <f t="shared" si="260"/>
        <v/>
      </c>
      <c r="U1499" s="53" t="str">
        <f>IF(S1499="","",COUNTIF($S$7:S1499,"該当２"))</f>
        <v/>
      </c>
      <c r="V1499" s="56" t="str">
        <f t="shared" si="261"/>
        <v/>
      </c>
      <c r="W1499" s="81" t="str">
        <f t="shared" si="262"/>
        <v/>
      </c>
      <c r="X1499" s="53" t="str">
        <f>IF(V1499="","",COUNTIF($V$7:V1499,"該当３"))</f>
        <v/>
      </c>
    </row>
    <row r="1500" spans="1:24">
      <c r="A1500" s="237">
        <v>2020504013</v>
      </c>
      <c r="B1500" s="237">
        <v>20</v>
      </c>
      <c r="C1500" s="238">
        <v>205</v>
      </c>
      <c r="D1500" s="239">
        <v>4</v>
      </c>
      <c r="E1500" s="238">
        <v>13</v>
      </c>
      <c r="F1500" s="237" t="s">
        <v>511</v>
      </c>
      <c r="G1500" s="237" t="s">
        <v>1635</v>
      </c>
      <c r="H1500" s="237" t="s">
        <v>1695</v>
      </c>
      <c r="I1500" s="237" t="s">
        <v>7</v>
      </c>
      <c r="J1500" s="51"/>
      <c r="K1500" s="52" t="str">
        <f t="shared" si="263"/>
        <v/>
      </c>
      <c r="L1500" s="81" t="str">
        <f t="shared" si="264"/>
        <v/>
      </c>
      <c r="M1500" s="53" t="str">
        <f>IF(K1500="","",COUNTIF($K$7:K1500,"ﾘｽﾄ１"))</f>
        <v/>
      </c>
      <c r="N1500" s="53" t="str">
        <f t="shared" si="265"/>
        <v/>
      </c>
      <c r="O1500" s="54" t="str">
        <f t="shared" si="266"/>
        <v/>
      </c>
      <c r="P1500" s="53" t="str">
        <f t="shared" si="257"/>
        <v/>
      </c>
      <c r="Q1500" s="52" t="str">
        <f t="shared" si="258"/>
        <v/>
      </c>
      <c r="R1500" s="55" t="str">
        <f t="shared" si="259"/>
        <v/>
      </c>
      <c r="S1500" s="52" t="str">
        <f t="shared" si="267"/>
        <v/>
      </c>
      <c r="T1500" s="81" t="str">
        <f t="shared" si="260"/>
        <v/>
      </c>
      <c r="U1500" s="53" t="str">
        <f>IF(S1500="","",COUNTIF($S$7:S1500,"該当２"))</f>
        <v/>
      </c>
      <c r="V1500" s="56" t="str">
        <f t="shared" si="261"/>
        <v/>
      </c>
      <c r="W1500" s="81" t="str">
        <f t="shared" si="262"/>
        <v/>
      </c>
      <c r="X1500" s="53" t="str">
        <f>IF(V1500="","",COUNTIF($V$7:V1500,"該当３"))</f>
        <v/>
      </c>
    </row>
    <row r="1501" spans="1:24">
      <c r="A1501" s="237">
        <v>2020504014</v>
      </c>
      <c r="B1501" s="237">
        <v>20</v>
      </c>
      <c r="C1501" s="238">
        <v>205</v>
      </c>
      <c r="D1501" s="239">
        <v>4</v>
      </c>
      <c r="E1501" s="238">
        <v>14</v>
      </c>
      <c r="F1501" s="237" t="s">
        <v>511</v>
      </c>
      <c r="G1501" s="237" t="s">
        <v>1635</v>
      </c>
      <c r="H1501" s="237" t="s">
        <v>1695</v>
      </c>
      <c r="I1501" s="237" t="s">
        <v>876</v>
      </c>
      <c r="J1501" s="51"/>
      <c r="K1501" s="52" t="str">
        <f t="shared" si="263"/>
        <v/>
      </c>
      <c r="L1501" s="81" t="str">
        <f t="shared" si="264"/>
        <v/>
      </c>
      <c r="M1501" s="53" t="str">
        <f>IF(K1501="","",COUNTIF($K$7:K1501,"ﾘｽﾄ１"))</f>
        <v/>
      </c>
      <c r="N1501" s="53" t="str">
        <f t="shared" si="265"/>
        <v/>
      </c>
      <c r="O1501" s="54" t="str">
        <f t="shared" si="266"/>
        <v/>
      </c>
      <c r="P1501" s="53" t="str">
        <f t="shared" si="257"/>
        <v/>
      </c>
      <c r="Q1501" s="52" t="str">
        <f t="shared" si="258"/>
        <v/>
      </c>
      <c r="R1501" s="55" t="str">
        <f t="shared" si="259"/>
        <v/>
      </c>
      <c r="S1501" s="52" t="str">
        <f t="shared" si="267"/>
        <v/>
      </c>
      <c r="T1501" s="81" t="str">
        <f t="shared" si="260"/>
        <v/>
      </c>
      <c r="U1501" s="53" t="str">
        <f>IF(S1501="","",COUNTIF($S$7:S1501,"該当２"))</f>
        <v/>
      </c>
      <c r="V1501" s="56" t="str">
        <f t="shared" si="261"/>
        <v/>
      </c>
      <c r="W1501" s="81" t="str">
        <f t="shared" si="262"/>
        <v/>
      </c>
      <c r="X1501" s="53" t="str">
        <f>IF(V1501="","",COUNTIF($V$7:V1501,"該当３"))</f>
        <v/>
      </c>
    </row>
    <row r="1502" spans="1:24">
      <c r="A1502" s="237">
        <v>2020504015</v>
      </c>
      <c r="B1502" s="237">
        <v>20</v>
      </c>
      <c r="C1502" s="238">
        <v>205</v>
      </c>
      <c r="D1502" s="239">
        <v>4</v>
      </c>
      <c r="E1502" s="238">
        <v>15</v>
      </c>
      <c r="F1502" s="237" t="s">
        <v>511</v>
      </c>
      <c r="G1502" s="237" t="s">
        <v>1635</v>
      </c>
      <c r="H1502" s="237" t="s">
        <v>1695</v>
      </c>
      <c r="I1502" s="237" t="s">
        <v>1703</v>
      </c>
      <c r="J1502" s="51"/>
      <c r="K1502" s="52" t="str">
        <f t="shared" si="263"/>
        <v/>
      </c>
      <c r="L1502" s="81" t="str">
        <f t="shared" si="264"/>
        <v/>
      </c>
      <c r="M1502" s="53" t="str">
        <f>IF(K1502="","",COUNTIF($K$7:K1502,"ﾘｽﾄ１"))</f>
        <v/>
      </c>
      <c r="N1502" s="53" t="str">
        <f t="shared" si="265"/>
        <v/>
      </c>
      <c r="O1502" s="54" t="str">
        <f t="shared" si="266"/>
        <v/>
      </c>
      <c r="P1502" s="53" t="str">
        <f t="shared" si="257"/>
        <v/>
      </c>
      <c r="Q1502" s="52" t="str">
        <f t="shared" si="258"/>
        <v/>
      </c>
      <c r="R1502" s="55" t="str">
        <f t="shared" si="259"/>
        <v/>
      </c>
      <c r="S1502" s="52" t="str">
        <f t="shared" si="267"/>
        <v/>
      </c>
      <c r="T1502" s="81" t="str">
        <f t="shared" si="260"/>
        <v/>
      </c>
      <c r="U1502" s="53" t="str">
        <f>IF(S1502="","",COUNTIF($S$7:S1502,"該当２"))</f>
        <v/>
      </c>
      <c r="V1502" s="56" t="str">
        <f t="shared" si="261"/>
        <v/>
      </c>
      <c r="W1502" s="81" t="str">
        <f t="shared" si="262"/>
        <v/>
      </c>
      <c r="X1502" s="53" t="str">
        <f>IF(V1502="","",COUNTIF($V$7:V1502,"該当３"))</f>
        <v/>
      </c>
    </row>
    <row r="1503" spans="1:24">
      <c r="A1503" s="237">
        <v>2020505000</v>
      </c>
      <c r="B1503" s="237">
        <v>20</v>
      </c>
      <c r="C1503" s="238">
        <v>205</v>
      </c>
      <c r="D1503" s="239">
        <v>5</v>
      </c>
      <c r="E1503" s="238">
        <v>0</v>
      </c>
      <c r="F1503" s="237" t="s">
        <v>511</v>
      </c>
      <c r="G1503" s="237" t="s">
        <v>1635</v>
      </c>
      <c r="H1503" s="237" t="s">
        <v>1704</v>
      </c>
      <c r="I1503" s="237"/>
      <c r="J1503" s="51"/>
      <c r="K1503" s="52" t="str">
        <f t="shared" si="263"/>
        <v/>
      </c>
      <c r="L1503" s="81" t="str">
        <f t="shared" si="264"/>
        <v/>
      </c>
      <c r="M1503" s="53" t="str">
        <f>IF(K1503="","",COUNTIF($K$7:K1503,"ﾘｽﾄ１"))</f>
        <v/>
      </c>
      <c r="N1503" s="53" t="str">
        <f t="shared" si="265"/>
        <v/>
      </c>
      <c r="O1503" s="54" t="str">
        <f t="shared" si="266"/>
        <v/>
      </c>
      <c r="P1503" s="53" t="str">
        <f t="shared" si="257"/>
        <v/>
      </c>
      <c r="Q1503" s="52" t="str">
        <f t="shared" si="258"/>
        <v/>
      </c>
      <c r="R1503" s="55" t="str">
        <f t="shared" si="259"/>
        <v/>
      </c>
      <c r="S1503" s="52" t="str">
        <f t="shared" si="267"/>
        <v/>
      </c>
      <c r="T1503" s="81" t="str">
        <f t="shared" si="260"/>
        <v/>
      </c>
      <c r="U1503" s="53" t="str">
        <f>IF(S1503="","",COUNTIF($S$7:S1503,"該当２"))</f>
        <v/>
      </c>
      <c r="V1503" s="56" t="str">
        <f t="shared" si="261"/>
        <v/>
      </c>
      <c r="W1503" s="81" t="str">
        <f t="shared" si="262"/>
        <v/>
      </c>
      <c r="X1503" s="53" t="str">
        <f>IF(V1503="","",COUNTIF($V$7:V1503,"該当３"))</f>
        <v/>
      </c>
    </row>
    <row r="1504" spans="1:24">
      <c r="A1504" s="237">
        <v>2020505001</v>
      </c>
      <c r="B1504" s="237">
        <v>20</v>
      </c>
      <c r="C1504" s="238">
        <v>205</v>
      </c>
      <c r="D1504" s="239">
        <v>5</v>
      </c>
      <c r="E1504" s="238">
        <v>1</v>
      </c>
      <c r="F1504" s="237" t="s">
        <v>511</v>
      </c>
      <c r="G1504" s="237" t="s">
        <v>1635</v>
      </c>
      <c r="H1504" s="237" t="s">
        <v>1704</v>
      </c>
      <c r="I1504" s="237" t="s">
        <v>1705</v>
      </c>
      <c r="J1504" s="51"/>
      <c r="K1504" s="52" t="str">
        <f t="shared" si="263"/>
        <v/>
      </c>
      <c r="L1504" s="81" t="str">
        <f t="shared" si="264"/>
        <v/>
      </c>
      <c r="M1504" s="53" t="str">
        <f>IF(K1504="","",COUNTIF($K$7:K1504,"ﾘｽﾄ１"))</f>
        <v/>
      </c>
      <c r="N1504" s="53" t="str">
        <f t="shared" si="265"/>
        <v/>
      </c>
      <c r="O1504" s="54" t="str">
        <f t="shared" si="266"/>
        <v/>
      </c>
      <c r="P1504" s="53" t="str">
        <f t="shared" si="257"/>
        <v/>
      </c>
      <c r="Q1504" s="52" t="str">
        <f t="shared" si="258"/>
        <v/>
      </c>
      <c r="R1504" s="55" t="str">
        <f t="shared" si="259"/>
        <v/>
      </c>
      <c r="S1504" s="52" t="str">
        <f t="shared" si="267"/>
        <v/>
      </c>
      <c r="T1504" s="81" t="str">
        <f t="shared" si="260"/>
        <v/>
      </c>
      <c r="U1504" s="53" t="str">
        <f>IF(S1504="","",COUNTIF($S$7:S1504,"該当２"))</f>
        <v/>
      </c>
      <c r="V1504" s="56" t="str">
        <f t="shared" si="261"/>
        <v/>
      </c>
      <c r="W1504" s="81" t="str">
        <f t="shared" si="262"/>
        <v/>
      </c>
      <c r="X1504" s="53" t="str">
        <f>IF(V1504="","",COUNTIF($V$7:V1504,"該当３"))</f>
        <v/>
      </c>
    </row>
    <row r="1505" spans="1:24">
      <c r="A1505" s="237">
        <v>2020505002</v>
      </c>
      <c r="B1505" s="237">
        <v>20</v>
      </c>
      <c r="C1505" s="238">
        <v>205</v>
      </c>
      <c r="D1505" s="239">
        <v>5</v>
      </c>
      <c r="E1505" s="238">
        <v>2</v>
      </c>
      <c r="F1505" s="237" t="s">
        <v>511</v>
      </c>
      <c r="G1505" s="237" t="s">
        <v>1635</v>
      </c>
      <c r="H1505" s="237" t="s">
        <v>1704</v>
      </c>
      <c r="I1505" s="237" t="s">
        <v>1706</v>
      </c>
      <c r="J1505" s="51"/>
      <c r="K1505" s="52" t="str">
        <f t="shared" si="263"/>
        <v/>
      </c>
      <c r="L1505" s="81" t="str">
        <f t="shared" si="264"/>
        <v/>
      </c>
      <c r="M1505" s="53" t="str">
        <f>IF(K1505="","",COUNTIF($K$7:K1505,"ﾘｽﾄ１"))</f>
        <v/>
      </c>
      <c r="N1505" s="53" t="str">
        <f t="shared" si="265"/>
        <v/>
      </c>
      <c r="O1505" s="54" t="str">
        <f t="shared" si="266"/>
        <v/>
      </c>
      <c r="P1505" s="53" t="str">
        <f t="shared" si="257"/>
        <v/>
      </c>
      <c r="Q1505" s="52" t="str">
        <f t="shared" si="258"/>
        <v/>
      </c>
      <c r="R1505" s="55" t="str">
        <f t="shared" si="259"/>
        <v/>
      </c>
      <c r="S1505" s="52" t="str">
        <f t="shared" si="267"/>
        <v/>
      </c>
      <c r="T1505" s="81" t="str">
        <f t="shared" si="260"/>
        <v/>
      </c>
      <c r="U1505" s="53" t="str">
        <f>IF(S1505="","",COUNTIF($S$7:S1505,"該当２"))</f>
        <v/>
      </c>
      <c r="V1505" s="56" t="str">
        <f t="shared" si="261"/>
        <v/>
      </c>
      <c r="W1505" s="81" t="str">
        <f t="shared" si="262"/>
        <v/>
      </c>
      <c r="X1505" s="53" t="str">
        <f>IF(V1505="","",COUNTIF($V$7:V1505,"該当３"))</f>
        <v/>
      </c>
    </row>
    <row r="1506" spans="1:24">
      <c r="A1506" s="237">
        <v>2020505003</v>
      </c>
      <c r="B1506" s="237">
        <v>20</v>
      </c>
      <c r="C1506" s="238">
        <v>205</v>
      </c>
      <c r="D1506" s="239">
        <v>5</v>
      </c>
      <c r="E1506" s="238">
        <v>3</v>
      </c>
      <c r="F1506" s="237" t="s">
        <v>511</v>
      </c>
      <c r="G1506" s="237" t="s">
        <v>1635</v>
      </c>
      <c r="H1506" s="237" t="s">
        <v>1704</v>
      </c>
      <c r="I1506" s="237" t="s">
        <v>1707</v>
      </c>
      <c r="J1506" s="51"/>
      <c r="K1506" s="52" t="str">
        <f t="shared" si="263"/>
        <v/>
      </c>
      <c r="L1506" s="81" t="str">
        <f t="shared" si="264"/>
        <v/>
      </c>
      <c r="M1506" s="53" t="str">
        <f>IF(K1506="","",COUNTIF($K$7:K1506,"ﾘｽﾄ１"))</f>
        <v/>
      </c>
      <c r="N1506" s="53" t="str">
        <f t="shared" si="265"/>
        <v/>
      </c>
      <c r="O1506" s="54" t="str">
        <f t="shared" si="266"/>
        <v/>
      </c>
      <c r="P1506" s="53" t="str">
        <f t="shared" si="257"/>
        <v/>
      </c>
      <c r="Q1506" s="52" t="str">
        <f t="shared" si="258"/>
        <v/>
      </c>
      <c r="R1506" s="55" t="str">
        <f t="shared" si="259"/>
        <v/>
      </c>
      <c r="S1506" s="52" t="str">
        <f t="shared" si="267"/>
        <v/>
      </c>
      <c r="T1506" s="81" t="str">
        <f t="shared" si="260"/>
        <v/>
      </c>
      <c r="U1506" s="53" t="str">
        <f>IF(S1506="","",COUNTIF($S$7:S1506,"該当２"))</f>
        <v/>
      </c>
      <c r="V1506" s="56" t="str">
        <f t="shared" si="261"/>
        <v/>
      </c>
      <c r="W1506" s="81" t="str">
        <f t="shared" si="262"/>
        <v/>
      </c>
      <c r="X1506" s="53" t="str">
        <f>IF(V1506="","",COUNTIF($V$7:V1506,"該当３"))</f>
        <v/>
      </c>
    </row>
    <row r="1507" spans="1:24">
      <c r="A1507" s="237">
        <v>2020505004</v>
      </c>
      <c r="B1507" s="237">
        <v>20</v>
      </c>
      <c r="C1507" s="238">
        <v>205</v>
      </c>
      <c r="D1507" s="239">
        <v>5</v>
      </c>
      <c r="E1507" s="238">
        <v>4</v>
      </c>
      <c r="F1507" s="237" t="s">
        <v>511</v>
      </c>
      <c r="G1507" s="237" t="s">
        <v>1635</v>
      </c>
      <c r="H1507" s="237" t="s">
        <v>1704</v>
      </c>
      <c r="I1507" s="237" t="s">
        <v>313</v>
      </c>
      <c r="J1507" s="51"/>
      <c r="K1507" s="52" t="str">
        <f t="shared" si="263"/>
        <v/>
      </c>
      <c r="L1507" s="81" t="str">
        <f t="shared" si="264"/>
        <v/>
      </c>
      <c r="M1507" s="53" t="str">
        <f>IF(K1507="","",COUNTIF($K$7:K1507,"ﾘｽﾄ１"))</f>
        <v/>
      </c>
      <c r="N1507" s="53" t="str">
        <f t="shared" si="265"/>
        <v/>
      </c>
      <c r="O1507" s="54" t="str">
        <f t="shared" si="266"/>
        <v/>
      </c>
      <c r="P1507" s="53" t="str">
        <f t="shared" si="257"/>
        <v/>
      </c>
      <c r="Q1507" s="52" t="str">
        <f t="shared" si="258"/>
        <v/>
      </c>
      <c r="R1507" s="55" t="str">
        <f t="shared" si="259"/>
        <v/>
      </c>
      <c r="S1507" s="52" t="str">
        <f t="shared" si="267"/>
        <v/>
      </c>
      <c r="T1507" s="81" t="str">
        <f t="shared" si="260"/>
        <v/>
      </c>
      <c r="U1507" s="53" t="str">
        <f>IF(S1507="","",COUNTIF($S$7:S1507,"該当２"))</f>
        <v/>
      </c>
      <c r="V1507" s="56" t="str">
        <f t="shared" si="261"/>
        <v/>
      </c>
      <c r="W1507" s="81" t="str">
        <f t="shared" si="262"/>
        <v/>
      </c>
      <c r="X1507" s="53" t="str">
        <f>IF(V1507="","",COUNTIF($V$7:V1507,"該当３"))</f>
        <v/>
      </c>
    </row>
    <row r="1508" spans="1:24">
      <c r="A1508" s="237">
        <v>2020505005</v>
      </c>
      <c r="B1508" s="237">
        <v>20</v>
      </c>
      <c r="C1508" s="238">
        <v>205</v>
      </c>
      <c r="D1508" s="239">
        <v>5</v>
      </c>
      <c r="E1508" s="238">
        <v>5</v>
      </c>
      <c r="F1508" s="237" t="s">
        <v>511</v>
      </c>
      <c r="G1508" s="237" t="s">
        <v>1635</v>
      </c>
      <c r="H1508" s="237" t="s">
        <v>1704</v>
      </c>
      <c r="I1508" s="237" t="s">
        <v>1255</v>
      </c>
      <c r="J1508" s="51"/>
      <c r="K1508" s="52" t="str">
        <f t="shared" si="263"/>
        <v/>
      </c>
      <c r="L1508" s="81" t="str">
        <f t="shared" si="264"/>
        <v/>
      </c>
      <c r="M1508" s="53" t="str">
        <f>IF(K1508="","",COUNTIF($K$7:K1508,"ﾘｽﾄ１"))</f>
        <v/>
      </c>
      <c r="N1508" s="53" t="str">
        <f t="shared" si="265"/>
        <v/>
      </c>
      <c r="O1508" s="54" t="str">
        <f t="shared" si="266"/>
        <v/>
      </c>
      <c r="P1508" s="53" t="str">
        <f t="shared" si="257"/>
        <v/>
      </c>
      <c r="Q1508" s="52" t="str">
        <f t="shared" si="258"/>
        <v/>
      </c>
      <c r="R1508" s="55" t="str">
        <f t="shared" si="259"/>
        <v/>
      </c>
      <c r="S1508" s="52" t="str">
        <f t="shared" si="267"/>
        <v/>
      </c>
      <c r="T1508" s="81" t="str">
        <f t="shared" si="260"/>
        <v/>
      </c>
      <c r="U1508" s="53" t="str">
        <f>IF(S1508="","",COUNTIF($S$7:S1508,"該当２"))</f>
        <v/>
      </c>
      <c r="V1508" s="56" t="str">
        <f t="shared" si="261"/>
        <v/>
      </c>
      <c r="W1508" s="81" t="str">
        <f t="shared" si="262"/>
        <v/>
      </c>
      <c r="X1508" s="53" t="str">
        <f>IF(V1508="","",COUNTIF($V$7:V1508,"該当３"))</f>
        <v/>
      </c>
    </row>
    <row r="1509" spans="1:24">
      <c r="A1509" s="237">
        <v>2020505006</v>
      </c>
      <c r="B1509" s="237">
        <v>20</v>
      </c>
      <c r="C1509" s="238">
        <v>205</v>
      </c>
      <c r="D1509" s="239">
        <v>5</v>
      </c>
      <c r="E1509" s="238">
        <v>6</v>
      </c>
      <c r="F1509" s="237" t="s">
        <v>511</v>
      </c>
      <c r="G1509" s="237" t="s">
        <v>1635</v>
      </c>
      <c r="H1509" s="237" t="s">
        <v>1704</v>
      </c>
      <c r="I1509" s="237" t="s">
        <v>1708</v>
      </c>
      <c r="J1509" s="51"/>
      <c r="K1509" s="52" t="str">
        <f t="shared" si="263"/>
        <v/>
      </c>
      <c r="L1509" s="81" t="str">
        <f t="shared" si="264"/>
        <v/>
      </c>
      <c r="M1509" s="53" t="str">
        <f>IF(K1509="","",COUNTIF($K$7:K1509,"ﾘｽﾄ１"))</f>
        <v/>
      </c>
      <c r="N1509" s="53" t="str">
        <f t="shared" si="265"/>
        <v/>
      </c>
      <c r="O1509" s="54" t="str">
        <f t="shared" si="266"/>
        <v/>
      </c>
      <c r="P1509" s="53" t="str">
        <f t="shared" si="257"/>
        <v/>
      </c>
      <c r="Q1509" s="52" t="str">
        <f t="shared" si="258"/>
        <v/>
      </c>
      <c r="R1509" s="55" t="str">
        <f t="shared" si="259"/>
        <v/>
      </c>
      <c r="S1509" s="52" t="str">
        <f t="shared" si="267"/>
        <v/>
      </c>
      <c r="T1509" s="81" t="str">
        <f t="shared" si="260"/>
        <v/>
      </c>
      <c r="U1509" s="53" t="str">
        <f>IF(S1509="","",COUNTIF($S$7:S1509,"該当２"))</f>
        <v/>
      </c>
      <c r="V1509" s="56" t="str">
        <f t="shared" si="261"/>
        <v/>
      </c>
      <c r="W1509" s="81" t="str">
        <f t="shared" si="262"/>
        <v/>
      </c>
      <c r="X1509" s="53" t="str">
        <f>IF(V1509="","",COUNTIF($V$7:V1509,"該当３"))</f>
        <v/>
      </c>
    </row>
    <row r="1510" spans="1:24">
      <c r="A1510" s="237">
        <v>2020505007</v>
      </c>
      <c r="B1510" s="237">
        <v>20</v>
      </c>
      <c r="C1510" s="238">
        <v>205</v>
      </c>
      <c r="D1510" s="239">
        <v>5</v>
      </c>
      <c r="E1510" s="238">
        <v>7</v>
      </c>
      <c r="F1510" s="237" t="s">
        <v>511</v>
      </c>
      <c r="G1510" s="237" t="s">
        <v>1635</v>
      </c>
      <c r="H1510" s="237" t="s">
        <v>1704</v>
      </c>
      <c r="I1510" s="237" t="s">
        <v>10</v>
      </c>
      <c r="J1510" s="51"/>
      <c r="K1510" s="52" t="str">
        <f t="shared" si="263"/>
        <v/>
      </c>
      <c r="L1510" s="81" t="str">
        <f t="shared" si="264"/>
        <v/>
      </c>
      <c r="M1510" s="53" t="str">
        <f>IF(K1510="","",COUNTIF($K$7:K1510,"ﾘｽﾄ１"))</f>
        <v/>
      </c>
      <c r="N1510" s="53" t="str">
        <f t="shared" si="265"/>
        <v/>
      </c>
      <c r="O1510" s="54" t="str">
        <f t="shared" si="266"/>
        <v/>
      </c>
      <c r="P1510" s="53" t="str">
        <f t="shared" si="257"/>
        <v/>
      </c>
      <c r="Q1510" s="52" t="str">
        <f t="shared" si="258"/>
        <v/>
      </c>
      <c r="R1510" s="55" t="str">
        <f t="shared" si="259"/>
        <v/>
      </c>
      <c r="S1510" s="52" t="str">
        <f t="shared" si="267"/>
        <v/>
      </c>
      <c r="T1510" s="81" t="str">
        <f t="shared" si="260"/>
        <v/>
      </c>
      <c r="U1510" s="53" t="str">
        <f>IF(S1510="","",COUNTIF($S$7:S1510,"該当２"))</f>
        <v/>
      </c>
      <c r="V1510" s="56" t="str">
        <f t="shared" si="261"/>
        <v/>
      </c>
      <c r="W1510" s="81" t="str">
        <f t="shared" si="262"/>
        <v/>
      </c>
      <c r="X1510" s="53" t="str">
        <f>IF(V1510="","",COUNTIF($V$7:V1510,"該当３"))</f>
        <v/>
      </c>
    </row>
    <row r="1511" spans="1:24">
      <c r="A1511" s="237">
        <v>2020505008</v>
      </c>
      <c r="B1511" s="237">
        <v>20</v>
      </c>
      <c r="C1511" s="238">
        <v>205</v>
      </c>
      <c r="D1511" s="239">
        <v>5</v>
      </c>
      <c r="E1511" s="238">
        <v>8</v>
      </c>
      <c r="F1511" s="237" t="s">
        <v>511</v>
      </c>
      <c r="G1511" s="237" t="s">
        <v>1635</v>
      </c>
      <c r="H1511" s="237" t="s">
        <v>1704</v>
      </c>
      <c r="I1511" s="237" t="s">
        <v>438</v>
      </c>
      <c r="J1511" s="51"/>
      <c r="K1511" s="52" t="str">
        <f t="shared" si="263"/>
        <v/>
      </c>
      <c r="L1511" s="81" t="str">
        <f t="shared" si="264"/>
        <v/>
      </c>
      <c r="M1511" s="53" t="str">
        <f>IF(K1511="","",COUNTIF($K$7:K1511,"ﾘｽﾄ１"))</f>
        <v/>
      </c>
      <c r="N1511" s="53" t="str">
        <f t="shared" si="265"/>
        <v/>
      </c>
      <c r="O1511" s="54" t="str">
        <f t="shared" si="266"/>
        <v/>
      </c>
      <c r="P1511" s="53" t="str">
        <f t="shared" si="257"/>
        <v/>
      </c>
      <c r="Q1511" s="52" t="str">
        <f t="shared" si="258"/>
        <v/>
      </c>
      <c r="R1511" s="55" t="str">
        <f t="shared" si="259"/>
        <v/>
      </c>
      <c r="S1511" s="52" t="str">
        <f t="shared" si="267"/>
        <v/>
      </c>
      <c r="T1511" s="81" t="str">
        <f t="shared" si="260"/>
        <v/>
      </c>
      <c r="U1511" s="53" t="str">
        <f>IF(S1511="","",COUNTIF($S$7:S1511,"該当２"))</f>
        <v/>
      </c>
      <c r="V1511" s="56" t="str">
        <f t="shared" si="261"/>
        <v/>
      </c>
      <c r="W1511" s="81" t="str">
        <f t="shared" si="262"/>
        <v/>
      </c>
      <c r="X1511" s="53" t="str">
        <f>IF(V1511="","",COUNTIF($V$7:V1511,"該当３"))</f>
        <v/>
      </c>
    </row>
    <row r="1512" spans="1:24">
      <c r="A1512" s="237">
        <v>2020505009</v>
      </c>
      <c r="B1512" s="237">
        <v>20</v>
      </c>
      <c r="C1512" s="238">
        <v>205</v>
      </c>
      <c r="D1512" s="239">
        <v>5</v>
      </c>
      <c r="E1512" s="238">
        <v>9</v>
      </c>
      <c r="F1512" s="237" t="s">
        <v>511</v>
      </c>
      <c r="G1512" s="237" t="s">
        <v>1635</v>
      </c>
      <c r="H1512" s="237" t="s">
        <v>1704</v>
      </c>
      <c r="I1512" s="237" t="s">
        <v>509</v>
      </c>
      <c r="J1512" s="51"/>
      <c r="K1512" s="52" t="str">
        <f t="shared" si="263"/>
        <v/>
      </c>
      <c r="L1512" s="81" t="str">
        <f t="shared" si="264"/>
        <v/>
      </c>
      <c r="M1512" s="53" t="str">
        <f>IF(K1512="","",COUNTIF($K$7:K1512,"ﾘｽﾄ１"))</f>
        <v/>
      </c>
      <c r="N1512" s="53" t="str">
        <f t="shared" si="265"/>
        <v/>
      </c>
      <c r="O1512" s="54" t="str">
        <f t="shared" si="266"/>
        <v/>
      </c>
      <c r="P1512" s="53" t="str">
        <f t="shared" si="257"/>
        <v/>
      </c>
      <c r="Q1512" s="52" t="str">
        <f t="shared" si="258"/>
        <v/>
      </c>
      <c r="R1512" s="55" t="str">
        <f t="shared" si="259"/>
        <v/>
      </c>
      <c r="S1512" s="52" t="str">
        <f t="shared" si="267"/>
        <v/>
      </c>
      <c r="T1512" s="81" t="str">
        <f t="shared" si="260"/>
        <v/>
      </c>
      <c r="U1512" s="53" t="str">
        <f>IF(S1512="","",COUNTIF($S$7:S1512,"該当２"))</f>
        <v/>
      </c>
      <c r="V1512" s="56" t="str">
        <f t="shared" si="261"/>
        <v/>
      </c>
      <c r="W1512" s="81" t="str">
        <f t="shared" si="262"/>
        <v/>
      </c>
      <c r="X1512" s="53" t="str">
        <f>IF(V1512="","",COUNTIF($V$7:V1512,"該当３"))</f>
        <v/>
      </c>
    </row>
    <row r="1513" spans="1:24">
      <c r="A1513" s="237">
        <v>2020505010</v>
      </c>
      <c r="B1513" s="237">
        <v>20</v>
      </c>
      <c r="C1513" s="238">
        <v>205</v>
      </c>
      <c r="D1513" s="239">
        <v>5</v>
      </c>
      <c r="E1513" s="238">
        <v>10</v>
      </c>
      <c r="F1513" s="237" t="s">
        <v>511</v>
      </c>
      <c r="G1513" s="237" t="s">
        <v>1635</v>
      </c>
      <c r="H1513" s="237" t="s">
        <v>1704</v>
      </c>
      <c r="I1513" s="237" t="s">
        <v>1709</v>
      </c>
      <c r="J1513" s="51"/>
      <c r="K1513" s="52" t="str">
        <f t="shared" si="263"/>
        <v/>
      </c>
      <c r="L1513" s="81" t="str">
        <f t="shared" si="264"/>
        <v/>
      </c>
      <c r="M1513" s="53" t="str">
        <f>IF(K1513="","",COUNTIF($K$7:K1513,"ﾘｽﾄ１"))</f>
        <v/>
      </c>
      <c r="N1513" s="53" t="str">
        <f t="shared" si="265"/>
        <v/>
      </c>
      <c r="O1513" s="54" t="str">
        <f t="shared" si="266"/>
        <v/>
      </c>
      <c r="P1513" s="53" t="str">
        <f t="shared" si="257"/>
        <v/>
      </c>
      <c r="Q1513" s="52" t="str">
        <f t="shared" si="258"/>
        <v/>
      </c>
      <c r="R1513" s="55" t="str">
        <f t="shared" si="259"/>
        <v/>
      </c>
      <c r="S1513" s="52" t="str">
        <f t="shared" si="267"/>
        <v/>
      </c>
      <c r="T1513" s="81" t="str">
        <f t="shared" si="260"/>
        <v/>
      </c>
      <c r="U1513" s="53" t="str">
        <f>IF(S1513="","",COUNTIF($S$7:S1513,"該当２"))</f>
        <v/>
      </c>
      <c r="V1513" s="56" t="str">
        <f t="shared" si="261"/>
        <v/>
      </c>
      <c r="W1513" s="81" t="str">
        <f t="shared" si="262"/>
        <v/>
      </c>
      <c r="X1513" s="53" t="str">
        <f>IF(V1513="","",COUNTIF($V$7:V1513,"該当３"))</f>
        <v/>
      </c>
    </row>
    <row r="1514" spans="1:24">
      <c r="A1514" s="237">
        <v>2020505011</v>
      </c>
      <c r="B1514" s="237">
        <v>20</v>
      </c>
      <c r="C1514" s="238">
        <v>205</v>
      </c>
      <c r="D1514" s="239">
        <v>5</v>
      </c>
      <c r="E1514" s="238">
        <v>11</v>
      </c>
      <c r="F1514" s="237" t="s">
        <v>511</v>
      </c>
      <c r="G1514" s="237" t="s">
        <v>1635</v>
      </c>
      <c r="H1514" s="237" t="s">
        <v>1704</v>
      </c>
      <c r="I1514" s="237" t="s">
        <v>1710</v>
      </c>
      <c r="J1514" s="51"/>
      <c r="K1514" s="52" t="str">
        <f t="shared" si="263"/>
        <v/>
      </c>
      <c r="L1514" s="81" t="str">
        <f t="shared" si="264"/>
        <v/>
      </c>
      <c r="M1514" s="53" t="str">
        <f>IF(K1514="","",COUNTIF($K$7:K1514,"ﾘｽﾄ１"))</f>
        <v/>
      </c>
      <c r="N1514" s="53" t="str">
        <f t="shared" si="265"/>
        <v/>
      </c>
      <c r="O1514" s="54" t="str">
        <f t="shared" si="266"/>
        <v/>
      </c>
      <c r="P1514" s="53" t="str">
        <f t="shared" si="257"/>
        <v/>
      </c>
      <c r="Q1514" s="52" t="str">
        <f t="shared" si="258"/>
        <v/>
      </c>
      <c r="R1514" s="55" t="str">
        <f t="shared" si="259"/>
        <v/>
      </c>
      <c r="S1514" s="52" t="str">
        <f t="shared" si="267"/>
        <v/>
      </c>
      <c r="T1514" s="81" t="str">
        <f t="shared" si="260"/>
        <v/>
      </c>
      <c r="U1514" s="53" t="str">
        <f>IF(S1514="","",COUNTIF($S$7:S1514,"該当２"))</f>
        <v/>
      </c>
      <c r="V1514" s="56" t="str">
        <f t="shared" si="261"/>
        <v/>
      </c>
      <c r="W1514" s="81" t="str">
        <f t="shared" si="262"/>
        <v/>
      </c>
      <c r="X1514" s="53" t="str">
        <f>IF(V1514="","",COUNTIF($V$7:V1514,"該当３"))</f>
        <v/>
      </c>
    </row>
    <row r="1515" spans="1:24">
      <c r="A1515" s="237">
        <v>2020506000</v>
      </c>
      <c r="B1515" s="237">
        <v>20</v>
      </c>
      <c r="C1515" s="238">
        <v>205</v>
      </c>
      <c r="D1515" s="239">
        <v>6</v>
      </c>
      <c r="E1515" s="238">
        <v>0</v>
      </c>
      <c r="F1515" s="237" t="s">
        <v>511</v>
      </c>
      <c r="G1515" s="237" t="s">
        <v>1635</v>
      </c>
      <c r="H1515" s="237" t="s">
        <v>1711</v>
      </c>
      <c r="I1515" s="237"/>
      <c r="J1515" s="51"/>
      <c r="K1515" s="52" t="str">
        <f t="shared" si="263"/>
        <v/>
      </c>
      <c r="L1515" s="81" t="str">
        <f t="shared" si="264"/>
        <v/>
      </c>
      <c r="M1515" s="53" t="str">
        <f>IF(K1515="","",COUNTIF($K$7:K1515,"ﾘｽﾄ１"))</f>
        <v/>
      </c>
      <c r="N1515" s="53" t="str">
        <f t="shared" si="265"/>
        <v/>
      </c>
      <c r="O1515" s="54" t="str">
        <f t="shared" si="266"/>
        <v/>
      </c>
      <c r="P1515" s="53" t="str">
        <f t="shared" si="257"/>
        <v/>
      </c>
      <c r="Q1515" s="52" t="str">
        <f t="shared" si="258"/>
        <v/>
      </c>
      <c r="R1515" s="55" t="str">
        <f t="shared" si="259"/>
        <v/>
      </c>
      <c r="S1515" s="52" t="str">
        <f t="shared" si="267"/>
        <v/>
      </c>
      <c r="T1515" s="81" t="str">
        <f t="shared" si="260"/>
        <v/>
      </c>
      <c r="U1515" s="53" t="str">
        <f>IF(S1515="","",COUNTIF($S$7:S1515,"該当２"))</f>
        <v/>
      </c>
      <c r="V1515" s="56" t="str">
        <f t="shared" si="261"/>
        <v/>
      </c>
      <c r="W1515" s="81" t="str">
        <f t="shared" si="262"/>
        <v/>
      </c>
      <c r="X1515" s="53" t="str">
        <f>IF(V1515="","",COUNTIF($V$7:V1515,"該当３"))</f>
        <v/>
      </c>
    </row>
    <row r="1516" spans="1:24">
      <c r="A1516" s="237">
        <v>2020506001</v>
      </c>
      <c r="B1516" s="237">
        <v>20</v>
      </c>
      <c r="C1516" s="238">
        <v>205</v>
      </c>
      <c r="D1516" s="239">
        <v>6</v>
      </c>
      <c r="E1516" s="238">
        <v>1</v>
      </c>
      <c r="F1516" s="237" t="s">
        <v>511</v>
      </c>
      <c r="G1516" s="237" t="s">
        <v>1635</v>
      </c>
      <c r="H1516" s="237" t="s">
        <v>1711</v>
      </c>
      <c r="I1516" s="237" t="s">
        <v>1712</v>
      </c>
      <c r="J1516" s="51"/>
      <c r="K1516" s="52" t="str">
        <f t="shared" si="263"/>
        <v/>
      </c>
      <c r="L1516" s="81" t="str">
        <f t="shared" si="264"/>
        <v/>
      </c>
      <c r="M1516" s="53" t="str">
        <f>IF(K1516="","",COUNTIF($K$7:K1516,"ﾘｽﾄ１"))</f>
        <v/>
      </c>
      <c r="N1516" s="53" t="str">
        <f t="shared" si="265"/>
        <v/>
      </c>
      <c r="O1516" s="54" t="str">
        <f t="shared" si="266"/>
        <v/>
      </c>
      <c r="P1516" s="53" t="str">
        <f t="shared" si="257"/>
        <v/>
      </c>
      <c r="Q1516" s="52" t="str">
        <f t="shared" si="258"/>
        <v/>
      </c>
      <c r="R1516" s="55" t="str">
        <f t="shared" si="259"/>
        <v/>
      </c>
      <c r="S1516" s="52" t="str">
        <f t="shared" si="267"/>
        <v/>
      </c>
      <c r="T1516" s="81" t="str">
        <f t="shared" si="260"/>
        <v/>
      </c>
      <c r="U1516" s="53" t="str">
        <f>IF(S1516="","",COUNTIF($S$7:S1516,"該当２"))</f>
        <v/>
      </c>
      <c r="V1516" s="56" t="str">
        <f t="shared" si="261"/>
        <v/>
      </c>
      <c r="W1516" s="81" t="str">
        <f t="shared" si="262"/>
        <v/>
      </c>
      <c r="X1516" s="53" t="str">
        <f>IF(V1516="","",COUNTIF($V$7:V1516,"該当３"))</f>
        <v/>
      </c>
    </row>
    <row r="1517" spans="1:24">
      <c r="A1517" s="237">
        <v>2020506002</v>
      </c>
      <c r="B1517" s="237">
        <v>20</v>
      </c>
      <c r="C1517" s="238">
        <v>205</v>
      </c>
      <c r="D1517" s="239">
        <v>6</v>
      </c>
      <c r="E1517" s="238">
        <v>2</v>
      </c>
      <c r="F1517" s="237" t="s">
        <v>511</v>
      </c>
      <c r="G1517" s="237" t="s">
        <v>1635</v>
      </c>
      <c r="H1517" s="237" t="s">
        <v>1711</v>
      </c>
      <c r="I1517" s="237" t="s">
        <v>1713</v>
      </c>
      <c r="J1517" s="51"/>
      <c r="K1517" s="52" t="str">
        <f t="shared" si="263"/>
        <v/>
      </c>
      <c r="L1517" s="81" t="str">
        <f t="shared" si="264"/>
        <v/>
      </c>
      <c r="M1517" s="53" t="str">
        <f>IF(K1517="","",COUNTIF($K$7:K1517,"ﾘｽﾄ１"))</f>
        <v/>
      </c>
      <c r="N1517" s="53" t="str">
        <f t="shared" si="265"/>
        <v/>
      </c>
      <c r="O1517" s="54" t="str">
        <f t="shared" si="266"/>
        <v/>
      </c>
      <c r="P1517" s="53" t="str">
        <f t="shared" si="257"/>
        <v/>
      </c>
      <c r="Q1517" s="52" t="str">
        <f t="shared" si="258"/>
        <v/>
      </c>
      <c r="R1517" s="55" t="str">
        <f t="shared" si="259"/>
        <v/>
      </c>
      <c r="S1517" s="52" t="str">
        <f t="shared" si="267"/>
        <v/>
      </c>
      <c r="T1517" s="81" t="str">
        <f t="shared" si="260"/>
        <v/>
      </c>
      <c r="U1517" s="53" t="str">
        <f>IF(S1517="","",COUNTIF($S$7:S1517,"該当２"))</f>
        <v/>
      </c>
      <c r="V1517" s="56" t="str">
        <f t="shared" si="261"/>
        <v/>
      </c>
      <c r="W1517" s="81" t="str">
        <f t="shared" si="262"/>
        <v/>
      </c>
      <c r="X1517" s="53" t="str">
        <f>IF(V1517="","",COUNTIF($V$7:V1517,"該当３"))</f>
        <v/>
      </c>
    </row>
    <row r="1518" spans="1:24">
      <c r="A1518" s="237">
        <v>2020506003</v>
      </c>
      <c r="B1518" s="237">
        <v>20</v>
      </c>
      <c r="C1518" s="238">
        <v>205</v>
      </c>
      <c r="D1518" s="239">
        <v>6</v>
      </c>
      <c r="E1518" s="238">
        <v>3</v>
      </c>
      <c r="F1518" s="237" t="s">
        <v>511</v>
      </c>
      <c r="G1518" s="237" t="s">
        <v>1635</v>
      </c>
      <c r="H1518" s="237" t="s">
        <v>1711</v>
      </c>
      <c r="I1518" s="237" t="s">
        <v>1714</v>
      </c>
      <c r="J1518" s="51"/>
      <c r="K1518" s="52" t="str">
        <f t="shared" si="263"/>
        <v/>
      </c>
      <c r="L1518" s="81" t="str">
        <f t="shared" si="264"/>
        <v/>
      </c>
      <c r="M1518" s="53" t="str">
        <f>IF(K1518="","",COUNTIF($K$7:K1518,"ﾘｽﾄ１"))</f>
        <v/>
      </c>
      <c r="N1518" s="53" t="str">
        <f t="shared" si="265"/>
        <v/>
      </c>
      <c r="O1518" s="54" t="str">
        <f t="shared" si="266"/>
        <v/>
      </c>
      <c r="P1518" s="53" t="str">
        <f t="shared" si="257"/>
        <v/>
      </c>
      <c r="Q1518" s="52" t="str">
        <f t="shared" si="258"/>
        <v/>
      </c>
      <c r="R1518" s="55" t="str">
        <f t="shared" si="259"/>
        <v/>
      </c>
      <c r="S1518" s="52" t="str">
        <f t="shared" si="267"/>
        <v/>
      </c>
      <c r="T1518" s="81" t="str">
        <f t="shared" si="260"/>
        <v/>
      </c>
      <c r="U1518" s="53" t="str">
        <f>IF(S1518="","",COUNTIF($S$7:S1518,"該当２"))</f>
        <v/>
      </c>
      <c r="V1518" s="56" t="str">
        <f t="shared" si="261"/>
        <v/>
      </c>
      <c r="W1518" s="81" t="str">
        <f t="shared" si="262"/>
        <v/>
      </c>
      <c r="X1518" s="53" t="str">
        <f>IF(V1518="","",COUNTIF($V$7:V1518,"該当３"))</f>
        <v/>
      </c>
    </row>
    <row r="1519" spans="1:24">
      <c r="A1519" s="237">
        <v>2020506004</v>
      </c>
      <c r="B1519" s="237">
        <v>20</v>
      </c>
      <c r="C1519" s="238">
        <v>205</v>
      </c>
      <c r="D1519" s="239">
        <v>6</v>
      </c>
      <c r="E1519" s="238">
        <v>4</v>
      </c>
      <c r="F1519" s="237" t="s">
        <v>511</v>
      </c>
      <c r="G1519" s="237" t="s">
        <v>1635</v>
      </c>
      <c r="H1519" s="237" t="s">
        <v>1711</v>
      </c>
      <c r="I1519" s="237" t="s">
        <v>1715</v>
      </c>
      <c r="J1519" s="51"/>
      <c r="K1519" s="52" t="str">
        <f t="shared" si="263"/>
        <v/>
      </c>
      <c r="L1519" s="81" t="str">
        <f t="shared" si="264"/>
        <v/>
      </c>
      <c r="M1519" s="53" t="str">
        <f>IF(K1519="","",COUNTIF($K$7:K1519,"ﾘｽﾄ１"))</f>
        <v/>
      </c>
      <c r="N1519" s="53" t="str">
        <f t="shared" si="265"/>
        <v/>
      </c>
      <c r="O1519" s="54" t="str">
        <f t="shared" si="266"/>
        <v/>
      </c>
      <c r="P1519" s="53" t="str">
        <f t="shared" si="257"/>
        <v/>
      </c>
      <c r="Q1519" s="52" t="str">
        <f t="shared" si="258"/>
        <v/>
      </c>
      <c r="R1519" s="55" t="str">
        <f t="shared" si="259"/>
        <v/>
      </c>
      <c r="S1519" s="52" t="str">
        <f t="shared" si="267"/>
        <v/>
      </c>
      <c r="T1519" s="81" t="str">
        <f t="shared" si="260"/>
        <v/>
      </c>
      <c r="U1519" s="53" t="str">
        <f>IF(S1519="","",COUNTIF($S$7:S1519,"該当２"))</f>
        <v/>
      </c>
      <c r="V1519" s="56" t="str">
        <f t="shared" si="261"/>
        <v/>
      </c>
      <c r="W1519" s="81" t="str">
        <f t="shared" si="262"/>
        <v/>
      </c>
      <c r="X1519" s="53" t="str">
        <f>IF(V1519="","",COUNTIF($V$7:V1519,"該当３"))</f>
        <v/>
      </c>
    </row>
    <row r="1520" spans="1:24">
      <c r="A1520" s="237">
        <v>2020506005</v>
      </c>
      <c r="B1520" s="237">
        <v>20</v>
      </c>
      <c r="C1520" s="238">
        <v>205</v>
      </c>
      <c r="D1520" s="239">
        <v>6</v>
      </c>
      <c r="E1520" s="238">
        <v>5</v>
      </c>
      <c r="F1520" s="237" t="s">
        <v>511</v>
      </c>
      <c r="G1520" s="237" t="s">
        <v>1635</v>
      </c>
      <c r="H1520" s="237" t="s">
        <v>1711</v>
      </c>
      <c r="I1520" s="237" t="s">
        <v>1716</v>
      </c>
      <c r="J1520" s="51"/>
      <c r="K1520" s="52" t="str">
        <f t="shared" si="263"/>
        <v/>
      </c>
      <c r="L1520" s="81" t="str">
        <f t="shared" si="264"/>
        <v/>
      </c>
      <c r="M1520" s="53" t="str">
        <f>IF(K1520="","",COUNTIF($K$7:K1520,"ﾘｽﾄ１"))</f>
        <v/>
      </c>
      <c r="N1520" s="53" t="str">
        <f t="shared" si="265"/>
        <v/>
      </c>
      <c r="O1520" s="54" t="str">
        <f t="shared" si="266"/>
        <v/>
      </c>
      <c r="P1520" s="53" t="str">
        <f t="shared" si="257"/>
        <v/>
      </c>
      <c r="Q1520" s="52" t="str">
        <f t="shared" si="258"/>
        <v/>
      </c>
      <c r="R1520" s="55" t="str">
        <f t="shared" si="259"/>
        <v/>
      </c>
      <c r="S1520" s="52" t="str">
        <f t="shared" si="267"/>
        <v/>
      </c>
      <c r="T1520" s="81" t="str">
        <f t="shared" si="260"/>
        <v/>
      </c>
      <c r="U1520" s="53" t="str">
        <f>IF(S1520="","",COUNTIF($S$7:S1520,"該当２"))</f>
        <v/>
      </c>
      <c r="V1520" s="56" t="str">
        <f t="shared" si="261"/>
        <v/>
      </c>
      <c r="W1520" s="81" t="str">
        <f t="shared" si="262"/>
        <v/>
      </c>
      <c r="X1520" s="53" t="str">
        <f>IF(V1520="","",COUNTIF($V$7:V1520,"該当３"))</f>
        <v/>
      </c>
    </row>
    <row r="1521" spans="1:24">
      <c r="A1521" s="237">
        <v>2020506006</v>
      </c>
      <c r="B1521" s="237">
        <v>20</v>
      </c>
      <c r="C1521" s="238">
        <v>205</v>
      </c>
      <c r="D1521" s="239">
        <v>6</v>
      </c>
      <c r="E1521" s="238">
        <v>6</v>
      </c>
      <c r="F1521" s="237" t="s">
        <v>511</v>
      </c>
      <c r="G1521" s="237" t="s">
        <v>1635</v>
      </c>
      <c r="H1521" s="237" t="s">
        <v>1711</v>
      </c>
      <c r="I1521" s="237" t="s">
        <v>1717</v>
      </c>
      <c r="J1521" s="51"/>
      <c r="K1521" s="52" t="str">
        <f t="shared" si="263"/>
        <v/>
      </c>
      <c r="L1521" s="81" t="str">
        <f t="shared" si="264"/>
        <v/>
      </c>
      <c r="M1521" s="53" t="str">
        <f>IF(K1521="","",COUNTIF($K$7:K1521,"ﾘｽﾄ１"))</f>
        <v/>
      </c>
      <c r="N1521" s="53" t="str">
        <f t="shared" si="265"/>
        <v/>
      </c>
      <c r="O1521" s="54" t="str">
        <f t="shared" si="266"/>
        <v/>
      </c>
      <c r="P1521" s="53" t="str">
        <f t="shared" si="257"/>
        <v/>
      </c>
      <c r="Q1521" s="52" t="str">
        <f t="shared" si="258"/>
        <v/>
      </c>
      <c r="R1521" s="55" t="str">
        <f t="shared" si="259"/>
        <v/>
      </c>
      <c r="S1521" s="52" t="str">
        <f t="shared" si="267"/>
        <v/>
      </c>
      <c r="T1521" s="81" t="str">
        <f t="shared" si="260"/>
        <v/>
      </c>
      <c r="U1521" s="53" t="str">
        <f>IF(S1521="","",COUNTIF($S$7:S1521,"該当２"))</f>
        <v/>
      </c>
      <c r="V1521" s="56" t="str">
        <f t="shared" si="261"/>
        <v/>
      </c>
      <c r="W1521" s="81" t="str">
        <f t="shared" si="262"/>
        <v/>
      </c>
      <c r="X1521" s="53" t="str">
        <f>IF(V1521="","",COUNTIF($V$7:V1521,"該当３"))</f>
        <v/>
      </c>
    </row>
    <row r="1522" spans="1:24">
      <c r="A1522" s="237">
        <v>2020506007</v>
      </c>
      <c r="B1522" s="237">
        <v>20</v>
      </c>
      <c r="C1522" s="238">
        <v>205</v>
      </c>
      <c r="D1522" s="239">
        <v>6</v>
      </c>
      <c r="E1522" s="238">
        <v>7</v>
      </c>
      <c r="F1522" s="237" t="s">
        <v>511</v>
      </c>
      <c r="G1522" s="237" t="s">
        <v>1635</v>
      </c>
      <c r="H1522" s="237" t="s">
        <v>1711</v>
      </c>
      <c r="I1522" s="237" t="s">
        <v>1718</v>
      </c>
      <c r="J1522" s="51"/>
      <c r="K1522" s="52" t="str">
        <f t="shared" si="263"/>
        <v/>
      </c>
      <c r="L1522" s="81" t="str">
        <f t="shared" si="264"/>
        <v/>
      </c>
      <c r="M1522" s="53" t="str">
        <f>IF(K1522="","",COUNTIF($K$7:K1522,"ﾘｽﾄ１"))</f>
        <v/>
      </c>
      <c r="N1522" s="53" t="str">
        <f t="shared" si="265"/>
        <v/>
      </c>
      <c r="O1522" s="54" t="str">
        <f t="shared" si="266"/>
        <v/>
      </c>
      <c r="P1522" s="53" t="str">
        <f t="shared" si="257"/>
        <v/>
      </c>
      <c r="Q1522" s="52" t="str">
        <f t="shared" si="258"/>
        <v/>
      </c>
      <c r="R1522" s="55" t="str">
        <f t="shared" si="259"/>
        <v/>
      </c>
      <c r="S1522" s="52" t="str">
        <f t="shared" si="267"/>
        <v/>
      </c>
      <c r="T1522" s="81" t="str">
        <f t="shared" si="260"/>
        <v/>
      </c>
      <c r="U1522" s="53" t="str">
        <f>IF(S1522="","",COUNTIF($S$7:S1522,"該当２"))</f>
        <v/>
      </c>
      <c r="V1522" s="56" t="str">
        <f t="shared" si="261"/>
        <v/>
      </c>
      <c r="W1522" s="81" t="str">
        <f t="shared" si="262"/>
        <v/>
      </c>
      <c r="X1522" s="53" t="str">
        <f>IF(V1522="","",COUNTIF($V$7:V1522,"該当３"))</f>
        <v/>
      </c>
    </row>
    <row r="1523" spans="1:24">
      <c r="A1523" s="237">
        <v>2020506008</v>
      </c>
      <c r="B1523" s="237">
        <v>20</v>
      </c>
      <c r="C1523" s="238">
        <v>205</v>
      </c>
      <c r="D1523" s="239">
        <v>6</v>
      </c>
      <c r="E1523" s="238">
        <v>8</v>
      </c>
      <c r="F1523" s="237" t="s">
        <v>511</v>
      </c>
      <c r="G1523" s="237" t="s">
        <v>1635</v>
      </c>
      <c r="H1523" s="237" t="s">
        <v>1711</v>
      </c>
      <c r="I1523" s="237" t="s">
        <v>1719</v>
      </c>
      <c r="J1523" s="51"/>
      <c r="K1523" s="52" t="str">
        <f t="shared" si="263"/>
        <v/>
      </c>
      <c r="L1523" s="81" t="str">
        <f t="shared" si="264"/>
        <v/>
      </c>
      <c r="M1523" s="53" t="str">
        <f>IF(K1523="","",COUNTIF($K$7:K1523,"ﾘｽﾄ１"))</f>
        <v/>
      </c>
      <c r="N1523" s="53" t="str">
        <f t="shared" si="265"/>
        <v/>
      </c>
      <c r="O1523" s="54" t="str">
        <f t="shared" si="266"/>
        <v/>
      </c>
      <c r="P1523" s="53" t="str">
        <f t="shared" si="257"/>
        <v/>
      </c>
      <c r="Q1523" s="52" t="str">
        <f t="shared" si="258"/>
        <v/>
      </c>
      <c r="R1523" s="55" t="str">
        <f t="shared" si="259"/>
        <v/>
      </c>
      <c r="S1523" s="52" t="str">
        <f t="shared" si="267"/>
        <v/>
      </c>
      <c r="T1523" s="81" t="str">
        <f t="shared" si="260"/>
        <v/>
      </c>
      <c r="U1523" s="53" t="str">
        <f>IF(S1523="","",COUNTIF($S$7:S1523,"該当２"))</f>
        <v/>
      </c>
      <c r="V1523" s="56" t="str">
        <f t="shared" si="261"/>
        <v/>
      </c>
      <c r="W1523" s="81" t="str">
        <f t="shared" si="262"/>
        <v/>
      </c>
      <c r="X1523" s="53" t="str">
        <f>IF(V1523="","",COUNTIF($V$7:V1523,"該当３"))</f>
        <v/>
      </c>
    </row>
    <row r="1524" spans="1:24">
      <c r="A1524" s="237">
        <v>2020506009</v>
      </c>
      <c r="B1524" s="237">
        <v>20</v>
      </c>
      <c r="C1524" s="238">
        <v>205</v>
      </c>
      <c r="D1524" s="239">
        <v>6</v>
      </c>
      <c r="E1524" s="238">
        <v>9</v>
      </c>
      <c r="F1524" s="237" t="s">
        <v>511</v>
      </c>
      <c r="G1524" s="237" t="s">
        <v>1635</v>
      </c>
      <c r="H1524" s="237" t="s">
        <v>1711</v>
      </c>
      <c r="I1524" s="237" t="s">
        <v>1720</v>
      </c>
      <c r="J1524" s="51"/>
      <c r="K1524" s="52" t="str">
        <f t="shared" si="263"/>
        <v/>
      </c>
      <c r="L1524" s="81" t="str">
        <f t="shared" si="264"/>
        <v/>
      </c>
      <c r="M1524" s="53" t="str">
        <f>IF(K1524="","",COUNTIF($K$7:K1524,"ﾘｽﾄ１"))</f>
        <v/>
      </c>
      <c r="N1524" s="53" t="str">
        <f t="shared" si="265"/>
        <v/>
      </c>
      <c r="O1524" s="54" t="str">
        <f t="shared" si="266"/>
        <v/>
      </c>
      <c r="P1524" s="53" t="str">
        <f t="shared" si="257"/>
        <v/>
      </c>
      <c r="Q1524" s="52" t="str">
        <f t="shared" si="258"/>
        <v/>
      </c>
      <c r="R1524" s="55" t="str">
        <f t="shared" si="259"/>
        <v/>
      </c>
      <c r="S1524" s="52" t="str">
        <f t="shared" si="267"/>
        <v/>
      </c>
      <c r="T1524" s="81" t="str">
        <f t="shared" si="260"/>
        <v/>
      </c>
      <c r="U1524" s="53" t="str">
        <f>IF(S1524="","",COUNTIF($S$7:S1524,"該当２"))</f>
        <v/>
      </c>
      <c r="V1524" s="56" t="str">
        <f t="shared" si="261"/>
        <v/>
      </c>
      <c r="W1524" s="81" t="str">
        <f t="shared" si="262"/>
        <v/>
      </c>
      <c r="X1524" s="53" t="str">
        <f>IF(V1524="","",COUNTIF($V$7:V1524,"該当３"))</f>
        <v/>
      </c>
    </row>
    <row r="1525" spans="1:24">
      <c r="A1525" s="237">
        <v>2020506010</v>
      </c>
      <c r="B1525" s="237">
        <v>20</v>
      </c>
      <c r="C1525" s="238">
        <v>205</v>
      </c>
      <c r="D1525" s="239">
        <v>6</v>
      </c>
      <c r="E1525" s="238">
        <v>10</v>
      </c>
      <c r="F1525" s="237" t="s">
        <v>511</v>
      </c>
      <c r="G1525" s="237" t="s">
        <v>1635</v>
      </c>
      <c r="H1525" s="237" t="s">
        <v>1711</v>
      </c>
      <c r="I1525" s="237" t="s">
        <v>609</v>
      </c>
      <c r="J1525" s="51"/>
      <c r="K1525" s="52" t="str">
        <f t="shared" si="263"/>
        <v/>
      </c>
      <c r="L1525" s="81" t="str">
        <f t="shared" si="264"/>
        <v/>
      </c>
      <c r="M1525" s="53" t="str">
        <f>IF(K1525="","",COUNTIF($K$7:K1525,"ﾘｽﾄ１"))</f>
        <v/>
      </c>
      <c r="N1525" s="53" t="str">
        <f t="shared" si="265"/>
        <v/>
      </c>
      <c r="O1525" s="54" t="str">
        <f t="shared" si="266"/>
        <v/>
      </c>
      <c r="P1525" s="53" t="str">
        <f t="shared" si="257"/>
        <v/>
      </c>
      <c r="Q1525" s="52" t="str">
        <f t="shared" si="258"/>
        <v/>
      </c>
      <c r="R1525" s="55" t="str">
        <f t="shared" si="259"/>
        <v/>
      </c>
      <c r="S1525" s="52" t="str">
        <f t="shared" si="267"/>
        <v/>
      </c>
      <c r="T1525" s="81" t="str">
        <f t="shared" si="260"/>
        <v/>
      </c>
      <c r="U1525" s="53" t="str">
        <f>IF(S1525="","",COUNTIF($S$7:S1525,"該当２"))</f>
        <v/>
      </c>
      <c r="V1525" s="56" t="str">
        <f t="shared" si="261"/>
        <v/>
      </c>
      <c r="W1525" s="81" t="str">
        <f t="shared" si="262"/>
        <v/>
      </c>
      <c r="X1525" s="53" t="str">
        <f>IF(V1525="","",COUNTIF($V$7:V1525,"該当３"))</f>
        <v/>
      </c>
    </row>
    <row r="1526" spans="1:24">
      <c r="A1526" s="237">
        <v>2020506011</v>
      </c>
      <c r="B1526" s="237">
        <v>20</v>
      </c>
      <c r="C1526" s="238">
        <v>205</v>
      </c>
      <c r="D1526" s="239">
        <v>6</v>
      </c>
      <c r="E1526" s="238">
        <v>11</v>
      </c>
      <c r="F1526" s="237" t="s">
        <v>511</v>
      </c>
      <c r="G1526" s="237" t="s">
        <v>1635</v>
      </c>
      <c r="H1526" s="237" t="s">
        <v>1711</v>
      </c>
      <c r="I1526" s="237" t="s">
        <v>1721</v>
      </c>
      <c r="J1526" s="51"/>
      <c r="K1526" s="52" t="str">
        <f t="shared" si="263"/>
        <v/>
      </c>
      <c r="L1526" s="81" t="str">
        <f t="shared" si="264"/>
        <v/>
      </c>
      <c r="M1526" s="53" t="str">
        <f>IF(K1526="","",COUNTIF($K$7:K1526,"ﾘｽﾄ１"))</f>
        <v/>
      </c>
      <c r="N1526" s="53" t="str">
        <f t="shared" si="265"/>
        <v/>
      </c>
      <c r="O1526" s="54" t="str">
        <f t="shared" si="266"/>
        <v/>
      </c>
      <c r="P1526" s="53" t="str">
        <f t="shared" si="257"/>
        <v/>
      </c>
      <c r="Q1526" s="52" t="str">
        <f t="shared" si="258"/>
        <v/>
      </c>
      <c r="R1526" s="55" t="str">
        <f t="shared" si="259"/>
        <v/>
      </c>
      <c r="S1526" s="52" t="str">
        <f t="shared" si="267"/>
        <v/>
      </c>
      <c r="T1526" s="81" t="str">
        <f t="shared" si="260"/>
        <v/>
      </c>
      <c r="U1526" s="53" t="str">
        <f>IF(S1526="","",COUNTIF($S$7:S1526,"該当２"))</f>
        <v/>
      </c>
      <c r="V1526" s="56" t="str">
        <f t="shared" si="261"/>
        <v/>
      </c>
      <c r="W1526" s="81" t="str">
        <f t="shared" si="262"/>
        <v/>
      </c>
      <c r="X1526" s="53" t="str">
        <f>IF(V1526="","",COUNTIF($V$7:V1526,"該当３"))</f>
        <v/>
      </c>
    </row>
    <row r="1527" spans="1:24">
      <c r="A1527" s="237">
        <v>2020506012</v>
      </c>
      <c r="B1527" s="237">
        <v>20</v>
      </c>
      <c r="C1527" s="238">
        <v>205</v>
      </c>
      <c r="D1527" s="239">
        <v>6</v>
      </c>
      <c r="E1527" s="238">
        <v>12</v>
      </c>
      <c r="F1527" s="237" t="s">
        <v>511</v>
      </c>
      <c r="G1527" s="237" t="s">
        <v>1635</v>
      </c>
      <c r="H1527" s="237" t="s">
        <v>1711</v>
      </c>
      <c r="I1527" s="237" t="s">
        <v>1722</v>
      </c>
      <c r="J1527" s="51"/>
      <c r="K1527" s="52" t="str">
        <f t="shared" si="263"/>
        <v/>
      </c>
      <c r="L1527" s="81" t="str">
        <f t="shared" si="264"/>
        <v/>
      </c>
      <c r="M1527" s="53" t="str">
        <f>IF(K1527="","",COUNTIF($K$7:K1527,"ﾘｽﾄ１"))</f>
        <v/>
      </c>
      <c r="N1527" s="53" t="str">
        <f t="shared" si="265"/>
        <v/>
      </c>
      <c r="O1527" s="54" t="str">
        <f t="shared" si="266"/>
        <v/>
      </c>
      <c r="P1527" s="53" t="str">
        <f t="shared" si="257"/>
        <v/>
      </c>
      <c r="Q1527" s="52" t="str">
        <f t="shared" si="258"/>
        <v/>
      </c>
      <c r="R1527" s="55" t="str">
        <f t="shared" si="259"/>
        <v/>
      </c>
      <c r="S1527" s="52" t="str">
        <f t="shared" si="267"/>
        <v/>
      </c>
      <c r="T1527" s="81" t="str">
        <f t="shared" si="260"/>
        <v/>
      </c>
      <c r="U1527" s="53" t="str">
        <f>IF(S1527="","",COUNTIF($S$7:S1527,"該当２"))</f>
        <v/>
      </c>
      <c r="V1527" s="56" t="str">
        <f t="shared" si="261"/>
        <v/>
      </c>
      <c r="W1527" s="81" t="str">
        <f t="shared" si="262"/>
        <v/>
      </c>
      <c r="X1527" s="53" t="str">
        <f>IF(V1527="","",COUNTIF($V$7:V1527,"該当３"))</f>
        <v/>
      </c>
    </row>
    <row r="1528" spans="1:24">
      <c r="A1528" s="237">
        <v>2020506013</v>
      </c>
      <c r="B1528" s="237">
        <v>20</v>
      </c>
      <c r="C1528" s="238">
        <v>205</v>
      </c>
      <c r="D1528" s="239">
        <v>6</v>
      </c>
      <c r="E1528" s="238">
        <v>13</v>
      </c>
      <c r="F1528" s="237" t="s">
        <v>511</v>
      </c>
      <c r="G1528" s="237" t="s">
        <v>1635</v>
      </c>
      <c r="H1528" s="237" t="s">
        <v>1711</v>
      </c>
      <c r="I1528" s="237" t="s">
        <v>1723</v>
      </c>
      <c r="J1528" s="51"/>
      <c r="K1528" s="52" t="str">
        <f t="shared" si="263"/>
        <v/>
      </c>
      <c r="L1528" s="81" t="str">
        <f t="shared" si="264"/>
        <v/>
      </c>
      <c r="M1528" s="53" t="str">
        <f>IF(K1528="","",COUNTIF($K$7:K1528,"ﾘｽﾄ１"))</f>
        <v/>
      </c>
      <c r="N1528" s="53" t="str">
        <f t="shared" si="265"/>
        <v/>
      </c>
      <c r="O1528" s="54" t="str">
        <f t="shared" si="266"/>
        <v/>
      </c>
      <c r="P1528" s="53" t="str">
        <f t="shared" si="257"/>
        <v/>
      </c>
      <c r="Q1528" s="52" t="str">
        <f t="shared" si="258"/>
        <v/>
      </c>
      <c r="R1528" s="55" t="str">
        <f t="shared" si="259"/>
        <v/>
      </c>
      <c r="S1528" s="52" t="str">
        <f t="shared" si="267"/>
        <v/>
      </c>
      <c r="T1528" s="81" t="str">
        <f t="shared" si="260"/>
        <v/>
      </c>
      <c r="U1528" s="53" t="str">
        <f>IF(S1528="","",COUNTIF($S$7:S1528,"該当２"))</f>
        <v/>
      </c>
      <c r="V1528" s="56" t="str">
        <f t="shared" si="261"/>
        <v/>
      </c>
      <c r="W1528" s="81" t="str">
        <f t="shared" si="262"/>
        <v/>
      </c>
      <c r="X1528" s="53" t="str">
        <f>IF(V1528="","",COUNTIF($V$7:V1528,"該当３"))</f>
        <v/>
      </c>
    </row>
    <row r="1529" spans="1:24">
      <c r="A1529" s="237">
        <v>2020506014</v>
      </c>
      <c r="B1529" s="237">
        <v>20</v>
      </c>
      <c r="C1529" s="238">
        <v>205</v>
      </c>
      <c r="D1529" s="239">
        <v>6</v>
      </c>
      <c r="E1529" s="238">
        <v>14</v>
      </c>
      <c r="F1529" s="237" t="s">
        <v>511</v>
      </c>
      <c r="G1529" s="237" t="s">
        <v>1635</v>
      </c>
      <c r="H1529" s="237" t="s">
        <v>1711</v>
      </c>
      <c r="I1529" s="237" t="s">
        <v>1724</v>
      </c>
      <c r="J1529" s="51"/>
      <c r="K1529" s="52" t="str">
        <f t="shared" si="263"/>
        <v/>
      </c>
      <c r="L1529" s="81" t="str">
        <f t="shared" si="264"/>
        <v/>
      </c>
      <c r="M1529" s="53" t="str">
        <f>IF(K1529="","",COUNTIF($K$7:K1529,"ﾘｽﾄ１"))</f>
        <v/>
      </c>
      <c r="N1529" s="53" t="str">
        <f t="shared" si="265"/>
        <v/>
      </c>
      <c r="O1529" s="54" t="str">
        <f t="shared" si="266"/>
        <v/>
      </c>
      <c r="P1529" s="53" t="str">
        <f t="shared" si="257"/>
        <v/>
      </c>
      <c r="Q1529" s="52" t="str">
        <f t="shared" si="258"/>
        <v/>
      </c>
      <c r="R1529" s="55" t="str">
        <f t="shared" si="259"/>
        <v/>
      </c>
      <c r="S1529" s="52" t="str">
        <f t="shared" si="267"/>
        <v/>
      </c>
      <c r="T1529" s="81" t="str">
        <f t="shared" si="260"/>
        <v/>
      </c>
      <c r="U1529" s="53" t="str">
        <f>IF(S1529="","",COUNTIF($S$7:S1529,"該当２"))</f>
        <v/>
      </c>
      <c r="V1529" s="56" t="str">
        <f t="shared" si="261"/>
        <v/>
      </c>
      <c r="W1529" s="81" t="str">
        <f t="shared" si="262"/>
        <v/>
      </c>
      <c r="X1529" s="53" t="str">
        <f>IF(V1529="","",COUNTIF($V$7:V1529,"該当３"))</f>
        <v/>
      </c>
    </row>
    <row r="1530" spans="1:24">
      <c r="A1530" s="237">
        <v>2020506015</v>
      </c>
      <c r="B1530" s="237">
        <v>20</v>
      </c>
      <c r="C1530" s="238">
        <v>205</v>
      </c>
      <c r="D1530" s="239">
        <v>6</v>
      </c>
      <c r="E1530" s="238">
        <v>15</v>
      </c>
      <c r="F1530" s="237" t="s">
        <v>511</v>
      </c>
      <c r="G1530" s="237" t="s">
        <v>1635</v>
      </c>
      <c r="H1530" s="237" t="s">
        <v>1711</v>
      </c>
      <c r="I1530" s="237" t="s">
        <v>1725</v>
      </c>
      <c r="J1530" s="51"/>
      <c r="K1530" s="52" t="str">
        <f t="shared" si="263"/>
        <v/>
      </c>
      <c r="L1530" s="81" t="str">
        <f t="shared" si="264"/>
        <v/>
      </c>
      <c r="M1530" s="53" t="str">
        <f>IF(K1530="","",COUNTIF($K$7:K1530,"ﾘｽﾄ１"))</f>
        <v/>
      </c>
      <c r="N1530" s="53" t="str">
        <f t="shared" si="265"/>
        <v/>
      </c>
      <c r="O1530" s="54" t="str">
        <f t="shared" si="266"/>
        <v/>
      </c>
      <c r="P1530" s="53" t="str">
        <f t="shared" si="257"/>
        <v/>
      </c>
      <c r="Q1530" s="52" t="str">
        <f t="shared" si="258"/>
        <v/>
      </c>
      <c r="R1530" s="55" t="str">
        <f t="shared" si="259"/>
        <v/>
      </c>
      <c r="S1530" s="52" t="str">
        <f t="shared" si="267"/>
        <v/>
      </c>
      <c r="T1530" s="81" t="str">
        <f t="shared" si="260"/>
        <v/>
      </c>
      <c r="U1530" s="53" t="str">
        <f>IF(S1530="","",COUNTIF($S$7:S1530,"該当２"))</f>
        <v/>
      </c>
      <c r="V1530" s="56" t="str">
        <f t="shared" si="261"/>
        <v/>
      </c>
      <c r="W1530" s="81" t="str">
        <f t="shared" si="262"/>
        <v/>
      </c>
      <c r="X1530" s="53" t="str">
        <f>IF(V1530="","",COUNTIF($V$7:V1530,"該当３"))</f>
        <v/>
      </c>
    </row>
    <row r="1531" spans="1:24">
      <c r="A1531" s="237">
        <v>2020506016</v>
      </c>
      <c r="B1531" s="237">
        <v>20</v>
      </c>
      <c r="C1531" s="238">
        <v>205</v>
      </c>
      <c r="D1531" s="239">
        <v>6</v>
      </c>
      <c r="E1531" s="238">
        <v>16</v>
      </c>
      <c r="F1531" s="237" t="s">
        <v>511</v>
      </c>
      <c r="G1531" s="237" t="s">
        <v>1635</v>
      </c>
      <c r="H1531" s="237" t="s">
        <v>1711</v>
      </c>
      <c r="I1531" s="237" t="s">
        <v>1726</v>
      </c>
      <c r="J1531" s="51"/>
      <c r="K1531" s="52" t="str">
        <f t="shared" si="263"/>
        <v/>
      </c>
      <c r="L1531" s="81" t="str">
        <f t="shared" si="264"/>
        <v/>
      </c>
      <c r="M1531" s="53" t="str">
        <f>IF(K1531="","",COUNTIF($K$7:K1531,"ﾘｽﾄ１"))</f>
        <v/>
      </c>
      <c r="N1531" s="53" t="str">
        <f t="shared" si="265"/>
        <v/>
      </c>
      <c r="O1531" s="54" t="str">
        <f t="shared" si="266"/>
        <v/>
      </c>
      <c r="P1531" s="53" t="str">
        <f t="shared" si="257"/>
        <v/>
      </c>
      <c r="Q1531" s="52" t="str">
        <f t="shared" si="258"/>
        <v/>
      </c>
      <c r="R1531" s="55" t="str">
        <f t="shared" si="259"/>
        <v/>
      </c>
      <c r="S1531" s="52" t="str">
        <f t="shared" si="267"/>
        <v/>
      </c>
      <c r="T1531" s="81" t="str">
        <f t="shared" si="260"/>
        <v/>
      </c>
      <c r="U1531" s="53" t="str">
        <f>IF(S1531="","",COUNTIF($S$7:S1531,"該当２"))</f>
        <v/>
      </c>
      <c r="V1531" s="56" t="str">
        <f t="shared" si="261"/>
        <v/>
      </c>
      <c r="W1531" s="81" t="str">
        <f t="shared" si="262"/>
        <v/>
      </c>
      <c r="X1531" s="53" t="str">
        <f>IF(V1531="","",COUNTIF($V$7:V1531,"該当３"))</f>
        <v/>
      </c>
    </row>
    <row r="1532" spans="1:24">
      <c r="A1532" s="237">
        <v>2020506017</v>
      </c>
      <c r="B1532" s="237">
        <v>20</v>
      </c>
      <c r="C1532" s="238">
        <v>205</v>
      </c>
      <c r="D1532" s="239">
        <v>6</v>
      </c>
      <c r="E1532" s="238">
        <v>17</v>
      </c>
      <c r="F1532" s="237" t="s">
        <v>511</v>
      </c>
      <c r="G1532" s="237" t="s">
        <v>1635</v>
      </c>
      <c r="H1532" s="237" t="s">
        <v>1711</v>
      </c>
      <c r="I1532" s="237" t="s">
        <v>1727</v>
      </c>
      <c r="J1532" s="51"/>
      <c r="K1532" s="52" t="str">
        <f t="shared" si="263"/>
        <v/>
      </c>
      <c r="L1532" s="81" t="str">
        <f t="shared" si="264"/>
        <v/>
      </c>
      <c r="M1532" s="53" t="str">
        <f>IF(K1532="","",COUNTIF($K$7:K1532,"ﾘｽﾄ１"))</f>
        <v/>
      </c>
      <c r="N1532" s="53" t="str">
        <f t="shared" si="265"/>
        <v/>
      </c>
      <c r="O1532" s="54" t="str">
        <f t="shared" si="266"/>
        <v/>
      </c>
      <c r="P1532" s="53" t="str">
        <f t="shared" si="257"/>
        <v/>
      </c>
      <c r="Q1532" s="52" t="str">
        <f t="shared" si="258"/>
        <v/>
      </c>
      <c r="R1532" s="55" t="str">
        <f t="shared" si="259"/>
        <v/>
      </c>
      <c r="S1532" s="52" t="str">
        <f t="shared" si="267"/>
        <v/>
      </c>
      <c r="T1532" s="81" t="str">
        <f t="shared" si="260"/>
        <v/>
      </c>
      <c r="U1532" s="53" t="str">
        <f>IF(S1532="","",COUNTIF($S$7:S1532,"該当２"))</f>
        <v/>
      </c>
      <c r="V1532" s="56" t="str">
        <f t="shared" si="261"/>
        <v/>
      </c>
      <c r="W1532" s="81" t="str">
        <f t="shared" si="262"/>
        <v/>
      </c>
      <c r="X1532" s="53" t="str">
        <f>IF(V1532="","",COUNTIF($V$7:V1532,"該当３"))</f>
        <v/>
      </c>
    </row>
    <row r="1533" spans="1:24">
      <c r="A1533" s="237">
        <v>2020506018</v>
      </c>
      <c r="B1533" s="237">
        <v>20</v>
      </c>
      <c r="C1533" s="238">
        <v>205</v>
      </c>
      <c r="D1533" s="239">
        <v>6</v>
      </c>
      <c r="E1533" s="238">
        <v>18</v>
      </c>
      <c r="F1533" s="237" t="s">
        <v>511</v>
      </c>
      <c r="G1533" s="237" t="s">
        <v>1635</v>
      </c>
      <c r="H1533" s="237" t="s">
        <v>1711</v>
      </c>
      <c r="I1533" s="237" t="s">
        <v>1728</v>
      </c>
      <c r="J1533" s="51"/>
      <c r="K1533" s="52" t="str">
        <f t="shared" si="263"/>
        <v/>
      </c>
      <c r="L1533" s="81" t="str">
        <f t="shared" si="264"/>
        <v/>
      </c>
      <c r="M1533" s="53" t="str">
        <f>IF(K1533="","",COUNTIF($K$7:K1533,"ﾘｽﾄ１"))</f>
        <v/>
      </c>
      <c r="N1533" s="53" t="str">
        <f t="shared" si="265"/>
        <v/>
      </c>
      <c r="O1533" s="54" t="str">
        <f t="shared" si="266"/>
        <v/>
      </c>
      <c r="P1533" s="53" t="str">
        <f t="shared" si="257"/>
        <v/>
      </c>
      <c r="Q1533" s="52" t="str">
        <f t="shared" si="258"/>
        <v/>
      </c>
      <c r="R1533" s="55" t="str">
        <f t="shared" si="259"/>
        <v/>
      </c>
      <c r="S1533" s="52" t="str">
        <f t="shared" si="267"/>
        <v/>
      </c>
      <c r="T1533" s="81" t="str">
        <f t="shared" si="260"/>
        <v/>
      </c>
      <c r="U1533" s="53" t="str">
        <f>IF(S1533="","",COUNTIF($S$7:S1533,"該当２"))</f>
        <v/>
      </c>
      <c r="V1533" s="56" t="str">
        <f t="shared" si="261"/>
        <v/>
      </c>
      <c r="W1533" s="81" t="str">
        <f t="shared" si="262"/>
        <v/>
      </c>
      <c r="X1533" s="53" t="str">
        <f>IF(V1533="","",COUNTIF($V$7:V1533,"該当３"))</f>
        <v/>
      </c>
    </row>
    <row r="1534" spans="1:24">
      <c r="A1534" s="237">
        <v>2020506019</v>
      </c>
      <c r="B1534" s="237">
        <v>20</v>
      </c>
      <c r="C1534" s="238">
        <v>205</v>
      </c>
      <c r="D1534" s="239">
        <v>6</v>
      </c>
      <c r="E1534" s="238">
        <v>19</v>
      </c>
      <c r="F1534" s="237" t="s">
        <v>511</v>
      </c>
      <c r="G1534" s="237" t="s">
        <v>1635</v>
      </c>
      <c r="H1534" s="237" t="s">
        <v>1711</v>
      </c>
      <c r="I1534" s="237" t="s">
        <v>1729</v>
      </c>
      <c r="J1534" s="51"/>
      <c r="K1534" s="52" t="str">
        <f t="shared" si="263"/>
        <v/>
      </c>
      <c r="L1534" s="81" t="str">
        <f t="shared" si="264"/>
        <v/>
      </c>
      <c r="M1534" s="53" t="str">
        <f>IF(K1534="","",COUNTIF($K$7:K1534,"ﾘｽﾄ１"))</f>
        <v/>
      </c>
      <c r="N1534" s="53" t="str">
        <f t="shared" si="265"/>
        <v/>
      </c>
      <c r="O1534" s="54" t="str">
        <f t="shared" si="266"/>
        <v/>
      </c>
      <c r="P1534" s="53" t="str">
        <f t="shared" si="257"/>
        <v/>
      </c>
      <c r="Q1534" s="52" t="str">
        <f t="shared" si="258"/>
        <v/>
      </c>
      <c r="R1534" s="55" t="str">
        <f t="shared" si="259"/>
        <v/>
      </c>
      <c r="S1534" s="52" t="str">
        <f t="shared" si="267"/>
        <v/>
      </c>
      <c r="T1534" s="81" t="str">
        <f t="shared" si="260"/>
        <v/>
      </c>
      <c r="U1534" s="53" t="str">
        <f>IF(S1534="","",COUNTIF($S$7:S1534,"該当２"))</f>
        <v/>
      </c>
      <c r="V1534" s="56" t="str">
        <f t="shared" si="261"/>
        <v/>
      </c>
      <c r="W1534" s="81" t="str">
        <f t="shared" si="262"/>
        <v/>
      </c>
      <c r="X1534" s="53" t="str">
        <f>IF(V1534="","",COUNTIF($V$7:V1534,"該当３"))</f>
        <v/>
      </c>
    </row>
    <row r="1535" spans="1:24">
      <c r="A1535" s="237">
        <v>2020506020</v>
      </c>
      <c r="B1535" s="237">
        <v>20</v>
      </c>
      <c r="C1535" s="238">
        <v>205</v>
      </c>
      <c r="D1535" s="239">
        <v>6</v>
      </c>
      <c r="E1535" s="238">
        <v>20</v>
      </c>
      <c r="F1535" s="237" t="s">
        <v>511</v>
      </c>
      <c r="G1535" s="237" t="s">
        <v>1635</v>
      </c>
      <c r="H1535" s="237" t="s">
        <v>1711</v>
      </c>
      <c r="I1535" s="237" t="s">
        <v>1730</v>
      </c>
      <c r="J1535" s="51"/>
      <c r="K1535" s="52" t="str">
        <f t="shared" si="263"/>
        <v/>
      </c>
      <c r="L1535" s="81" t="str">
        <f t="shared" si="264"/>
        <v/>
      </c>
      <c r="M1535" s="53" t="str">
        <f>IF(K1535="","",COUNTIF($K$7:K1535,"ﾘｽﾄ１"))</f>
        <v/>
      </c>
      <c r="N1535" s="53" t="str">
        <f t="shared" si="265"/>
        <v/>
      </c>
      <c r="O1535" s="54" t="str">
        <f t="shared" si="266"/>
        <v/>
      </c>
      <c r="P1535" s="53" t="str">
        <f t="shared" si="257"/>
        <v/>
      </c>
      <c r="Q1535" s="52" t="str">
        <f t="shared" si="258"/>
        <v/>
      </c>
      <c r="R1535" s="55" t="str">
        <f t="shared" si="259"/>
        <v/>
      </c>
      <c r="S1535" s="52" t="str">
        <f t="shared" si="267"/>
        <v/>
      </c>
      <c r="T1535" s="81" t="str">
        <f t="shared" si="260"/>
        <v/>
      </c>
      <c r="U1535" s="53" t="str">
        <f>IF(S1535="","",COUNTIF($S$7:S1535,"該当２"))</f>
        <v/>
      </c>
      <c r="V1535" s="56" t="str">
        <f t="shared" si="261"/>
        <v/>
      </c>
      <c r="W1535" s="81" t="str">
        <f t="shared" si="262"/>
        <v/>
      </c>
      <c r="X1535" s="53" t="str">
        <f>IF(V1535="","",COUNTIF($V$7:V1535,"該当３"))</f>
        <v/>
      </c>
    </row>
    <row r="1536" spans="1:24">
      <c r="A1536" s="237">
        <v>2020506021</v>
      </c>
      <c r="B1536" s="237">
        <v>20</v>
      </c>
      <c r="C1536" s="238">
        <v>205</v>
      </c>
      <c r="D1536" s="239">
        <v>6</v>
      </c>
      <c r="E1536" s="238">
        <v>21</v>
      </c>
      <c r="F1536" s="237" t="s">
        <v>511</v>
      </c>
      <c r="G1536" s="237" t="s">
        <v>1635</v>
      </c>
      <c r="H1536" s="237" t="s">
        <v>1711</v>
      </c>
      <c r="I1536" s="237" t="s">
        <v>1731</v>
      </c>
      <c r="J1536" s="51"/>
      <c r="K1536" s="52" t="str">
        <f t="shared" si="263"/>
        <v/>
      </c>
      <c r="L1536" s="81" t="str">
        <f t="shared" si="264"/>
        <v/>
      </c>
      <c r="M1536" s="53" t="str">
        <f>IF(K1536="","",COUNTIF($K$7:K1536,"ﾘｽﾄ１"))</f>
        <v/>
      </c>
      <c r="N1536" s="53" t="str">
        <f t="shared" si="265"/>
        <v/>
      </c>
      <c r="O1536" s="54" t="str">
        <f t="shared" si="266"/>
        <v/>
      </c>
      <c r="P1536" s="53" t="str">
        <f t="shared" si="257"/>
        <v/>
      </c>
      <c r="Q1536" s="52" t="str">
        <f t="shared" si="258"/>
        <v/>
      </c>
      <c r="R1536" s="55" t="str">
        <f t="shared" si="259"/>
        <v/>
      </c>
      <c r="S1536" s="52" t="str">
        <f t="shared" si="267"/>
        <v/>
      </c>
      <c r="T1536" s="81" t="str">
        <f t="shared" si="260"/>
        <v/>
      </c>
      <c r="U1536" s="53" t="str">
        <f>IF(S1536="","",COUNTIF($S$7:S1536,"該当２"))</f>
        <v/>
      </c>
      <c r="V1536" s="56" t="str">
        <f t="shared" si="261"/>
        <v/>
      </c>
      <c r="W1536" s="81" t="str">
        <f t="shared" si="262"/>
        <v/>
      </c>
      <c r="X1536" s="53" t="str">
        <f>IF(V1536="","",COUNTIF($V$7:V1536,"該当３"))</f>
        <v/>
      </c>
    </row>
    <row r="1537" spans="1:24">
      <c r="A1537" s="237">
        <v>2020506022</v>
      </c>
      <c r="B1537" s="237">
        <v>20</v>
      </c>
      <c r="C1537" s="238">
        <v>205</v>
      </c>
      <c r="D1537" s="239">
        <v>6</v>
      </c>
      <c r="E1537" s="238">
        <v>22</v>
      </c>
      <c r="F1537" s="237" t="s">
        <v>511</v>
      </c>
      <c r="G1537" s="237" t="s">
        <v>1635</v>
      </c>
      <c r="H1537" s="237" t="s">
        <v>1711</v>
      </c>
      <c r="I1537" s="237" t="s">
        <v>1732</v>
      </c>
      <c r="J1537" s="51"/>
      <c r="K1537" s="52" t="str">
        <f t="shared" si="263"/>
        <v/>
      </c>
      <c r="L1537" s="81" t="str">
        <f t="shared" si="264"/>
        <v/>
      </c>
      <c r="M1537" s="53" t="str">
        <f>IF(K1537="","",COUNTIF($K$7:K1537,"ﾘｽﾄ１"))</f>
        <v/>
      </c>
      <c r="N1537" s="53" t="str">
        <f t="shared" si="265"/>
        <v/>
      </c>
      <c r="O1537" s="54" t="str">
        <f t="shared" si="266"/>
        <v/>
      </c>
      <c r="P1537" s="53" t="str">
        <f t="shared" si="257"/>
        <v/>
      </c>
      <c r="Q1537" s="52" t="str">
        <f t="shared" si="258"/>
        <v/>
      </c>
      <c r="R1537" s="55" t="str">
        <f t="shared" si="259"/>
        <v/>
      </c>
      <c r="S1537" s="52" t="str">
        <f t="shared" si="267"/>
        <v/>
      </c>
      <c r="T1537" s="81" t="str">
        <f t="shared" si="260"/>
        <v/>
      </c>
      <c r="U1537" s="53" t="str">
        <f>IF(S1537="","",COUNTIF($S$7:S1537,"該当２"))</f>
        <v/>
      </c>
      <c r="V1537" s="56" t="str">
        <f t="shared" si="261"/>
        <v/>
      </c>
      <c r="W1537" s="81" t="str">
        <f t="shared" si="262"/>
        <v/>
      </c>
      <c r="X1537" s="53" t="str">
        <f>IF(V1537="","",COUNTIF($V$7:V1537,"該当３"))</f>
        <v/>
      </c>
    </row>
    <row r="1538" spans="1:24">
      <c r="A1538" s="237">
        <v>2020506023</v>
      </c>
      <c r="B1538" s="237">
        <v>20</v>
      </c>
      <c r="C1538" s="238">
        <v>205</v>
      </c>
      <c r="D1538" s="239">
        <v>6</v>
      </c>
      <c r="E1538" s="238">
        <v>23</v>
      </c>
      <c r="F1538" s="237" t="s">
        <v>511</v>
      </c>
      <c r="G1538" s="237" t="s">
        <v>1635</v>
      </c>
      <c r="H1538" s="237" t="s">
        <v>1711</v>
      </c>
      <c r="I1538" s="237" t="s">
        <v>1733</v>
      </c>
      <c r="J1538" s="51"/>
      <c r="K1538" s="52" t="str">
        <f t="shared" si="263"/>
        <v/>
      </c>
      <c r="L1538" s="81" t="str">
        <f t="shared" si="264"/>
        <v/>
      </c>
      <c r="M1538" s="53" t="str">
        <f>IF(K1538="","",COUNTIF($K$7:K1538,"ﾘｽﾄ１"))</f>
        <v/>
      </c>
      <c r="N1538" s="53" t="str">
        <f t="shared" si="265"/>
        <v/>
      </c>
      <c r="O1538" s="54" t="str">
        <f t="shared" si="266"/>
        <v/>
      </c>
      <c r="P1538" s="53" t="str">
        <f t="shared" si="257"/>
        <v/>
      </c>
      <c r="Q1538" s="52" t="str">
        <f t="shared" si="258"/>
        <v/>
      </c>
      <c r="R1538" s="55" t="str">
        <f t="shared" si="259"/>
        <v/>
      </c>
      <c r="S1538" s="52" t="str">
        <f t="shared" si="267"/>
        <v/>
      </c>
      <c r="T1538" s="81" t="str">
        <f t="shared" si="260"/>
        <v/>
      </c>
      <c r="U1538" s="53" t="str">
        <f>IF(S1538="","",COUNTIF($S$7:S1538,"該当２"))</f>
        <v/>
      </c>
      <c r="V1538" s="56" t="str">
        <f t="shared" si="261"/>
        <v/>
      </c>
      <c r="W1538" s="81" t="str">
        <f t="shared" si="262"/>
        <v/>
      </c>
      <c r="X1538" s="53" t="str">
        <f>IF(V1538="","",COUNTIF($V$7:V1538,"該当３"))</f>
        <v/>
      </c>
    </row>
    <row r="1539" spans="1:24">
      <c r="A1539" s="237">
        <v>2020506024</v>
      </c>
      <c r="B1539" s="237">
        <v>20</v>
      </c>
      <c r="C1539" s="238">
        <v>205</v>
      </c>
      <c r="D1539" s="239">
        <v>6</v>
      </c>
      <c r="E1539" s="238">
        <v>24</v>
      </c>
      <c r="F1539" s="237" t="s">
        <v>511</v>
      </c>
      <c r="G1539" s="237" t="s">
        <v>1635</v>
      </c>
      <c r="H1539" s="237" t="s">
        <v>1711</v>
      </c>
      <c r="I1539" s="237" t="s">
        <v>1734</v>
      </c>
      <c r="J1539" s="51"/>
      <c r="K1539" s="52" t="str">
        <f t="shared" si="263"/>
        <v/>
      </c>
      <c r="L1539" s="81" t="str">
        <f t="shared" si="264"/>
        <v/>
      </c>
      <c r="M1539" s="53" t="str">
        <f>IF(K1539="","",COUNTIF($K$7:K1539,"ﾘｽﾄ１"))</f>
        <v/>
      </c>
      <c r="N1539" s="53" t="str">
        <f t="shared" si="265"/>
        <v/>
      </c>
      <c r="O1539" s="54" t="str">
        <f t="shared" si="266"/>
        <v/>
      </c>
      <c r="P1539" s="53" t="str">
        <f t="shared" si="257"/>
        <v/>
      </c>
      <c r="Q1539" s="52" t="str">
        <f t="shared" si="258"/>
        <v/>
      </c>
      <c r="R1539" s="55" t="str">
        <f t="shared" si="259"/>
        <v/>
      </c>
      <c r="S1539" s="52" t="str">
        <f t="shared" si="267"/>
        <v/>
      </c>
      <c r="T1539" s="81" t="str">
        <f t="shared" si="260"/>
        <v/>
      </c>
      <c r="U1539" s="53" t="str">
        <f>IF(S1539="","",COUNTIF($S$7:S1539,"該当２"))</f>
        <v/>
      </c>
      <c r="V1539" s="56" t="str">
        <f t="shared" si="261"/>
        <v/>
      </c>
      <c r="W1539" s="81" t="str">
        <f t="shared" si="262"/>
        <v/>
      </c>
      <c r="X1539" s="53" t="str">
        <f>IF(V1539="","",COUNTIF($V$7:V1539,"該当３"))</f>
        <v/>
      </c>
    </row>
    <row r="1540" spans="1:24">
      <c r="A1540" s="237">
        <v>2020506025</v>
      </c>
      <c r="B1540" s="237">
        <v>20</v>
      </c>
      <c r="C1540" s="238">
        <v>205</v>
      </c>
      <c r="D1540" s="239">
        <v>6</v>
      </c>
      <c r="E1540" s="238">
        <v>25</v>
      </c>
      <c r="F1540" s="237" t="s">
        <v>511</v>
      </c>
      <c r="G1540" s="237" t="s">
        <v>1635</v>
      </c>
      <c r="H1540" s="237" t="s">
        <v>1711</v>
      </c>
      <c r="I1540" s="237" t="s">
        <v>1735</v>
      </c>
      <c r="J1540" s="51"/>
      <c r="K1540" s="52" t="str">
        <f t="shared" si="263"/>
        <v/>
      </c>
      <c r="L1540" s="81" t="str">
        <f t="shared" si="264"/>
        <v/>
      </c>
      <c r="M1540" s="53" t="str">
        <f>IF(K1540="","",COUNTIF($K$7:K1540,"ﾘｽﾄ１"))</f>
        <v/>
      </c>
      <c r="N1540" s="53" t="str">
        <f t="shared" si="265"/>
        <v/>
      </c>
      <c r="O1540" s="54" t="str">
        <f t="shared" si="266"/>
        <v/>
      </c>
      <c r="P1540" s="53" t="str">
        <f t="shared" si="257"/>
        <v/>
      </c>
      <c r="Q1540" s="52" t="str">
        <f t="shared" si="258"/>
        <v/>
      </c>
      <c r="R1540" s="55" t="str">
        <f t="shared" si="259"/>
        <v/>
      </c>
      <c r="S1540" s="52" t="str">
        <f t="shared" si="267"/>
        <v/>
      </c>
      <c r="T1540" s="81" t="str">
        <f t="shared" si="260"/>
        <v/>
      </c>
      <c r="U1540" s="53" t="str">
        <f>IF(S1540="","",COUNTIF($S$7:S1540,"該当２"))</f>
        <v/>
      </c>
      <c r="V1540" s="56" t="str">
        <f t="shared" si="261"/>
        <v/>
      </c>
      <c r="W1540" s="81" t="str">
        <f t="shared" si="262"/>
        <v/>
      </c>
      <c r="X1540" s="53" t="str">
        <f>IF(V1540="","",COUNTIF($V$7:V1540,"該当３"))</f>
        <v/>
      </c>
    </row>
    <row r="1541" spans="1:24">
      <c r="A1541" s="237">
        <v>2020506026</v>
      </c>
      <c r="B1541" s="237">
        <v>20</v>
      </c>
      <c r="C1541" s="238">
        <v>205</v>
      </c>
      <c r="D1541" s="239">
        <v>6</v>
      </c>
      <c r="E1541" s="238">
        <v>26</v>
      </c>
      <c r="F1541" s="237" t="s">
        <v>511</v>
      </c>
      <c r="G1541" s="237" t="s">
        <v>1635</v>
      </c>
      <c r="H1541" s="237" t="s">
        <v>1711</v>
      </c>
      <c r="I1541" s="237" t="s">
        <v>1736</v>
      </c>
      <c r="J1541" s="51"/>
      <c r="K1541" s="52" t="str">
        <f t="shared" si="263"/>
        <v/>
      </c>
      <c r="L1541" s="81" t="str">
        <f t="shared" si="264"/>
        <v/>
      </c>
      <c r="M1541" s="53" t="str">
        <f>IF(K1541="","",COUNTIF($K$7:K1541,"ﾘｽﾄ１"))</f>
        <v/>
      </c>
      <c r="N1541" s="53" t="str">
        <f t="shared" si="265"/>
        <v/>
      </c>
      <c r="O1541" s="54" t="str">
        <f t="shared" si="266"/>
        <v/>
      </c>
      <c r="P1541" s="53" t="str">
        <f t="shared" si="257"/>
        <v/>
      </c>
      <c r="Q1541" s="52" t="str">
        <f t="shared" si="258"/>
        <v/>
      </c>
      <c r="R1541" s="55" t="str">
        <f t="shared" si="259"/>
        <v/>
      </c>
      <c r="S1541" s="52" t="str">
        <f t="shared" si="267"/>
        <v/>
      </c>
      <c r="T1541" s="81" t="str">
        <f t="shared" si="260"/>
        <v/>
      </c>
      <c r="U1541" s="53" t="str">
        <f>IF(S1541="","",COUNTIF($S$7:S1541,"該当２"))</f>
        <v/>
      </c>
      <c r="V1541" s="56" t="str">
        <f t="shared" si="261"/>
        <v/>
      </c>
      <c r="W1541" s="81" t="str">
        <f t="shared" si="262"/>
        <v/>
      </c>
      <c r="X1541" s="53" t="str">
        <f>IF(V1541="","",COUNTIF($V$7:V1541,"該当３"))</f>
        <v/>
      </c>
    </row>
    <row r="1542" spans="1:24">
      <c r="A1542" s="237">
        <v>2020507000</v>
      </c>
      <c r="B1542" s="237">
        <v>20</v>
      </c>
      <c r="C1542" s="238">
        <v>205</v>
      </c>
      <c r="D1542" s="239">
        <v>7</v>
      </c>
      <c r="E1542" s="238">
        <v>0</v>
      </c>
      <c r="F1542" s="237" t="s">
        <v>511</v>
      </c>
      <c r="G1542" s="237" t="s">
        <v>1635</v>
      </c>
      <c r="H1542" s="237" t="s">
        <v>1737</v>
      </c>
      <c r="I1542" s="237"/>
      <c r="J1542" s="51"/>
      <c r="K1542" s="52" t="str">
        <f t="shared" si="263"/>
        <v/>
      </c>
      <c r="L1542" s="81" t="str">
        <f t="shared" si="264"/>
        <v/>
      </c>
      <c r="M1542" s="53" t="str">
        <f>IF(K1542="","",COUNTIF($K$7:K1542,"ﾘｽﾄ１"))</f>
        <v/>
      </c>
      <c r="N1542" s="53" t="str">
        <f t="shared" si="265"/>
        <v/>
      </c>
      <c r="O1542" s="54" t="str">
        <f t="shared" si="266"/>
        <v/>
      </c>
      <c r="P1542" s="53" t="str">
        <f t="shared" si="257"/>
        <v/>
      </c>
      <c r="Q1542" s="52" t="str">
        <f t="shared" si="258"/>
        <v/>
      </c>
      <c r="R1542" s="55" t="str">
        <f t="shared" si="259"/>
        <v/>
      </c>
      <c r="S1542" s="52" t="str">
        <f t="shared" si="267"/>
        <v/>
      </c>
      <c r="T1542" s="81" t="str">
        <f t="shared" si="260"/>
        <v/>
      </c>
      <c r="U1542" s="53" t="str">
        <f>IF(S1542="","",COUNTIF($S$7:S1542,"該当２"))</f>
        <v/>
      </c>
      <c r="V1542" s="56" t="str">
        <f t="shared" si="261"/>
        <v/>
      </c>
      <c r="W1542" s="81" t="str">
        <f t="shared" si="262"/>
        <v/>
      </c>
      <c r="X1542" s="53" t="str">
        <f>IF(V1542="","",COUNTIF($V$7:V1542,"該当３"))</f>
        <v/>
      </c>
    </row>
    <row r="1543" spans="1:24">
      <c r="A1543" s="237">
        <v>2020507001</v>
      </c>
      <c r="B1543" s="237">
        <v>20</v>
      </c>
      <c r="C1543" s="238">
        <v>205</v>
      </c>
      <c r="D1543" s="239">
        <v>7</v>
      </c>
      <c r="E1543" s="238">
        <v>1</v>
      </c>
      <c r="F1543" s="237" t="s">
        <v>511</v>
      </c>
      <c r="G1543" s="237" t="s">
        <v>1635</v>
      </c>
      <c r="H1543" s="237" t="s">
        <v>1737</v>
      </c>
      <c r="I1543" s="237" t="s">
        <v>1738</v>
      </c>
      <c r="J1543" s="51"/>
      <c r="K1543" s="52" t="str">
        <f t="shared" si="263"/>
        <v/>
      </c>
      <c r="L1543" s="81" t="str">
        <f t="shared" si="264"/>
        <v/>
      </c>
      <c r="M1543" s="53" t="str">
        <f>IF(K1543="","",COUNTIF($K$7:K1543,"ﾘｽﾄ１"))</f>
        <v/>
      </c>
      <c r="N1543" s="53" t="str">
        <f t="shared" si="265"/>
        <v/>
      </c>
      <c r="O1543" s="54" t="str">
        <f t="shared" si="266"/>
        <v/>
      </c>
      <c r="P1543" s="53" t="str">
        <f t="shared" si="257"/>
        <v/>
      </c>
      <c r="Q1543" s="52" t="str">
        <f t="shared" si="258"/>
        <v/>
      </c>
      <c r="R1543" s="55" t="str">
        <f t="shared" si="259"/>
        <v/>
      </c>
      <c r="S1543" s="52" t="str">
        <f t="shared" si="267"/>
        <v/>
      </c>
      <c r="T1543" s="81" t="str">
        <f t="shared" si="260"/>
        <v/>
      </c>
      <c r="U1543" s="53" t="str">
        <f>IF(S1543="","",COUNTIF($S$7:S1543,"該当２"))</f>
        <v/>
      </c>
      <c r="V1543" s="56" t="str">
        <f t="shared" si="261"/>
        <v/>
      </c>
      <c r="W1543" s="81" t="str">
        <f t="shared" si="262"/>
        <v/>
      </c>
      <c r="X1543" s="53" t="str">
        <f>IF(V1543="","",COUNTIF($V$7:V1543,"該当３"))</f>
        <v/>
      </c>
    </row>
    <row r="1544" spans="1:24">
      <c r="A1544" s="237">
        <v>2020507002</v>
      </c>
      <c r="B1544" s="237">
        <v>20</v>
      </c>
      <c r="C1544" s="238">
        <v>205</v>
      </c>
      <c r="D1544" s="239">
        <v>7</v>
      </c>
      <c r="E1544" s="238">
        <v>2</v>
      </c>
      <c r="F1544" s="237" t="s">
        <v>511</v>
      </c>
      <c r="G1544" s="237" t="s">
        <v>1635</v>
      </c>
      <c r="H1544" s="237" t="s">
        <v>1737</v>
      </c>
      <c r="I1544" s="237" t="s">
        <v>1739</v>
      </c>
      <c r="J1544" s="51"/>
      <c r="K1544" s="52" t="str">
        <f t="shared" si="263"/>
        <v/>
      </c>
      <c r="L1544" s="81" t="str">
        <f t="shared" si="264"/>
        <v/>
      </c>
      <c r="M1544" s="53" t="str">
        <f>IF(K1544="","",COUNTIF($K$7:K1544,"ﾘｽﾄ１"))</f>
        <v/>
      </c>
      <c r="N1544" s="53" t="str">
        <f t="shared" si="265"/>
        <v/>
      </c>
      <c r="O1544" s="54" t="str">
        <f t="shared" si="266"/>
        <v/>
      </c>
      <c r="P1544" s="53" t="str">
        <f t="shared" si="257"/>
        <v/>
      </c>
      <c r="Q1544" s="52" t="str">
        <f t="shared" si="258"/>
        <v/>
      </c>
      <c r="R1544" s="55" t="str">
        <f t="shared" si="259"/>
        <v/>
      </c>
      <c r="S1544" s="52" t="str">
        <f t="shared" si="267"/>
        <v/>
      </c>
      <c r="T1544" s="81" t="str">
        <f t="shared" si="260"/>
        <v/>
      </c>
      <c r="U1544" s="53" t="str">
        <f>IF(S1544="","",COUNTIF($S$7:S1544,"該当２"))</f>
        <v/>
      </c>
      <c r="V1544" s="56" t="str">
        <f t="shared" si="261"/>
        <v/>
      </c>
      <c r="W1544" s="81" t="str">
        <f t="shared" si="262"/>
        <v/>
      </c>
      <c r="X1544" s="53" t="str">
        <f>IF(V1544="","",COUNTIF($V$7:V1544,"該当３"))</f>
        <v/>
      </c>
    </row>
    <row r="1545" spans="1:24">
      <c r="A1545" s="237">
        <v>2020507003</v>
      </c>
      <c r="B1545" s="237">
        <v>20</v>
      </c>
      <c r="C1545" s="238">
        <v>205</v>
      </c>
      <c r="D1545" s="239">
        <v>7</v>
      </c>
      <c r="E1545" s="238">
        <v>3</v>
      </c>
      <c r="F1545" s="237" t="s">
        <v>511</v>
      </c>
      <c r="G1545" s="237" t="s">
        <v>1635</v>
      </c>
      <c r="H1545" s="237" t="s">
        <v>1737</v>
      </c>
      <c r="I1545" s="237" t="s">
        <v>1740</v>
      </c>
      <c r="J1545" s="51"/>
      <c r="K1545" s="52" t="str">
        <f t="shared" si="263"/>
        <v/>
      </c>
      <c r="L1545" s="81" t="str">
        <f t="shared" si="264"/>
        <v/>
      </c>
      <c r="M1545" s="53" t="str">
        <f>IF(K1545="","",COUNTIF($K$7:K1545,"ﾘｽﾄ１"))</f>
        <v/>
      </c>
      <c r="N1545" s="53" t="str">
        <f t="shared" si="265"/>
        <v/>
      </c>
      <c r="O1545" s="54" t="str">
        <f t="shared" si="266"/>
        <v/>
      </c>
      <c r="P1545" s="53" t="str">
        <f t="shared" si="257"/>
        <v/>
      </c>
      <c r="Q1545" s="52" t="str">
        <f t="shared" si="258"/>
        <v/>
      </c>
      <c r="R1545" s="55" t="str">
        <f t="shared" si="259"/>
        <v/>
      </c>
      <c r="S1545" s="52" t="str">
        <f t="shared" si="267"/>
        <v/>
      </c>
      <c r="T1545" s="81" t="str">
        <f t="shared" si="260"/>
        <v/>
      </c>
      <c r="U1545" s="53" t="str">
        <f>IF(S1545="","",COUNTIF($S$7:S1545,"該当２"))</f>
        <v/>
      </c>
      <c r="V1545" s="56" t="str">
        <f t="shared" si="261"/>
        <v/>
      </c>
      <c r="W1545" s="81" t="str">
        <f t="shared" si="262"/>
        <v/>
      </c>
      <c r="X1545" s="53" t="str">
        <f>IF(V1545="","",COUNTIF($V$7:V1545,"該当３"))</f>
        <v/>
      </c>
    </row>
    <row r="1546" spans="1:24">
      <c r="A1546" s="237">
        <v>2020507004</v>
      </c>
      <c r="B1546" s="237">
        <v>20</v>
      </c>
      <c r="C1546" s="238">
        <v>205</v>
      </c>
      <c r="D1546" s="239">
        <v>7</v>
      </c>
      <c r="E1546" s="238">
        <v>4</v>
      </c>
      <c r="F1546" s="237" t="s">
        <v>511</v>
      </c>
      <c r="G1546" s="237" t="s">
        <v>1635</v>
      </c>
      <c r="H1546" s="237" t="s">
        <v>1737</v>
      </c>
      <c r="I1546" s="237" t="s">
        <v>1741</v>
      </c>
      <c r="J1546" s="51"/>
      <c r="K1546" s="52" t="str">
        <f t="shared" si="263"/>
        <v/>
      </c>
      <c r="L1546" s="81" t="str">
        <f t="shared" si="264"/>
        <v/>
      </c>
      <c r="M1546" s="53" t="str">
        <f>IF(K1546="","",COUNTIF($K$7:K1546,"ﾘｽﾄ１"))</f>
        <v/>
      </c>
      <c r="N1546" s="53" t="str">
        <f t="shared" si="265"/>
        <v/>
      </c>
      <c r="O1546" s="54" t="str">
        <f t="shared" si="266"/>
        <v/>
      </c>
      <c r="P1546" s="53" t="str">
        <f t="shared" ref="P1546:P1609" si="268">IF(O1546="該当１",G1546,"")</f>
        <v/>
      </c>
      <c r="Q1546" s="52" t="str">
        <f t="shared" ref="Q1546:Q1609" si="269">IF(O1546="該当１","ﾘｽﾄ2","")</f>
        <v/>
      </c>
      <c r="R1546" s="55" t="str">
        <f t="shared" ref="R1546:R1609" si="270">IF(Q1546="ﾘｽﾄ2",H1546,"")</f>
        <v/>
      </c>
      <c r="S1546" s="52" t="str">
        <f t="shared" si="267"/>
        <v/>
      </c>
      <c r="T1546" s="81" t="str">
        <f t="shared" ref="T1546:T1609" si="271">IF(S1546="該当２",H1546,"")</f>
        <v/>
      </c>
      <c r="U1546" s="53" t="str">
        <f>IF(S1546="","",COUNTIF($S$7:S1546,"該当２"))</f>
        <v/>
      </c>
      <c r="V1546" s="56" t="str">
        <f t="shared" ref="V1546:V1609" si="272">IF(AND($S$2=H1546,E1546&gt;0,E1546&lt;998),"該当３","")</f>
        <v/>
      </c>
      <c r="W1546" s="81" t="str">
        <f t="shared" ref="W1546:W1609" si="273">IF(V1546="該当３",I1546,"")</f>
        <v/>
      </c>
      <c r="X1546" s="53" t="str">
        <f>IF(V1546="","",COUNTIF($V$7:V1546,"該当３"))</f>
        <v/>
      </c>
    </row>
    <row r="1547" spans="1:24">
      <c r="A1547" s="237">
        <v>2020507005</v>
      </c>
      <c r="B1547" s="237">
        <v>20</v>
      </c>
      <c r="C1547" s="238">
        <v>205</v>
      </c>
      <c r="D1547" s="239">
        <v>7</v>
      </c>
      <c r="E1547" s="238">
        <v>5</v>
      </c>
      <c r="F1547" s="237" t="s">
        <v>511</v>
      </c>
      <c r="G1547" s="237" t="s">
        <v>1635</v>
      </c>
      <c r="H1547" s="237" t="s">
        <v>1737</v>
      </c>
      <c r="I1547" s="237" t="s">
        <v>1742</v>
      </c>
      <c r="J1547" s="51"/>
      <c r="K1547" s="52" t="str">
        <f t="shared" ref="K1547:K1610" si="274">IF(AND($C1547&gt;0,$H1547=""),"ﾘｽﾄ１","")</f>
        <v/>
      </c>
      <c r="L1547" s="81" t="str">
        <f t="shared" ref="L1547:L1610" si="275">IF(K1547="ﾘｽﾄ１",G1547,"")</f>
        <v/>
      </c>
      <c r="M1547" s="53" t="str">
        <f>IF(K1547="","",COUNTIF($K$7:K1547,"ﾘｽﾄ１"))</f>
        <v/>
      </c>
      <c r="N1547" s="53" t="str">
        <f t="shared" ref="N1547:N1610" si="276">IF(AND(D1547=0,E1547&gt;0),"同一区","")</f>
        <v/>
      </c>
      <c r="O1547" s="54" t="str">
        <f t="shared" ref="O1547:O1610" si="277">IF(AND(EXACT($K$2,G1547),H1547&gt;0),"該当１","")</f>
        <v/>
      </c>
      <c r="P1547" s="53" t="str">
        <f t="shared" si="268"/>
        <v/>
      </c>
      <c r="Q1547" s="52" t="str">
        <f t="shared" si="269"/>
        <v/>
      </c>
      <c r="R1547" s="55" t="str">
        <f t="shared" si="270"/>
        <v/>
      </c>
      <c r="S1547" s="52" t="str">
        <f t="shared" ref="S1547:S1610" si="278">IF(AND(Q1547="ﾘｽﾄ2",OR(I1547=0,AND(N1547="同一区",E1547=1))),"該当２","")</f>
        <v/>
      </c>
      <c r="T1547" s="81" t="str">
        <f t="shared" si="271"/>
        <v/>
      </c>
      <c r="U1547" s="53" t="str">
        <f>IF(S1547="","",COUNTIF($S$7:S1547,"該当２"))</f>
        <v/>
      </c>
      <c r="V1547" s="56" t="str">
        <f t="shared" si="272"/>
        <v/>
      </c>
      <c r="W1547" s="81" t="str">
        <f t="shared" si="273"/>
        <v/>
      </c>
      <c r="X1547" s="53" t="str">
        <f>IF(V1547="","",COUNTIF($V$7:V1547,"該当３"))</f>
        <v/>
      </c>
    </row>
    <row r="1548" spans="1:24">
      <c r="A1548" s="237">
        <v>2020507006</v>
      </c>
      <c r="B1548" s="237">
        <v>20</v>
      </c>
      <c r="C1548" s="238">
        <v>205</v>
      </c>
      <c r="D1548" s="239">
        <v>7</v>
      </c>
      <c r="E1548" s="238">
        <v>6</v>
      </c>
      <c r="F1548" s="237" t="s">
        <v>511</v>
      </c>
      <c r="G1548" s="237" t="s">
        <v>1635</v>
      </c>
      <c r="H1548" s="237" t="s">
        <v>1737</v>
      </c>
      <c r="I1548" s="237" t="s">
        <v>1743</v>
      </c>
      <c r="J1548" s="51"/>
      <c r="K1548" s="52" t="str">
        <f t="shared" si="274"/>
        <v/>
      </c>
      <c r="L1548" s="81" t="str">
        <f t="shared" si="275"/>
        <v/>
      </c>
      <c r="M1548" s="53" t="str">
        <f>IF(K1548="","",COUNTIF($K$7:K1548,"ﾘｽﾄ１"))</f>
        <v/>
      </c>
      <c r="N1548" s="53" t="str">
        <f t="shared" si="276"/>
        <v/>
      </c>
      <c r="O1548" s="54" t="str">
        <f t="shared" si="277"/>
        <v/>
      </c>
      <c r="P1548" s="53" t="str">
        <f t="shared" si="268"/>
        <v/>
      </c>
      <c r="Q1548" s="52" t="str">
        <f t="shared" si="269"/>
        <v/>
      </c>
      <c r="R1548" s="55" t="str">
        <f t="shared" si="270"/>
        <v/>
      </c>
      <c r="S1548" s="52" t="str">
        <f t="shared" si="278"/>
        <v/>
      </c>
      <c r="T1548" s="81" t="str">
        <f t="shared" si="271"/>
        <v/>
      </c>
      <c r="U1548" s="53" t="str">
        <f>IF(S1548="","",COUNTIF($S$7:S1548,"該当２"))</f>
        <v/>
      </c>
      <c r="V1548" s="56" t="str">
        <f t="shared" si="272"/>
        <v/>
      </c>
      <c r="W1548" s="81" t="str">
        <f t="shared" si="273"/>
        <v/>
      </c>
      <c r="X1548" s="53" t="str">
        <f>IF(V1548="","",COUNTIF($V$7:V1548,"該当３"))</f>
        <v/>
      </c>
    </row>
    <row r="1549" spans="1:24">
      <c r="A1549" s="237">
        <v>2020507007</v>
      </c>
      <c r="B1549" s="237">
        <v>20</v>
      </c>
      <c r="C1549" s="238">
        <v>205</v>
      </c>
      <c r="D1549" s="239">
        <v>7</v>
      </c>
      <c r="E1549" s="238">
        <v>7</v>
      </c>
      <c r="F1549" s="237" t="s">
        <v>511</v>
      </c>
      <c r="G1549" s="237" t="s">
        <v>1635</v>
      </c>
      <c r="H1549" s="237" t="s">
        <v>1737</v>
      </c>
      <c r="I1549" s="237" t="s">
        <v>1744</v>
      </c>
      <c r="J1549" s="51"/>
      <c r="K1549" s="52" t="str">
        <f t="shared" si="274"/>
        <v/>
      </c>
      <c r="L1549" s="81" t="str">
        <f t="shared" si="275"/>
        <v/>
      </c>
      <c r="M1549" s="53" t="str">
        <f>IF(K1549="","",COUNTIF($K$7:K1549,"ﾘｽﾄ１"))</f>
        <v/>
      </c>
      <c r="N1549" s="53" t="str">
        <f t="shared" si="276"/>
        <v/>
      </c>
      <c r="O1549" s="54" t="str">
        <f t="shared" si="277"/>
        <v/>
      </c>
      <c r="P1549" s="53" t="str">
        <f t="shared" si="268"/>
        <v/>
      </c>
      <c r="Q1549" s="52" t="str">
        <f t="shared" si="269"/>
        <v/>
      </c>
      <c r="R1549" s="55" t="str">
        <f t="shared" si="270"/>
        <v/>
      </c>
      <c r="S1549" s="52" t="str">
        <f t="shared" si="278"/>
        <v/>
      </c>
      <c r="T1549" s="81" t="str">
        <f t="shared" si="271"/>
        <v/>
      </c>
      <c r="U1549" s="53" t="str">
        <f>IF(S1549="","",COUNTIF($S$7:S1549,"該当２"))</f>
        <v/>
      </c>
      <c r="V1549" s="56" t="str">
        <f t="shared" si="272"/>
        <v/>
      </c>
      <c r="W1549" s="81" t="str">
        <f t="shared" si="273"/>
        <v/>
      </c>
      <c r="X1549" s="53" t="str">
        <f>IF(V1549="","",COUNTIF($V$7:V1549,"該当３"))</f>
        <v/>
      </c>
    </row>
    <row r="1550" spans="1:24">
      <c r="A1550" s="237">
        <v>2020507008</v>
      </c>
      <c r="B1550" s="237">
        <v>20</v>
      </c>
      <c r="C1550" s="238">
        <v>205</v>
      </c>
      <c r="D1550" s="239">
        <v>7</v>
      </c>
      <c r="E1550" s="238">
        <v>8</v>
      </c>
      <c r="F1550" s="237" t="s">
        <v>511</v>
      </c>
      <c r="G1550" s="237" t="s">
        <v>1635</v>
      </c>
      <c r="H1550" s="237" t="s">
        <v>1737</v>
      </c>
      <c r="I1550" s="237" t="s">
        <v>1745</v>
      </c>
      <c r="J1550" s="51"/>
      <c r="K1550" s="52" t="str">
        <f t="shared" si="274"/>
        <v/>
      </c>
      <c r="L1550" s="81" t="str">
        <f t="shared" si="275"/>
        <v/>
      </c>
      <c r="M1550" s="53" t="str">
        <f>IF(K1550="","",COUNTIF($K$7:K1550,"ﾘｽﾄ１"))</f>
        <v/>
      </c>
      <c r="N1550" s="53" t="str">
        <f t="shared" si="276"/>
        <v/>
      </c>
      <c r="O1550" s="54" t="str">
        <f t="shared" si="277"/>
        <v/>
      </c>
      <c r="P1550" s="53" t="str">
        <f t="shared" si="268"/>
        <v/>
      </c>
      <c r="Q1550" s="52" t="str">
        <f t="shared" si="269"/>
        <v/>
      </c>
      <c r="R1550" s="55" t="str">
        <f t="shared" si="270"/>
        <v/>
      </c>
      <c r="S1550" s="52" t="str">
        <f t="shared" si="278"/>
        <v/>
      </c>
      <c r="T1550" s="81" t="str">
        <f t="shared" si="271"/>
        <v/>
      </c>
      <c r="U1550" s="53" t="str">
        <f>IF(S1550="","",COUNTIF($S$7:S1550,"該当２"))</f>
        <v/>
      </c>
      <c r="V1550" s="56" t="str">
        <f t="shared" si="272"/>
        <v/>
      </c>
      <c r="W1550" s="81" t="str">
        <f t="shared" si="273"/>
        <v/>
      </c>
      <c r="X1550" s="53" t="str">
        <f>IF(V1550="","",COUNTIF($V$7:V1550,"該当３"))</f>
        <v/>
      </c>
    </row>
    <row r="1551" spans="1:24">
      <c r="A1551" s="237">
        <v>2020507009</v>
      </c>
      <c r="B1551" s="237">
        <v>20</v>
      </c>
      <c r="C1551" s="238">
        <v>205</v>
      </c>
      <c r="D1551" s="239">
        <v>7</v>
      </c>
      <c r="E1551" s="238">
        <v>9</v>
      </c>
      <c r="F1551" s="237" t="s">
        <v>511</v>
      </c>
      <c r="G1551" s="237" t="s">
        <v>1635</v>
      </c>
      <c r="H1551" s="237" t="s">
        <v>1737</v>
      </c>
      <c r="I1551" s="237" t="s">
        <v>1746</v>
      </c>
      <c r="J1551" s="51"/>
      <c r="K1551" s="52" t="str">
        <f t="shared" si="274"/>
        <v/>
      </c>
      <c r="L1551" s="81" t="str">
        <f t="shared" si="275"/>
        <v/>
      </c>
      <c r="M1551" s="53" t="str">
        <f>IF(K1551="","",COUNTIF($K$7:K1551,"ﾘｽﾄ１"))</f>
        <v/>
      </c>
      <c r="N1551" s="53" t="str">
        <f t="shared" si="276"/>
        <v/>
      </c>
      <c r="O1551" s="54" t="str">
        <f t="shared" si="277"/>
        <v/>
      </c>
      <c r="P1551" s="53" t="str">
        <f t="shared" si="268"/>
        <v/>
      </c>
      <c r="Q1551" s="52" t="str">
        <f t="shared" si="269"/>
        <v/>
      </c>
      <c r="R1551" s="55" t="str">
        <f t="shared" si="270"/>
        <v/>
      </c>
      <c r="S1551" s="52" t="str">
        <f t="shared" si="278"/>
        <v/>
      </c>
      <c r="T1551" s="81" t="str">
        <f t="shared" si="271"/>
        <v/>
      </c>
      <c r="U1551" s="53" t="str">
        <f>IF(S1551="","",COUNTIF($S$7:S1551,"該当２"))</f>
        <v/>
      </c>
      <c r="V1551" s="56" t="str">
        <f t="shared" si="272"/>
        <v/>
      </c>
      <c r="W1551" s="81" t="str">
        <f t="shared" si="273"/>
        <v/>
      </c>
      <c r="X1551" s="53" t="str">
        <f>IF(V1551="","",COUNTIF($V$7:V1551,"該当３"))</f>
        <v/>
      </c>
    </row>
    <row r="1552" spans="1:24">
      <c r="A1552" s="237">
        <v>2020507010</v>
      </c>
      <c r="B1552" s="237">
        <v>20</v>
      </c>
      <c r="C1552" s="238">
        <v>205</v>
      </c>
      <c r="D1552" s="239">
        <v>7</v>
      </c>
      <c r="E1552" s="238">
        <v>10</v>
      </c>
      <c r="F1552" s="237" t="s">
        <v>511</v>
      </c>
      <c r="G1552" s="237" t="s">
        <v>1635</v>
      </c>
      <c r="H1552" s="237" t="s">
        <v>1737</v>
      </c>
      <c r="I1552" s="237" t="s">
        <v>1747</v>
      </c>
      <c r="J1552" s="51"/>
      <c r="K1552" s="52" t="str">
        <f t="shared" si="274"/>
        <v/>
      </c>
      <c r="L1552" s="81" t="str">
        <f t="shared" si="275"/>
        <v/>
      </c>
      <c r="M1552" s="53" t="str">
        <f>IF(K1552="","",COUNTIF($K$7:K1552,"ﾘｽﾄ１"))</f>
        <v/>
      </c>
      <c r="N1552" s="53" t="str">
        <f t="shared" si="276"/>
        <v/>
      </c>
      <c r="O1552" s="54" t="str">
        <f t="shared" si="277"/>
        <v/>
      </c>
      <c r="P1552" s="53" t="str">
        <f t="shared" si="268"/>
        <v/>
      </c>
      <c r="Q1552" s="52" t="str">
        <f t="shared" si="269"/>
        <v/>
      </c>
      <c r="R1552" s="55" t="str">
        <f t="shared" si="270"/>
        <v/>
      </c>
      <c r="S1552" s="52" t="str">
        <f t="shared" si="278"/>
        <v/>
      </c>
      <c r="T1552" s="81" t="str">
        <f t="shared" si="271"/>
        <v/>
      </c>
      <c r="U1552" s="53" t="str">
        <f>IF(S1552="","",COUNTIF($S$7:S1552,"該当２"))</f>
        <v/>
      </c>
      <c r="V1552" s="56" t="str">
        <f t="shared" si="272"/>
        <v/>
      </c>
      <c r="W1552" s="81" t="str">
        <f t="shared" si="273"/>
        <v/>
      </c>
      <c r="X1552" s="53" t="str">
        <f>IF(V1552="","",COUNTIF($V$7:V1552,"該当３"))</f>
        <v/>
      </c>
    </row>
    <row r="1553" spans="1:24">
      <c r="A1553" s="237">
        <v>2020507011</v>
      </c>
      <c r="B1553" s="237">
        <v>20</v>
      </c>
      <c r="C1553" s="238">
        <v>205</v>
      </c>
      <c r="D1553" s="239">
        <v>7</v>
      </c>
      <c r="E1553" s="238">
        <v>11</v>
      </c>
      <c r="F1553" s="237" t="s">
        <v>511</v>
      </c>
      <c r="G1553" s="237" t="s">
        <v>1635</v>
      </c>
      <c r="H1553" s="237" t="s">
        <v>1737</v>
      </c>
      <c r="I1553" s="237" t="s">
        <v>1748</v>
      </c>
      <c r="J1553" s="51"/>
      <c r="K1553" s="52" t="str">
        <f t="shared" si="274"/>
        <v/>
      </c>
      <c r="L1553" s="81" t="str">
        <f t="shared" si="275"/>
        <v/>
      </c>
      <c r="M1553" s="53" t="str">
        <f>IF(K1553="","",COUNTIF($K$7:K1553,"ﾘｽﾄ１"))</f>
        <v/>
      </c>
      <c r="N1553" s="53" t="str">
        <f t="shared" si="276"/>
        <v/>
      </c>
      <c r="O1553" s="54" t="str">
        <f t="shared" si="277"/>
        <v/>
      </c>
      <c r="P1553" s="53" t="str">
        <f t="shared" si="268"/>
        <v/>
      </c>
      <c r="Q1553" s="52" t="str">
        <f t="shared" si="269"/>
        <v/>
      </c>
      <c r="R1553" s="55" t="str">
        <f t="shared" si="270"/>
        <v/>
      </c>
      <c r="S1553" s="52" t="str">
        <f t="shared" si="278"/>
        <v/>
      </c>
      <c r="T1553" s="81" t="str">
        <f t="shared" si="271"/>
        <v/>
      </c>
      <c r="U1553" s="53" t="str">
        <f>IF(S1553="","",COUNTIF($S$7:S1553,"該当２"))</f>
        <v/>
      </c>
      <c r="V1553" s="56" t="str">
        <f t="shared" si="272"/>
        <v/>
      </c>
      <c r="W1553" s="81" t="str">
        <f t="shared" si="273"/>
        <v/>
      </c>
      <c r="X1553" s="53" t="str">
        <f>IF(V1553="","",COUNTIF($V$7:V1553,"該当３"))</f>
        <v/>
      </c>
    </row>
    <row r="1554" spans="1:24">
      <c r="A1554" s="237">
        <v>2020507012</v>
      </c>
      <c r="B1554" s="237">
        <v>20</v>
      </c>
      <c r="C1554" s="238">
        <v>205</v>
      </c>
      <c r="D1554" s="239">
        <v>7</v>
      </c>
      <c r="E1554" s="238">
        <v>12</v>
      </c>
      <c r="F1554" s="237" t="s">
        <v>511</v>
      </c>
      <c r="G1554" s="237" t="s">
        <v>1635</v>
      </c>
      <c r="H1554" s="237" t="s">
        <v>1737</v>
      </c>
      <c r="I1554" s="237" t="s">
        <v>1749</v>
      </c>
      <c r="J1554" s="51"/>
      <c r="K1554" s="52" t="str">
        <f t="shared" si="274"/>
        <v/>
      </c>
      <c r="L1554" s="81" t="str">
        <f t="shared" si="275"/>
        <v/>
      </c>
      <c r="M1554" s="53" t="str">
        <f>IF(K1554="","",COUNTIF($K$7:K1554,"ﾘｽﾄ１"))</f>
        <v/>
      </c>
      <c r="N1554" s="53" t="str">
        <f t="shared" si="276"/>
        <v/>
      </c>
      <c r="O1554" s="54" t="str">
        <f t="shared" si="277"/>
        <v/>
      </c>
      <c r="P1554" s="53" t="str">
        <f t="shared" si="268"/>
        <v/>
      </c>
      <c r="Q1554" s="52" t="str">
        <f t="shared" si="269"/>
        <v/>
      </c>
      <c r="R1554" s="55" t="str">
        <f t="shared" si="270"/>
        <v/>
      </c>
      <c r="S1554" s="52" t="str">
        <f t="shared" si="278"/>
        <v/>
      </c>
      <c r="T1554" s="81" t="str">
        <f t="shared" si="271"/>
        <v/>
      </c>
      <c r="U1554" s="53" t="str">
        <f>IF(S1554="","",COUNTIF($S$7:S1554,"該当２"))</f>
        <v/>
      </c>
      <c r="V1554" s="56" t="str">
        <f t="shared" si="272"/>
        <v/>
      </c>
      <c r="W1554" s="81" t="str">
        <f t="shared" si="273"/>
        <v/>
      </c>
      <c r="X1554" s="53" t="str">
        <f>IF(V1554="","",COUNTIF($V$7:V1554,"該当３"))</f>
        <v/>
      </c>
    </row>
    <row r="1555" spans="1:24">
      <c r="A1555" s="237">
        <v>2020507013</v>
      </c>
      <c r="B1555" s="237">
        <v>20</v>
      </c>
      <c r="C1555" s="238">
        <v>205</v>
      </c>
      <c r="D1555" s="239">
        <v>7</v>
      </c>
      <c r="E1555" s="238">
        <v>13</v>
      </c>
      <c r="F1555" s="237" t="s">
        <v>511</v>
      </c>
      <c r="G1555" s="237" t="s">
        <v>1635</v>
      </c>
      <c r="H1555" s="237" t="s">
        <v>1737</v>
      </c>
      <c r="I1555" s="237" t="s">
        <v>1750</v>
      </c>
      <c r="J1555" s="51"/>
      <c r="K1555" s="52" t="str">
        <f t="shared" si="274"/>
        <v/>
      </c>
      <c r="L1555" s="81" t="str">
        <f t="shared" si="275"/>
        <v/>
      </c>
      <c r="M1555" s="53" t="str">
        <f>IF(K1555="","",COUNTIF($K$7:K1555,"ﾘｽﾄ１"))</f>
        <v/>
      </c>
      <c r="N1555" s="53" t="str">
        <f t="shared" si="276"/>
        <v/>
      </c>
      <c r="O1555" s="54" t="str">
        <f t="shared" si="277"/>
        <v/>
      </c>
      <c r="P1555" s="53" t="str">
        <f t="shared" si="268"/>
        <v/>
      </c>
      <c r="Q1555" s="52" t="str">
        <f t="shared" si="269"/>
        <v/>
      </c>
      <c r="R1555" s="55" t="str">
        <f t="shared" si="270"/>
        <v/>
      </c>
      <c r="S1555" s="52" t="str">
        <f t="shared" si="278"/>
        <v/>
      </c>
      <c r="T1555" s="81" t="str">
        <f t="shared" si="271"/>
        <v/>
      </c>
      <c r="U1555" s="53" t="str">
        <f>IF(S1555="","",COUNTIF($S$7:S1555,"該当２"))</f>
        <v/>
      </c>
      <c r="V1555" s="56" t="str">
        <f t="shared" si="272"/>
        <v/>
      </c>
      <c r="W1555" s="81" t="str">
        <f t="shared" si="273"/>
        <v/>
      </c>
      <c r="X1555" s="53" t="str">
        <f>IF(V1555="","",COUNTIF($V$7:V1555,"該当３"))</f>
        <v/>
      </c>
    </row>
    <row r="1556" spans="1:24">
      <c r="A1556" s="237">
        <v>2020508000</v>
      </c>
      <c r="B1556" s="237">
        <v>20</v>
      </c>
      <c r="C1556" s="238">
        <v>205</v>
      </c>
      <c r="D1556" s="239">
        <v>8</v>
      </c>
      <c r="E1556" s="238">
        <v>0</v>
      </c>
      <c r="F1556" s="237" t="s">
        <v>511</v>
      </c>
      <c r="G1556" s="237" t="s">
        <v>1635</v>
      </c>
      <c r="H1556" s="237" t="s">
        <v>1751</v>
      </c>
      <c r="I1556" s="237"/>
      <c r="J1556" s="51"/>
      <c r="K1556" s="52" t="str">
        <f t="shared" si="274"/>
        <v/>
      </c>
      <c r="L1556" s="81" t="str">
        <f t="shared" si="275"/>
        <v/>
      </c>
      <c r="M1556" s="53" t="str">
        <f>IF(K1556="","",COUNTIF($K$7:K1556,"ﾘｽﾄ１"))</f>
        <v/>
      </c>
      <c r="N1556" s="53" t="str">
        <f t="shared" si="276"/>
        <v/>
      </c>
      <c r="O1556" s="54" t="str">
        <f t="shared" si="277"/>
        <v/>
      </c>
      <c r="P1556" s="53" t="str">
        <f t="shared" si="268"/>
        <v/>
      </c>
      <c r="Q1556" s="52" t="str">
        <f t="shared" si="269"/>
        <v/>
      </c>
      <c r="R1556" s="55" t="str">
        <f t="shared" si="270"/>
        <v/>
      </c>
      <c r="S1556" s="52" t="str">
        <f t="shared" si="278"/>
        <v/>
      </c>
      <c r="T1556" s="81" t="str">
        <f t="shared" si="271"/>
        <v/>
      </c>
      <c r="U1556" s="53" t="str">
        <f>IF(S1556="","",COUNTIF($S$7:S1556,"該当２"))</f>
        <v/>
      </c>
      <c r="V1556" s="56" t="str">
        <f t="shared" si="272"/>
        <v/>
      </c>
      <c r="W1556" s="81" t="str">
        <f t="shared" si="273"/>
        <v/>
      </c>
      <c r="X1556" s="53" t="str">
        <f>IF(V1556="","",COUNTIF($V$7:V1556,"該当３"))</f>
        <v/>
      </c>
    </row>
    <row r="1557" spans="1:24">
      <c r="A1557" s="237">
        <v>2020508001</v>
      </c>
      <c r="B1557" s="237">
        <v>20</v>
      </c>
      <c r="C1557" s="238">
        <v>205</v>
      </c>
      <c r="D1557" s="239">
        <v>8</v>
      </c>
      <c r="E1557" s="238">
        <v>1</v>
      </c>
      <c r="F1557" s="237" t="s">
        <v>511</v>
      </c>
      <c r="G1557" s="237" t="s">
        <v>1635</v>
      </c>
      <c r="H1557" s="237" t="s">
        <v>1751</v>
      </c>
      <c r="I1557" s="237" t="s">
        <v>1752</v>
      </c>
      <c r="J1557" s="51"/>
      <c r="K1557" s="52" t="str">
        <f t="shared" si="274"/>
        <v/>
      </c>
      <c r="L1557" s="81" t="str">
        <f t="shared" si="275"/>
        <v/>
      </c>
      <c r="M1557" s="53" t="str">
        <f>IF(K1557="","",COUNTIF($K$7:K1557,"ﾘｽﾄ１"))</f>
        <v/>
      </c>
      <c r="N1557" s="53" t="str">
        <f t="shared" si="276"/>
        <v/>
      </c>
      <c r="O1557" s="54" t="str">
        <f t="shared" si="277"/>
        <v/>
      </c>
      <c r="P1557" s="53" t="str">
        <f t="shared" si="268"/>
        <v/>
      </c>
      <c r="Q1557" s="52" t="str">
        <f t="shared" si="269"/>
        <v/>
      </c>
      <c r="R1557" s="55" t="str">
        <f t="shared" si="270"/>
        <v/>
      </c>
      <c r="S1557" s="52" t="str">
        <f t="shared" si="278"/>
        <v/>
      </c>
      <c r="T1557" s="81" t="str">
        <f t="shared" si="271"/>
        <v/>
      </c>
      <c r="U1557" s="53" t="str">
        <f>IF(S1557="","",COUNTIF($S$7:S1557,"該当２"))</f>
        <v/>
      </c>
      <c r="V1557" s="56" t="str">
        <f t="shared" si="272"/>
        <v/>
      </c>
      <c r="W1557" s="81" t="str">
        <f t="shared" si="273"/>
        <v/>
      </c>
      <c r="X1557" s="53" t="str">
        <f>IF(V1557="","",COUNTIF($V$7:V1557,"該当３"))</f>
        <v/>
      </c>
    </row>
    <row r="1558" spans="1:24">
      <c r="A1558" s="237">
        <v>2020508002</v>
      </c>
      <c r="B1558" s="237">
        <v>20</v>
      </c>
      <c r="C1558" s="238">
        <v>205</v>
      </c>
      <c r="D1558" s="239">
        <v>8</v>
      </c>
      <c r="E1558" s="238">
        <v>2</v>
      </c>
      <c r="F1558" s="237" t="s">
        <v>511</v>
      </c>
      <c r="G1558" s="237" t="s">
        <v>1635</v>
      </c>
      <c r="H1558" s="237" t="s">
        <v>1751</v>
      </c>
      <c r="I1558" s="237" t="s">
        <v>1753</v>
      </c>
      <c r="J1558" s="51"/>
      <c r="K1558" s="52" t="str">
        <f t="shared" si="274"/>
        <v/>
      </c>
      <c r="L1558" s="81" t="str">
        <f t="shared" si="275"/>
        <v/>
      </c>
      <c r="M1558" s="53" t="str">
        <f>IF(K1558="","",COUNTIF($K$7:K1558,"ﾘｽﾄ１"))</f>
        <v/>
      </c>
      <c r="N1558" s="53" t="str">
        <f t="shared" si="276"/>
        <v/>
      </c>
      <c r="O1558" s="54" t="str">
        <f t="shared" si="277"/>
        <v/>
      </c>
      <c r="P1558" s="53" t="str">
        <f t="shared" si="268"/>
        <v/>
      </c>
      <c r="Q1558" s="52" t="str">
        <f t="shared" si="269"/>
        <v/>
      </c>
      <c r="R1558" s="55" t="str">
        <f t="shared" si="270"/>
        <v/>
      </c>
      <c r="S1558" s="52" t="str">
        <f t="shared" si="278"/>
        <v/>
      </c>
      <c r="T1558" s="81" t="str">
        <f t="shared" si="271"/>
        <v/>
      </c>
      <c r="U1558" s="53" t="str">
        <f>IF(S1558="","",COUNTIF($S$7:S1558,"該当２"))</f>
        <v/>
      </c>
      <c r="V1558" s="56" t="str">
        <f t="shared" si="272"/>
        <v/>
      </c>
      <c r="W1558" s="81" t="str">
        <f t="shared" si="273"/>
        <v/>
      </c>
      <c r="X1558" s="53" t="str">
        <f>IF(V1558="","",COUNTIF($V$7:V1558,"該当３"))</f>
        <v/>
      </c>
    </row>
    <row r="1559" spans="1:24">
      <c r="A1559" s="237">
        <v>2020508003</v>
      </c>
      <c r="B1559" s="237">
        <v>20</v>
      </c>
      <c r="C1559" s="238">
        <v>205</v>
      </c>
      <c r="D1559" s="239">
        <v>8</v>
      </c>
      <c r="E1559" s="238">
        <v>3</v>
      </c>
      <c r="F1559" s="237" t="s">
        <v>511</v>
      </c>
      <c r="G1559" s="237" t="s">
        <v>1635</v>
      </c>
      <c r="H1559" s="237" t="s">
        <v>1751</v>
      </c>
      <c r="I1559" s="237" t="s">
        <v>1754</v>
      </c>
      <c r="J1559" s="51"/>
      <c r="K1559" s="52" t="str">
        <f t="shared" si="274"/>
        <v/>
      </c>
      <c r="L1559" s="81" t="str">
        <f t="shared" si="275"/>
        <v/>
      </c>
      <c r="M1559" s="53" t="str">
        <f>IF(K1559="","",COUNTIF($K$7:K1559,"ﾘｽﾄ１"))</f>
        <v/>
      </c>
      <c r="N1559" s="53" t="str">
        <f t="shared" si="276"/>
        <v/>
      </c>
      <c r="O1559" s="54" t="str">
        <f t="shared" si="277"/>
        <v/>
      </c>
      <c r="P1559" s="53" t="str">
        <f t="shared" si="268"/>
        <v/>
      </c>
      <c r="Q1559" s="52" t="str">
        <f t="shared" si="269"/>
        <v/>
      </c>
      <c r="R1559" s="55" t="str">
        <f t="shared" si="270"/>
        <v/>
      </c>
      <c r="S1559" s="52" t="str">
        <f t="shared" si="278"/>
        <v/>
      </c>
      <c r="T1559" s="81" t="str">
        <f t="shared" si="271"/>
        <v/>
      </c>
      <c r="U1559" s="53" t="str">
        <f>IF(S1559="","",COUNTIF($S$7:S1559,"該当２"))</f>
        <v/>
      </c>
      <c r="V1559" s="56" t="str">
        <f t="shared" si="272"/>
        <v/>
      </c>
      <c r="W1559" s="81" t="str">
        <f t="shared" si="273"/>
        <v/>
      </c>
      <c r="X1559" s="53" t="str">
        <f>IF(V1559="","",COUNTIF($V$7:V1559,"該当３"))</f>
        <v/>
      </c>
    </row>
    <row r="1560" spans="1:24">
      <c r="A1560" s="237">
        <v>2020508004</v>
      </c>
      <c r="B1560" s="237">
        <v>20</v>
      </c>
      <c r="C1560" s="238">
        <v>205</v>
      </c>
      <c r="D1560" s="239">
        <v>8</v>
      </c>
      <c r="E1560" s="238">
        <v>4</v>
      </c>
      <c r="F1560" s="237" t="s">
        <v>511</v>
      </c>
      <c r="G1560" s="237" t="s">
        <v>1635</v>
      </c>
      <c r="H1560" s="237" t="s">
        <v>1751</v>
      </c>
      <c r="I1560" s="237" t="s">
        <v>1755</v>
      </c>
      <c r="J1560" s="51"/>
      <c r="K1560" s="52" t="str">
        <f t="shared" si="274"/>
        <v/>
      </c>
      <c r="L1560" s="81" t="str">
        <f t="shared" si="275"/>
        <v/>
      </c>
      <c r="M1560" s="53" t="str">
        <f>IF(K1560="","",COUNTIF($K$7:K1560,"ﾘｽﾄ１"))</f>
        <v/>
      </c>
      <c r="N1560" s="53" t="str">
        <f t="shared" si="276"/>
        <v/>
      </c>
      <c r="O1560" s="54" t="str">
        <f t="shared" si="277"/>
        <v/>
      </c>
      <c r="P1560" s="53" t="str">
        <f t="shared" si="268"/>
        <v/>
      </c>
      <c r="Q1560" s="52" t="str">
        <f t="shared" si="269"/>
        <v/>
      </c>
      <c r="R1560" s="55" t="str">
        <f t="shared" si="270"/>
        <v/>
      </c>
      <c r="S1560" s="52" t="str">
        <f t="shared" si="278"/>
        <v/>
      </c>
      <c r="T1560" s="81" t="str">
        <f t="shared" si="271"/>
        <v/>
      </c>
      <c r="U1560" s="53" t="str">
        <f>IF(S1560="","",COUNTIF($S$7:S1560,"該当２"))</f>
        <v/>
      </c>
      <c r="V1560" s="56" t="str">
        <f t="shared" si="272"/>
        <v/>
      </c>
      <c r="W1560" s="81" t="str">
        <f t="shared" si="273"/>
        <v/>
      </c>
      <c r="X1560" s="53" t="str">
        <f>IF(V1560="","",COUNTIF($V$7:V1560,"該当３"))</f>
        <v/>
      </c>
    </row>
    <row r="1561" spans="1:24">
      <c r="A1561" s="237">
        <v>2020508005</v>
      </c>
      <c r="B1561" s="237">
        <v>20</v>
      </c>
      <c r="C1561" s="238">
        <v>205</v>
      </c>
      <c r="D1561" s="239">
        <v>8</v>
      </c>
      <c r="E1561" s="238">
        <v>5</v>
      </c>
      <c r="F1561" s="237" t="s">
        <v>511</v>
      </c>
      <c r="G1561" s="237" t="s">
        <v>1635</v>
      </c>
      <c r="H1561" s="237" t="s">
        <v>1751</v>
      </c>
      <c r="I1561" s="237" t="s">
        <v>1756</v>
      </c>
      <c r="J1561" s="51"/>
      <c r="K1561" s="52" t="str">
        <f t="shared" si="274"/>
        <v/>
      </c>
      <c r="L1561" s="81" t="str">
        <f t="shared" si="275"/>
        <v/>
      </c>
      <c r="M1561" s="53" t="str">
        <f>IF(K1561="","",COUNTIF($K$7:K1561,"ﾘｽﾄ１"))</f>
        <v/>
      </c>
      <c r="N1561" s="53" t="str">
        <f t="shared" si="276"/>
        <v/>
      </c>
      <c r="O1561" s="54" t="str">
        <f t="shared" si="277"/>
        <v/>
      </c>
      <c r="P1561" s="53" t="str">
        <f t="shared" si="268"/>
        <v/>
      </c>
      <c r="Q1561" s="52" t="str">
        <f t="shared" si="269"/>
        <v/>
      </c>
      <c r="R1561" s="55" t="str">
        <f t="shared" si="270"/>
        <v/>
      </c>
      <c r="S1561" s="52" t="str">
        <f t="shared" si="278"/>
        <v/>
      </c>
      <c r="T1561" s="81" t="str">
        <f t="shared" si="271"/>
        <v/>
      </c>
      <c r="U1561" s="53" t="str">
        <f>IF(S1561="","",COUNTIF($S$7:S1561,"該当２"))</f>
        <v/>
      </c>
      <c r="V1561" s="56" t="str">
        <f t="shared" si="272"/>
        <v/>
      </c>
      <c r="W1561" s="81" t="str">
        <f t="shared" si="273"/>
        <v/>
      </c>
      <c r="X1561" s="53" t="str">
        <f>IF(V1561="","",COUNTIF($V$7:V1561,"該当３"))</f>
        <v/>
      </c>
    </row>
    <row r="1562" spans="1:24">
      <c r="A1562" s="237">
        <v>2020508006</v>
      </c>
      <c r="B1562" s="237">
        <v>20</v>
      </c>
      <c r="C1562" s="238">
        <v>205</v>
      </c>
      <c r="D1562" s="239">
        <v>8</v>
      </c>
      <c r="E1562" s="238">
        <v>6</v>
      </c>
      <c r="F1562" s="237" t="s">
        <v>511</v>
      </c>
      <c r="G1562" s="237" t="s">
        <v>1635</v>
      </c>
      <c r="H1562" s="237" t="s">
        <v>1751</v>
      </c>
      <c r="I1562" s="237" t="s">
        <v>1757</v>
      </c>
      <c r="J1562" s="51"/>
      <c r="K1562" s="52" t="str">
        <f t="shared" si="274"/>
        <v/>
      </c>
      <c r="L1562" s="81" t="str">
        <f t="shared" si="275"/>
        <v/>
      </c>
      <c r="M1562" s="53" t="str">
        <f>IF(K1562="","",COUNTIF($K$7:K1562,"ﾘｽﾄ１"))</f>
        <v/>
      </c>
      <c r="N1562" s="53" t="str">
        <f t="shared" si="276"/>
        <v/>
      </c>
      <c r="O1562" s="54" t="str">
        <f t="shared" si="277"/>
        <v/>
      </c>
      <c r="P1562" s="53" t="str">
        <f t="shared" si="268"/>
        <v/>
      </c>
      <c r="Q1562" s="52" t="str">
        <f t="shared" si="269"/>
        <v/>
      </c>
      <c r="R1562" s="55" t="str">
        <f t="shared" si="270"/>
        <v/>
      </c>
      <c r="S1562" s="52" t="str">
        <f t="shared" si="278"/>
        <v/>
      </c>
      <c r="T1562" s="81" t="str">
        <f t="shared" si="271"/>
        <v/>
      </c>
      <c r="U1562" s="53" t="str">
        <f>IF(S1562="","",COUNTIF($S$7:S1562,"該当２"))</f>
        <v/>
      </c>
      <c r="V1562" s="56" t="str">
        <f t="shared" si="272"/>
        <v/>
      </c>
      <c r="W1562" s="81" t="str">
        <f t="shared" si="273"/>
        <v/>
      </c>
      <c r="X1562" s="53" t="str">
        <f>IF(V1562="","",COUNTIF($V$7:V1562,"該当３"))</f>
        <v/>
      </c>
    </row>
    <row r="1563" spans="1:24">
      <c r="A1563" s="237">
        <v>2020508007</v>
      </c>
      <c r="B1563" s="237">
        <v>20</v>
      </c>
      <c r="C1563" s="238">
        <v>205</v>
      </c>
      <c r="D1563" s="239">
        <v>8</v>
      </c>
      <c r="E1563" s="238">
        <v>7</v>
      </c>
      <c r="F1563" s="237" t="s">
        <v>511</v>
      </c>
      <c r="G1563" s="237" t="s">
        <v>1635</v>
      </c>
      <c r="H1563" s="237" t="s">
        <v>1751</v>
      </c>
      <c r="I1563" s="237" t="s">
        <v>1758</v>
      </c>
      <c r="J1563" s="51"/>
      <c r="K1563" s="52" t="str">
        <f t="shared" si="274"/>
        <v/>
      </c>
      <c r="L1563" s="81" t="str">
        <f t="shared" si="275"/>
        <v/>
      </c>
      <c r="M1563" s="53" t="str">
        <f>IF(K1563="","",COUNTIF($K$7:K1563,"ﾘｽﾄ１"))</f>
        <v/>
      </c>
      <c r="N1563" s="53" t="str">
        <f t="shared" si="276"/>
        <v/>
      </c>
      <c r="O1563" s="54" t="str">
        <f t="shared" si="277"/>
        <v/>
      </c>
      <c r="P1563" s="53" t="str">
        <f t="shared" si="268"/>
        <v/>
      </c>
      <c r="Q1563" s="52" t="str">
        <f t="shared" si="269"/>
        <v/>
      </c>
      <c r="R1563" s="55" t="str">
        <f t="shared" si="270"/>
        <v/>
      </c>
      <c r="S1563" s="52" t="str">
        <f t="shared" si="278"/>
        <v/>
      </c>
      <c r="T1563" s="81" t="str">
        <f t="shared" si="271"/>
        <v/>
      </c>
      <c r="U1563" s="53" t="str">
        <f>IF(S1563="","",COUNTIF($S$7:S1563,"該当２"))</f>
        <v/>
      </c>
      <c r="V1563" s="56" t="str">
        <f t="shared" si="272"/>
        <v/>
      </c>
      <c r="W1563" s="81" t="str">
        <f t="shared" si="273"/>
        <v/>
      </c>
      <c r="X1563" s="53" t="str">
        <f>IF(V1563="","",COUNTIF($V$7:V1563,"該当３"))</f>
        <v/>
      </c>
    </row>
    <row r="1564" spans="1:24">
      <c r="A1564" s="237">
        <v>2020508008</v>
      </c>
      <c r="B1564" s="237">
        <v>20</v>
      </c>
      <c r="C1564" s="238">
        <v>205</v>
      </c>
      <c r="D1564" s="239">
        <v>8</v>
      </c>
      <c r="E1564" s="238">
        <v>8</v>
      </c>
      <c r="F1564" s="237" t="s">
        <v>511</v>
      </c>
      <c r="G1564" s="237" t="s">
        <v>1635</v>
      </c>
      <c r="H1564" s="237" t="s">
        <v>1751</v>
      </c>
      <c r="I1564" s="237" t="s">
        <v>1759</v>
      </c>
      <c r="J1564" s="51"/>
      <c r="K1564" s="52" t="str">
        <f t="shared" si="274"/>
        <v/>
      </c>
      <c r="L1564" s="81" t="str">
        <f t="shared" si="275"/>
        <v/>
      </c>
      <c r="M1564" s="53" t="str">
        <f>IF(K1564="","",COUNTIF($K$7:K1564,"ﾘｽﾄ１"))</f>
        <v/>
      </c>
      <c r="N1564" s="53" t="str">
        <f t="shared" si="276"/>
        <v/>
      </c>
      <c r="O1564" s="54" t="str">
        <f t="shared" si="277"/>
        <v/>
      </c>
      <c r="P1564" s="53" t="str">
        <f t="shared" si="268"/>
        <v/>
      </c>
      <c r="Q1564" s="52" t="str">
        <f t="shared" si="269"/>
        <v/>
      </c>
      <c r="R1564" s="55" t="str">
        <f t="shared" si="270"/>
        <v/>
      </c>
      <c r="S1564" s="52" t="str">
        <f t="shared" si="278"/>
        <v/>
      </c>
      <c r="T1564" s="81" t="str">
        <f t="shared" si="271"/>
        <v/>
      </c>
      <c r="U1564" s="53" t="str">
        <f>IF(S1564="","",COUNTIF($S$7:S1564,"該当２"))</f>
        <v/>
      </c>
      <c r="V1564" s="56" t="str">
        <f t="shared" si="272"/>
        <v/>
      </c>
      <c r="W1564" s="81" t="str">
        <f t="shared" si="273"/>
        <v/>
      </c>
      <c r="X1564" s="53" t="str">
        <f>IF(V1564="","",COUNTIF($V$7:V1564,"該当３"))</f>
        <v/>
      </c>
    </row>
    <row r="1565" spans="1:24">
      <c r="A1565" s="237">
        <v>2020508009</v>
      </c>
      <c r="B1565" s="237">
        <v>20</v>
      </c>
      <c r="C1565" s="238">
        <v>205</v>
      </c>
      <c r="D1565" s="239">
        <v>8</v>
      </c>
      <c r="E1565" s="238">
        <v>9</v>
      </c>
      <c r="F1565" s="237" t="s">
        <v>511</v>
      </c>
      <c r="G1565" s="237" t="s">
        <v>1635</v>
      </c>
      <c r="H1565" s="237" t="s">
        <v>1751</v>
      </c>
      <c r="I1565" s="237" t="s">
        <v>1760</v>
      </c>
      <c r="J1565" s="51"/>
      <c r="K1565" s="52" t="str">
        <f t="shared" si="274"/>
        <v/>
      </c>
      <c r="L1565" s="81" t="str">
        <f t="shared" si="275"/>
        <v/>
      </c>
      <c r="M1565" s="53" t="str">
        <f>IF(K1565="","",COUNTIF($K$7:K1565,"ﾘｽﾄ１"))</f>
        <v/>
      </c>
      <c r="N1565" s="53" t="str">
        <f t="shared" si="276"/>
        <v/>
      </c>
      <c r="O1565" s="54" t="str">
        <f t="shared" si="277"/>
        <v/>
      </c>
      <c r="P1565" s="53" t="str">
        <f t="shared" si="268"/>
        <v/>
      </c>
      <c r="Q1565" s="52" t="str">
        <f t="shared" si="269"/>
        <v/>
      </c>
      <c r="R1565" s="55" t="str">
        <f t="shared" si="270"/>
        <v/>
      </c>
      <c r="S1565" s="52" t="str">
        <f t="shared" si="278"/>
        <v/>
      </c>
      <c r="T1565" s="81" t="str">
        <f t="shared" si="271"/>
        <v/>
      </c>
      <c r="U1565" s="53" t="str">
        <f>IF(S1565="","",COUNTIF($S$7:S1565,"該当２"))</f>
        <v/>
      </c>
      <c r="V1565" s="56" t="str">
        <f t="shared" si="272"/>
        <v/>
      </c>
      <c r="W1565" s="81" t="str">
        <f t="shared" si="273"/>
        <v/>
      </c>
      <c r="X1565" s="53" t="str">
        <f>IF(V1565="","",COUNTIF($V$7:V1565,"該当３"))</f>
        <v/>
      </c>
    </row>
    <row r="1566" spans="1:24">
      <c r="A1566" s="237">
        <v>2020508010</v>
      </c>
      <c r="B1566" s="237">
        <v>20</v>
      </c>
      <c r="C1566" s="238">
        <v>205</v>
      </c>
      <c r="D1566" s="239">
        <v>8</v>
      </c>
      <c r="E1566" s="238">
        <v>10</v>
      </c>
      <c r="F1566" s="237" t="s">
        <v>511</v>
      </c>
      <c r="G1566" s="237" t="s">
        <v>1635</v>
      </c>
      <c r="H1566" s="237" t="s">
        <v>1751</v>
      </c>
      <c r="I1566" s="237" t="s">
        <v>1761</v>
      </c>
      <c r="J1566" s="51"/>
      <c r="K1566" s="52" t="str">
        <f t="shared" si="274"/>
        <v/>
      </c>
      <c r="L1566" s="81" t="str">
        <f t="shared" si="275"/>
        <v/>
      </c>
      <c r="M1566" s="53" t="str">
        <f>IF(K1566="","",COUNTIF($K$7:K1566,"ﾘｽﾄ１"))</f>
        <v/>
      </c>
      <c r="N1566" s="53" t="str">
        <f t="shared" si="276"/>
        <v/>
      </c>
      <c r="O1566" s="54" t="str">
        <f t="shared" si="277"/>
        <v/>
      </c>
      <c r="P1566" s="53" t="str">
        <f t="shared" si="268"/>
        <v/>
      </c>
      <c r="Q1566" s="52" t="str">
        <f t="shared" si="269"/>
        <v/>
      </c>
      <c r="R1566" s="55" t="str">
        <f t="shared" si="270"/>
        <v/>
      </c>
      <c r="S1566" s="52" t="str">
        <f t="shared" si="278"/>
        <v/>
      </c>
      <c r="T1566" s="81" t="str">
        <f t="shared" si="271"/>
        <v/>
      </c>
      <c r="U1566" s="53" t="str">
        <f>IF(S1566="","",COUNTIF($S$7:S1566,"該当２"))</f>
        <v/>
      </c>
      <c r="V1566" s="56" t="str">
        <f t="shared" si="272"/>
        <v/>
      </c>
      <c r="W1566" s="81" t="str">
        <f t="shared" si="273"/>
        <v/>
      </c>
      <c r="X1566" s="53" t="str">
        <f>IF(V1566="","",COUNTIF($V$7:V1566,"該当３"))</f>
        <v/>
      </c>
    </row>
    <row r="1567" spans="1:24">
      <c r="A1567" s="237">
        <v>2020508011</v>
      </c>
      <c r="B1567" s="237">
        <v>20</v>
      </c>
      <c r="C1567" s="238">
        <v>205</v>
      </c>
      <c r="D1567" s="239">
        <v>8</v>
      </c>
      <c r="E1567" s="238">
        <v>11</v>
      </c>
      <c r="F1567" s="237" t="s">
        <v>511</v>
      </c>
      <c r="G1567" s="237" t="s">
        <v>1635</v>
      </c>
      <c r="H1567" s="237" t="s">
        <v>1751</v>
      </c>
      <c r="I1567" s="237" t="s">
        <v>1762</v>
      </c>
      <c r="J1567" s="51"/>
      <c r="K1567" s="52" t="str">
        <f t="shared" si="274"/>
        <v/>
      </c>
      <c r="L1567" s="81" t="str">
        <f t="shared" si="275"/>
        <v/>
      </c>
      <c r="M1567" s="53" t="str">
        <f>IF(K1567="","",COUNTIF($K$7:K1567,"ﾘｽﾄ１"))</f>
        <v/>
      </c>
      <c r="N1567" s="53" t="str">
        <f t="shared" si="276"/>
        <v/>
      </c>
      <c r="O1567" s="54" t="str">
        <f t="shared" si="277"/>
        <v/>
      </c>
      <c r="P1567" s="53" t="str">
        <f t="shared" si="268"/>
        <v/>
      </c>
      <c r="Q1567" s="52" t="str">
        <f t="shared" si="269"/>
        <v/>
      </c>
      <c r="R1567" s="55" t="str">
        <f t="shared" si="270"/>
        <v/>
      </c>
      <c r="S1567" s="52" t="str">
        <f t="shared" si="278"/>
        <v/>
      </c>
      <c r="T1567" s="81" t="str">
        <f t="shared" si="271"/>
        <v/>
      </c>
      <c r="U1567" s="53" t="str">
        <f>IF(S1567="","",COUNTIF($S$7:S1567,"該当２"))</f>
        <v/>
      </c>
      <c r="V1567" s="56" t="str">
        <f t="shared" si="272"/>
        <v/>
      </c>
      <c r="W1567" s="81" t="str">
        <f t="shared" si="273"/>
        <v/>
      </c>
      <c r="X1567" s="53" t="str">
        <f>IF(V1567="","",COUNTIF($V$7:V1567,"該当３"))</f>
        <v/>
      </c>
    </row>
    <row r="1568" spans="1:24">
      <c r="A1568" s="237">
        <v>2020508012</v>
      </c>
      <c r="B1568" s="237">
        <v>20</v>
      </c>
      <c r="C1568" s="238">
        <v>205</v>
      </c>
      <c r="D1568" s="239">
        <v>8</v>
      </c>
      <c r="E1568" s="238">
        <v>12</v>
      </c>
      <c r="F1568" s="237" t="s">
        <v>511</v>
      </c>
      <c r="G1568" s="237" t="s">
        <v>1635</v>
      </c>
      <c r="H1568" s="237" t="s">
        <v>1751</v>
      </c>
      <c r="I1568" s="237" t="s">
        <v>1763</v>
      </c>
      <c r="J1568" s="51"/>
      <c r="K1568" s="52" t="str">
        <f t="shared" si="274"/>
        <v/>
      </c>
      <c r="L1568" s="81" t="str">
        <f t="shared" si="275"/>
        <v/>
      </c>
      <c r="M1568" s="53" t="str">
        <f>IF(K1568="","",COUNTIF($K$7:K1568,"ﾘｽﾄ１"))</f>
        <v/>
      </c>
      <c r="N1568" s="53" t="str">
        <f t="shared" si="276"/>
        <v/>
      </c>
      <c r="O1568" s="54" t="str">
        <f t="shared" si="277"/>
        <v/>
      </c>
      <c r="P1568" s="53" t="str">
        <f t="shared" si="268"/>
        <v/>
      </c>
      <c r="Q1568" s="52" t="str">
        <f t="shared" si="269"/>
        <v/>
      </c>
      <c r="R1568" s="55" t="str">
        <f t="shared" si="270"/>
        <v/>
      </c>
      <c r="S1568" s="52" t="str">
        <f t="shared" si="278"/>
        <v/>
      </c>
      <c r="T1568" s="81" t="str">
        <f t="shared" si="271"/>
        <v/>
      </c>
      <c r="U1568" s="53" t="str">
        <f>IF(S1568="","",COUNTIF($S$7:S1568,"該当２"))</f>
        <v/>
      </c>
      <c r="V1568" s="56" t="str">
        <f t="shared" si="272"/>
        <v/>
      </c>
      <c r="W1568" s="81" t="str">
        <f t="shared" si="273"/>
        <v/>
      </c>
      <c r="X1568" s="53" t="str">
        <f>IF(V1568="","",COUNTIF($V$7:V1568,"該当３"))</f>
        <v/>
      </c>
    </row>
    <row r="1569" spans="1:24">
      <c r="A1569" s="237">
        <v>2020508013</v>
      </c>
      <c r="B1569" s="237">
        <v>20</v>
      </c>
      <c r="C1569" s="238">
        <v>205</v>
      </c>
      <c r="D1569" s="239">
        <v>8</v>
      </c>
      <c r="E1569" s="238">
        <v>13</v>
      </c>
      <c r="F1569" s="237" t="s">
        <v>511</v>
      </c>
      <c r="G1569" s="237" t="s">
        <v>1635</v>
      </c>
      <c r="H1569" s="237" t="s">
        <v>1751</v>
      </c>
      <c r="I1569" s="237" t="s">
        <v>1764</v>
      </c>
      <c r="J1569" s="51"/>
      <c r="K1569" s="52" t="str">
        <f t="shared" si="274"/>
        <v/>
      </c>
      <c r="L1569" s="81" t="str">
        <f t="shared" si="275"/>
        <v/>
      </c>
      <c r="M1569" s="53" t="str">
        <f>IF(K1569="","",COUNTIF($K$7:K1569,"ﾘｽﾄ１"))</f>
        <v/>
      </c>
      <c r="N1569" s="53" t="str">
        <f t="shared" si="276"/>
        <v/>
      </c>
      <c r="O1569" s="54" t="str">
        <f t="shared" si="277"/>
        <v/>
      </c>
      <c r="P1569" s="53" t="str">
        <f t="shared" si="268"/>
        <v/>
      </c>
      <c r="Q1569" s="52" t="str">
        <f t="shared" si="269"/>
        <v/>
      </c>
      <c r="R1569" s="55" t="str">
        <f t="shared" si="270"/>
        <v/>
      </c>
      <c r="S1569" s="52" t="str">
        <f t="shared" si="278"/>
        <v/>
      </c>
      <c r="T1569" s="81" t="str">
        <f t="shared" si="271"/>
        <v/>
      </c>
      <c r="U1569" s="53" t="str">
        <f>IF(S1569="","",COUNTIF($S$7:S1569,"該当２"))</f>
        <v/>
      </c>
      <c r="V1569" s="56" t="str">
        <f t="shared" si="272"/>
        <v/>
      </c>
      <c r="W1569" s="81" t="str">
        <f t="shared" si="273"/>
        <v/>
      </c>
      <c r="X1569" s="53" t="str">
        <f>IF(V1569="","",COUNTIF($V$7:V1569,"該当３"))</f>
        <v/>
      </c>
    </row>
    <row r="1570" spans="1:24">
      <c r="A1570" s="237">
        <v>2020508014</v>
      </c>
      <c r="B1570" s="237">
        <v>20</v>
      </c>
      <c r="C1570" s="238">
        <v>205</v>
      </c>
      <c r="D1570" s="239">
        <v>8</v>
      </c>
      <c r="E1570" s="238">
        <v>14</v>
      </c>
      <c r="F1570" s="237" t="s">
        <v>511</v>
      </c>
      <c r="G1570" s="237" t="s">
        <v>1635</v>
      </c>
      <c r="H1570" s="237" t="s">
        <v>1751</v>
      </c>
      <c r="I1570" s="237" t="s">
        <v>1765</v>
      </c>
      <c r="J1570" s="51"/>
      <c r="K1570" s="52" t="str">
        <f t="shared" si="274"/>
        <v/>
      </c>
      <c r="L1570" s="81" t="str">
        <f t="shared" si="275"/>
        <v/>
      </c>
      <c r="M1570" s="53" t="str">
        <f>IF(K1570="","",COUNTIF($K$7:K1570,"ﾘｽﾄ１"))</f>
        <v/>
      </c>
      <c r="N1570" s="53" t="str">
        <f t="shared" si="276"/>
        <v/>
      </c>
      <c r="O1570" s="54" t="str">
        <f t="shared" si="277"/>
        <v/>
      </c>
      <c r="P1570" s="53" t="str">
        <f t="shared" si="268"/>
        <v/>
      </c>
      <c r="Q1570" s="52" t="str">
        <f t="shared" si="269"/>
        <v/>
      </c>
      <c r="R1570" s="55" t="str">
        <f t="shared" si="270"/>
        <v/>
      </c>
      <c r="S1570" s="52" t="str">
        <f t="shared" si="278"/>
        <v/>
      </c>
      <c r="T1570" s="81" t="str">
        <f t="shared" si="271"/>
        <v/>
      </c>
      <c r="U1570" s="53" t="str">
        <f>IF(S1570="","",COUNTIF($S$7:S1570,"該当２"))</f>
        <v/>
      </c>
      <c r="V1570" s="56" t="str">
        <f t="shared" si="272"/>
        <v/>
      </c>
      <c r="W1570" s="81" t="str">
        <f t="shared" si="273"/>
        <v/>
      </c>
      <c r="X1570" s="53" t="str">
        <f>IF(V1570="","",COUNTIF($V$7:V1570,"該当３"))</f>
        <v/>
      </c>
    </row>
    <row r="1571" spans="1:24">
      <c r="A1571" s="237">
        <v>2020508015</v>
      </c>
      <c r="B1571" s="237">
        <v>20</v>
      </c>
      <c r="C1571" s="238">
        <v>205</v>
      </c>
      <c r="D1571" s="239">
        <v>8</v>
      </c>
      <c r="E1571" s="238">
        <v>15</v>
      </c>
      <c r="F1571" s="237" t="s">
        <v>511</v>
      </c>
      <c r="G1571" s="237" t="s">
        <v>1635</v>
      </c>
      <c r="H1571" s="237" t="s">
        <v>1751</v>
      </c>
      <c r="I1571" s="237" t="s">
        <v>1766</v>
      </c>
      <c r="J1571" s="51"/>
      <c r="K1571" s="52" t="str">
        <f t="shared" si="274"/>
        <v/>
      </c>
      <c r="L1571" s="81" t="str">
        <f t="shared" si="275"/>
        <v/>
      </c>
      <c r="M1571" s="53" t="str">
        <f>IF(K1571="","",COUNTIF($K$7:K1571,"ﾘｽﾄ１"))</f>
        <v/>
      </c>
      <c r="N1571" s="53" t="str">
        <f t="shared" si="276"/>
        <v/>
      </c>
      <c r="O1571" s="54" t="str">
        <f t="shared" si="277"/>
        <v/>
      </c>
      <c r="P1571" s="53" t="str">
        <f t="shared" si="268"/>
        <v/>
      </c>
      <c r="Q1571" s="52" t="str">
        <f t="shared" si="269"/>
        <v/>
      </c>
      <c r="R1571" s="55" t="str">
        <f t="shared" si="270"/>
        <v/>
      </c>
      <c r="S1571" s="52" t="str">
        <f t="shared" si="278"/>
        <v/>
      </c>
      <c r="T1571" s="81" t="str">
        <f t="shared" si="271"/>
        <v/>
      </c>
      <c r="U1571" s="53" t="str">
        <f>IF(S1571="","",COUNTIF($S$7:S1571,"該当２"))</f>
        <v/>
      </c>
      <c r="V1571" s="56" t="str">
        <f t="shared" si="272"/>
        <v/>
      </c>
      <c r="W1571" s="81" t="str">
        <f t="shared" si="273"/>
        <v/>
      </c>
      <c r="X1571" s="53" t="str">
        <f>IF(V1571="","",COUNTIF($V$7:V1571,"該当３"))</f>
        <v/>
      </c>
    </row>
    <row r="1572" spans="1:24">
      <c r="A1572" s="237">
        <v>2020508016</v>
      </c>
      <c r="B1572" s="237">
        <v>20</v>
      </c>
      <c r="C1572" s="238">
        <v>205</v>
      </c>
      <c r="D1572" s="239">
        <v>8</v>
      </c>
      <c r="E1572" s="238">
        <v>16</v>
      </c>
      <c r="F1572" s="237" t="s">
        <v>511</v>
      </c>
      <c r="G1572" s="237" t="s">
        <v>1635</v>
      </c>
      <c r="H1572" s="237" t="s">
        <v>1751</v>
      </c>
      <c r="I1572" s="237" t="s">
        <v>1767</v>
      </c>
      <c r="J1572" s="51"/>
      <c r="K1572" s="52" t="str">
        <f t="shared" si="274"/>
        <v/>
      </c>
      <c r="L1572" s="81" t="str">
        <f t="shared" si="275"/>
        <v/>
      </c>
      <c r="M1572" s="53" t="str">
        <f>IF(K1572="","",COUNTIF($K$7:K1572,"ﾘｽﾄ１"))</f>
        <v/>
      </c>
      <c r="N1572" s="53" t="str">
        <f t="shared" si="276"/>
        <v/>
      </c>
      <c r="O1572" s="54" t="str">
        <f t="shared" si="277"/>
        <v/>
      </c>
      <c r="P1572" s="53" t="str">
        <f t="shared" si="268"/>
        <v/>
      </c>
      <c r="Q1572" s="52" t="str">
        <f t="shared" si="269"/>
        <v/>
      </c>
      <c r="R1572" s="55" t="str">
        <f t="shared" si="270"/>
        <v/>
      </c>
      <c r="S1572" s="52" t="str">
        <f t="shared" si="278"/>
        <v/>
      </c>
      <c r="T1572" s="81" t="str">
        <f t="shared" si="271"/>
        <v/>
      </c>
      <c r="U1572" s="53" t="str">
        <f>IF(S1572="","",COUNTIF($S$7:S1572,"該当２"))</f>
        <v/>
      </c>
      <c r="V1572" s="56" t="str">
        <f t="shared" si="272"/>
        <v/>
      </c>
      <c r="W1572" s="81" t="str">
        <f t="shared" si="273"/>
        <v/>
      </c>
      <c r="X1572" s="53" t="str">
        <f>IF(V1572="","",COUNTIF($V$7:V1572,"該当３"))</f>
        <v/>
      </c>
    </row>
    <row r="1573" spans="1:24">
      <c r="A1573" s="237">
        <v>2020508017</v>
      </c>
      <c r="B1573" s="237">
        <v>20</v>
      </c>
      <c r="C1573" s="238">
        <v>205</v>
      </c>
      <c r="D1573" s="239">
        <v>8</v>
      </c>
      <c r="E1573" s="238">
        <v>17</v>
      </c>
      <c r="F1573" s="237" t="s">
        <v>511</v>
      </c>
      <c r="G1573" s="237" t="s">
        <v>1635</v>
      </c>
      <c r="H1573" s="237" t="s">
        <v>1751</v>
      </c>
      <c r="I1573" s="237" t="s">
        <v>1768</v>
      </c>
      <c r="J1573" s="51"/>
      <c r="K1573" s="52" t="str">
        <f t="shared" si="274"/>
        <v/>
      </c>
      <c r="L1573" s="81" t="str">
        <f t="shared" si="275"/>
        <v/>
      </c>
      <c r="M1573" s="53" t="str">
        <f>IF(K1573="","",COUNTIF($K$7:K1573,"ﾘｽﾄ１"))</f>
        <v/>
      </c>
      <c r="N1573" s="53" t="str">
        <f t="shared" si="276"/>
        <v/>
      </c>
      <c r="O1573" s="54" t="str">
        <f t="shared" si="277"/>
        <v/>
      </c>
      <c r="P1573" s="53" t="str">
        <f t="shared" si="268"/>
        <v/>
      </c>
      <c r="Q1573" s="52" t="str">
        <f t="shared" si="269"/>
        <v/>
      </c>
      <c r="R1573" s="55" t="str">
        <f t="shared" si="270"/>
        <v/>
      </c>
      <c r="S1573" s="52" t="str">
        <f t="shared" si="278"/>
        <v/>
      </c>
      <c r="T1573" s="81" t="str">
        <f t="shared" si="271"/>
        <v/>
      </c>
      <c r="U1573" s="53" t="str">
        <f>IF(S1573="","",COUNTIF($S$7:S1573,"該当２"))</f>
        <v/>
      </c>
      <c r="V1573" s="56" t="str">
        <f t="shared" si="272"/>
        <v/>
      </c>
      <c r="W1573" s="81" t="str">
        <f t="shared" si="273"/>
        <v/>
      </c>
      <c r="X1573" s="53" t="str">
        <f>IF(V1573="","",COUNTIF($V$7:V1573,"該当３"))</f>
        <v/>
      </c>
    </row>
    <row r="1574" spans="1:24">
      <c r="A1574" s="237">
        <v>2020508018</v>
      </c>
      <c r="B1574" s="237">
        <v>20</v>
      </c>
      <c r="C1574" s="238">
        <v>205</v>
      </c>
      <c r="D1574" s="239">
        <v>8</v>
      </c>
      <c r="E1574" s="238">
        <v>18</v>
      </c>
      <c r="F1574" s="237" t="s">
        <v>511</v>
      </c>
      <c r="G1574" s="237" t="s">
        <v>1635</v>
      </c>
      <c r="H1574" s="237" t="s">
        <v>1751</v>
      </c>
      <c r="I1574" s="237" t="s">
        <v>1769</v>
      </c>
      <c r="J1574" s="51"/>
      <c r="K1574" s="52" t="str">
        <f t="shared" si="274"/>
        <v/>
      </c>
      <c r="L1574" s="81" t="str">
        <f t="shared" si="275"/>
        <v/>
      </c>
      <c r="M1574" s="53" t="str">
        <f>IF(K1574="","",COUNTIF($K$7:K1574,"ﾘｽﾄ１"))</f>
        <v/>
      </c>
      <c r="N1574" s="53" t="str">
        <f t="shared" si="276"/>
        <v/>
      </c>
      <c r="O1574" s="54" t="str">
        <f t="shared" si="277"/>
        <v/>
      </c>
      <c r="P1574" s="53" t="str">
        <f t="shared" si="268"/>
        <v/>
      </c>
      <c r="Q1574" s="52" t="str">
        <f t="shared" si="269"/>
        <v/>
      </c>
      <c r="R1574" s="55" t="str">
        <f t="shared" si="270"/>
        <v/>
      </c>
      <c r="S1574" s="52" t="str">
        <f t="shared" si="278"/>
        <v/>
      </c>
      <c r="T1574" s="81" t="str">
        <f t="shared" si="271"/>
        <v/>
      </c>
      <c r="U1574" s="53" t="str">
        <f>IF(S1574="","",COUNTIF($S$7:S1574,"該当２"))</f>
        <v/>
      </c>
      <c r="V1574" s="56" t="str">
        <f t="shared" si="272"/>
        <v/>
      </c>
      <c r="W1574" s="81" t="str">
        <f t="shared" si="273"/>
        <v/>
      </c>
      <c r="X1574" s="53" t="str">
        <f>IF(V1574="","",COUNTIF($V$7:V1574,"該当３"))</f>
        <v/>
      </c>
    </row>
    <row r="1575" spans="1:24">
      <c r="A1575" s="237">
        <v>2020508019</v>
      </c>
      <c r="B1575" s="237">
        <v>20</v>
      </c>
      <c r="C1575" s="238">
        <v>205</v>
      </c>
      <c r="D1575" s="239">
        <v>8</v>
      </c>
      <c r="E1575" s="238">
        <v>19</v>
      </c>
      <c r="F1575" s="237" t="s">
        <v>511</v>
      </c>
      <c r="G1575" s="237" t="s">
        <v>1635</v>
      </c>
      <c r="H1575" s="237" t="s">
        <v>1751</v>
      </c>
      <c r="I1575" s="237" t="s">
        <v>1770</v>
      </c>
      <c r="J1575" s="51"/>
      <c r="K1575" s="52" t="str">
        <f t="shared" si="274"/>
        <v/>
      </c>
      <c r="L1575" s="81" t="str">
        <f t="shared" si="275"/>
        <v/>
      </c>
      <c r="M1575" s="53" t="str">
        <f>IF(K1575="","",COUNTIF($K$7:K1575,"ﾘｽﾄ１"))</f>
        <v/>
      </c>
      <c r="N1575" s="53" t="str">
        <f t="shared" si="276"/>
        <v/>
      </c>
      <c r="O1575" s="54" t="str">
        <f t="shared" si="277"/>
        <v/>
      </c>
      <c r="P1575" s="53" t="str">
        <f t="shared" si="268"/>
        <v/>
      </c>
      <c r="Q1575" s="52" t="str">
        <f t="shared" si="269"/>
        <v/>
      </c>
      <c r="R1575" s="55" t="str">
        <f t="shared" si="270"/>
        <v/>
      </c>
      <c r="S1575" s="52" t="str">
        <f t="shared" si="278"/>
        <v/>
      </c>
      <c r="T1575" s="81" t="str">
        <f t="shared" si="271"/>
        <v/>
      </c>
      <c r="U1575" s="53" t="str">
        <f>IF(S1575="","",COUNTIF($S$7:S1575,"該当２"))</f>
        <v/>
      </c>
      <c r="V1575" s="56" t="str">
        <f t="shared" si="272"/>
        <v/>
      </c>
      <c r="W1575" s="81" t="str">
        <f t="shared" si="273"/>
        <v/>
      </c>
      <c r="X1575" s="53" t="str">
        <f>IF(V1575="","",COUNTIF($V$7:V1575,"該当３"))</f>
        <v/>
      </c>
    </row>
    <row r="1576" spans="1:24">
      <c r="A1576" s="237">
        <v>2020508020</v>
      </c>
      <c r="B1576" s="237">
        <v>20</v>
      </c>
      <c r="C1576" s="238">
        <v>205</v>
      </c>
      <c r="D1576" s="239">
        <v>8</v>
      </c>
      <c r="E1576" s="238">
        <v>20</v>
      </c>
      <c r="F1576" s="237" t="s">
        <v>511</v>
      </c>
      <c r="G1576" s="237" t="s">
        <v>1635</v>
      </c>
      <c r="H1576" s="237" t="s">
        <v>1751</v>
      </c>
      <c r="I1576" s="237" t="s">
        <v>1771</v>
      </c>
      <c r="J1576" s="51"/>
      <c r="K1576" s="52" t="str">
        <f t="shared" si="274"/>
        <v/>
      </c>
      <c r="L1576" s="81" t="str">
        <f t="shared" si="275"/>
        <v/>
      </c>
      <c r="M1576" s="53" t="str">
        <f>IF(K1576="","",COUNTIF($K$7:K1576,"ﾘｽﾄ１"))</f>
        <v/>
      </c>
      <c r="N1576" s="53" t="str">
        <f t="shared" si="276"/>
        <v/>
      </c>
      <c r="O1576" s="54" t="str">
        <f t="shared" si="277"/>
        <v/>
      </c>
      <c r="P1576" s="53" t="str">
        <f t="shared" si="268"/>
        <v/>
      </c>
      <c r="Q1576" s="52" t="str">
        <f t="shared" si="269"/>
        <v/>
      </c>
      <c r="R1576" s="55" t="str">
        <f t="shared" si="270"/>
        <v/>
      </c>
      <c r="S1576" s="52" t="str">
        <f t="shared" si="278"/>
        <v/>
      </c>
      <c r="T1576" s="81" t="str">
        <f t="shared" si="271"/>
        <v/>
      </c>
      <c r="U1576" s="53" t="str">
        <f>IF(S1576="","",COUNTIF($S$7:S1576,"該当２"))</f>
        <v/>
      </c>
      <c r="V1576" s="56" t="str">
        <f t="shared" si="272"/>
        <v/>
      </c>
      <c r="W1576" s="81" t="str">
        <f t="shared" si="273"/>
        <v/>
      </c>
      <c r="X1576" s="53" t="str">
        <f>IF(V1576="","",COUNTIF($V$7:V1576,"該当３"))</f>
        <v/>
      </c>
    </row>
    <row r="1577" spans="1:24">
      <c r="A1577" s="237">
        <v>2020508021</v>
      </c>
      <c r="B1577" s="237">
        <v>20</v>
      </c>
      <c r="C1577" s="238">
        <v>205</v>
      </c>
      <c r="D1577" s="239">
        <v>8</v>
      </c>
      <c r="E1577" s="238">
        <v>21</v>
      </c>
      <c r="F1577" s="237" t="s">
        <v>511</v>
      </c>
      <c r="G1577" s="237" t="s">
        <v>1635</v>
      </c>
      <c r="H1577" s="237" t="s">
        <v>1751</v>
      </c>
      <c r="I1577" s="237" t="s">
        <v>1772</v>
      </c>
      <c r="J1577" s="51"/>
      <c r="K1577" s="52" t="str">
        <f t="shared" si="274"/>
        <v/>
      </c>
      <c r="L1577" s="81" t="str">
        <f t="shared" si="275"/>
        <v/>
      </c>
      <c r="M1577" s="53" t="str">
        <f>IF(K1577="","",COUNTIF($K$7:K1577,"ﾘｽﾄ１"))</f>
        <v/>
      </c>
      <c r="N1577" s="53" t="str">
        <f t="shared" si="276"/>
        <v/>
      </c>
      <c r="O1577" s="54" t="str">
        <f t="shared" si="277"/>
        <v/>
      </c>
      <c r="P1577" s="53" t="str">
        <f t="shared" si="268"/>
        <v/>
      </c>
      <c r="Q1577" s="52" t="str">
        <f t="shared" si="269"/>
        <v/>
      </c>
      <c r="R1577" s="55" t="str">
        <f t="shared" si="270"/>
        <v/>
      </c>
      <c r="S1577" s="52" t="str">
        <f t="shared" si="278"/>
        <v/>
      </c>
      <c r="T1577" s="81" t="str">
        <f t="shared" si="271"/>
        <v/>
      </c>
      <c r="U1577" s="53" t="str">
        <f>IF(S1577="","",COUNTIF($S$7:S1577,"該当２"))</f>
        <v/>
      </c>
      <c r="V1577" s="56" t="str">
        <f t="shared" si="272"/>
        <v/>
      </c>
      <c r="W1577" s="81" t="str">
        <f t="shared" si="273"/>
        <v/>
      </c>
      <c r="X1577" s="53" t="str">
        <f>IF(V1577="","",COUNTIF($V$7:V1577,"該当３"))</f>
        <v/>
      </c>
    </row>
    <row r="1578" spans="1:24">
      <c r="A1578" s="237">
        <v>2020508022</v>
      </c>
      <c r="B1578" s="237">
        <v>20</v>
      </c>
      <c r="C1578" s="238">
        <v>205</v>
      </c>
      <c r="D1578" s="239">
        <v>8</v>
      </c>
      <c r="E1578" s="238">
        <v>22</v>
      </c>
      <c r="F1578" s="237" t="s">
        <v>511</v>
      </c>
      <c r="G1578" s="237" t="s">
        <v>1635</v>
      </c>
      <c r="H1578" s="237" t="s">
        <v>1751</v>
      </c>
      <c r="I1578" s="237" t="s">
        <v>1773</v>
      </c>
      <c r="J1578" s="51"/>
      <c r="K1578" s="52" t="str">
        <f t="shared" si="274"/>
        <v/>
      </c>
      <c r="L1578" s="81" t="str">
        <f t="shared" si="275"/>
        <v/>
      </c>
      <c r="M1578" s="53" t="str">
        <f>IF(K1578="","",COUNTIF($K$7:K1578,"ﾘｽﾄ１"))</f>
        <v/>
      </c>
      <c r="N1578" s="53" t="str">
        <f t="shared" si="276"/>
        <v/>
      </c>
      <c r="O1578" s="54" t="str">
        <f t="shared" si="277"/>
        <v/>
      </c>
      <c r="P1578" s="53" t="str">
        <f t="shared" si="268"/>
        <v/>
      </c>
      <c r="Q1578" s="52" t="str">
        <f t="shared" si="269"/>
        <v/>
      </c>
      <c r="R1578" s="55" t="str">
        <f t="shared" si="270"/>
        <v/>
      </c>
      <c r="S1578" s="52" t="str">
        <f t="shared" si="278"/>
        <v/>
      </c>
      <c r="T1578" s="81" t="str">
        <f t="shared" si="271"/>
        <v/>
      </c>
      <c r="U1578" s="53" t="str">
        <f>IF(S1578="","",COUNTIF($S$7:S1578,"該当２"))</f>
        <v/>
      </c>
      <c r="V1578" s="56" t="str">
        <f t="shared" si="272"/>
        <v/>
      </c>
      <c r="W1578" s="81" t="str">
        <f t="shared" si="273"/>
        <v/>
      </c>
      <c r="X1578" s="53" t="str">
        <f>IF(V1578="","",COUNTIF($V$7:V1578,"該当３"))</f>
        <v/>
      </c>
    </row>
    <row r="1579" spans="1:24">
      <c r="A1579" s="237">
        <v>2020508023</v>
      </c>
      <c r="B1579" s="237">
        <v>20</v>
      </c>
      <c r="C1579" s="238">
        <v>205</v>
      </c>
      <c r="D1579" s="239">
        <v>8</v>
      </c>
      <c r="E1579" s="238">
        <v>23</v>
      </c>
      <c r="F1579" s="237" t="s">
        <v>511</v>
      </c>
      <c r="G1579" s="237" t="s">
        <v>1635</v>
      </c>
      <c r="H1579" s="237" t="s">
        <v>1751</v>
      </c>
      <c r="I1579" s="237" t="s">
        <v>1774</v>
      </c>
      <c r="J1579" s="51"/>
      <c r="K1579" s="52" t="str">
        <f t="shared" si="274"/>
        <v/>
      </c>
      <c r="L1579" s="81" t="str">
        <f t="shared" si="275"/>
        <v/>
      </c>
      <c r="M1579" s="53" t="str">
        <f>IF(K1579="","",COUNTIF($K$7:K1579,"ﾘｽﾄ１"))</f>
        <v/>
      </c>
      <c r="N1579" s="53" t="str">
        <f t="shared" si="276"/>
        <v/>
      </c>
      <c r="O1579" s="54" t="str">
        <f t="shared" si="277"/>
        <v/>
      </c>
      <c r="P1579" s="53" t="str">
        <f t="shared" si="268"/>
        <v/>
      </c>
      <c r="Q1579" s="52" t="str">
        <f t="shared" si="269"/>
        <v/>
      </c>
      <c r="R1579" s="55" t="str">
        <f t="shared" si="270"/>
        <v/>
      </c>
      <c r="S1579" s="52" t="str">
        <f t="shared" si="278"/>
        <v/>
      </c>
      <c r="T1579" s="81" t="str">
        <f t="shared" si="271"/>
        <v/>
      </c>
      <c r="U1579" s="53" t="str">
        <f>IF(S1579="","",COUNTIF($S$7:S1579,"該当２"))</f>
        <v/>
      </c>
      <c r="V1579" s="56" t="str">
        <f t="shared" si="272"/>
        <v/>
      </c>
      <c r="W1579" s="81" t="str">
        <f t="shared" si="273"/>
        <v/>
      </c>
      <c r="X1579" s="53" t="str">
        <f>IF(V1579="","",COUNTIF($V$7:V1579,"該当３"))</f>
        <v/>
      </c>
    </row>
    <row r="1580" spans="1:24">
      <c r="A1580" s="237">
        <v>2020508024</v>
      </c>
      <c r="B1580" s="237">
        <v>20</v>
      </c>
      <c r="C1580" s="238">
        <v>205</v>
      </c>
      <c r="D1580" s="239">
        <v>8</v>
      </c>
      <c r="E1580" s="238">
        <v>24</v>
      </c>
      <c r="F1580" s="237" t="s">
        <v>511</v>
      </c>
      <c r="G1580" s="237" t="s">
        <v>1635</v>
      </c>
      <c r="H1580" s="237" t="s">
        <v>1751</v>
      </c>
      <c r="I1580" s="237" t="s">
        <v>1775</v>
      </c>
      <c r="J1580" s="51"/>
      <c r="K1580" s="52" t="str">
        <f t="shared" si="274"/>
        <v/>
      </c>
      <c r="L1580" s="81" t="str">
        <f t="shared" si="275"/>
        <v/>
      </c>
      <c r="M1580" s="53" t="str">
        <f>IF(K1580="","",COUNTIF($K$7:K1580,"ﾘｽﾄ１"))</f>
        <v/>
      </c>
      <c r="N1580" s="53" t="str">
        <f t="shared" si="276"/>
        <v/>
      </c>
      <c r="O1580" s="54" t="str">
        <f t="shared" si="277"/>
        <v/>
      </c>
      <c r="P1580" s="53" t="str">
        <f t="shared" si="268"/>
        <v/>
      </c>
      <c r="Q1580" s="52" t="str">
        <f t="shared" si="269"/>
        <v/>
      </c>
      <c r="R1580" s="55" t="str">
        <f t="shared" si="270"/>
        <v/>
      </c>
      <c r="S1580" s="52" t="str">
        <f t="shared" si="278"/>
        <v/>
      </c>
      <c r="T1580" s="81" t="str">
        <f t="shared" si="271"/>
        <v/>
      </c>
      <c r="U1580" s="53" t="str">
        <f>IF(S1580="","",COUNTIF($S$7:S1580,"該当２"))</f>
        <v/>
      </c>
      <c r="V1580" s="56" t="str">
        <f t="shared" si="272"/>
        <v/>
      </c>
      <c r="W1580" s="81" t="str">
        <f t="shared" si="273"/>
        <v/>
      </c>
      <c r="X1580" s="53" t="str">
        <f>IF(V1580="","",COUNTIF($V$7:V1580,"該当３"))</f>
        <v/>
      </c>
    </row>
    <row r="1581" spans="1:24">
      <c r="A1581" s="237">
        <v>2020508025</v>
      </c>
      <c r="B1581" s="237">
        <v>20</v>
      </c>
      <c r="C1581" s="238">
        <v>205</v>
      </c>
      <c r="D1581" s="239">
        <v>8</v>
      </c>
      <c r="E1581" s="238">
        <v>25</v>
      </c>
      <c r="F1581" s="237" t="s">
        <v>511</v>
      </c>
      <c r="G1581" s="237" t="s">
        <v>1635</v>
      </c>
      <c r="H1581" s="237" t="s">
        <v>1751</v>
      </c>
      <c r="I1581" s="237" t="s">
        <v>1776</v>
      </c>
      <c r="J1581" s="51"/>
      <c r="K1581" s="52" t="str">
        <f t="shared" si="274"/>
        <v/>
      </c>
      <c r="L1581" s="81" t="str">
        <f t="shared" si="275"/>
        <v/>
      </c>
      <c r="M1581" s="53" t="str">
        <f>IF(K1581="","",COUNTIF($K$7:K1581,"ﾘｽﾄ１"))</f>
        <v/>
      </c>
      <c r="N1581" s="53" t="str">
        <f t="shared" si="276"/>
        <v/>
      </c>
      <c r="O1581" s="54" t="str">
        <f t="shared" si="277"/>
        <v/>
      </c>
      <c r="P1581" s="53" t="str">
        <f t="shared" si="268"/>
        <v/>
      </c>
      <c r="Q1581" s="52" t="str">
        <f t="shared" si="269"/>
        <v/>
      </c>
      <c r="R1581" s="55" t="str">
        <f t="shared" si="270"/>
        <v/>
      </c>
      <c r="S1581" s="52" t="str">
        <f t="shared" si="278"/>
        <v/>
      </c>
      <c r="T1581" s="81" t="str">
        <f t="shared" si="271"/>
        <v/>
      </c>
      <c r="U1581" s="53" t="str">
        <f>IF(S1581="","",COUNTIF($S$7:S1581,"該当２"))</f>
        <v/>
      </c>
      <c r="V1581" s="56" t="str">
        <f t="shared" si="272"/>
        <v/>
      </c>
      <c r="W1581" s="81" t="str">
        <f t="shared" si="273"/>
        <v/>
      </c>
      <c r="X1581" s="53" t="str">
        <f>IF(V1581="","",COUNTIF($V$7:V1581,"該当３"))</f>
        <v/>
      </c>
    </row>
    <row r="1582" spans="1:24">
      <c r="A1582" s="237">
        <v>2020508026</v>
      </c>
      <c r="B1582" s="237">
        <v>20</v>
      </c>
      <c r="C1582" s="238">
        <v>205</v>
      </c>
      <c r="D1582" s="239">
        <v>8</v>
      </c>
      <c r="E1582" s="238">
        <v>26</v>
      </c>
      <c r="F1582" s="237" t="s">
        <v>511</v>
      </c>
      <c r="G1582" s="237" t="s">
        <v>1635</v>
      </c>
      <c r="H1582" s="237" t="s">
        <v>1751</v>
      </c>
      <c r="I1582" s="237" t="s">
        <v>1777</v>
      </c>
      <c r="J1582" s="51"/>
      <c r="K1582" s="52" t="str">
        <f t="shared" si="274"/>
        <v/>
      </c>
      <c r="L1582" s="81" t="str">
        <f t="shared" si="275"/>
        <v/>
      </c>
      <c r="M1582" s="53" t="str">
        <f>IF(K1582="","",COUNTIF($K$7:K1582,"ﾘｽﾄ１"))</f>
        <v/>
      </c>
      <c r="N1582" s="53" t="str">
        <f t="shared" si="276"/>
        <v/>
      </c>
      <c r="O1582" s="54" t="str">
        <f t="shared" si="277"/>
        <v/>
      </c>
      <c r="P1582" s="53" t="str">
        <f t="shared" si="268"/>
        <v/>
      </c>
      <c r="Q1582" s="52" t="str">
        <f t="shared" si="269"/>
        <v/>
      </c>
      <c r="R1582" s="55" t="str">
        <f t="shared" si="270"/>
        <v/>
      </c>
      <c r="S1582" s="52" t="str">
        <f t="shared" si="278"/>
        <v/>
      </c>
      <c r="T1582" s="81" t="str">
        <f t="shared" si="271"/>
        <v/>
      </c>
      <c r="U1582" s="53" t="str">
        <f>IF(S1582="","",COUNTIF($S$7:S1582,"該当２"))</f>
        <v/>
      </c>
      <c r="V1582" s="56" t="str">
        <f t="shared" si="272"/>
        <v/>
      </c>
      <c r="W1582" s="81" t="str">
        <f t="shared" si="273"/>
        <v/>
      </c>
      <c r="X1582" s="53" t="str">
        <f>IF(V1582="","",COUNTIF($V$7:V1582,"該当３"))</f>
        <v/>
      </c>
    </row>
    <row r="1583" spans="1:24">
      <c r="A1583" s="237">
        <v>2020508027</v>
      </c>
      <c r="B1583" s="237">
        <v>20</v>
      </c>
      <c r="C1583" s="238">
        <v>205</v>
      </c>
      <c r="D1583" s="239">
        <v>8</v>
      </c>
      <c r="E1583" s="238">
        <v>27</v>
      </c>
      <c r="F1583" s="237" t="s">
        <v>511</v>
      </c>
      <c r="G1583" s="237" t="s">
        <v>1635</v>
      </c>
      <c r="H1583" s="237" t="s">
        <v>1751</v>
      </c>
      <c r="I1583" s="237" t="s">
        <v>1778</v>
      </c>
      <c r="J1583" s="51"/>
      <c r="K1583" s="52" t="str">
        <f t="shared" si="274"/>
        <v/>
      </c>
      <c r="L1583" s="81" t="str">
        <f t="shared" si="275"/>
        <v/>
      </c>
      <c r="M1583" s="53" t="str">
        <f>IF(K1583="","",COUNTIF($K$7:K1583,"ﾘｽﾄ１"))</f>
        <v/>
      </c>
      <c r="N1583" s="53" t="str">
        <f t="shared" si="276"/>
        <v/>
      </c>
      <c r="O1583" s="54" t="str">
        <f t="shared" si="277"/>
        <v/>
      </c>
      <c r="P1583" s="53" t="str">
        <f t="shared" si="268"/>
        <v/>
      </c>
      <c r="Q1583" s="52" t="str">
        <f t="shared" si="269"/>
        <v/>
      </c>
      <c r="R1583" s="55" t="str">
        <f t="shared" si="270"/>
        <v/>
      </c>
      <c r="S1583" s="52" t="str">
        <f t="shared" si="278"/>
        <v/>
      </c>
      <c r="T1583" s="81" t="str">
        <f t="shared" si="271"/>
        <v/>
      </c>
      <c r="U1583" s="53" t="str">
        <f>IF(S1583="","",COUNTIF($S$7:S1583,"該当２"))</f>
        <v/>
      </c>
      <c r="V1583" s="56" t="str">
        <f t="shared" si="272"/>
        <v/>
      </c>
      <c r="W1583" s="81" t="str">
        <f t="shared" si="273"/>
        <v/>
      </c>
      <c r="X1583" s="53" t="str">
        <f>IF(V1583="","",COUNTIF($V$7:V1583,"該当３"))</f>
        <v/>
      </c>
    </row>
    <row r="1584" spans="1:24">
      <c r="A1584" s="237">
        <v>2020508028</v>
      </c>
      <c r="B1584" s="237">
        <v>20</v>
      </c>
      <c r="C1584" s="238">
        <v>205</v>
      </c>
      <c r="D1584" s="239">
        <v>8</v>
      </c>
      <c r="E1584" s="238">
        <v>28</v>
      </c>
      <c r="F1584" s="237" t="s">
        <v>511</v>
      </c>
      <c r="G1584" s="237" t="s">
        <v>1635</v>
      </c>
      <c r="H1584" s="237" t="s">
        <v>1751</v>
      </c>
      <c r="I1584" s="237" t="s">
        <v>1779</v>
      </c>
      <c r="J1584" s="51"/>
      <c r="K1584" s="52" t="str">
        <f t="shared" si="274"/>
        <v/>
      </c>
      <c r="L1584" s="81" t="str">
        <f t="shared" si="275"/>
        <v/>
      </c>
      <c r="M1584" s="53" t="str">
        <f>IF(K1584="","",COUNTIF($K$7:K1584,"ﾘｽﾄ１"))</f>
        <v/>
      </c>
      <c r="N1584" s="53" t="str">
        <f t="shared" si="276"/>
        <v/>
      </c>
      <c r="O1584" s="54" t="str">
        <f t="shared" si="277"/>
        <v/>
      </c>
      <c r="P1584" s="53" t="str">
        <f t="shared" si="268"/>
        <v/>
      </c>
      <c r="Q1584" s="52" t="str">
        <f t="shared" si="269"/>
        <v/>
      </c>
      <c r="R1584" s="55" t="str">
        <f t="shared" si="270"/>
        <v/>
      </c>
      <c r="S1584" s="52" t="str">
        <f t="shared" si="278"/>
        <v/>
      </c>
      <c r="T1584" s="81" t="str">
        <f t="shared" si="271"/>
        <v/>
      </c>
      <c r="U1584" s="53" t="str">
        <f>IF(S1584="","",COUNTIF($S$7:S1584,"該当２"))</f>
        <v/>
      </c>
      <c r="V1584" s="56" t="str">
        <f t="shared" si="272"/>
        <v/>
      </c>
      <c r="W1584" s="81" t="str">
        <f t="shared" si="273"/>
        <v/>
      </c>
      <c r="X1584" s="53" t="str">
        <f>IF(V1584="","",COUNTIF($V$7:V1584,"該当３"))</f>
        <v/>
      </c>
    </row>
    <row r="1585" spans="1:24">
      <c r="A1585" s="237">
        <v>2020508029</v>
      </c>
      <c r="B1585" s="237">
        <v>20</v>
      </c>
      <c r="C1585" s="238">
        <v>205</v>
      </c>
      <c r="D1585" s="239">
        <v>8</v>
      </c>
      <c r="E1585" s="238">
        <v>29</v>
      </c>
      <c r="F1585" s="237" t="s">
        <v>511</v>
      </c>
      <c r="G1585" s="237" t="s">
        <v>1635</v>
      </c>
      <c r="H1585" s="237" t="s">
        <v>1751</v>
      </c>
      <c r="I1585" s="237" t="s">
        <v>1780</v>
      </c>
      <c r="J1585" s="51"/>
      <c r="K1585" s="52" t="str">
        <f t="shared" si="274"/>
        <v/>
      </c>
      <c r="L1585" s="81" t="str">
        <f t="shared" si="275"/>
        <v/>
      </c>
      <c r="M1585" s="53" t="str">
        <f>IF(K1585="","",COUNTIF($K$7:K1585,"ﾘｽﾄ１"))</f>
        <v/>
      </c>
      <c r="N1585" s="53" t="str">
        <f t="shared" si="276"/>
        <v/>
      </c>
      <c r="O1585" s="54" t="str">
        <f t="shared" si="277"/>
        <v/>
      </c>
      <c r="P1585" s="53" t="str">
        <f t="shared" si="268"/>
        <v/>
      </c>
      <c r="Q1585" s="52" t="str">
        <f t="shared" si="269"/>
        <v/>
      </c>
      <c r="R1585" s="55" t="str">
        <f t="shared" si="270"/>
        <v/>
      </c>
      <c r="S1585" s="52" t="str">
        <f t="shared" si="278"/>
        <v/>
      </c>
      <c r="T1585" s="81" t="str">
        <f t="shared" si="271"/>
        <v/>
      </c>
      <c r="U1585" s="53" t="str">
        <f>IF(S1585="","",COUNTIF($S$7:S1585,"該当２"))</f>
        <v/>
      </c>
      <c r="V1585" s="56" t="str">
        <f t="shared" si="272"/>
        <v/>
      </c>
      <c r="W1585" s="81" t="str">
        <f t="shared" si="273"/>
        <v/>
      </c>
      <c r="X1585" s="53" t="str">
        <f>IF(V1585="","",COUNTIF($V$7:V1585,"該当３"))</f>
        <v/>
      </c>
    </row>
    <row r="1586" spans="1:24">
      <c r="A1586" s="237">
        <v>2020508030</v>
      </c>
      <c r="B1586" s="237">
        <v>20</v>
      </c>
      <c r="C1586" s="238">
        <v>205</v>
      </c>
      <c r="D1586" s="239">
        <v>8</v>
      </c>
      <c r="E1586" s="238">
        <v>30</v>
      </c>
      <c r="F1586" s="237" t="s">
        <v>511</v>
      </c>
      <c r="G1586" s="237" t="s">
        <v>1635</v>
      </c>
      <c r="H1586" s="237" t="s">
        <v>1751</v>
      </c>
      <c r="I1586" s="237" t="s">
        <v>1781</v>
      </c>
      <c r="J1586" s="51"/>
      <c r="K1586" s="52" t="str">
        <f t="shared" si="274"/>
        <v/>
      </c>
      <c r="L1586" s="81" t="str">
        <f t="shared" si="275"/>
        <v/>
      </c>
      <c r="M1586" s="53" t="str">
        <f>IF(K1586="","",COUNTIF($K$7:K1586,"ﾘｽﾄ１"))</f>
        <v/>
      </c>
      <c r="N1586" s="53" t="str">
        <f t="shared" si="276"/>
        <v/>
      </c>
      <c r="O1586" s="54" t="str">
        <f t="shared" si="277"/>
        <v/>
      </c>
      <c r="P1586" s="53" t="str">
        <f t="shared" si="268"/>
        <v/>
      </c>
      <c r="Q1586" s="52" t="str">
        <f t="shared" si="269"/>
        <v/>
      </c>
      <c r="R1586" s="55" t="str">
        <f t="shared" si="270"/>
        <v/>
      </c>
      <c r="S1586" s="52" t="str">
        <f t="shared" si="278"/>
        <v/>
      </c>
      <c r="T1586" s="81" t="str">
        <f t="shared" si="271"/>
        <v/>
      </c>
      <c r="U1586" s="53" t="str">
        <f>IF(S1586="","",COUNTIF($S$7:S1586,"該当２"))</f>
        <v/>
      </c>
      <c r="V1586" s="56" t="str">
        <f t="shared" si="272"/>
        <v/>
      </c>
      <c r="W1586" s="81" t="str">
        <f t="shared" si="273"/>
        <v/>
      </c>
      <c r="X1586" s="53" t="str">
        <f>IF(V1586="","",COUNTIF($V$7:V1586,"該当３"))</f>
        <v/>
      </c>
    </row>
    <row r="1587" spans="1:24">
      <c r="A1587" s="237">
        <v>2020508031</v>
      </c>
      <c r="B1587" s="237">
        <v>20</v>
      </c>
      <c r="C1587" s="238">
        <v>205</v>
      </c>
      <c r="D1587" s="239">
        <v>8</v>
      </c>
      <c r="E1587" s="238">
        <v>31</v>
      </c>
      <c r="F1587" s="237" t="s">
        <v>511</v>
      </c>
      <c r="G1587" s="237" t="s">
        <v>1635</v>
      </c>
      <c r="H1587" s="237" t="s">
        <v>1751</v>
      </c>
      <c r="I1587" s="237" t="s">
        <v>1782</v>
      </c>
      <c r="J1587" s="51"/>
      <c r="K1587" s="52" t="str">
        <f t="shared" si="274"/>
        <v/>
      </c>
      <c r="L1587" s="81" t="str">
        <f t="shared" si="275"/>
        <v/>
      </c>
      <c r="M1587" s="53" t="str">
        <f>IF(K1587="","",COUNTIF($K$7:K1587,"ﾘｽﾄ１"))</f>
        <v/>
      </c>
      <c r="N1587" s="53" t="str">
        <f t="shared" si="276"/>
        <v/>
      </c>
      <c r="O1587" s="54" t="str">
        <f t="shared" si="277"/>
        <v/>
      </c>
      <c r="P1587" s="53" t="str">
        <f t="shared" si="268"/>
        <v/>
      </c>
      <c r="Q1587" s="52" t="str">
        <f t="shared" si="269"/>
        <v/>
      </c>
      <c r="R1587" s="55" t="str">
        <f t="shared" si="270"/>
        <v/>
      </c>
      <c r="S1587" s="52" t="str">
        <f t="shared" si="278"/>
        <v/>
      </c>
      <c r="T1587" s="81" t="str">
        <f t="shared" si="271"/>
        <v/>
      </c>
      <c r="U1587" s="53" t="str">
        <f>IF(S1587="","",COUNTIF($S$7:S1587,"該当２"))</f>
        <v/>
      </c>
      <c r="V1587" s="56" t="str">
        <f t="shared" si="272"/>
        <v/>
      </c>
      <c r="W1587" s="81" t="str">
        <f t="shared" si="273"/>
        <v/>
      </c>
      <c r="X1587" s="53" t="str">
        <f>IF(V1587="","",COUNTIF($V$7:V1587,"該当３"))</f>
        <v/>
      </c>
    </row>
    <row r="1588" spans="1:24">
      <c r="A1588" s="237">
        <v>2020509000</v>
      </c>
      <c r="B1588" s="237">
        <v>20</v>
      </c>
      <c r="C1588" s="238">
        <v>205</v>
      </c>
      <c r="D1588" s="239">
        <v>9</v>
      </c>
      <c r="E1588" s="238">
        <v>0</v>
      </c>
      <c r="F1588" s="237" t="s">
        <v>511</v>
      </c>
      <c r="G1588" s="237" t="s">
        <v>1635</v>
      </c>
      <c r="H1588" s="237" t="s">
        <v>1783</v>
      </c>
      <c r="I1588" s="237"/>
      <c r="J1588" s="51"/>
      <c r="K1588" s="52" t="str">
        <f t="shared" si="274"/>
        <v/>
      </c>
      <c r="L1588" s="81" t="str">
        <f t="shared" si="275"/>
        <v/>
      </c>
      <c r="M1588" s="53" t="str">
        <f>IF(K1588="","",COUNTIF($K$7:K1588,"ﾘｽﾄ１"))</f>
        <v/>
      </c>
      <c r="N1588" s="53" t="str">
        <f t="shared" si="276"/>
        <v/>
      </c>
      <c r="O1588" s="54" t="str">
        <f t="shared" si="277"/>
        <v/>
      </c>
      <c r="P1588" s="53" t="str">
        <f t="shared" si="268"/>
        <v/>
      </c>
      <c r="Q1588" s="52" t="str">
        <f t="shared" si="269"/>
        <v/>
      </c>
      <c r="R1588" s="55" t="str">
        <f t="shared" si="270"/>
        <v/>
      </c>
      <c r="S1588" s="52" t="str">
        <f t="shared" si="278"/>
        <v/>
      </c>
      <c r="T1588" s="81" t="str">
        <f t="shared" si="271"/>
        <v/>
      </c>
      <c r="U1588" s="53" t="str">
        <f>IF(S1588="","",COUNTIF($S$7:S1588,"該当２"))</f>
        <v/>
      </c>
      <c r="V1588" s="56" t="str">
        <f t="shared" si="272"/>
        <v/>
      </c>
      <c r="W1588" s="81" t="str">
        <f t="shared" si="273"/>
        <v/>
      </c>
      <c r="X1588" s="53" t="str">
        <f>IF(V1588="","",COUNTIF($V$7:V1588,"該当３"))</f>
        <v/>
      </c>
    </row>
    <row r="1589" spans="1:24">
      <c r="A1589" s="237">
        <v>2020509001</v>
      </c>
      <c r="B1589" s="237">
        <v>20</v>
      </c>
      <c r="C1589" s="238">
        <v>205</v>
      </c>
      <c r="D1589" s="239">
        <v>9</v>
      </c>
      <c r="E1589" s="238">
        <v>1</v>
      </c>
      <c r="F1589" s="237" t="s">
        <v>511</v>
      </c>
      <c r="G1589" s="237" t="s">
        <v>1635</v>
      </c>
      <c r="H1589" s="237" t="s">
        <v>1783</v>
      </c>
      <c r="I1589" s="237" t="s">
        <v>1784</v>
      </c>
      <c r="J1589" s="51"/>
      <c r="K1589" s="52" t="str">
        <f t="shared" si="274"/>
        <v/>
      </c>
      <c r="L1589" s="81" t="str">
        <f t="shared" si="275"/>
        <v/>
      </c>
      <c r="M1589" s="53" t="str">
        <f>IF(K1589="","",COUNTIF($K$7:K1589,"ﾘｽﾄ１"))</f>
        <v/>
      </c>
      <c r="N1589" s="53" t="str">
        <f t="shared" si="276"/>
        <v/>
      </c>
      <c r="O1589" s="54" t="str">
        <f t="shared" si="277"/>
        <v/>
      </c>
      <c r="P1589" s="53" t="str">
        <f t="shared" si="268"/>
        <v/>
      </c>
      <c r="Q1589" s="52" t="str">
        <f t="shared" si="269"/>
        <v/>
      </c>
      <c r="R1589" s="55" t="str">
        <f t="shared" si="270"/>
        <v/>
      </c>
      <c r="S1589" s="52" t="str">
        <f t="shared" si="278"/>
        <v/>
      </c>
      <c r="T1589" s="81" t="str">
        <f t="shared" si="271"/>
        <v/>
      </c>
      <c r="U1589" s="53" t="str">
        <f>IF(S1589="","",COUNTIF($S$7:S1589,"該当２"))</f>
        <v/>
      </c>
      <c r="V1589" s="56" t="str">
        <f t="shared" si="272"/>
        <v/>
      </c>
      <c r="W1589" s="81" t="str">
        <f t="shared" si="273"/>
        <v/>
      </c>
      <c r="X1589" s="53" t="str">
        <f>IF(V1589="","",COUNTIF($V$7:V1589,"該当３"))</f>
        <v/>
      </c>
    </row>
    <row r="1590" spans="1:24">
      <c r="A1590" s="237">
        <v>2020509002</v>
      </c>
      <c r="B1590" s="237">
        <v>20</v>
      </c>
      <c r="C1590" s="238">
        <v>205</v>
      </c>
      <c r="D1590" s="239">
        <v>9</v>
      </c>
      <c r="E1590" s="238">
        <v>2</v>
      </c>
      <c r="F1590" s="237" t="s">
        <v>511</v>
      </c>
      <c r="G1590" s="237" t="s">
        <v>1635</v>
      </c>
      <c r="H1590" s="237" t="s">
        <v>1783</v>
      </c>
      <c r="I1590" s="237" t="s">
        <v>1785</v>
      </c>
      <c r="J1590" s="51"/>
      <c r="K1590" s="52" t="str">
        <f t="shared" si="274"/>
        <v/>
      </c>
      <c r="L1590" s="81" t="str">
        <f t="shared" si="275"/>
        <v/>
      </c>
      <c r="M1590" s="53" t="str">
        <f>IF(K1590="","",COUNTIF($K$7:K1590,"ﾘｽﾄ１"))</f>
        <v/>
      </c>
      <c r="N1590" s="53" t="str">
        <f t="shared" si="276"/>
        <v/>
      </c>
      <c r="O1590" s="54" t="str">
        <f t="shared" si="277"/>
        <v/>
      </c>
      <c r="P1590" s="53" t="str">
        <f t="shared" si="268"/>
        <v/>
      </c>
      <c r="Q1590" s="52" t="str">
        <f t="shared" si="269"/>
        <v/>
      </c>
      <c r="R1590" s="55" t="str">
        <f t="shared" si="270"/>
        <v/>
      </c>
      <c r="S1590" s="52" t="str">
        <f t="shared" si="278"/>
        <v/>
      </c>
      <c r="T1590" s="81" t="str">
        <f t="shared" si="271"/>
        <v/>
      </c>
      <c r="U1590" s="53" t="str">
        <f>IF(S1590="","",COUNTIF($S$7:S1590,"該当２"))</f>
        <v/>
      </c>
      <c r="V1590" s="56" t="str">
        <f t="shared" si="272"/>
        <v/>
      </c>
      <c r="W1590" s="81" t="str">
        <f t="shared" si="273"/>
        <v/>
      </c>
      <c r="X1590" s="53" t="str">
        <f>IF(V1590="","",COUNTIF($V$7:V1590,"該当３"))</f>
        <v/>
      </c>
    </row>
    <row r="1591" spans="1:24">
      <c r="A1591" s="237">
        <v>2020509003</v>
      </c>
      <c r="B1591" s="237">
        <v>20</v>
      </c>
      <c r="C1591" s="238">
        <v>205</v>
      </c>
      <c r="D1591" s="239">
        <v>9</v>
      </c>
      <c r="E1591" s="238">
        <v>3</v>
      </c>
      <c r="F1591" s="237" t="s">
        <v>511</v>
      </c>
      <c r="G1591" s="237" t="s">
        <v>1635</v>
      </c>
      <c r="H1591" s="237" t="s">
        <v>1783</v>
      </c>
      <c r="I1591" s="237" t="s">
        <v>1786</v>
      </c>
      <c r="J1591" s="51"/>
      <c r="K1591" s="52" t="str">
        <f t="shared" si="274"/>
        <v/>
      </c>
      <c r="L1591" s="81" t="str">
        <f t="shared" si="275"/>
        <v/>
      </c>
      <c r="M1591" s="53" t="str">
        <f>IF(K1591="","",COUNTIF($K$7:K1591,"ﾘｽﾄ１"))</f>
        <v/>
      </c>
      <c r="N1591" s="53" t="str">
        <f t="shared" si="276"/>
        <v/>
      </c>
      <c r="O1591" s="54" t="str">
        <f t="shared" si="277"/>
        <v/>
      </c>
      <c r="P1591" s="53" t="str">
        <f t="shared" si="268"/>
        <v/>
      </c>
      <c r="Q1591" s="52" t="str">
        <f t="shared" si="269"/>
        <v/>
      </c>
      <c r="R1591" s="55" t="str">
        <f t="shared" si="270"/>
        <v/>
      </c>
      <c r="S1591" s="52" t="str">
        <f t="shared" si="278"/>
        <v/>
      </c>
      <c r="T1591" s="81" t="str">
        <f t="shared" si="271"/>
        <v/>
      </c>
      <c r="U1591" s="53" t="str">
        <f>IF(S1591="","",COUNTIF($S$7:S1591,"該当２"))</f>
        <v/>
      </c>
      <c r="V1591" s="56" t="str">
        <f t="shared" si="272"/>
        <v/>
      </c>
      <c r="W1591" s="81" t="str">
        <f t="shared" si="273"/>
        <v/>
      </c>
      <c r="X1591" s="53" t="str">
        <f>IF(V1591="","",COUNTIF($V$7:V1591,"該当３"))</f>
        <v/>
      </c>
    </row>
    <row r="1592" spans="1:24">
      <c r="A1592" s="237">
        <v>2020509004</v>
      </c>
      <c r="B1592" s="237">
        <v>20</v>
      </c>
      <c r="C1592" s="238">
        <v>205</v>
      </c>
      <c r="D1592" s="239">
        <v>9</v>
      </c>
      <c r="E1592" s="238">
        <v>4</v>
      </c>
      <c r="F1592" s="237" t="s">
        <v>511</v>
      </c>
      <c r="G1592" s="237" t="s">
        <v>1635</v>
      </c>
      <c r="H1592" s="237" t="s">
        <v>1783</v>
      </c>
      <c r="I1592" s="237" t="s">
        <v>894</v>
      </c>
      <c r="J1592" s="51"/>
      <c r="K1592" s="52" t="str">
        <f t="shared" si="274"/>
        <v/>
      </c>
      <c r="L1592" s="81" t="str">
        <f t="shared" si="275"/>
        <v/>
      </c>
      <c r="M1592" s="53" t="str">
        <f>IF(K1592="","",COUNTIF($K$7:K1592,"ﾘｽﾄ１"))</f>
        <v/>
      </c>
      <c r="N1592" s="53" t="str">
        <f t="shared" si="276"/>
        <v/>
      </c>
      <c r="O1592" s="54" t="str">
        <f t="shared" si="277"/>
        <v/>
      </c>
      <c r="P1592" s="53" t="str">
        <f t="shared" si="268"/>
        <v/>
      </c>
      <c r="Q1592" s="52" t="str">
        <f t="shared" si="269"/>
        <v/>
      </c>
      <c r="R1592" s="55" t="str">
        <f t="shared" si="270"/>
        <v/>
      </c>
      <c r="S1592" s="52" t="str">
        <f t="shared" si="278"/>
        <v/>
      </c>
      <c r="T1592" s="81" t="str">
        <f t="shared" si="271"/>
        <v/>
      </c>
      <c r="U1592" s="53" t="str">
        <f>IF(S1592="","",COUNTIF($S$7:S1592,"該当２"))</f>
        <v/>
      </c>
      <c r="V1592" s="56" t="str">
        <f t="shared" si="272"/>
        <v/>
      </c>
      <c r="W1592" s="81" t="str">
        <f t="shared" si="273"/>
        <v/>
      </c>
      <c r="X1592" s="53" t="str">
        <f>IF(V1592="","",COUNTIF($V$7:V1592,"該当３"))</f>
        <v/>
      </c>
    </row>
    <row r="1593" spans="1:24">
      <c r="A1593" s="237">
        <v>2020509005</v>
      </c>
      <c r="B1593" s="237">
        <v>20</v>
      </c>
      <c r="C1593" s="238">
        <v>205</v>
      </c>
      <c r="D1593" s="239">
        <v>9</v>
      </c>
      <c r="E1593" s="238">
        <v>5</v>
      </c>
      <c r="F1593" s="237" t="s">
        <v>511</v>
      </c>
      <c r="G1593" s="237" t="s">
        <v>1635</v>
      </c>
      <c r="H1593" s="237" t="s">
        <v>1783</v>
      </c>
      <c r="I1593" s="237" t="s">
        <v>1787</v>
      </c>
      <c r="J1593" s="51"/>
      <c r="K1593" s="52" t="str">
        <f t="shared" si="274"/>
        <v/>
      </c>
      <c r="L1593" s="81" t="str">
        <f t="shared" si="275"/>
        <v/>
      </c>
      <c r="M1593" s="53" t="str">
        <f>IF(K1593="","",COUNTIF($K$7:K1593,"ﾘｽﾄ１"))</f>
        <v/>
      </c>
      <c r="N1593" s="53" t="str">
        <f t="shared" si="276"/>
        <v/>
      </c>
      <c r="O1593" s="54" t="str">
        <f t="shared" si="277"/>
        <v/>
      </c>
      <c r="P1593" s="53" t="str">
        <f t="shared" si="268"/>
        <v/>
      </c>
      <c r="Q1593" s="52" t="str">
        <f t="shared" si="269"/>
        <v/>
      </c>
      <c r="R1593" s="55" t="str">
        <f t="shared" si="270"/>
        <v/>
      </c>
      <c r="S1593" s="52" t="str">
        <f t="shared" si="278"/>
        <v/>
      </c>
      <c r="T1593" s="81" t="str">
        <f t="shared" si="271"/>
        <v/>
      </c>
      <c r="U1593" s="53" t="str">
        <f>IF(S1593="","",COUNTIF($S$7:S1593,"該当２"))</f>
        <v/>
      </c>
      <c r="V1593" s="56" t="str">
        <f t="shared" si="272"/>
        <v/>
      </c>
      <c r="W1593" s="81" t="str">
        <f t="shared" si="273"/>
        <v/>
      </c>
      <c r="X1593" s="53" t="str">
        <f>IF(V1593="","",COUNTIF($V$7:V1593,"該当３"))</f>
        <v/>
      </c>
    </row>
    <row r="1594" spans="1:24">
      <c r="A1594" s="237">
        <v>2020509006</v>
      </c>
      <c r="B1594" s="237">
        <v>20</v>
      </c>
      <c r="C1594" s="238">
        <v>205</v>
      </c>
      <c r="D1594" s="239">
        <v>9</v>
      </c>
      <c r="E1594" s="238">
        <v>6</v>
      </c>
      <c r="F1594" s="237" t="s">
        <v>511</v>
      </c>
      <c r="G1594" s="237" t="s">
        <v>1635</v>
      </c>
      <c r="H1594" s="237" t="s">
        <v>1783</v>
      </c>
      <c r="I1594" s="237" t="s">
        <v>1788</v>
      </c>
      <c r="J1594" s="51"/>
      <c r="K1594" s="52" t="str">
        <f t="shared" si="274"/>
        <v/>
      </c>
      <c r="L1594" s="81" t="str">
        <f t="shared" si="275"/>
        <v/>
      </c>
      <c r="M1594" s="53" t="str">
        <f>IF(K1594="","",COUNTIF($K$7:K1594,"ﾘｽﾄ１"))</f>
        <v/>
      </c>
      <c r="N1594" s="53" t="str">
        <f t="shared" si="276"/>
        <v/>
      </c>
      <c r="O1594" s="54" t="str">
        <f t="shared" si="277"/>
        <v/>
      </c>
      <c r="P1594" s="53" t="str">
        <f t="shared" si="268"/>
        <v/>
      </c>
      <c r="Q1594" s="52" t="str">
        <f t="shared" si="269"/>
        <v/>
      </c>
      <c r="R1594" s="55" t="str">
        <f t="shared" si="270"/>
        <v/>
      </c>
      <c r="S1594" s="52" t="str">
        <f t="shared" si="278"/>
        <v/>
      </c>
      <c r="T1594" s="81" t="str">
        <f t="shared" si="271"/>
        <v/>
      </c>
      <c r="U1594" s="53" t="str">
        <f>IF(S1594="","",COUNTIF($S$7:S1594,"該当２"))</f>
        <v/>
      </c>
      <c r="V1594" s="56" t="str">
        <f t="shared" si="272"/>
        <v/>
      </c>
      <c r="W1594" s="81" t="str">
        <f t="shared" si="273"/>
        <v/>
      </c>
      <c r="X1594" s="53" t="str">
        <f>IF(V1594="","",COUNTIF($V$7:V1594,"該当３"))</f>
        <v/>
      </c>
    </row>
    <row r="1595" spans="1:24">
      <c r="A1595" s="237">
        <v>2020509007</v>
      </c>
      <c r="B1595" s="237">
        <v>20</v>
      </c>
      <c r="C1595" s="238">
        <v>205</v>
      </c>
      <c r="D1595" s="239">
        <v>9</v>
      </c>
      <c r="E1595" s="238">
        <v>7</v>
      </c>
      <c r="F1595" s="237" t="s">
        <v>511</v>
      </c>
      <c r="G1595" s="237" t="s">
        <v>1635</v>
      </c>
      <c r="H1595" s="237" t="s">
        <v>1783</v>
      </c>
      <c r="I1595" s="237" t="s">
        <v>1789</v>
      </c>
      <c r="J1595" s="51"/>
      <c r="K1595" s="52" t="str">
        <f t="shared" si="274"/>
        <v/>
      </c>
      <c r="L1595" s="81" t="str">
        <f t="shared" si="275"/>
        <v/>
      </c>
      <c r="M1595" s="53" t="str">
        <f>IF(K1595="","",COUNTIF($K$7:K1595,"ﾘｽﾄ１"))</f>
        <v/>
      </c>
      <c r="N1595" s="53" t="str">
        <f t="shared" si="276"/>
        <v/>
      </c>
      <c r="O1595" s="54" t="str">
        <f t="shared" si="277"/>
        <v/>
      </c>
      <c r="P1595" s="53" t="str">
        <f t="shared" si="268"/>
        <v/>
      </c>
      <c r="Q1595" s="52" t="str">
        <f t="shared" si="269"/>
        <v/>
      </c>
      <c r="R1595" s="55" t="str">
        <f t="shared" si="270"/>
        <v/>
      </c>
      <c r="S1595" s="52" t="str">
        <f t="shared" si="278"/>
        <v/>
      </c>
      <c r="T1595" s="81" t="str">
        <f t="shared" si="271"/>
        <v/>
      </c>
      <c r="U1595" s="53" t="str">
        <f>IF(S1595="","",COUNTIF($S$7:S1595,"該当２"))</f>
        <v/>
      </c>
      <c r="V1595" s="56" t="str">
        <f t="shared" si="272"/>
        <v/>
      </c>
      <c r="W1595" s="81" t="str">
        <f t="shared" si="273"/>
        <v/>
      </c>
      <c r="X1595" s="53" t="str">
        <f>IF(V1595="","",COUNTIF($V$7:V1595,"該当３"))</f>
        <v/>
      </c>
    </row>
    <row r="1596" spans="1:24">
      <c r="A1596" s="237">
        <v>2020510000</v>
      </c>
      <c r="B1596" s="237">
        <v>20</v>
      </c>
      <c r="C1596" s="238">
        <v>205</v>
      </c>
      <c r="D1596" s="239">
        <v>10</v>
      </c>
      <c r="E1596" s="238">
        <v>0</v>
      </c>
      <c r="F1596" s="237" t="s">
        <v>511</v>
      </c>
      <c r="G1596" s="237" t="s">
        <v>1635</v>
      </c>
      <c r="H1596" s="237" t="s">
        <v>1790</v>
      </c>
      <c r="I1596" s="237"/>
      <c r="J1596" s="51"/>
      <c r="K1596" s="52" t="str">
        <f t="shared" si="274"/>
        <v/>
      </c>
      <c r="L1596" s="81" t="str">
        <f t="shared" si="275"/>
        <v/>
      </c>
      <c r="M1596" s="53" t="str">
        <f>IF(K1596="","",COUNTIF($K$7:K1596,"ﾘｽﾄ１"))</f>
        <v/>
      </c>
      <c r="N1596" s="53" t="str">
        <f t="shared" si="276"/>
        <v/>
      </c>
      <c r="O1596" s="54" t="str">
        <f t="shared" si="277"/>
        <v/>
      </c>
      <c r="P1596" s="53" t="str">
        <f t="shared" si="268"/>
        <v/>
      </c>
      <c r="Q1596" s="52" t="str">
        <f t="shared" si="269"/>
        <v/>
      </c>
      <c r="R1596" s="55" t="str">
        <f t="shared" si="270"/>
        <v/>
      </c>
      <c r="S1596" s="52" t="str">
        <f t="shared" si="278"/>
        <v/>
      </c>
      <c r="T1596" s="81" t="str">
        <f t="shared" si="271"/>
        <v/>
      </c>
      <c r="U1596" s="53" t="str">
        <f>IF(S1596="","",COUNTIF($S$7:S1596,"該当２"))</f>
        <v/>
      </c>
      <c r="V1596" s="56" t="str">
        <f t="shared" si="272"/>
        <v/>
      </c>
      <c r="W1596" s="81" t="str">
        <f t="shared" si="273"/>
        <v/>
      </c>
      <c r="X1596" s="53" t="str">
        <f>IF(V1596="","",COUNTIF($V$7:V1596,"該当３"))</f>
        <v/>
      </c>
    </row>
    <row r="1597" spans="1:24">
      <c r="A1597" s="237">
        <v>2020510001</v>
      </c>
      <c r="B1597" s="237">
        <v>20</v>
      </c>
      <c r="C1597" s="238">
        <v>205</v>
      </c>
      <c r="D1597" s="239">
        <v>10</v>
      </c>
      <c r="E1597" s="238">
        <v>1</v>
      </c>
      <c r="F1597" s="237" t="s">
        <v>511</v>
      </c>
      <c r="G1597" s="237" t="s">
        <v>1635</v>
      </c>
      <c r="H1597" s="237" t="s">
        <v>1790</v>
      </c>
      <c r="I1597" s="237" t="s">
        <v>1791</v>
      </c>
      <c r="J1597" s="51"/>
      <c r="K1597" s="52" t="str">
        <f t="shared" si="274"/>
        <v/>
      </c>
      <c r="L1597" s="81" t="str">
        <f t="shared" si="275"/>
        <v/>
      </c>
      <c r="M1597" s="53" t="str">
        <f>IF(K1597="","",COUNTIF($K$7:K1597,"ﾘｽﾄ１"))</f>
        <v/>
      </c>
      <c r="N1597" s="53" t="str">
        <f t="shared" si="276"/>
        <v/>
      </c>
      <c r="O1597" s="54" t="str">
        <f t="shared" si="277"/>
        <v/>
      </c>
      <c r="P1597" s="53" t="str">
        <f t="shared" si="268"/>
        <v/>
      </c>
      <c r="Q1597" s="52" t="str">
        <f t="shared" si="269"/>
        <v/>
      </c>
      <c r="R1597" s="55" t="str">
        <f t="shared" si="270"/>
        <v/>
      </c>
      <c r="S1597" s="52" t="str">
        <f t="shared" si="278"/>
        <v/>
      </c>
      <c r="T1597" s="81" t="str">
        <f t="shared" si="271"/>
        <v/>
      </c>
      <c r="U1597" s="53" t="str">
        <f>IF(S1597="","",COUNTIF($S$7:S1597,"該当２"))</f>
        <v/>
      </c>
      <c r="V1597" s="56" t="str">
        <f t="shared" si="272"/>
        <v/>
      </c>
      <c r="W1597" s="81" t="str">
        <f t="shared" si="273"/>
        <v/>
      </c>
      <c r="X1597" s="53" t="str">
        <f>IF(V1597="","",COUNTIF($V$7:V1597,"該当３"))</f>
        <v/>
      </c>
    </row>
    <row r="1598" spans="1:24">
      <c r="A1598" s="237">
        <v>2020510002</v>
      </c>
      <c r="B1598" s="237">
        <v>20</v>
      </c>
      <c r="C1598" s="238">
        <v>205</v>
      </c>
      <c r="D1598" s="239">
        <v>10</v>
      </c>
      <c r="E1598" s="238">
        <v>2</v>
      </c>
      <c r="F1598" s="237" t="s">
        <v>511</v>
      </c>
      <c r="G1598" s="237" t="s">
        <v>1635</v>
      </c>
      <c r="H1598" s="237" t="s">
        <v>1790</v>
      </c>
      <c r="I1598" s="237" t="s">
        <v>1792</v>
      </c>
      <c r="J1598" s="51"/>
      <c r="K1598" s="52" t="str">
        <f t="shared" si="274"/>
        <v/>
      </c>
      <c r="L1598" s="81" t="str">
        <f t="shared" si="275"/>
        <v/>
      </c>
      <c r="M1598" s="53" t="str">
        <f>IF(K1598="","",COUNTIF($K$7:K1598,"ﾘｽﾄ１"))</f>
        <v/>
      </c>
      <c r="N1598" s="53" t="str">
        <f t="shared" si="276"/>
        <v/>
      </c>
      <c r="O1598" s="54" t="str">
        <f t="shared" si="277"/>
        <v/>
      </c>
      <c r="P1598" s="53" t="str">
        <f t="shared" si="268"/>
        <v/>
      </c>
      <c r="Q1598" s="52" t="str">
        <f t="shared" si="269"/>
        <v/>
      </c>
      <c r="R1598" s="55" t="str">
        <f t="shared" si="270"/>
        <v/>
      </c>
      <c r="S1598" s="52" t="str">
        <f t="shared" si="278"/>
        <v/>
      </c>
      <c r="T1598" s="81" t="str">
        <f t="shared" si="271"/>
        <v/>
      </c>
      <c r="U1598" s="53" t="str">
        <f>IF(S1598="","",COUNTIF($S$7:S1598,"該当２"))</f>
        <v/>
      </c>
      <c r="V1598" s="56" t="str">
        <f t="shared" si="272"/>
        <v/>
      </c>
      <c r="W1598" s="81" t="str">
        <f t="shared" si="273"/>
        <v/>
      </c>
      <c r="X1598" s="53" t="str">
        <f>IF(V1598="","",COUNTIF($V$7:V1598,"該当３"))</f>
        <v/>
      </c>
    </row>
    <row r="1599" spans="1:24">
      <c r="A1599" s="237">
        <v>2020510003</v>
      </c>
      <c r="B1599" s="237">
        <v>20</v>
      </c>
      <c r="C1599" s="238">
        <v>205</v>
      </c>
      <c r="D1599" s="239">
        <v>10</v>
      </c>
      <c r="E1599" s="238">
        <v>3</v>
      </c>
      <c r="F1599" s="237" t="s">
        <v>511</v>
      </c>
      <c r="G1599" s="237" t="s">
        <v>1635</v>
      </c>
      <c r="H1599" s="237" t="s">
        <v>1790</v>
      </c>
      <c r="I1599" s="237" t="s">
        <v>1793</v>
      </c>
      <c r="J1599" s="51"/>
      <c r="K1599" s="52" t="str">
        <f t="shared" si="274"/>
        <v/>
      </c>
      <c r="L1599" s="81" t="str">
        <f t="shared" si="275"/>
        <v/>
      </c>
      <c r="M1599" s="53" t="str">
        <f>IF(K1599="","",COUNTIF($K$7:K1599,"ﾘｽﾄ１"))</f>
        <v/>
      </c>
      <c r="N1599" s="53" t="str">
        <f t="shared" si="276"/>
        <v/>
      </c>
      <c r="O1599" s="54" t="str">
        <f t="shared" si="277"/>
        <v/>
      </c>
      <c r="P1599" s="53" t="str">
        <f t="shared" si="268"/>
        <v/>
      </c>
      <c r="Q1599" s="52" t="str">
        <f t="shared" si="269"/>
        <v/>
      </c>
      <c r="R1599" s="55" t="str">
        <f t="shared" si="270"/>
        <v/>
      </c>
      <c r="S1599" s="52" t="str">
        <f t="shared" si="278"/>
        <v/>
      </c>
      <c r="T1599" s="81" t="str">
        <f t="shared" si="271"/>
        <v/>
      </c>
      <c r="U1599" s="53" t="str">
        <f>IF(S1599="","",COUNTIF($S$7:S1599,"該当２"))</f>
        <v/>
      </c>
      <c r="V1599" s="56" t="str">
        <f t="shared" si="272"/>
        <v/>
      </c>
      <c r="W1599" s="81" t="str">
        <f t="shared" si="273"/>
        <v/>
      </c>
      <c r="X1599" s="53" t="str">
        <f>IF(V1599="","",COUNTIF($V$7:V1599,"該当３"))</f>
        <v/>
      </c>
    </row>
    <row r="1600" spans="1:24">
      <c r="A1600" s="237">
        <v>2020510004</v>
      </c>
      <c r="B1600" s="237">
        <v>20</v>
      </c>
      <c r="C1600" s="238">
        <v>205</v>
      </c>
      <c r="D1600" s="239">
        <v>10</v>
      </c>
      <c r="E1600" s="238">
        <v>4</v>
      </c>
      <c r="F1600" s="237" t="s">
        <v>511</v>
      </c>
      <c r="G1600" s="237" t="s">
        <v>1635</v>
      </c>
      <c r="H1600" s="237" t="s">
        <v>1790</v>
      </c>
      <c r="I1600" s="237" t="s">
        <v>1794</v>
      </c>
      <c r="J1600" s="51"/>
      <c r="K1600" s="52" t="str">
        <f t="shared" si="274"/>
        <v/>
      </c>
      <c r="L1600" s="81" t="str">
        <f t="shared" si="275"/>
        <v/>
      </c>
      <c r="M1600" s="53" t="str">
        <f>IF(K1600="","",COUNTIF($K$7:K1600,"ﾘｽﾄ１"))</f>
        <v/>
      </c>
      <c r="N1600" s="53" t="str">
        <f t="shared" si="276"/>
        <v/>
      </c>
      <c r="O1600" s="54" t="str">
        <f t="shared" si="277"/>
        <v/>
      </c>
      <c r="P1600" s="53" t="str">
        <f t="shared" si="268"/>
        <v/>
      </c>
      <c r="Q1600" s="52" t="str">
        <f t="shared" si="269"/>
        <v/>
      </c>
      <c r="R1600" s="55" t="str">
        <f t="shared" si="270"/>
        <v/>
      </c>
      <c r="S1600" s="52" t="str">
        <f t="shared" si="278"/>
        <v/>
      </c>
      <c r="T1600" s="81" t="str">
        <f t="shared" si="271"/>
        <v/>
      </c>
      <c r="U1600" s="53" t="str">
        <f>IF(S1600="","",COUNTIF($S$7:S1600,"該当２"))</f>
        <v/>
      </c>
      <c r="V1600" s="56" t="str">
        <f t="shared" si="272"/>
        <v/>
      </c>
      <c r="W1600" s="81" t="str">
        <f t="shared" si="273"/>
        <v/>
      </c>
      <c r="X1600" s="53" t="str">
        <f>IF(V1600="","",COUNTIF($V$7:V1600,"該当３"))</f>
        <v/>
      </c>
    </row>
    <row r="1601" spans="1:24">
      <c r="A1601" s="237">
        <v>2020510005</v>
      </c>
      <c r="B1601" s="237">
        <v>20</v>
      </c>
      <c r="C1601" s="238">
        <v>205</v>
      </c>
      <c r="D1601" s="239">
        <v>10</v>
      </c>
      <c r="E1601" s="238">
        <v>5</v>
      </c>
      <c r="F1601" s="237" t="s">
        <v>511</v>
      </c>
      <c r="G1601" s="237" t="s">
        <v>1635</v>
      </c>
      <c r="H1601" s="237" t="s">
        <v>1790</v>
      </c>
      <c r="I1601" s="237" t="s">
        <v>1795</v>
      </c>
      <c r="J1601" s="51"/>
      <c r="K1601" s="52" t="str">
        <f t="shared" si="274"/>
        <v/>
      </c>
      <c r="L1601" s="81" t="str">
        <f t="shared" si="275"/>
        <v/>
      </c>
      <c r="M1601" s="53" t="str">
        <f>IF(K1601="","",COUNTIF($K$7:K1601,"ﾘｽﾄ１"))</f>
        <v/>
      </c>
      <c r="N1601" s="53" t="str">
        <f t="shared" si="276"/>
        <v/>
      </c>
      <c r="O1601" s="54" t="str">
        <f t="shared" si="277"/>
        <v/>
      </c>
      <c r="P1601" s="53" t="str">
        <f t="shared" si="268"/>
        <v/>
      </c>
      <c r="Q1601" s="52" t="str">
        <f t="shared" si="269"/>
        <v/>
      </c>
      <c r="R1601" s="55" t="str">
        <f t="shared" si="270"/>
        <v/>
      </c>
      <c r="S1601" s="52" t="str">
        <f t="shared" si="278"/>
        <v/>
      </c>
      <c r="T1601" s="81" t="str">
        <f t="shared" si="271"/>
        <v/>
      </c>
      <c r="U1601" s="53" t="str">
        <f>IF(S1601="","",COUNTIF($S$7:S1601,"該当２"))</f>
        <v/>
      </c>
      <c r="V1601" s="56" t="str">
        <f t="shared" si="272"/>
        <v/>
      </c>
      <c r="W1601" s="81" t="str">
        <f t="shared" si="273"/>
        <v/>
      </c>
      <c r="X1601" s="53" t="str">
        <f>IF(V1601="","",COUNTIF($V$7:V1601,"該当３"))</f>
        <v/>
      </c>
    </row>
    <row r="1602" spans="1:24">
      <c r="A1602" s="237">
        <v>2020510006</v>
      </c>
      <c r="B1602" s="237">
        <v>20</v>
      </c>
      <c r="C1602" s="238">
        <v>205</v>
      </c>
      <c r="D1602" s="239">
        <v>10</v>
      </c>
      <c r="E1602" s="238">
        <v>6</v>
      </c>
      <c r="F1602" s="237" t="s">
        <v>511</v>
      </c>
      <c r="G1602" s="237" t="s">
        <v>1635</v>
      </c>
      <c r="H1602" s="237" t="s">
        <v>1790</v>
      </c>
      <c r="I1602" s="237" t="s">
        <v>1796</v>
      </c>
      <c r="J1602" s="51"/>
      <c r="K1602" s="52" t="str">
        <f t="shared" si="274"/>
        <v/>
      </c>
      <c r="L1602" s="81" t="str">
        <f t="shared" si="275"/>
        <v/>
      </c>
      <c r="M1602" s="53" t="str">
        <f>IF(K1602="","",COUNTIF($K$7:K1602,"ﾘｽﾄ１"))</f>
        <v/>
      </c>
      <c r="N1602" s="53" t="str">
        <f t="shared" si="276"/>
        <v/>
      </c>
      <c r="O1602" s="54" t="str">
        <f t="shared" si="277"/>
        <v/>
      </c>
      <c r="P1602" s="53" t="str">
        <f t="shared" si="268"/>
        <v/>
      </c>
      <c r="Q1602" s="52" t="str">
        <f t="shared" si="269"/>
        <v/>
      </c>
      <c r="R1602" s="55" t="str">
        <f t="shared" si="270"/>
        <v/>
      </c>
      <c r="S1602" s="52" t="str">
        <f t="shared" si="278"/>
        <v/>
      </c>
      <c r="T1602" s="81" t="str">
        <f t="shared" si="271"/>
        <v/>
      </c>
      <c r="U1602" s="53" t="str">
        <f>IF(S1602="","",COUNTIF($S$7:S1602,"該当２"))</f>
        <v/>
      </c>
      <c r="V1602" s="56" t="str">
        <f t="shared" si="272"/>
        <v/>
      </c>
      <c r="W1602" s="81" t="str">
        <f t="shared" si="273"/>
        <v/>
      </c>
      <c r="X1602" s="53" t="str">
        <f>IF(V1602="","",COUNTIF($V$7:V1602,"該当３"))</f>
        <v/>
      </c>
    </row>
    <row r="1603" spans="1:24">
      <c r="A1603" s="237">
        <v>2020510007</v>
      </c>
      <c r="B1603" s="237">
        <v>20</v>
      </c>
      <c r="C1603" s="238">
        <v>205</v>
      </c>
      <c r="D1603" s="239">
        <v>10</v>
      </c>
      <c r="E1603" s="238">
        <v>7</v>
      </c>
      <c r="F1603" s="237" t="s">
        <v>511</v>
      </c>
      <c r="G1603" s="237" t="s">
        <v>1635</v>
      </c>
      <c r="H1603" s="237" t="s">
        <v>1790</v>
      </c>
      <c r="I1603" s="237" t="s">
        <v>1797</v>
      </c>
      <c r="J1603" s="51"/>
      <c r="K1603" s="52" t="str">
        <f t="shared" si="274"/>
        <v/>
      </c>
      <c r="L1603" s="81" t="str">
        <f t="shared" si="275"/>
        <v/>
      </c>
      <c r="M1603" s="53" t="str">
        <f>IF(K1603="","",COUNTIF($K$7:K1603,"ﾘｽﾄ１"))</f>
        <v/>
      </c>
      <c r="N1603" s="53" t="str">
        <f t="shared" si="276"/>
        <v/>
      </c>
      <c r="O1603" s="54" t="str">
        <f t="shared" si="277"/>
        <v/>
      </c>
      <c r="P1603" s="53" t="str">
        <f t="shared" si="268"/>
        <v/>
      </c>
      <c r="Q1603" s="52" t="str">
        <f t="shared" si="269"/>
        <v/>
      </c>
      <c r="R1603" s="55" t="str">
        <f t="shared" si="270"/>
        <v/>
      </c>
      <c r="S1603" s="52" t="str">
        <f t="shared" si="278"/>
        <v/>
      </c>
      <c r="T1603" s="81" t="str">
        <f t="shared" si="271"/>
        <v/>
      </c>
      <c r="U1603" s="53" t="str">
        <f>IF(S1603="","",COUNTIF($S$7:S1603,"該当２"))</f>
        <v/>
      </c>
      <c r="V1603" s="56" t="str">
        <f t="shared" si="272"/>
        <v/>
      </c>
      <c r="W1603" s="81" t="str">
        <f t="shared" si="273"/>
        <v/>
      </c>
      <c r="X1603" s="53" t="str">
        <f>IF(V1603="","",COUNTIF($V$7:V1603,"該当３"))</f>
        <v/>
      </c>
    </row>
    <row r="1604" spans="1:24">
      <c r="A1604" s="237">
        <v>2020510008</v>
      </c>
      <c r="B1604" s="237">
        <v>20</v>
      </c>
      <c r="C1604" s="238">
        <v>205</v>
      </c>
      <c r="D1604" s="239">
        <v>10</v>
      </c>
      <c r="E1604" s="238">
        <v>8</v>
      </c>
      <c r="F1604" s="237" t="s">
        <v>511</v>
      </c>
      <c r="G1604" s="237" t="s">
        <v>1635</v>
      </c>
      <c r="H1604" s="237" t="s">
        <v>1790</v>
      </c>
      <c r="I1604" s="237" t="s">
        <v>1798</v>
      </c>
      <c r="J1604" s="51"/>
      <c r="K1604" s="52" t="str">
        <f t="shared" si="274"/>
        <v/>
      </c>
      <c r="L1604" s="81" t="str">
        <f t="shared" si="275"/>
        <v/>
      </c>
      <c r="M1604" s="53" t="str">
        <f>IF(K1604="","",COUNTIF($K$7:K1604,"ﾘｽﾄ１"))</f>
        <v/>
      </c>
      <c r="N1604" s="53" t="str">
        <f t="shared" si="276"/>
        <v/>
      </c>
      <c r="O1604" s="54" t="str">
        <f t="shared" si="277"/>
        <v/>
      </c>
      <c r="P1604" s="53" t="str">
        <f t="shared" si="268"/>
        <v/>
      </c>
      <c r="Q1604" s="52" t="str">
        <f t="shared" si="269"/>
        <v/>
      </c>
      <c r="R1604" s="55" t="str">
        <f t="shared" si="270"/>
        <v/>
      </c>
      <c r="S1604" s="52" t="str">
        <f t="shared" si="278"/>
        <v/>
      </c>
      <c r="T1604" s="81" t="str">
        <f t="shared" si="271"/>
        <v/>
      </c>
      <c r="U1604" s="53" t="str">
        <f>IF(S1604="","",COUNTIF($S$7:S1604,"該当２"))</f>
        <v/>
      </c>
      <c r="V1604" s="56" t="str">
        <f t="shared" si="272"/>
        <v/>
      </c>
      <c r="W1604" s="81" t="str">
        <f t="shared" si="273"/>
        <v/>
      </c>
      <c r="X1604" s="53" t="str">
        <f>IF(V1604="","",COUNTIF($V$7:V1604,"該当３"))</f>
        <v/>
      </c>
    </row>
    <row r="1605" spans="1:24">
      <c r="A1605" s="237">
        <v>2020510009</v>
      </c>
      <c r="B1605" s="237">
        <v>20</v>
      </c>
      <c r="C1605" s="238">
        <v>205</v>
      </c>
      <c r="D1605" s="239">
        <v>10</v>
      </c>
      <c r="E1605" s="238">
        <v>9</v>
      </c>
      <c r="F1605" s="237" t="s">
        <v>511</v>
      </c>
      <c r="G1605" s="237" t="s">
        <v>1635</v>
      </c>
      <c r="H1605" s="237" t="s">
        <v>1790</v>
      </c>
      <c r="I1605" s="237" t="s">
        <v>1799</v>
      </c>
      <c r="J1605" s="51"/>
      <c r="K1605" s="52" t="str">
        <f t="shared" si="274"/>
        <v/>
      </c>
      <c r="L1605" s="81" t="str">
        <f t="shared" si="275"/>
        <v/>
      </c>
      <c r="M1605" s="53" t="str">
        <f>IF(K1605="","",COUNTIF($K$7:K1605,"ﾘｽﾄ１"))</f>
        <v/>
      </c>
      <c r="N1605" s="53" t="str">
        <f t="shared" si="276"/>
        <v/>
      </c>
      <c r="O1605" s="54" t="str">
        <f t="shared" si="277"/>
        <v/>
      </c>
      <c r="P1605" s="53" t="str">
        <f t="shared" si="268"/>
        <v/>
      </c>
      <c r="Q1605" s="52" t="str">
        <f t="shared" si="269"/>
        <v/>
      </c>
      <c r="R1605" s="55" t="str">
        <f t="shared" si="270"/>
        <v/>
      </c>
      <c r="S1605" s="52" t="str">
        <f t="shared" si="278"/>
        <v/>
      </c>
      <c r="T1605" s="81" t="str">
        <f t="shared" si="271"/>
        <v/>
      </c>
      <c r="U1605" s="53" t="str">
        <f>IF(S1605="","",COUNTIF($S$7:S1605,"該当２"))</f>
        <v/>
      </c>
      <c r="V1605" s="56" t="str">
        <f t="shared" si="272"/>
        <v/>
      </c>
      <c r="W1605" s="81" t="str">
        <f t="shared" si="273"/>
        <v/>
      </c>
      <c r="X1605" s="53" t="str">
        <f>IF(V1605="","",COUNTIF($V$7:V1605,"該当３"))</f>
        <v/>
      </c>
    </row>
    <row r="1606" spans="1:24">
      <c r="A1606" s="237">
        <v>2020510010</v>
      </c>
      <c r="B1606" s="237">
        <v>20</v>
      </c>
      <c r="C1606" s="238">
        <v>205</v>
      </c>
      <c r="D1606" s="239">
        <v>10</v>
      </c>
      <c r="E1606" s="238">
        <v>10</v>
      </c>
      <c r="F1606" s="237" t="s">
        <v>511</v>
      </c>
      <c r="G1606" s="237" t="s">
        <v>1635</v>
      </c>
      <c r="H1606" s="237" t="s">
        <v>1790</v>
      </c>
      <c r="I1606" s="237" t="s">
        <v>1800</v>
      </c>
      <c r="J1606" s="51"/>
      <c r="K1606" s="52" t="str">
        <f t="shared" si="274"/>
        <v/>
      </c>
      <c r="L1606" s="81" t="str">
        <f t="shared" si="275"/>
        <v/>
      </c>
      <c r="M1606" s="53" t="str">
        <f>IF(K1606="","",COUNTIF($K$7:K1606,"ﾘｽﾄ１"))</f>
        <v/>
      </c>
      <c r="N1606" s="53" t="str">
        <f t="shared" si="276"/>
        <v/>
      </c>
      <c r="O1606" s="54" t="str">
        <f t="shared" si="277"/>
        <v/>
      </c>
      <c r="P1606" s="53" t="str">
        <f t="shared" si="268"/>
        <v/>
      </c>
      <c r="Q1606" s="52" t="str">
        <f t="shared" si="269"/>
        <v/>
      </c>
      <c r="R1606" s="55" t="str">
        <f t="shared" si="270"/>
        <v/>
      </c>
      <c r="S1606" s="52" t="str">
        <f t="shared" si="278"/>
        <v/>
      </c>
      <c r="T1606" s="81" t="str">
        <f t="shared" si="271"/>
        <v/>
      </c>
      <c r="U1606" s="53" t="str">
        <f>IF(S1606="","",COUNTIF($S$7:S1606,"該当２"))</f>
        <v/>
      </c>
      <c r="V1606" s="56" t="str">
        <f t="shared" si="272"/>
        <v/>
      </c>
      <c r="W1606" s="81" t="str">
        <f t="shared" si="273"/>
        <v/>
      </c>
      <c r="X1606" s="53" t="str">
        <f>IF(V1606="","",COUNTIF($V$7:V1606,"該当３"))</f>
        <v/>
      </c>
    </row>
    <row r="1607" spans="1:24">
      <c r="A1607" s="237">
        <v>2020510011</v>
      </c>
      <c r="B1607" s="237">
        <v>20</v>
      </c>
      <c r="C1607" s="238">
        <v>205</v>
      </c>
      <c r="D1607" s="239">
        <v>10</v>
      </c>
      <c r="E1607" s="238">
        <v>11</v>
      </c>
      <c r="F1607" s="237" t="s">
        <v>511</v>
      </c>
      <c r="G1607" s="237" t="s">
        <v>1635</v>
      </c>
      <c r="H1607" s="237" t="s">
        <v>1790</v>
      </c>
      <c r="I1607" s="237" t="s">
        <v>1801</v>
      </c>
      <c r="J1607" s="51"/>
      <c r="K1607" s="52" t="str">
        <f t="shared" si="274"/>
        <v/>
      </c>
      <c r="L1607" s="81" t="str">
        <f t="shared" si="275"/>
        <v/>
      </c>
      <c r="M1607" s="53" t="str">
        <f>IF(K1607="","",COUNTIF($K$7:K1607,"ﾘｽﾄ１"))</f>
        <v/>
      </c>
      <c r="N1607" s="53" t="str">
        <f t="shared" si="276"/>
        <v/>
      </c>
      <c r="O1607" s="54" t="str">
        <f t="shared" si="277"/>
        <v/>
      </c>
      <c r="P1607" s="53" t="str">
        <f t="shared" si="268"/>
        <v/>
      </c>
      <c r="Q1607" s="52" t="str">
        <f t="shared" si="269"/>
        <v/>
      </c>
      <c r="R1607" s="55" t="str">
        <f t="shared" si="270"/>
        <v/>
      </c>
      <c r="S1607" s="52" t="str">
        <f t="shared" si="278"/>
        <v/>
      </c>
      <c r="T1607" s="81" t="str">
        <f t="shared" si="271"/>
        <v/>
      </c>
      <c r="U1607" s="53" t="str">
        <f>IF(S1607="","",COUNTIF($S$7:S1607,"該当２"))</f>
        <v/>
      </c>
      <c r="V1607" s="56" t="str">
        <f t="shared" si="272"/>
        <v/>
      </c>
      <c r="W1607" s="81" t="str">
        <f t="shared" si="273"/>
        <v/>
      </c>
      <c r="X1607" s="53" t="str">
        <f>IF(V1607="","",COUNTIF($V$7:V1607,"該当３"))</f>
        <v/>
      </c>
    </row>
    <row r="1608" spans="1:24">
      <c r="A1608" s="237">
        <v>2020510012</v>
      </c>
      <c r="B1608" s="237">
        <v>20</v>
      </c>
      <c r="C1608" s="238">
        <v>205</v>
      </c>
      <c r="D1608" s="239">
        <v>10</v>
      </c>
      <c r="E1608" s="238">
        <v>12</v>
      </c>
      <c r="F1608" s="237" t="s">
        <v>511</v>
      </c>
      <c r="G1608" s="237" t="s">
        <v>1635</v>
      </c>
      <c r="H1608" s="237" t="s">
        <v>1790</v>
      </c>
      <c r="I1608" s="237" t="s">
        <v>1802</v>
      </c>
      <c r="J1608" s="51"/>
      <c r="K1608" s="52" t="str">
        <f t="shared" si="274"/>
        <v/>
      </c>
      <c r="L1608" s="81" t="str">
        <f t="shared" si="275"/>
        <v/>
      </c>
      <c r="M1608" s="53" t="str">
        <f>IF(K1608="","",COUNTIF($K$7:K1608,"ﾘｽﾄ１"))</f>
        <v/>
      </c>
      <c r="N1608" s="53" t="str">
        <f t="shared" si="276"/>
        <v/>
      </c>
      <c r="O1608" s="54" t="str">
        <f t="shared" si="277"/>
        <v/>
      </c>
      <c r="P1608" s="53" t="str">
        <f t="shared" si="268"/>
        <v/>
      </c>
      <c r="Q1608" s="52" t="str">
        <f t="shared" si="269"/>
        <v/>
      </c>
      <c r="R1608" s="55" t="str">
        <f t="shared" si="270"/>
        <v/>
      </c>
      <c r="S1608" s="52" t="str">
        <f t="shared" si="278"/>
        <v/>
      </c>
      <c r="T1608" s="81" t="str">
        <f t="shared" si="271"/>
        <v/>
      </c>
      <c r="U1608" s="53" t="str">
        <f>IF(S1608="","",COUNTIF($S$7:S1608,"該当２"))</f>
        <v/>
      </c>
      <c r="V1608" s="56" t="str">
        <f t="shared" si="272"/>
        <v/>
      </c>
      <c r="W1608" s="81" t="str">
        <f t="shared" si="273"/>
        <v/>
      </c>
      <c r="X1608" s="53" t="str">
        <f>IF(V1608="","",COUNTIF($V$7:V1608,"該当３"))</f>
        <v/>
      </c>
    </row>
    <row r="1609" spans="1:24">
      <c r="A1609" s="237">
        <v>2020510013</v>
      </c>
      <c r="B1609" s="237">
        <v>20</v>
      </c>
      <c r="C1609" s="238">
        <v>205</v>
      </c>
      <c r="D1609" s="239">
        <v>10</v>
      </c>
      <c r="E1609" s="238">
        <v>13</v>
      </c>
      <c r="F1609" s="237" t="s">
        <v>511</v>
      </c>
      <c r="G1609" s="237" t="s">
        <v>1635</v>
      </c>
      <c r="H1609" s="237" t="s">
        <v>1790</v>
      </c>
      <c r="I1609" s="237" t="s">
        <v>1803</v>
      </c>
      <c r="J1609" s="51"/>
      <c r="K1609" s="52" t="str">
        <f t="shared" si="274"/>
        <v/>
      </c>
      <c r="L1609" s="81" t="str">
        <f t="shared" si="275"/>
        <v/>
      </c>
      <c r="M1609" s="53" t="str">
        <f>IF(K1609="","",COUNTIF($K$7:K1609,"ﾘｽﾄ１"))</f>
        <v/>
      </c>
      <c r="N1609" s="53" t="str">
        <f t="shared" si="276"/>
        <v/>
      </c>
      <c r="O1609" s="54" t="str">
        <f t="shared" si="277"/>
        <v/>
      </c>
      <c r="P1609" s="53" t="str">
        <f t="shared" si="268"/>
        <v/>
      </c>
      <c r="Q1609" s="52" t="str">
        <f t="shared" si="269"/>
        <v/>
      </c>
      <c r="R1609" s="55" t="str">
        <f t="shared" si="270"/>
        <v/>
      </c>
      <c r="S1609" s="52" t="str">
        <f t="shared" si="278"/>
        <v/>
      </c>
      <c r="T1609" s="81" t="str">
        <f t="shared" si="271"/>
        <v/>
      </c>
      <c r="U1609" s="53" t="str">
        <f>IF(S1609="","",COUNTIF($S$7:S1609,"該当２"))</f>
        <v/>
      </c>
      <c r="V1609" s="56" t="str">
        <f t="shared" si="272"/>
        <v/>
      </c>
      <c r="W1609" s="81" t="str">
        <f t="shared" si="273"/>
        <v/>
      </c>
      <c r="X1609" s="53" t="str">
        <f>IF(V1609="","",COUNTIF($V$7:V1609,"該当３"))</f>
        <v/>
      </c>
    </row>
    <row r="1610" spans="1:24">
      <c r="A1610" s="237">
        <v>2020510014</v>
      </c>
      <c r="B1610" s="237">
        <v>20</v>
      </c>
      <c r="C1610" s="238">
        <v>205</v>
      </c>
      <c r="D1610" s="239">
        <v>10</v>
      </c>
      <c r="E1610" s="238">
        <v>14</v>
      </c>
      <c r="F1610" s="237" t="s">
        <v>511</v>
      </c>
      <c r="G1610" s="237" t="s">
        <v>1635</v>
      </c>
      <c r="H1610" s="237" t="s">
        <v>1790</v>
      </c>
      <c r="I1610" s="237" t="s">
        <v>1804</v>
      </c>
      <c r="J1610" s="51"/>
      <c r="K1610" s="52" t="str">
        <f t="shared" si="274"/>
        <v/>
      </c>
      <c r="L1610" s="81" t="str">
        <f t="shared" si="275"/>
        <v/>
      </c>
      <c r="M1610" s="53" t="str">
        <f>IF(K1610="","",COUNTIF($K$7:K1610,"ﾘｽﾄ１"))</f>
        <v/>
      </c>
      <c r="N1610" s="53" t="str">
        <f t="shared" si="276"/>
        <v/>
      </c>
      <c r="O1610" s="54" t="str">
        <f t="shared" si="277"/>
        <v/>
      </c>
      <c r="P1610" s="53" t="str">
        <f t="shared" ref="P1610:P1673" si="279">IF(O1610="該当１",G1610,"")</f>
        <v/>
      </c>
      <c r="Q1610" s="52" t="str">
        <f t="shared" ref="Q1610:Q1673" si="280">IF(O1610="該当１","ﾘｽﾄ2","")</f>
        <v/>
      </c>
      <c r="R1610" s="55" t="str">
        <f t="shared" ref="R1610:R1673" si="281">IF(Q1610="ﾘｽﾄ2",H1610,"")</f>
        <v/>
      </c>
      <c r="S1610" s="52" t="str">
        <f t="shared" si="278"/>
        <v/>
      </c>
      <c r="T1610" s="81" t="str">
        <f t="shared" ref="T1610:T1673" si="282">IF(S1610="該当２",H1610,"")</f>
        <v/>
      </c>
      <c r="U1610" s="53" t="str">
        <f>IF(S1610="","",COUNTIF($S$7:S1610,"該当２"))</f>
        <v/>
      </c>
      <c r="V1610" s="56" t="str">
        <f t="shared" ref="V1610:V1673" si="283">IF(AND($S$2=H1610,E1610&gt;0,E1610&lt;998),"該当３","")</f>
        <v/>
      </c>
      <c r="W1610" s="81" t="str">
        <f t="shared" ref="W1610:W1673" si="284">IF(V1610="該当３",I1610,"")</f>
        <v/>
      </c>
      <c r="X1610" s="53" t="str">
        <f>IF(V1610="","",COUNTIF($V$7:V1610,"該当３"))</f>
        <v/>
      </c>
    </row>
    <row r="1611" spans="1:24">
      <c r="A1611" s="237">
        <v>2020510015</v>
      </c>
      <c r="B1611" s="237">
        <v>20</v>
      </c>
      <c r="C1611" s="238">
        <v>205</v>
      </c>
      <c r="D1611" s="239">
        <v>10</v>
      </c>
      <c r="E1611" s="238">
        <v>15</v>
      </c>
      <c r="F1611" s="237" t="s">
        <v>511</v>
      </c>
      <c r="G1611" s="237" t="s">
        <v>1635</v>
      </c>
      <c r="H1611" s="237" t="s">
        <v>1790</v>
      </c>
      <c r="I1611" s="237" t="s">
        <v>1805</v>
      </c>
      <c r="J1611" s="51"/>
      <c r="K1611" s="52" t="str">
        <f t="shared" ref="K1611:K1674" si="285">IF(AND($C1611&gt;0,$H1611=""),"ﾘｽﾄ１","")</f>
        <v/>
      </c>
      <c r="L1611" s="81" t="str">
        <f t="shared" ref="L1611:L1674" si="286">IF(K1611="ﾘｽﾄ１",G1611,"")</f>
        <v/>
      </c>
      <c r="M1611" s="53" t="str">
        <f>IF(K1611="","",COUNTIF($K$7:K1611,"ﾘｽﾄ１"))</f>
        <v/>
      </c>
      <c r="N1611" s="53" t="str">
        <f t="shared" ref="N1611:N1674" si="287">IF(AND(D1611=0,E1611&gt;0),"同一区","")</f>
        <v/>
      </c>
      <c r="O1611" s="54" t="str">
        <f t="shared" ref="O1611:O1674" si="288">IF(AND(EXACT($K$2,G1611),H1611&gt;0),"該当１","")</f>
        <v/>
      </c>
      <c r="P1611" s="53" t="str">
        <f t="shared" si="279"/>
        <v/>
      </c>
      <c r="Q1611" s="52" t="str">
        <f t="shared" si="280"/>
        <v/>
      </c>
      <c r="R1611" s="55" t="str">
        <f t="shared" si="281"/>
        <v/>
      </c>
      <c r="S1611" s="52" t="str">
        <f t="shared" ref="S1611:S1674" si="289">IF(AND(Q1611="ﾘｽﾄ2",OR(I1611=0,AND(N1611="同一区",E1611=1))),"該当２","")</f>
        <v/>
      </c>
      <c r="T1611" s="81" t="str">
        <f t="shared" si="282"/>
        <v/>
      </c>
      <c r="U1611" s="53" t="str">
        <f>IF(S1611="","",COUNTIF($S$7:S1611,"該当２"))</f>
        <v/>
      </c>
      <c r="V1611" s="56" t="str">
        <f t="shared" si="283"/>
        <v/>
      </c>
      <c r="W1611" s="81" t="str">
        <f t="shared" si="284"/>
        <v/>
      </c>
      <c r="X1611" s="53" t="str">
        <f>IF(V1611="","",COUNTIF($V$7:V1611,"該当３"))</f>
        <v/>
      </c>
    </row>
    <row r="1612" spans="1:24">
      <c r="A1612" s="237">
        <v>2020510016</v>
      </c>
      <c r="B1612" s="237">
        <v>20</v>
      </c>
      <c r="C1612" s="238">
        <v>205</v>
      </c>
      <c r="D1612" s="239">
        <v>10</v>
      </c>
      <c r="E1612" s="238">
        <v>16</v>
      </c>
      <c r="F1612" s="237" t="s">
        <v>511</v>
      </c>
      <c r="G1612" s="237" t="s">
        <v>1635</v>
      </c>
      <c r="H1612" s="237" t="s">
        <v>1790</v>
      </c>
      <c r="I1612" s="237" t="s">
        <v>1806</v>
      </c>
      <c r="J1612" s="51"/>
      <c r="K1612" s="52" t="str">
        <f t="shared" si="285"/>
        <v/>
      </c>
      <c r="L1612" s="81" t="str">
        <f t="shared" si="286"/>
        <v/>
      </c>
      <c r="M1612" s="53" t="str">
        <f>IF(K1612="","",COUNTIF($K$7:K1612,"ﾘｽﾄ１"))</f>
        <v/>
      </c>
      <c r="N1612" s="53" t="str">
        <f t="shared" si="287"/>
        <v/>
      </c>
      <c r="O1612" s="54" t="str">
        <f t="shared" si="288"/>
        <v/>
      </c>
      <c r="P1612" s="53" t="str">
        <f t="shared" si="279"/>
        <v/>
      </c>
      <c r="Q1612" s="52" t="str">
        <f t="shared" si="280"/>
        <v/>
      </c>
      <c r="R1612" s="55" t="str">
        <f t="shared" si="281"/>
        <v/>
      </c>
      <c r="S1612" s="52" t="str">
        <f t="shared" si="289"/>
        <v/>
      </c>
      <c r="T1612" s="81" t="str">
        <f t="shared" si="282"/>
        <v/>
      </c>
      <c r="U1612" s="53" t="str">
        <f>IF(S1612="","",COUNTIF($S$7:S1612,"該当２"))</f>
        <v/>
      </c>
      <c r="V1612" s="56" t="str">
        <f t="shared" si="283"/>
        <v/>
      </c>
      <c r="W1612" s="81" t="str">
        <f t="shared" si="284"/>
        <v/>
      </c>
      <c r="X1612" s="53" t="str">
        <f>IF(V1612="","",COUNTIF($V$7:V1612,"該当３"))</f>
        <v/>
      </c>
    </row>
    <row r="1613" spans="1:24">
      <c r="A1613" s="237">
        <v>2020510017</v>
      </c>
      <c r="B1613" s="237">
        <v>20</v>
      </c>
      <c r="C1613" s="238">
        <v>205</v>
      </c>
      <c r="D1613" s="239">
        <v>10</v>
      </c>
      <c r="E1613" s="238">
        <v>17</v>
      </c>
      <c r="F1613" s="237" t="s">
        <v>511</v>
      </c>
      <c r="G1613" s="237" t="s">
        <v>1635</v>
      </c>
      <c r="H1613" s="237" t="s">
        <v>1790</v>
      </c>
      <c r="I1613" s="237" t="s">
        <v>1807</v>
      </c>
      <c r="J1613" s="51"/>
      <c r="K1613" s="52" t="str">
        <f t="shared" si="285"/>
        <v/>
      </c>
      <c r="L1613" s="81" t="str">
        <f t="shared" si="286"/>
        <v/>
      </c>
      <c r="M1613" s="53" t="str">
        <f>IF(K1613="","",COUNTIF($K$7:K1613,"ﾘｽﾄ１"))</f>
        <v/>
      </c>
      <c r="N1613" s="53" t="str">
        <f t="shared" si="287"/>
        <v/>
      </c>
      <c r="O1613" s="54" t="str">
        <f t="shared" si="288"/>
        <v/>
      </c>
      <c r="P1613" s="53" t="str">
        <f t="shared" si="279"/>
        <v/>
      </c>
      <c r="Q1613" s="52" t="str">
        <f t="shared" si="280"/>
        <v/>
      </c>
      <c r="R1613" s="55" t="str">
        <f t="shared" si="281"/>
        <v/>
      </c>
      <c r="S1613" s="52" t="str">
        <f t="shared" si="289"/>
        <v/>
      </c>
      <c r="T1613" s="81" t="str">
        <f t="shared" si="282"/>
        <v/>
      </c>
      <c r="U1613" s="53" t="str">
        <f>IF(S1613="","",COUNTIF($S$7:S1613,"該当２"))</f>
        <v/>
      </c>
      <c r="V1613" s="56" t="str">
        <f t="shared" si="283"/>
        <v/>
      </c>
      <c r="W1613" s="81" t="str">
        <f t="shared" si="284"/>
        <v/>
      </c>
      <c r="X1613" s="53" t="str">
        <f>IF(V1613="","",COUNTIF($V$7:V1613,"該当３"))</f>
        <v/>
      </c>
    </row>
    <row r="1614" spans="1:24">
      <c r="A1614" s="237">
        <v>2020510018</v>
      </c>
      <c r="B1614" s="237">
        <v>20</v>
      </c>
      <c r="C1614" s="238">
        <v>205</v>
      </c>
      <c r="D1614" s="239">
        <v>10</v>
      </c>
      <c r="E1614" s="238">
        <v>18</v>
      </c>
      <c r="F1614" s="237" t="s">
        <v>511</v>
      </c>
      <c r="G1614" s="237" t="s">
        <v>1635</v>
      </c>
      <c r="H1614" s="237" t="s">
        <v>1790</v>
      </c>
      <c r="I1614" s="237" t="s">
        <v>1808</v>
      </c>
      <c r="J1614" s="51"/>
      <c r="K1614" s="52" t="str">
        <f t="shared" si="285"/>
        <v/>
      </c>
      <c r="L1614" s="81" t="str">
        <f t="shared" si="286"/>
        <v/>
      </c>
      <c r="M1614" s="53" t="str">
        <f>IF(K1614="","",COUNTIF($K$7:K1614,"ﾘｽﾄ１"))</f>
        <v/>
      </c>
      <c r="N1614" s="53" t="str">
        <f t="shared" si="287"/>
        <v/>
      </c>
      <c r="O1614" s="54" t="str">
        <f t="shared" si="288"/>
        <v/>
      </c>
      <c r="P1614" s="53" t="str">
        <f t="shared" si="279"/>
        <v/>
      </c>
      <c r="Q1614" s="52" t="str">
        <f t="shared" si="280"/>
        <v/>
      </c>
      <c r="R1614" s="55" t="str">
        <f t="shared" si="281"/>
        <v/>
      </c>
      <c r="S1614" s="52" t="str">
        <f t="shared" si="289"/>
        <v/>
      </c>
      <c r="T1614" s="81" t="str">
        <f t="shared" si="282"/>
        <v/>
      </c>
      <c r="U1614" s="53" t="str">
        <f>IF(S1614="","",COUNTIF($S$7:S1614,"該当２"))</f>
        <v/>
      </c>
      <c r="V1614" s="56" t="str">
        <f t="shared" si="283"/>
        <v/>
      </c>
      <c r="W1614" s="81" t="str">
        <f t="shared" si="284"/>
        <v/>
      </c>
      <c r="X1614" s="53" t="str">
        <f>IF(V1614="","",COUNTIF($V$7:V1614,"該当３"))</f>
        <v/>
      </c>
    </row>
    <row r="1615" spans="1:24">
      <c r="A1615" s="237">
        <v>2020510019</v>
      </c>
      <c r="B1615" s="237">
        <v>20</v>
      </c>
      <c r="C1615" s="238">
        <v>205</v>
      </c>
      <c r="D1615" s="239">
        <v>10</v>
      </c>
      <c r="E1615" s="238">
        <v>19</v>
      </c>
      <c r="F1615" s="237" t="s">
        <v>511</v>
      </c>
      <c r="G1615" s="237" t="s">
        <v>1635</v>
      </c>
      <c r="H1615" s="237" t="s">
        <v>1790</v>
      </c>
      <c r="I1615" s="237" t="s">
        <v>1809</v>
      </c>
      <c r="J1615" s="51"/>
      <c r="K1615" s="52" t="str">
        <f t="shared" si="285"/>
        <v/>
      </c>
      <c r="L1615" s="81" t="str">
        <f t="shared" si="286"/>
        <v/>
      </c>
      <c r="M1615" s="53" t="str">
        <f>IF(K1615="","",COUNTIF($K$7:K1615,"ﾘｽﾄ１"))</f>
        <v/>
      </c>
      <c r="N1615" s="53" t="str">
        <f t="shared" si="287"/>
        <v/>
      </c>
      <c r="O1615" s="54" t="str">
        <f t="shared" si="288"/>
        <v/>
      </c>
      <c r="P1615" s="53" t="str">
        <f t="shared" si="279"/>
        <v/>
      </c>
      <c r="Q1615" s="52" t="str">
        <f t="shared" si="280"/>
        <v/>
      </c>
      <c r="R1615" s="55" t="str">
        <f t="shared" si="281"/>
        <v/>
      </c>
      <c r="S1615" s="52" t="str">
        <f t="shared" si="289"/>
        <v/>
      </c>
      <c r="T1615" s="81" t="str">
        <f t="shared" si="282"/>
        <v/>
      </c>
      <c r="U1615" s="53" t="str">
        <f>IF(S1615="","",COUNTIF($S$7:S1615,"該当２"))</f>
        <v/>
      </c>
      <c r="V1615" s="56" t="str">
        <f t="shared" si="283"/>
        <v/>
      </c>
      <c r="W1615" s="81" t="str">
        <f t="shared" si="284"/>
        <v/>
      </c>
      <c r="X1615" s="53" t="str">
        <f>IF(V1615="","",COUNTIF($V$7:V1615,"該当３"))</f>
        <v/>
      </c>
    </row>
    <row r="1616" spans="1:24">
      <c r="A1616" s="237">
        <v>2020510020</v>
      </c>
      <c r="B1616" s="237">
        <v>20</v>
      </c>
      <c r="C1616" s="238">
        <v>205</v>
      </c>
      <c r="D1616" s="239">
        <v>10</v>
      </c>
      <c r="E1616" s="238">
        <v>20</v>
      </c>
      <c r="F1616" s="237" t="s">
        <v>511</v>
      </c>
      <c r="G1616" s="237" t="s">
        <v>1635</v>
      </c>
      <c r="H1616" s="237" t="s">
        <v>1790</v>
      </c>
      <c r="I1616" s="237" t="s">
        <v>1810</v>
      </c>
      <c r="J1616" s="51"/>
      <c r="K1616" s="52" t="str">
        <f t="shared" si="285"/>
        <v/>
      </c>
      <c r="L1616" s="81" t="str">
        <f t="shared" si="286"/>
        <v/>
      </c>
      <c r="M1616" s="53" t="str">
        <f>IF(K1616="","",COUNTIF($K$7:K1616,"ﾘｽﾄ１"))</f>
        <v/>
      </c>
      <c r="N1616" s="53" t="str">
        <f t="shared" si="287"/>
        <v/>
      </c>
      <c r="O1616" s="54" t="str">
        <f t="shared" si="288"/>
        <v/>
      </c>
      <c r="P1616" s="53" t="str">
        <f t="shared" si="279"/>
        <v/>
      </c>
      <c r="Q1616" s="52" t="str">
        <f t="shared" si="280"/>
        <v/>
      </c>
      <c r="R1616" s="55" t="str">
        <f t="shared" si="281"/>
        <v/>
      </c>
      <c r="S1616" s="52" t="str">
        <f t="shared" si="289"/>
        <v/>
      </c>
      <c r="T1616" s="81" t="str">
        <f t="shared" si="282"/>
        <v/>
      </c>
      <c r="U1616" s="53" t="str">
        <f>IF(S1616="","",COUNTIF($S$7:S1616,"該当２"))</f>
        <v/>
      </c>
      <c r="V1616" s="56" t="str">
        <f t="shared" si="283"/>
        <v/>
      </c>
      <c r="W1616" s="81" t="str">
        <f t="shared" si="284"/>
        <v/>
      </c>
      <c r="X1616" s="53" t="str">
        <f>IF(V1616="","",COUNTIF($V$7:V1616,"該当３"))</f>
        <v/>
      </c>
    </row>
    <row r="1617" spans="1:24">
      <c r="A1617" s="237">
        <v>2020510021</v>
      </c>
      <c r="B1617" s="237">
        <v>20</v>
      </c>
      <c r="C1617" s="238">
        <v>205</v>
      </c>
      <c r="D1617" s="239">
        <v>10</v>
      </c>
      <c r="E1617" s="238">
        <v>21</v>
      </c>
      <c r="F1617" s="237" t="s">
        <v>511</v>
      </c>
      <c r="G1617" s="237" t="s">
        <v>1635</v>
      </c>
      <c r="H1617" s="237" t="s">
        <v>1790</v>
      </c>
      <c r="I1617" s="237" t="s">
        <v>1811</v>
      </c>
      <c r="J1617" s="51"/>
      <c r="K1617" s="52" t="str">
        <f t="shared" si="285"/>
        <v/>
      </c>
      <c r="L1617" s="81" t="str">
        <f t="shared" si="286"/>
        <v/>
      </c>
      <c r="M1617" s="53" t="str">
        <f>IF(K1617="","",COUNTIF($K$7:K1617,"ﾘｽﾄ１"))</f>
        <v/>
      </c>
      <c r="N1617" s="53" t="str">
        <f t="shared" si="287"/>
        <v/>
      </c>
      <c r="O1617" s="54" t="str">
        <f t="shared" si="288"/>
        <v/>
      </c>
      <c r="P1617" s="53" t="str">
        <f t="shared" si="279"/>
        <v/>
      </c>
      <c r="Q1617" s="52" t="str">
        <f t="shared" si="280"/>
        <v/>
      </c>
      <c r="R1617" s="55" t="str">
        <f t="shared" si="281"/>
        <v/>
      </c>
      <c r="S1617" s="52" t="str">
        <f t="shared" si="289"/>
        <v/>
      </c>
      <c r="T1617" s="81" t="str">
        <f t="shared" si="282"/>
        <v/>
      </c>
      <c r="U1617" s="53" t="str">
        <f>IF(S1617="","",COUNTIF($S$7:S1617,"該当２"))</f>
        <v/>
      </c>
      <c r="V1617" s="56" t="str">
        <f t="shared" si="283"/>
        <v/>
      </c>
      <c r="W1617" s="81" t="str">
        <f t="shared" si="284"/>
        <v/>
      </c>
      <c r="X1617" s="53" t="str">
        <f>IF(V1617="","",COUNTIF($V$7:V1617,"該当３"))</f>
        <v/>
      </c>
    </row>
    <row r="1618" spans="1:24">
      <c r="A1618" s="237">
        <v>2020510022</v>
      </c>
      <c r="B1618" s="237">
        <v>20</v>
      </c>
      <c r="C1618" s="238">
        <v>205</v>
      </c>
      <c r="D1618" s="239">
        <v>10</v>
      </c>
      <c r="E1618" s="238">
        <v>22</v>
      </c>
      <c r="F1618" s="237" t="s">
        <v>511</v>
      </c>
      <c r="G1618" s="237" t="s">
        <v>1635</v>
      </c>
      <c r="H1618" s="237" t="s">
        <v>1790</v>
      </c>
      <c r="I1618" s="237" t="s">
        <v>1812</v>
      </c>
      <c r="J1618" s="51"/>
      <c r="K1618" s="52" t="str">
        <f t="shared" si="285"/>
        <v/>
      </c>
      <c r="L1618" s="81" t="str">
        <f t="shared" si="286"/>
        <v/>
      </c>
      <c r="M1618" s="53" t="str">
        <f>IF(K1618="","",COUNTIF($K$7:K1618,"ﾘｽﾄ１"))</f>
        <v/>
      </c>
      <c r="N1618" s="53" t="str">
        <f t="shared" si="287"/>
        <v/>
      </c>
      <c r="O1618" s="54" t="str">
        <f t="shared" si="288"/>
        <v/>
      </c>
      <c r="P1618" s="53" t="str">
        <f t="shared" si="279"/>
        <v/>
      </c>
      <c r="Q1618" s="52" t="str">
        <f t="shared" si="280"/>
        <v/>
      </c>
      <c r="R1618" s="55" t="str">
        <f t="shared" si="281"/>
        <v/>
      </c>
      <c r="S1618" s="52" t="str">
        <f t="shared" si="289"/>
        <v/>
      </c>
      <c r="T1618" s="81" t="str">
        <f t="shared" si="282"/>
        <v/>
      </c>
      <c r="U1618" s="53" t="str">
        <f>IF(S1618="","",COUNTIF($S$7:S1618,"該当２"))</f>
        <v/>
      </c>
      <c r="V1618" s="56" t="str">
        <f t="shared" si="283"/>
        <v/>
      </c>
      <c r="W1618" s="81" t="str">
        <f t="shared" si="284"/>
        <v/>
      </c>
      <c r="X1618" s="53" t="str">
        <f>IF(V1618="","",COUNTIF($V$7:V1618,"該当３"))</f>
        <v/>
      </c>
    </row>
    <row r="1619" spans="1:24">
      <c r="A1619" s="237">
        <v>2020510023</v>
      </c>
      <c r="B1619" s="237">
        <v>20</v>
      </c>
      <c r="C1619" s="238">
        <v>205</v>
      </c>
      <c r="D1619" s="239">
        <v>10</v>
      </c>
      <c r="E1619" s="238">
        <v>23</v>
      </c>
      <c r="F1619" s="237" t="s">
        <v>511</v>
      </c>
      <c r="G1619" s="237" t="s">
        <v>1635</v>
      </c>
      <c r="H1619" s="237" t="s">
        <v>1790</v>
      </c>
      <c r="I1619" s="237" t="s">
        <v>1813</v>
      </c>
      <c r="J1619" s="51"/>
      <c r="K1619" s="52" t="str">
        <f t="shared" si="285"/>
        <v/>
      </c>
      <c r="L1619" s="81" t="str">
        <f t="shared" si="286"/>
        <v/>
      </c>
      <c r="M1619" s="53" t="str">
        <f>IF(K1619="","",COUNTIF($K$7:K1619,"ﾘｽﾄ１"))</f>
        <v/>
      </c>
      <c r="N1619" s="53" t="str">
        <f t="shared" si="287"/>
        <v/>
      </c>
      <c r="O1619" s="54" t="str">
        <f t="shared" si="288"/>
        <v/>
      </c>
      <c r="P1619" s="53" t="str">
        <f t="shared" si="279"/>
        <v/>
      </c>
      <c r="Q1619" s="52" t="str">
        <f t="shared" si="280"/>
        <v/>
      </c>
      <c r="R1619" s="55" t="str">
        <f t="shared" si="281"/>
        <v/>
      </c>
      <c r="S1619" s="52" t="str">
        <f t="shared" si="289"/>
        <v/>
      </c>
      <c r="T1619" s="81" t="str">
        <f t="shared" si="282"/>
        <v/>
      </c>
      <c r="U1619" s="53" t="str">
        <f>IF(S1619="","",COUNTIF($S$7:S1619,"該当２"))</f>
        <v/>
      </c>
      <c r="V1619" s="56" t="str">
        <f t="shared" si="283"/>
        <v/>
      </c>
      <c r="W1619" s="81" t="str">
        <f t="shared" si="284"/>
        <v/>
      </c>
      <c r="X1619" s="53" t="str">
        <f>IF(V1619="","",COUNTIF($V$7:V1619,"該当３"))</f>
        <v/>
      </c>
    </row>
    <row r="1620" spans="1:24">
      <c r="A1620" s="237">
        <v>2020510024</v>
      </c>
      <c r="B1620" s="237">
        <v>20</v>
      </c>
      <c r="C1620" s="238">
        <v>205</v>
      </c>
      <c r="D1620" s="239">
        <v>10</v>
      </c>
      <c r="E1620" s="238">
        <v>24</v>
      </c>
      <c r="F1620" s="237" t="s">
        <v>511</v>
      </c>
      <c r="G1620" s="237" t="s">
        <v>1635</v>
      </c>
      <c r="H1620" s="237" t="s">
        <v>1790</v>
      </c>
      <c r="I1620" s="237" t="s">
        <v>1814</v>
      </c>
      <c r="J1620" s="51"/>
      <c r="K1620" s="52" t="str">
        <f t="shared" si="285"/>
        <v/>
      </c>
      <c r="L1620" s="81" t="str">
        <f t="shared" si="286"/>
        <v/>
      </c>
      <c r="M1620" s="53" t="str">
        <f>IF(K1620="","",COUNTIF($K$7:K1620,"ﾘｽﾄ１"))</f>
        <v/>
      </c>
      <c r="N1620" s="53" t="str">
        <f t="shared" si="287"/>
        <v/>
      </c>
      <c r="O1620" s="54" t="str">
        <f t="shared" si="288"/>
        <v/>
      </c>
      <c r="P1620" s="53" t="str">
        <f t="shared" si="279"/>
        <v/>
      </c>
      <c r="Q1620" s="52" t="str">
        <f t="shared" si="280"/>
        <v/>
      </c>
      <c r="R1620" s="55" t="str">
        <f t="shared" si="281"/>
        <v/>
      </c>
      <c r="S1620" s="52" t="str">
        <f t="shared" si="289"/>
        <v/>
      </c>
      <c r="T1620" s="81" t="str">
        <f t="shared" si="282"/>
        <v/>
      </c>
      <c r="U1620" s="53" t="str">
        <f>IF(S1620="","",COUNTIF($S$7:S1620,"該当２"))</f>
        <v/>
      </c>
      <c r="V1620" s="56" t="str">
        <f t="shared" si="283"/>
        <v/>
      </c>
      <c r="W1620" s="81" t="str">
        <f t="shared" si="284"/>
        <v/>
      </c>
      <c r="X1620" s="53" t="str">
        <f>IF(V1620="","",COUNTIF($V$7:V1620,"該当３"))</f>
        <v/>
      </c>
    </row>
    <row r="1621" spans="1:24">
      <c r="A1621" s="237">
        <v>2020510025</v>
      </c>
      <c r="B1621" s="237">
        <v>20</v>
      </c>
      <c r="C1621" s="238">
        <v>205</v>
      </c>
      <c r="D1621" s="239">
        <v>10</v>
      </c>
      <c r="E1621" s="238">
        <v>25</v>
      </c>
      <c r="F1621" s="237" t="s">
        <v>511</v>
      </c>
      <c r="G1621" s="237" t="s">
        <v>1635</v>
      </c>
      <c r="H1621" s="237" t="s">
        <v>1790</v>
      </c>
      <c r="I1621" s="237" t="s">
        <v>1815</v>
      </c>
      <c r="J1621" s="51"/>
      <c r="K1621" s="52" t="str">
        <f t="shared" si="285"/>
        <v/>
      </c>
      <c r="L1621" s="81" t="str">
        <f t="shared" si="286"/>
        <v/>
      </c>
      <c r="M1621" s="53" t="str">
        <f>IF(K1621="","",COUNTIF($K$7:K1621,"ﾘｽﾄ１"))</f>
        <v/>
      </c>
      <c r="N1621" s="53" t="str">
        <f t="shared" si="287"/>
        <v/>
      </c>
      <c r="O1621" s="54" t="str">
        <f t="shared" si="288"/>
        <v/>
      </c>
      <c r="P1621" s="53" t="str">
        <f t="shared" si="279"/>
        <v/>
      </c>
      <c r="Q1621" s="52" t="str">
        <f t="shared" si="280"/>
        <v/>
      </c>
      <c r="R1621" s="55" t="str">
        <f t="shared" si="281"/>
        <v/>
      </c>
      <c r="S1621" s="52" t="str">
        <f t="shared" si="289"/>
        <v/>
      </c>
      <c r="T1621" s="81" t="str">
        <f t="shared" si="282"/>
        <v/>
      </c>
      <c r="U1621" s="53" t="str">
        <f>IF(S1621="","",COUNTIF($S$7:S1621,"該当２"))</f>
        <v/>
      </c>
      <c r="V1621" s="56" t="str">
        <f t="shared" si="283"/>
        <v/>
      </c>
      <c r="W1621" s="81" t="str">
        <f t="shared" si="284"/>
        <v/>
      </c>
      <c r="X1621" s="53" t="str">
        <f>IF(V1621="","",COUNTIF($V$7:V1621,"該当３"))</f>
        <v/>
      </c>
    </row>
    <row r="1622" spans="1:24">
      <c r="A1622" s="237">
        <v>2020510026</v>
      </c>
      <c r="B1622" s="237">
        <v>20</v>
      </c>
      <c r="C1622" s="238">
        <v>205</v>
      </c>
      <c r="D1622" s="239">
        <v>10</v>
      </c>
      <c r="E1622" s="238">
        <v>26</v>
      </c>
      <c r="F1622" s="237" t="s">
        <v>511</v>
      </c>
      <c r="G1622" s="237" t="s">
        <v>1635</v>
      </c>
      <c r="H1622" s="237" t="s">
        <v>1790</v>
      </c>
      <c r="I1622" s="237" t="s">
        <v>1816</v>
      </c>
      <c r="J1622" s="51"/>
      <c r="K1622" s="52" t="str">
        <f t="shared" si="285"/>
        <v/>
      </c>
      <c r="L1622" s="81" t="str">
        <f t="shared" si="286"/>
        <v/>
      </c>
      <c r="M1622" s="53" t="str">
        <f>IF(K1622="","",COUNTIF($K$7:K1622,"ﾘｽﾄ１"))</f>
        <v/>
      </c>
      <c r="N1622" s="53" t="str">
        <f t="shared" si="287"/>
        <v/>
      </c>
      <c r="O1622" s="54" t="str">
        <f t="shared" si="288"/>
        <v/>
      </c>
      <c r="P1622" s="53" t="str">
        <f t="shared" si="279"/>
        <v/>
      </c>
      <c r="Q1622" s="52" t="str">
        <f t="shared" si="280"/>
        <v/>
      </c>
      <c r="R1622" s="55" t="str">
        <f t="shared" si="281"/>
        <v/>
      </c>
      <c r="S1622" s="52" t="str">
        <f t="shared" si="289"/>
        <v/>
      </c>
      <c r="T1622" s="81" t="str">
        <f t="shared" si="282"/>
        <v/>
      </c>
      <c r="U1622" s="53" t="str">
        <f>IF(S1622="","",COUNTIF($S$7:S1622,"該当２"))</f>
        <v/>
      </c>
      <c r="V1622" s="56" t="str">
        <f t="shared" si="283"/>
        <v/>
      </c>
      <c r="W1622" s="81" t="str">
        <f t="shared" si="284"/>
        <v/>
      </c>
      <c r="X1622" s="53" t="str">
        <f>IF(V1622="","",COUNTIF($V$7:V1622,"該当３"))</f>
        <v/>
      </c>
    </row>
    <row r="1623" spans="1:24">
      <c r="A1623" s="237">
        <v>2020510027</v>
      </c>
      <c r="B1623" s="237">
        <v>20</v>
      </c>
      <c r="C1623" s="238">
        <v>205</v>
      </c>
      <c r="D1623" s="239">
        <v>10</v>
      </c>
      <c r="E1623" s="238">
        <v>27</v>
      </c>
      <c r="F1623" s="237" t="s">
        <v>511</v>
      </c>
      <c r="G1623" s="237" t="s">
        <v>1635</v>
      </c>
      <c r="H1623" s="237" t="s">
        <v>1790</v>
      </c>
      <c r="I1623" s="237" t="s">
        <v>1817</v>
      </c>
      <c r="J1623" s="51"/>
      <c r="K1623" s="52" t="str">
        <f t="shared" si="285"/>
        <v/>
      </c>
      <c r="L1623" s="81" t="str">
        <f t="shared" si="286"/>
        <v/>
      </c>
      <c r="M1623" s="53" t="str">
        <f>IF(K1623="","",COUNTIF($K$7:K1623,"ﾘｽﾄ１"))</f>
        <v/>
      </c>
      <c r="N1623" s="53" t="str">
        <f t="shared" si="287"/>
        <v/>
      </c>
      <c r="O1623" s="54" t="str">
        <f t="shared" si="288"/>
        <v/>
      </c>
      <c r="P1623" s="53" t="str">
        <f t="shared" si="279"/>
        <v/>
      </c>
      <c r="Q1623" s="52" t="str">
        <f t="shared" si="280"/>
        <v/>
      </c>
      <c r="R1623" s="55" t="str">
        <f t="shared" si="281"/>
        <v/>
      </c>
      <c r="S1623" s="52" t="str">
        <f t="shared" si="289"/>
        <v/>
      </c>
      <c r="T1623" s="81" t="str">
        <f t="shared" si="282"/>
        <v/>
      </c>
      <c r="U1623" s="53" t="str">
        <f>IF(S1623="","",COUNTIF($S$7:S1623,"該当２"))</f>
        <v/>
      </c>
      <c r="V1623" s="56" t="str">
        <f t="shared" si="283"/>
        <v/>
      </c>
      <c r="W1623" s="81" t="str">
        <f t="shared" si="284"/>
        <v/>
      </c>
      <c r="X1623" s="53" t="str">
        <f>IF(V1623="","",COUNTIF($V$7:V1623,"該当３"))</f>
        <v/>
      </c>
    </row>
    <row r="1624" spans="1:24">
      <c r="A1624" s="237">
        <v>2020510028</v>
      </c>
      <c r="B1624" s="237">
        <v>20</v>
      </c>
      <c r="C1624" s="238">
        <v>205</v>
      </c>
      <c r="D1624" s="239">
        <v>10</v>
      </c>
      <c r="E1624" s="238">
        <v>28</v>
      </c>
      <c r="F1624" s="237" t="s">
        <v>511</v>
      </c>
      <c r="G1624" s="237" t="s">
        <v>1635</v>
      </c>
      <c r="H1624" s="237" t="s">
        <v>1790</v>
      </c>
      <c r="I1624" s="237" t="s">
        <v>1818</v>
      </c>
      <c r="J1624" s="51"/>
      <c r="K1624" s="52" t="str">
        <f t="shared" si="285"/>
        <v/>
      </c>
      <c r="L1624" s="81" t="str">
        <f t="shared" si="286"/>
        <v/>
      </c>
      <c r="M1624" s="53" t="str">
        <f>IF(K1624="","",COUNTIF($K$7:K1624,"ﾘｽﾄ１"))</f>
        <v/>
      </c>
      <c r="N1624" s="53" t="str">
        <f t="shared" si="287"/>
        <v/>
      </c>
      <c r="O1624" s="54" t="str">
        <f t="shared" si="288"/>
        <v/>
      </c>
      <c r="P1624" s="53" t="str">
        <f t="shared" si="279"/>
        <v/>
      </c>
      <c r="Q1624" s="52" t="str">
        <f t="shared" si="280"/>
        <v/>
      </c>
      <c r="R1624" s="55" t="str">
        <f t="shared" si="281"/>
        <v/>
      </c>
      <c r="S1624" s="52" t="str">
        <f t="shared" si="289"/>
        <v/>
      </c>
      <c r="T1624" s="81" t="str">
        <f t="shared" si="282"/>
        <v/>
      </c>
      <c r="U1624" s="53" t="str">
        <f>IF(S1624="","",COUNTIF($S$7:S1624,"該当２"))</f>
        <v/>
      </c>
      <c r="V1624" s="56" t="str">
        <f t="shared" si="283"/>
        <v/>
      </c>
      <c r="W1624" s="81" t="str">
        <f t="shared" si="284"/>
        <v/>
      </c>
      <c r="X1624" s="53" t="str">
        <f>IF(V1624="","",COUNTIF($V$7:V1624,"該当３"))</f>
        <v/>
      </c>
    </row>
    <row r="1625" spans="1:24">
      <c r="A1625" s="237">
        <v>2020511000</v>
      </c>
      <c r="B1625" s="237">
        <v>20</v>
      </c>
      <c r="C1625" s="238">
        <v>205</v>
      </c>
      <c r="D1625" s="239">
        <v>11</v>
      </c>
      <c r="E1625" s="238">
        <v>0</v>
      </c>
      <c r="F1625" s="237" t="s">
        <v>511</v>
      </c>
      <c r="G1625" s="237" t="s">
        <v>1635</v>
      </c>
      <c r="H1625" s="237" t="s">
        <v>1819</v>
      </c>
      <c r="I1625" s="237"/>
      <c r="J1625" s="51"/>
      <c r="K1625" s="52" t="str">
        <f t="shared" si="285"/>
        <v/>
      </c>
      <c r="L1625" s="81" t="str">
        <f t="shared" si="286"/>
        <v/>
      </c>
      <c r="M1625" s="53" t="str">
        <f>IF(K1625="","",COUNTIF($K$7:K1625,"ﾘｽﾄ１"))</f>
        <v/>
      </c>
      <c r="N1625" s="53" t="str">
        <f t="shared" si="287"/>
        <v/>
      </c>
      <c r="O1625" s="54" t="str">
        <f t="shared" si="288"/>
        <v/>
      </c>
      <c r="P1625" s="53" t="str">
        <f t="shared" si="279"/>
        <v/>
      </c>
      <c r="Q1625" s="52" t="str">
        <f t="shared" si="280"/>
        <v/>
      </c>
      <c r="R1625" s="55" t="str">
        <f t="shared" si="281"/>
        <v/>
      </c>
      <c r="S1625" s="52" t="str">
        <f t="shared" si="289"/>
        <v/>
      </c>
      <c r="T1625" s="81" t="str">
        <f t="shared" si="282"/>
        <v/>
      </c>
      <c r="U1625" s="53" t="str">
        <f>IF(S1625="","",COUNTIF($S$7:S1625,"該当２"))</f>
        <v/>
      </c>
      <c r="V1625" s="56" t="str">
        <f t="shared" si="283"/>
        <v/>
      </c>
      <c r="W1625" s="81" t="str">
        <f t="shared" si="284"/>
        <v/>
      </c>
      <c r="X1625" s="53" t="str">
        <f>IF(V1625="","",COUNTIF($V$7:V1625,"該当３"))</f>
        <v/>
      </c>
    </row>
    <row r="1626" spans="1:24">
      <c r="A1626" s="237">
        <v>2020511001</v>
      </c>
      <c r="B1626" s="237">
        <v>20</v>
      </c>
      <c r="C1626" s="238">
        <v>205</v>
      </c>
      <c r="D1626" s="239">
        <v>11</v>
      </c>
      <c r="E1626" s="238">
        <v>1</v>
      </c>
      <c r="F1626" s="237" t="s">
        <v>511</v>
      </c>
      <c r="G1626" s="237" t="s">
        <v>1635</v>
      </c>
      <c r="H1626" s="237" t="s">
        <v>1819</v>
      </c>
      <c r="I1626" s="237" t="s">
        <v>1820</v>
      </c>
      <c r="J1626" s="51"/>
      <c r="K1626" s="52" t="str">
        <f t="shared" si="285"/>
        <v/>
      </c>
      <c r="L1626" s="81" t="str">
        <f t="shared" si="286"/>
        <v/>
      </c>
      <c r="M1626" s="53" t="str">
        <f>IF(K1626="","",COUNTIF($K$7:K1626,"ﾘｽﾄ１"))</f>
        <v/>
      </c>
      <c r="N1626" s="53" t="str">
        <f t="shared" si="287"/>
        <v/>
      </c>
      <c r="O1626" s="54" t="str">
        <f t="shared" si="288"/>
        <v/>
      </c>
      <c r="P1626" s="53" t="str">
        <f t="shared" si="279"/>
        <v/>
      </c>
      <c r="Q1626" s="52" t="str">
        <f t="shared" si="280"/>
        <v/>
      </c>
      <c r="R1626" s="55" t="str">
        <f t="shared" si="281"/>
        <v/>
      </c>
      <c r="S1626" s="52" t="str">
        <f t="shared" si="289"/>
        <v/>
      </c>
      <c r="T1626" s="81" t="str">
        <f t="shared" si="282"/>
        <v/>
      </c>
      <c r="U1626" s="53" t="str">
        <f>IF(S1626="","",COUNTIF($S$7:S1626,"該当２"))</f>
        <v/>
      </c>
      <c r="V1626" s="56" t="str">
        <f t="shared" si="283"/>
        <v/>
      </c>
      <c r="W1626" s="81" t="str">
        <f t="shared" si="284"/>
        <v/>
      </c>
      <c r="X1626" s="53" t="str">
        <f>IF(V1626="","",COUNTIF($V$7:V1626,"該当３"))</f>
        <v/>
      </c>
    </row>
    <row r="1627" spans="1:24">
      <c r="A1627" s="237">
        <v>2020511002</v>
      </c>
      <c r="B1627" s="237">
        <v>20</v>
      </c>
      <c r="C1627" s="238">
        <v>205</v>
      </c>
      <c r="D1627" s="239">
        <v>11</v>
      </c>
      <c r="E1627" s="238">
        <v>2</v>
      </c>
      <c r="F1627" s="237" t="s">
        <v>511</v>
      </c>
      <c r="G1627" s="237" t="s">
        <v>1635</v>
      </c>
      <c r="H1627" s="237" t="s">
        <v>1819</v>
      </c>
      <c r="I1627" s="237" t="s">
        <v>1821</v>
      </c>
      <c r="J1627" s="51"/>
      <c r="K1627" s="52" t="str">
        <f t="shared" si="285"/>
        <v/>
      </c>
      <c r="L1627" s="81" t="str">
        <f t="shared" si="286"/>
        <v/>
      </c>
      <c r="M1627" s="53" t="str">
        <f>IF(K1627="","",COUNTIF($K$7:K1627,"ﾘｽﾄ１"))</f>
        <v/>
      </c>
      <c r="N1627" s="53" t="str">
        <f t="shared" si="287"/>
        <v/>
      </c>
      <c r="O1627" s="54" t="str">
        <f t="shared" si="288"/>
        <v/>
      </c>
      <c r="P1627" s="53" t="str">
        <f t="shared" si="279"/>
        <v/>
      </c>
      <c r="Q1627" s="52" t="str">
        <f t="shared" si="280"/>
        <v/>
      </c>
      <c r="R1627" s="55" t="str">
        <f t="shared" si="281"/>
        <v/>
      </c>
      <c r="S1627" s="52" t="str">
        <f t="shared" si="289"/>
        <v/>
      </c>
      <c r="T1627" s="81" t="str">
        <f t="shared" si="282"/>
        <v/>
      </c>
      <c r="U1627" s="53" t="str">
        <f>IF(S1627="","",COUNTIF($S$7:S1627,"該当２"))</f>
        <v/>
      </c>
      <c r="V1627" s="56" t="str">
        <f t="shared" si="283"/>
        <v/>
      </c>
      <c r="W1627" s="81" t="str">
        <f t="shared" si="284"/>
        <v/>
      </c>
      <c r="X1627" s="53" t="str">
        <f>IF(V1627="","",COUNTIF($V$7:V1627,"該当３"))</f>
        <v/>
      </c>
    </row>
    <row r="1628" spans="1:24">
      <c r="A1628" s="237">
        <v>2020511003</v>
      </c>
      <c r="B1628" s="237">
        <v>20</v>
      </c>
      <c r="C1628" s="238">
        <v>205</v>
      </c>
      <c r="D1628" s="239">
        <v>11</v>
      </c>
      <c r="E1628" s="238">
        <v>3</v>
      </c>
      <c r="F1628" s="237" t="s">
        <v>511</v>
      </c>
      <c r="G1628" s="237" t="s">
        <v>1635</v>
      </c>
      <c r="H1628" s="237" t="s">
        <v>1819</v>
      </c>
      <c r="I1628" s="237" t="s">
        <v>1822</v>
      </c>
      <c r="J1628" s="51"/>
      <c r="K1628" s="52" t="str">
        <f t="shared" si="285"/>
        <v/>
      </c>
      <c r="L1628" s="81" t="str">
        <f t="shared" si="286"/>
        <v/>
      </c>
      <c r="M1628" s="53" t="str">
        <f>IF(K1628="","",COUNTIF($K$7:K1628,"ﾘｽﾄ１"))</f>
        <v/>
      </c>
      <c r="N1628" s="53" t="str">
        <f t="shared" si="287"/>
        <v/>
      </c>
      <c r="O1628" s="54" t="str">
        <f t="shared" si="288"/>
        <v/>
      </c>
      <c r="P1628" s="53" t="str">
        <f t="shared" si="279"/>
        <v/>
      </c>
      <c r="Q1628" s="52" t="str">
        <f t="shared" si="280"/>
        <v/>
      </c>
      <c r="R1628" s="55" t="str">
        <f t="shared" si="281"/>
        <v/>
      </c>
      <c r="S1628" s="52" t="str">
        <f t="shared" si="289"/>
        <v/>
      </c>
      <c r="T1628" s="81" t="str">
        <f t="shared" si="282"/>
        <v/>
      </c>
      <c r="U1628" s="53" t="str">
        <f>IF(S1628="","",COUNTIF($S$7:S1628,"該当２"))</f>
        <v/>
      </c>
      <c r="V1628" s="56" t="str">
        <f t="shared" si="283"/>
        <v/>
      </c>
      <c r="W1628" s="81" t="str">
        <f t="shared" si="284"/>
        <v/>
      </c>
      <c r="X1628" s="53" t="str">
        <f>IF(V1628="","",COUNTIF($V$7:V1628,"該当３"))</f>
        <v/>
      </c>
    </row>
    <row r="1629" spans="1:24">
      <c r="A1629" s="237">
        <v>2020511004</v>
      </c>
      <c r="B1629" s="237">
        <v>20</v>
      </c>
      <c r="C1629" s="238">
        <v>205</v>
      </c>
      <c r="D1629" s="239">
        <v>11</v>
      </c>
      <c r="E1629" s="238">
        <v>4</v>
      </c>
      <c r="F1629" s="237" t="s">
        <v>511</v>
      </c>
      <c r="G1629" s="237" t="s">
        <v>1635</v>
      </c>
      <c r="H1629" s="237" t="s">
        <v>1819</v>
      </c>
      <c r="I1629" s="237" t="s">
        <v>1823</v>
      </c>
      <c r="J1629" s="51"/>
      <c r="K1629" s="52" t="str">
        <f t="shared" si="285"/>
        <v/>
      </c>
      <c r="L1629" s="81" t="str">
        <f t="shared" si="286"/>
        <v/>
      </c>
      <c r="M1629" s="53" t="str">
        <f>IF(K1629="","",COUNTIF($K$7:K1629,"ﾘｽﾄ１"))</f>
        <v/>
      </c>
      <c r="N1629" s="53" t="str">
        <f t="shared" si="287"/>
        <v/>
      </c>
      <c r="O1629" s="54" t="str">
        <f t="shared" si="288"/>
        <v/>
      </c>
      <c r="P1629" s="53" t="str">
        <f t="shared" si="279"/>
        <v/>
      </c>
      <c r="Q1629" s="52" t="str">
        <f t="shared" si="280"/>
        <v/>
      </c>
      <c r="R1629" s="55" t="str">
        <f t="shared" si="281"/>
        <v/>
      </c>
      <c r="S1629" s="52" t="str">
        <f t="shared" si="289"/>
        <v/>
      </c>
      <c r="T1629" s="81" t="str">
        <f t="shared" si="282"/>
        <v/>
      </c>
      <c r="U1629" s="53" t="str">
        <f>IF(S1629="","",COUNTIF($S$7:S1629,"該当２"))</f>
        <v/>
      </c>
      <c r="V1629" s="56" t="str">
        <f t="shared" si="283"/>
        <v/>
      </c>
      <c r="W1629" s="81" t="str">
        <f t="shared" si="284"/>
        <v/>
      </c>
      <c r="X1629" s="53" t="str">
        <f>IF(V1629="","",COUNTIF($V$7:V1629,"該当３"))</f>
        <v/>
      </c>
    </row>
    <row r="1630" spans="1:24">
      <c r="A1630" s="237">
        <v>2020511005</v>
      </c>
      <c r="B1630" s="237">
        <v>20</v>
      </c>
      <c r="C1630" s="238">
        <v>205</v>
      </c>
      <c r="D1630" s="239">
        <v>11</v>
      </c>
      <c r="E1630" s="238">
        <v>5</v>
      </c>
      <c r="F1630" s="237" t="s">
        <v>511</v>
      </c>
      <c r="G1630" s="237" t="s">
        <v>1635</v>
      </c>
      <c r="H1630" s="237" t="s">
        <v>1819</v>
      </c>
      <c r="I1630" s="237" t="s">
        <v>1824</v>
      </c>
      <c r="J1630" s="51"/>
      <c r="K1630" s="52" t="str">
        <f t="shared" si="285"/>
        <v/>
      </c>
      <c r="L1630" s="81" t="str">
        <f t="shared" si="286"/>
        <v/>
      </c>
      <c r="M1630" s="53" t="str">
        <f>IF(K1630="","",COUNTIF($K$7:K1630,"ﾘｽﾄ１"))</f>
        <v/>
      </c>
      <c r="N1630" s="53" t="str">
        <f t="shared" si="287"/>
        <v/>
      </c>
      <c r="O1630" s="54" t="str">
        <f t="shared" si="288"/>
        <v/>
      </c>
      <c r="P1630" s="53" t="str">
        <f t="shared" si="279"/>
        <v/>
      </c>
      <c r="Q1630" s="52" t="str">
        <f t="shared" si="280"/>
        <v/>
      </c>
      <c r="R1630" s="55" t="str">
        <f t="shared" si="281"/>
        <v/>
      </c>
      <c r="S1630" s="52" t="str">
        <f t="shared" si="289"/>
        <v/>
      </c>
      <c r="T1630" s="81" t="str">
        <f t="shared" si="282"/>
        <v/>
      </c>
      <c r="U1630" s="53" t="str">
        <f>IF(S1630="","",COUNTIF($S$7:S1630,"該当２"))</f>
        <v/>
      </c>
      <c r="V1630" s="56" t="str">
        <f t="shared" si="283"/>
        <v/>
      </c>
      <c r="W1630" s="81" t="str">
        <f t="shared" si="284"/>
        <v/>
      </c>
      <c r="X1630" s="53" t="str">
        <f>IF(V1630="","",COUNTIF($V$7:V1630,"該当３"))</f>
        <v/>
      </c>
    </row>
    <row r="1631" spans="1:24">
      <c r="A1631" s="237">
        <v>2020511006</v>
      </c>
      <c r="B1631" s="237">
        <v>20</v>
      </c>
      <c r="C1631" s="238">
        <v>205</v>
      </c>
      <c r="D1631" s="239">
        <v>11</v>
      </c>
      <c r="E1631" s="238">
        <v>6</v>
      </c>
      <c r="F1631" s="237" t="s">
        <v>511</v>
      </c>
      <c r="G1631" s="237" t="s">
        <v>1635</v>
      </c>
      <c r="H1631" s="237" t="s">
        <v>1819</v>
      </c>
      <c r="I1631" s="237" t="s">
        <v>4</v>
      </c>
      <c r="J1631" s="51"/>
      <c r="K1631" s="52" t="str">
        <f t="shared" si="285"/>
        <v/>
      </c>
      <c r="L1631" s="81" t="str">
        <f t="shared" si="286"/>
        <v/>
      </c>
      <c r="M1631" s="53" t="str">
        <f>IF(K1631="","",COUNTIF($K$7:K1631,"ﾘｽﾄ１"))</f>
        <v/>
      </c>
      <c r="N1631" s="53" t="str">
        <f t="shared" si="287"/>
        <v/>
      </c>
      <c r="O1631" s="54" t="str">
        <f t="shared" si="288"/>
        <v/>
      </c>
      <c r="P1631" s="53" t="str">
        <f t="shared" si="279"/>
        <v/>
      </c>
      <c r="Q1631" s="52" t="str">
        <f t="shared" si="280"/>
        <v/>
      </c>
      <c r="R1631" s="55" t="str">
        <f t="shared" si="281"/>
        <v/>
      </c>
      <c r="S1631" s="52" t="str">
        <f t="shared" si="289"/>
        <v/>
      </c>
      <c r="T1631" s="81" t="str">
        <f t="shared" si="282"/>
        <v/>
      </c>
      <c r="U1631" s="53" t="str">
        <f>IF(S1631="","",COUNTIF($S$7:S1631,"該当２"))</f>
        <v/>
      </c>
      <c r="V1631" s="56" t="str">
        <f t="shared" si="283"/>
        <v/>
      </c>
      <c r="W1631" s="81" t="str">
        <f t="shared" si="284"/>
        <v/>
      </c>
      <c r="X1631" s="53" t="str">
        <f>IF(V1631="","",COUNTIF($V$7:V1631,"該当３"))</f>
        <v/>
      </c>
    </row>
    <row r="1632" spans="1:24">
      <c r="A1632" s="237">
        <v>2020511007</v>
      </c>
      <c r="B1632" s="237">
        <v>20</v>
      </c>
      <c r="C1632" s="238">
        <v>205</v>
      </c>
      <c r="D1632" s="239">
        <v>11</v>
      </c>
      <c r="E1632" s="238">
        <v>7</v>
      </c>
      <c r="F1632" s="237" t="s">
        <v>511</v>
      </c>
      <c r="G1632" s="237" t="s">
        <v>1635</v>
      </c>
      <c r="H1632" s="237" t="s">
        <v>1819</v>
      </c>
      <c r="I1632" s="237" t="s">
        <v>1825</v>
      </c>
      <c r="J1632" s="51"/>
      <c r="K1632" s="52" t="str">
        <f t="shared" si="285"/>
        <v/>
      </c>
      <c r="L1632" s="81" t="str">
        <f t="shared" si="286"/>
        <v/>
      </c>
      <c r="M1632" s="53" t="str">
        <f>IF(K1632="","",COUNTIF($K$7:K1632,"ﾘｽﾄ１"))</f>
        <v/>
      </c>
      <c r="N1632" s="53" t="str">
        <f t="shared" si="287"/>
        <v/>
      </c>
      <c r="O1632" s="54" t="str">
        <f t="shared" si="288"/>
        <v/>
      </c>
      <c r="P1632" s="53" t="str">
        <f t="shared" si="279"/>
        <v/>
      </c>
      <c r="Q1632" s="52" t="str">
        <f t="shared" si="280"/>
        <v/>
      </c>
      <c r="R1632" s="55" t="str">
        <f t="shared" si="281"/>
        <v/>
      </c>
      <c r="S1632" s="52" t="str">
        <f t="shared" si="289"/>
        <v/>
      </c>
      <c r="T1632" s="81" t="str">
        <f t="shared" si="282"/>
        <v/>
      </c>
      <c r="U1632" s="53" t="str">
        <f>IF(S1632="","",COUNTIF($S$7:S1632,"該当２"))</f>
        <v/>
      </c>
      <c r="V1632" s="56" t="str">
        <f t="shared" si="283"/>
        <v/>
      </c>
      <c r="W1632" s="81" t="str">
        <f t="shared" si="284"/>
        <v/>
      </c>
      <c r="X1632" s="53" t="str">
        <f>IF(V1632="","",COUNTIF($V$7:V1632,"該当３"))</f>
        <v/>
      </c>
    </row>
    <row r="1633" spans="1:24">
      <c r="A1633" s="237">
        <v>2020511008</v>
      </c>
      <c r="B1633" s="237">
        <v>20</v>
      </c>
      <c r="C1633" s="238">
        <v>205</v>
      </c>
      <c r="D1633" s="239">
        <v>11</v>
      </c>
      <c r="E1633" s="238">
        <v>8</v>
      </c>
      <c r="F1633" s="237" t="s">
        <v>511</v>
      </c>
      <c r="G1633" s="237" t="s">
        <v>1635</v>
      </c>
      <c r="H1633" s="237" t="s">
        <v>1819</v>
      </c>
      <c r="I1633" s="237" t="s">
        <v>1826</v>
      </c>
      <c r="J1633" s="51"/>
      <c r="K1633" s="52" t="str">
        <f t="shared" si="285"/>
        <v/>
      </c>
      <c r="L1633" s="81" t="str">
        <f t="shared" si="286"/>
        <v/>
      </c>
      <c r="M1633" s="53" t="str">
        <f>IF(K1633="","",COUNTIF($K$7:K1633,"ﾘｽﾄ１"))</f>
        <v/>
      </c>
      <c r="N1633" s="53" t="str">
        <f t="shared" si="287"/>
        <v/>
      </c>
      <c r="O1633" s="54" t="str">
        <f t="shared" si="288"/>
        <v/>
      </c>
      <c r="P1633" s="53" t="str">
        <f t="shared" si="279"/>
        <v/>
      </c>
      <c r="Q1633" s="52" t="str">
        <f t="shared" si="280"/>
        <v/>
      </c>
      <c r="R1633" s="55" t="str">
        <f t="shared" si="281"/>
        <v/>
      </c>
      <c r="S1633" s="52" t="str">
        <f t="shared" si="289"/>
        <v/>
      </c>
      <c r="T1633" s="81" t="str">
        <f t="shared" si="282"/>
        <v/>
      </c>
      <c r="U1633" s="53" t="str">
        <f>IF(S1633="","",COUNTIF($S$7:S1633,"該当２"))</f>
        <v/>
      </c>
      <c r="V1633" s="56" t="str">
        <f t="shared" si="283"/>
        <v/>
      </c>
      <c r="W1633" s="81" t="str">
        <f t="shared" si="284"/>
        <v/>
      </c>
      <c r="X1633" s="53" t="str">
        <f>IF(V1633="","",COUNTIF($V$7:V1633,"該当３"))</f>
        <v/>
      </c>
    </row>
    <row r="1634" spans="1:24">
      <c r="A1634" s="237">
        <v>2020511009</v>
      </c>
      <c r="B1634" s="237">
        <v>20</v>
      </c>
      <c r="C1634" s="238">
        <v>205</v>
      </c>
      <c r="D1634" s="239">
        <v>11</v>
      </c>
      <c r="E1634" s="238">
        <v>9</v>
      </c>
      <c r="F1634" s="237" t="s">
        <v>511</v>
      </c>
      <c r="G1634" s="237" t="s">
        <v>1635</v>
      </c>
      <c r="H1634" s="237" t="s">
        <v>1819</v>
      </c>
      <c r="I1634" s="237" t="s">
        <v>1827</v>
      </c>
      <c r="J1634" s="51"/>
      <c r="K1634" s="52" t="str">
        <f t="shared" si="285"/>
        <v/>
      </c>
      <c r="L1634" s="81" t="str">
        <f t="shared" si="286"/>
        <v/>
      </c>
      <c r="M1634" s="53" t="str">
        <f>IF(K1634="","",COUNTIF($K$7:K1634,"ﾘｽﾄ１"))</f>
        <v/>
      </c>
      <c r="N1634" s="53" t="str">
        <f t="shared" si="287"/>
        <v/>
      </c>
      <c r="O1634" s="54" t="str">
        <f t="shared" si="288"/>
        <v/>
      </c>
      <c r="P1634" s="53" t="str">
        <f t="shared" si="279"/>
        <v/>
      </c>
      <c r="Q1634" s="52" t="str">
        <f t="shared" si="280"/>
        <v/>
      </c>
      <c r="R1634" s="55" t="str">
        <f t="shared" si="281"/>
        <v/>
      </c>
      <c r="S1634" s="52" t="str">
        <f t="shared" si="289"/>
        <v/>
      </c>
      <c r="T1634" s="81" t="str">
        <f t="shared" si="282"/>
        <v/>
      </c>
      <c r="U1634" s="53" t="str">
        <f>IF(S1634="","",COUNTIF($S$7:S1634,"該当２"))</f>
        <v/>
      </c>
      <c r="V1634" s="56" t="str">
        <f t="shared" si="283"/>
        <v/>
      </c>
      <c r="W1634" s="81" t="str">
        <f t="shared" si="284"/>
        <v/>
      </c>
      <c r="X1634" s="53" t="str">
        <f>IF(V1634="","",COUNTIF($V$7:V1634,"該当３"))</f>
        <v/>
      </c>
    </row>
    <row r="1635" spans="1:24">
      <c r="A1635" s="237">
        <v>2020511010</v>
      </c>
      <c r="B1635" s="237">
        <v>20</v>
      </c>
      <c r="C1635" s="238">
        <v>205</v>
      </c>
      <c r="D1635" s="239">
        <v>11</v>
      </c>
      <c r="E1635" s="238">
        <v>10</v>
      </c>
      <c r="F1635" s="237" t="s">
        <v>511</v>
      </c>
      <c r="G1635" s="237" t="s">
        <v>1635</v>
      </c>
      <c r="H1635" s="237" t="s">
        <v>1819</v>
      </c>
      <c r="I1635" s="237" t="s">
        <v>320</v>
      </c>
      <c r="J1635" s="51"/>
      <c r="K1635" s="52" t="str">
        <f t="shared" si="285"/>
        <v/>
      </c>
      <c r="L1635" s="81" t="str">
        <f t="shared" si="286"/>
        <v/>
      </c>
      <c r="M1635" s="53" t="str">
        <f>IF(K1635="","",COUNTIF($K$7:K1635,"ﾘｽﾄ１"))</f>
        <v/>
      </c>
      <c r="N1635" s="53" t="str">
        <f t="shared" si="287"/>
        <v/>
      </c>
      <c r="O1635" s="54" t="str">
        <f t="shared" si="288"/>
        <v/>
      </c>
      <c r="P1635" s="53" t="str">
        <f t="shared" si="279"/>
        <v/>
      </c>
      <c r="Q1635" s="52" t="str">
        <f t="shared" si="280"/>
        <v/>
      </c>
      <c r="R1635" s="55" t="str">
        <f t="shared" si="281"/>
        <v/>
      </c>
      <c r="S1635" s="52" t="str">
        <f t="shared" si="289"/>
        <v/>
      </c>
      <c r="T1635" s="81" t="str">
        <f t="shared" si="282"/>
        <v/>
      </c>
      <c r="U1635" s="53" t="str">
        <f>IF(S1635="","",COUNTIF($S$7:S1635,"該当２"))</f>
        <v/>
      </c>
      <c r="V1635" s="56" t="str">
        <f t="shared" si="283"/>
        <v/>
      </c>
      <c r="W1635" s="81" t="str">
        <f t="shared" si="284"/>
        <v/>
      </c>
      <c r="X1635" s="53" t="str">
        <f>IF(V1635="","",COUNTIF($V$7:V1635,"該当３"))</f>
        <v/>
      </c>
    </row>
    <row r="1636" spans="1:24">
      <c r="A1636" s="237">
        <v>2020511011</v>
      </c>
      <c r="B1636" s="237">
        <v>20</v>
      </c>
      <c r="C1636" s="238">
        <v>205</v>
      </c>
      <c r="D1636" s="239">
        <v>11</v>
      </c>
      <c r="E1636" s="238">
        <v>11</v>
      </c>
      <c r="F1636" s="237" t="s">
        <v>511</v>
      </c>
      <c r="G1636" s="237" t="s">
        <v>1635</v>
      </c>
      <c r="H1636" s="237" t="s">
        <v>1819</v>
      </c>
      <c r="I1636" s="237" t="s">
        <v>564</v>
      </c>
      <c r="J1636" s="51"/>
      <c r="K1636" s="52" t="str">
        <f t="shared" si="285"/>
        <v/>
      </c>
      <c r="L1636" s="81" t="str">
        <f t="shared" si="286"/>
        <v/>
      </c>
      <c r="M1636" s="53" t="str">
        <f>IF(K1636="","",COUNTIF($K$7:K1636,"ﾘｽﾄ１"))</f>
        <v/>
      </c>
      <c r="N1636" s="53" t="str">
        <f t="shared" si="287"/>
        <v/>
      </c>
      <c r="O1636" s="54" t="str">
        <f t="shared" si="288"/>
        <v/>
      </c>
      <c r="P1636" s="53" t="str">
        <f t="shared" si="279"/>
        <v/>
      </c>
      <c r="Q1636" s="52" t="str">
        <f t="shared" si="280"/>
        <v/>
      </c>
      <c r="R1636" s="55" t="str">
        <f t="shared" si="281"/>
        <v/>
      </c>
      <c r="S1636" s="52" t="str">
        <f t="shared" si="289"/>
        <v/>
      </c>
      <c r="T1636" s="81" t="str">
        <f t="shared" si="282"/>
        <v/>
      </c>
      <c r="U1636" s="53" t="str">
        <f>IF(S1636="","",COUNTIF($S$7:S1636,"該当２"))</f>
        <v/>
      </c>
      <c r="V1636" s="56" t="str">
        <f t="shared" si="283"/>
        <v/>
      </c>
      <c r="W1636" s="81" t="str">
        <f t="shared" si="284"/>
        <v/>
      </c>
      <c r="X1636" s="53" t="str">
        <f>IF(V1636="","",COUNTIF($V$7:V1636,"該当３"))</f>
        <v/>
      </c>
    </row>
    <row r="1637" spans="1:24">
      <c r="A1637" s="237">
        <v>2020511012</v>
      </c>
      <c r="B1637" s="237">
        <v>20</v>
      </c>
      <c r="C1637" s="238">
        <v>205</v>
      </c>
      <c r="D1637" s="239">
        <v>11</v>
      </c>
      <c r="E1637" s="238">
        <v>12</v>
      </c>
      <c r="F1637" s="237" t="s">
        <v>511</v>
      </c>
      <c r="G1637" s="237" t="s">
        <v>1635</v>
      </c>
      <c r="H1637" s="237" t="s">
        <v>1819</v>
      </c>
      <c r="I1637" s="237" t="s">
        <v>3</v>
      </c>
      <c r="J1637" s="51"/>
      <c r="K1637" s="52" t="str">
        <f t="shared" si="285"/>
        <v/>
      </c>
      <c r="L1637" s="81" t="str">
        <f t="shared" si="286"/>
        <v/>
      </c>
      <c r="M1637" s="53" t="str">
        <f>IF(K1637="","",COUNTIF($K$7:K1637,"ﾘｽﾄ１"))</f>
        <v/>
      </c>
      <c r="N1637" s="53" t="str">
        <f t="shared" si="287"/>
        <v/>
      </c>
      <c r="O1637" s="54" t="str">
        <f t="shared" si="288"/>
        <v/>
      </c>
      <c r="P1637" s="53" t="str">
        <f t="shared" si="279"/>
        <v/>
      </c>
      <c r="Q1637" s="52" t="str">
        <f t="shared" si="280"/>
        <v/>
      </c>
      <c r="R1637" s="55" t="str">
        <f t="shared" si="281"/>
        <v/>
      </c>
      <c r="S1637" s="52" t="str">
        <f t="shared" si="289"/>
        <v/>
      </c>
      <c r="T1637" s="81" t="str">
        <f t="shared" si="282"/>
        <v/>
      </c>
      <c r="U1637" s="53" t="str">
        <f>IF(S1637="","",COUNTIF($S$7:S1637,"該当２"))</f>
        <v/>
      </c>
      <c r="V1637" s="56" t="str">
        <f t="shared" si="283"/>
        <v/>
      </c>
      <c r="W1637" s="81" t="str">
        <f t="shared" si="284"/>
        <v/>
      </c>
      <c r="X1637" s="53" t="str">
        <f>IF(V1637="","",COUNTIF($V$7:V1637,"該当３"))</f>
        <v/>
      </c>
    </row>
    <row r="1638" spans="1:24">
      <c r="A1638" s="237">
        <v>2020511013</v>
      </c>
      <c r="B1638" s="237">
        <v>20</v>
      </c>
      <c r="C1638" s="238">
        <v>205</v>
      </c>
      <c r="D1638" s="239">
        <v>11</v>
      </c>
      <c r="E1638" s="238">
        <v>13</v>
      </c>
      <c r="F1638" s="237" t="s">
        <v>511</v>
      </c>
      <c r="G1638" s="237" t="s">
        <v>1635</v>
      </c>
      <c r="H1638" s="237" t="s">
        <v>1819</v>
      </c>
      <c r="I1638" s="237" t="s">
        <v>1828</v>
      </c>
      <c r="J1638" s="51"/>
      <c r="K1638" s="52" t="str">
        <f t="shared" si="285"/>
        <v/>
      </c>
      <c r="L1638" s="81" t="str">
        <f t="shared" si="286"/>
        <v/>
      </c>
      <c r="M1638" s="53" t="str">
        <f>IF(K1638="","",COUNTIF($K$7:K1638,"ﾘｽﾄ１"))</f>
        <v/>
      </c>
      <c r="N1638" s="53" t="str">
        <f t="shared" si="287"/>
        <v/>
      </c>
      <c r="O1638" s="54" t="str">
        <f t="shared" si="288"/>
        <v/>
      </c>
      <c r="P1638" s="53" t="str">
        <f t="shared" si="279"/>
        <v/>
      </c>
      <c r="Q1638" s="52" t="str">
        <f t="shared" si="280"/>
        <v/>
      </c>
      <c r="R1638" s="55" t="str">
        <f t="shared" si="281"/>
        <v/>
      </c>
      <c r="S1638" s="52" t="str">
        <f t="shared" si="289"/>
        <v/>
      </c>
      <c r="T1638" s="81" t="str">
        <f t="shared" si="282"/>
        <v/>
      </c>
      <c r="U1638" s="53" t="str">
        <f>IF(S1638="","",COUNTIF($S$7:S1638,"該当２"))</f>
        <v/>
      </c>
      <c r="V1638" s="56" t="str">
        <f t="shared" si="283"/>
        <v/>
      </c>
      <c r="W1638" s="81" t="str">
        <f t="shared" si="284"/>
        <v/>
      </c>
      <c r="X1638" s="53" t="str">
        <f>IF(V1638="","",COUNTIF($V$7:V1638,"該当３"))</f>
        <v/>
      </c>
    </row>
    <row r="1639" spans="1:24">
      <c r="A1639" s="237">
        <v>2020511014</v>
      </c>
      <c r="B1639" s="237">
        <v>20</v>
      </c>
      <c r="C1639" s="238">
        <v>205</v>
      </c>
      <c r="D1639" s="239">
        <v>11</v>
      </c>
      <c r="E1639" s="238">
        <v>14</v>
      </c>
      <c r="F1639" s="237" t="s">
        <v>511</v>
      </c>
      <c r="G1639" s="237" t="s">
        <v>1635</v>
      </c>
      <c r="H1639" s="237" t="s">
        <v>1819</v>
      </c>
      <c r="I1639" s="237" t="s">
        <v>1829</v>
      </c>
      <c r="J1639" s="51"/>
      <c r="K1639" s="52" t="str">
        <f t="shared" si="285"/>
        <v/>
      </c>
      <c r="L1639" s="81" t="str">
        <f t="shared" si="286"/>
        <v/>
      </c>
      <c r="M1639" s="53" t="str">
        <f>IF(K1639="","",COUNTIF($K$7:K1639,"ﾘｽﾄ１"))</f>
        <v/>
      </c>
      <c r="N1639" s="53" t="str">
        <f t="shared" si="287"/>
        <v/>
      </c>
      <c r="O1639" s="54" t="str">
        <f t="shared" si="288"/>
        <v/>
      </c>
      <c r="P1639" s="53" t="str">
        <f t="shared" si="279"/>
        <v/>
      </c>
      <c r="Q1639" s="52" t="str">
        <f t="shared" si="280"/>
        <v/>
      </c>
      <c r="R1639" s="55" t="str">
        <f t="shared" si="281"/>
        <v/>
      </c>
      <c r="S1639" s="52" t="str">
        <f t="shared" si="289"/>
        <v/>
      </c>
      <c r="T1639" s="81" t="str">
        <f t="shared" si="282"/>
        <v/>
      </c>
      <c r="U1639" s="53" t="str">
        <f>IF(S1639="","",COUNTIF($S$7:S1639,"該当２"))</f>
        <v/>
      </c>
      <c r="V1639" s="56" t="str">
        <f t="shared" si="283"/>
        <v/>
      </c>
      <c r="W1639" s="81" t="str">
        <f t="shared" si="284"/>
        <v/>
      </c>
      <c r="X1639" s="53" t="str">
        <f>IF(V1639="","",COUNTIF($V$7:V1639,"該当３"))</f>
        <v/>
      </c>
    </row>
    <row r="1640" spans="1:24">
      <c r="A1640" s="237">
        <v>2020511015</v>
      </c>
      <c r="B1640" s="237">
        <v>20</v>
      </c>
      <c r="C1640" s="238">
        <v>205</v>
      </c>
      <c r="D1640" s="239">
        <v>11</v>
      </c>
      <c r="E1640" s="238">
        <v>15</v>
      </c>
      <c r="F1640" s="237" t="s">
        <v>511</v>
      </c>
      <c r="G1640" s="237" t="s">
        <v>1635</v>
      </c>
      <c r="H1640" s="237" t="s">
        <v>1819</v>
      </c>
      <c r="I1640" s="237" t="s">
        <v>1355</v>
      </c>
      <c r="J1640" s="51"/>
      <c r="K1640" s="52" t="str">
        <f t="shared" si="285"/>
        <v/>
      </c>
      <c r="L1640" s="81" t="str">
        <f t="shared" si="286"/>
        <v/>
      </c>
      <c r="M1640" s="53" t="str">
        <f>IF(K1640="","",COUNTIF($K$7:K1640,"ﾘｽﾄ１"))</f>
        <v/>
      </c>
      <c r="N1640" s="53" t="str">
        <f t="shared" si="287"/>
        <v/>
      </c>
      <c r="O1640" s="54" t="str">
        <f t="shared" si="288"/>
        <v/>
      </c>
      <c r="P1640" s="53" t="str">
        <f t="shared" si="279"/>
        <v/>
      </c>
      <c r="Q1640" s="52" t="str">
        <f t="shared" si="280"/>
        <v/>
      </c>
      <c r="R1640" s="55" t="str">
        <f t="shared" si="281"/>
        <v/>
      </c>
      <c r="S1640" s="52" t="str">
        <f t="shared" si="289"/>
        <v/>
      </c>
      <c r="T1640" s="81" t="str">
        <f t="shared" si="282"/>
        <v/>
      </c>
      <c r="U1640" s="53" t="str">
        <f>IF(S1640="","",COUNTIF($S$7:S1640,"該当２"))</f>
        <v/>
      </c>
      <c r="V1640" s="56" t="str">
        <f t="shared" si="283"/>
        <v/>
      </c>
      <c r="W1640" s="81" t="str">
        <f t="shared" si="284"/>
        <v/>
      </c>
      <c r="X1640" s="53" t="str">
        <f>IF(V1640="","",COUNTIF($V$7:V1640,"該当３"))</f>
        <v/>
      </c>
    </row>
    <row r="1641" spans="1:24">
      <c r="A1641" s="237">
        <v>2020511016</v>
      </c>
      <c r="B1641" s="237">
        <v>20</v>
      </c>
      <c r="C1641" s="238">
        <v>205</v>
      </c>
      <c r="D1641" s="239">
        <v>11</v>
      </c>
      <c r="E1641" s="238">
        <v>16</v>
      </c>
      <c r="F1641" s="237" t="s">
        <v>511</v>
      </c>
      <c r="G1641" s="237" t="s">
        <v>1635</v>
      </c>
      <c r="H1641" s="237" t="s">
        <v>1819</v>
      </c>
      <c r="I1641" s="237" t="s">
        <v>1830</v>
      </c>
      <c r="J1641" s="51"/>
      <c r="K1641" s="52" t="str">
        <f t="shared" si="285"/>
        <v/>
      </c>
      <c r="L1641" s="81" t="str">
        <f t="shared" si="286"/>
        <v/>
      </c>
      <c r="M1641" s="53" t="str">
        <f>IF(K1641="","",COUNTIF($K$7:K1641,"ﾘｽﾄ１"))</f>
        <v/>
      </c>
      <c r="N1641" s="53" t="str">
        <f t="shared" si="287"/>
        <v/>
      </c>
      <c r="O1641" s="54" t="str">
        <f t="shared" si="288"/>
        <v/>
      </c>
      <c r="P1641" s="53" t="str">
        <f t="shared" si="279"/>
        <v/>
      </c>
      <c r="Q1641" s="52" t="str">
        <f t="shared" si="280"/>
        <v/>
      </c>
      <c r="R1641" s="55" t="str">
        <f t="shared" si="281"/>
        <v/>
      </c>
      <c r="S1641" s="52" t="str">
        <f t="shared" si="289"/>
        <v/>
      </c>
      <c r="T1641" s="81" t="str">
        <f t="shared" si="282"/>
        <v/>
      </c>
      <c r="U1641" s="53" t="str">
        <f>IF(S1641="","",COUNTIF($S$7:S1641,"該当２"))</f>
        <v/>
      </c>
      <c r="V1641" s="56" t="str">
        <f t="shared" si="283"/>
        <v/>
      </c>
      <c r="W1641" s="81" t="str">
        <f t="shared" si="284"/>
        <v/>
      </c>
      <c r="X1641" s="53" t="str">
        <f>IF(V1641="","",COUNTIF($V$7:V1641,"該当３"))</f>
        <v/>
      </c>
    </row>
    <row r="1642" spans="1:24">
      <c r="A1642" s="237">
        <v>2020511017</v>
      </c>
      <c r="B1642" s="237">
        <v>20</v>
      </c>
      <c r="C1642" s="238">
        <v>205</v>
      </c>
      <c r="D1642" s="239">
        <v>11</v>
      </c>
      <c r="E1642" s="238">
        <v>17</v>
      </c>
      <c r="F1642" s="237" t="s">
        <v>511</v>
      </c>
      <c r="G1642" s="237" t="s">
        <v>1635</v>
      </c>
      <c r="H1642" s="237" t="s">
        <v>1819</v>
      </c>
      <c r="I1642" s="237" t="s">
        <v>1831</v>
      </c>
      <c r="J1642" s="51"/>
      <c r="K1642" s="52" t="str">
        <f t="shared" si="285"/>
        <v/>
      </c>
      <c r="L1642" s="81" t="str">
        <f t="shared" si="286"/>
        <v/>
      </c>
      <c r="M1642" s="53" t="str">
        <f>IF(K1642="","",COUNTIF($K$7:K1642,"ﾘｽﾄ１"))</f>
        <v/>
      </c>
      <c r="N1642" s="53" t="str">
        <f t="shared" si="287"/>
        <v/>
      </c>
      <c r="O1642" s="54" t="str">
        <f t="shared" si="288"/>
        <v/>
      </c>
      <c r="P1642" s="53" t="str">
        <f t="shared" si="279"/>
        <v/>
      </c>
      <c r="Q1642" s="52" t="str">
        <f t="shared" si="280"/>
        <v/>
      </c>
      <c r="R1642" s="55" t="str">
        <f t="shared" si="281"/>
        <v/>
      </c>
      <c r="S1642" s="52" t="str">
        <f t="shared" si="289"/>
        <v/>
      </c>
      <c r="T1642" s="81" t="str">
        <f t="shared" si="282"/>
        <v/>
      </c>
      <c r="U1642" s="53" t="str">
        <f>IF(S1642="","",COUNTIF($S$7:S1642,"該当２"))</f>
        <v/>
      </c>
      <c r="V1642" s="56" t="str">
        <f t="shared" si="283"/>
        <v/>
      </c>
      <c r="W1642" s="81" t="str">
        <f t="shared" si="284"/>
        <v/>
      </c>
      <c r="X1642" s="53" t="str">
        <f>IF(V1642="","",COUNTIF($V$7:V1642,"該当３"))</f>
        <v/>
      </c>
    </row>
    <row r="1643" spans="1:24">
      <c r="A1643" s="237">
        <v>2020511018</v>
      </c>
      <c r="B1643" s="237">
        <v>20</v>
      </c>
      <c r="C1643" s="238">
        <v>205</v>
      </c>
      <c r="D1643" s="239">
        <v>11</v>
      </c>
      <c r="E1643" s="238">
        <v>18</v>
      </c>
      <c r="F1643" s="237" t="s">
        <v>511</v>
      </c>
      <c r="G1643" s="237" t="s">
        <v>1635</v>
      </c>
      <c r="H1643" s="237" t="s">
        <v>1819</v>
      </c>
      <c r="I1643" s="237" t="s">
        <v>1832</v>
      </c>
      <c r="J1643" s="51"/>
      <c r="K1643" s="52" t="str">
        <f t="shared" si="285"/>
        <v/>
      </c>
      <c r="L1643" s="81" t="str">
        <f t="shared" si="286"/>
        <v/>
      </c>
      <c r="M1643" s="53" t="str">
        <f>IF(K1643="","",COUNTIF($K$7:K1643,"ﾘｽﾄ１"))</f>
        <v/>
      </c>
      <c r="N1643" s="53" t="str">
        <f t="shared" si="287"/>
        <v/>
      </c>
      <c r="O1643" s="54" t="str">
        <f t="shared" si="288"/>
        <v/>
      </c>
      <c r="P1643" s="53" t="str">
        <f t="shared" si="279"/>
        <v/>
      </c>
      <c r="Q1643" s="52" t="str">
        <f t="shared" si="280"/>
        <v/>
      </c>
      <c r="R1643" s="55" t="str">
        <f t="shared" si="281"/>
        <v/>
      </c>
      <c r="S1643" s="52" t="str">
        <f t="shared" si="289"/>
        <v/>
      </c>
      <c r="T1643" s="81" t="str">
        <f t="shared" si="282"/>
        <v/>
      </c>
      <c r="U1643" s="53" t="str">
        <f>IF(S1643="","",COUNTIF($S$7:S1643,"該当２"))</f>
        <v/>
      </c>
      <c r="V1643" s="56" t="str">
        <f t="shared" si="283"/>
        <v/>
      </c>
      <c r="W1643" s="81" t="str">
        <f t="shared" si="284"/>
        <v/>
      </c>
      <c r="X1643" s="53" t="str">
        <f>IF(V1643="","",COUNTIF($V$7:V1643,"該当３"))</f>
        <v/>
      </c>
    </row>
    <row r="1644" spans="1:24">
      <c r="A1644" s="237">
        <v>2020511019</v>
      </c>
      <c r="B1644" s="237">
        <v>20</v>
      </c>
      <c r="C1644" s="238">
        <v>205</v>
      </c>
      <c r="D1644" s="239">
        <v>11</v>
      </c>
      <c r="E1644" s="238">
        <v>19</v>
      </c>
      <c r="F1644" s="237" t="s">
        <v>511</v>
      </c>
      <c r="G1644" s="237" t="s">
        <v>1635</v>
      </c>
      <c r="H1644" s="237" t="s">
        <v>1819</v>
      </c>
      <c r="I1644" s="237" t="s">
        <v>1833</v>
      </c>
      <c r="J1644" s="51"/>
      <c r="K1644" s="52" t="str">
        <f t="shared" si="285"/>
        <v/>
      </c>
      <c r="L1644" s="81" t="str">
        <f t="shared" si="286"/>
        <v/>
      </c>
      <c r="M1644" s="53" t="str">
        <f>IF(K1644="","",COUNTIF($K$7:K1644,"ﾘｽﾄ１"))</f>
        <v/>
      </c>
      <c r="N1644" s="53" t="str">
        <f t="shared" si="287"/>
        <v/>
      </c>
      <c r="O1644" s="54" t="str">
        <f t="shared" si="288"/>
        <v/>
      </c>
      <c r="P1644" s="53" t="str">
        <f t="shared" si="279"/>
        <v/>
      </c>
      <c r="Q1644" s="52" t="str">
        <f t="shared" si="280"/>
        <v/>
      </c>
      <c r="R1644" s="55" t="str">
        <f t="shared" si="281"/>
        <v/>
      </c>
      <c r="S1644" s="52" t="str">
        <f t="shared" si="289"/>
        <v/>
      </c>
      <c r="T1644" s="81" t="str">
        <f t="shared" si="282"/>
        <v/>
      </c>
      <c r="U1644" s="53" t="str">
        <f>IF(S1644="","",COUNTIF($S$7:S1644,"該当２"))</f>
        <v/>
      </c>
      <c r="V1644" s="56" t="str">
        <f t="shared" si="283"/>
        <v/>
      </c>
      <c r="W1644" s="81" t="str">
        <f t="shared" si="284"/>
        <v/>
      </c>
      <c r="X1644" s="53" t="str">
        <f>IF(V1644="","",COUNTIF($V$7:V1644,"該当３"))</f>
        <v/>
      </c>
    </row>
    <row r="1645" spans="1:24">
      <c r="A1645" s="237">
        <v>2020511020</v>
      </c>
      <c r="B1645" s="237">
        <v>20</v>
      </c>
      <c r="C1645" s="238">
        <v>205</v>
      </c>
      <c r="D1645" s="239">
        <v>11</v>
      </c>
      <c r="E1645" s="238">
        <v>20</v>
      </c>
      <c r="F1645" s="237" t="s">
        <v>511</v>
      </c>
      <c r="G1645" s="237" t="s">
        <v>1635</v>
      </c>
      <c r="H1645" s="237" t="s">
        <v>1819</v>
      </c>
      <c r="I1645" s="237" t="s">
        <v>298</v>
      </c>
      <c r="J1645" s="51"/>
      <c r="K1645" s="52" t="str">
        <f t="shared" si="285"/>
        <v/>
      </c>
      <c r="L1645" s="81" t="str">
        <f t="shared" si="286"/>
        <v/>
      </c>
      <c r="M1645" s="53" t="str">
        <f>IF(K1645="","",COUNTIF($K$7:K1645,"ﾘｽﾄ１"))</f>
        <v/>
      </c>
      <c r="N1645" s="53" t="str">
        <f t="shared" si="287"/>
        <v/>
      </c>
      <c r="O1645" s="54" t="str">
        <f t="shared" si="288"/>
        <v/>
      </c>
      <c r="P1645" s="53" t="str">
        <f t="shared" si="279"/>
        <v/>
      </c>
      <c r="Q1645" s="52" t="str">
        <f t="shared" si="280"/>
        <v/>
      </c>
      <c r="R1645" s="55" t="str">
        <f t="shared" si="281"/>
        <v/>
      </c>
      <c r="S1645" s="52" t="str">
        <f t="shared" si="289"/>
        <v/>
      </c>
      <c r="T1645" s="81" t="str">
        <f t="shared" si="282"/>
        <v/>
      </c>
      <c r="U1645" s="53" t="str">
        <f>IF(S1645="","",COUNTIF($S$7:S1645,"該当２"))</f>
        <v/>
      </c>
      <c r="V1645" s="56" t="str">
        <f t="shared" si="283"/>
        <v/>
      </c>
      <c r="W1645" s="81" t="str">
        <f t="shared" si="284"/>
        <v/>
      </c>
      <c r="X1645" s="53" t="str">
        <f>IF(V1645="","",COUNTIF($V$7:V1645,"該当３"))</f>
        <v/>
      </c>
    </row>
    <row r="1646" spans="1:24">
      <c r="A1646" s="237">
        <v>2020511021</v>
      </c>
      <c r="B1646" s="237">
        <v>20</v>
      </c>
      <c r="C1646" s="238">
        <v>205</v>
      </c>
      <c r="D1646" s="239">
        <v>11</v>
      </c>
      <c r="E1646" s="238">
        <v>21</v>
      </c>
      <c r="F1646" s="237" t="s">
        <v>511</v>
      </c>
      <c r="G1646" s="237" t="s">
        <v>1635</v>
      </c>
      <c r="H1646" s="237" t="s">
        <v>1819</v>
      </c>
      <c r="I1646" s="237" t="s">
        <v>1834</v>
      </c>
      <c r="J1646" s="51"/>
      <c r="K1646" s="52" t="str">
        <f t="shared" si="285"/>
        <v/>
      </c>
      <c r="L1646" s="81" t="str">
        <f t="shared" si="286"/>
        <v/>
      </c>
      <c r="M1646" s="53" t="str">
        <f>IF(K1646="","",COUNTIF($K$7:K1646,"ﾘｽﾄ１"))</f>
        <v/>
      </c>
      <c r="N1646" s="53" t="str">
        <f t="shared" si="287"/>
        <v/>
      </c>
      <c r="O1646" s="54" t="str">
        <f t="shared" si="288"/>
        <v/>
      </c>
      <c r="P1646" s="53" t="str">
        <f t="shared" si="279"/>
        <v/>
      </c>
      <c r="Q1646" s="52" t="str">
        <f t="shared" si="280"/>
        <v/>
      </c>
      <c r="R1646" s="55" t="str">
        <f t="shared" si="281"/>
        <v/>
      </c>
      <c r="S1646" s="52" t="str">
        <f t="shared" si="289"/>
        <v/>
      </c>
      <c r="T1646" s="81" t="str">
        <f t="shared" si="282"/>
        <v/>
      </c>
      <c r="U1646" s="53" t="str">
        <f>IF(S1646="","",COUNTIF($S$7:S1646,"該当２"))</f>
        <v/>
      </c>
      <c r="V1646" s="56" t="str">
        <f t="shared" si="283"/>
        <v/>
      </c>
      <c r="W1646" s="81" t="str">
        <f t="shared" si="284"/>
        <v/>
      </c>
      <c r="X1646" s="53" t="str">
        <f>IF(V1646="","",COUNTIF($V$7:V1646,"該当３"))</f>
        <v/>
      </c>
    </row>
    <row r="1647" spans="1:24">
      <c r="A1647" s="237">
        <v>2020511022</v>
      </c>
      <c r="B1647" s="237">
        <v>20</v>
      </c>
      <c r="C1647" s="238">
        <v>205</v>
      </c>
      <c r="D1647" s="239">
        <v>11</v>
      </c>
      <c r="E1647" s="238">
        <v>22</v>
      </c>
      <c r="F1647" s="237" t="s">
        <v>511</v>
      </c>
      <c r="G1647" s="237" t="s">
        <v>1635</v>
      </c>
      <c r="H1647" s="237" t="s">
        <v>1819</v>
      </c>
      <c r="I1647" s="237" t="s">
        <v>1835</v>
      </c>
      <c r="J1647" s="51"/>
      <c r="K1647" s="52" t="str">
        <f t="shared" si="285"/>
        <v/>
      </c>
      <c r="L1647" s="81" t="str">
        <f t="shared" si="286"/>
        <v/>
      </c>
      <c r="M1647" s="53" t="str">
        <f>IF(K1647="","",COUNTIF($K$7:K1647,"ﾘｽﾄ１"))</f>
        <v/>
      </c>
      <c r="N1647" s="53" t="str">
        <f t="shared" si="287"/>
        <v/>
      </c>
      <c r="O1647" s="54" t="str">
        <f t="shared" si="288"/>
        <v/>
      </c>
      <c r="P1647" s="53" t="str">
        <f t="shared" si="279"/>
        <v/>
      </c>
      <c r="Q1647" s="52" t="str">
        <f t="shared" si="280"/>
        <v/>
      </c>
      <c r="R1647" s="55" t="str">
        <f t="shared" si="281"/>
        <v/>
      </c>
      <c r="S1647" s="52" t="str">
        <f t="shared" si="289"/>
        <v/>
      </c>
      <c r="T1647" s="81" t="str">
        <f t="shared" si="282"/>
        <v/>
      </c>
      <c r="U1647" s="53" t="str">
        <f>IF(S1647="","",COUNTIF($S$7:S1647,"該当２"))</f>
        <v/>
      </c>
      <c r="V1647" s="56" t="str">
        <f t="shared" si="283"/>
        <v/>
      </c>
      <c r="W1647" s="81" t="str">
        <f t="shared" si="284"/>
        <v/>
      </c>
      <c r="X1647" s="53" t="str">
        <f>IF(V1647="","",COUNTIF($V$7:V1647,"該当３"))</f>
        <v/>
      </c>
    </row>
    <row r="1648" spans="1:24">
      <c r="A1648" s="237">
        <v>2020511023</v>
      </c>
      <c r="B1648" s="237">
        <v>20</v>
      </c>
      <c r="C1648" s="238">
        <v>205</v>
      </c>
      <c r="D1648" s="239">
        <v>11</v>
      </c>
      <c r="E1648" s="238">
        <v>23</v>
      </c>
      <c r="F1648" s="237" t="s">
        <v>511</v>
      </c>
      <c r="G1648" s="237" t="s">
        <v>1635</v>
      </c>
      <c r="H1648" s="237" t="s">
        <v>1819</v>
      </c>
      <c r="I1648" s="237" t="s">
        <v>1836</v>
      </c>
      <c r="J1648" s="51"/>
      <c r="K1648" s="52" t="str">
        <f t="shared" si="285"/>
        <v/>
      </c>
      <c r="L1648" s="81" t="str">
        <f t="shared" si="286"/>
        <v/>
      </c>
      <c r="M1648" s="53" t="str">
        <f>IF(K1648="","",COUNTIF($K$7:K1648,"ﾘｽﾄ１"))</f>
        <v/>
      </c>
      <c r="N1648" s="53" t="str">
        <f t="shared" si="287"/>
        <v/>
      </c>
      <c r="O1648" s="54" t="str">
        <f t="shared" si="288"/>
        <v/>
      </c>
      <c r="P1648" s="53" t="str">
        <f t="shared" si="279"/>
        <v/>
      </c>
      <c r="Q1648" s="52" t="str">
        <f t="shared" si="280"/>
        <v/>
      </c>
      <c r="R1648" s="55" t="str">
        <f t="shared" si="281"/>
        <v/>
      </c>
      <c r="S1648" s="52" t="str">
        <f t="shared" si="289"/>
        <v/>
      </c>
      <c r="T1648" s="81" t="str">
        <f t="shared" si="282"/>
        <v/>
      </c>
      <c r="U1648" s="53" t="str">
        <f>IF(S1648="","",COUNTIF($S$7:S1648,"該当２"))</f>
        <v/>
      </c>
      <c r="V1648" s="56" t="str">
        <f t="shared" si="283"/>
        <v/>
      </c>
      <c r="W1648" s="81" t="str">
        <f t="shared" si="284"/>
        <v/>
      </c>
      <c r="X1648" s="53" t="str">
        <f>IF(V1648="","",COUNTIF($V$7:V1648,"該当３"))</f>
        <v/>
      </c>
    </row>
    <row r="1649" spans="1:24">
      <c r="A1649" s="237">
        <v>2020512000</v>
      </c>
      <c r="B1649" s="237">
        <v>20</v>
      </c>
      <c r="C1649" s="238">
        <v>205</v>
      </c>
      <c r="D1649" s="239">
        <v>12</v>
      </c>
      <c r="E1649" s="238">
        <v>0</v>
      </c>
      <c r="F1649" s="237" t="s">
        <v>511</v>
      </c>
      <c r="G1649" s="237" t="s">
        <v>1635</v>
      </c>
      <c r="H1649" s="237" t="s">
        <v>1837</v>
      </c>
      <c r="I1649" s="237"/>
      <c r="J1649" s="51"/>
      <c r="K1649" s="52" t="str">
        <f t="shared" si="285"/>
        <v/>
      </c>
      <c r="L1649" s="81" t="str">
        <f t="shared" si="286"/>
        <v/>
      </c>
      <c r="M1649" s="53" t="str">
        <f>IF(K1649="","",COUNTIF($K$7:K1649,"ﾘｽﾄ１"))</f>
        <v/>
      </c>
      <c r="N1649" s="53" t="str">
        <f t="shared" si="287"/>
        <v/>
      </c>
      <c r="O1649" s="54" t="str">
        <f t="shared" si="288"/>
        <v/>
      </c>
      <c r="P1649" s="53" t="str">
        <f t="shared" si="279"/>
        <v/>
      </c>
      <c r="Q1649" s="52" t="str">
        <f t="shared" si="280"/>
        <v/>
      </c>
      <c r="R1649" s="55" t="str">
        <f t="shared" si="281"/>
        <v/>
      </c>
      <c r="S1649" s="52" t="str">
        <f t="shared" si="289"/>
        <v/>
      </c>
      <c r="T1649" s="81" t="str">
        <f t="shared" si="282"/>
        <v/>
      </c>
      <c r="U1649" s="53" t="str">
        <f>IF(S1649="","",COUNTIF($S$7:S1649,"該当２"))</f>
        <v/>
      </c>
      <c r="V1649" s="56" t="str">
        <f t="shared" si="283"/>
        <v/>
      </c>
      <c r="W1649" s="81" t="str">
        <f t="shared" si="284"/>
        <v/>
      </c>
      <c r="X1649" s="53" t="str">
        <f>IF(V1649="","",COUNTIF($V$7:V1649,"該当３"))</f>
        <v/>
      </c>
    </row>
    <row r="1650" spans="1:24">
      <c r="A1650" s="237">
        <v>2020512001</v>
      </c>
      <c r="B1650" s="237">
        <v>20</v>
      </c>
      <c r="C1650" s="238">
        <v>205</v>
      </c>
      <c r="D1650" s="239">
        <v>12</v>
      </c>
      <c r="E1650" s="238">
        <v>1</v>
      </c>
      <c r="F1650" s="237" t="s">
        <v>511</v>
      </c>
      <c r="G1650" s="237" t="s">
        <v>1635</v>
      </c>
      <c r="H1650" s="237" t="s">
        <v>1837</v>
      </c>
      <c r="I1650" s="237" t="s">
        <v>1838</v>
      </c>
      <c r="J1650" s="51"/>
      <c r="K1650" s="52" t="str">
        <f t="shared" si="285"/>
        <v/>
      </c>
      <c r="L1650" s="81" t="str">
        <f t="shared" si="286"/>
        <v/>
      </c>
      <c r="M1650" s="53" t="str">
        <f>IF(K1650="","",COUNTIF($K$7:K1650,"ﾘｽﾄ１"))</f>
        <v/>
      </c>
      <c r="N1650" s="53" t="str">
        <f t="shared" si="287"/>
        <v/>
      </c>
      <c r="O1650" s="54" t="str">
        <f t="shared" si="288"/>
        <v/>
      </c>
      <c r="P1650" s="53" t="str">
        <f t="shared" si="279"/>
        <v/>
      </c>
      <c r="Q1650" s="52" t="str">
        <f t="shared" si="280"/>
        <v/>
      </c>
      <c r="R1650" s="55" t="str">
        <f t="shared" si="281"/>
        <v/>
      </c>
      <c r="S1650" s="52" t="str">
        <f t="shared" si="289"/>
        <v/>
      </c>
      <c r="T1650" s="81" t="str">
        <f t="shared" si="282"/>
        <v/>
      </c>
      <c r="U1650" s="53" t="str">
        <f>IF(S1650="","",COUNTIF($S$7:S1650,"該当２"))</f>
        <v/>
      </c>
      <c r="V1650" s="56" t="str">
        <f t="shared" si="283"/>
        <v/>
      </c>
      <c r="W1650" s="81" t="str">
        <f t="shared" si="284"/>
        <v/>
      </c>
      <c r="X1650" s="53" t="str">
        <f>IF(V1650="","",COUNTIF($V$7:V1650,"該当３"))</f>
        <v/>
      </c>
    </row>
    <row r="1651" spans="1:24">
      <c r="A1651" s="237">
        <v>2020512002</v>
      </c>
      <c r="B1651" s="237">
        <v>20</v>
      </c>
      <c r="C1651" s="238">
        <v>205</v>
      </c>
      <c r="D1651" s="239">
        <v>12</v>
      </c>
      <c r="E1651" s="238">
        <v>2</v>
      </c>
      <c r="F1651" s="237" t="s">
        <v>511</v>
      </c>
      <c r="G1651" s="237" t="s">
        <v>1635</v>
      </c>
      <c r="H1651" s="237" t="s">
        <v>1837</v>
      </c>
      <c r="I1651" s="237" t="s">
        <v>1839</v>
      </c>
      <c r="J1651" s="51"/>
      <c r="K1651" s="52" t="str">
        <f t="shared" si="285"/>
        <v/>
      </c>
      <c r="L1651" s="81" t="str">
        <f t="shared" si="286"/>
        <v/>
      </c>
      <c r="M1651" s="53" t="str">
        <f>IF(K1651="","",COUNTIF($K$7:K1651,"ﾘｽﾄ１"))</f>
        <v/>
      </c>
      <c r="N1651" s="53" t="str">
        <f t="shared" si="287"/>
        <v/>
      </c>
      <c r="O1651" s="54" t="str">
        <f t="shared" si="288"/>
        <v/>
      </c>
      <c r="P1651" s="53" t="str">
        <f t="shared" si="279"/>
        <v/>
      </c>
      <c r="Q1651" s="52" t="str">
        <f t="shared" si="280"/>
        <v/>
      </c>
      <c r="R1651" s="55" t="str">
        <f t="shared" si="281"/>
        <v/>
      </c>
      <c r="S1651" s="52" t="str">
        <f t="shared" si="289"/>
        <v/>
      </c>
      <c r="T1651" s="81" t="str">
        <f t="shared" si="282"/>
        <v/>
      </c>
      <c r="U1651" s="53" t="str">
        <f>IF(S1651="","",COUNTIF($S$7:S1651,"該当２"))</f>
        <v/>
      </c>
      <c r="V1651" s="56" t="str">
        <f t="shared" si="283"/>
        <v/>
      </c>
      <c r="W1651" s="81" t="str">
        <f t="shared" si="284"/>
        <v/>
      </c>
      <c r="X1651" s="53" t="str">
        <f>IF(V1651="","",COUNTIF($V$7:V1651,"該当３"))</f>
        <v/>
      </c>
    </row>
    <row r="1652" spans="1:24">
      <c r="A1652" s="237">
        <v>2020512003</v>
      </c>
      <c r="B1652" s="237">
        <v>20</v>
      </c>
      <c r="C1652" s="238">
        <v>205</v>
      </c>
      <c r="D1652" s="239">
        <v>12</v>
      </c>
      <c r="E1652" s="238">
        <v>3</v>
      </c>
      <c r="F1652" s="237" t="s">
        <v>511</v>
      </c>
      <c r="G1652" s="237" t="s">
        <v>1635</v>
      </c>
      <c r="H1652" s="237" t="s">
        <v>1837</v>
      </c>
      <c r="I1652" s="237" t="s">
        <v>1021</v>
      </c>
      <c r="J1652" s="51"/>
      <c r="K1652" s="52" t="str">
        <f t="shared" si="285"/>
        <v/>
      </c>
      <c r="L1652" s="81" t="str">
        <f t="shared" si="286"/>
        <v/>
      </c>
      <c r="M1652" s="53" t="str">
        <f>IF(K1652="","",COUNTIF($K$7:K1652,"ﾘｽﾄ１"))</f>
        <v/>
      </c>
      <c r="N1652" s="53" t="str">
        <f t="shared" si="287"/>
        <v/>
      </c>
      <c r="O1652" s="54" t="str">
        <f t="shared" si="288"/>
        <v/>
      </c>
      <c r="P1652" s="53" t="str">
        <f t="shared" si="279"/>
        <v/>
      </c>
      <c r="Q1652" s="52" t="str">
        <f t="shared" si="280"/>
        <v/>
      </c>
      <c r="R1652" s="55" t="str">
        <f t="shared" si="281"/>
        <v/>
      </c>
      <c r="S1652" s="52" t="str">
        <f t="shared" si="289"/>
        <v/>
      </c>
      <c r="T1652" s="81" t="str">
        <f t="shared" si="282"/>
        <v/>
      </c>
      <c r="U1652" s="53" t="str">
        <f>IF(S1652="","",COUNTIF($S$7:S1652,"該当２"))</f>
        <v/>
      </c>
      <c r="V1652" s="56" t="str">
        <f t="shared" si="283"/>
        <v/>
      </c>
      <c r="W1652" s="81" t="str">
        <f t="shared" si="284"/>
        <v/>
      </c>
      <c r="X1652" s="53" t="str">
        <f>IF(V1652="","",COUNTIF($V$7:V1652,"該当３"))</f>
        <v/>
      </c>
    </row>
    <row r="1653" spans="1:24">
      <c r="A1653" s="237">
        <v>2020512004</v>
      </c>
      <c r="B1653" s="237">
        <v>20</v>
      </c>
      <c r="C1653" s="238">
        <v>205</v>
      </c>
      <c r="D1653" s="239">
        <v>12</v>
      </c>
      <c r="E1653" s="238">
        <v>4</v>
      </c>
      <c r="F1653" s="237" t="s">
        <v>511</v>
      </c>
      <c r="G1653" s="237" t="s">
        <v>1635</v>
      </c>
      <c r="H1653" s="237" t="s">
        <v>1837</v>
      </c>
      <c r="I1653" s="237" t="s">
        <v>1840</v>
      </c>
      <c r="J1653" s="51"/>
      <c r="K1653" s="52" t="str">
        <f t="shared" si="285"/>
        <v/>
      </c>
      <c r="L1653" s="81" t="str">
        <f t="shared" si="286"/>
        <v/>
      </c>
      <c r="M1653" s="53" t="str">
        <f>IF(K1653="","",COUNTIF($K$7:K1653,"ﾘｽﾄ１"))</f>
        <v/>
      </c>
      <c r="N1653" s="53" t="str">
        <f t="shared" si="287"/>
        <v/>
      </c>
      <c r="O1653" s="54" t="str">
        <f t="shared" si="288"/>
        <v/>
      </c>
      <c r="P1653" s="53" t="str">
        <f t="shared" si="279"/>
        <v/>
      </c>
      <c r="Q1653" s="52" t="str">
        <f t="shared" si="280"/>
        <v/>
      </c>
      <c r="R1653" s="55" t="str">
        <f t="shared" si="281"/>
        <v/>
      </c>
      <c r="S1653" s="52" t="str">
        <f t="shared" si="289"/>
        <v/>
      </c>
      <c r="T1653" s="81" t="str">
        <f t="shared" si="282"/>
        <v/>
      </c>
      <c r="U1653" s="53" t="str">
        <f>IF(S1653="","",COUNTIF($S$7:S1653,"該当２"))</f>
        <v/>
      </c>
      <c r="V1653" s="56" t="str">
        <f t="shared" si="283"/>
        <v/>
      </c>
      <c r="W1653" s="81" t="str">
        <f t="shared" si="284"/>
        <v/>
      </c>
      <c r="X1653" s="53" t="str">
        <f>IF(V1653="","",COUNTIF($V$7:V1653,"該当３"))</f>
        <v/>
      </c>
    </row>
    <row r="1654" spans="1:24">
      <c r="A1654" s="237">
        <v>2020512005</v>
      </c>
      <c r="B1654" s="237">
        <v>20</v>
      </c>
      <c r="C1654" s="238">
        <v>205</v>
      </c>
      <c r="D1654" s="239">
        <v>12</v>
      </c>
      <c r="E1654" s="238">
        <v>5</v>
      </c>
      <c r="F1654" s="237" t="s">
        <v>511</v>
      </c>
      <c r="G1654" s="237" t="s">
        <v>1635</v>
      </c>
      <c r="H1654" s="237" t="s">
        <v>1837</v>
      </c>
      <c r="I1654" s="237" t="s">
        <v>1841</v>
      </c>
      <c r="J1654" s="51"/>
      <c r="K1654" s="52" t="str">
        <f t="shared" si="285"/>
        <v/>
      </c>
      <c r="L1654" s="81" t="str">
        <f t="shared" si="286"/>
        <v/>
      </c>
      <c r="M1654" s="53" t="str">
        <f>IF(K1654="","",COUNTIF($K$7:K1654,"ﾘｽﾄ１"))</f>
        <v/>
      </c>
      <c r="N1654" s="53" t="str">
        <f t="shared" si="287"/>
        <v/>
      </c>
      <c r="O1654" s="54" t="str">
        <f t="shared" si="288"/>
        <v/>
      </c>
      <c r="P1654" s="53" t="str">
        <f t="shared" si="279"/>
        <v/>
      </c>
      <c r="Q1654" s="52" t="str">
        <f t="shared" si="280"/>
        <v/>
      </c>
      <c r="R1654" s="55" t="str">
        <f t="shared" si="281"/>
        <v/>
      </c>
      <c r="S1654" s="52" t="str">
        <f t="shared" si="289"/>
        <v/>
      </c>
      <c r="T1654" s="81" t="str">
        <f t="shared" si="282"/>
        <v/>
      </c>
      <c r="U1654" s="53" t="str">
        <f>IF(S1654="","",COUNTIF($S$7:S1654,"該当２"))</f>
        <v/>
      </c>
      <c r="V1654" s="56" t="str">
        <f t="shared" si="283"/>
        <v/>
      </c>
      <c r="W1654" s="81" t="str">
        <f t="shared" si="284"/>
        <v/>
      </c>
      <c r="X1654" s="53" t="str">
        <f>IF(V1654="","",COUNTIF($V$7:V1654,"該当３"))</f>
        <v/>
      </c>
    </row>
    <row r="1655" spans="1:24">
      <c r="A1655" s="237">
        <v>2020512006</v>
      </c>
      <c r="B1655" s="237">
        <v>20</v>
      </c>
      <c r="C1655" s="238">
        <v>205</v>
      </c>
      <c r="D1655" s="239">
        <v>12</v>
      </c>
      <c r="E1655" s="238">
        <v>6</v>
      </c>
      <c r="F1655" s="237" t="s">
        <v>511</v>
      </c>
      <c r="G1655" s="237" t="s">
        <v>1635</v>
      </c>
      <c r="H1655" s="237" t="s">
        <v>1837</v>
      </c>
      <c r="I1655" s="237" t="s">
        <v>788</v>
      </c>
      <c r="J1655" s="51"/>
      <c r="K1655" s="52" t="str">
        <f t="shared" si="285"/>
        <v/>
      </c>
      <c r="L1655" s="81" t="str">
        <f t="shared" si="286"/>
        <v/>
      </c>
      <c r="M1655" s="53" t="str">
        <f>IF(K1655="","",COUNTIF($K$7:K1655,"ﾘｽﾄ１"))</f>
        <v/>
      </c>
      <c r="N1655" s="53" t="str">
        <f t="shared" si="287"/>
        <v/>
      </c>
      <c r="O1655" s="54" t="str">
        <f t="shared" si="288"/>
        <v/>
      </c>
      <c r="P1655" s="53" t="str">
        <f t="shared" si="279"/>
        <v/>
      </c>
      <c r="Q1655" s="52" t="str">
        <f t="shared" si="280"/>
        <v/>
      </c>
      <c r="R1655" s="55" t="str">
        <f t="shared" si="281"/>
        <v/>
      </c>
      <c r="S1655" s="52" t="str">
        <f t="shared" si="289"/>
        <v/>
      </c>
      <c r="T1655" s="81" t="str">
        <f t="shared" si="282"/>
        <v/>
      </c>
      <c r="U1655" s="53" t="str">
        <f>IF(S1655="","",COUNTIF($S$7:S1655,"該当２"))</f>
        <v/>
      </c>
      <c r="V1655" s="56" t="str">
        <f t="shared" si="283"/>
        <v/>
      </c>
      <c r="W1655" s="81" t="str">
        <f t="shared" si="284"/>
        <v/>
      </c>
      <c r="X1655" s="53" t="str">
        <f>IF(V1655="","",COUNTIF($V$7:V1655,"該当３"))</f>
        <v/>
      </c>
    </row>
    <row r="1656" spans="1:24">
      <c r="A1656" s="237">
        <v>2020512007</v>
      </c>
      <c r="B1656" s="237">
        <v>20</v>
      </c>
      <c r="C1656" s="238">
        <v>205</v>
      </c>
      <c r="D1656" s="239">
        <v>12</v>
      </c>
      <c r="E1656" s="238">
        <v>7</v>
      </c>
      <c r="F1656" s="237" t="s">
        <v>511</v>
      </c>
      <c r="G1656" s="237" t="s">
        <v>1635</v>
      </c>
      <c r="H1656" s="237" t="s">
        <v>1837</v>
      </c>
      <c r="I1656" s="237" t="s">
        <v>1842</v>
      </c>
      <c r="J1656" s="51"/>
      <c r="K1656" s="52" t="str">
        <f t="shared" si="285"/>
        <v/>
      </c>
      <c r="L1656" s="81" t="str">
        <f t="shared" si="286"/>
        <v/>
      </c>
      <c r="M1656" s="53" t="str">
        <f>IF(K1656="","",COUNTIF($K$7:K1656,"ﾘｽﾄ１"))</f>
        <v/>
      </c>
      <c r="N1656" s="53" t="str">
        <f t="shared" si="287"/>
        <v/>
      </c>
      <c r="O1656" s="54" t="str">
        <f t="shared" si="288"/>
        <v/>
      </c>
      <c r="P1656" s="53" t="str">
        <f t="shared" si="279"/>
        <v/>
      </c>
      <c r="Q1656" s="52" t="str">
        <f t="shared" si="280"/>
        <v/>
      </c>
      <c r="R1656" s="55" t="str">
        <f t="shared" si="281"/>
        <v/>
      </c>
      <c r="S1656" s="52" t="str">
        <f t="shared" si="289"/>
        <v/>
      </c>
      <c r="T1656" s="81" t="str">
        <f t="shared" si="282"/>
        <v/>
      </c>
      <c r="U1656" s="53" t="str">
        <f>IF(S1656="","",COUNTIF($S$7:S1656,"該当２"))</f>
        <v/>
      </c>
      <c r="V1656" s="56" t="str">
        <f t="shared" si="283"/>
        <v/>
      </c>
      <c r="W1656" s="81" t="str">
        <f t="shared" si="284"/>
        <v/>
      </c>
      <c r="X1656" s="53" t="str">
        <f>IF(V1656="","",COUNTIF($V$7:V1656,"該当３"))</f>
        <v/>
      </c>
    </row>
    <row r="1657" spans="1:24">
      <c r="A1657" s="237">
        <v>2020512008</v>
      </c>
      <c r="B1657" s="237">
        <v>20</v>
      </c>
      <c r="C1657" s="238">
        <v>205</v>
      </c>
      <c r="D1657" s="239">
        <v>12</v>
      </c>
      <c r="E1657" s="238">
        <v>8</v>
      </c>
      <c r="F1657" s="237" t="s">
        <v>511</v>
      </c>
      <c r="G1657" s="237" t="s">
        <v>1635</v>
      </c>
      <c r="H1657" s="237" t="s">
        <v>1837</v>
      </c>
      <c r="I1657" s="237" t="s">
        <v>1843</v>
      </c>
      <c r="J1657" s="51"/>
      <c r="K1657" s="52" t="str">
        <f t="shared" si="285"/>
        <v/>
      </c>
      <c r="L1657" s="81" t="str">
        <f t="shared" si="286"/>
        <v/>
      </c>
      <c r="M1657" s="53" t="str">
        <f>IF(K1657="","",COUNTIF($K$7:K1657,"ﾘｽﾄ１"))</f>
        <v/>
      </c>
      <c r="N1657" s="53" t="str">
        <f t="shared" si="287"/>
        <v/>
      </c>
      <c r="O1657" s="54" t="str">
        <f t="shared" si="288"/>
        <v/>
      </c>
      <c r="P1657" s="53" t="str">
        <f t="shared" si="279"/>
        <v/>
      </c>
      <c r="Q1657" s="52" t="str">
        <f t="shared" si="280"/>
        <v/>
      </c>
      <c r="R1657" s="55" t="str">
        <f t="shared" si="281"/>
        <v/>
      </c>
      <c r="S1657" s="52" t="str">
        <f t="shared" si="289"/>
        <v/>
      </c>
      <c r="T1657" s="81" t="str">
        <f t="shared" si="282"/>
        <v/>
      </c>
      <c r="U1657" s="53" t="str">
        <f>IF(S1657="","",COUNTIF($S$7:S1657,"該当２"))</f>
        <v/>
      </c>
      <c r="V1657" s="56" t="str">
        <f t="shared" si="283"/>
        <v/>
      </c>
      <c r="W1657" s="81" t="str">
        <f t="shared" si="284"/>
        <v/>
      </c>
      <c r="X1657" s="53" t="str">
        <f>IF(V1657="","",COUNTIF($V$7:V1657,"該当３"))</f>
        <v/>
      </c>
    </row>
    <row r="1658" spans="1:24">
      <c r="A1658" s="237">
        <v>2020512009</v>
      </c>
      <c r="B1658" s="237">
        <v>20</v>
      </c>
      <c r="C1658" s="238">
        <v>205</v>
      </c>
      <c r="D1658" s="239">
        <v>12</v>
      </c>
      <c r="E1658" s="238">
        <v>9</v>
      </c>
      <c r="F1658" s="237" t="s">
        <v>511</v>
      </c>
      <c r="G1658" s="237" t="s">
        <v>1635</v>
      </c>
      <c r="H1658" s="237" t="s">
        <v>1837</v>
      </c>
      <c r="I1658" s="237" t="s">
        <v>314</v>
      </c>
      <c r="J1658" s="51"/>
      <c r="K1658" s="52" t="str">
        <f t="shared" si="285"/>
        <v/>
      </c>
      <c r="L1658" s="81" t="str">
        <f t="shared" si="286"/>
        <v/>
      </c>
      <c r="M1658" s="53" t="str">
        <f>IF(K1658="","",COUNTIF($K$7:K1658,"ﾘｽﾄ１"))</f>
        <v/>
      </c>
      <c r="N1658" s="53" t="str">
        <f t="shared" si="287"/>
        <v/>
      </c>
      <c r="O1658" s="54" t="str">
        <f t="shared" si="288"/>
        <v/>
      </c>
      <c r="P1658" s="53" t="str">
        <f t="shared" si="279"/>
        <v/>
      </c>
      <c r="Q1658" s="52" t="str">
        <f t="shared" si="280"/>
        <v/>
      </c>
      <c r="R1658" s="55" t="str">
        <f t="shared" si="281"/>
        <v/>
      </c>
      <c r="S1658" s="52" t="str">
        <f t="shared" si="289"/>
        <v/>
      </c>
      <c r="T1658" s="81" t="str">
        <f t="shared" si="282"/>
        <v/>
      </c>
      <c r="U1658" s="53" t="str">
        <f>IF(S1658="","",COUNTIF($S$7:S1658,"該当２"))</f>
        <v/>
      </c>
      <c r="V1658" s="56" t="str">
        <f t="shared" si="283"/>
        <v/>
      </c>
      <c r="W1658" s="81" t="str">
        <f t="shared" si="284"/>
        <v/>
      </c>
      <c r="X1658" s="53" t="str">
        <f>IF(V1658="","",COUNTIF($V$7:V1658,"該当３"))</f>
        <v/>
      </c>
    </row>
    <row r="1659" spans="1:24">
      <c r="A1659" s="237">
        <v>2020512010</v>
      </c>
      <c r="B1659" s="237">
        <v>20</v>
      </c>
      <c r="C1659" s="238">
        <v>205</v>
      </c>
      <c r="D1659" s="239">
        <v>12</v>
      </c>
      <c r="E1659" s="238">
        <v>10</v>
      </c>
      <c r="F1659" s="237" t="s">
        <v>511</v>
      </c>
      <c r="G1659" s="237" t="s">
        <v>1635</v>
      </c>
      <c r="H1659" s="237" t="s">
        <v>1837</v>
      </c>
      <c r="I1659" s="237" t="s">
        <v>1844</v>
      </c>
      <c r="J1659" s="51"/>
      <c r="K1659" s="52" t="str">
        <f t="shared" si="285"/>
        <v/>
      </c>
      <c r="L1659" s="81" t="str">
        <f t="shared" si="286"/>
        <v/>
      </c>
      <c r="M1659" s="53" t="str">
        <f>IF(K1659="","",COUNTIF($K$7:K1659,"ﾘｽﾄ１"))</f>
        <v/>
      </c>
      <c r="N1659" s="53" t="str">
        <f t="shared" si="287"/>
        <v/>
      </c>
      <c r="O1659" s="54" t="str">
        <f t="shared" si="288"/>
        <v/>
      </c>
      <c r="P1659" s="53" t="str">
        <f t="shared" si="279"/>
        <v/>
      </c>
      <c r="Q1659" s="52" t="str">
        <f t="shared" si="280"/>
        <v/>
      </c>
      <c r="R1659" s="55" t="str">
        <f t="shared" si="281"/>
        <v/>
      </c>
      <c r="S1659" s="52" t="str">
        <f t="shared" si="289"/>
        <v/>
      </c>
      <c r="T1659" s="81" t="str">
        <f t="shared" si="282"/>
        <v/>
      </c>
      <c r="U1659" s="53" t="str">
        <f>IF(S1659="","",COUNTIF($S$7:S1659,"該当２"))</f>
        <v/>
      </c>
      <c r="V1659" s="56" t="str">
        <f t="shared" si="283"/>
        <v/>
      </c>
      <c r="W1659" s="81" t="str">
        <f t="shared" si="284"/>
        <v/>
      </c>
      <c r="X1659" s="53" t="str">
        <f>IF(V1659="","",COUNTIF($V$7:V1659,"該当３"))</f>
        <v/>
      </c>
    </row>
    <row r="1660" spans="1:24">
      <c r="A1660" s="237">
        <v>2020512011</v>
      </c>
      <c r="B1660" s="237">
        <v>20</v>
      </c>
      <c r="C1660" s="238">
        <v>205</v>
      </c>
      <c r="D1660" s="239">
        <v>12</v>
      </c>
      <c r="E1660" s="238">
        <v>11</v>
      </c>
      <c r="F1660" s="237" t="s">
        <v>511</v>
      </c>
      <c r="G1660" s="237" t="s">
        <v>1635</v>
      </c>
      <c r="H1660" s="237" t="s">
        <v>1837</v>
      </c>
      <c r="I1660" s="237" t="s">
        <v>1845</v>
      </c>
      <c r="J1660" s="51"/>
      <c r="K1660" s="52" t="str">
        <f t="shared" si="285"/>
        <v/>
      </c>
      <c r="L1660" s="81" t="str">
        <f t="shared" si="286"/>
        <v/>
      </c>
      <c r="M1660" s="53" t="str">
        <f>IF(K1660="","",COUNTIF($K$7:K1660,"ﾘｽﾄ１"))</f>
        <v/>
      </c>
      <c r="N1660" s="53" t="str">
        <f t="shared" si="287"/>
        <v/>
      </c>
      <c r="O1660" s="54" t="str">
        <f t="shared" si="288"/>
        <v/>
      </c>
      <c r="P1660" s="53" t="str">
        <f t="shared" si="279"/>
        <v/>
      </c>
      <c r="Q1660" s="52" t="str">
        <f t="shared" si="280"/>
        <v/>
      </c>
      <c r="R1660" s="55" t="str">
        <f t="shared" si="281"/>
        <v/>
      </c>
      <c r="S1660" s="52" t="str">
        <f t="shared" si="289"/>
        <v/>
      </c>
      <c r="T1660" s="81" t="str">
        <f t="shared" si="282"/>
        <v/>
      </c>
      <c r="U1660" s="53" t="str">
        <f>IF(S1660="","",COUNTIF($S$7:S1660,"該当２"))</f>
        <v/>
      </c>
      <c r="V1660" s="56" t="str">
        <f t="shared" si="283"/>
        <v/>
      </c>
      <c r="W1660" s="81" t="str">
        <f t="shared" si="284"/>
        <v/>
      </c>
      <c r="X1660" s="53" t="str">
        <f>IF(V1660="","",COUNTIF($V$7:V1660,"該当３"))</f>
        <v/>
      </c>
    </row>
    <row r="1661" spans="1:24">
      <c r="A1661" s="237">
        <v>2020512012</v>
      </c>
      <c r="B1661" s="237">
        <v>20</v>
      </c>
      <c r="C1661" s="238">
        <v>205</v>
      </c>
      <c r="D1661" s="239">
        <v>12</v>
      </c>
      <c r="E1661" s="238">
        <v>12</v>
      </c>
      <c r="F1661" s="237" t="s">
        <v>511</v>
      </c>
      <c r="G1661" s="237" t="s">
        <v>1635</v>
      </c>
      <c r="H1661" s="237" t="s">
        <v>1837</v>
      </c>
      <c r="I1661" s="237" t="s">
        <v>1846</v>
      </c>
      <c r="J1661" s="51"/>
      <c r="K1661" s="52" t="str">
        <f t="shared" si="285"/>
        <v/>
      </c>
      <c r="L1661" s="81" t="str">
        <f t="shared" si="286"/>
        <v/>
      </c>
      <c r="M1661" s="53" t="str">
        <f>IF(K1661="","",COUNTIF($K$7:K1661,"ﾘｽﾄ１"))</f>
        <v/>
      </c>
      <c r="N1661" s="53" t="str">
        <f t="shared" si="287"/>
        <v/>
      </c>
      <c r="O1661" s="54" t="str">
        <f t="shared" si="288"/>
        <v/>
      </c>
      <c r="P1661" s="53" t="str">
        <f t="shared" si="279"/>
        <v/>
      </c>
      <c r="Q1661" s="52" t="str">
        <f t="shared" si="280"/>
        <v/>
      </c>
      <c r="R1661" s="55" t="str">
        <f t="shared" si="281"/>
        <v/>
      </c>
      <c r="S1661" s="52" t="str">
        <f t="shared" si="289"/>
        <v/>
      </c>
      <c r="T1661" s="81" t="str">
        <f t="shared" si="282"/>
        <v/>
      </c>
      <c r="U1661" s="53" t="str">
        <f>IF(S1661="","",COUNTIF($S$7:S1661,"該当２"))</f>
        <v/>
      </c>
      <c r="V1661" s="56" t="str">
        <f t="shared" si="283"/>
        <v/>
      </c>
      <c r="W1661" s="81" t="str">
        <f t="shared" si="284"/>
        <v/>
      </c>
      <c r="X1661" s="53" t="str">
        <f>IF(V1661="","",COUNTIF($V$7:V1661,"該当３"))</f>
        <v/>
      </c>
    </row>
    <row r="1662" spans="1:24">
      <c r="A1662" s="237">
        <v>2020512013</v>
      </c>
      <c r="B1662" s="237">
        <v>20</v>
      </c>
      <c r="C1662" s="238">
        <v>205</v>
      </c>
      <c r="D1662" s="239">
        <v>12</v>
      </c>
      <c r="E1662" s="238">
        <v>13</v>
      </c>
      <c r="F1662" s="237" t="s">
        <v>511</v>
      </c>
      <c r="G1662" s="237" t="s">
        <v>1635</v>
      </c>
      <c r="H1662" s="237" t="s">
        <v>1837</v>
      </c>
      <c r="I1662" s="237" t="s">
        <v>1473</v>
      </c>
      <c r="J1662" s="51"/>
      <c r="K1662" s="52" t="str">
        <f t="shared" si="285"/>
        <v/>
      </c>
      <c r="L1662" s="81" t="str">
        <f t="shared" si="286"/>
        <v/>
      </c>
      <c r="M1662" s="53" t="str">
        <f>IF(K1662="","",COUNTIF($K$7:K1662,"ﾘｽﾄ１"))</f>
        <v/>
      </c>
      <c r="N1662" s="53" t="str">
        <f t="shared" si="287"/>
        <v/>
      </c>
      <c r="O1662" s="54" t="str">
        <f t="shared" si="288"/>
        <v/>
      </c>
      <c r="P1662" s="53" t="str">
        <f t="shared" si="279"/>
        <v/>
      </c>
      <c r="Q1662" s="52" t="str">
        <f t="shared" si="280"/>
        <v/>
      </c>
      <c r="R1662" s="55" t="str">
        <f t="shared" si="281"/>
        <v/>
      </c>
      <c r="S1662" s="52" t="str">
        <f t="shared" si="289"/>
        <v/>
      </c>
      <c r="T1662" s="81" t="str">
        <f t="shared" si="282"/>
        <v/>
      </c>
      <c r="U1662" s="53" t="str">
        <f>IF(S1662="","",COUNTIF($S$7:S1662,"該当２"))</f>
        <v/>
      </c>
      <c r="V1662" s="56" t="str">
        <f t="shared" si="283"/>
        <v/>
      </c>
      <c r="W1662" s="81" t="str">
        <f t="shared" si="284"/>
        <v/>
      </c>
      <c r="X1662" s="53" t="str">
        <f>IF(V1662="","",COUNTIF($V$7:V1662,"該当３"))</f>
        <v/>
      </c>
    </row>
    <row r="1663" spans="1:24">
      <c r="A1663" s="237">
        <v>2020512014</v>
      </c>
      <c r="B1663" s="237">
        <v>20</v>
      </c>
      <c r="C1663" s="238">
        <v>205</v>
      </c>
      <c r="D1663" s="239">
        <v>12</v>
      </c>
      <c r="E1663" s="238">
        <v>14</v>
      </c>
      <c r="F1663" s="237" t="s">
        <v>511</v>
      </c>
      <c r="G1663" s="237" t="s">
        <v>1635</v>
      </c>
      <c r="H1663" s="237" t="s">
        <v>1837</v>
      </c>
      <c r="I1663" s="237" t="s">
        <v>1847</v>
      </c>
      <c r="J1663" s="51"/>
      <c r="K1663" s="52" t="str">
        <f t="shared" si="285"/>
        <v/>
      </c>
      <c r="L1663" s="81" t="str">
        <f t="shared" si="286"/>
        <v/>
      </c>
      <c r="M1663" s="53" t="str">
        <f>IF(K1663="","",COUNTIF($K$7:K1663,"ﾘｽﾄ１"))</f>
        <v/>
      </c>
      <c r="N1663" s="53" t="str">
        <f t="shared" si="287"/>
        <v/>
      </c>
      <c r="O1663" s="54" t="str">
        <f t="shared" si="288"/>
        <v/>
      </c>
      <c r="P1663" s="53" t="str">
        <f t="shared" si="279"/>
        <v/>
      </c>
      <c r="Q1663" s="52" t="str">
        <f t="shared" si="280"/>
        <v/>
      </c>
      <c r="R1663" s="55" t="str">
        <f t="shared" si="281"/>
        <v/>
      </c>
      <c r="S1663" s="52" t="str">
        <f t="shared" si="289"/>
        <v/>
      </c>
      <c r="T1663" s="81" t="str">
        <f t="shared" si="282"/>
        <v/>
      </c>
      <c r="U1663" s="53" t="str">
        <f>IF(S1663="","",COUNTIF($S$7:S1663,"該当２"))</f>
        <v/>
      </c>
      <c r="V1663" s="56" t="str">
        <f t="shared" si="283"/>
        <v/>
      </c>
      <c r="W1663" s="81" t="str">
        <f t="shared" si="284"/>
        <v/>
      </c>
      <c r="X1663" s="53" t="str">
        <f>IF(V1663="","",COUNTIF($V$7:V1663,"該当３"))</f>
        <v/>
      </c>
    </row>
    <row r="1664" spans="1:24">
      <c r="A1664" s="237">
        <v>2020513000</v>
      </c>
      <c r="B1664" s="237">
        <v>20</v>
      </c>
      <c r="C1664" s="238">
        <v>205</v>
      </c>
      <c r="D1664" s="239">
        <v>13</v>
      </c>
      <c r="E1664" s="238">
        <v>0</v>
      </c>
      <c r="F1664" s="237" t="s">
        <v>511</v>
      </c>
      <c r="G1664" s="237" t="s">
        <v>1635</v>
      </c>
      <c r="H1664" s="237" t="s">
        <v>1848</v>
      </c>
      <c r="I1664" s="237"/>
      <c r="J1664" s="51"/>
      <c r="K1664" s="52" t="str">
        <f t="shared" si="285"/>
        <v/>
      </c>
      <c r="L1664" s="81" t="str">
        <f t="shared" si="286"/>
        <v/>
      </c>
      <c r="M1664" s="53" t="str">
        <f>IF(K1664="","",COUNTIF($K$7:K1664,"ﾘｽﾄ１"))</f>
        <v/>
      </c>
      <c r="N1664" s="53" t="str">
        <f t="shared" si="287"/>
        <v/>
      </c>
      <c r="O1664" s="54" t="str">
        <f t="shared" si="288"/>
        <v/>
      </c>
      <c r="P1664" s="53" t="str">
        <f t="shared" si="279"/>
        <v/>
      </c>
      <c r="Q1664" s="52" t="str">
        <f t="shared" si="280"/>
        <v/>
      </c>
      <c r="R1664" s="55" t="str">
        <f t="shared" si="281"/>
        <v/>
      </c>
      <c r="S1664" s="52" t="str">
        <f t="shared" si="289"/>
        <v/>
      </c>
      <c r="T1664" s="81" t="str">
        <f t="shared" si="282"/>
        <v/>
      </c>
      <c r="U1664" s="53" t="str">
        <f>IF(S1664="","",COUNTIF($S$7:S1664,"該当２"))</f>
        <v/>
      </c>
      <c r="V1664" s="56" t="str">
        <f t="shared" si="283"/>
        <v/>
      </c>
      <c r="W1664" s="81" t="str">
        <f t="shared" si="284"/>
        <v/>
      </c>
      <c r="X1664" s="53" t="str">
        <f>IF(V1664="","",COUNTIF($V$7:V1664,"該当３"))</f>
        <v/>
      </c>
    </row>
    <row r="1665" spans="1:24">
      <c r="A1665" s="237">
        <v>2020513001</v>
      </c>
      <c r="B1665" s="237">
        <v>20</v>
      </c>
      <c r="C1665" s="238">
        <v>205</v>
      </c>
      <c r="D1665" s="239">
        <v>13</v>
      </c>
      <c r="E1665" s="238">
        <v>1</v>
      </c>
      <c r="F1665" s="237" t="s">
        <v>511</v>
      </c>
      <c r="G1665" s="237" t="s">
        <v>1635</v>
      </c>
      <c r="H1665" s="237" t="s">
        <v>1848</v>
      </c>
      <c r="I1665" s="237" t="s">
        <v>1849</v>
      </c>
      <c r="J1665" s="51"/>
      <c r="K1665" s="52" t="str">
        <f t="shared" si="285"/>
        <v/>
      </c>
      <c r="L1665" s="81" t="str">
        <f t="shared" si="286"/>
        <v/>
      </c>
      <c r="M1665" s="53" t="str">
        <f>IF(K1665="","",COUNTIF($K$7:K1665,"ﾘｽﾄ１"))</f>
        <v/>
      </c>
      <c r="N1665" s="53" t="str">
        <f t="shared" si="287"/>
        <v/>
      </c>
      <c r="O1665" s="54" t="str">
        <f t="shared" si="288"/>
        <v/>
      </c>
      <c r="P1665" s="53" t="str">
        <f t="shared" si="279"/>
        <v/>
      </c>
      <c r="Q1665" s="52" t="str">
        <f t="shared" si="280"/>
        <v/>
      </c>
      <c r="R1665" s="55" t="str">
        <f t="shared" si="281"/>
        <v/>
      </c>
      <c r="S1665" s="52" t="str">
        <f t="shared" si="289"/>
        <v/>
      </c>
      <c r="T1665" s="81" t="str">
        <f t="shared" si="282"/>
        <v/>
      </c>
      <c r="U1665" s="53" t="str">
        <f>IF(S1665="","",COUNTIF($S$7:S1665,"該当２"))</f>
        <v/>
      </c>
      <c r="V1665" s="56" t="str">
        <f t="shared" si="283"/>
        <v/>
      </c>
      <c r="W1665" s="81" t="str">
        <f t="shared" si="284"/>
        <v/>
      </c>
      <c r="X1665" s="53" t="str">
        <f>IF(V1665="","",COUNTIF($V$7:V1665,"該当３"))</f>
        <v/>
      </c>
    </row>
    <row r="1666" spans="1:24">
      <c r="A1666" s="237">
        <v>2020513002</v>
      </c>
      <c r="B1666" s="237">
        <v>20</v>
      </c>
      <c r="C1666" s="238">
        <v>205</v>
      </c>
      <c r="D1666" s="239">
        <v>13</v>
      </c>
      <c r="E1666" s="238">
        <v>2</v>
      </c>
      <c r="F1666" s="237" t="s">
        <v>511</v>
      </c>
      <c r="G1666" s="237" t="s">
        <v>1635</v>
      </c>
      <c r="H1666" s="237" t="s">
        <v>1848</v>
      </c>
      <c r="I1666" s="237" t="s">
        <v>1850</v>
      </c>
      <c r="J1666" s="51"/>
      <c r="K1666" s="52" t="str">
        <f t="shared" si="285"/>
        <v/>
      </c>
      <c r="L1666" s="81" t="str">
        <f t="shared" si="286"/>
        <v/>
      </c>
      <c r="M1666" s="53" t="str">
        <f>IF(K1666="","",COUNTIF($K$7:K1666,"ﾘｽﾄ１"))</f>
        <v/>
      </c>
      <c r="N1666" s="53" t="str">
        <f t="shared" si="287"/>
        <v/>
      </c>
      <c r="O1666" s="54" t="str">
        <f t="shared" si="288"/>
        <v/>
      </c>
      <c r="P1666" s="53" t="str">
        <f t="shared" si="279"/>
        <v/>
      </c>
      <c r="Q1666" s="52" t="str">
        <f t="shared" si="280"/>
        <v/>
      </c>
      <c r="R1666" s="55" t="str">
        <f t="shared" si="281"/>
        <v/>
      </c>
      <c r="S1666" s="52" t="str">
        <f t="shared" si="289"/>
        <v/>
      </c>
      <c r="T1666" s="81" t="str">
        <f t="shared" si="282"/>
        <v/>
      </c>
      <c r="U1666" s="53" t="str">
        <f>IF(S1666="","",COUNTIF($S$7:S1666,"該当２"))</f>
        <v/>
      </c>
      <c r="V1666" s="56" t="str">
        <f t="shared" si="283"/>
        <v/>
      </c>
      <c r="W1666" s="81" t="str">
        <f t="shared" si="284"/>
        <v/>
      </c>
      <c r="X1666" s="53" t="str">
        <f>IF(V1666="","",COUNTIF($V$7:V1666,"該当３"))</f>
        <v/>
      </c>
    </row>
    <row r="1667" spans="1:24">
      <c r="A1667" s="237">
        <v>2020513003</v>
      </c>
      <c r="B1667" s="237">
        <v>20</v>
      </c>
      <c r="C1667" s="238">
        <v>205</v>
      </c>
      <c r="D1667" s="239">
        <v>13</v>
      </c>
      <c r="E1667" s="238">
        <v>3</v>
      </c>
      <c r="F1667" s="237" t="s">
        <v>511</v>
      </c>
      <c r="G1667" s="237" t="s">
        <v>1635</v>
      </c>
      <c r="H1667" s="237" t="s">
        <v>1848</v>
      </c>
      <c r="I1667" s="237" t="s">
        <v>1851</v>
      </c>
      <c r="J1667" s="51"/>
      <c r="K1667" s="52" t="str">
        <f t="shared" si="285"/>
        <v/>
      </c>
      <c r="L1667" s="81" t="str">
        <f t="shared" si="286"/>
        <v/>
      </c>
      <c r="M1667" s="53" t="str">
        <f>IF(K1667="","",COUNTIF($K$7:K1667,"ﾘｽﾄ１"))</f>
        <v/>
      </c>
      <c r="N1667" s="53" t="str">
        <f t="shared" si="287"/>
        <v/>
      </c>
      <c r="O1667" s="54" t="str">
        <f t="shared" si="288"/>
        <v/>
      </c>
      <c r="P1667" s="53" t="str">
        <f t="shared" si="279"/>
        <v/>
      </c>
      <c r="Q1667" s="52" t="str">
        <f t="shared" si="280"/>
        <v/>
      </c>
      <c r="R1667" s="55" t="str">
        <f t="shared" si="281"/>
        <v/>
      </c>
      <c r="S1667" s="52" t="str">
        <f t="shared" si="289"/>
        <v/>
      </c>
      <c r="T1667" s="81" t="str">
        <f t="shared" si="282"/>
        <v/>
      </c>
      <c r="U1667" s="53" t="str">
        <f>IF(S1667="","",COUNTIF($S$7:S1667,"該当２"))</f>
        <v/>
      </c>
      <c r="V1667" s="56" t="str">
        <f t="shared" si="283"/>
        <v/>
      </c>
      <c r="W1667" s="81" t="str">
        <f t="shared" si="284"/>
        <v/>
      </c>
      <c r="X1667" s="53" t="str">
        <f>IF(V1667="","",COUNTIF($V$7:V1667,"該当３"))</f>
        <v/>
      </c>
    </row>
    <row r="1668" spans="1:24">
      <c r="A1668" s="237">
        <v>2020513004</v>
      </c>
      <c r="B1668" s="237">
        <v>20</v>
      </c>
      <c r="C1668" s="238">
        <v>205</v>
      </c>
      <c r="D1668" s="239">
        <v>13</v>
      </c>
      <c r="E1668" s="238">
        <v>4</v>
      </c>
      <c r="F1668" s="237" t="s">
        <v>511</v>
      </c>
      <c r="G1668" s="237" t="s">
        <v>1635</v>
      </c>
      <c r="H1668" s="237" t="s">
        <v>1848</v>
      </c>
      <c r="I1668" s="237" t="s">
        <v>303</v>
      </c>
      <c r="J1668" s="51"/>
      <c r="K1668" s="52" t="str">
        <f t="shared" si="285"/>
        <v/>
      </c>
      <c r="L1668" s="81" t="str">
        <f t="shared" si="286"/>
        <v/>
      </c>
      <c r="M1668" s="53" t="str">
        <f>IF(K1668="","",COUNTIF($K$7:K1668,"ﾘｽﾄ１"))</f>
        <v/>
      </c>
      <c r="N1668" s="53" t="str">
        <f t="shared" si="287"/>
        <v/>
      </c>
      <c r="O1668" s="54" t="str">
        <f t="shared" si="288"/>
        <v/>
      </c>
      <c r="P1668" s="53" t="str">
        <f t="shared" si="279"/>
        <v/>
      </c>
      <c r="Q1668" s="52" t="str">
        <f t="shared" si="280"/>
        <v/>
      </c>
      <c r="R1668" s="55" t="str">
        <f t="shared" si="281"/>
        <v/>
      </c>
      <c r="S1668" s="52" t="str">
        <f t="shared" si="289"/>
        <v/>
      </c>
      <c r="T1668" s="81" t="str">
        <f t="shared" si="282"/>
        <v/>
      </c>
      <c r="U1668" s="53" t="str">
        <f>IF(S1668="","",COUNTIF($S$7:S1668,"該当２"))</f>
        <v/>
      </c>
      <c r="V1668" s="56" t="str">
        <f t="shared" si="283"/>
        <v/>
      </c>
      <c r="W1668" s="81" t="str">
        <f t="shared" si="284"/>
        <v/>
      </c>
      <c r="X1668" s="53" t="str">
        <f>IF(V1668="","",COUNTIF($V$7:V1668,"該当３"))</f>
        <v/>
      </c>
    </row>
    <row r="1669" spans="1:24">
      <c r="A1669" s="237">
        <v>2020513005</v>
      </c>
      <c r="B1669" s="237">
        <v>20</v>
      </c>
      <c r="C1669" s="238">
        <v>205</v>
      </c>
      <c r="D1669" s="239">
        <v>13</v>
      </c>
      <c r="E1669" s="238">
        <v>5</v>
      </c>
      <c r="F1669" s="237" t="s">
        <v>511</v>
      </c>
      <c r="G1669" s="237" t="s">
        <v>1635</v>
      </c>
      <c r="H1669" s="237" t="s">
        <v>1848</v>
      </c>
      <c r="I1669" s="237" t="s">
        <v>1852</v>
      </c>
      <c r="J1669" s="51"/>
      <c r="K1669" s="52" t="str">
        <f t="shared" si="285"/>
        <v/>
      </c>
      <c r="L1669" s="81" t="str">
        <f t="shared" si="286"/>
        <v/>
      </c>
      <c r="M1669" s="53" t="str">
        <f>IF(K1669="","",COUNTIF($K$7:K1669,"ﾘｽﾄ１"))</f>
        <v/>
      </c>
      <c r="N1669" s="53" t="str">
        <f t="shared" si="287"/>
        <v/>
      </c>
      <c r="O1669" s="54" t="str">
        <f t="shared" si="288"/>
        <v/>
      </c>
      <c r="P1669" s="53" t="str">
        <f t="shared" si="279"/>
        <v/>
      </c>
      <c r="Q1669" s="52" t="str">
        <f t="shared" si="280"/>
        <v/>
      </c>
      <c r="R1669" s="55" t="str">
        <f t="shared" si="281"/>
        <v/>
      </c>
      <c r="S1669" s="52" t="str">
        <f t="shared" si="289"/>
        <v/>
      </c>
      <c r="T1669" s="81" t="str">
        <f t="shared" si="282"/>
        <v/>
      </c>
      <c r="U1669" s="53" t="str">
        <f>IF(S1669="","",COUNTIF($S$7:S1669,"該当２"))</f>
        <v/>
      </c>
      <c r="V1669" s="56" t="str">
        <f t="shared" si="283"/>
        <v/>
      </c>
      <c r="W1669" s="81" t="str">
        <f t="shared" si="284"/>
        <v/>
      </c>
      <c r="X1669" s="53" t="str">
        <f>IF(V1669="","",COUNTIF($V$7:V1669,"該当３"))</f>
        <v/>
      </c>
    </row>
    <row r="1670" spans="1:24">
      <c r="A1670" s="237">
        <v>2020513006</v>
      </c>
      <c r="B1670" s="237">
        <v>20</v>
      </c>
      <c r="C1670" s="238">
        <v>205</v>
      </c>
      <c r="D1670" s="239">
        <v>13</v>
      </c>
      <c r="E1670" s="238">
        <v>6</v>
      </c>
      <c r="F1670" s="237" t="s">
        <v>511</v>
      </c>
      <c r="G1670" s="237" t="s">
        <v>1635</v>
      </c>
      <c r="H1670" s="237" t="s">
        <v>1848</v>
      </c>
      <c r="I1670" s="237" t="s">
        <v>1853</v>
      </c>
      <c r="J1670" s="51"/>
      <c r="K1670" s="52" t="str">
        <f t="shared" si="285"/>
        <v/>
      </c>
      <c r="L1670" s="81" t="str">
        <f t="shared" si="286"/>
        <v/>
      </c>
      <c r="M1670" s="53" t="str">
        <f>IF(K1670="","",COUNTIF($K$7:K1670,"ﾘｽﾄ１"))</f>
        <v/>
      </c>
      <c r="N1670" s="53" t="str">
        <f t="shared" si="287"/>
        <v/>
      </c>
      <c r="O1670" s="54" t="str">
        <f t="shared" si="288"/>
        <v/>
      </c>
      <c r="P1670" s="53" t="str">
        <f t="shared" si="279"/>
        <v/>
      </c>
      <c r="Q1670" s="52" t="str">
        <f t="shared" si="280"/>
        <v/>
      </c>
      <c r="R1670" s="55" t="str">
        <f t="shared" si="281"/>
        <v/>
      </c>
      <c r="S1670" s="52" t="str">
        <f t="shared" si="289"/>
        <v/>
      </c>
      <c r="T1670" s="81" t="str">
        <f t="shared" si="282"/>
        <v/>
      </c>
      <c r="U1670" s="53" t="str">
        <f>IF(S1670="","",COUNTIF($S$7:S1670,"該当２"))</f>
        <v/>
      </c>
      <c r="V1670" s="56" t="str">
        <f t="shared" si="283"/>
        <v/>
      </c>
      <c r="W1670" s="81" t="str">
        <f t="shared" si="284"/>
        <v/>
      </c>
      <c r="X1670" s="53" t="str">
        <f>IF(V1670="","",COUNTIF($V$7:V1670,"該当３"))</f>
        <v/>
      </c>
    </row>
    <row r="1671" spans="1:24">
      <c r="A1671" s="237">
        <v>2020513007</v>
      </c>
      <c r="B1671" s="237">
        <v>20</v>
      </c>
      <c r="C1671" s="238">
        <v>205</v>
      </c>
      <c r="D1671" s="239">
        <v>13</v>
      </c>
      <c r="E1671" s="238">
        <v>7</v>
      </c>
      <c r="F1671" s="237" t="s">
        <v>511</v>
      </c>
      <c r="G1671" s="237" t="s">
        <v>1635</v>
      </c>
      <c r="H1671" s="237" t="s">
        <v>1848</v>
      </c>
      <c r="I1671" s="237" t="s">
        <v>340</v>
      </c>
      <c r="J1671" s="51"/>
      <c r="K1671" s="52" t="str">
        <f t="shared" si="285"/>
        <v/>
      </c>
      <c r="L1671" s="81" t="str">
        <f t="shared" si="286"/>
        <v/>
      </c>
      <c r="M1671" s="53" t="str">
        <f>IF(K1671="","",COUNTIF($K$7:K1671,"ﾘｽﾄ１"))</f>
        <v/>
      </c>
      <c r="N1671" s="53" t="str">
        <f t="shared" si="287"/>
        <v/>
      </c>
      <c r="O1671" s="54" t="str">
        <f t="shared" si="288"/>
        <v/>
      </c>
      <c r="P1671" s="53" t="str">
        <f t="shared" si="279"/>
        <v/>
      </c>
      <c r="Q1671" s="52" t="str">
        <f t="shared" si="280"/>
        <v/>
      </c>
      <c r="R1671" s="55" t="str">
        <f t="shared" si="281"/>
        <v/>
      </c>
      <c r="S1671" s="52" t="str">
        <f t="shared" si="289"/>
        <v/>
      </c>
      <c r="T1671" s="81" t="str">
        <f t="shared" si="282"/>
        <v/>
      </c>
      <c r="U1671" s="53" t="str">
        <f>IF(S1671="","",COUNTIF($S$7:S1671,"該当２"))</f>
        <v/>
      </c>
      <c r="V1671" s="56" t="str">
        <f t="shared" si="283"/>
        <v/>
      </c>
      <c r="W1671" s="81" t="str">
        <f t="shared" si="284"/>
        <v/>
      </c>
      <c r="X1671" s="53" t="str">
        <f>IF(V1671="","",COUNTIF($V$7:V1671,"該当３"))</f>
        <v/>
      </c>
    </row>
    <row r="1672" spans="1:24">
      <c r="A1672" s="237">
        <v>2020513008</v>
      </c>
      <c r="B1672" s="237">
        <v>20</v>
      </c>
      <c r="C1672" s="238">
        <v>205</v>
      </c>
      <c r="D1672" s="239">
        <v>13</v>
      </c>
      <c r="E1672" s="238">
        <v>8</v>
      </c>
      <c r="F1672" s="237" t="s">
        <v>511</v>
      </c>
      <c r="G1672" s="237" t="s">
        <v>1635</v>
      </c>
      <c r="H1672" s="237" t="s">
        <v>1848</v>
      </c>
      <c r="I1672" s="237" t="s">
        <v>488</v>
      </c>
      <c r="J1672" s="51"/>
      <c r="K1672" s="52" t="str">
        <f t="shared" si="285"/>
        <v/>
      </c>
      <c r="L1672" s="81" t="str">
        <f t="shared" si="286"/>
        <v/>
      </c>
      <c r="M1672" s="53" t="str">
        <f>IF(K1672="","",COUNTIF($K$7:K1672,"ﾘｽﾄ１"))</f>
        <v/>
      </c>
      <c r="N1672" s="53" t="str">
        <f t="shared" si="287"/>
        <v/>
      </c>
      <c r="O1672" s="54" t="str">
        <f t="shared" si="288"/>
        <v/>
      </c>
      <c r="P1672" s="53" t="str">
        <f t="shared" si="279"/>
        <v/>
      </c>
      <c r="Q1672" s="52" t="str">
        <f t="shared" si="280"/>
        <v/>
      </c>
      <c r="R1672" s="55" t="str">
        <f t="shared" si="281"/>
        <v/>
      </c>
      <c r="S1672" s="52" t="str">
        <f t="shared" si="289"/>
        <v/>
      </c>
      <c r="T1672" s="81" t="str">
        <f t="shared" si="282"/>
        <v/>
      </c>
      <c r="U1672" s="53" t="str">
        <f>IF(S1672="","",COUNTIF($S$7:S1672,"該当２"))</f>
        <v/>
      </c>
      <c r="V1672" s="56" t="str">
        <f t="shared" si="283"/>
        <v/>
      </c>
      <c r="W1672" s="81" t="str">
        <f t="shared" si="284"/>
        <v/>
      </c>
      <c r="X1672" s="53" t="str">
        <f>IF(V1672="","",COUNTIF($V$7:V1672,"該当３"))</f>
        <v/>
      </c>
    </row>
    <row r="1673" spans="1:24">
      <c r="A1673" s="237">
        <v>2020513009</v>
      </c>
      <c r="B1673" s="237">
        <v>20</v>
      </c>
      <c r="C1673" s="238">
        <v>205</v>
      </c>
      <c r="D1673" s="239">
        <v>13</v>
      </c>
      <c r="E1673" s="238">
        <v>9</v>
      </c>
      <c r="F1673" s="237" t="s">
        <v>511</v>
      </c>
      <c r="G1673" s="237" t="s">
        <v>1635</v>
      </c>
      <c r="H1673" s="237" t="s">
        <v>1848</v>
      </c>
      <c r="I1673" s="237" t="s">
        <v>1854</v>
      </c>
      <c r="J1673" s="51"/>
      <c r="K1673" s="52" t="str">
        <f t="shared" si="285"/>
        <v/>
      </c>
      <c r="L1673" s="81" t="str">
        <f t="shared" si="286"/>
        <v/>
      </c>
      <c r="M1673" s="53" t="str">
        <f>IF(K1673="","",COUNTIF($K$7:K1673,"ﾘｽﾄ１"))</f>
        <v/>
      </c>
      <c r="N1673" s="53" t="str">
        <f t="shared" si="287"/>
        <v/>
      </c>
      <c r="O1673" s="54" t="str">
        <f t="shared" si="288"/>
        <v/>
      </c>
      <c r="P1673" s="53" t="str">
        <f t="shared" si="279"/>
        <v/>
      </c>
      <c r="Q1673" s="52" t="str">
        <f t="shared" si="280"/>
        <v/>
      </c>
      <c r="R1673" s="55" t="str">
        <f t="shared" si="281"/>
        <v/>
      </c>
      <c r="S1673" s="52" t="str">
        <f t="shared" si="289"/>
        <v/>
      </c>
      <c r="T1673" s="81" t="str">
        <f t="shared" si="282"/>
        <v/>
      </c>
      <c r="U1673" s="53" t="str">
        <f>IF(S1673="","",COUNTIF($S$7:S1673,"該当２"))</f>
        <v/>
      </c>
      <c r="V1673" s="56" t="str">
        <f t="shared" si="283"/>
        <v/>
      </c>
      <c r="W1673" s="81" t="str">
        <f t="shared" si="284"/>
        <v/>
      </c>
      <c r="X1673" s="53" t="str">
        <f>IF(V1673="","",COUNTIF($V$7:V1673,"該当３"))</f>
        <v/>
      </c>
    </row>
    <row r="1674" spans="1:24">
      <c r="A1674" s="237">
        <v>2020514000</v>
      </c>
      <c r="B1674" s="237">
        <v>20</v>
      </c>
      <c r="C1674" s="238">
        <v>205</v>
      </c>
      <c r="D1674" s="239">
        <v>14</v>
      </c>
      <c r="E1674" s="238">
        <v>0</v>
      </c>
      <c r="F1674" s="237" t="s">
        <v>511</v>
      </c>
      <c r="G1674" s="237" t="s">
        <v>1635</v>
      </c>
      <c r="H1674" s="237" t="s">
        <v>1855</v>
      </c>
      <c r="I1674" s="237"/>
      <c r="J1674" s="51"/>
      <c r="K1674" s="52" t="str">
        <f t="shared" si="285"/>
        <v/>
      </c>
      <c r="L1674" s="81" t="str">
        <f t="shared" si="286"/>
        <v/>
      </c>
      <c r="M1674" s="53" t="str">
        <f>IF(K1674="","",COUNTIF($K$7:K1674,"ﾘｽﾄ１"))</f>
        <v/>
      </c>
      <c r="N1674" s="53" t="str">
        <f t="shared" si="287"/>
        <v/>
      </c>
      <c r="O1674" s="54" t="str">
        <f t="shared" si="288"/>
        <v/>
      </c>
      <c r="P1674" s="53" t="str">
        <f t="shared" ref="P1674:P1737" si="290">IF(O1674="該当１",G1674,"")</f>
        <v/>
      </c>
      <c r="Q1674" s="52" t="str">
        <f t="shared" ref="Q1674:Q1737" si="291">IF(O1674="該当１","ﾘｽﾄ2","")</f>
        <v/>
      </c>
      <c r="R1674" s="55" t="str">
        <f t="shared" ref="R1674:R1737" si="292">IF(Q1674="ﾘｽﾄ2",H1674,"")</f>
        <v/>
      </c>
      <c r="S1674" s="52" t="str">
        <f t="shared" si="289"/>
        <v/>
      </c>
      <c r="T1674" s="81" t="str">
        <f t="shared" ref="T1674:T1737" si="293">IF(S1674="該当２",H1674,"")</f>
        <v/>
      </c>
      <c r="U1674" s="53" t="str">
        <f>IF(S1674="","",COUNTIF($S$7:S1674,"該当２"))</f>
        <v/>
      </c>
      <c r="V1674" s="56" t="str">
        <f t="shared" ref="V1674:V1737" si="294">IF(AND($S$2=H1674,E1674&gt;0,E1674&lt;998),"該当３","")</f>
        <v/>
      </c>
      <c r="W1674" s="81" t="str">
        <f t="shared" ref="W1674:W1737" si="295">IF(V1674="該当３",I1674,"")</f>
        <v/>
      </c>
      <c r="X1674" s="53" t="str">
        <f>IF(V1674="","",COUNTIF($V$7:V1674,"該当３"))</f>
        <v/>
      </c>
    </row>
    <row r="1675" spans="1:24">
      <c r="A1675" s="237">
        <v>2020514001</v>
      </c>
      <c r="B1675" s="237">
        <v>20</v>
      </c>
      <c r="C1675" s="238">
        <v>205</v>
      </c>
      <c r="D1675" s="239">
        <v>14</v>
      </c>
      <c r="E1675" s="238">
        <v>1</v>
      </c>
      <c r="F1675" s="237" t="s">
        <v>511</v>
      </c>
      <c r="G1675" s="237" t="s">
        <v>1635</v>
      </c>
      <c r="H1675" s="237" t="s">
        <v>1855</v>
      </c>
      <c r="I1675" s="237" t="s">
        <v>1856</v>
      </c>
      <c r="J1675" s="51"/>
      <c r="K1675" s="52" t="str">
        <f t="shared" ref="K1675:K1738" si="296">IF(AND($C1675&gt;0,$H1675=""),"ﾘｽﾄ１","")</f>
        <v/>
      </c>
      <c r="L1675" s="81" t="str">
        <f t="shared" ref="L1675:L1738" si="297">IF(K1675="ﾘｽﾄ１",G1675,"")</f>
        <v/>
      </c>
      <c r="M1675" s="53" t="str">
        <f>IF(K1675="","",COUNTIF($K$7:K1675,"ﾘｽﾄ１"))</f>
        <v/>
      </c>
      <c r="N1675" s="53" t="str">
        <f t="shared" ref="N1675:N1738" si="298">IF(AND(D1675=0,E1675&gt;0),"同一区","")</f>
        <v/>
      </c>
      <c r="O1675" s="54" t="str">
        <f t="shared" ref="O1675:O1738" si="299">IF(AND(EXACT($K$2,G1675),H1675&gt;0),"該当１","")</f>
        <v/>
      </c>
      <c r="P1675" s="53" t="str">
        <f t="shared" si="290"/>
        <v/>
      </c>
      <c r="Q1675" s="52" t="str">
        <f t="shared" si="291"/>
        <v/>
      </c>
      <c r="R1675" s="55" t="str">
        <f t="shared" si="292"/>
        <v/>
      </c>
      <c r="S1675" s="52" t="str">
        <f t="shared" ref="S1675:S1738" si="300">IF(AND(Q1675="ﾘｽﾄ2",OR(I1675=0,AND(N1675="同一区",E1675=1))),"該当２","")</f>
        <v/>
      </c>
      <c r="T1675" s="81" t="str">
        <f t="shared" si="293"/>
        <v/>
      </c>
      <c r="U1675" s="53" t="str">
        <f>IF(S1675="","",COUNTIF($S$7:S1675,"該当２"))</f>
        <v/>
      </c>
      <c r="V1675" s="56" t="str">
        <f t="shared" si="294"/>
        <v/>
      </c>
      <c r="W1675" s="81" t="str">
        <f t="shared" si="295"/>
        <v/>
      </c>
      <c r="X1675" s="53" t="str">
        <f>IF(V1675="","",COUNTIF($V$7:V1675,"該当３"))</f>
        <v/>
      </c>
    </row>
    <row r="1676" spans="1:24">
      <c r="A1676" s="237">
        <v>2020514002</v>
      </c>
      <c r="B1676" s="237">
        <v>20</v>
      </c>
      <c r="C1676" s="238">
        <v>205</v>
      </c>
      <c r="D1676" s="239">
        <v>14</v>
      </c>
      <c r="E1676" s="238">
        <v>2</v>
      </c>
      <c r="F1676" s="237" t="s">
        <v>511</v>
      </c>
      <c r="G1676" s="237" t="s">
        <v>1635</v>
      </c>
      <c r="H1676" s="237" t="s">
        <v>1855</v>
      </c>
      <c r="I1676" s="237" t="s">
        <v>1857</v>
      </c>
      <c r="J1676" s="51"/>
      <c r="K1676" s="52" t="str">
        <f t="shared" si="296"/>
        <v/>
      </c>
      <c r="L1676" s="81" t="str">
        <f t="shared" si="297"/>
        <v/>
      </c>
      <c r="M1676" s="53" t="str">
        <f>IF(K1676="","",COUNTIF($K$7:K1676,"ﾘｽﾄ１"))</f>
        <v/>
      </c>
      <c r="N1676" s="53" t="str">
        <f t="shared" si="298"/>
        <v/>
      </c>
      <c r="O1676" s="54" t="str">
        <f t="shared" si="299"/>
        <v/>
      </c>
      <c r="P1676" s="53" t="str">
        <f t="shared" si="290"/>
        <v/>
      </c>
      <c r="Q1676" s="52" t="str">
        <f t="shared" si="291"/>
        <v/>
      </c>
      <c r="R1676" s="55" t="str">
        <f t="shared" si="292"/>
        <v/>
      </c>
      <c r="S1676" s="52" t="str">
        <f t="shared" si="300"/>
        <v/>
      </c>
      <c r="T1676" s="81" t="str">
        <f t="shared" si="293"/>
        <v/>
      </c>
      <c r="U1676" s="53" t="str">
        <f>IF(S1676="","",COUNTIF($S$7:S1676,"該当２"))</f>
        <v/>
      </c>
      <c r="V1676" s="56" t="str">
        <f t="shared" si="294"/>
        <v/>
      </c>
      <c r="W1676" s="81" t="str">
        <f t="shared" si="295"/>
        <v/>
      </c>
      <c r="X1676" s="53" t="str">
        <f>IF(V1676="","",COUNTIF($V$7:V1676,"該当３"))</f>
        <v/>
      </c>
    </row>
    <row r="1677" spans="1:24">
      <c r="A1677" s="237">
        <v>2020514003</v>
      </c>
      <c r="B1677" s="237">
        <v>20</v>
      </c>
      <c r="C1677" s="238">
        <v>205</v>
      </c>
      <c r="D1677" s="239">
        <v>14</v>
      </c>
      <c r="E1677" s="238">
        <v>3</v>
      </c>
      <c r="F1677" s="237" t="s">
        <v>511</v>
      </c>
      <c r="G1677" s="237" t="s">
        <v>1635</v>
      </c>
      <c r="H1677" s="237" t="s">
        <v>1855</v>
      </c>
      <c r="I1677" s="237" t="s">
        <v>1858</v>
      </c>
      <c r="J1677" s="51"/>
      <c r="K1677" s="52" t="str">
        <f t="shared" si="296"/>
        <v/>
      </c>
      <c r="L1677" s="81" t="str">
        <f t="shared" si="297"/>
        <v/>
      </c>
      <c r="M1677" s="53" t="str">
        <f>IF(K1677="","",COUNTIF($K$7:K1677,"ﾘｽﾄ１"))</f>
        <v/>
      </c>
      <c r="N1677" s="53" t="str">
        <f t="shared" si="298"/>
        <v/>
      </c>
      <c r="O1677" s="54" t="str">
        <f t="shared" si="299"/>
        <v/>
      </c>
      <c r="P1677" s="53" t="str">
        <f t="shared" si="290"/>
        <v/>
      </c>
      <c r="Q1677" s="52" t="str">
        <f t="shared" si="291"/>
        <v/>
      </c>
      <c r="R1677" s="55" t="str">
        <f t="shared" si="292"/>
        <v/>
      </c>
      <c r="S1677" s="52" t="str">
        <f t="shared" si="300"/>
        <v/>
      </c>
      <c r="T1677" s="81" t="str">
        <f t="shared" si="293"/>
        <v/>
      </c>
      <c r="U1677" s="53" t="str">
        <f>IF(S1677="","",COUNTIF($S$7:S1677,"該当２"))</f>
        <v/>
      </c>
      <c r="V1677" s="56" t="str">
        <f t="shared" si="294"/>
        <v/>
      </c>
      <c r="W1677" s="81" t="str">
        <f t="shared" si="295"/>
        <v/>
      </c>
      <c r="X1677" s="53" t="str">
        <f>IF(V1677="","",COUNTIF($V$7:V1677,"該当３"))</f>
        <v/>
      </c>
    </row>
    <row r="1678" spans="1:24">
      <c r="A1678" s="237">
        <v>2020514004</v>
      </c>
      <c r="B1678" s="237">
        <v>20</v>
      </c>
      <c r="C1678" s="238">
        <v>205</v>
      </c>
      <c r="D1678" s="239">
        <v>14</v>
      </c>
      <c r="E1678" s="238">
        <v>4</v>
      </c>
      <c r="F1678" s="237" t="s">
        <v>511</v>
      </c>
      <c r="G1678" s="237" t="s">
        <v>1635</v>
      </c>
      <c r="H1678" s="237" t="s">
        <v>1855</v>
      </c>
      <c r="I1678" s="237" t="s">
        <v>1859</v>
      </c>
      <c r="J1678" s="51"/>
      <c r="K1678" s="52" t="str">
        <f t="shared" si="296"/>
        <v/>
      </c>
      <c r="L1678" s="81" t="str">
        <f t="shared" si="297"/>
        <v/>
      </c>
      <c r="M1678" s="53" t="str">
        <f>IF(K1678="","",COUNTIF($K$7:K1678,"ﾘｽﾄ１"))</f>
        <v/>
      </c>
      <c r="N1678" s="53" t="str">
        <f t="shared" si="298"/>
        <v/>
      </c>
      <c r="O1678" s="54" t="str">
        <f t="shared" si="299"/>
        <v/>
      </c>
      <c r="P1678" s="53" t="str">
        <f t="shared" si="290"/>
        <v/>
      </c>
      <c r="Q1678" s="52" t="str">
        <f t="shared" si="291"/>
        <v/>
      </c>
      <c r="R1678" s="55" t="str">
        <f t="shared" si="292"/>
        <v/>
      </c>
      <c r="S1678" s="52" t="str">
        <f t="shared" si="300"/>
        <v/>
      </c>
      <c r="T1678" s="81" t="str">
        <f t="shared" si="293"/>
        <v/>
      </c>
      <c r="U1678" s="53" t="str">
        <f>IF(S1678="","",COUNTIF($S$7:S1678,"該当２"))</f>
        <v/>
      </c>
      <c r="V1678" s="56" t="str">
        <f t="shared" si="294"/>
        <v/>
      </c>
      <c r="W1678" s="81" t="str">
        <f t="shared" si="295"/>
        <v/>
      </c>
      <c r="X1678" s="53" t="str">
        <f>IF(V1678="","",COUNTIF($V$7:V1678,"該当３"))</f>
        <v/>
      </c>
    </row>
    <row r="1679" spans="1:24">
      <c r="A1679" s="237">
        <v>2020514005</v>
      </c>
      <c r="B1679" s="237">
        <v>20</v>
      </c>
      <c r="C1679" s="238">
        <v>205</v>
      </c>
      <c r="D1679" s="239">
        <v>14</v>
      </c>
      <c r="E1679" s="238">
        <v>5</v>
      </c>
      <c r="F1679" s="237" t="s">
        <v>511</v>
      </c>
      <c r="G1679" s="237" t="s">
        <v>1635</v>
      </c>
      <c r="H1679" s="237" t="s">
        <v>1855</v>
      </c>
      <c r="I1679" s="237" t="s">
        <v>1860</v>
      </c>
      <c r="J1679" s="51"/>
      <c r="K1679" s="52" t="str">
        <f t="shared" si="296"/>
        <v/>
      </c>
      <c r="L1679" s="81" t="str">
        <f t="shared" si="297"/>
        <v/>
      </c>
      <c r="M1679" s="53" t="str">
        <f>IF(K1679="","",COUNTIF($K$7:K1679,"ﾘｽﾄ１"))</f>
        <v/>
      </c>
      <c r="N1679" s="53" t="str">
        <f t="shared" si="298"/>
        <v/>
      </c>
      <c r="O1679" s="54" t="str">
        <f t="shared" si="299"/>
        <v/>
      </c>
      <c r="P1679" s="53" t="str">
        <f t="shared" si="290"/>
        <v/>
      </c>
      <c r="Q1679" s="52" t="str">
        <f t="shared" si="291"/>
        <v/>
      </c>
      <c r="R1679" s="55" t="str">
        <f t="shared" si="292"/>
        <v/>
      </c>
      <c r="S1679" s="52" t="str">
        <f t="shared" si="300"/>
        <v/>
      </c>
      <c r="T1679" s="81" t="str">
        <f t="shared" si="293"/>
        <v/>
      </c>
      <c r="U1679" s="53" t="str">
        <f>IF(S1679="","",COUNTIF($S$7:S1679,"該当２"))</f>
        <v/>
      </c>
      <c r="V1679" s="56" t="str">
        <f t="shared" si="294"/>
        <v/>
      </c>
      <c r="W1679" s="81" t="str">
        <f t="shared" si="295"/>
        <v/>
      </c>
      <c r="X1679" s="53" t="str">
        <f>IF(V1679="","",COUNTIF($V$7:V1679,"該当３"))</f>
        <v/>
      </c>
    </row>
    <row r="1680" spans="1:24">
      <c r="A1680" s="237">
        <v>2020514006</v>
      </c>
      <c r="B1680" s="237">
        <v>20</v>
      </c>
      <c r="C1680" s="238">
        <v>205</v>
      </c>
      <c r="D1680" s="239">
        <v>14</v>
      </c>
      <c r="E1680" s="238">
        <v>6</v>
      </c>
      <c r="F1680" s="237" t="s">
        <v>511</v>
      </c>
      <c r="G1680" s="237" t="s">
        <v>1635</v>
      </c>
      <c r="H1680" s="237" t="s">
        <v>1855</v>
      </c>
      <c r="I1680" s="237" t="s">
        <v>1861</v>
      </c>
      <c r="J1680" s="51"/>
      <c r="K1680" s="52" t="str">
        <f t="shared" si="296"/>
        <v/>
      </c>
      <c r="L1680" s="81" t="str">
        <f t="shared" si="297"/>
        <v/>
      </c>
      <c r="M1680" s="53" t="str">
        <f>IF(K1680="","",COUNTIF($K$7:K1680,"ﾘｽﾄ１"))</f>
        <v/>
      </c>
      <c r="N1680" s="53" t="str">
        <f t="shared" si="298"/>
        <v/>
      </c>
      <c r="O1680" s="54" t="str">
        <f t="shared" si="299"/>
        <v/>
      </c>
      <c r="P1680" s="53" t="str">
        <f t="shared" si="290"/>
        <v/>
      </c>
      <c r="Q1680" s="52" t="str">
        <f t="shared" si="291"/>
        <v/>
      </c>
      <c r="R1680" s="55" t="str">
        <f t="shared" si="292"/>
        <v/>
      </c>
      <c r="S1680" s="52" t="str">
        <f t="shared" si="300"/>
        <v/>
      </c>
      <c r="T1680" s="81" t="str">
        <f t="shared" si="293"/>
        <v/>
      </c>
      <c r="U1680" s="53" t="str">
        <f>IF(S1680="","",COUNTIF($S$7:S1680,"該当２"))</f>
        <v/>
      </c>
      <c r="V1680" s="56" t="str">
        <f t="shared" si="294"/>
        <v/>
      </c>
      <c r="W1680" s="81" t="str">
        <f t="shared" si="295"/>
        <v/>
      </c>
      <c r="X1680" s="53" t="str">
        <f>IF(V1680="","",COUNTIF($V$7:V1680,"該当３"))</f>
        <v/>
      </c>
    </row>
    <row r="1681" spans="1:24">
      <c r="A1681" s="237">
        <v>2020514007</v>
      </c>
      <c r="B1681" s="237">
        <v>20</v>
      </c>
      <c r="C1681" s="238">
        <v>205</v>
      </c>
      <c r="D1681" s="239">
        <v>14</v>
      </c>
      <c r="E1681" s="238">
        <v>7</v>
      </c>
      <c r="F1681" s="237" t="s">
        <v>511</v>
      </c>
      <c r="G1681" s="237" t="s">
        <v>1635</v>
      </c>
      <c r="H1681" s="237" t="s">
        <v>1855</v>
      </c>
      <c r="I1681" s="237" t="s">
        <v>1862</v>
      </c>
      <c r="J1681" s="51"/>
      <c r="K1681" s="52" t="str">
        <f t="shared" si="296"/>
        <v/>
      </c>
      <c r="L1681" s="81" t="str">
        <f t="shared" si="297"/>
        <v/>
      </c>
      <c r="M1681" s="53" t="str">
        <f>IF(K1681="","",COUNTIF($K$7:K1681,"ﾘｽﾄ１"))</f>
        <v/>
      </c>
      <c r="N1681" s="53" t="str">
        <f t="shared" si="298"/>
        <v/>
      </c>
      <c r="O1681" s="54" t="str">
        <f t="shared" si="299"/>
        <v/>
      </c>
      <c r="P1681" s="53" t="str">
        <f t="shared" si="290"/>
        <v/>
      </c>
      <c r="Q1681" s="52" t="str">
        <f t="shared" si="291"/>
        <v/>
      </c>
      <c r="R1681" s="55" t="str">
        <f t="shared" si="292"/>
        <v/>
      </c>
      <c r="S1681" s="52" t="str">
        <f t="shared" si="300"/>
        <v/>
      </c>
      <c r="T1681" s="81" t="str">
        <f t="shared" si="293"/>
        <v/>
      </c>
      <c r="U1681" s="53" t="str">
        <f>IF(S1681="","",COUNTIF($S$7:S1681,"該当２"))</f>
        <v/>
      </c>
      <c r="V1681" s="56" t="str">
        <f t="shared" si="294"/>
        <v/>
      </c>
      <c r="W1681" s="81" t="str">
        <f t="shared" si="295"/>
        <v/>
      </c>
      <c r="X1681" s="53" t="str">
        <f>IF(V1681="","",COUNTIF($V$7:V1681,"該当３"))</f>
        <v/>
      </c>
    </row>
    <row r="1682" spans="1:24">
      <c r="A1682" s="237">
        <v>2020514008</v>
      </c>
      <c r="B1682" s="237">
        <v>20</v>
      </c>
      <c r="C1682" s="238">
        <v>205</v>
      </c>
      <c r="D1682" s="239">
        <v>14</v>
      </c>
      <c r="E1682" s="238">
        <v>8</v>
      </c>
      <c r="F1682" s="237" t="s">
        <v>511</v>
      </c>
      <c r="G1682" s="237" t="s">
        <v>1635</v>
      </c>
      <c r="H1682" s="237" t="s">
        <v>1855</v>
      </c>
      <c r="I1682" s="237" t="s">
        <v>1863</v>
      </c>
      <c r="J1682" s="51"/>
      <c r="K1682" s="52" t="str">
        <f t="shared" si="296"/>
        <v/>
      </c>
      <c r="L1682" s="81" t="str">
        <f t="shared" si="297"/>
        <v/>
      </c>
      <c r="M1682" s="53" t="str">
        <f>IF(K1682="","",COUNTIF($K$7:K1682,"ﾘｽﾄ１"))</f>
        <v/>
      </c>
      <c r="N1682" s="53" t="str">
        <f t="shared" si="298"/>
        <v/>
      </c>
      <c r="O1682" s="54" t="str">
        <f t="shared" si="299"/>
        <v/>
      </c>
      <c r="P1682" s="53" t="str">
        <f t="shared" si="290"/>
        <v/>
      </c>
      <c r="Q1682" s="52" t="str">
        <f t="shared" si="291"/>
        <v/>
      </c>
      <c r="R1682" s="55" t="str">
        <f t="shared" si="292"/>
        <v/>
      </c>
      <c r="S1682" s="52" t="str">
        <f t="shared" si="300"/>
        <v/>
      </c>
      <c r="T1682" s="81" t="str">
        <f t="shared" si="293"/>
        <v/>
      </c>
      <c r="U1682" s="53" t="str">
        <f>IF(S1682="","",COUNTIF($S$7:S1682,"該当２"))</f>
        <v/>
      </c>
      <c r="V1682" s="56" t="str">
        <f t="shared" si="294"/>
        <v/>
      </c>
      <c r="W1682" s="81" t="str">
        <f t="shared" si="295"/>
        <v/>
      </c>
      <c r="X1682" s="53" t="str">
        <f>IF(V1682="","",COUNTIF($V$7:V1682,"該当３"))</f>
        <v/>
      </c>
    </row>
    <row r="1683" spans="1:24">
      <c r="A1683" s="237">
        <v>2020514009</v>
      </c>
      <c r="B1683" s="237">
        <v>20</v>
      </c>
      <c r="C1683" s="238">
        <v>205</v>
      </c>
      <c r="D1683" s="239">
        <v>14</v>
      </c>
      <c r="E1683" s="238">
        <v>9</v>
      </c>
      <c r="F1683" s="237" t="s">
        <v>511</v>
      </c>
      <c r="G1683" s="237" t="s">
        <v>1635</v>
      </c>
      <c r="H1683" s="237" t="s">
        <v>1855</v>
      </c>
      <c r="I1683" s="237" t="s">
        <v>1187</v>
      </c>
      <c r="J1683" s="51"/>
      <c r="K1683" s="52" t="str">
        <f t="shared" si="296"/>
        <v/>
      </c>
      <c r="L1683" s="81" t="str">
        <f t="shared" si="297"/>
        <v/>
      </c>
      <c r="M1683" s="53" t="str">
        <f>IF(K1683="","",COUNTIF($K$7:K1683,"ﾘｽﾄ１"))</f>
        <v/>
      </c>
      <c r="N1683" s="53" t="str">
        <f t="shared" si="298"/>
        <v/>
      </c>
      <c r="O1683" s="54" t="str">
        <f t="shared" si="299"/>
        <v/>
      </c>
      <c r="P1683" s="53" t="str">
        <f t="shared" si="290"/>
        <v/>
      </c>
      <c r="Q1683" s="52" t="str">
        <f t="shared" si="291"/>
        <v/>
      </c>
      <c r="R1683" s="55" t="str">
        <f t="shared" si="292"/>
        <v/>
      </c>
      <c r="S1683" s="52" t="str">
        <f t="shared" si="300"/>
        <v/>
      </c>
      <c r="T1683" s="81" t="str">
        <f t="shared" si="293"/>
        <v/>
      </c>
      <c r="U1683" s="53" t="str">
        <f>IF(S1683="","",COUNTIF($S$7:S1683,"該当２"))</f>
        <v/>
      </c>
      <c r="V1683" s="56" t="str">
        <f t="shared" si="294"/>
        <v/>
      </c>
      <c r="W1683" s="81" t="str">
        <f t="shared" si="295"/>
        <v/>
      </c>
      <c r="X1683" s="53" t="str">
        <f>IF(V1683="","",COUNTIF($V$7:V1683,"該当３"))</f>
        <v/>
      </c>
    </row>
    <row r="1684" spans="1:24">
      <c r="A1684" s="237">
        <v>2020514010</v>
      </c>
      <c r="B1684" s="237">
        <v>20</v>
      </c>
      <c r="C1684" s="238">
        <v>205</v>
      </c>
      <c r="D1684" s="239">
        <v>14</v>
      </c>
      <c r="E1684" s="238">
        <v>10</v>
      </c>
      <c r="F1684" s="237" t="s">
        <v>511</v>
      </c>
      <c r="G1684" s="237" t="s">
        <v>1635</v>
      </c>
      <c r="H1684" s="237" t="s">
        <v>1855</v>
      </c>
      <c r="I1684" s="237" t="s">
        <v>1864</v>
      </c>
      <c r="J1684" s="51"/>
      <c r="K1684" s="52" t="str">
        <f t="shared" si="296"/>
        <v/>
      </c>
      <c r="L1684" s="81" t="str">
        <f t="shared" si="297"/>
        <v/>
      </c>
      <c r="M1684" s="53" t="str">
        <f>IF(K1684="","",COUNTIF($K$7:K1684,"ﾘｽﾄ１"))</f>
        <v/>
      </c>
      <c r="N1684" s="53" t="str">
        <f t="shared" si="298"/>
        <v/>
      </c>
      <c r="O1684" s="54" t="str">
        <f t="shared" si="299"/>
        <v/>
      </c>
      <c r="P1684" s="53" t="str">
        <f t="shared" si="290"/>
        <v/>
      </c>
      <c r="Q1684" s="52" t="str">
        <f t="shared" si="291"/>
        <v/>
      </c>
      <c r="R1684" s="55" t="str">
        <f t="shared" si="292"/>
        <v/>
      </c>
      <c r="S1684" s="52" t="str">
        <f t="shared" si="300"/>
        <v/>
      </c>
      <c r="T1684" s="81" t="str">
        <f t="shared" si="293"/>
        <v/>
      </c>
      <c r="U1684" s="53" t="str">
        <f>IF(S1684="","",COUNTIF($S$7:S1684,"該当２"))</f>
        <v/>
      </c>
      <c r="V1684" s="56" t="str">
        <f t="shared" si="294"/>
        <v/>
      </c>
      <c r="W1684" s="81" t="str">
        <f t="shared" si="295"/>
        <v/>
      </c>
      <c r="X1684" s="53" t="str">
        <f>IF(V1684="","",COUNTIF($V$7:V1684,"該当３"))</f>
        <v/>
      </c>
    </row>
    <row r="1685" spans="1:24">
      <c r="A1685" s="237">
        <v>2020514011</v>
      </c>
      <c r="B1685" s="237">
        <v>20</v>
      </c>
      <c r="C1685" s="238">
        <v>205</v>
      </c>
      <c r="D1685" s="239">
        <v>14</v>
      </c>
      <c r="E1685" s="238">
        <v>11</v>
      </c>
      <c r="F1685" s="237" t="s">
        <v>511</v>
      </c>
      <c r="G1685" s="237" t="s">
        <v>1635</v>
      </c>
      <c r="H1685" s="237" t="s">
        <v>1855</v>
      </c>
      <c r="I1685" s="237" t="s">
        <v>1865</v>
      </c>
      <c r="J1685" s="51"/>
      <c r="K1685" s="52" t="str">
        <f t="shared" si="296"/>
        <v/>
      </c>
      <c r="L1685" s="81" t="str">
        <f t="shared" si="297"/>
        <v/>
      </c>
      <c r="M1685" s="53" t="str">
        <f>IF(K1685="","",COUNTIF($K$7:K1685,"ﾘｽﾄ１"))</f>
        <v/>
      </c>
      <c r="N1685" s="53" t="str">
        <f t="shared" si="298"/>
        <v/>
      </c>
      <c r="O1685" s="54" t="str">
        <f t="shared" si="299"/>
        <v/>
      </c>
      <c r="P1685" s="53" t="str">
        <f t="shared" si="290"/>
        <v/>
      </c>
      <c r="Q1685" s="52" t="str">
        <f t="shared" si="291"/>
        <v/>
      </c>
      <c r="R1685" s="55" t="str">
        <f t="shared" si="292"/>
        <v/>
      </c>
      <c r="S1685" s="52" t="str">
        <f t="shared" si="300"/>
        <v/>
      </c>
      <c r="T1685" s="81" t="str">
        <f t="shared" si="293"/>
        <v/>
      </c>
      <c r="U1685" s="53" t="str">
        <f>IF(S1685="","",COUNTIF($S$7:S1685,"該当２"))</f>
        <v/>
      </c>
      <c r="V1685" s="56" t="str">
        <f t="shared" si="294"/>
        <v/>
      </c>
      <c r="W1685" s="81" t="str">
        <f t="shared" si="295"/>
        <v/>
      </c>
      <c r="X1685" s="53" t="str">
        <f>IF(V1685="","",COUNTIF($V$7:V1685,"該当３"))</f>
        <v/>
      </c>
    </row>
    <row r="1686" spans="1:24">
      <c r="A1686" s="237">
        <v>2020514012</v>
      </c>
      <c r="B1686" s="237">
        <v>20</v>
      </c>
      <c r="C1686" s="238">
        <v>205</v>
      </c>
      <c r="D1686" s="239">
        <v>14</v>
      </c>
      <c r="E1686" s="238">
        <v>12</v>
      </c>
      <c r="F1686" s="237" t="s">
        <v>511</v>
      </c>
      <c r="G1686" s="237" t="s">
        <v>1635</v>
      </c>
      <c r="H1686" s="237" t="s">
        <v>1855</v>
      </c>
      <c r="I1686" s="237" t="s">
        <v>1866</v>
      </c>
      <c r="J1686" s="51"/>
      <c r="K1686" s="52" t="str">
        <f t="shared" si="296"/>
        <v/>
      </c>
      <c r="L1686" s="81" t="str">
        <f t="shared" si="297"/>
        <v/>
      </c>
      <c r="M1686" s="53" t="str">
        <f>IF(K1686="","",COUNTIF($K$7:K1686,"ﾘｽﾄ１"))</f>
        <v/>
      </c>
      <c r="N1686" s="53" t="str">
        <f t="shared" si="298"/>
        <v/>
      </c>
      <c r="O1686" s="54" t="str">
        <f t="shared" si="299"/>
        <v/>
      </c>
      <c r="P1686" s="53" t="str">
        <f t="shared" si="290"/>
        <v/>
      </c>
      <c r="Q1686" s="52" t="str">
        <f t="shared" si="291"/>
        <v/>
      </c>
      <c r="R1686" s="55" t="str">
        <f t="shared" si="292"/>
        <v/>
      </c>
      <c r="S1686" s="52" t="str">
        <f t="shared" si="300"/>
        <v/>
      </c>
      <c r="T1686" s="81" t="str">
        <f t="shared" si="293"/>
        <v/>
      </c>
      <c r="U1686" s="53" t="str">
        <f>IF(S1686="","",COUNTIF($S$7:S1686,"該当２"))</f>
        <v/>
      </c>
      <c r="V1686" s="56" t="str">
        <f t="shared" si="294"/>
        <v/>
      </c>
      <c r="W1686" s="81" t="str">
        <f t="shared" si="295"/>
        <v/>
      </c>
      <c r="X1686" s="53" t="str">
        <f>IF(V1686="","",COUNTIF($V$7:V1686,"該当３"))</f>
        <v/>
      </c>
    </row>
    <row r="1687" spans="1:24">
      <c r="A1687" s="237">
        <v>2020514013</v>
      </c>
      <c r="B1687" s="237">
        <v>20</v>
      </c>
      <c r="C1687" s="238">
        <v>205</v>
      </c>
      <c r="D1687" s="239">
        <v>14</v>
      </c>
      <c r="E1687" s="238">
        <v>13</v>
      </c>
      <c r="F1687" s="237" t="s">
        <v>511</v>
      </c>
      <c r="G1687" s="237" t="s">
        <v>1635</v>
      </c>
      <c r="H1687" s="237" t="s">
        <v>1855</v>
      </c>
      <c r="I1687" s="237" t="s">
        <v>10</v>
      </c>
      <c r="J1687" s="51"/>
      <c r="K1687" s="52" t="str">
        <f t="shared" si="296"/>
        <v/>
      </c>
      <c r="L1687" s="81" t="str">
        <f t="shared" si="297"/>
        <v/>
      </c>
      <c r="M1687" s="53" t="str">
        <f>IF(K1687="","",COUNTIF($K$7:K1687,"ﾘｽﾄ１"))</f>
        <v/>
      </c>
      <c r="N1687" s="53" t="str">
        <f t="shared" si="298"/>
        <v/>
      </c>
      <c r="O1687" s="54" t="str">
        <f t="shared" si="299"/>
        <v/>
      </c>
      <c r="P1687" s="53" t="str">
        <f t="shared" si="290"/>
        <v/>
      </c>
      <c r="Q1687" s="52" t="str">
        <f t="shared" si="291"/>
        <v/>
      </c>
      <c r="R1687" s="55" t="str">
        <f t="shared" si="292"/>
        <v/>
      </c>
      <c r="S1687" s="52" t="str">
        <f t="shared" si="300"/>
        <v/>
      </c>
      <c r="T1687" s="81" t="str">
        <f t="shared" si="293"/>
        <v/>
      </c>
      <c r="U1687" s="53" t="str">
        <f>IF(S1687="","",COUNTIF($S$7:S1687,"該当２"))</f>
        <v/>
      </c>
      <c r="V1687" s="56" t="str">
        <f t="shared" si="294"/>
        <v/>
      </c>
      <c r="W1687" s="81" t="str">
        <f t="shared" si="295"/>
        <v/>
      </c>
      <c r="X1687" s="53" t="str">
        <f>IF(V1687="","",COUNTIF($V$7:V1687,"該当３"))</f>
        <v/>
      </c>
    </row>
    <row r="1688" spans="1:24">
      <c r="A1688" s="237">
        <v>2020514014</v>
      </c>
      <c r="B1688" s="237">
        <v>20</v>
      </c>
      <c r="C1688" s="238">
        <v>205</v>
      </c>
      <c r="D1688" s="239">
        <v>14</v>
      </c>
      <c r="E1688" s="238">
        <v>14</v>
      </c>
      <c r="F1688" s="237" t="s">
        <v>511</v>
      </c>
      <c r="G1688" s="237" t="s">
        <v>1635</v>
      </c>
      <c r="H1688" s="237" t="s">
        <v>1855</v>
      </c>
      <c r="I1688" s="237" t="s">
        <v>1867</v>
      </c>
      <c r="J1688" s="51"/>
      <c r="K1688" s="52" t="str">
        <f t="shared" si="296"/>
        <v/>
      </c>
      <c r="L1688" s="81" t="str">
        <f t="shared" si="297"/>
        <v/>
      </c>
      <c r="M1688" s="53" t="str">
        <f>IF(K1688="","",COUNTIF($K$7:K1688,"ﾘｽﾄ１"))</f>
        <v/>
      </c>
      <c r="N1688" s="53" t="str">
        <f t="shared" si="298"/>
        <v/>
      </c>
      <c r="O1688" s="54" t="str">
        <f t="shared" si="299"/>
        <v/>
      </c>
      <c r="P1688" s="53" t="str">
        <f t="shared" si="290"/>
        <v/>
      </c>
      <c r="Q1688" s="52" t="str">
        <f t="shared" si="291"/>
        <v/>
      </c>
      <c r="R1688" s="55" t="str">
        <f t="shared" si="292"/>
        <v/>
      </c>
      <c r="S1688" s="52" t="str">
        <f t="shared" si="300"/>
        <v/>
      </c>
      <c r="T1688" s="81" t="str">
        <f t="shared" si="293"/>
        <v/>
      </c>
      <c r="U1688" s="53" t="str">
        <f>IF(S1688="","",COUNTIF($S$7:S1688,"該当２"))</f>
        <v/>
      </c>
      <c r="V1688" s="56" t="str">
        <f t="shared" si="294"/>
        <v/>
      </c>
      <c r="W1688" s="81" t="str">
        <f t="shared" si="295"/>
        <v/>
      </c>
      <c r="X1688" s="53" t="str">
        <f>IF(V1688="","",COUNTIF($V$7:V1688,"該当３"))</f>
        <v/>
      </c>
    </row>
    <row r="1689" spans="1:24">
      <c r="A1689" s="237">
        <v>2020514015</v>
      </c>
      <c r="B1689" s="237">
        <v>20</v>
      </c>
      <c r="C1689" s="238">
        <v>205</v>
      </c>
      <c r="D1689" s="239">
        <v>14</v>
      </c>
      <c r="E1689" s="238">
        <v>15</v>
      </c>
      <c r="F1689" s="237" t="s">
        <v>511</v>
      </c>
      <c r="G1689" s="237" t="s">
        <v>1635</v>
      </c>
      <c r="H1689" s="237" t="s">
        <v>1855</v>
      </c>
      <c r="I1689" s="237" t="s">
        <v>1868</v>
      </c>
      <c r="J1689" s="51"/>
      <c r="K1689" s="52" t="str">
        <f t="shared" si="296"/>
        <v/>
      </c>
      <c r="L1689" s="81" t="str">
        <f t="shared" si="297"/>
        <v/>
      </c>
      <c r="M1689" s="53" t="str">
        <f>IF(K1689="","",COUNTIF($K$7:K1689,"ﾘｽﾄ１"))</f>
        <v/>
      </c>
      <c r="N1689" s="53" t="str">
        <f t="shared" si="298"/>
        <v/>
      </c>
      <c r="O1689" s="54" t="str">
        <f t="shared" si="299"/>
        <v/>
      </c>
      <c r="P1689" s="53" t="str">
        <f t="shared" si="290"/>
        <v/>
      </c>
      <c r="Q1689" s="52" t="str">
        <f t="shared" si="291"/>
        <v/>
      </c>
      <c r="R1689" s="55" t="str">
        <f t="shared" si="292"/>
        <v/>
      </c>
      <c r="S1689" s="52" t="str">
        <f t="shared" si="300"/>
        <v/>
      </c>
      <c r="T1689" s="81" t="str">
        <f t="shared" si="293"/>
        <v/>
      </c>
      <c r="U1689" s="53" t="str">
        <f>IF(S1689="","",COUNTIF($S$7:S1689,"該当２"))</f>
        <v/>
      </c>
      <c r="V1689" s="56" t="str">
        <f t="shared" si="294"/>
        <v/>
      </c>
      <c r="W1689" s="81" t="str">
        <f t="shared" si="295"/>
        <v/>
      </c>
      <c r="X1689" s="53" t="str">
        <f>IF(V1689="","",COUNTIF($V$7:V1689,"該当３"))</f>
        <v/>
      </c>
    </row>
    <row r="1690" spans="1:24">
      <c r="A1690" s="237">
        <v>2020514016</v>
      </c>
      <c r="B1690" s="237">
        <v>20</v>
      </c>
      <c r="C1690" s="238">
        <v>205</v>
      </c>
      <c r="D1690" s="239">
        <v>14</v>
      </c>
      <c r="E1690" s="238">
        <v>16</v>
      </c>
      <c r="F1690" s="237" t="s">
        <v>511</v>
      </c>
      <c r="G1690" s="237" t="s">
        <v>1635</v>
      </c>
      <c r="H1690" s="237" t="s">
        <v>1855</v>
      </c>
      <c r="I1690" s="237" t="s">
        <v>1869</v>
      </c>
      <c r="J1690" s="51"/>
      <c r="K1690" s="52" t="str">
        <f t="shared" si="296"/>
        <v/>
      </c>
      <c r="L1690" s="81" t="str">
        <f t="shared" si="297"/>
        <v/>
      </c>
      <c r="M1690" s="53" t="str">
        <f>IF(K1690="","",COUNTIF($K$7:K1690,"ﾘｽﾄ１"))</f>
        <v/>
      </c>
      <c r="N1690" s="53" t="str">
        <f t="shared" si="298"/>
        <v/>
      </c>
      <c r="O1690" s="54" t="str">
        <f t="shared" si="299"/>
        <v/>
      </c>
      <c r="P1690" s="53" t="str">
        <f t="shared" si="290"/>
        <v/>
      </c>
      <c r="Q1690" s="52" t="str">
        <f t="shared" si="291"/>
        <v/>
      </c>
      <c r="R1690" s="55" t="str">
        <f t="shared" si="292"/>
        <v/>
      </c>
      <c r="S1690" s="52" t="str">
        <f t="shared" si="300"/>
        <v/>
      </c>
      <c r="T1690" s="81" t="str">
        <f t="shared" si="293"/>
        <v/>
      </c>
      <c r="U1690" s="53" t="str">
        <f>IF(S1690="","",COUNTIF($S$7:S1690,"該当２"))</f>
        <v/>
      </c>
      <c r="V1690" s="56" t="str">
        <f t="shared" si="294"/>
        <v/>
      </c>
      <c r="W1690" s="81" t="str">
        <f t="shared" si="295"/>
        <v/>
      </c>
      <c r="X1690" s="53" t="str">
        <f>IF(V1690="","",COUNTIF($V$7:V1690,"該当３"))</f>
        <v/>
      </c>
    </row>
    <row r="1691" spans="1:24">
      <c r="A1691" s="237">
        <v>2020514017</v>
      </c>
      <c r="B1691" s="237">
        <v>20</v>
      </c>
      <c r="C1691" s="238">
        <v>205</v>
      </c>
      <c r="D1691" s="239">
        <v>14</v>
      </c>
      <c r="E1691" s="238">
        <v>17</v>
      </c>
      <c r="F1691" s="237" t="s">
        <v>511</v>
      </c>
      <c r="G1691" s="237" t="s">
        <v>1635</v>
      </c>
      <c r="H1691" s="237" t="s">
        <v>1855</v>
      </c>
      <c r="I1691" s="237" t="s">
        <v>559</v>
      </c>
      <c r="J1691" s="51"/>
      <c r="K1691" s="52" t="str">
        <f t="shared" si="296"/>
        <v/>
      </c>
      <c r="L1691" s="81" t="str">
        <f t="shared" si="297"/>
        <v/>
      </c>
      <c r="M1691" s="53" t="str">
        <f>IF(K1691="","",COUNTIF($K$7:K1691,"ﾘｽﾄ１"))</f>
        <v/>
      </c>
      <c r="N1691" s="53" t="str">
        <f t="shared" si="298"/>
        <v/>
      </c>
      <c r="O1691" s="54" t="str">
        <f t="shared" si="299"/>
        <v/>
      </c>
      <c r="P1691" s="53" t="str">
        <f t="shared" si="290"/>
        <v/>
      </c>
      <c r="Q1691" s="52" t="str">
        <f t="shared" si="291"/>
        <v/>
      </c>
      <c r="R1691" s="55" t="str">
        <f t="shared" si="292"/>
        <v/>
      </c>
      <c r="S1691" s="52" t="str">
        <f t="shared" si="300"/>
        <v/>
      </c>
      <c r="T1691" s="81" t="str">
        <f t="shared" si="293"/>
        <v/>
      </c>
      <c r="U1691" s="53" t="str">
        <f>IF(S1691="","",COUNTIF($S$7:S1691,"該当２"))</f>
        <v/>
      </c>
      <c r="V1691" s="56" t="str">
        <f t="shared" si="294"/>
        <v/>
      </c>
      <c r="W1691" s="81" t="str">
        <f t="shared" si="295"/>
        <v/>
      </c>
      <c r="X1691" s="53" t="str">
        <f>IF(V1691="","",COUNTIF($V$7:V1691,"該当３"))</f>
        <v/>
      </c>
    </row>
    <row r="1692" spans="1:24">
      <c r="A1692" s="237">
        <v>2020514018</v>
      </c>
      <c r="B1692" s="237">
        <v>20</v>
      </c>
      <c r="C1692" s="238">
        <v>205</v>
      </c>
      <c r="D1692" s="239">
        <v>14</v>
      </c>
      <c r="E1692" s="238">
        <v>18</v>
      </c>
      <c r="F1692" s="237" t="s">
        <v>511</v>
      </c>
      <c r="G1692" s="237" t="s">
        <v>1635</v>
      </c>
      <c r="H1692" s="237" t="s">
        <v>1855</v>
      </c>
      <c r="I1692" s="237" t="s">
        <v>1870</v>
      </c>
      <c r="J1692" s="51"/>
      <c r="K1692" s="52" t="str">
        <f t="shared" si="296"/>
        <v/>
      </c>
      <c r="L1692" s="81" t="str">
        <f t="shared" si="297"/>
        <v/>
      </c>
      <c r="M1692" s="53" t="str">
        <f>IF(K1692="","",COUNTIF($K$7:K1692,"ﾘｽﾄ１"))</f>
        <v/>
      </c>
      <c r="N1692" s="53" t="str">
        <f t="shared" si="298"/>
        <v/>
      </c>
      <c r="O1692" s="54" t="str">
        <f t="shared" si="299"/>
        <v/>
      </c>
      <c r="P1692" s="53" t="str">
        <f t="shared" si="290"/>
        <v/>
      </c>
      <c r="Q1692" s="52" t="str">
        <f t="shared" si="291"/>
        <v/>
      </c>
      <c r="R1692" s="55" t="str">
        <f t="shared" si="292"/>
        <v/>
      </c>
      <c r="S1692" s="52" t="str">
        <f t="shared" si="300"/>
        <v/>
      </c>
      <c r="T1692" s="81" t="str">
        <f t="shared" si="293"/>
        <v/>
      </c>
      <c r="U1692" s="53" t="str">
        <f>IF(S1692="","",COUNTIF($S$7:S1692,"該当２"))</f>
        <v/>
      </c>
      <c r="V1692" s="56" t="str">
        <f t="shared" si="294"/>
        <v/>
      </c>
      <c r="W1692" s="81" t="str">
        <f t="shared" si="295"/>
        <v/>
      </c>
      <c r="X1692" s="53" t="str">
        <f>IF(V1692="","",COUNTIF($V$7:V1692,"該当３"))</f>
        <v/>
      </c>
    </row>
    <row r="1693" spans="1:24">
      <c r="A1693" s="237">
        <v>2020514019</v>
      </c>
      <c r="B1693" s="237">
        <v>20</v>
      </c>
      <c r="C1693" s="238">
        <v>205</v>
      </c>
      <c r="D1693" s="239">
        <v>14</v>
      </c>
      <c r="E1693" s="238">
        <v>19</v>
      </c>
      <c r="F1693" s="237" t="s">
        <v>511</v>
      </c>
      <c r="G1693" s="237" t="s">
        <v>1635</v>
      </c>
      <c r="H1693" s="237" t="s">
        <v>1855</v>
      </c>
      <c r="I1693" s="237" t="s">
        <v>1871</v>
      </c>
      <c r="J1693" s="51"/>
      <c r="K1693" s="52" t="str">
        <f t="shared" si="296"/>
        <v/>
      </c>
      <c r="L1693" s="81" t="str">
        <f t="shared" si="297"/>
        <v/>
      </c>
      <c r="M1693" s="53" t="str">
        <f>IF(K1693="","",COUNTIF($K$7:K1693,"ﾘｽﾄ１"))</f>
        <v/>
      </c>
      <c r="N1693" s="53" t="str">
        <f t="shared" si="298"/>
        <v/>
      </c>
      <c r="O1693" s="54" t="str">
        <f t="shared" si="299"/>
        <v/>
      </c>
      <c r="P1693" s="53" t="str">
        <f t="shared" si="290"/>
        <v/>
      </c>
      <c r="Q1693" s="52" t="str">
        <f t="shared" si="291"/>
        <v/>
      </c>
      <c r="R1693" s="55" t="str">
        <f t="shared" si="292"/>
        <v/>
      </c>
      <c r="S1693" s="52" t="str">
        <f t="shared" si="300"/>
        <v/>
      </c>
      <c r="T1693" s="81" t="str">
        <f t="shared" si="293"/>
        <v/>
      </c>
      <c r="U1693" s="53" t="str">
        <f>IF(S1693="","",COUNTIF($S$7:S1693,"該当２"))</f>
        <v/>
      </c>
      <c r="V1693" s="56" t="str">
        <f t="shared" si="294"/>
        <v/>
      </c>
      <c r="W1693" s="81" t="str">
        <f t="shared" si="295"/>
        <v/>
      </c>
      <c r="X1693" s="53" t="str">
        <f>IF(V1693="","",COUNTIF($V$7:V1693,"該当３"))</f>
        <v/>
      </c>
    </row>
    <row r="1694" spans="1:24">
      <c r="A1694" s="237">
        <v>2020514020</v>
      </c>
      <c r="B1694" s="237">
        <v>20</v>
      </c>
      <c r="C1694" s="238">
        <v>205</v>
      </c>
      <c r="D1694" s="239">
        <v>14</v>
      </c>
      <c r="E1694" s="238">
        <v>20</v>
      </c>
      <c r="F1694" s="237" t="s">
        <v>511</v>
      </c>
      <c r="G1694" s="237" t="s">
        <v>1635</v>
      </c>
      <c r="H1694" s="237" t="s">
        <v>1855</v>
      </c>
      <c r="I1694" s="237" t="s">
        <v>1872</v>
      </c>
      <c r="J1694" s="51"/>
      <c r="K1694" s="52" t="str">
        <f t="shared" si="296"/>
        <v/>
      </c>
      <c r="L1694" s="81" t="str">
        <f t="shared" si="297"/>
        <v/>
      </c>
      <c r="M1694" s="53" t="str">
        <f>IF(K1694="","",COUNTIF($K$7:K1694,"ﾘｽﾄ１"))</f>
        <v/>
      </c>
      <c r="N1694" s="53" t="str">
        <f t="shared" si="298"/>
        <v/>
      </c>
      <c r="O1694" s="54" t="str">
        <f t="shared" si="299"/>
        <v/>
      </c>
      <c r="P1694" s="53" t="str">
        <f t="shared" si="290"/>
        <v/>
      </c>
      <c r="Q1694" s="52" t="str">
        <f t="shared" si="291"/>
        <v/>
      </c>
      <c r="R1694" s="55" t="str">
        <f t="shared" si="292"/>
        <v/>
      </c>
      <c r="S1694" s="52" t="str">
        <f t="shared" si="300"/>
        <v/>
      </c>
      <c r="T1694" s="81" t="str">
        <f t="shared" si="293"/>
        <v/>
      </c>
      <c r="U1694" s="53" t="str">
        <f>IF(S1694="","",COUNTIF($S$7:S1694,"該当２"))</f>
        <v/>
      </c>
      <c r="V1694" s="56" t="str">
        <f t="shared" si="294"/>
        <v/>
      </c>
      <c r="W1694" s="81" t="str">
        <f t="shared" si="295"/>
        <v/>
      </c>
      <c r="X1694" s="53" t="str">
        <f>IF(V1694="","",COUNTIF($V$7:V1694,"該当３"))</f>
        <v/>
      </c>
    </row>
    <row r="1695" spans="1:24">
      <c r="A1695" s="237">
        <v>2020514021</v>
      </c>
      <c r="B1695" s="237">
        <v>20</v>
      </c>
      <c r="C1695" s="238">
        <v>205</v>
      </c>
      <c r="D1695" s="239">
        <v>14</v>
      </c>
      <c r="E1695" s="238">
        <v>21</v>
      </c>
      <c r="F1695" s="237" t="s">
        <v>511</v>
      </c>
      <c r="G1695" s="237" t="s">
        <v>1635</v>
      </c>
      <c r="H1695" s="237" t="s">
        <v>1855</v>
      </c>
      <c r="I1695" s="237" t="s">
        <v>1873</v>
      </c>
      <c r="J1695" s="51"/>
      <c r="K1695" s="52" t="str">
        <f t="shared" si="296"/>
        <v/>
      </c>
      <c r="L1695" s="81" t="str">
        <f t="shared" si="297"/>
        <v/>
      </c>
      <c r="M1695" s="53" t="str">
        <f>IF(K1695="","",COUNTIF($K$7:K1695,"ﾘｽﾄ１"))</f>
        <v/>
      </c>
      <c r="N1695" s="53" t="str">
        <f t="shared" si="298"/>
        <v/>
      </c>
      <c r="O1695" s="54" t="str">
        <f t="shared" si="299"/>
        <v/>
      </c>
      <c r="P1695" s="53" t="str">
        <f t="shared" si="290"/>
        <v/>
      </c>
      <c r="Q1695" s="52" t="str">
        <f t="shared" si="291"/>
        <v/>
      </c>
      <c r="R1695" s="55" t="str">
        <f t="shared" si="292"/>
        <v/>
      </c>
      <c r="S1695" s="52" t="str">
        <f t="shared" si="300"/>
        <v/>
      </c>
      <c r="T1695" s="81" t="str">
        <f t="shared" si="293"/>
        <v/>
      </c>
      <c r="U1695" s="53" t="str">
        <f>IF(S1695="","",COUNTIF($S$7:S1695,"該当２"))</f>
        <v/>
      </c>
      <c r="V1695" s="56" t="str">
        <f t="shared" si="294"/>
        <v/>
      </c>
      <c r="W1695" s="81" t="str">
        <f t="shared" si="295"/>
        <v/>
      </c>
      <c r="X1695" s="53" t="str">
        <f>IF(V1695="","",COUNTIF($V$7:V1695,"該当３"))</f>
        <v/>
      </c>
    </row>
    <row r="1696" spans="1:24">
      <c r="A1696" s="237">
        <v>2020514022</v>
      </c>
      <c r="B1696" s="237">
        <v>20</v>
      </c>
      <c r="C1696" s="238">
        <v>205</v>
      </c>
      <c r="D1696" s="239">
        <v>14</v>
      </c>
      <c r="E1696" s="238">
        <v>22</v>
      </c>
      <c r="F1696" s="237" t="s">
        <v>511</v>
      </c>
      <c r="G1696" s="237" t="s">
        <v>1635</v>
      </c>
      <c r="H1696" s="237" t="s">
        <v>1855</v>
      </c>
      <c r="I1696" s="237" t="s">
        <v>1874</v>
      </c>
      <c r="J1696" s="51"/>
      <c r="K1696" s="52" t="str">
        <f t="shared" si="296"/>
        <v/>
      </c>
      <c r="L1696" s="81" t="str">
        <f t="shared" si="297"/>
        <v/>
      </c>
      <c r="M1696" s="53" t="str">
        <f>IF(K1696="","",COUNTIF($K$7:K1696,"ﾘｽﾄ１"))</f>
        <v/>
      </c>
      <c r="N1696" s="53" t="str">
        <f t="shared" si="298"/>
        <v/>
      </c>
      <c r="O1696" s="54" t="str">
        <f t="shared" si="299"/>
        <v/>
      </c>
      <c r="P1696" s="53" t="str">
        <f t="shared" si="290"/>
        <v/>
      </c>
      <c r="Q1696" s="52" t="str">
        <f t="shared" si="291"/>
        <v/>
      </c>
      <c r="R1696" s="55" t="str">
        <f t="shared" si="292"/>
        <v/>
      </c>
      <c r="S1696" s="52" t="str">
        <f t="shared" si="300"/>
        <v/>
      </c>
      <c r="T1696" s="81" t="str">
        <f t="shared" si="293"/>
        <v/>
      </c>
      <c r="U1696" s="53" t="str">
        <f>IF(S1696="","",COUNTIF($S$7:S1696,"該当２"))</f>
        <v/>
      </c>
      <c r="V1696" s="56" t="str">
        <f t="shared" si="294"/>
        <v/>
      </c>
      <c r="W1696" s="81" t="str">
        <f t="shared" si="295"/>
        <v/>
      </c>
      <c r="X1696" s="53" t="str">
        <f>IF(V1696="","",COUNTIF($V$7:V1696,"該当３"))</f>
        <v/>
      </c>
    </row>
    <row r="1697" spans="1:24">
      <c r="A1697" s="237">
        <v>2020514023</v>
      </c>
      <c r="B1697" s="237">
        <v>20</v>
      </c>
      <c r="C1697" s="238">
        <v>205</v>
      </c>
      <c r="D1697" s="239">
        <v>14</v>
      </c>
      <c r="E1697" s="238">
        <v>23</v>
      </c>
      <c r="F1697" s="237" t="s">
        <v>511</v>
      </c>
      <c r="G1697" s="237" t="s">
        <v>1635</v>
      </c>
      <c r="H1697" s="237" t="s">
        <v>1855</v>
      </c>
      <c r="I1697" s="237" t="s">
        <v>1875</v>
      </c>
      <c r="J1697" s="51"/>
      <c r="K1697" s="52" t="str">
        <f t="shared" si="296"/>
        <v/>
      </c>
      <c r="L1697" s="81" t="str">
        <f t="shared" si="297"/>
        <v/>
      </c>
      <c r="M1697" s="53" t="str">
        <f>IF(K1697="","",COUNTIF($K$7:K1697,"ﾘｽﾄ１"))</f>
        <v/>
      </c>
      <c r="N1697" s="53" t="str">
        <f t="shared" si="298"/>
        <v/>
      </c>
      <c r="O1697" s="54" t="str">
        <f t="shared" si="299"/>
        <v/>
      </c>
      <c r="P1697" s="53" t="str">
        <f t="shared" si="290"/>
        <v/>
      </c>
      <c r="Q1697" s="52" t="str">
        <f t="shared" si="291"/>
        <v/>
      </c>
      <c r="R1697" s="55" t="str">
        <f t="shared" si="292"/>
        <v/>
      </c>
      <c r="S1697" s="52" t="str">
        <f t="shared" si="300"/>
        <v/>
      </c>
      <c r="T1697" s="81" t="str">
        <f t="shared" si="293"/>
        <v/>
      </c>
      <c r="U1697" s="53" t="str">
        <f>IF(S1697="","",COUNTIF($S$7:S1697,"該当２"))</f>
        <v/>
      </c>
      <c r="V1697" s="56" t="str">
        <f t="shared" si="294"/>
        <v/>
      </c>
      <c r="W1697" s="81" t="str">
        <f t="shared" si="295"/>
        <v/>
      </c>
      <c r="X1697" s="53" t="str">
        <f>IF(V1697="","",COUNTIF($V$7:V1697,"該当３"))</f>
        <v/>
      </c>
    </row>
    <row r="1698" spans="1:24">
      <c r="A1698" s="237">
        <v>2020514024</v>
      </c>
      <c r="B1698" s="237">
        <v>20</v>
      </c>
      <c r="C1698" s="238">
        <v>205</v>
      </c>
      <c r="D1698" s="239">
        <v>14</v>
      </c>
      <c r="E1698" s="238">
        <v>24</v>
      </c>
      <c r="F1698" s="237" t="s">
        <v>511</v>
      </c>
      <c r="G1698" s="237" t="s">
        <v>1635</v>
      </c>
      <c r="H1698" s="237" t="s">
        <v>1855</v>
      </c>
      <c r="I1698" s="237" t="s">
        <v>428</v>
      </c>
      <c r="J1698" s="51"/>
      <c r="K1698" s="52" t="str">
        <f t="shared" si="296"/>
        <v/>
      </c>
      <c r="L1698" s="81" t="str">
        <f t="shared" si="297"/>
        <v/>
      </c>
      <c r="M1698" s="53" t="str">
        <f>IF(K1698="","",COUNTIF($K$7:K1698,"ﾘｽﾄ１"))</f>
        <v/>
      </c>
      <c r="N1698" s="53" t="str">
        <f t="shared" si="298"/>
        <v/>
      </c>
      <c r="O1698" s="54" t="str">
        <f t="shared" si="299"/>
        <v/>
      </c>
      <c r="P1698" s="53" t="str">
        <f t="shared" si="290"/>
        <v/>
      </c>
      <c r="Q1698" s="52" t="str">
        <f t="shared" si="291"/>
        <v/>
      </c>
      <c r="R1698" s="55" t="str">
        <f t="shared" si="292"/>
        <v/>
      </c>
      <c r="S1698" s="52" t="str">
        <f t="shared" si="300"/>
        <v/>
      </c>
      <c r="T1698" s="81" t="str">
        <f t="shared" si="293"/>
        <v/>
      </c>
      <c r="U1698" s="53" t="str">
        <f>IF(S1698="","",COUNTIF($S$7:S1698,"該当２"))</f>
        <v/>
      </c>
      <c r="V1698" s="56" t="str">
        <f t="shared" si="294"/>
        <v/>
      </c>
      <c r="W1698" s="81" t="str">
        <f t="shared" si="295"/>
        <v/>
      </c>
      <c r="X1698" s="53" t="str">
        <f>IF(V1698="","",COUNTIF($V$7:V1698,"該当３"))</f>
        <v/>
      </c>
    </row>
    <row r="1699" spans="1:24">
      <c r="A1699" s="237">
        <v>2020515000</v>
      </c>
      <c r="B1699" s="237">
        <v>20</v>
      </c>
      <c r="C1699" s="238">
        <v>205</v>
      </c>
      <c r="D1699" s="239">
        <v>15</v>
      </c>
      <c r="E1699" s="238">
        <v>0</v>
      </c>
      <c r="F1699" s="237" t="s">
        <v>511</v>
      </c>
      <c r="G1699" s="237" t="s">
        <v>1635</v>
      </c>
      <c r="H1699" s="237" t="s">
        <v>386</v>
      </c>
      <c r="I1699" s="237"/>
      <c r="J1699" s="51"/>
      <c r="K1699" s="52" t="str">
        <f t="shared" si="296"/>
        <v/>
      </c>
      <c r="L1699" s="81" t="str">
        <f t="shared" si="297"/>
        <v/>
      </c>
      <c r="M1699" s="53" t="str">
        <f>IF(K1699="","",COUNTIF($K$7:K1699,"ﾘｽﾄ１"))</f>
        <v/>
      </c>
      <c r="N1699" s="53" t="str">
        <f t="shared" si="298"/>
        <v/>
      </c>
      <c r="O1699" s="54" t="str">
        <f t="shared" si="299"/>
        <v/>
      </c>
      <c r="P1699" s="53" t="str">
        <f t="shared" si="290"/>
        <v/>
      </c>
      <c r="Q1699" s="52" t="str">
        <f t="shared" si="291"/>
        <v/>
      </c>
      <c r="R1699" s="55" t="str">
        <f t="shared" si="292"/>
        <v/>
      </c>
      <c r="S1699" s="52" t="str">
        <f t="shared" si="300"/>
        <v/>
      </c>
      <c r="T1699" s="81" t="str">
        <f t="shared" si="293"/>
        <v/>
      </c>
      <c r="U1699" s="53" t="str">
        <f>IF(S1699="","",COUNTIF($S$7:S1699,"該当２"))</f>
        <v/>
      </c>
      <c r="V1699" s="56" t="str">
        <f t="shared" si="294"/>
        <v/>
      </c>
      <c r="W1699" s="81" t="str">
        <f t="shared" si="295"/>
        <v/>
      </c>
      <c r="X1699" s="53" t="str">
        <f>IF(V1699="","",COUNTIF($V$7:V1699,"該当３"))</f>
        <v/>
      </c>
    </row>
    <row r="1700" spans="1:24">
      <c r="A1700" s="237">
        <v>2020515001</v>
      </c>
      <c r="B1700" s="237">
        <v>20</v>
      </c>
      <c r="C1700" s="238">
        <v>205</v>
      </c>
      <c r="D1700" s="239">
        <v>15</v>
      </c>
      <c r="E1700" s="238">
        <v>1</v>
      </c>
      <c r="F1700" s="237" t="s">
        <v>511</v>
      </c>
      <c r="G1700" s="237" t="s">
        <v>1635</v>
      </c>
      <c r="H1700" s="237" t="s">
        <v>386</v>
      </c>
      <c r="I1700" s="237" t="s">
        <v>1876</v>
      </c>
      <c r="J1700" s="51"/>
      <c r="K1700" s="52" t="str">
        <f t="shared" si="296"/>
        <v/>
      </c>
      <c r="L1700" s="81" t="str">
        <f t="shared" si="297"/>
        <v/>
      </c>
      <c r="M1700" s="53" t="str">
        <f>IF(K1700="","",COUNTIF($K$7:K1700,"ﾘｽﾄ１"))</f>
        <v/>
      </c>
      <c r="N1700" s="53" t="str">
        <f t="shared" si="298"/>
        <v/>
      </c>
      <c r="O1700" s="54" t="str">
        <f t="shared" si="299"/>
        <v/>
      </c>
      <c r="P1700" s="53" t="str">
        <f t="shared" si="290"/>
        <v/>
      </c>
      <c r="Q1700" s="52" t="str">
        <f t="shared" si="291"/>
        <v/>
      </c>
      <c r="R1700" s="55" t="str">
        <f t="shared" si="292"/>
        <v/>
      </c>
      <c r="S1700" s="52" t="str">
        <f t="shared" si="300"/>
        <v/>
      </c>
      <c r="T1700" s="81" t="str">
        <f t="shared" si="293"/>
        <v/>
      </c>
      <c r="U1700" s="53" t="str">
        <f>IF(S1700="","",COUNTIF($S$7:S1700,"該当２"))</f>
        <v/>
      </c>
      <c r="V1700" s="56" t="str">
        <f t="shared" si="294"/>
        <v/>
      </c>
      <c r="W1700" s="81" t="str">
        <f t="shared" si="295"/>
        <v/>
      </c>
      <c r="X1700" s="53" t="str">
        <f>IF(V1700="","",COUNTIF($V$7:V1700,"該当３"))</f>
        <v/>
      </c>
    </row>
    <row r="1701" spans="1:24">
      <c r="A1701" s="237">
        <v>2020515002</v>
      </c>
      <c r="B1701" s="237">
        <v>20</v>
      </c>
      <c r="C1701" s="238">
        <v>205</v>
      </c>
      <c r="D1701" s="239">
        <v>15</v>
      </c>
      <c r="E1701" s="238">
        <v>2</v>
      </c>
      <c r="F1701" s="237" t="s">
        <v>511</v>
      </c>
      <c r="G1701" s="237" t="s">
        <v>1635</v>
      </c>
      <c r="H1701" s="237" t="s">
        <v>386</v>
      </c>
      <c r="I1701" s="237" t="s">
        <v>1877</v>
      </c>
      <c r="J1701" s="51"/>
      <c r="K1701" s="52" t="str">
        <f t="shared" si="296"/>
        <v/>
      </c>
      <c r="L1701" s="81" t="str">
        <f t="shared" si="297"/>
        <v/>
      </c>
      <c r="M1701" s="53" t="str">
        <f>IF(K1701="","",COUNTIF($K$7:K1701,"ﾘｽﾄ１"))</f>
        <v/>
      </c>
      <c r="N1701" s="53" t="str">
        <f t="shared" si="298"/>
        <v/>
      </c>
      <c r="O1701" s="54" t="str">
        <f t="shared" si="299"/>
        <v/>
      </c>
      <c r="P1701" s="53" t="str">
        <f t="shared" si="290"/>
        <v/>
      </c>
      <c r="Q1701" s="52" t="str">
        <f t="shared" si="291"/>
        <v/>
      </c>
      <c r="R1701" s="55" t="str">
        <f t="shared" si="292"/>
        <v/>
      </c>
      <c r="S1701" s="52" t="str">
        <f t="shared" si="300"/>
        <v/>
      </c>
      <c r="T1701" s="81" t="str">
        <f t="shared" si="293"/>
        <v/>
      </c>
      <c r="U1701" s="53" t="str">
        <f>IF(S1701="","",COUNTIF($S$7:S1701,"該当２"))</f>
        <v/>
      </c>
      <c r="V1701" s="56" t="str">
        <f t="shared" si="294"/>
        <v/>
      </c>
      <c r="W1701" s="81" t="str">
        <f t="shared" si="295"/>
        <v/>
      </c>
      <c r="X1701" s="53" t="str">
        <f>IF(V1701="","",COUNTIF($V$7:V1701,"該当３"))</f>
        <v/>
      </c>
    </row>
    <row r="1702" spans="1:24">
      <c r="A1702" s="237">
        <v>2020515003</v>
      </c>
      <c r="B1702" s="237">
        <v>20</v>
      </c>
      <c r="C1702" s="238">
        <v>205</v>
      </c>
      <c r="D1702" s="239">
        <v>15</v>
      </c>
      <c r="E1702" s="238">
        <v>3</v>
      </c>
      <c r="F1702" s="237" t="s">
        <v>511</v>
      </c>
      <c r="G1702" s="237" t="s">
        <v>1635</v>
      </c>
      <c r="H1702" s="237" t="s">
        <v>386</v>
      </c>
      <c r="I1702" s="237" t="s">
        <v>1878</v>
      </c>
      <c r="J1702" s="51"/>
      <c r="K1702" s="52" t="str">
        <f t="shared" si="296"/>
        <v/>
      </c>
      <c r="L1702" s="81" t="str">
        <f t="shared" si="297"/>
        <v/>
      </c>
      <c r="M1702" s="53" t="str">
        <f>IF(K1702="","",COUNTIF($K$7:K1702,"ﾘｽﾄ１"))</f>
        <v/>
      </c>
      <c r="N1702" s="53" t="str">
        <f t="shared" si="298"/>
        <v/>
      </c>
      <c r="O1702" s="54" t="str">
        <f t="shared" si="299"/>
        <v/>
      </c>
      <c r="P1702" s="53" t="str">
        <f t="shared" si="290"/>
        <v/>
      </c>
      <c r="Q1702" s="52" t="str">
        <f t="shared" si="291"/>
        <v/>
      </c>
      <c r="R1702" s="55" t="str">
        <f t="shared" si="292"/>
        <v/>
      </c>
      <c r="S1702" s="52" t="str">
        <f t="shared" si="300"/>
        <v/>
      </c>
      <c r="T1702" s="81" t="str">
        <f t="shared" si="293"/>
        <v/>
      </c>
      <c r="U1702" s="53" t="str">
        <f>IF(S1702="","",COUNTIF($S$7:S1702,"該当２"))</f>
        <v/>
      </c>
      <c r="V1702" s="56" t="str">
        <f t="shared" si="294"/>
        <v/>
      </c>
      <c r="W1702" s="81" t="str">
        <f t="shared" si="295"/>
        <v/>
      </c>
      <c r="X1702" s="53" t="str">
        <f>IF(V1702="","",COUNTIF($V$7:V1702,"該当３"))</f>
        <v/>
      </c>
    </row>
    <row r="1703" spans="1:24">
      <c r="A1703" s="237">
        <v>2020515004</v>
      </c>
      <c r="B1703" s="237">
        <v>20</v>
      </c>
      <c r="C1703" s="238">
        <v>205</v>
      </c>
      <c r="D1703" s="239">
        <v>15</v>
      </c>
      <c r="E1703" s="238">
        <v>4</v>
      </c>
      <c r="F1703" s="237" t="s">
        <v>511</v>
      </c>
      <c r="G1703" s="237" t="s">
        <v>1635</v>
      </c>
      <c r="H1703" s="237" t="s">
        <v>386</v>
      </c>
      <c r="I1703" s="237" t="s">
        <v>1879</v>
      </c>
      <c r="J1703" s="51"/>
      <c r="K1703" s="52" t="str">
        <f t="shared" si="296"/>
        <v/>
      </c>
      <c r="L1703" s="81" t="str">
        <f t="shared" si="297"/>
        <v/>
      </c>
      <c r="M1703" s="53" t="str">
        <f>IF(K1703="","",COUNTIF($K$7:K1703,"ﾘｽﾄ１"))</f>
        <v/>
      </c>
      <c r="N1703" s="53" t="str">
        <f t="shared" si="298"/>
        <v/>
      </c>
      <c r="O1703" s="54" t="str">
        <f t="shared" si="299"/>
        <v/>
      </c>
      <c r="P1703" s="53" t="str">
        <f t="shared" si="290"/>
        <v/>
      </c>
      <c r="Q1703" s="52" t="str">
        <f t="shared" si="291"/>
        <v/>
      </c>
      <c r="R1703" s="55" t="str">
        <f t="shared" si="292"/>
        <v/>
      </c>
      <c r="S1703" s="52" t="str">
        <f t="shared" si="300"/>
        <v/>
      </c>
      <c r="T1703" s="81" t="str">
        <f t="shared" si="293"/>
        <v/>
      </c>
      <c r="U1703" s="53" t="str">
        <f>IF(S1703="","",COUNTIF($S$7:S1703,"該当２"))</f>
        <v/>
      </c>
      <c r="V1703" s="56" t="str">
        <f t="shared" si="294"/>
        <v/>
      </c>
      <c r="W1703" s="81" t="str">
        <f t="shared" si="295"/>
        <v/>
      </c>
      <c r="X1703" s="53" t="str">
        <f>IF(V1703="","",COUNTIF($V$7:V1703,"該当３"))</f>
        <v/>
      </c>
    </row>
    <row r="1704" spans="1:24">
      <c r="A1704" s="237">
        <v>2020515005</v>
      </c>
      <c r="B1704" s="237">
        <v>20</v>
      </c>
      <c r="C1704" s="238">
        <v>205</v>
      </c>
      <c r="D1704" s="239">
        <v>15</v>
      </c>
      <c r="E1704" s="238">
        <v>5</v>
      </c>
      <c r="F1704" s="237" t="s">
        <v>511</v>
      </c>
      <c r="G1704" s="237" t="s">
        <v>1635</v>
      </c>
      <c r="H1704" s="237" t="s">
        <v>386</v>
      </c>
      <c r="I1704" s="237" t="s">
        <v>1880</v>
      </c>
      <c r="J1704" s="51"/>
      <c r="K1704" s="52" t="str">
        <f t="shared" si="296"/>
        <v/>
      </c>
      <c r="L1704" s="81" t="str">
        <f t="shared" si="297"/>
        <v/>
      </c>
      <c r="M1704" s="53" t="str">
        <f>IF(K1704="","",COUNTIF($K$7:K1704,"ﾘｽﾄ１"))</f>
        <v/>
      </c>
      <c r="N1704" s="53" t="str">
        <f t="shared" si="298"/>
        <v/>
      </c>
      <c r="O1704" s="54" t="str">
        <f t="shared" si="299"/>
        <v/>
      </c>
      <c r="P1704" s="53" t="str">
        <f t="shared" si="290"/>
        <v/>
      </c>
      <c r="Q1704" s="52" t="str">
        <f t="shared" si="291"/>
        <v/>
      </c>
      <c r="R1704" s="55" t="str">
        <f t="shared" si="292"/>
        <v/>
      </c>
      <c r="S1704" s="52" t="str">
        <f t="shared" si="300"/>
        <v/>
      </c>
      <c r="T1704" s="81" t="str">
        <f t="shared" si="293"/>
        <v/>
      </c>
      <c r="U1704" s="53" t="str">
        <f>IF(S1704="","",COUNTIF($S$7:S1704,"該当２"))</f>
        <v/>
      </c>
      <c r="V1704" s="56" t="str">
        <f t="shared" si="294"/>
        <v/>
      </c>
      <c r="W1704" s="81" t="str">
        <f t="shared" si="295"/>
        <v/>
      </c>
      <c r="X1704" s="53" t="str">
        <f>IF(V1704="","",COUNTIF($V$7:V1704,"該当３"))</f>
        <v/>
      </c>
    </row>
    <row r="1705" spans="1:24">
      <c r="A1705" s="237">
        <v>2020515006</v>
      </c>
      <c r="B1705" s="237">
        <v>20</v>
      </c>
      <c r="C1705" s="238">
        <v>205</v>
      </c>
      <c r="D1705" s="239">
        <v>15</v>
      </c>
      <c r="E1705" s="238">
        <v>6</v>
      </c>
      <c r="F1705" s="237" t="s">
        <v>511</v>
      </c>
      <c r="G1705" s="237" t="s">
        <v>1635</v>
      </c>
      <c r="H1705" s="237" t="s">
        <v>386</v>
      </c>
      <c r="I1705" s="237" t="s">
        <v>8</v>
      </c>
      <c r="J1705" s="51"/>
      <c r="K1705" s="52" t="str">
        <f t="shared" si="296"/>
        <v/>
      </c>
      <c r="L1705" s="81" t="str">
        <f t="shared" si="297"/>
        <v/>
      </c>
      <c r="M1705" s="53" t="str">
        <f>IF(K1705="","",COUNTIF($K$7:K1705,"ﾘｽﾄ１"))</f>
        <v/>
      </c>
      <c r="N1705" s="53" t="str">
        <f t="shared" si="298"/>
        <v/>
      </c>
      <c r="O1705" s="54" t="str">
        <f t="shared" si="299"/>
        <v/>
      </c>
      <c r="P1705" s="53" t="str">
        <f t="shared" si="290"/>
        <v/>
      </c>
      <c r="Q1705" s="52" t="str">
        <f t="shared" si="291"/>
        <v/>
      </c>
      <c r="R1705" s="55" t="str">
        <f t="shared" si="292"/>
        <v/>
      </c>
      <c r="S1705" s="52" t="str">
        <f t="shared" si="300"/>
        <v/>
      </c>
      <c r="T1705" s="81" t="str">
        <f t="shared" si="293"/>
        <v/>
      </c>
      <c r="U1705" s="53" t="str">
        <f>IF(S1705="","",COUNTIF($S$7:S1705,"該当２"))</f>
        <v/>
      </c>
      <c r="V1705" s="56" t="str">
        <f t="shared" si="294"/>
        <v/>
      </c>
      <c r="W1705" s="81" t="str">
        <f t="shared" si="295"/>
        <v/>
      </c>
      <c r="X1705" s="53" t="str">
        <f>IF(V1705="","",COUNTIF($V$7:V1705,"該当３"))</f>
        <v/>
      </c>
    </row>
    <row r="1706" spans="1:24">
      <c r="A1706" s="237">
        <v>2020515007</v>
      </c>
      <c r="B1706" s="237">
        <v>20</v>
      </c>
      <c r="C1706" s="238">
        <v>205</v>
      </c>
      <c r="D1706" s="239">
        <v>15</v>
      </c>
      <c r="E1706" s="238">
        <v>7</v>
      </c>
      <c r="F1706" s="237" t="s">
        <v>511</v>
      </c>
      <c r="G1706" s="237" t="s">
        <v>1635</v>
      </c>
      <c r="H1706" s="237" t="s">
        <v>386</v>
      </c>
      <c r="I1706" s="237" t="s">
        <v>1881</v>
      </c>
      <c r="J1706" s="51"/>
      <c r="K1706" s="52" t="str">
        <f t="shared" si="296"/>
        <v/>
      </c>
      <c r="L1706" s="81" t="str">
        <f t="shared" si="297"/>
        <v/>
      </c>
      <c r="M1706" s="53" t="str">
        <f>IF(K1706="","",COUNTIF($K$7:K1706,"ﾘｽﾄ１"))</f>
        <v/>
      </c>
      <c r="N1706" s="53" t="str">
        <f t="shared" si="298"/>
        <v/>
      </c>
      <c r="O1706" s="54" t="str">
        <f t="shared" si="299"/>
        <v/>
      </c>
      <c r="P1706" s="53" t="str">
        <f t="shared" si="290"/>
        <v/>
      </c>
      <c r="Q1706" s="52" t="str">
        <f t="shared" si="291"/>
        <v/>
      </c>
      <c r="R1706" s="55" t="str">
        <f t="shared" si="292"/>
        <v/>
      </c>
      <c r="S1706" s="52" t="str">
        <f t="shared" si="300"/>
        <v/>
      </c>
      <c r="T1706" s="81" t="str">
        <f t="shared" si="293"/>
        <v/>
      </c>
      <c r="U1706" s="53" t="str">
        <f>IF(S1706="","",COUNTIF($S$7:S1706,"該当２"))</f>
        <v/>
      </c>
      <c r="V1706" s="56" t="str">
        <f t="shared" si="294"/>
        <v/>
      </c>
      <c r="W1706" s="81" t="str">
        <f t="shared" si="295"/>
        <v/>
      </c>
      <c r="X1706" s="53" t="str">
        <f>IF(V1706="","",COUNTIF($V$7:V1706,"該当３"))</f>
        <v/>
      </c>
    </row>
    <row r="1707" spans="1:24">
      <c r="A1707" s="237">
        <v>2020515008</v>
      </c>
      <c r="B1707" s="237">
        <v>20</v>
      </c>
      <c r="C1707" s="238">
        <v>205</v>
      </c>
      <c r="D1707" s="239">
        <v>15</v>
      </c>
      <c r="E1707" s="238">
        <v>8</v>
      </c>
      <c r="F1707" s="237" t="s">
        <v>511</v>
      </c>
      <c r="G1707" s="237" t="s">
        <v>1635</v>
      </c>
      <c r="H1707" s="237" t="s">
        <v>386</v>
      </c>
      <c r="I1707" s="237" t="s">
        <v>6</v>
      </c>
      <c r="J1707" s="51"/>
      <c r="K1707" s="52" t="str">
        <f t="shared" si="296"/>
        <v/>
      </c>
      <c r="L1707" s="81" t="str">
        <f t="shared" si="297"/>
        <v/>
      </c>
      <c r="M1707" s="53" t="str">
        <f>IF(K1707="","",COUNTIF($K$7:K1707,"ﾘｽﾄ１"))</f>
        <v/>
      </c>
      <c r="N1707" s="53" t="str">
        <f t="shared" si="298"/>
        <v/>
      </c>
      <c r="O1707" s="54" t="str">
        <f t="shared" si="299"/>
        <v/>
      </c>
      <c r="P1707" s="53" t="str">
        <f t="shared" si="290"/>
        <v/>
      </c>
      <c r="Q1707" s="52" t="str">
        <f t="shared" si="291"/>
        <v/>
      </c>
      <c r="R1707" s="55" t="str">
        <f t="shared" si="292"/>
        <v/>
      </c>
      <c r="S1707" s="52" t="str">
        <f t="shared" si="300"/>
        <v/>
      </c>
      <c r="T1707" s="81" t="str">
        <f t="shared" si="293"/>
        <v/>
      </c>
      <c r="U1707" s="53" t="str">
        <f>IF(S1707="","",COUNTIF($S$7:S1707,"該当２"))</f>
        <v/>
      </c>
      <c r="V1707" s="56" t="str">
        <f t="shared" si="294"/>
        <v/>
      </c>
      <c r="W1707" s="81" t="str">
        <f t="shared" si="295"/>
        <v/>
      </c>
      <c r="X1707" s="53" t="str">
        <f>IF(V1707="","",COUNTIF($V$7:V1707,"該当３"))</f>
        <v/>
      </c>
    </row>
    <row r="1708" spans="1:24">
      <c r="A1708" s="237">
        <v>2020515009</v>
      </c>
      <c r="B1708" s="237">
        <v>20</v>
      </c>
      <c r="C1708" s="238">
        <v>205</v>
      </c>
      <c r="D1708" s="239">
        <v>15</v>
      </c>
      <c r="E1708" s="238">
        <v>9</v>
      </c>
      <c r="F1708" s="237" t="s">
        <v>511</v>
      </c>
      <c r="G1708" s="237" t="s">
        <v>1635</v>
      </c>
      <c r="H1708" s="237" t="s">
        <v>386</v>
      </c>
      <c r="I1708" s="237" t="s">
        <v>1882</v>
      </c>
      <c r="J1708" s="51"/>
      <c r="K1708" s="52" t="str">
        <f t="shared" si="296"/>
        <v/>
      </c>
      <c r="L1708" s="81" t="str">
        <f t="shared" si="297"/>
        <v/>
      </c>
      <c r="M1708" s="53" t="str">
        <f>IF(K1708="","",COUNTIF($K$7:K1708,"ﾘｽﾄ１"))</f>
        <v/>
      </c>
      <c r="N1708" s="53" t="str">
        <f t="shared" si="298"/>
        <v/>
      </c>
      <c r="O1708" s="54" t="str">
        <f t="shared" si="299"/>
        <v/>
      </c>
      <c r="P1708" s="53" t="str">
        <f t="shared" si="290"/>
        <v/>
      </c>
      <c r="Q1708" s="52" t="str">
        <f t="shared" si="291"/>
        <v/>
      </c>
      <c r="R1708" s="55" t="str">
        <f t="shared" si="292"/>
        <v/>
      </c>
      <c r="S1708" s="52" t="str">
        <f t="shared" si="300"/>
        <v/>
      </c>
      <c r="T1708" s="81" t="str">
        <f t="shared" si="293"/>
        <v/>
      </c>
      <c r="U1708" s="53" t="str">
        <f>IF(S1708="","",COUNTIF($S$7:S1708,"該当２"))</f>
        <v/>
      </c>
      <c r="V1708" s="56" t="str">
        <f t="shared" si="294"/>
        <v/>
      </c>
      <c r="W1708" s="81" t="str">
        <f t="shared" si="295"/>
        <v/>
      </c>
      <c r="X1708" s="53" t="str">
        <f>IF(V1708="","",COUNTIF($V$7:V1708,"該当３"))</f>
        <v/>
      </c>
    </row>
    <row r="1709" spans="1:24">
      <c r="A1709" s="237">
        <v>2020515010</v>
      </c>
      <c r="B1709" s="237">
        <v>20</v>
      </c>
      <c r="C1709" s="238">
        <v>205</v>
      </c>
      <c r="D1709" s="239">
        <v>15</v>
      </c>
      <c r="E1709" s="238">
        <v>10</v>
      </c>
      <c r="F1709" s="237" t="s">
        <v>511</v>
      </c>
      <c r="G1709" s="237" t="s">
        <v>1635</v>
      </c>
      <c r="H1709" s="237" t="s">
        <v>386</v>
      </c>
      <c r="I1709" s="237" t="s">
        <v>1883</v>
      </c>
      <c r="J1709" s="51"/>
      <c r="K1709" s="52" t="str">
        <f t="shared" si="296"/>
        <v/>
      </c>
      <c r="L1709" s="81" t="str">
        <f t="shared" si="297"/>
        <v/>
      </c>
      <c r="M1709" s="53" t="str">
        <f>IF(K1709="","",COUNTIF($K$7:K1709,"ﾘｽﾄ１"))</f>
        <v/>
      </c>
      <c r="N1709" s="53" t="str">
        <f t="shared" si="298"/>
        <v/>
      </c>
      <c r="O1709" s="54" t="str">
        <f t="shared" si="299"/>
        <v/>
      </c>
      <c r="P1709" s="53" t="str">
        <f t="shared" si="290"/>
        <v/>
      </c>
      <c r="Q1709" s="52" t="str">
        <f t="shared" si="291"/>
        <v/>
      </c>
      <c r="R1709" s="55" t="str">
        <f t="shared" si="292"/>
        <v/>
      </c>
      <c r="S1709" s="52" t="str">
        <f t="shared" si="300"/>
        <v/>
      </c>
      <c r="T1709" s="81" t="str">
        <f t="shared" si="293"/>
        <v/>
      </c>
      <c r="U1709" s="53" t="str">
        <f>IF(S1709="","",COUNTIF($S$7:S1709,"該当２"))</f>
        <v/>
      </c>
      <c r="V1709" s="56" t="str">
        <f t="shared" si="294"/>
        <v/>
      </c>
      <c r="W1709" s="81" t="str">
        <f t="shared" si="295"/>
        <v/>
      </c>
      <c r="X1709" s="53" t="str">
        <f>IF(V1709="","",COUNTIF($V$7:V1709,"該当３"))</f>
        <v/>
      </c>
    </row>
    <row r="1710" spans="1:24">
      <c r="A1710" s="237">
        <v>2020515011</v>
      </c>
      <c r="B1710" s="237">
        <v>20</v>
      </c>
      <c r="C1710" s="238">
        <v>205</v>
      </c>
      <c r="D1710" s="239">
        <v>15</v>
      </c>
      <c r="E1710" s="238">
        <v>11</v>
      </c>
      <c r="F1710" s="237" t="s">
        <v>511</v>
      </c>
      <c r="G1710" s="237" t="s">
        <v>1635</v>
      </c>
      <c r="H1710" s="237" t="s">
        <v>386</v>
      </c>
      <c r="I1710" s="237" t="s">
        <v>1884</v>
      </c>
      <c r="J1710" s="51"/>
      <c r="K1710" s="52" t="str">
        <f t="shared" si="296"/>
        <v/>
      </c>
      <c r="L1710" s="81" t="str">
        <f t="shared" si="297"/>
        <v/>
      </c>
      <c r="M1710" s="53" t="str">
        <f>IF(K1710="","",COUNTIF($K$7:K1710,"ﾘｽﾄ１"))</f>
        <v/>
      </c>
      <c r="N1710" s="53" t="str">
        <f t="shared" si="298"/>
        <v/>
      </c>
      <c r="O1710" s="54" t="str">
        <f t="shared" si="299"/>
        <v/>
      </c>
      <c r="P1710" s="53" t="str">
        <f t="shared" si="290"/>
        <v/>
      </c>
      <c r="Q1710" s="52" t="str">
        <f t="shared" si="291"/>
        <v/>
      </c>
      <c r="R1710" s="55" t="str">
        <f t="shared" si="292"/>
        <v/>
      </c>
      <c r="S1710" s="52" t="str">
        <f t="shared" si="300"/>
        <v/>
      </c>
      <c r="T1710" s="81" t="str">
        <f t="shared" si="293"/>
        <v/>
      </c>
      <c r="U1710" s="53" t="str">
        <f>IF(S1710="","",COUNTIF($S$7:S1710,"該当２"))</f>
        <v/>
      </c>
      <c r="V1710" s="56" t="str">
        <f t="shared" si="294"/>
        <v/>
      </c>
      <c r="W1710" s="81" t="str">
        <f t="shared" si="295"/>
        <v/>
      </c>
      <c r="X1710" s="53" t="str">
        <f>IF(V1710="","",COUNTIF($V$7:V1710,"該当３"))</f>
        <v/>
      </c>
    </row>
    <row r="1711" spans="1:24">
      <c r="A1711" s="237">
        <v>2020516000</v>
      </c>
      <c r="B1711" s="237">
        <v>20</v>
      </c>
      <c r="C1711" s="238">
        <v>205</v>
      </c>
      <c r="D1711" s="239">
        <v>16</v>
      </c>
      <c r="E1711" s="238">
        <v>0</v>
      </c>
      <c r="F1711" s="237" t="s">
        <v>511</v>
      </c>
      <c r="G1711" s="237" t="s">
        <v>1635</v>
      </c>
      <c r="H1711" s="237" t="s">
        <v>1885</v>
      </c>
      <c r="I1711" s="237"/>
      <c r="J1711" s="51"/>
      <c r="K1711" s="52" t="str">
        <f t="shared" si="296"/>
        <v/>
      </c>
      <c r="L1711" s="81" t="str">
        <f t="shared" si="297"/>
        <v/>
      </c>
      <c r="M1711" s="53" t="str">
        <f>IF(K1711="","",COUNTIF($K$7:K1711,"ﾘｽﾄ１"))</f>
        <v/>
      </c>
      <c r="N1711" s="53" t="str">
        <f t="shared" si="298"/>
        <v/>
      </c>
      <c r="O1711" s="54" t="str">
        <f t="shared" si="299"/>
        <v/>
      </c>
      <c r="P1711" s="53" t="str">
        <f t="shared" si="290"/>
        <v/>
      </c>
      <c r="Q1711" s="52" t="str">
        <f t="shared" si="291"/>
        <v/>
      </c>
      <c r="R1711" s="55" t="str">
        <f t="shared" si="292"/>
        <v/>
      </c>
      <c r="S1711" s="52" t="str">
        <f t="shared" si="300"/>
        <v/>
      </c>
      <c r="T1711" s="81" t="str">
        <f t="shared" si="293"/>
        <v/>
      </c>
      <c r="U1711" s="53" t="str">
        <f>IF(S1711="","",COUNTIF($S$7:S1711,"該当２"))</f>
        <v/>
      </c>
      <c r="V1711" s="56" t="str">
        <f t="shared" si="294"/>
        <v/>
      </c>
      <c r="W1711" s="81" t="str">
        <f t="shared" si="295"/>
        <v/>
      </c>
      <c r="X1711" s="53" t="str">
        <f>IF(V1711="","",COUNTIF($V$7:V1711,"該当３"))</f>
        <v/>
      </c>
    </row>
    <row r="1712" spans="1:24">
      <c r="A1712" s="237">
        <v>2020516001</v>
      </c>
      <c r="B1712" s="237">
        <v>20</v>
      </c>
      <c r="C1712" s="238">
        <v>205</v>
      </c>
      <c r="D1712" s="239">
        <v>16</v>
      </c>
      <c r="E1712" s="238">
        <v>1</v>
      </c>
      <c r="F1712" s="237" t="s">
        <v>511</v>
      </c>
      <c r="G1712" s="237" t="s">
        <v>1635</v>
      </c>
      <c r="H1712" s="237" t="s">
        <v>1885</v>
      </c>
      <c r="I1712" s="237" t="s">
        <v>1886</v>
      </c>
      <c r="J1712" s="51"/>
      <c r="K1712" s="52" t="str">
        <f t="shared" si="296"/>
        <v/>
      </c>
      <c r="L1712" s="81" t="str">
        <f t="shared" si="297"/>
        <v/>
      </c>
      <c r="M1712" s="53" t="str">
        <f>IF(K1712="","",COUNTIF($K$7:K1712,"ﾘｽﾄ１"))</f>
        <v/>
      </c>
      <c r="N1712" s="53" t="str">
        <f t="shared" si="298"/>
        <v/>
      </c>
      <c r="O1712" s="54" t="str">
        <f t="shared" si="299"/>
        <v/>
      </c>
      <c r="P1712" s="53" t="str">
        <f t="shared" si="290"/>
        <v/>
      </c>
      <c r="Q1712" s="52" t="str">
        <f t="shared" si="291"/>
        <v/>
      </c>
      <c r="R1712" s="55" t="str">
        <f t="shared" si="292"/>
        <v/>
      </c>
      <c r="S1712" s="52" t="str">
        <f t="shared" si="300"/>
        <v/>
      </c>
      <c r="T1712" s="81" t="str">
        <f t="shared" si="293"/>
        <v/>
      </c>
      <c r="U1712" s="53" t="str">
        <f>IF(S1712="","",COUNTIF($S$7:S1712,"該当２"))</f>
        <v/>
      </c>
      <c r="V1712" s="56" t="str">
        <f t="shared" si="294"/>
        <v/>
      </c>
      <c r="W1712" s="81" t="str">
        <f t="shared" si="295"/>
        <v/>
      </c>
      <c r="X1712" s="53" t="str">
        <f>IF(V1712="","",COUNTIF($V$7:V1712,"該当３"))</f>
        <v/>
      </c>
    </row>
    <row r="1713" spans="1:24">
      <c r="A1713" s="237">
        <v>2020516002</v>
      </c>
      <c r="B1713" s="237">
        <v>20</v>
      </c>
      <c r="C1713" s="238">
        <v>205</v>
      </c>
      <c r="D1713" s="239">
        <v>16</v>
      </c>
      <c r="E1713" s="238">
        <v>2</v>
      </c>
      <c r="F1713" s="237" t="s">
        <v>511</v>
      </c>
      <c r="G1713" s="237" t="s">
        <v>1635</v>
      </c>
      <c r="H1713" s="237" t="s">
        <v>1885</v>
      </c>
      <c r="I1713" s="237" t="s">
        <v>836</v>
      </c>
      <c r="J1713" s="51"/>
      <c r="K1713" s="52" t="str">
        <f t="shared" si="296"/>
        <v/>
      </c>
      <c r="L1713" s="81" t="str">
        <f t="shared" si="297"/>
        <v/>
      </c>
      <c r="M1713" s="53" t="str">
        <f>IF(K1713="","",COUNTIF($K$7:K1713,"ﾘｽﾄ１"))</f>
        <v/>
      </c>
      <c r="N1713" s="53" t="str">
        <f t="shared" si="298"/>
        <v/>
      </c>
      <c r="O1713" s="54" t="str">
        <f t="shared" si="299"/>
        <v/>
      </c>
      <c r="P1713" s="53" t="str">
        <f t="shared" si="290"/>
        <v/>
      </c>
      <c r="Q1713" s="52" t="str">
        <f t="shared" si="291"/>
        <v/>
      </c>
      <c r="R1713" s="55" t="str">
        <f t="shared" si="292"/>
        <v/>
      </c>
      <c r="S1713" s="52" t="str">
        <f t="shared" si="300"/>
        <v/>
      </c>
      <c r="T1713" s="81" t="str">
        <f t="shared" si="293"/>
        <v/>
      </c>
      <c r="U1713" s="53" t="str">
        <f>IF(S1713="","",COUNTIF($S$7:S1713,"該当２"))</f>
        <v/>
      </c>
      <c r="V1713" s="56" t="str">
        <f t="shared" si="294"/>
        <v/>
      </c>
      <c r="W1713" s="81" t="str">
        <f t="shared" si="295"/>
        <v/>
      </c>
      <c r="X1713" s="53" t="str">
        <f>IF(V1713="","",COUNTIF($V$7:V1713,"該当３"))</f>
        <v/>
      </c>
    </row>
    <row r="1714" spans="1:24">
      <c r="A1714" s="237">
        <v>2020516003</v>
      </c>
      <c r="B1714" s="237">
        <v>20</v>
      </c>
      <c r="C1714" s="238">
        <v>205</v>
      </c>
      <c r="D1714" s="239">
        <v>16</v>
      </c>
      <c r="E1714" s="238">
        <v>3</v>
      </c>
      <c r="F1714" s="237" t="s">
        <v>511</v>
      </c>
      <c r="G1714" s="237" t="s">
        <v>1635</v>
      </c>
      <c r="H1714" s="237" t="s">
        <v>1885</v>
      </c>
      <c r="I1714" s="237" t="s">
        <v>1887</v>
      </c>
      <c r="J1714" s="51"/>
      <c r="K1714" s="52" t="str">
        <f t="shared" si="296"/>
        <v/>
      </c>
      <c r="L1714" s="81" t="str">
        <f t="shared" si="297"/>
        <v/>
      </c>
      <c r="M1714" s="53" t="str">
        <f>IF(K1714="","",COUNTIF($K$7:K1714,"ﾘｽﾄ１"))</f>
        <v/>
      </c>
      <c r="N1714" s="53" t="str">
        <f t="shared" si="298"/>
        <v/>
      </c>
      <c r="O1714" s="54" t="str">
        <f t="shared" si="299"/>
        <v/>
      </c>
      <c r="P1714" s="53" t="str">
        <f t="shared" si="290"/>
        <v/>
      </c>
      <c r="Q1714" s="52" t="str">
        <f t="shared" si="291"/>
        <v/>
      </c>
      <c r="R1714" s="55" t="str">
        <f t="shared" si="292"/>
        <v/>
      </c>
      <c r="S1714" s="52" t="str">
        <f t="shared" si="300"/>
        <v/>
      </c>
      <c r="T1714" s="81" t="str">
        <f t="shared" si="293"/>
        <v/>
      </c>
      <c r="U1714" s="53" t="str">
        <f>IF(S1714="","",COUNTIF($S$7:S1714,"該当２"))</f>
        <v/>
      </c>
      <c r="V1714" s="56" t="str">
        <f t="shared" si="294"/>
        <v/>
      </c>
      <c r="W1714" s="81" t="str">
        <f t="shared" si="295"/>
        <v/>
      </c>
      <c r="X1714" s="53" t="str">
        <f>IF(V1714="","",COUNTIF($V$7:V1714,"該当３"))</f>
        <v/>
      </c>
    </row>
    <row r="1715" spans="1:24">
      <c r="A1715" s="237">
        <v>2020516004</v>
      </c>
      <c r="B1715" s="237">
        <v>20</v>
      </c>
      <c r="C1715" s="238">
        <v>205</v>
      </c>
      <c r="D1715" s="239">
        <v>16</v>
      </c>
      <c r="E1715" s="238">
        <v>4</v>
      </c>
      <c r="F1715" s="237" t="s">
        <v>511</v>
      </c>
      <c r="G1715" s="237" t="s">
        <v>1635</v>
      </c>
      <c r="H1715" s="237" t="s">
        <v>1885</v>
      </c>
      <c r="I1715" s="237" t="s">
        <v>508</v>
      </c>
      <c r="J1715" s="51"/>
      <c r="K1715" s="52" t="str">
        <f t="shared" si="296"/>
        <v/>
      </c>
      <c r="L1715" s="81" t="str">
        <f t="shared" si="297"/>
        <v/>
      </c>
      <c r="M1715" s="53" t="str">
        <f>IF(K1715="","",COUNTIF($K$7:K1715,"ﾘｽﾄ１"))</f>
        <v/>
      </c>
      <c r="N1715" s="53" t="str">
        <f t="shared" si="298"/>
        <v/>
      </c>
      <c r="O1715" s="54" t="str">
        <f t="shared" si="299"/>
        <v/>
      </c>
      <c r="P1715" s="53" t="str">
        <f t="shared" si="290"/>
        <v/>
      </c>
      <c r="Q1715" s="52" t="str">
        <f t="shared" si="291"/>
        <v/>
      </c>
      <c r="R1715" s="55" t="str">
        <f t="shared" si="292"/>
        <v/>
      </c>
      <c r="S1715" s="52" t="str">
        <f t="shared" si="300"/>
        <v/>
      </c>
      <c r="T1715" s="81" t="str">
        <f t="shared" si="293"/>
        <v/>
      </c>
      <c r="U1715" s="53" t="str">
        <f>IF(S1715="","",COUNTIF($S$7:S1715,"該当２"))</f>
        <v/>
      </c>
      <c r="V1715" s="56" t="str">
        <f t="shared" si="294"/>
        <v/>
      </c>
      <c r="W1715" s="81" t="str">
        <f t="shared" si="295"/>
        <v/>
      </c>
      <c r="X1715" s="53" t="str">
        <f>IF(V1715="","",COUNTIF($V$7:V1715,"該当３"))</f>
        <v/>
      </c>
    </row>
    <row r="1716" spans="1:24">
      <c r="A1716" s="237">
        <v>2020516005</v>
      </c>
      <c r="B1716" s="237">
        <v>20</v>
      </c>
      <c r="C1716" s="238">
        <v>205</v>
      </c>
      <c r="D1716" s="239">
        <v>16</v>
      </c>
      <c r="E1716" s="238">
        <v>5</v>
      </c>
      <c r="F1716" s="237" t="s">
        <v>511</v>
      </c>
      <c r="G1716" s="237" t="s">
        <v>1635</v>
      </c>
      <c r="H1716" s="237" t="s">
        <v>1885</v>
      </c>
      <c r="I1716" s="237" t="s">
        <v>1888</v>
      </c>
      <c r="J1716" s="51"/>
      <c r="K1716" s="52" t="str">
        <f t="shared" si="296"/>
        <v/>
      </c>
      <c r="L1716" s="81" t="str">
        <f t="shared" si="297"/>
        <v/>
      </c>
      <c r="M1716" s="53" t="str">
        <f>IF(K1716="","",COUNTIF($K$7:K1716,"ﾘｽﾄ１"))</f>
        <v/>
      </c>
      <c r="N1716" s="53" t="str">
        <f t="shared" si="298"/>
        <v/>
      </c>
      <c r="O1716" s="54" t="str">
        <f t="shared" si="299"/>
        <v/>
      </c>
      <c r="P1716" s="53" t="str">
        <f t="shared" si="290"/>
        <v/>
      </c>
      <c r="Q1716" s="52" t="str">
        <f t="shared" si="291"/>
        <v/>
      </c>
      <c r="R1716" s="55" t="str">
        <f t="shared" si="292"/>
        <v/>
      </c>
      <c r="S1716" s="52" t="str">
        <f t="shared" si="300"/>
        <v/>
      </c>
      <c r="T1716" s="81" t="str">
        <f t="shared" si="293"/>
        <v/>
      </c>
      <c r="U1716" s="53" t="str">
        <f>IF(S1716="","",COUNTIF($S$7:S1716,"該当２"))</f>
        <v/>
      </c>
      <c r="V1716" s="56" t="str">
        <f t="shared" si="294"/>
        <v/>
      </c>
      <c r="W1716" s="81" t="str">
        <f t="shared" si="295"/>
        <v/>
      </c>
      <c r="X1716" s="53" t="str">
        <f>IF(V1716="","",COUNTIF($V$7:V1716,"該当３"))</f>
        <v/>
      </c>
    </row>
    <row r="1717" spans="1:24">
      <c r="A1717" s="237">
        <v>2020516006</v>
      </c>
      <c r="B1717" s="237">
        <v>20</v>
      </c>
      <c r="C1717" s="238">
        <v>205</v>
      </c>
      <c r="D1717" s="239">
        <v>16</v>
      </c>
      <c r="E1717" s="238">
        <v>6</v>
      </c>
      <c r="F1717" s="237" t="s">
        <v>511</v>
      </c>
      <c r="G1717" s="237" t="s">
        <v>1635</v>
      </c>
      <c r="H1717" s="237" t="s">
        <v>1885</v>
      </c>
      <c r="I1717" s="237" t="s">
        <v>500</v>
      </c>
      <c r="J1717" s="51"/>
      <c r="K1717" s="52" t="str">
        <f t="shared" si="296"/>
        <v/>
      </c>
      <c r="L1717" s="81" t="str">
        <f t="shared" si="297"/>
        <v/>
      </c>
      <c r="M1717" s="53" t="str">
        <f>IF(K1717="","",COUNTIF($K$7:K1717,"ﾘｽﾄ１"))</f>
        <v/>
      </c>
      <c r="N1717" s="53" t="str">
        <f t="shared" si="298"/>
        <v/>
      </c>
      <c r="O1717" s="54" t="str">
        <f t="shared" si="299"/>
        <v/>
      </c>
      <c r="P1717" s="53" t="str">
        <f t="shared" si="290"/>
        <v/>
      </c>
      <c r="Q1717" s="52" t="str">
        <f t="shared" si="291"/>
        <v/>
      </c>
      <c r="R1717" s="55" t="str">
        <f t="shared" si="292"/>
        <v/>
      </c>
      <c r="S1717" s="52" t="str">
        <f t="shared" si="300"/>
        <v/>
      </c>
      <c r="T1717" s="81" t="str">
        <f t="shared" si="293"/>
        <v/>
      </c>
      <c r="U1717" s="53" t="str">
        <f>IF(S1717="","",COUNTIF($S$7:S1717,"該当２"))</f>
        <v/>
      </c>
      <c r="V1717" s="56" t="str">
        <f t="shared" si="294"/>
        <v/>
      </c>
      <c r="W1717" s="81" t="str">
        <f t="shared" si="295"/>
        <v/>
      </c>
      <c r="X1717" s="53" t="str">
        <f>IF(V1717="","",COUNTIF($V$7:V1717,"該当３"))</f>
        <v/>
      </c>
    </row>
    <row r="1718" spans="1:24">
      <c r="A1718" s="237">
        <v>2020516007</v>
      </c>
      <c r="B1718" s="237">
        <v>20</v>
      </c>
      <c r="C1718" s="238">
        <v>205</v>
      </c>
      <c r="D1718" s="239">
        <v>16</v>
      </c>
      <c r="E1718" s="238">
        <v>7</v>
      </c>
      <c r="F1718" s="237" t="s">
        <v>511</v>
      </c>
      <c r="G1718" s="237" t="s">
        <v>1635</v>
      </c>
      <c r="H1718" s="237" t="s">
        <v>1885</v>
      </c>
      <c r="I1718" s="237" t="s">
        <v>1889</v>
      </c>
      <c r="J1718" s="51"/>
      <c r="K1718" s="52" t="str">
        <f t="shared" si="296"/>
        <v/>
      </c>
      <c r="L1718" s="81" t="str">
        <f t="shared" si="297"/>
        <v/>
      </c>
      <c r="M1718" s="53" t="str">
        <f>IF(K1718="","",COUNTIF($K$7:K1718,"ﾘｽﾄ１"))</f>
        <v/>
      </c>
      <c r="N1718" s="53" t="str">
        <f t="shared" si="298"/>
        <v/>
      </c>
      <c r="O1718" s="54" t="str">
        <f t="shared" si="299"/>
        <v/>
      </c>
      <c r="P1718" s="53" t="str">
        <f t="shared" si="290"/>
        <v/>
      </c>
      <c r="Q1718" s="52" t="str">
        <f t="shared" si="291"/>
        <v/>
      </c>
      <c r="R1718" s="55" t="str">
        <f t="shared" si="292"/>
        <v/>
      </c>
      <c r="S1718" s="52" t="str">
        <f t="shared" si="300"/>
        <v/>
      </c>
      <c r="T1718" s="81" t="str">
        <f t="shared" si="293"/>
        <v/>
      </c>
      <c r="U1718" s="53" t="str">
        <f>IF(S1718="","",COUNTIF($S$7:S1718,"該当２"))</f>
        <v/>
      </c>
      <c r="V1718" s="56" t="str">
        <f t="shared" si="294"/>
        <v/>
      </c>
      <c r="W1718" s="81" t="str">
        <f t="shared" si="295"/>
        <v/>
      </c>
      <c r="X1718" s="53" t="str">
        <f>IF(V1718="","",COUNTIF($V$7:V1718,"該当３"))</f>
        <v/>
      </c>
    </row>
    <row r="1719" spans="1:24">
      <c r="A1719" s="237">
        <v>2020516008</v>
      </c>
      <c r="B1719" s="237">
        <v>20</v>
      </c>
      <c r="C1719" s="238">
        <v>205</v>
      </c>
      <c r="D1719" s="239">
        <v>16</v>
      </c>
      <c r="E1719" s="238">
        <v>8</v>
      </c>
      <c r="F1719" s="237" t="s">
        <v>511</v>
      </c>
      <c r="G1719" s="237" t="s">
        <v>1635</v>
      </c>
      <c r="H1719" s="237" t="s">
        <v>1885</v>
      </c>
      <c r="I1719" s="237" t="s">
        <v>1890</v>
      </c>
      <c r="J1719" s="51"/>
      <c r="K1719" s="52" t="str">
        <f t="shared" si="296"/>
        <v/>
      </c>
      <c r="L1719" s="81" t="str">
        <f t="shared" si="297"/>
        <v/>
      </c>
      <c r="M1719" s="53" t="str">
        <f>IF(K1719="","",COUNTIF($K$7:K1719,"ﾘｽﾄ１"))</f>
        <v/>
      </c>
      <c r="N1719" s="53" t="str">
        <f t="shared" si="298"/>
        <v/>
      </c>
      <c r="O1719" s="54" t="str">
        <f t="shared" si="299"/>
        <v/>
      </c>
      <c r="P1719" s="53" t="str">
        <f t="shared" si="290"/>
        <v/>
      </c>
      <c r="Q1719" s="52" t="str">
        <f t="shared" si="291"/>
        <v/>
      </c>
      <c r="R1719" s="55" t="str">
        <f t="shared" si="292"/>
        <v/>
      </c>
      <c r="S1719" s="52" t="str">
        <f t="shared" si="300"/>
        <v/>
      </c>
      <c r="T1719" s="81" t="str">
        <f t="shared" si="293"/>
        <v/>
      </c>
      <c r="U1719" s="53" t="str">
        <f>IF(S1719="","",COUNTIF($S$7:S1719,"該当２"))</f>
        <v/>
      </c>
      <c r="V1719" s="56" t="str">
        <f t="shared" si="294"/>
        <v/>
      </c>
      <c r="W1719" s="81" t="str">
        <f t="shared" si="295"/>
        <v/>
      </c>
      <c r="X1719" s="53" t="str">
        <f>IF(V1719="","",COUNTIF($V$7:V1719,"該当３"))</f>
        <v/>
      </c>
    </row>
    <row r="1720" spans="1:24">
      <c r="A1720" s="237">
        <v>2020517000</v>
      </c>
      <c r="B1720" s="237">
        <v>20</v>
      </c>
      <c r="C1720" s="238">
        <v>205</v>
      </c>
      <c r="D1720" s="239">
        <v>17</v>
      </c>
      <c r="E1720" s="238">
        <v>0</v>
      </c>
      <c r="F1720" s="237" t="s">
        <v>511</v>
      </c>
      <c r="G1720" s="237" t="s">
        <v>1635</v>
      </c>
      <c r="H1720" s="278" t="s">
        <v>1891</v>
      </c>
      <c r="I1720" s="237"/>
      <c r="J1720" s="51"/>
      <c r="K1720" s="52" t="str">
        <f t="shared" si="296"/>
        <v/>
      </c>
      <c r="L1720" s="81" t="str">
        <f t="shared" si="297"/>
        <v/>
      </c>
      <c r="M1720" s="53" t="str">
        <f>IF(K1720="","",COUNTIF($K$7:K1720,"ﾘｽﾄ１"))</f>
        <v/>
      </c>
      <c r="N1720" s="53" t="str">
        <f t="shared" si="298"/>
        <v/>
      </c>
      <c r="O1720" s="54" t="str">
        <f t="shared" si="299"/>
        <v/>
      </c>
      <c r="P1720" s="53" t="str">
        <f t="shared" si="290"/>
        <v/>
      </c>
      <c r="Q1720" s="52" t="str">
        <f t="shared" si="291"/>
        <v/>
      </c>
      <c r="R1720" s="55" t="str">
        <f t="shared" si="292"/>
        <v/>
      </c>
      <c r="S1720" s="52" t="str">
        <f t="shared" si="300"/>
        <v/>
      </c>
      <c r="T1720" s="81" t="str">
        <f t="shared" si="293"/>
        <v/>
      </c>
      <c r="U1720" s="53" t="str">
        <f>IF(S1720="","",COUNTIF($S$7:S1720,"該当２"))</f>
        <v/>
      </c>
      <c r="V1720" s="56" t="str">
        <f t="shared" si="294"/>
        <v/>
      </c>
      <c r="W1720" s="81" t="str">
        <f t="shared" si="295"/>
        <v/>
      </c>
      <c r="X1720" s="53" t="str">
        <f>IF(V1720="","",COUNTIF($V$7:V1720,"該当３"))</f>
        <v/>
      </c>
    </row>
    <row r="1721" spans="1:24">
      <c r="A1721" s="237">
        <v>2020517001</v>
      </c>
      <c r="B1721" s="237">
        <v>20</v>
      </c>
      <c r="C1721" s="238">
        <v>205</v>
      </c>
      <c r="D1721" s="239">
        <v>17</v>
      </c>
      <c r="E1721" s="238">
        <v>1</v>
      </c>
      <c r="F1721" s="237" t="s">
        <v>511</v>
      </c>
      <c r="G1721" s="237" t="s">
        <v>1635</v>
      </c>
      <c r="H1721" s="278" t="s">
        <v>1891</v>
      </c>
      <c r="I1721" s="237" t="s">
        <v>1892</v>
      </c>
      <c r="J1721" s="51"/>
      <c r="K1721" s="52" t="str">
        <f t="shared" si="296"/>
        <v/>
      </c>
      <c r="L1721" s="81" t="str">
        <f t="shared" si="297"/>
        <v/>
      </c>
      <c r="M1721" s="53" t="str">
        <f>IF(K1721="","",COUNTIF($K$7:K1721,"ﾘｽﾄ１"))</f>
        <v/>
      </c>
      <c r="N1721" s="53" t="str">
        <f t="shared" si="298"/>
        <v/>
      </c>
      <c r="O1721" s="54" t="str">
        <f t="shared" si="299"/>
        <v/>
      </c>
      <c r="P1721" s="53" t="str">
        <f t="shared" si="290"/>
        <v/>
      </c>
      <c r="Q1721" s="52" t="str">
        <f t="shared" si="291"/>
        <v/>
      </c>
      <c r="R1721" s="55" t="str">
        <f t="shared" si="292"/>
        <v/>
      </c>
      <c r="S1721" s="52" t="str">
        <f t="shared" si="300"/>
        <v/>
      </c>
      <c r="T1721" s="81" t="str">
        <f t="shared" si="293"/>
        <v/>
      </c>
      <c r="U1721" s="53" t="str">
        <f>IF(S1721="","",COUNTIF($S$7:S1721,"該当２"))</f>
        <v/>
      </c>
      <c r="V1721" s="56" t="str">
        <f t="shared" si="294"/>
        <v/>
      </c>
      <c r="W1721" s="81" t="str">
        <f t="shared" si="295"/>
        <v/>
      </c>
      <c r="X1721" s="53" t="str">
        <f>IF(V1721="","",COUNTIF($V$7:V1721,"該当３"))</f>
        <v/>
      </c>
    </row>
    <row r="1722" spans="1:24">
      <c r="A1722" s="237">
        <v>2020517002</v>
      </c>
      <c r="B1722" s="237">
        <v>20</v>
      </c>
      <c r="C1722" s="238">
        <v>205</v>
      </c>
      <c r="D1722" s="239">
        <v>17</v>
      </c>
      <c r="E1722" s="238">
        <v>2</v>
      </c>
      <c r="F1722" s="237" t="s">
        <v>511</v>
      </c>
      <c r="G1722" s="237" t="s">
        <v>1635</v>
      </c>
      <c r="H1722" s="278" t="s">
        <v>1891</v>
      </c>
      <c r="I1722" s="237" t="s">
        <v>1893</v>
      </c>
      <c r="J1722" s="51"/>
      <c r="K1722" s="52" t="str">
        <f t="shared" si="296"/>
        <v/>
      </c>
      <c r="L1722" s="81" t="str">
        <f t="shared" si="297"/>
        <v/>
      </c>
      <c r="M1722" s="53" t="str">
        <f>IF(K1722="","",COUNTIF($K$7:K1722,"ﾘｽﾄ１"))</f>
        <v/>
      </c>
      <c r="N1722" s="53" t="str">
        <f t="shared" si="298"/>
        <v/>
      </c>
      <c r="O1722" s="54" t="str">
        <f t="shared" si="299"/>
        <v/>
      </c>
      <c r="P1722" s="53" t="str">
        <f t="shared" si="290"/>
        <v/>
      </c>
      <c r="Q1722" s="52" t="str">
        <f t="shared" si="291"/>
        <v/>
      </c>
      <c r="R1722" s="55" t="str">
        <f t="shared" si="292"/>
        <v/>
      </c>
      <c r="S1722" s="52" t="str">
        <f t="shared" si="300"/>
        <v/>
      </c>
      <c r="T1722" s="81" t="str">
        <f t="shared" si="293"/>
        <v/>
      </c>
      <c r="U1722" s="53" t="str">
        <f>IF(S1722="","",COUNTIF($S$7:S1722,"該当２"))</f>
        <v/>
      </c>
      <c r="V1722" s="56" t="str">
        <f t="shared" si="294"/>
        <v/>
      </c>
      <c r="W1722" s="81" t="str">
        <f t="shared" si="295"/>
        <v/>
      </c>
      <c r="X1722" s="53" t="str">
        <f>IF(V1722="","",COUNTIF($V$7:V1722,"該当３"))</f>
        <v/>
      </c>
    </row>
    <row r="1723" spans="1:24">
      <c r="A1723" s="237">
        <v>2020517003</v>
      </c>
      <c r="B1723" s="237">
        <v>20</v>
      </c>
      <c r="C1723" s="238">
        <v>205</v>
      </c>
      <c r="D1723" s="239">
        <v>17</v>
      </c>
      <c r="E1723" s="238">
        <v>3</v>
      </c>
      <c r="F1723" s="237" t="s">
        <v>511</v>
      </c>
      <c r="G1723" s="237" t="s">
        <v>1635</v>
      </c>
      <c r="H1723" s="278" t="s">
        <v>1891</v>
      </c>
      <c r="I1723" s="237" t="s">
        <v>1894</v>
      </c>
      <c r="J1723" s="51"/>
      <c r="K1723" s="52" t="str">
        <f t="shared" si="296"/>
        <v/>
      </c>
      <c r="L1723" s="81" t="str">
        <f t="shared" si="297"/>
        <v/>
      </c>
      <c r="M1723" s="53" t="str">
        <f>IF(K1723="","",COUNTIF($K$7:K1723,"ﾘｽﾄ１"))</f>
        <v/>
      </c>
      <c r="N1723" s="53" t="str">
        <f t="shared" si="298"/>
        <v/>
      </c>
      <c r="O1723" s="54" t="str">
        <f t="shared" si="299"/>
        <v/>
      </c>
      <c r="P1723" s="53" t="str">
        <f t="shared" si="290"/>
        <v/>
      </c>
      <c r="Q1723" s="52" t="str">
        <f t="shared" si="291"/>
        <v/>
      </c>
      <c r="R1723" s="55" t="str">
        <f t="shared" si="292"/>
        <v/>
      </c>
      <c r="S1723" s="52" t="str">
        <f t="shared" si="300"/>
        <v/>
      </c>
      <c r="T1723" s="81" t="str">
        <f t="shared" si="293"/>
        <v/>
      </c>
      <c r="U1723" s="53" t="str">
        <f>IF(S1723="","",COUNTIF($S$7:S1723,"該当２"))</f>
        <v/>
      </c>
      <c r="V1723" s="56" t="str">
        <f t="shared" si="294"/>
        <v/>
      </c>
      <c r="W1723" s="81" t="str">
        <f t="shared" si="295"/>
        <v/>
      </c>
      <c r="X1723" s="53" t="str">
        <f>IF(V1723="","",COUNTIF($V$7:V1723,"該当３"))</f>
        <v/>
      </c>
    </row>
    <row r="1724" spans="1:24">
      <c r="A1724" s="237">
        <v>2020517004</v>
      </c>
      <c r="B1724" s="237">
        <v>20</v>
      </c>
      <c r="C1724" s="238">
        <v>205</v>
      </c>
      <c r="D1724" s="239">
        <v>17</v>
      </c>
      <c r="E1724" s="238">
        <v>4</v>
      </c>
      <c r="F1724" s="237" t="s">
        <v>511</v>
      </c>
      <c r="G1724" s="237" t="s">
        <v>1635</v>
      </c>
      <c r="H1724" s="278" t="s">
        <v>1891</v>
      </c>
      <c r="I1724" s="237" t="s">
        <v>1895</v>
      </c>
      <c r="J1724" s="51"/>
      <c r="K1724" s="52" t="str">
        <f t="shared" si="296"/>
        <v/>
      </c>
      <c r="L1724" s="81" t="str">
        <f t="shared" si="297"/>
        <v/>
      </c>
      <c r="M1724" s="53" t="str">
        <f>IF(K1724="","",COUNTIF($K$7:K1724,"ﾘｽﾄ１"))</f>
        <v/>
      </c>
      <c r="N1724" s="53" t="str">
        <f t="shared" si="298"/>
        <v/>
      </c>
      <c r="O1724" s="54" t="str">
        <f t="shared" si="299"/>
        <v/>
      </c>
      <c r="P1724" s="53" t="str">
        <f t="shared" si="290"/>
        <v/>
      </c>
      <c r="Q1724" s="52" t="str">
        <f t="shared" si="291"/>
        <v/>
      </c>
      <c r="R1724" s="55" t="str">
        <f t="shared" si="292"/>
        <v/>
      </c>
      <c r="S1724" s="52" t="str">
        <f t="shared" si="300"/>
        <v/>
      </c>
      <c r="T1724" s="81" t="str">
        <f t="shared" si="293"/>
        <v/>
      </c>
      <c r="U1724" s="53" t="str">
        <f>IF(S1724="","",COUNTIF($S$7:S1724,"該当２"))</f>
        <v/>
      </c>
      <c r="V1724" s="56" t="str">
        <f t="shared" si="294"/>
        <v/>
      </c>
      <c r="W1724" s="81" t="str">
        <f t="shared" si="295"/>
        <v/>
      </c>
      <c r="X1724" s="53" t="str">
        <f>IF(V1724="","",COUNTIF($V$7:V1724,"該当３"))</f>
        <v/>
      </c>
    </row>
    <row r="1725" spans="1:24">
      <c r="A1725" s="237">
        <v>2020517005</v>
      </c>
      <c r="B1725" s="237">
        <v>20</v>
      </c>
      <c r="C1725" s="238">
        <v>205</v>
      </c>
      <c r="D1725" s="239">
        <v>17</v>
      </c>
      <c r="E1725" s="238">
        <v>5</v>
      </c>
      <c r="F1725" s="237" t="s">
        <v>511</v>
      </c>
      <c r="G1725" s="237" t="s">
        <v>1635</v>
      </c>
      <c r="H1725" s="278" t="s">
        <v>1891</v>
      </c>
      <c r="I1725" s="237" t="s">
        <v>11</v>
      </c>
      <c r="J1725" s="51"/>
      <c r="K1725" s="52" t="str">
        <f t="shared" si="296"/>
        <v/>
      </c>
      <c r="L1725" s="81" t="str">
        <f t="shared" si="297"/>
        <v/>
      </c>
      <c r="M1725" s="53" t="str">
        <f>IF(K1725="","",COUNTIF($K$7:K1725,"ﾘｽﾄ１"))</f>
        <v/>
      </c>
      <c r="N1725" s="53" t="str">
        <f t="shared" si="298"/>
        <v/>
      </c>
      <c r="O1725" s="54" t="str">
        <f t="shared" si="299"/>
        <v/>
      </c>
      <c r="P1725" s="53" t="str">
        <f t="shared" si="290"/>
        <v/>
      </c>
      <c r="Q1725" s="52" t="str">
        <f t="shared" si="291"/>
        <v/>
      </c>
      <c r="R1725" s="55" t="str">
        <f t="shared" si="292"/>
        <v/>
      </c>
      <c r="S1725" s="52" t="str">
        <f t="shared" si="300"/>
        <v/>
      </c>
      <c r="T1725" s="81" t="str">
        <f t="shared" si="293"/>
        <v/>
      </c>
      <c r="U1725" s="53" t="str">
        <f>IF(S1725="","",COUNTIF($S$7:S1725,"該当２"))</f>
        <v/>
      </c>
      <c r="V1725" s="56" t="str">
        <f t="shared" si="294"/>
        <v/>
      </c>
      <c r="W1725" s="81" t="str">
        <f t="shared" si="295"/>
        <v/>
      </c>
      <c r="X1725" s="53" t="str">
        <f>IF(V1725="","",COUNTIF($V$7:V1725,"該当３"))</f>
        <v/>
      </c>
    </row>
    <row r="1726" spans="1:24">
      <c r="A1726" s="237">
        <v>2020517006</v>
      </c>
      <c r="B1726" s="237">
        <v>20</v>
      </c>
      <c r="C1726" s="238">
        <v>205</v>
      </c>
      <c r="D1726" s="239">
        <v>17</v>
      </c>
      <c r="E1726" s="238">
        <v>6</v>
      </c>
      <c r="F1726" s="237" t="s">
        <v>511</v>
      </c>
      <c r="G1726" s="237" t="s">
        <v>1635</v>
      </c>
      <c r="H1726" s="278" t="s">
        <v>1891</v>
      </c>
      <c r="I1726" s="237" t="s">
        <v>373</v>
      </c>
      <c r="J1726" s="51"/>
      <c r="K1726" s="52" t="str">
        <f t="shared" si="296"/>
        <v/>
      </c>
      <c r="L1726" s="81" t="str">
        <f t="shared" si="297"/>
        <v/>
      </c>
      <c r="M1726" s="53" t="str">
        <f>IF(K1726="","",COUNTIF($K$7:K1726,"ﾘｽﾄ１"))</f>
        <v/>
      </c>
      <c r="N1726" s="53" t="str">
        <f t="shared" si="298"/>
        <v/>
      </c>
      <c r="O1726" s="54" t="str">
        <f t="shared" si="299"/>
        <v/>
      </c>
      <c r="P1726" s="53" t="str">
        <f t="shared" si="290"/>
        <v/>
      </c>
      <c r="Q1726" s="52" t="str">
        <f t="shared" si="291"/>
        <v/>
      </c>
      <c r="R1726" s="55" t="str">
        <f t="shared" si="292"/>
        <v/>
      </c>
      <c r="S1726" s="52" t="str">
        <f t="shared" si="300"/>
        <v/>
      </c>
      <c r="T1726" s="81" t="str">
        <f t="shared" si="293"/>
        <v/>
      </c>
      <c r="U1726" s="53" t="str">
        <f>IF(S1726="","",COUNTIF($S$7:S1726,"該当２"))</f>
        <v/>
      </c>
      <c r="V1726" s="56" t="str">
        <f t="shared" si="294"/>
        <v/>
      </c>
      <c r="W1726" s="81" t="str">
        <f t="shared" si="295"/>
        <v/>
      </c>
      <c r="X1726" s="53" t="str">
        <f>IF(V1726="","",COUNTIF($V$7:V1726,"該当３"))</f>
        <v/>
      </c>
    </row>
    <row r="1727" spans="1:24">
      <c r="A1727" s="237">
        <v>2020517007</v>
      </c>
      <c r="B1727" s="237">
        <v>20</v>
      </c>
      <c r="C1727" s="238">
        <v>205</v>
      </c>
      <c r="D1727" s="239">
        <v>17</v>
      </c>
      <c r="E1727" s="238">
        <v>7</v>
      </c>
      <c r="F1727" s="237" t="s">
        <v>511</v>
      </c>
      <c r="G1727" s="237" t="s">
        <v>1635</v>
      </c>
      <c r="H1727" s="278" t="s">
        <v>1891</v>
      </c>
      <c r="I1727" s="237" t="s">
        <v>1896</v>
      </c>
      <c r="J1727" s="51"/>
      <c r="K1727" s="52" t="str">
        <f t="shared" si="296"/>
        <v/>
      </c>
      <c r="L1727" s="81" t="str">
        <f t="shared" si="297"/>
        <v/>
      </c>
      <c r="M1727" s="53" t="str">
        <f>IF(K1727="","",COUNTIF($K$7:K1727,"ﾘｽﾄ１"))</f>
        <v/>
      </c>
      <c r="N1727" s="53" t="str">
        <f t="shared" si="298"/>
        <v/>
      </c>
      <c r="O1727" s="54" t="str">
        <f t="shared" si="299"/>
        <v/>
      </c>
      <c r="P1727" s="53" t="str">
        <f t="shared" si="290"/>
        <v/>
      </c>
      <c r="Q1727" s="52" t="str">
        <f t="shared" si="291"/>
        <v/>
      </c>
      <c r="R1727" s="55" t="str">
        <f t="shared" si="292"/>
        <v/>
      </c>
      <c r="S1727" s="52" t="str">
        <f t="shared" si="300"/>
        <v/>
      </c>
      <c r="T1727" s="81" t="str">
        <f t="shared" si="293"/>
        <v/>
      </c>
      <c r="U1727" s="53" t="str">
        <f>IF(S1727="","",COUNTIF($S$7:S1727,"該当２"))</f>
        <v/>
      </c>
      <c r="V1727" s="56" t="str">
        <f t="shared" si="294"/>
        <v/>
      </c>
      <c r="W1727" s="81" t="str">
        <f t="shared" si="295"/>
        <v/>
      </c>
      <c r="X1727" s="53" t="str">
        <f>IF(V1727="","",COUNTIF($V$7:V1727,"該当３"))</f>
        <v/>
      </c>
    </row>
    <row r="1728" spans="1:24">
      <c r="A1728" s="237">
        <v>2020517008</v>
      </c>
      <c r="B1728" s="237">
        <v>20</v>
      </c>
      <c r="C1728" s="238">
        <v>205</v>
      </c>
      <c r="D1728" s="239">
        <v>17</v>
      </c>
      <c r="E1728" s="238">
        <v>8</v>
      </c>
      <c r="F1728" s="237" t="s">
        <v>511</v>
      </c>
      <c r="G1728" s="237" t="s">
        <v>1635</v>
      </c>
      <c r="H1728" s="278" t="s">
        <v>1891</v>
      </c>
      <c r="I1728" s="237" t="s">
        <v>426</v>
      </c>
      <c r="J1728" s="51"/>
      <c r="K1728" s="52" t="str">
        <f t="shared" si="296"/>
        <v/>
      </c>
      <c r="L1728" s="81" t="str">
        <f t="shared" si="297"/>
        <v/>
      </c>
      <c r="M1728" s="53" t="str">
        <f>IF(K1728="","",COUNTIF($K$7:K1728,"ﾘｽﾄ１"))</f>
        <v/>
      </c>
      <c r="N1728" s="53" t="str">
        <f t="shared" si="298"/>
        <v/>
      </c>
      <c r="O1728" s="54" t="str">
        <f t="shared" si="299"/>
        <v/>
      </c>
      <c r="P1728" s="53" t="str">
        <f t="shared" si="290"/>
        <v/>
      </c>
      <c r="Q1728" s="52" t="str">
        <f t="shared" si="291"/>
        <v/>
      </c>
      <c r="R1728" s="55" t="str">
        <f t="shared" si="292"/>
        <v/>
      </c>
      <c r="S1728" s="52" t="str">
        <f t="shared" si="300"/>
        <v/>
      </c>
      <c r="T1728" s="81" t="str">
        <f t="shared" si="293"/>
        <v/>
      </c>
      <c r="U1728" s="53" t="str">
        <f>IF(S1728="","",COUNTIF($S$7:S1728,"該当２"))</f>
        <v/>
      </c>
      <c r="V1728" s="56" t="str">
        <f t="shared" si="294"/>
        <v/>
      </c>
      <c r="W1728" s="81" t="str">
        <f t="shared" si="295"/>
        <v/>
      </c>
      <c r="X1728" s="53" t="str">
        <f>IF(V1728="","",COUNTIF($V$7:V1728,"該当３"))</f>
        <v/>
      </c>
    </row>
    <row r="1729" spans="1:24">
      <c r="A1729" s="237">
        <v>2020517009</v>
      </c>
      <c r="B1729" s="237">
        <v>20</v>
      </c>
      <c r="C1729" s="238">
        <v>205</v>
      </c>
      <c r="D1729" s="239">
        <v>17</v>
      </c>
      <c r="E1729" s="238">
        <v>9</v>
      </c>
      <c r="F1729" s="237" t="s">
        <v>511</v>
      </c>
      <c r="G1729" s="237" t="s">
        <v>1635</v>
      </c>
      <c r="H1729" s="278" t="s">
        <v>1891</v>
      </c>
      <c r="I1729" s="237" t="s">
        <v>1897</v>
      </c>
      <c r="J1729" s="51"/>
      <c r="K1729" s="52" t="str">
        <f t="shared" si="296"/>
        <v/>
      </c>
      <c r="L1729" s="81" t="str">
        <f t="shared" si="297"/>
        <v/>
      </c>
      <c r="M1729" s="53" t="str">
        <f>IF(K1729="","",COUNTIF($K$7:K1729,"ﾘｽﾄ１"))</f>
        <v/>
      </c>
      <c r="N1729" s="53" t="str">
        <f t="shared" si="298"/>
        <v/>
      </c>
      <c r="O1729" s="54" t="str">
        <f t="shared" si="299"/>
        <v/>
      </c>
      <c r="P1729" s="53" t="str">
        <f t="shared" si="290"/>
        <v/>
      </c>
      <c r="Q1729" s="52" t="str">
        <f t="shared" si="291"/>
        <v/>
      </c>
      <c r="R1729" s="55" t="str">
        <f t="shared" si="292"/>
        <v/>
      </c>
      <c r="S1729" s="52" t="str">
        <f t="shared" si="300"/>
        <v/>
      </c>
      <c r="T1729" s="81" t="str">
        <f t="shared" si="293"/>
        <v/>
      </c>
      <c r="U1729" s="53" t="str">
        <f>IF(S1729="","",COUNTIF($S$7:S1729,"該当２"))</f>
        <v/>
      </c>
      <c r="V1729" s="56" t="str">
        <f t="shared" si="294"/>
        <v/>
      </c>
      <c r="W1729" s="81" t="str">
        <f t="shared" si="295"/>
        <v/>
      </c>
      <c r="X1729" s="53" t="str">
        <f>IF(V1729="","",COUNTIF($V$7:V1729,"該当３"))</f>
        <v/>
      </c>
    </row>
    <row r="1730" spans="1:24">
      <c r="A1730" s="237">
        <v>2020518000</v>
      </c>
      <c r="B1730" s="237">
        <v>20</v>
      </c>
      <c r="C1730" s="238">
        <v>205</v>
      </c>
      <c r="D1730" s="239">
        <v>18</v>
      </c>
      <c r="E1730" s="238">
        <v>0</v>
      </c>
      <c r="F1730" s="237" t="s">
        <v>511</v>
      </c>
      <c r="G1730" s="237" t="s">
        <v>1635</v>
      </c>
      <c r="H1730" s="237" t="s">
        <v>1898</v>
      </c>
      <c r="I1730" s="237"/>
      <c r="J1730" s="51"/>
      <c r="K1730" s="52" t="str">
        <f t="shared" si="296"/>
        <v/>
      </c>
      <c r="L1730" s="81" t="str">
        <f t="shared" si="297"/>
        <v/>
      </c>
      <c r="M1730" s="53" t="str">
        <f>IF(K1730="","",COUNTIF($K$7:K1730,"ﾘｽﾄ１"))</f>
        <v/>
      </c>
      <c r="N1730" s="53" t="str">
        <f t="shared" si="298"/>
        <v/>
      </c>
      <c r="O1730" s="54" t="str">
        <f t="shared" si="299"/>
        <v/>
      </c>
      <c r="P1730" s="53" t="str">
        <f t="shared" si="290"/>
        <v/>
      </c>
      <c r="Q1730" s="52" t="str">
        <f t="shared" si="291"/>
        <v/>
      </c>
      <c r="R1730" s="55" t="str">
        <f t="shared" si="292"/>
        <v/>
      </c>
      <c r="S1730" s="52" t="str">
        <f t="shared" si="300"/>
        <v/>
      </c>
      <c r="T1730" s="81" t="str">
        <f t="shared" si="293"/>
        <v/>
      </c>
      <c r="U1730" s="53" t="str">
        <f>IF(S1730="","",COUNTIF($S$7:S1730,"該当２"))</f>
        <v/>
      </c>
      <c r="V1730" s="56" t="str">
        <f t="shared" si="294"/>
        <v/>
      </c>
      <c r="W1730" s="81" t="str">
        <f t="shared" si="295"/>
        <v/>
      </c>
      <c r="X1730" s="53" t="str">
        <f>IF(V1730="","",COUNTIF($V$7:V1730,"該当３"))</f>
        <v/>
      </c>
    </row>
    <row r="1731" spans="1:24">
      <c r="A1731" s="237">
        <v>2020518001</v>
      </c>
      <c r="B1731" s="237">
        <v>20</v>
      </c>
      <c r="C1731" s="238">
        <v>205</v>
      </c>
      <c r="D1731" s="239">
        <v>18</v>
      </c>
      <c r="E1731" s="238">
        <v>1</v>
      </c>
      <c r="F1731" s="237" t="s">
        <v>511</v>
      </c>
      <c r="G1731" s="237" t="s">
        <v>1635</v>
      </c>
      <c r="H1731" s="237" t="s">
        <v>1898</v>
      </c>
      <c r="I1731" s="237" t="s">
        <v>401</v>
      </c>
      <c r="J1731" s="51"/>
      <c r="K1731" s="52" t="str">
        <f t="shared" si="296"/>
        <v/>
      </c>
      <c r="L1731" s="81" t="str">
        <f t="shared" si="297"/>
        <v/>
      </c>
      <c r="M1731" s="53" t="str">
        <f>IF(K1731="","",COUNTIF($K$7:K1731,"ﾘｽﾄ１"))</f>
        <v/>
      </c>
      <c r="N1731" s="53" t="str">
        <f t="shared" si="298"/>
        <v/>
      </c>
      <c r="O1731" s="54" t="str">
        <f t="shared" si="299"/>
        <v/>
      </c>
      <c r="P1731" s="53" t="str">
        <f t="shared" si="290"/>
        <v/>
      </c>
      <c r="Q1731" s="52" t="str">
        <f t="shared" si="291"/>
        <v/>
      </c>
      <c r="R1731" s="55" t="str">
        <f t="shared" si="292"/>
        <v/>
      </c>
      <c r="S1731" s="52" t="str">
        <f t="shared" si="300"/>
        <v/>
      </c>
      <c r="T1731" s="81" t="str">
        <f t="shared" si="293"/>
        <v/>
      </c>
      <c r="U1731" s="53" t="str">
        <f>IF(S1731="","",COUNTIF($S$7:S1731,"該当２"))</f>
        <v/>
      </c>
      <c r="V1731" s="56" t="str">
        <f t="shared" si="294"/>
        <v/>
      </c>
      <c r="W1731" s="81" t="str">
        <f t="shared" si="295"/>
        <v/>
      </c>
      <c r="X1731" s="53" t="str">
        <f>IF(V1731="","",COUNTIF($V$7:V1731,"該当３"))</f>
        <v/>
      </c>
    </row>
    <row r="1732" spans="1:24">
      <c r="A1732" s="237">
        <v>2020518002</v>
      </c>
      <c r="B1732" s="237">
        <v>20</v>
      </c>
      <c r="C1732" s="238">
        <v>205</v>
      </c>
      <c r="D1732" s="239">
        <v>18</v>
      </c>
      <c r="E1732" s="238">
        <v>2</v>
      </c>
      <c r="F1732" s="237" t="s">
        <v>511</v>
      </c>
      <c r="G1732" s="237" t="s">
        <v>1635</v>
      </c>
      <c r="H1732" s="237" t="s">
        <v>1898</v>
      </c>
      <c r="I1732" s="237" t="s">
        <v>1119</v>
      </c>
      <c r="J1732" s="51"/>
      <c r="K1732" s="52" t="str">
        <f t="shared" si="296"/>
        <v/>
      </c>
      <c r="L1732" s="81" t="str">
        <f t="shared" si="297"/>
        <v/>
      </c>
      <c r="M1732" s="53" t="str">
        <f>IF(K1732="","",COUNTIF($K$7:K1732,"ﾘｽﾄ１"))</f>
        <v/>
      </c>
      <c r="N1732" s="53" t="str">
        <f t="shared" si="298"/>
        <v/>
      </c>
      <c r="O1732" s="54" t="str">
        <f t="shared" si="299"/>
        <v/>
      </c>
      <c r="P1732" s="53" t="str">
        <f t="shared" si="290"/>
        <v/>
      </c>
      <c r="Q1732" s="52" t="str">
        <f t="shared" si="291"/>
        <v/>
      </c>
      <c r="R1732" s="55" t="str">
        <f t="shared" si="292"/>
        <v/>
      </c>
      <c r="S1732" s="52" t="str">
        <f t="shared" si="300"/>
        <v/>
      </c>
      <c r="T1732" s="81" t="str">
        <f t="shared" si="293"/>
        <v/>
      </c>
      <c r="U1732" s="53" t="str">
        <f>IF(S1732="","",COUNTIF($S$7:S1732,"該当２"))</f>
        <v/>
      </c>
      <c r="V1732" s="56" t="str">
        <f t="shared" si="294"/>
        <v/>
      </c>
      <c r="W1732" s="81" t="str">
        <f t="shared" si="295"/>
        <v/>
      </c>
      <c r="X1732" s="53" t="str">
        <f>IF(V1732="","",COUNTIF($V$7:V1732,"該当３"))</f>
        <v/>
      </c>
    </row>
    <row r="1733" spans="1:24">
      <c r="A1733" s="237">
        <v>2020518003</v>
      </c>
      <c r="B1733" s="237">
        <v>20</v>
      </c>
      <c r="C1733" s="238">
        <v>205</v>
      </c>
      <c r="D1733" s="239">
        <v>18</v>
      </c>
      <c r="E1733" s="238">
        <v>3</v>
      </c>
      <c r="F1733" s="237" t="s">
        <v>511</v>
      </c>
      <c r="G1733" s="237" t="s">
        <v>1635</v>
      </c>
      <c r="H1733" s="237" t="s">
        <v>1898</v>
      </c>
      <c r="I1733" s="237" t="s">
        <v>1899</v>
      </c>
      <c r="J1733" s="51"/>
      <c r="K1733" s="52" t="str">
        <f t="shared" si="296"/>
        <v/>
      </c>
      <c r="L1733" s="81" t="str">
        <f t="shared" si="297"/>
        <v/>
      </c>
      <c r="M1733" s="53" t="str">
        <f>IF(K1733="","",COUNTIF($K$7:K1733,"ﾘｽﾄ１"))</f>
        <v/>
      </c>
      <c r="N1733" s="53" t="str">
        <f t="shared" si="298"/>
        <v/>
      </c>
      <c r="O1733" s="54" t="str">
        <f t="shared" si="299"/>
        <v/>
      </c>
      <c r="P1733" s="53" t="str">
        <f t="shared" si="290"/>
        <v/>
      </c>
      <c r="Q1733" s="52" t="str">
        <f t="shared" si="291"/>
        <v/>
      </c>
      <c r="R1733" s="55" t="str">
        <f t="shared" si="292"/>
        <v/>
      </c>
      <c r="S1733" s="52" t="str">
        <f t="shared" si="300"/>
        <v/>
      </c>
      <c r="T1733" s="81" t="str">
        <f t="shared" si="293"/>
        <v/>
      </c>
      <c r="U1733" s="53" t="str">
        <f>IF(S1733="","",COUNTIF($S$7:S1733,"該当２"))</f>
        <v/>
      </c>
      <c r="V1733" s="56" t="str">
        <f t="shared" si="294"/>
        <v/>
      </c>
      <c r="W1733" s="81" t="str">
        <f t="shared" si="295"/>
        <v/>
      </c>
      <c r="X1733" s="53" t="str">
        <f>IF(V1733="","",COUNTIF($V$7:V1733,"該当３"))</f>
        <v/>
      </c>
    </row>
    <row r="1734" spans="1:24">
      <c r="A1734" s="237">
        <v>2020518004</v>
      </c>
      <c r="B1734" s="237">
        <v>20</v>
      </c>
      <c r="C1734" s="238">
        <v>205</v>
      </c>
      <c r="D1734" s="239">
        <v>18</v>
      </c>
      <c r="E1734" s="238">
        <v>4</v>
      </c>
      <c r="F1734" s="237" t="s">
        <v>511</v>
      </c>
      <c r="G1734" s="237" t="s">
        <v>1635</v>
      </c>
      <c r="H1734" s="237" t="s">
        <v>1898</v>
      </c>
      <c r="I1734" s="237" t="s">
        <v>1900</v>
      </c>
      <c r="J1734" s="51"/>
      <c r="K1734" s="52" t="str">
        <f t="shared" si="296"/>
        <v/>
      </c>
      <c r="L1734" s="81" t="str">
        <f t="shared" si="297"/>
        <v/>
      </c>
      <c r="M1734" s="53" t="str">
        <f>IF(K1734="","",COUNTIF($K$7:K1734,"ﾘｽﾄ１"))</f>
        <v/>
      </c>
      <c r="N1734" s="53" t="str">
        <f t="shared" si="298"/>
        <v/>
      </c>
      <c r="O1734" s="54" t="str">
        <f t="shared" si="299"/>
        <v/>
      </c>
      <c r="P1734" s="53" t="str">
        <f t="shared" si="290"/>
        <v/>
      </c>
      <c r="Q1734" s="52" t="str">
        <f t="shared" si="291"/>
        <v/>
      </c>
      <c r="R1734" s="55" t="str">
        <f t="shared" si="292"/>
        <v/>
      </c>
      <c r="S1734" s="52" t="str">
        <f t="shared" si="300"/>
        <v/>
      </c>
      <c r="T1734" s="81" t="str">
        <f t="shared" si="293"/>
        <v/>
      </c>
      <c r="U1734" s="53" t="str">
        <f>IF(S1734="","",COUNTIF($S$7:S1734,"該当２"))</f>
        <v/>
      </c>
      <c r="V1734" s="56" t="str">
        <f t="shared" si="294"/>
        <v/>
      </c>
      <c r="W1734" s="81" t="str">
        <f t="shared" si="295"/>
        <v/>
      </c>
      <c r="X1734" s="53" t="str">
        <f>IF(V1734="","",COUNTIF($V$7:V1734,"該当３"))</f>
        <v/>
      </c>
    </row>
    <row r="1735" spans="1:24">
      <c r="A1735" s="237">
        <v>2020518005</v>
      </c>
      <c r="B1735" s="237">
        <v>20</v>
      </c>
      <c r="C1735" s="238">
        <v>205</v>
      </c>
      <c r="D1735" s="239">
        <v>18</v>
      </c>
      <c r="E1735" s="238">
        <v>5</v>
      </c>
      <c r="F1735" s="237" t="s">
        <v>511</v>
      </c>
      <c r="G1735" s="237" t="s">
        <v>1635</v>
      </c>
      <c r="H1735" s="237" t="s">
        <v>1898</v>
      </c>
      <c r="I1735" s="237" t="s">
        <v>1901</v>
      </c>
      <c r="J1735" s="51"/>
      <c r="K1735" s="52" t="str">
        <f t="shared" si="296"/>
        <v/>
      </c>
      <c r="L1735" s="81" t="str">
        <f t="shared" si="297"/>
        <v/>
      </c>
      <c r="M1735" s="53" t="str">
        <f>IF(K1735="","",COUNTIF($K$7:K1735,"ﾘｽﾄ１"))</f>
        <v/>
      </c>
      <c r="N1735" s="53" t="str">
        <f t="shared" si="298"/>
        <v/>
      </c>
      <c r="O1735" s="54" t="str">
        <f t="shared" si="299"/>
        <v/>
      </c>
      <c r="P1735" s="53" t="str">
        <f t="shared" si="290"/>
        <v/>
      </c>
      <c r="Q1735" s="52" t="str">
        <f t="shared" si="291"/>
        <v/>
      </c>
      <c r="R1735" s="55" t="str">
        <f t="shared" si="292"/>
        <v/>
      </c>
      <c r="S1735" s="52" t="str">
        <f t="shared" si="300"/>
        <v/>
      </c>
      <c r="T1735" s="81" t="str">
        <f t="shared" si="293"/>
        <v/>
      </c>
      <c r="U1735" s="53" t="str">
        <f>IF(S1735="","",COUNTIF($S$7:S1735,"該当２"))</f>
        <v/>
      </c>
      <c r="V1735" s="56" t="str">
        <f t="shared" si="294"/>
        <v/>
      </c>
      <c r="W1735" s="81" t="str">
        <f t="shared" si="295"/>
        <v/>
      </c>
      <c r="X1735" s="53" t="str">
        <f>IF(V1735="","",COUNTIF($V$7:V1735,"該当３"))</f>
        <v/>
      </c>
    </row>
    <row r="1736" spans="1:24">
      <c r="A1736" s="237">
        <v>2020518006</v>
      </c>
      <c r="B1736" s="237">
        <v>20</v>
      </c>
      <c r="C1736" s="238">
        <v>205</v>
      </c>
      <c r="D1736" s="239">
        <v>18</v>
      </c>
      <c r="E1736" s="238">
        <v>6</v>
      </c>
      <c r="F1736" s="237" t="s">
        <v>511</v>
      </c>
      <c r="G1736" s="237" t="s">
        <v>1635</v>
      </c>
      <c r="H1736" s="237" t="s">
        <v>1898</v>
      </c>
      <c r="I1736" s="237" t="s">
        <v>1902</v>
      </c>
      <c r="J1736" s="51"/>
      <c r="K1736" s="52" t="str">
        <f t="shared" si="296"/>
        <v/>
      </c>
      <c r="L1736" s="81" t="str">
        <f t="shared" si="297"/>
        <v/>
      </c>
      <c r="M1736" s="53" t="str">
        <f>IF(K1736="","",COUNTIF($K$7:K1736,"ﾘｽﾄ１"))</f>
        <v/>
      </c>
      <c r="N1736" s="53" t="str">
        <f t="shared" si="298"/>
        <v/>
      </c>
      <c r="O1736" s="54" t="str">
        <f t="shared" si="299"/>
        <v/>
      </c>
      <c r="P1736" s="53" t="str">
        <f t="shared" si="290"/>
        <v/>
      </c>
      <c r="Q1736" s="52" t="str">
        <f t="shared" si="291"/>
        <v/>
      </c>
      <c r="R1736" s="55" t="str">
        <f t="shared" si="292"/>
        <v/>
      </c>
      <c r="S1736" s="52" t="str">
        <f t="shared" si="300"/>
        <v/>
      </c>
      <c r="T1736" s="81" t="str">
        <f t="shared" si="293"/>
        <v/>
      </c>
      <c r="U1736" s="53" t="str">
        <f>IF(S1736="","",COUNTIF($S$7:S1736,"該当２"))</f>
        <v/>
      </c>
      <c r="V1736" s="56" t="str">
        <f t="shared" si="294"/>
        <v/>
      </c>
      <c r="W1736" s="81" t="str">
        <f t="shared" si="295"/>
        <v/>
      </c>
      <c r="X1736" s="53" t="str">
        <f>IF(V1736="","",COUNTIF($V$7:V1736,"該当３"))</f>
        <v/>
      </c>
    </row>
    <row r="1737" spans="1:24">
      <c r="A1737" s="237">
        <v>2020518007</v>
      </c>
      <c r="B1737" s="237">
        <v>20</v>
      </c>
      <c r="C1737" s="238">
        <v>205</v>
      </c>
      <c r="D1737" s="239">
        <v>18</v>
      </c>
      <c r="E1737" s="238">
        <v>7</v>
      </c>
      <c r="F1737" s="237" t="s">
        <v>511</v>
      </c>
      <c r="G1737" s="237" t="s">
        <v>1635</v>
      </c>
      <c r="H1737" s="237" t="s">
        <v>1898</v>
      </c>
      <c r="I1737" s="237" t="s">
        <v>1903</v>
      </c>
      <c r="J1737" s="51"/>
      <c r="K1737" s="52" t="str">
        <f t="shared" si="296"/>
        <v/>
      </c>
      <c r="L1737" s="81" t="str">
        <f t="shared" si="297"/>
        <v/>
      </c>
      <c r="M1737" s="53" t="str">
        <f>IF(K1737="","",COUNTIF($K$7:K1737,"ﾘｽﾄ１"))</f>
        <v/>
      </c>
      <c r="N1737" s="53" t="str">
        <f t="shared" si="298"/>
        <v/>
      </c>
      <c r="O1737" s="54" t="str">
        <f t="shared" si="299"/>
        <v/>
      </c>
      <c r="P1737" s="53" t="str">
        <f t="shared" si="290"/>
        <v/>
      </c>
      <c r="Q1737" s="52" t="str">
        <f t="shared" si="291"/>
        <v/>
      </c>
      <c r="R1737" s="55" t="str">
        <f t="shared" si="292"/>
        <v/>
      </c>
      <c r="S1737" s="52" t="str">
        <f t="shared" si="300"/>
        <v/>
      </c>
      <c r="T1737" s="81" t="str">
        <f t="shared" si="293"/>
        <v/>
      </c>
      <c r="U1737" s="53" t="str">
        <f>IF(S1737="","",COUNTIF($S$7:S1737,"該当２"))</f>
        <v/>
      </c>
      <c r="V1737" s="56" t="str">
        <f t="shared" si="294"/>
        <v/>
      </c>
      <c r="W1737" s="81" t="str">
        <f t="shared" si="295"/>
        <v/>
      </c>
      <c r="X1737" s="53" t="str">
        <f>IF(V1737="","",COUNTIF($V$7:V1737,"該当３"))</f>
        <v/>
      </c>
    </row>
    <row r="1738" spans="1:24">
      <c r="A1738" s="237">
        <v>2020519000</v>
      </c>
      <c r="B1738" s="237">
        <v>20</v>
      </c>
      <c r="C1738" s="238">
        <v>205</v>
      </c>
      <c r="D1738" s="239">
        <v>19</v>
      </c>
      <c r="E1738" s="238">
        <v>0</v>
      </c>
      <c r="F1738" s="237" t="s">
        <v>511</v>
      </c>
      <c r="G1738" s="237" t="s">
        <v>1635</v>
      </c>
      <c r="H1738" s="237" t="s">
        <v>1904</v>
      </c>
      <c r="I1738" s="237"/>
      <c r="J1738" s="51"/>
      <c r="K1738" s="52" t="str">
        <f t="shared" si="296"/>
        <v/>
      </c>
      <c r="L1738" s="81" t="str">
        <f t="shared" si="297"/>
        <v/>
      </c>
      <c r="M1738" s="53" t="str">
        <f>IF(K1738="","",COUNTIF($K$7:K1738,"ﾘｽﾄ１"))</f>
        <v/>
      </c>
      <c r="N1738" s="53" t="str">
        <f t="shared" si="298"/>
        <v/>
      </c>
      <c r="O1738" s="54" t="str">
        <f t="shared" si="299"/>
        <v/>
      </c>
      <c r="P1738" s="53" t="str">
        <f t="shared" ref="P1738:P1801" si="301">IF(O1738="該当１",G1738,"")</f>
        <v/>
      </c>
      <c r="Q1738" s="52" t="str">
        <f t="shared" ref="Q1738:Q1801" si="302">IF(O1738="該当１","ﾘｽﾄ2","")</f>
        <v/>
      </c>
      <c r="R1738" s="55" t="str">
        <f t="shared" ref="R1738:R1801" si="303">IF(Q1738="ﾘｽﾄ2",H1738,"")</f>
        <v/>
      </c>
      <c r="S1738" s="52" t="str">
        <f t="shared" si="300"/>
        <v/>
      </c>
      <c r="T1738" s="81" t="str">
        <f t="shared" ref="T1738:T1801" si="304">IF(S1738="該当２",H1738,"")</f>
        <v/>
      </c>
      <c r="U1738" s="53" t="str">
        <f>IF(S1738="","",COUNTIF($S$7:S1738,"該当２"))</f>
        <v/>
      </c>
      <c r="V1738" s="56" t="str">
        <f t="shared" ref="V1738:V1801" si="305">IF(AND($S$2=H1738,E1738&gt;0,E1738&lt;998),"該当３","")</f>
        <v/>
      </c>
      <c r="W1738" s="81" t="str">
        <f t="shared" ref="W1738:W1801" si="306">IF(V1738="該当３",I1738,"")</f>
        <v/>
      </c>
      <c r="X1738" s="53" t="str">
        <f>IF(V1738="","",COUNTIF($V$7:V1738,"該当３"))</f>
        <v/>
      </c>
    </row>
    <row r="1739" spans="1:24">
      <c r="A1739" s="237">
        <v>2020519001</v>
      </c>
      <c r="B1739" s="237">
        <v>20</v>
      </c>
      <c r="C1739" s="238">
        <v>205</v>
      </c>
      <c r="D1739" s="239">
        <v>19</v>
      </c>
      <c r="E1739" s="238">
        <v>1</v>
      </c>
      <c r="F1739" s="237" t="s">
        <v>511</v>
      </c>
      <c r="G1739" s="237" t="s">
        <v>1635</v>
      </c>
      <c r="H1739" s="237" t="s">
        <v>1904</v>
      </c>
      <c r="I1739" s="237" t="s">
        <v>1905</v>
      </c>
      <c r="J1739" s="51"/>
      <c r="K1739" s="52" t="str">
        <f t="shared" ref="K1739:K1802" si="307">IF(AND($C1739&gt;0,$H1739=""),"ﾘｽﾄ１","")</f>
        <v/>
      </c>
      <c r="L1739" s="81" t="str">
        <f t="shared" ref="L1739:L1802" si="308">IF(K1739="ﾘｽﾄ１",G1739,"")</f>
        <v/>
      </c>
      <c r="M1739" s="53" t="str">
        <f>IF(K1739="","",COUNTIF($K$7:K1739,"ﾘｽﾄ１"))</f>
        <v/>
      </c>
      <c r="N1739" s="53" t="str">
        <f t="shared" ref="N1739:N1802" si="309">IF(AND(D1739=0,E1739&gt;0),"同一区","")</f>
        <v/>
      </c>
      <c r="O1739" s="54" t="str">
        <f t="shared" ref="O1739:O1802" si="310">IF(AND(EXACT($K$2,G1739),H1739&gt;0),"該当１","")</f>
        <v/>
      </c>
      <c r="P1739" s="53" t="str">
        <f t="shared" si="301"/>
        <v/>
      </c>
      <c r="Q1739" s="52" t="str">
        <f t="shared" si="302"/>
        <v/>
      </c>
      <c r="R1739" s="55" t="str">
        <f t="shared" si="303"/>
        <v/>
      </c>
      <c r="S1739" s="52" t="str">
        <f t="shared" ref="S1739:S1802" si="311">IF(AND(Q1739="ﾘｽﾄ2",OR(I1739=0,AND(N1739="同一区",E1739=1))),"該当２","")</f>
        <v/>
      </c>
      <c r="T1739" s="81" t="str">
        <f t="shared" si="304"/>
        <v/>
      </c>
      <c r="U1739" s="53" t="str">
        <f>IF(S1739="","",COUNTIF($S$7:S1739,"該当２"))</f>
        <v/>
      </c>
      <c r="V1739" s="56" t="str">
        <f t="shared" si="305"/>
        <v/>
      </c>
      <c r="W1739" s="81" t="str">
        <f t="shared" si="306"/>
        <v/>
      </c>
      <c r="X1739" s="53" t="str">
        <f>IF(V1739="","",COUNTIF($V$7:V1739,"該当３"))</f>
        <v/>
      </c>
    </row>
    <row r="1740" spans="1:24">
      <c r="A1740" s="237">
        <v>2020519002</v>
      </c>
      <c r="B1740" s="237">
        <v>20</v>
      </c>
      <c r="C1740" s="238">
        <v>205</v>
      </c>
      <c r="D1740" s="239">
        <v>19</v>
      </c>
      <c r="E1740" s="238">
        <v>2</v>
      </c>
      <c r="F1740" s="237" t="s">
        <v>511</v>
      </c>
      <c r="G1740" s="237" t="s">
        <v>1635</v>
      </c>
      <c r="H1740" s="237" t="s">
        <v>1904</v>
      </c>
      <c r="I1740" s="237" t="s">
        <v>1906</v>
      </c>
      <c r="J1740" s="51"/>
      <c r="K1740" s="52" t="str">
        <f t="shared" si="307"/>
        <v/>
      </c>
      <c r="L1740" s="81" t="str">
        <f t="shared" si="308"/>
        <v/>
      </c>
      <c r="M1740" s="53" t="str">
        <f>IF(K1740="","",COUNTIF($K$7:K1740,"ﾘｽﾄ１"))</f>
        <v/>
      </c>
      <c r="N1740" s="53" t="str">
        <f t="shared" si="309"/>
        <v/>
      </c>
      <c r="O1740" s="54" t="str">
        <f t="shared" si="310"/>
        <v/>
      </c>
      <c r="P1740" s="53" t="str">
        <f t="shared" si="301"/>
        <v/>
      </c>
      <c r="Q1740" s="52" t="str">
        <f t="shared" si="302"/>
        <v/>
      </c>
      <c r="R1740" s="55" t="str">
        <f t="shared" si="303"/>
        <v/>
      </c>
      <c r="S1740" s="52" t="str">
        <f t="shared" si="311"/>
        <v/>
      </c>
      <c r="T1740" s="81" t="str">
        <f t="shared" si="304"/>
        <v/>
      </c>
      <c r="U1740" s="53" t="str">
        <f>IF(S1740="","",COUNTIF($S$7:S1740,"該当２"))</f>
        <v/>
      </c>
      <c r="V1740" s="56" t="str">
        <f t="shared" si="305"/>
        <v/>
      </c>
      <c r="W1740" s="81" t="str">
        <f t="shared" si="306"/>
        <v/>
      </c>
      <c r="X1740" s="53" t="str">
        <f>IF(V1740="","",COUNTIF($V$7:V1740,"該当３"))</f>
        <v/>
      </c>
    </row>
    <row r="1741" spans="1:24">
      <c r="A1741" s="237">
        <v>2020519003</v>
      </c>
      <c r="B1741" s="237">
        <v>20</v>
      </c>
      <c r="C1741" s="238">
        <v>205</v>
      </c>
      <c r="D1741" s="239">
        <v>19</v>
      </c>
      <c r="E1741" s="238">
        <v>3</v>
      </c>
      <c r="F1741" s="237" t="s">
        <v>511</v>
      </c>
      <c r="G1741" s="237" t="s">
        <v>1635</v>
      </c>
      <c r="H1741" s="237" t="s">
        <v>1904</v>
      </c>
      <c r="I1741" s="237" t="s">
        <v>1907</v>
      </c>
      <c r="J1741" s="51"/>
      <c r="K1741" s="52" t="str">
        <f t="shared" si="307"/>
        <v/>
      </c>
      <c r="L1741" s="81" t="str">
        <f t="shared" si="308"/>
        <v/>
      </c>
      <c r="M1741" s="53" t="str">
        <f>IF(K1741="","",COUNTIF($K$7:K1741,"ﾘｽﾄ１"))</f>
        <v/>
      </c>
      <c r="N1741" s="53" t="str">
        <f t="shared" si="309"/>
        <v/>
      </c>
      <c r="O1741" s="54" t="str">
        <f t="shared" si="310"/>
        <v/>
      </c>
      <c r="P1741" s="53" t="str">
        <f t="shared" si="301"/>
        <v/>
      </c>
      <c r="Q1741" s="52" t="str">
        <f t="shared" si="302"/>
        <v/>
      </c>
      <c r="R1741" s="55" t="str">
        <f t="shared" si="303"/>
        <v/>
      </c>
      <c r="S1741" s="52" t="str">
        <f t="shared" si="311"/>
        <v/>
      </c>
      <c r="T1741" s="81" t="str">
        <f t="shared" si="304"/>
        <v/>
      </c>
      <c r="U1741" s="53" t="str">
        <f>IF(S1741="","",COUNTIF($S$7:S1741,"該当２"))</f>
        <v/>
      </c>
      <c r="V1741" s="56" t="str">
        <f t="shared" si="305"/>
        <v/>
      </c>
      <c r="W1741" s="81" t="str">
        <f t="shared" si="306"/>
        <v/>
      </c>
      <c r="X1741" s="53" t="str">
        <f>IF(V1741="","",COUNTIF($V$7:V1741,"該当３"))</f>
        <v/>
      </c>
    </row>
    <row r="1742" spans="1:24">
      <c r="A1742" s="237">
        <v>2020519004</v>
      </c>
      <c r="B1742" s="237">
        <v>20</v>
      </c>
      <c r="C1742" s="238">
        <v>205</v>
      </c>
      <c r="D1742" s="239">
        <v>19</v>
      </c>
      <c r="E1742" s="238">
        <v>4</v>
      </c>
      <c r="F1742" s="237" t="s">
        <v>511</v>
      </c>
      <c r="G1742" s="237" t="s">
        <v>1635</v>
      </c>
      <c r="H1742" s="237" t="s">
        <v>1904</v>
      </c>
      <c r="I1742" s="237" t="s">
        <v>275</v>
      </c>
      <c r="J1742" s="51"/>
      <c r="K1742" s="52" t="str">
        <f t="shared" si="307"/>
        <v/>
      </c>
      <c r="L1742" s="81" t="str">
        <f t="shared" si="308"/>
        <v/>
      </c>
      <c r="M1742" s="53" t="str">
        <f>IF(K1742="","",COUNTIF($K$7:K1742,"ﾘｽﾄ１"))</f>
        <v/>
      </c>
      <c r="N1742" s="53" t="str">
        <f t="shared" si="309"/>
        <v/>
      </c>
      <c r="O1742" s="54" t="str">
        <f t="shared" si="310"/>
        <v/>
      </c>
      <c r="P1742" s="53" t="str">
        <f t="shared" si="301"/>
        <v/>
      </c>
      <c r="Q1742" s="52" t="str">
        <f t="shared" si="302"/>
        <v/>
      </c>
      <c r="R1742" s="55" t="str">
        <f t="shared" si="303"/>
        <v/>
      </c>
      <c r="S1742" s="52" t="str">
        <f t="shared" si="311"/>
        <v/>
      </c>
      <c r="T1742" s="81" t="str">
        <f t="shared" si="304"/>
        <v/>
      </c>
      <c r="U1742" s="53" t="str">
        <f>IF(S1742="","",COUNTIF($S$7:S1742,"該当２"))</f>
        <v/>
      </c>
      <c r="V1742" s="56" t="str">
        <f t="shared" si="305"/>
        <v/>
      </c>
      <c r="W1742" s="81" t="str">
        <f t="shared" si="306"/>
        <v/>
      </c>
      <c r="X1742" s="53" t="str">
        <f>IF(V1742="","",COUNTIF($V$7:V1742,"該当３"))</f>
        <v/>
      </c>
    </row>
    <row r="1743" spans="1:24">
      <c r="A1743" s="237">
        <v>2020519005</v>
      </c>
      <c r="B1743" s="237">
        <v>20</v>
      </c>
      <c r="C1743" s="238">
        <v>205</v>
      </c>
      <c r="D1743" s="239">
        <v>19</v>
      </c>
      <c r="E1743" s="238">
        <v>5</v>
      </c>
      <c r="F1743" s="237" t="s">
        <v>511</v>
      </c>
      <c r="G1743" s="237" t="s">
        <v>1635</v>
      </c>
      <c r="H1743" s="237" t="s">
        <v>1904</v>
      </c>
      <c r="I1743" s="237" t="s">
        <v>347</v>
      </c>
      <c r="J1743" s="51"/>
      <c r="K1743" s="52" t="str">
        <f t="shared" si="307"/>
        <v/>
      </c>
      <c r="L1743" s="81" t="str">
        <f t="shared" si="308"/>
        <v/>
      </c>
      <c r="M1743" s="53" t="str">
        <f>IF(K1743="","",COUNTIF($K$7:K1743,"ﾘｽﾄ１"))</f>
        <v/>
      </c>
      <c r="N1743" s="53" t="str">
        <f t="shared" si="309"/>
        <v/>
      </c>
      <c r="O1743" s="54" t="str">
        <f t="shared" si="310"/>
        <v/>
      </c>
      <c r="P1743" s="53" t="str">
        <f t="shared" si="301"/>
        <v/>
      </c>
      <c r="Q1743" s="52" t="str">
        <f t="shared" si="302"/>
        <v/>
      </c>
      <c r="R1743" s="55" t="str">
        <f t="shared" si="303"/>
        <v/>
      </c>
      <c r="S1743" s="52" t="str">
        <f t="shared" si="311"/>
        <v/>
      </c>
      <c r="T1743" s="81" t="str">
        <f t="shared" si="304"/>
        <v/>
      </c>
      <c r="U1743" s="53" t="str">
        <f>IF(S1743="","",COUNTIF($S$7:S1743,"該当２"))</f>
        <v/>
      </c>
      <c r="V1743" s="56" t="str">
        <f t="shared" si="305"/>
        <v/>
      </c>
      <c r="W1743" s="81" t="str">
        <f t="shared" si="306"/>
        <v/>
      </c>
      <c r="X1743" s="53" t="str">
        <f>IF(V1743="","",COUNTIF($V$7:V1743,"該当３"))</f>
        <v/>
      </c>
    </row>
    <row r="1744" spans="1:24">
      <c r="A1744" s="237">
        <v>2020519006</v>
      </c>
      <c r="B1744" s="237">
        <v>20</v>
      </c>
      <c r="C1744" s="238">
        <v>205</v>
      </c>
      <c r="D1744" s="239">
        <v>19</v>
      </c>
      <c r="E1744" s="238">
        <v>6</v>
      </c>
      <c r="F1744" s="237" t="s">
        <v>511</v>
      </c>
      <c r="G1744" s="237" t="s">
        <v>1635</v>
      </c>
      <c r="H1744" s="237" t="s">
        <v>1904</v>
      </c>
      <c r="I1744" s="237" t="s">
        <v>1908</v>
      </c>
      <c r="J1744" s="51"/>
      <c r="K1744" s="52" t="str">
        <f t="shared" si="307"/>
        <v/>
      </c>
      <c r="L1744" s="81" t="str">
        <f t="shared" si="308"/>
        <v/>
      </c>
      <c r="M1744" s="53" t="str">
        <f>IF(K1744="","",COUNTIF($K$7:K1744,"ﾘｽﾄ１"))</f>
        <v/>
      </c>
      <c r="N1744" s="53" t="str">
        <f t="shared" si="309"/>
        <v/>
      </c>
      <c r="O1744" s="54" t="str">
        <f t="shared" si="310"/>
        <v/>
      </c>
      <c r="P1744" s="53" t="str">
        <f t="shared" si="301"/>
        <v/>
      </c>
      <c r="Q1744" s="52" t="str">
        <f t="shared" si="302"/>
        <v/>
      </c>
      <c r="R1744" s="55" t="str">
        <f t="shared" si="303"/>
        <v/>
      </c>
      <c r="S1744" s="52" t="str">
        <f t="shared" si="311"/>
        <v/>
      </c>
      <c r="T1744" s="81" t="str">
        <f t="shared" si="304"/>
        <v/>
      </c>
      <c r="U1744" s="53" t="str">
        <f>IF(S1744="","",COUNTIF($S$7:S1744,"該当２"))</f>
        <v/>
      </c>
      <c r="V1744" s="56" t="str">
        <f t="shared" si="305"/>
        <v/>
      </c>
      <c r="W1744" s="81" t="str">
        <f t="shared" si="306"/>
        <v/>
      </c>
      <c r="X1744" s="53" t="str">
        <f>IF(V1744="","",COUNTIF($V$7:V1744,"該当３"))</f>
        <v/>
      </c>
    </row>
    <row r="1745" spans="1:24">
      <c r="A1745" s="237">
        <v>2020519007</v>
      </c>
      <c r="B1745" s="237">
        <v>20</v>
      </c>
      <c r="C1745" s="238">
        <v>205</v>
      </c>
      <c r="D1745" s="239">
        <v>19</v>
      </c>
      <c r="E1745" s="238">
        <v>7</v>
      </c>
      <c r="F1745" s="237" t="s">
        <v>511</v>
      </c>
      <c r="G1745" s="237" t="s">
        <v>1635</v>
      </c>
      <c r="H1745" s="237" t="s">
        <v>1904</v>
      </c>
      <c r="I1745" s="237" t="s">
        <v>1909</v>
      </c>
      <c r="J1745" s="51"/>
      <c r="K1745" s="52" t="str">
        <f t="shared" si="307"/>
        <v/>
      </c>
      <c r="L1745" s="81" t="str">
        <f t="shared" si="308"/>
        <v/>
      </c>
      <c r="M1745" s="53" t="str">
        <f>IF(K1745="","",COUNTIF($K$7:K1745,"ﾘｽﾄ１"))</f>
        <v/>
      </c>
      <c r="N1745" s="53" t="str">
        <f t="shared" si="309"/>
        <v/>
      </c>
      <c r="O1745" s="54" t="str">
        <f t="shared" si="310"/>
        <v/>
      </c>
      <c r="P1745" s="53" t="str">
        <f t="shared" si="301"/>
        <v/>
      </c>
      <c r="Q1745" s="52" t="str">
        <f t="shared" si="302"/>
        <v/>
      </c>
      <c r="R1745" s="55" t="str">
        <f t="shared" si="303"/>
        <v/>
      </c>
      <c r="S1745" s="52" t="str">
        <f t="shared" si="311"/>
        <v/>
      </c>
      <c r="T1745" s="81" t="str">
        <f t="shared" si="304"/>
        <v/>
      </c>
      <c r="U1745" s="53" t="str">
        <f>IF(S1745="","",COUNTIF($S$7:S1745,"該当２"))</f>
        <v/>
      </c>
      <c r="V1745" s="56" t="str">
        <f t="shared" si="305"/>
        <v/>
      </c>
      <c r="W1745" s="81" t="str">
        <f t="shared" si="306"/>
        <v/>
      </c>
      <c r="X1745" s="53" t="str">
        <f>IF(V1745="","",COUNTIF($V$7:V1745,"該当３"))</f>
        <v/>
      </c>
    </row>
    <row r="1746" spans="1:24">
      <c r="A1746" s="237">
        <v>2020600000</v>
      </c>
      <c r="B1746" s="237">
        <v>20</v>
      </c>
      <c r="C1746" s="238">
        <v>206</v>
      </c>
      <c r="D1746" s="239">
        <v>0</v>
      </c>
      <c r="E1746" s="238">
        <v>0</v>
      </c>
      <c r="F1746" s="237" t="s">
        <v>511</v>
      </c>
      <c r="G1746" s="237" t="s">
        <v>1910</v>
      </c>
      <c r="H1746" s="237"/>
      <c r="I1746" s="237"/>
      <c r="J1746" s="51"/>
      <c r="K1746" s="52" t="str">
        <f t="shared" si="307"/>
        <v>ﾘｽﾄ１</v>
      </c>
      <c r="L1746" s="81" t="str">
        <f t="shared" si="308"/>
        <v>諏訪市</v>
      </c>
      <c r="M1746" s="53">
        <f>IF(K1746="","",COUNTIF($K$7:K1746,"ﾘｽﾄ１"))</f>
        <v>6</v>
      </c>
      <c r="N1746" s="53" t="str">
        <f t="shared" si="309"/>
        <v/>
      </c>
      <c r="O1746" s="54" t="str">
        <f t="shared" si="310"/>
        <v/>
      </c>
      <c r="P1746" s="53" t="str">
        <f t="shared" si="301"/>
        <v/>
      </c>
      <c r="Q1746" s="52" t="str">
        <f t="shared" si="302"/>
        <v/>
      </c>
      <c r="R1746" s="55" t="str">
        <f t="shared" si="303"/>
        <v/>
      </c>
      <c r="S1746" s="52" t="str">
        <f t="shared" si="311"/>
        <v/>
      </c>
      <c r="T1746" s="81" t="str">
        <f t="shared" si="304"/>
        <v/>
      </c>
      <c r="U1746" s="53" t="str">
        <f>IF(S1746="","",COUNTIF($S$7:S1746,"該当２"))</f>
        <v/>
      </c>
      <c r="V1746" s="56" t="str">
        <f t="shared" si="305"/>
        <v/>
      </c>
      <c r="W1746" s="81" t="str">
        <f t="shared" si="306"/>
        <v/>
      </c>
      <c r="X1746" s="53" t="str">
        <f>IF(V1746="","",COUNTIF($V$7:V1746,"該当３"))</f>
        <v/>
      </c>
    </row>
    <row r="1747" spans="1:24">
      <c r="A1747" s="237">
        <v>2020601000</v>
      </c>
      <c r="B1747" s="237">
        <v>20</v>
      </c>
      <c r="C1747" s="238">
        <v>206</v>
      </c>
      <c r="D1747" s="239">
        <v>1</v>
      </c>
      <c r="E1747" s="238">
        <v>0</v>
      </c>
      <c r="F1747" s="237" t="s">
        <v>511</v>
      </c>
      <c r="G1747" s="237" t="s">
        <v>1910</v>
      </c>
      <c r="H1747" s="240" t="s">
        <v>4500</v>
      </c>
      <c r="I1747" s="237"/>
      <c r="J1747" s="51"/>
      <c r="K1747" s="52" t="str">
        <f t="shared" si="307"/>
        <v/>
      </c>
      <c r="L1747" s="81" t="str">
        <f t="shared" si="308"/>
        <v/>
      </c>
      <c r="M1747" s="53" t="str">
        <f>IF(K1747="","",COUNTIF($K$7:K1747,"ﾘｽﾄ１"))</f>
        <v/>
      </c>
      <c r="N1747" s="53" t="str">
        <f t="shared" si="309"/>
        <v/>
      </c>
      <c r="O1747" s="54" t="str">
        <f t="shared" si="310"/>
        <v/>
      </c>
      <c r="P1747" s="53" t="str">
        <f t="shared" si="301"/>
        <v/>
      </c>
      <c r="Q1747" s="52" t="str">
        <f t="shared" si="302"/>
        <v/>
      </c>
      <c r="R1747" s="55" t="str">
        <f t="shared" si="303"/>
        <v/>
      </c>
      <c r="S1747" s="52" t="str">
        <f t="shared" si="311"/>
        <v/>
      </c>
      <c r="T1747" s="81" t="str">
        <f t="shared" si="304"/>
        <v/>
      </c>
      <c r="U1747" s="53" t="str">
        <f>IF(S1747="","",COUNTIF($S$7:S1747,"該当２"))</f>
        <v/>
      </c>
      <c r="V1747" s="56" t="str">
        <f t="shared" si="305"/>
        <v/>
      </c>
      <c r="W1747" s="81" t="str">
        <f t="shared" si="306"/>
        <v/>
      </c>
      <c r="X1747" s="53" t="str">
        <f>IF(V1747="","",COUNTIF($V$7:V1747,"該当３"))</f>
        <v/>
      </c>
    </row>
    <row r="1748" spans="1:24">
      <c r="A1748" s="237">
        <v>2020601001</v>
      </c>
      <c r="B1748" s="237">
        <v>20</v>
      </c>
      <c r="C1748" s="238">
        <v>206</v>
      </c>
      <c r="D1748" s="239">
        <v>1</v>
      </c>
      <c r="E1748" s="238">
        <v>1</v>
      </c>
      <c r="F1748" s="237" t="s">
        <v>511</v>
      </c>
      <c r="G1748" s="237" t="s">
        <v>1910</v>
      </c>
      <c r="H1748" s="240" t="s">
        <v>4500</v>
      </c>
      <c r="I1748" s="237" t="s">
        <v>1911</v>
      </c>
      <c r="J1748" s="51"/>
      <c r="K1748" s="52" t="str">
        <f t="shared" si="307"/>
        <v/>
      </c>
      <c r="L1748" s="81" t="str">
        <f t="shared" si="308"/>
        <v/>
      </c>
      <c r="M1748" s="53" t="str">
        <f>IF(K1748="","",COUNTIF($K$7:K1748,"ﾘｽﾄ１"))</f>
        <v/>
      </c>
      <c r="N1748" s="53" t="str">
        <f t="shared" si="309"/>
        <v/>
      </c>
      <c r="O1748" s="54" t="str">
        <f t="shared" si="310"/>
        <v/>
      </c>
      <c r="P1748" s="53" t="str">
        <f t="shared" si="301"/>
        <v/>
      </c>
      <c r="Q1748" s="52" t="str">
        <f t="shared" si="302"/>
        <v/>
      </c>
      <c r="R1748" s="55" t="str">
        <f t="shared" si="303"/>
        <v/>
      </c>
      <c r="S1748" s="52" t="str">
        <f t="shared" si="311"/>
        <v/>
      </c>
      <c r="T1748" s="81" t="str">
        <f t="shared" si="304"/>
        <v/>
      </c>
      <c r="U1748" s="53" t="str">
        <f>IF(S1748="","",COUNTIF($S$7:S1748,"該当２"))</f>
        <v/>
      </c>
      <c r="V1748" s="56" t="str">
        <f t="shared" si="305"/>
        <v/>
      </c>
      <c r="W1748" s="81" t="str">
        <f t="shared" si="306"/>
        <v/>
      </c>
      <c r="X1748" s="53" t="str">
        <f>IF(V1748="","",COUNTIF($V$7:V1748,"該当３"))</f>
        <v/>
      </c>
    </row>
    <row r="1749" spans="1:24">
      <c r="A1749" s="237">
        <v>2020601002</v>
      </c>
      <c r="B1749" s="237">
        <v>20</v>
      </c>
      <c r="C1749" s="238">
        <v>206</v>
      </c>
      <c r="D1749" s="239">
        <v>1</v>
      </c>
      <c r="E1749" s="238">
        <v>2</v>
      </c>
      <c r="F1749" s="237" t="s">
        <v>511</v>
      </c>
      <c r="G1749" s="237" t="s">
        <v>1910</v>
      </c>
      <c r="H1749" s="240" t="s">
        <v>4500</v>
      </c>
      <c r="I1749" s="237" t="s">
        <v>410</v>
      </c>
      <c r="J1749" s="51"/>
      <c r="K1749" s="52" t="str">
        <f t="shared" si="307"/>
        <v/>
      </c>
      <c r="L1749" s="81" t="str">
        <f t="shared" si="308"/>
        <v/>
      </c>
      <c r="M1749" s="53" t="str">
        <f>IF(K1749="","",COUNTIF($K$7:K1749,"ﾘｽﾄ１"))</f>
        <v/>
      </c>
      <c r="N1749" s="53" t="str">
        <f t="shared" si="309"/>
        <v/>
      </c>
      <c r="O1749" s="54" t="str">
        <f t="shared" si="310"/>
        <v/>
      </c>
      <c r="P1749" s="53" t="str">
        <f t="shared" si="301"/>
        <v/>
      </c>
      <c r="Q1749" s="52" t="str">
        <f t="shared" si="302"/>
        <v/>
      </c>
      <c r="R1749" s="55" t="str">
        <f t="shared" si="303"/>
        <v/>
      </c>
      <c r="S1749" s="52" t="str">
        <f t="shared" si="311"/>
        <v/>
      </c>
      <c r="T1749" s="81" t="str">
        <f t="shared" si="304"/>
        <v/>
      </c>
      <c r="U1749" s="53" t="str">
        <f>IF(S1749="","",COUNTIF($S$7:S1749,"該当２"))</f>
        <v/>
      </c>
      <c r="V1749" s="56" t="str">
        <f t="shared" si="305"/>
        <v/>
      </c>
      <c r="W1749" s="81" t="str">
        <f t="shared" si="306"/>
        <v/>
      </c>
      <c r="X1749" s="53" t="str">
        <f>IF(V1749="","",COUNTIF($V$7:V1749,"該当３"))</f>
        <v/>
      </c>
    </row>
    <row r="1750" spans="1:24">
      <c r="A1750" s="237">
        <v>2020601003</v>
      </c>
      <c r="B1750" s="237">
        <v>20</v>
      </c>
      <c r="C1750" s="238">
        <v>206</v>
      </c>
      <c r="D1750" s="239">
        <v>1</v>
      </c>
      <c r="E1750" s="238">
        <v>3</v>
      </c>
      <c r="F1750" s="237" t="s">
        <v>511</v>
      </c>
      <c r="G1750" s="237" t="s">
        <v>1910</v>
      </c>
      <c r="H1750" s="240" t="s">
        <v>4500</v>
      </c>
      <c r="I1750" s="237" t="s">
        <v>1912</v>
      </c>
      <c r="J1750" s="51"/>
      <c r="K1750" s="52" t="str">
        <f t="shared" si="307"/>
        <v/>
      </c>
      <c r="L1750" s="81" t="str">
        <f t="shared" si="308"/>
        <v/>
      </c>
      <c r="M1750" s="53" t="str">
        <f>IF(K1750="","",COUNTIF($K$7:K1750,"ﾘｽﾄ１"))</f>
        <v/>
      </c>
      <c r="N1750" s="53" t="str">
        <f t="shared" si="309"/>
        <v/>
      </c>
      <c r="O1750" s="54" t="str">
        <f t="shared" si="310"/>
        <v/>
      </c>
      <c r="P1750" s="53" t="str">
        <f t="shared" si="301"/>
        <v/>
      </c>
      <c r="Q1750" s="52" t="str">
        <f t="shared" si="302"/>
        <v/>
      </c>
      <c r="R1750" s="55" t="str">
        <f t="shared" si="303"/>
        <v/>
      </c>
      <c r="S1750" s="52" t="str">
        <f t="shared" si="311"/>
        <v/>
      </c>
      <c r="T1750" s="81" t="str">
        <f t="shared" si="304"/>
        <v/>
      </c>
      <c r="U1750" s="53" t="str">
        <f>IF(S1750="","",COUNTIF($S$7:S1750,"該当２"))</f>
        <v/>
      </c>
      <c r="V1750" s="56" t="str">
        <f t="shared" si="305"/>
        <v/>
      </c>
      <c r="W1750" s="81" t="str">
        <f t="shared" si="306"/>
        <v/>
      </c>
      <c r="X1750" s="53" t="str">
        <f>IF(V1750="","",COUNTIF($V$7:V1750,"該当３"))</f>
        <v/>
      </c>
    </row>
    <row r="1751" spans="1:24">
      <c r="A1751" s="237">
        <v>2020601004</v>
      </c>
      <c r="B1751" s="237">
        <v>20</v>
      </c>
      <c r="C1751" s="238">
        <v>206</v>
      </c>
      <c r="D1751" s="239">
        <v>1</v>
      </c>
      <c r="E1751" s="238">
        <v>4</v>
      </c>
      <c r="F1751" s="237" t="s">
        <v>511</v>
      </c>
      <c r="G1751" s="237" t="s">
        <v>1910</v>
      </c>
      <c r="H1751" s="240" t="s">
        <v>4500</v>
      </c>
      <c r="I1751" s="237" t="s">
        <v>5</v>
      </c>
      <c r="J1751" s="51"/>
      <c r="K1751" s="52" t="str">
        <f t="shared" si="307"/>
        <v/>
      </c>
      <c r="L1751" s="81" t="str">
        <f t="shared" si="308"/>
        <v/>
      </c>
      <c r="M1751" s="53" t="str">
        <f>IF(K1751="","",COUNTIF($K$7:K1751,"ﾘｽﾄ１"))</f>
        <v/>
      </c>
      <c r="N1751" s="53" t="str">
        <f t="shared" si="309"/>
        <v/>
      </c>
      <c r="O1751" s="54" t="str">
        <f t="shared" si="310"/>
        <v/>
      </c>
      <c r="P1751" s="53" t="str">
        <f t="shared" si="301"/>
        <v/>
      </c>
      <c r="Q1751" s="52" t="str">
        <f t="shared" si="302"/>
        <v/>
      </c>
      <c r="R1751" s="55" t="str">
        <f t="shared" si="303"/>
        <v/>
      </c>
      <c r="S1751" s="52" t="str">
        <f t="shared" si="311"/>
        <v/>
      </c>
      <c r="T1751" s="81" t="str">
        <f t="shared" si="304"/>
        <v/>
      </c>
      <c r="U1751" s="53" t="str">
        <f>IF(S1751="","",COUNTIF($S$7:S1751,"該当２"))</f>
        <v/>
      </c>
      <c r="V1751" s="56" t="str">
        <f t="shared" si="305"/>
        <v/>
      </c>
      <c r="W1751" s="81" t="str">
        <f t="shared" si="306"/>
        <v/>
      </c>
      <c r="X1751" s="53" t="str">
        <f>IF(V1751="","",COUNTIF($V$7:V1751,"該当３"))</f>
        <v/>
      </c>
    </row>
    <row r="1752" spans="1:24">
      <c r="A1752" s="237">
        <v>2020601005</v>
      </c>
      <c r="B1752" s="237">
        <v>20</v>
      </c>
      <c r="C1752" s="238">
        <v>206</v>
      </c>
      <c r="D1752" s="239">
        <v>1</v>
      </c>
      <c r="E1752" s="238">
        <v>5</v>
      </c>
      <c r="F1752" s="237" t="s">
        <v>511</v>
      </c>
      <c r="G1752" s="237" t="s">
        <v>1910</v>
      </c>
      <c r="H1752" s="240" t="s">
        <v>4500</v>
      </c>
      <c r="I1752" s="237" t="s">
        <v>1913</v>
      </c>
      <c r="J1752" s="51"/>
      <c r="K1752" s="52" t="str">
        <f t="shared" si="307"/>
        <v/>
      </c>
      <c r="L1752" s="81" t="str">
        <f t="shared" si="308"/>
        <v/>
      </c>
      <c r="M1752" s="53" t="str">
        <f>IF(K1752="","",COUNTIF($K$7:K1752,"ﾘｽﾄ１"))</f>
        <v/>
      </c>
      <c r="N1752" s="53" t="str">
        <f t="shared" si="309"/>
        <v/>
      </c>
      <c r="O1752" s="54" t="str">
        <f t="shared" si="310"/>
        <v/>
      </c>
      <c r="P1752" s="53" t="str">
        <f t="shared" si="301"/>
        <v/>
      </c>
      <c r="Q1752" s="52" t="str">
        <f t="shared" si="302"/>
        <v/>
      </c>
      <c r="R1752" s="55" t="str">
        <f t="shared" si="303"/>
        <v/>
      </c>
      <c r="S1752" s="52" t="str">
        <f t="shared" si="311"/>
        <v/>
      </c>
      <c r="T1752" s="81" t="str">
        <f t="shared" si="304"/>
        <v/>
      </c>
      <c r="U1752" s="53" t="str">
        <f>IF(S1752="","",COUNTIF($S$7:S1752,"該当２"))</f>
        <v/>
      </c>
      <c r="V1752" s="56" t="str">
        <f t="shared" si="305"/>
        <v/>
      </c>
      <c r="W1752" s="81" t="str">
        <f t="shared" si="306"/>
        <v/>
      </c>
      <c r="X1752" s="53" t="str">
        <f>IF(V1752="","",COUNTIF($V$7:V1752,"該当３"))</f>
        <v/>
      </c>
    </row>
    <row r="1753" spans="1:24">
      <c r="A1753" s="237">
        <v>2020601006</v>
      </c>
      <c r="B1753" s="237">
        <v>20</v>
      </c>
      <c r="C1753" s="238">
        <v>206</v>
      </c>
      <c r="D1753" s="239">
        <v>1</v>
      </c>
      <c r="E1753" s="238">
        <v>6</v>
      </c>
      <c r="F1753" s="237" t="s">
        <v>511</v>
      </c>
      <c r="G1753" s="237" t="s">
        <v>1910</v>
      </c>
      <c r="H1753" s="240" t="s">
        <v>4500</v>
      </c>
      <c r="I1753" s="237" t="s">
        <v>1914</v>
      </c>
      <c r="J1753" s="51"/>
      <c r="K1753" s="52" t="str">
        <f t="shared" si="307"/>
        <v/>
      </c>
      <c r="L1753" s="81" t="str">
        <f t="shared" si="308"/>
        <v/>
      </c>
      <c r="M1753" s="53" t="str">
        <f>IF(K1753="","",COUNTIF($K$7:K1753,"ﾘｽﾄ１"))</f>
        <v/>
      </c>
      <c r="N1753" s="53" t="str">
        <f t="shared" si="309"/>
        <v/>
      </c>
      <c r="O1753" s="54" t="str">
        <f t="shared" si="310"/>
        <v/>
      </c>
      <c r="P1753" s="53" t="str">
        <f t="shared" si="301"/>
        <v/>
      </c>
      <c r="Q1753" s="52" t="str">
        <f t="shared" si="302"/>
        <v/>
      </c>
      <c r="R1753" s="55" t="str">
        <f t="shared" si="303"/>
        <v/>
      </c>
      <c r="S1753" s="52" t="str">
        <f t="shared" si="311"/>
        <v/>
      </c>
      <c r="T1753" s="81" t="str">
        <f t="shared" si="304"/>
        <v/>
      </c>
      <c r="U1753" s="53" t="str">
        <f>IF(S1753="","",COUNTIF($S$7:S1753,"該当２"))</f>
        <v/>
      </c>
      <c r="V1753" s="56" t="str">
        <f t="shared" si="305"/>
        <v/>
      </c>
      <c r="W1753" s="81" t="str">
        <f t="shared" si="306"/>
        <v/>
      </c>
      <c r="X1753" s="53" t="str">
        <f>IF(V1753="","",COUNTIF($V$7:V1753,"該当３"))</f>
        <v/>
      </c>
    </row>
    <row r="1754" spans="1:24">
      <c r="A1754" s="237">
        <v>2020601007</v>
      </c>
      <c r="B1754" s="237">
        <v>20</v>
      </c>
      <c r="C1754" s="238">
        <v>206</v>
      </c>
      <c r="D1754" s="239">
        <v>1</v>
      </c>
      <c r="E1754" s="238">
        <v>7</v>
      </c>
      <c r="F1754" s="237" t="s">
        <v>511</v>
      </c>
      <c r="G1754" s="237" t="s">
        <v>1910</v>
      </c>
      <c r="H1754" s="240" t="s">
        <v>4500</v>
      </c>
      <c r="I1754" s="237" t="s">
        <v>1915</v>
      </c>
      <c r="J1754" s="51"/>
      <c r="K1754" s="52" t="str">
        <f t="shared" si="307"/>
        <v/>
      </c>
      <c r="L1754" s="81" t="str">
        <f t="shared" si="308"/>
        <v/>
      </c>
      <c r="M1754" s="53" t="str">
        <f>IF(K1754="","",COUNTIF($K$7:K1754,"ﾘｽﾄ１"))</f>
        <v/>
      </c>
      <c r="N1754" s="53" t="str">
        <f t="shared" si="309"/>
        <v/>
      </c>
      <c r="O1754" s="54" t="str">
        <f t="shared" si="310"/>
        <v/>
      </c>
      <c r="P1754" s="53" t="str">
        <f t="shared" si="301"/>
        <v/>
      </c>
      <c r="Q1754" s="52" t="str">
        <f t="shared" si="302"/>
        <v/>
      </c>
      <c r="R1754" s="55" t="str">
        <f t="shared" si="303"/>
        <v/>
      </c>
      <c r="S1754" s="52" t="str">
        <f t="shared" si="311"/>
        <v/>
      </c>
      <c r="T1754" s="81" t="str">
        <f t="shared" si="304"/>
        <v/>
      </c>
      <c r="U1754" s="53" t="str">
        <f>IF(S1754="","",COUNTIF($S$7:S1754,"該当２"))</f>
        <v/>
      </c>
      <c r="V1754" s="56" t="str">
        <f t="shared" si="305"/>
        <v/>
      </c>
      <c r="W1754" s="81" t="str">
        <f t="shared" si="306"/>
        <v/>
      </c>
      <c r="X1754" s="53" t="str">
        <f>IF(V1754="","",COUNTIF($V$7:V1754,"該当３"))</f>
        <v/>
      </c>
    </row>
    <row r="1755" spans="1:24">
      <c r="A1755" s="237">
        <v>2020601008</v>
      </c>
      <c r="B1755" s="237">
        <v>20</v>
      </c>
      <c r="C1755" s="238">
        <v>206</v>
      </c>
      <c r="D1755" s="239">
        <v>1</v>
      </c>
      <c r="E1755" s="238">
        <v>8</v>
      </c>
      <c r="F1755" s="237" t="s">
        <v>511</v>
      </c>
      <c r="G1755" s="237" t="s">
        <v>1910</v>
      </c>
      <c r="H1755" s="240" t="s">
        <v>4500</v>
      </c>
      <c r="I1755" s="237" t="s">
        <v>1916</v>
      </c>
      <c r="J1755" s="51"/>
      <c r="K1755" s="52" t="str">
        <f t="shared" si="307"/>
        <v/>
      </c>
      <c r="L1755" s="81" t="str">
        <f t="shared" si="308"/>
        <v/>
      </c>
      <c r="M1755" s="53" t="str">
        <f>IF(K1755="","",COUNTIF($K$7:K1755,"ﾘｽﾄ１"))</f>
        <v/>
      </c>
      <c r="N1755" s="53" t="str">
        <f t="shared" si="309"/>
        <v/>
      </c>
      <c r="O1755" s="54" t="str">
        <f t="shared" si="310"/>
        <v/>
      </c>
      <c r="P1755" s="53" t="str">
        <f t="shared" si="301"/>
        <v/>
      </c>
      <c r="Q1755" s="52" t="str">
        <f t="shared" si="302"/>
        <v/>
      </c>
      <c r="R1755" s="55" t="str">
        <f t="shared" si="303"/>
        <v/>
      </c>
      <c r="S1755" s="52" t="str">
        <f t="shared" si="311"/>
        <v/>
      </c>
      <c r="T1755" s="81" t="str">
        <f t="shared" si="304"/>
        <v/>
      </c>
      <c r="U1755" s="53" t="str">
        <f>IF(S1755="","",COUNTIF($S$7:S1755,"該当２"))</f>
        <v/>
      </c>
      <c r="V1755" s="56" t="str">
        <f t="shared" si="305"/>
        <v/>
      </c>
      <c r="W1755" s="81" t="str">
        <f t="shared" si="306"/>
        <v/>
      </c>
      <c r="X1755" s="53" t="str">
        <f>IF(V1755="","",COUNTIF($V$7:V1755,"該当３"))</f>
        <v/>
      </c>
    </row>
    <row r="1756" spans="1:24">
      <c r="A1756" s="237">
        <v>2020601009</v>
      </c>
      <c r="B1756" s="237">
        <v>20</v>
      </c>
      <c r="C1756" s="238">
        <v>206</v>
      </c>
      <c r="D1756" s="239">
        <v>1</v>
      </c>
      <c r="E1756" s="238">
        <v>9</v>
      </c>
      <c r="F1756" s="237" t="s">
        <v>511</v>
      </c>
      <c r="G1756" s="237" t="s">
        <v>1910</v>
      </c>
      <c r="H1756" s="240" t="s">
        <v>4500</v>
      </c>
      <c r="I1756" s="237" t="s">
        <v>1917</v>
      </c>
      <c r="J1756" s="51"/>
      <c r="K1756" s="52" t="str">
        <f t="shared" si="307"/>
        <v/>
      </c>
      <c r="L1756" s="81" t="str">
        <f t="shared" si="308"/>
        <v/>
      </c>
      <c r="M1756" s="53" t="str">
        <f>IF(K1756="","",COUNTIF($K$7:K1756,"ﾘｽﾄ１"))</f>
        <v/>
      </c>
      <c r="N1756" s="53" t="str">
        <f t="shared" si="309"/>
        <v/>
      </c>
      <c r="O1756" s="54" t="str">
        <f t="shared" si="310"/>
        <v/>
      </c>
      <c r="P1756" s="53" t="str">
        <f t="shared" si="301"/>
        <v/>
      </c>
      <c r="Q1756" s="52" t="str">
        <f t="shared" si="302"/>
        <v/>
      </c>
      <c r="R1756" s="55" t="str">
        <f t="shared" si="303"/>
        <v/>
      </c>
      <c r="S1756" s="52" t="str">
        <f t="shared" si="311"/>
        <v/>
      </c>
      <c r="T1756" s="81" t="str">
        <f t="shared" si="304"/>
        <v/>
      </c>
      <c r="U1756" s="53" t="str">
        <f>IF(S1756="","",COUNTIF($S$7:S1756,"該当２"))</f>
        <v/>
      </c>
      <c r="V1756" s="56" t="str">
        <f t="shared" si="305"/>
        <v/>
      </c>
      <c r="W1756" s="81" t="str">
        <f t="shared" si="306"/>
        <v/>
      </c>
      <c r="X1756" s="53" t="str">
        <f>IF(V1756="","",COUNTIF($V$7:V1756,"該当３"))</f>
        <v/>
      </c>
    </row>
    <row r="1757" spans="1:24">
      <c r="A1757" s="237">
        <v>2020601010</v>
      </c>
      <c r="B1757" s="237">
        <v>20</v>
      </c>
      <c r="C1757" s="238">
        <v>206</v>
      </c>
      <c r="D1757" s="239">
        <v>1</v>
      </c>
      <c r="E1757" s="238">
        <v>10</v>
      </c>
      <c r="F1757" s="237" t="s">
        <v>511</v>
      </c>
      <c r="G1757" s="237" t="s">
        <v>1910</v>
      </c>
      <c r="H1757" s="240" t="s">
        <v>4500</v>
      </c>
      <c r="I1757" s="237" t="s">
        <v>1918</v>
      </c>
      <c r="J1757" s="51"/>
      <c r="K1757" s="52" t="str">
        <f t="shared" si="307"/>
        <v/>
      </c>
      <c r="L1757" s="81" t="str">
        <f t="shared" si="308"/>
        <v/>
      </c>
      <c r="M1757" s="53" t="str">
        <f>IF(K1757="","",COUNTIF($K$7:K1757,"ﾘｽﾄ１"))</f>
        <v/>
      </c>
      <c r="N1757" s="53" t="str">
        <f t="shared" si="309"/>
        <v/>
      </c>
      <c r="O1757" s="54" t="str">
        <f t="shared" si="310"/>
        <v/>
      </c>
      <c r="P1757" s="53" t="str">
        <f t="shared" si="301"/>
        <v/>
      </c>
      <c r="Q1757" s="52" t="str">
        <f t="shared" si="302"/>
        <v/>
      </c>
      <c r="R1757" s="55" t="str">
        <f t="shared" si="303"/>
        <v/>
      </c>
      <c r="S1757" s="52" t="str">
        <f t="shared" si="311"/>
        <v/>
      </c>
      <c r="T1757" s="81" t="str">
        <f t="shared" si="304"/>
        <v/>
      </c>
      <c r="U1757" s="53" t="str">
        <f>IF(S1757="","",COUNTIF($S$7:S1757,"該当２"))</f>
        <v/>
      </c>
      <c r="V1757" s="56" t="str">
        <f t="shared" si="305"/>
        <v/>
      </c>
      <c r="W1757" s="81" t="str">
        <f t="shared" si="306"/>
        <v/>
      </c>
      <c r="X1757" s="53" t="str">
        <f>IF(V1757="","",COUNTIF($V$7:V1757,"該当３"))</f>
        <v/>
      </c>
    </row>
    <row r="1758" spans="1:24">
      <c r="A1758" s="237">
        <v>2020601011</v>
      </c>
      <c r="B1758" s="237">
        <v>20</v>
      </c>
      <c r="C1758" s="238">
        <v>206</v>
      </c>
      <c r="D1758" s="239">
        <v>1</v>
      </c>
      <c r="E1758" s="238">
        <v>11</v>
      </c>
      <c r="F1758" s="237" t="s">
        <v>511</v>
      </c>
      <c r="G1758" s="237" t="s">
        <v>1910</v>
      </c>
      <c r="H1758" s="240" t="s">
        <v>4500</v>
      </c>
      <c r="I1758" s="237" t="s">
        <v>1919</v>
      </c>
      <c r="J1758" s="51"/>
      <c r="K1758" s="52" t="str">
        <f t="shared" si="307"/>
        <v/>
      </c>
      <c r="L1758" s="81" t="str">
        <f t="shared" si="308"/>
        <v/>
      </c>
      <c r="M1758" s="53" t="str">
        <f>IF(K1758="","",COUNTIF($K$7:K1758,"ﾘｽﾄ１"))</f>
        <v/>
      </c>
      <c r="N1758" s="53" t="str">
        <f t="shared" si="309"/>
        <v/>
      </c>
      <c r="O1758" s="54" t="str">
        <f t="shared" si="310"/>
        <v/>
      </c>
      <c r="P1758" s="53" t="str">
        <f t="shared" si="301"/>
        <v/>
      </c>
      <c r="Q1758" s="52" t="str">
        <f t="shared" si="302"/>
        <v/>
      </c>
      <c r="R1758" s="55" t="str">
        <f t="shared" si="303"/>
        <v/>
      </c>
      <c r="S1758" s="52" t="str">
        <f t="shared" si="311"/>
        <v/>
      </c>
      <c r="T1758" s="81" t="str">
        <f t="shared" si="304"/>
        <v/>
      </c>
      <c r="U1758" s="53" t="str">
        <f>IF(S1758="","",COUNTIF($S$7:S1758,"該当２"))</f>
        <v/>
      </c>
      <c r="V1758" s="56" t="str">
        <f t="shared" si="305"/>
        <v/>
      </c>
      <c r="W1758" s="81" t="str">
        <f t="shared" si="306"/>
        <v/>
      </c>
      <c r="X1758" s="53" t="str">
        <f>IF(V1758="","",COUNTIF($V$7:V1758,"該当３"))</f>
        <v/>
      </c>
    </row>
    <row r="1759" spans="1:24">
      <c r="A1759" s="237">
        <v>2020601012</v>
      </c>
      <c r="B1759" s="237">
        <v>20</v>
      </c>
      <c r="C1759" s="238">
        <v>206</v>
      </c>
      <c r="D1759" s="239">
        <v>1</v>
      </c>
      <c r="E1759" s="238">
        <v>12</v>
      </c>
      <c r="F1759" s="237" t="s">
        <v>511</v>
      </c>
      <c r="G1759" s="237" t="s">
        <v>1910</v>
      </c>
      <c r="H1759" s="240" t="s">
        <v>4500</v>
      </c>
      <c r="I1759" s="237" t="s">
        <v>1920</v>
      </c>
      <c r="J1759" s="51"/>
      <c r="K1759" s="52" t="str">
        <f t="shared" si="307"/>
        <v/>
      </c>
      <c r="L1759" s="81" t="str">
        <f t="shared" si="308"/>
        <v/>
      </c>
      <c r="M1759" s="53" t="str">
        <f>IF(K1759="","",COUNTIF($K$7:K1759,"ﾘｽﾄ１"))</f>
        <v/>
      </c>
      <c r="N1759" s="53" t="str">
        <f t="shared" si="309"/>
        <v/>
      </c>
      <c r="O1759" s="54" t="str">
        <f t="shared" si="310"/>
        <v/>
      </c>
      <c r="P1759" s="53" t="str">
        <f t="shared" si="301"/>
        <v/>
      </c>
      <c r="Q1759" s="52" t="str">
        <f t="shared" si="302"/>
        <v/>
      </c>
      <c r="R1759" s="55" t="str">
        <f t="shared" si="303"/>
        <v/>
      </c>
      <c r="S1759" s="52" t="str">
        <f t="shared" si="311"/>
        <v/>
      </c>
      <c r="T1759" s="81" t="str">
        <f t="shared" si="304"/>
        <v/>
      </c>
      <c r="U1759" s="53" t="str">
        <f>IF(S1759="","",COUNTIF($S$7:S1759,"該当２"))</f>
        <v/>
      </c>
      <c r="V1759" s="56" t="str">
        <f t="shared" si="305"/>
        <v/>
      </c>
      <c r="W1759" s="81" t="str">
        <f t="shared" si="306"/>
        <v/>
      </c>
      <c r="X1759" s="53" t="str">
        <f>IF(V1759="","",COUNTIF($V$7:V1759,"該当３"))</f>
        <v/>
      </c>
    </row>
    <row r="1760" spans="1:24">
      <c r="A1760" s="237">
        <v>2020601013</v>
      </c>
      <c r="B1760" s="237">
        <v>20</v>
      </c>
      <c r="C1760" s="238">
        <v>206</v>
      </c>
      <c r="D1760" s="239">
        <v>1</v>
      </c>
      <c r="E1760" s="238">
        <v>13</v>
      </c>
      <c r="F1760" s="237" t="s">
        <v>511</v>
      </c>
      <c r="G1760" s="237" t="s">
        <v>1910</v>
      </c>
      <c r="H1760" s="240" t="s">
        <v>4500</v>
      </c>
      <c r="I1760" s="237" t="s">
        <v>1921</v>
      </c>
      <c r="J1760" s="51"/>
      <c r="K1760" s="52" t="str">
        <f t="shared" si="307"/>
        <v/>
      </c>
      <c r="L1760" s="81" t="str">
        <f t="shared" si="308"/>
        <v/>
      </c>
      <c r="M1760" s="53" t="str">
        <f>IF(K1760="","",COUNTIF($K$7:K1760,"ﾘｽﾄ１"))</f>
        <v/>
      </c>
      <c r="N1760" s="53" t="str">
        <f t="shared" si="309"/>
        <v/>
      </c>
      <c r="O1760" s="54" t="str">
        <f t="shared" si="310"/>
        <v/>
      </c>
      <c r="P1760" s="53" t="str">
        <f t="shared" si="301"/>
        <v/>
      </c>
      <c r="Q1760" s="52" t="str">
        <f t="shared" si="302"/>
        <v/>
      </c>
      <c r="R1760" s="55" t="str">
        <f t="shared" si="303"/>
        <v/>
      </c>
      <c r="S1760" s="52" t="str">
        <f t="shared" si="311"/>
        <v/>
      </c>
      <c r="T1760" s="81" t="str">
        <f t="shared" si="304"/>
        <v/>
      </c>
      <c r="U1760" s="53" t="str">
        <f>IF(S1760="","",COUNTIF($S$7:S1760,"該当２"))</f>
        <v/>
      </c>
      <c r="V1760" s="56" t="str">
        <f t="shared" si="305"/>
        <v/>
      </c>
      <c r="W1760" s="81" t="str">
        <f t="shared" si="306"/>
        <v/>
      </c>
      <c r="X1760" s="53" t="str">
        <f>IF(V1760="","",COUNTIF($V$7:V1760,"該当３"))</f>
        <v/>
      </c>
    </row>
    <row r="1761" spans="1:24">
      <c r="A1761" s="237">
        <v>2020601014</v>
      </c>
      <c r="B1761" s="237">
        <v>20</v>
      </c>
      <c r="C1761" s="238">
        <v>206</v>
      </c>
      <c r="D1761" s="239">
        <v>1</v>
      </c>
      <c r="E1761" s="238">
        <v>14</v>
      </c>
      <c r="F1761" s="237" t="s">
        <v>511</v>
      </c>
      <c r="G1761" s="237" t="s">
        <v>1910</v>
      </c>
      <c r="H1761" s="240" t="s">
        <v>4500</v>
      </c>
      <c r="I1761" s="237" t="s">
        <v>325</v>
      </c>
      <c r="J1761" s="51"/>
      <c r="K1761" s="52" t="str">
        <f t="shared" si="307"/>
        <v/>
      </c>
      <c r="L1761" s="81" t="str">
        <f t="shared" si="308"/>
        <v/>
      </c>
      <c r="M1761" s="53" t="str">
        <f>IF(K1761="","",COUNTIF($K$7:K1761,"ﾘｽﾄ１"))</f>
        <v/>
      </c>
      <c r="N1761" s="53" t="str">
        <f t="shared" si="309"/>
        <v/>
      </c>
      <c r="O1761" s="54" t="str">
        <f t="shared" si="310"/>
        <v/>
      </c>
      <c r="P1761" s="53" t="str">
        <f t="shared" si="301"/>
        <v/>
      </c>
      <c r="Q1761" s="52" t="str">
        <f t="shared" si="302"/>
        <v/>
      </c>
      <c r="R1761" s="55" t="str">
        <f t="shared" si="303"/>
        <v/>
      </c>
      <c r="S1761" s="52" t="str">
        <f t="shared" si="311"/>
        <v/>
      </c>
      <c r="T1761" s="81" t="str">
        <f t="shared" si="304"/>
        <v/>
      </c>
      <c r="U1761" s="53" t="str">
        <f>IF(S1761="","",COUNTIF($S$7:S1761,"該当２"))</f>
        <v/>
      </c>
      <c r="V1761" s="56" t="str">
        <f t="shared" si="305"/>
        <v/>
      </c>
      <c r="W1761" s="81" t="str">
        <f t="shared" si="306"/>
        <v/>
      </c>
      <c r="X1761" s="53" t="str">
        <f>IF(V1761="","",COUNTIF($V$7:V1761,"該当３"))</f>
        <v/>
      </c>
    </row>
    <row r="1762" spans="1:24">
      <c r="A1762" s="237">
        <v>2020601015</v>
      </c>
      <c r="B1762" s="237">
        <v>20</v>
      </c>
      <c r="C1762" s="238">
        <v>206</v>
      </c>
      <c r="D1762" s="239">
        <v>1</v>
      </c>
      <c r="E1762" s="238">
        <v>15</v>
      </c>
      <c r="F1762" s="237" t="s">
        <v>511</v>
      </c>
      <c r="G1762" s="237" t="s">
        <v>1910</v>
      </c>
      <c r="H1762" s="240" t="s">
        <v>4500</v>
      </c>
      <c r="I1762" s="237" t="s">
        <v>276</v>
      </c>
      <c r="J1762" s="51"/>
      <c r="K1762" s="52" t="str">
        <f t="shared" si="307"/>
        <v/>
      </c>
      <c r="L1762" s="81" t="str">
        <f t="shared" si="308"/>
        <v/>
      </c>
      <c r="M1762" s="53" t="str">
        <f>IF(K1762="","",COUNTIF($K$7:K1762,"ﾘｽﾄ１"))</f>
        <v/>
      </c>
      <c r="N1762" s="53" t="str">
        <f t="shared" si="309"/>
        <v/>
      </c>
      <c r="O1762" s="54" t="str">
        <f t="shared" si="310"/>
        <v/>
      </c>
      <c r="P1762" s="53" t="str">
        <f t="shared" si="301"/>
        <v/>
      </c>
      <c r="Q1762" s="52" t="str">
        <f t="shared" si="302"/>
        <v/>
      </c>
      <c r="R1762" s="55" t="str">
        <f t="shared" si="303"/>
        <v/>
      </c>
      <c r="S1762" s="52" t="str">
        <f t="shared" si="311"/>
        <v/>
      </c>
      <c r="T1762" s="81" t="str">
        <f t="shared" si="304"/>
        <v/>
      </c>
      <c r="U1762" s="53" t="str">
        <f>IF(S1762="","",COUNTIF($S$7:S1762,"該当２"))</f>
        <v/>
      </c>
      <c r="V1762" s="56" t="str">
        <f t="shared" si="305"/>
        <v/>
      </c>
      <c r="W1762" s="81" t="str">
        <f t="shared" si="306"/>
        <v/>
      </c>
      <c r="X1762" s="53" t="str">
        <f>IF(V1762="","",COUNTIF($V$7:V1762,"該当３"))</f>
        <v/>
      </c>
    </row>
    <row r="1763" spans="1:24">
      <c r="A1763" s="237">
        <v>2020601016</v>
      </c>
      <c r="B1763" s="237">
        <v>20</v>
      </c>
      <c r="C1763" s="238">
        <v>206</v>
      </c>
      <c r="D1763" s="239">
        <v>1</v>
      </c>
      <c r="E1763" s="238">
        <v>16</v>
      </c>
      <c r="F1763" s="237" t="s">
        <v>511</v>
      </c>
      <c r="G1763" s="237" t="s">
        <v>1910</v>
      </c>
      <c r="H1763" s="240" t="s">
        <v>4500</v>
      </c>
      <c r="I1763" s="237" t="s">
        <v>1922</v>
      </c>
      <c r="J1763" s="51"/>
      <c r="K1763" s="52" t="str">
        <f t="shared" si="307"/>
        <v/>
      </c>
      <c r="L1763" s="81" t="str">
        <f t="shared" si="308"/>
        <v/>
      </c>
      <c r="M1763" s="53" t="str">
        <f>IF(K1763="","",COUNTIF($K$7:K1763,"ﾘｽﾄ１"))</f>
        <v/>
      </c>
      <c r="N1763" s="53" t="str">
        <f t="shared" si="309"/>
        <v/>
      </c>
      <c r="O1763" s="54" t="str">
        <f t="shared" si="310"/>
        <v/>
      </c>
      <c r="P1763" s="53" t="str">
        <f t="shared" si="301"/>
        <v/>
      </c>
      <c r="Q1763" s="52" t="str">
        <f t="shared" si="302"/>
        <v/>
      </c>
      <c r="R1763" s="55" t="str">
        <f t="shared" si="303"/>
        <v/>
      </c>
      <c r="S1763" s="52" t="str">
        <f t="shared" si="311"/>
        <v/>
      </c>
      <c r="T1763" s="81" t="str">
        <f t="shared" si="304"/>
        <v/>
      </c>
      <c r="U1763" s="53" t="str">
        <f>IF(S1763="","",COUNTIF($S$7:S1763,"該当２"))</f>
        <v/>
      </c>
      <c r="V1763" s="56" t="str">
        <f t="shared" si="305"/>
        <v/>
      </c>
      <c r="W1763" s="81" t="str">
        <f t="shared" si="306"/>
        <v/>
      </c>
      <c r="X1763" s="53" t="str">
        <f>IF(V1763="","",COUNTIF($V$7:V1763,"該当３"))</f>
        <v/>
      </c>
    </row>
    <row r="1764" spans="1:24">
      <c r="A1764" s="237">
        <v>2020601017</v>
      </c>
      <c r="B1764" s="237">
        <v>20</v>
      </c>
      <c r="C1764" s="238">
        <v>206</v>
      </c>
      <c r="D1764" s="239">
        <v>1</v>
      </c>
      <c r="E1764" s="238">
        <v>17</v>
      </c>
      <c r="F1764" s="237" t="s">
        <v>511</v>
      </c>
      <c r="G1764" s="237" t="s">
        <v>1910</v>
      </c>
      <c r="H1764" s="240" t="s">
        <v>4500</v>
      </c>
      <c r="I1764" s="237" t="s">
        <v>1923</v>
      </c>
      <c r="J1764" s="51"/>
      <c r="K1764" s="52" t="str">
        <f t="shared" si="307"/>
        <v/>
      </c>
      <c r="L1764" s="81" t="str">
        <f t="shared" si="308"/>
        <v/>
      </c>
      <c r="M1764" s="53" t="str">
        <f>IF(K1764="","",COUNTIF($K$7:K1764,"ﾘｽﾄ１"))</f>
        <v/>
      </c>
      <c r="N1764" s="53" t="str">
        <f t="shared" si="309"/>
        <v/>
      </c>
      <c r="O1764" s="54" t="str">
        <f t="shared" si="310"/>
        <v/>
      </c>
      <c r="P1764" s="53" t="str">
        <f t="shared" si="301"/>
        <v/>
      </c>
      <c r="Q1764" s="52" t="str">
        <f t="shared" si="302"/>
        <v/>
      </c>
      <c r="R1764" s="55" t="str">
        <f t="shared" si="303"/>
        <v/>
      </c>
      <c r="S1764" s="52" t="str">
        <f t="shared" si="311"/>
        <v/>
      </c>
      <c r="T1764" s="81" t="str">
        <f t="shared" si="304"/>
        <v/>
      </c>
      <c r="U1764" s="53" t="str">
        <f>IF(S1764="","",COUNTIF($S$7:S1764,"該当２"))</f>
        <v/>
      </c>
      <c r="V1764" s="56" t="str">
        <f t="shared" si="305"/>
        <v/>
      </c>
      <c r="W1764" s="81" t="str">
        <f t="shared" si="306"/>
        <v/>
      </c>
      <c r="X1764" s="53" t="str">
        <f>IF(V1764="","",COUNTIF($V$7:V1764,"該当３"))</f>
        <v/>
      </c>
    </row>
    <row r="1765" spans="1:24">
      <c r="A1765" s="237">
        <v>2020601018</v>
      </c>
      <c r="B1765" s="237">
        <v>20</v>
      </c>
      <c r="C1765" s="238">
        <v>206</v>
      </c>
      <c r="D1765" s="239">
        <v>1</v>
      </c>
      <c r="E1765" s="238">
        <v>18</v>
      </c>
      <c r="F1765" s="237" t="s">
        <v>511</v>
      </c>
      <c r="G1765" s="237" t="s">
        <v>1910</v>
      </c>
      <c r="H1765" s="240" t="s">
        <v>4500</v>
      </c>
      <c r="I1765" s="237" t="s">
        <v>1924</v>
      </c>
      <c r="J1765" s="51"/>
      <c r="K1765" s="52" t="str">
        <f t="shared" si="307"/>
        <v/>
      </c>
      <c r="L1765" s="81" t="str">
        <f t="shared" si="308"/>
        <v/>
      </c>
      <c r="M1765" s="53" t="str">
        <f>IF(K1765="","",COUNTIF($K$7:K1765,"ﾘｽﾄ１"))</f>
        <v/>
      </c>
      <c r="N1765" s="53" t="str">
        <f t="shared" si="309"/>
        <v/>
      </c>
      <c r="O1765" s="54" t="str">
        <f t="shared" si="310"/>
        <v/>
      </c>
      <c r="P1765" s="53" t="str">
        <f t="shared" si="301"/>
        <v/>
      </c>
      <c r="Q1765" s="52" t="str">
        <f t="shared" si="302"/>
        <v/>
      </c>
      <c r="R1765" s="55" t="str">
        <f t="shared" si="303"/>
        <v/>
      </c>
      <c r="S1765" s="52" t="str">
        <f t="shared" si="311"/>
        <v/>
      </c>
      <c r="T1765" s="81" t="str">
        <f t="shared" si="304"/>
        <v/>
      </c>
      <c r="U1765" s="53" t="str">
        <f>IF(S1765="","",COUNTIF($S$7:S1765,"該当２"))</f>
        <v/>
      </c>
      <c r="V1765" s="56" t="str">
        <f t="shared" si="305"/>
        <v/>
      </c>
      <c r="W1765" s="81" t="str">
        <f t="shared" si="306"/>
        <v/>
      </c>
      <c r="X1765" s="53" t="str">
        <f>IF(V1765="","",COUNTIF($V$7:V1765,"該当３"))</f>
        <v/>
      </c>
    </row>
    <row r="1766" spans="1:24">
      <c r="A1766" s="237">
        <v>2020601019</v>
      </c>
      <c r="B1766" s="237">
        <v>20</v>
      </c>
      <c r="C1766" s="238">
        <v>206</v>
      </c>
      <c r="D1766" s="239">
        <v>1</v>
      </c>
      <c r="E1766" s="238">
        <v>19</v>
      </c>
      <c r="F1766" s="237" t="s">
        <v>511</v>
      </c>
      <c r="G1766" s="237" t="s">
        <v>1910</v>
      </c>
      <c r="H1766" s="240" t="s">
        <v>4500</v>
      </c>
      <c r="I1766" s="237" t="s">
        <v>306</v>
      </c>
      <c r="J1766" s="51"/>
      <c r="K1766" s="52" t="str">
        <f t="shared" si="307"/>
        <v/>
      </c>
      <c r="L1766" s="81" t="str">
        <f t="shared" si="308"/>
        <v/>
      </c>
      <c r="M1766" s="53" t="str">
        <f>IF(K1766="","",COUNTIF($K$7:K1766,"ﾘｽﾄ１"))</f>
        <v/>
      </c>
      <c r="N1766" s="53" t="str">
        <f t="shared" si="309"/>
        <v/>
      </c>
      <c r="O1766" s="54" t="str">
        <f t="shared" si="310"/>
        <v/>
      </c>
      <c r="P1766" s="53" t="str">
        <f t="shared" si="301"/>
        <v/>
      </c>
      <c r="Q1766" s="52" t="str">
        <f t="shared" si="302"/>
        <v/>
      </c>
      <c r="R1766" s="55" t="str">
        <f t="shared" si="303"/>
        <v/>
      </c>
      <c r="S1766" s="52" t="str">
        <f t="shared" si="311"/>
        <v/>
      </c>
      <c r="T1766" s="81" t="str">
        <f t="shared" si="304"/>
        <v/>
      </c>
      <c r="U1766" s="53" t="str">
        <f>IF(S1766="","",COUNTIF($S$7:S1766,"該当２"))</f>
        <v/>
      </c>
      <c r="V1766" s="56" t="str">
        <f t="shared" si="305"/>
        <v/>
      </c>
      <c r="W1766" s="81" t="str">
        <f t="shared" si="306"/>
        <v/>
      </c>
      <c r="X1766" s="53" t="str">
        <f>IF(V1766="","",COUNTIF($V$7:V1766,"該当３"))</f>
        <v/>
      </c>
    </row>
    <row r="1767" spans="1:24">
      <c r="A1767" s="237">
        <v>2020601020</v>
      </c>
      <c r="B1767" s="237">
        <v>20</v>
      </c>
      <c r="C1767" s="238">
        <v>206</v>
      </c>
      <c r="D1767" s="239">
        <v>1</v>
      </c>
      <c r="E1767" s="238">
        <v>20</v>
      </c>
      <c r="F1767" s="237" t="s">
        <v>511</v>
      </c>
      <c r="G1767" s="237" t="s">
        <v>1910</v>
      </c>
      <c r="H1767" s="240" t="s">
        <v>4500</v>
      </c>
      <c r="I1767" s="237" t="s">
        <v>347</v>
      </c>
      <c r="J1767" s="51"/>
      <c r="K1767" s="52" t="str">
        <f t="shared" si="307"/>
        <v/>
      </c>
      <c r="L1767" s="81" t="str">
        <f t="shared" si="308"/>
        <v/>
      </c>
      <c r="M1767" s="53" t="str">
        <f>IF(K1767="","",COUNTIF($K$7:K1767,"ﾘｽﾄ１"))</f>
        <v/>
      </c>
      <c r="N1767" s="53" t="str">
        <f t="shared" si="309"/>
        <v/>
      </c>
      <c r="O1767" s="54" t="str">
        <f t="shared" si="310"/>
        <v/>
      </c>
      <c r="P1767" s="53" t="str">
        <f t="shared" si="301"/>
        <v/>
      </c>
      <c r="Q1767" s="52" t="str">
        <f t="shared" si="302"/>
        <v/>
      </c>
      <c r="R1767" s="55" t="str">
        <f t="shared" si="303"/>
        <v/>
      </c>
      <c r="S1767" s="52" t="str">
        <f t="shared" si="311"/>
        <v/>
      </c>
      <c r="T1767" s="81" t="str">
        <f t="shared" si="304"/>
        <v/>
      </c>
      <c r="U1767" s="53" t="str">
        <f>IF(S1767="","",COUNTIF($S$7:S1767,"該当２"))</f>
        <v/>
      </c>
      <c r="V1767" s="56" t="str">
        <f t="shared" si="305"/>
        <v/>
      </c>
      <c r="W1767" s="81" t="str">
        <f t="shared" si="306"/>
        <v/>
      </c>
      <c r="X1767" s="53" t="str">
        <f>IF(V1767="","",COUNTIF($V$7:V1767,"該当３"))</f>
        <v/>
      </c>
    </row>
    <row r="1768" spans="1:24">
      <c r="A1768" s="237">
        <v>2020601021</v>
      </c>
      <c r="B1768" s="237">
        <v>20</v>
      </c>
      <c r="C1768" s="238">
        <v>206</v>
      </c>
      <c r="D1768" s="239">
        <v>1</v>
      </c>
      <c r="E1768" s="238">
        <v>21</v>
      </c>
      <c r="F1768" s="237" t="s">
        <v>511</v>
      </c>
      <c r="G1768" s="237" t="s">
        <v>1910</v>
      </c>
      <c r="H1768" s="240" t="s">
        <v>4500</v>
      </c>
      <c r="I1768" s="237" t="s">
        <v>633</v>
      </c>
      <c r="J1768" s="51"/>
      <c r="K1768" s="52" t="str">
        <f t="shared" si="307"/>
        <v/>
      </c>
      <c r="L1768" s="81" t="str">
        <f t="shared" si="308"/>
        <v/>
      </c>
      <c r="M1768" s="53" t="str">
        <f>IF(K1768="","",COUNTIF($K$7:K1768,"ﾘｽﾄ１"))</f>
        <v/>
      </c>
      <c r="N1768" s="53" t="str">
        <f t="shared" si="309"/>
        <v/>
      </c>
      <c r="O1768" s="54" t="str">
        <f t="shared" si="310"/>
        <v/>
      </c>
      <c r="P1768" s="53" t="str">
        <f t="shared" si="301"/>
        <v/>
      </c>
      <c r="Q1768" s="52" t="str">
        <f t="shared" si="302"/>
        <v/>
      </c>
      <c r="R1768" s="55" t="str">
        <f t="shared" si="303"/>
        <v/>
      </c>
      <c r="S1768" s="52" t="str">
        <f t="shared" si="311"/>
        <v/>
      </c>
      <c r="T1768" s="81" t="str">
        <f t="shared" si="304"/>
        <v/>
      </c>
      <c r="U1768" s="53" t="str">
        <f>IF(S1768="","",COUNTIF($S$7:S1768,"該当２"))</f>
        <v/>
      </c>
      <c r="V1768" s="56" t="str">
        <f t="shared" si="305"/>
        <v/>
      </c>
      <c r="W1768" s="81" t="str">
        <f t="shared" si="306"/>
        <v/>
      </c>
      <c r="X1768" s="53" t="str">
        <f>IF(V1768="","",COUNTIF($V$7:V1768,"該当３"))</f>
        <v/>
      </c>
    </row>
    <row r="1769" spans="1:24">
      <c r="A1769" s="237">
        <v>2020601022</v>
      </c>
      <c r="B1769" s="237">
        <v>20</v>
      </c>
      <c r="C1769" s="238">
        <v>206</v>
      </c>
      <c r="D1769" s="239">
        <v>1</v>
      </c>
      <c r="E1769" s="238">
        <v>22</v>
      </c>
      <c r="F1769" s="237" t="s">
        <v>511</v>
      </c>
      <c r="G1769" s="237" t="s">
        <v>1910</v>
      </c>
      <c r="H1769" s="240" t="s">
        <v>4500</v>
      </c>
      <c r="I1769" s="237" t="s">
        <v>457</v>
      </c>
      <c r="J1769" s="51"/>
      <c r="K1769" s="52" t="str">
        <f t="shared" si="307"/>
        <v/>
      </c>
      <c r="L1769" s="81" t="str">
        <f t="shared" si="308"/>
        <v/>
      </c>
      <c r="M1769" s="53" t="str">
        <f>IF(K1769="","",COUNTIF($K$7:K1769,"ﾘｽﾄ１"))</f>
        <v/>
      </c>
      <c r="N1769" s="53" t="str">
        <f t="shared" si="309"/>
        <v/>
      </c>
      <c r="O1769" s="54" t="str">
        <f t="shared" si="310"/>
        <v/>
      </c>
      <c r="P1769" s="53" t="str">
        <f t="shared" si="301"/>
        <v/>
      </c>
      <c r="Q1769" s="52" t="str">
        <f t="shared" si="302"/>
        <v/>
      </c>
      <c r="R1769" s="55" t="str">
        <f t="shared" si="303"/>
        <v/>
      </c>
      <c r="S1769" s="52" t="str">
        <f t="shared" si="311"/>
        <v/>
      </c>
      <c r="T1769" s="81" t="str">
        <f t="shared" si="304"/>
        <v/>
      </c>
      <c r="U1769" s="53" t="str">
        <f>IF(S1769="","",COUNTIF($S$7:S1769,"該当２"))</f>
        <v/>
      </c>
      <c r="V1769" s="56" t="str">
        <f t="shared" si="305"/>
        <v/>
      </c>
      <c r="W1769" s="81" t="str">
        <f t="shared" si="306"/>
        <v/>
      </c>
      <c r="X1769" s="53" t="str">
        <f>IF(V1769="","",COUNTIF($V$7:V1769,"該当３"))</f>
        <v/>
      </c>
    </row>
    <row r="1770" spans="1:24">
      <c r="A1770" s="237">
        <v>2020601023</v>
      </c>
      <c r="B1770" s="237">
        <v>20</v>
      </c>
      <c r="C1770" s="238">
        <v>206</v>
      </c>
      <c r="D1770" s="239">
        <v>1</v>
      </c>
      <c r="E1770" s="238">
        <v>23</v>
      </c>
      <c r="F1770" s="237" t="s">
        <v>511</v>
      </c>
      <c r="G1770" s="237" t="s">
        <v>1910</v>
      </c>
      <c r="H1770" s="240" t="s">
        <v>4500</v>
      </c>
      <c r="I1770" s="237" t="s">
        <v>1925</v>
      </c>
      <c r="J1770" s="51"/>
      <c r="K1770" s="52" t="str">
        <f t="shared" si="307"/>
        <v/>
      </c>
      <c r="L1770" s="81" t="str">
        <f t="shared" si="308"/>
        <v/>
      </c>
      <c r="M1770" s="53" t="str">
        <f>IF(K1770="","",COUNTIF($K$7:K1770,"ﾘｽﾄ１"))</f>
        <v/>
      </c>
      <c r="N1770" s="53" t="str">
        <f t="shared" si="309"/>
        <v/>
      </c>
      <c r="O1770" s="54" t="str">
        <f t="shared" si="310"/>
        <v/>
      </c>
      <c r="P1770" s="53" t="str">
        <f t="shared" si="301"/>
        <v/>
      </c>
      <c r="Q1770" s="52" t="str">
        <f t="shared" si="302"/>
        <v/>
      </c>
      <c r="R1770" s="55" t="str">
        <f t="shared" si="303"/>
        <v/>
      </c>
      <c r="S1770" s="52" t="str">
        <f t="shared" si="311"/>
        <v/>
      </c>
      <c r="T1770" s="81" t="str">
        <f t="shared" si="304"/>
        <v/>
      </c>
      <c r="U1770" s="53" t="str">
        <f>IF(S1770="","",COUNTIF($S$7:S1770,"該当２"))</f>
        <v/>
      </c>
      <c r="V1770" s="56" t="str">
        <f t="shared" si="305"/>
        <v/>
      </c>
      <c r="W1770" s="81" t="str">
        <f t="shared" si="306"/>
        <v/>
      </c>
      <c r="X1770" s="53" t="str">
        <f>IF(V1770="","",COUNTIF($V$7:V1770,"該当３"))</f>
        <v/>
      </c>
    </row>
    <row r="1771" spans="1:24">
      <c r="A1771" s="237">
        <v>2020601024</v>
      </c>
      <c r="B1771" s="237">
        <v>20</v>
      </c>
      <c r="C1771" s="238">
        <v>206</v>
      </c>
      <c r="D1771" s="239">
        <v>1</v>
      </c>
      <c r="E1771" s="238">
        <v>24</v>
      </c>
      <c r="F1771" s="237" t="s">
        <v>511</v>
      </c>
      <c r="G1771" s="237" t="s">
        <v>1910</v>
      </c>
      <c r="H1771" s="240" t="s">
        <v>4500</v>
      </c>
      <c r="I1771" s="237" t="s">
        <v>1926</v>
      </c>
      <c r="J1771" s="51"/>
      <c r="K1771" s="52" t="str">
        <f t="shared" si="307"/>
        <v/>
      </c>
      <c r="L1771" s="81" t="str">
        <f t="shared" si="308"/>
        <v/>
      </c>
      <c r="M1771" s="53" t="str">
        <f>IF(K1771="","",COUNTIF($K$7:K1771,"ﾘｽﾄ１"))</f>
        <v/>
      </c>
      <c r="N1771" s="53" t="str">
        <f t="shared" si="309"/>
        <v/>
      </c>
      <c r="O1771" s="54" t="str">
        <f t="shared" si="310"/>
        <v/>
      </c>
      <c r="P1771" s="53" t="str">
        <f t="shared" si="301"/>
        <v/>
      </c>
      <c r="Q1771" s="52" t="str">
        <f t="shared" si="302"/>
        <v/>
      </c>
      <c r="R1771" s="55" t="str">
        <f t="shared" si="303"/>
        <v/>
      </c>
      <c r="S1771" s="52" t="str">
        <f t="shared" si="311"/>
        <v/>
      </c>
      <c r="T1771" s="81" t="str">
        <f t="shared" si="304"/>
        <v/>
      </c>
      <c r="U1771" s="53" t="str">
        <f>IF(S1771="","",COUNTIF($S$7:S1771,"該当２"))</f>
        <v/>
      </c>
      <c r="V1771" s="56" t="str">
        <f t="shared" si="305"/>
        <v/>
      </c>
      <c r="W1771" s="81" t="str">
        <f t="shared" si="306"/>
        <v/>
      </c>
      <c r="X1771" s="53" t="str">
        <f>IF(V1771="","",COUNTIF($V$7:V1771,"該当３"))</f>
        <v/>
      </c>
    </row>
    <row r="1772" spans="1:24">
      <c r="A1772" s="237">
        <v>2020601025</v>
      </c>
      <c r="B1772" s="237">
        <v>20</v>
      </c>
      <c r="C1772" s="238">
        <v>206</v>
      </c>
      <c r="D1772" s="239">
        <v>1</v>
      </c>
      <c r="E1772" s="238">
        <v>25</v>
      </c>
      <c r="F1772" s="237" t="s">
        <v>511</v>
      </c>
      <c r="G1772" s="237" t="s">
        <v>1910</v>
      </c>
      <c r="H1772" s="240" t="s">
        <v>4500</v>
      </c>
      <c r="I1772" s="237" t="s">
        <v>1927</v>
      </c>
      <c r="J1772" s="51"/>
      <c r="K1772" s="52" t="str">
        <f t="shared" si="307"/>
        <v/>
      </c>
      <c r="L1772" s="81" t="str">
        <f t="shared" si="308"/>
        <v/>
      </c>
      <c r="M1772" s="53" t="str">
        <f>IF(K1772="","",COUNTIF($K$7:K1772,"ﾘｽﾄ１"))</f>
        <v/>
      </c>
      <c r="N1772" s="53" t="str">
        <f t="shared" si="309"/>
        <v/>
      </c>
      <c r="O1772" s="54" t="str">
        <f t="shared" si="310"/>
        <v/>
      </c>
      <c r="P1772" s="53" t="str">
        <f t="shared" si="301"/>
        <v/>
      </c>
      <c r="Q1772" s="52" t="str">
        <f t="shared" si="302"/>
        <v/>
      </c>
      <c r="R1772" s="55" t="str">
        <f t="shared" si="303"/>
        <v/>
      </c>
      <c r="S1772" s="52" t="str">
        <f t="shared" si="311"/>
        <v/>
      </c>
      <c r="T1772" s="81" t="str">
        <f t="shared" si="304"/>
        <v/>
      </c>
      <c r="U1772" s="53" t="str">
        <f>IF(S1772="","",COUNTIF($S$7:S1772,"該当２"))</f>
        <v/>
      </c>
      <c r="V1772" s="56" t="str">
        <f t="shared" si="305"/>
        <v/>
      </c>
      <c r="W1772" s="81" t="str">
        <f t="shared" si="306"/>
        <v/>
      </c>
      <c r="X1772" s="53" t="str">
        <f>IF(V1772="","",COUNTIF($V$7:V1772,"該当３"))</f>
        <v/>
      </c>
    </row>
    <row r="1773" spans="1:24">
      <c r="A1773" s="237">
        <v>2020601026</v>
      </c>
      <c r="B1773" s="237">
        <v>20</v>
      </c>
      <c r="C1773" s="238">
        <v>206</v>
      </c>
      <c r="D1773" s="239">
        <v>1</v>
      </c>
      <c r="E1773" s="238">
        <v>26</v>
      </c>
      <c r="F1773" s="237" t="s">
        <v>511</v>
      </c>
      <c r="G1773" s="237" t="s">
        <v>1910</v>
      </c>
      <c r="H1773" s="240" t="s">
        <v>4500</v>
      </c>
      <c r="I1773" s="237" t="s">
        <v>1928</v>
      </c>
      <c r="J1773" s="51"/>
      <c r="K1773" s="52" t="str">
        <f t="shared" si="307"/>
        <v/>
      </c>
      <c r="L1773" s="81" t="str">
        <f t="shared" si="308"/>
        <v/>
      </c>
      <c r="M1773" s="53" t="str">
        <f>IF(K1773="","",COUNTIF($K$7:K1773,"ﾘｽﾄ１"))</f>
        <v/>
      </c>
      <c r="N1773" s="53" t="str">
        <f t="shared" si="309"/>
        <v/>
      </c>
      <c r="O1773" s="54" t="str">
        <f t="shared" si="310"/>
        <v/>
      </c>
      <c r="P1773" s="53" t="str">
        <f t="shared" si="301"/>
        <v/>
      </c>
      <c r="Q1773" s="52" t="str">
        <f t="shared" si="302"/>
        <v/>
      </c>
      <c r="R1773" s="55" t="str">
        <f t="shared" si="303"/>
        <v/>
      </c>
      <c r="S1773" s="52" t="str">
        <f t="shared" si="311"/>
        <v/>
      </c>
      <c r="T1773" s="81" t="str">
        <f t="shared" si="304"/>
        <v/>
      </c>
      <c r="U1773" s="53" t="str">
        <f>IF(S1773="","",COUNTIF($S$7:S1773,"該当２"))</f>
        <v/>
      </c>
      <c r="V1773" s="56" t="str">
        <f t="shared" si="305"/>
        <v/>
      </c>
      <c r="W1773" s="81" t="str">
        <f t="shared" si="306"/>
        <v/>
      </c>
      <c r="X1773" s="53" t="str">
        <f>IF(V1773="","",COUNTIF($V$7:V1773,"該当３"))</f>
        <v/>
      </c>
    </row>
    <row r="1774" spans="1:24">
      <c r="A1774" s="237">
        <v>2020601027</v>
      </c>
      <c r="B1774" s="237">
        <v>20</v>
      </c>
      <c r="C1774" s="238">
        <v>206</v>
      </c>
      <c r="D1774" s="239">
        <v>1</v>
      </c>
      <c r="E1774" s="238">
        <v>27</v>
      </c>
      <c r="F1774" s="237" t="s">
        <v>511</v>
      </c>
      <c r="G1774" s="237" t="s">
        <v>1910</v>
      </c>
      <c r="H1774" s="240" t="s">
        <v>4500</v>
      </c>
      <c r="I1774" s="237" t="s">
        <v>1929</v>
      </c>
      <c r="J1774" s="51"/>
      <c r="K1774" s="52" t="str">
        <f t="shared" si="307"/>
        <v/>
      </c>
      <c r="L1774" s="81" t="str">
        <f t="shared" si="308"/>
        <v/>
      </c>
      <c r="M1774" s="53" t="str">
        <f>IF(K1774="","",COUNTIF($K$7:K1774,"ﾘｽﾄ１"))</f>
        <v/>
      </c>
      <c r="N1774" s="53" t="str">
        <f t="shared" si="309"/>
        <v/>
      </c>
      <c r="O1774" s="54" t="str">
        <f t="shared" si="310"/>
        <v/>
      </c>
      <c r="P1774" s="53" t="str">
        <f t="shared" si="301"/>
        <v/>
      </c>
      <c r="Q1774" s="52" t="str">
        <f t="shared" si="302"/>
        <v/>
      </c>
      <c r="R1774" s="55" t="str">
        <f t="shared" si="303"/>
        <v/>
      </c>
      <c r="S1774" s="52" t="str">
        <f t="shared" si="311"/>
        <v/>
      </c>
      <c r="T1774" s="81" t="str">
        <f t="shared" si="304"/>
        <v/>
      </c>
      <c r="U1774" s="53" t="str">
        <f>IF(S1774="","",COUNTIF($S$7:S1774,"該当２"))</f>
        <v/>
      </c>
      <c r="V1774" s="56" t="str">
        <f t="shared" si="305"/>
        <v/>
      </c>
      <c r="W1774" s="81" t="str">
        <f t="shared" si="306"/>
        <v/>
      </c>
      <c r="X1774" s="53" t="str">
        <f>IF(V1774="","",COUNTIF($V$7:V1774,"該当３"))</f>
        <v/>
      </c>
    </row>
    <row r="1775" spans="1:24">
      <c r="A1775" s="237">
        <v>2020601028</v>
      </c>
      <c r="B1775" s="237">
        <v>20</v>
      </c>
      <c r="C1775" s="238">
        <v>206</v>
      </c>
      <c r="D1775" s="239">
        <v>1</v>
      </c>
      <c r="E1775" s="238">
        <v>28</v>
      </c>
      <c r="F1775" s="237" t="s">
        <v>511</v>
      </c>
      <c r="G1775" s="237" t="s">
        <v>1910</v>
      </c>
      <c r="H1775" s="240" t="s">
        <v>4500</v>
      </c>
      <c r="I1775" s="237" t="s">
        <v>1930</v>
      </c>
      <c r="J1775" s="51"/>
      <c r="K1775" s="52" t="str">
        <f t="shared" si="307"/>
        <v/>
      </c>
      <c r="L1775" s="81" t="str">
        <f t="shared" si="308"/>
        <v/>
      </c>
      <c r="M1775" s="53" t="str">
        <f>IF(K1775="","",COUNTIF($K$7:K1775,"ﾘｽﾄ１"))</f>
        <v/>
      </c>
      <c r="N1775" s="53" t="str">
        <f t="shared" si="309"/>
        <v/>
      </c>
      <c r="O1775" s="54" t="str">
        <f t="shared" si="310"/>
        <v/>
      </c>
      <c r="P1775" s="53" t="str">
        <f t="shared" si="301"/>
        <v/>
      </c>
      <c r="Q1775" s="52" t="str">
        <f t="shared" si="302"/>
        <v/>
      </c>
      <c r="R1775" s="55" t="str">
        <f t="shared" si="303"/>
        <v/>
      </c>
      <c r="S1775" s="52" t="str">
        <f t="shared" si="311"/>
        <v/>
      </c>
      <c r="T1775" s="81" t="str">
        <f t="shared" si="304"/>
        <v/>
      </c>
      <c r="U1775" s="53" t="str">
        <f>IF(S1775="","",COUNTIF($S$7:S1775,"該当２"))</f>
        <v/>
      </c>
      <c r="V1775" s="56" t="str">
        <f t="shared" si="305"/>
        <v/>
      </c>
      <c r="W1775" s="81" t="str">
        <f t="shared" si="306"/>
        <v/>
      </c>
      <c r="X1775" s="53" t="str">
        <f>IF(V1775="","",COUNTIF($V$7:V1775,"該当３"))</f>
        <v/>
      </c>
    </row>
    <row r="1776" spans="1:24">
      <c r="A1776" s="237">
        <v>2020601029</v>
      </c>
      <c r="B1776" s="237">
        <v>20</v>
      </c>
      <c r="C1776" s="238">
        <v>206</v>
      </c>
      <c r="D1776" s="239">
        <v>1</v>
      </c>
      <c r="E1776" s="238">
        <v>29</v>
      </c>
      <c r="F1776" s="237" t="s">
        <v>511</v>
      </c>
      <c r="G1776" s="237" t="s">
        <v>1910</v>
      </c>
      <c r="H1776" s="240" t="s">
        <v>4500</v>
      </c>
      <c r="I1776" s="237" t="s">
        <v>1931</v>
      </c>
      <c r="J1776" s="51"/>
      <c r="K1776" s="52" t="str">
        <f t="shared" si="307"/>
        <v/>
      </c>
      <c r="L1776" s="81" t="str">
        <f t="shared" si="308"/>
        <v/>
      </c>
      <c r="M1776" s="53" t="str">
        <f>IF(K1776="","",COUNTIF($K$7:K1776,"ﾘｽﾄ１"))</f>
        <v/>
      </c>
      <c r="N1776" s="53" t="str">
        <f t="shared" si="309"/>
        <v/>
      </c>
      <c r="O1776" s="54" t="str">
        <f t="shared" si="310"/>
        <v/>
      </c>
      <c r="P1776" s="53" t="str">
        <f t="shared" si="301"/>
        <v/>
      </c>
      <c r="Q1776" s="52" t="str">
        <f t="shared" si="302"/>
        <v/>
      </c>
      <c r="R1776" s="55" t="str">
        <f t="shared" si="303"/>
        <v/>
      </c>
      <c r="S1776" s="52" t="str">
        <f t="shared" si="311"/>
        <v/>
      </c>
      <c r="T1776" s="81" t="str">
        <f t="shared" si="304"/>
        <v/>
      </c>
      <c r="U1776" s="53" t="str">
        <f>IF(S1776="","",COUNTIF($S$7:S1776,"該当２"))</f>
        <v/>
      </c>
      <c r="V1776" s="56" t="str">
        <f t="shared" si="305"/>
        <v/>
      </c>
      <c r="W1776" s="81" t="str">
        <f t="shared" si="306"/>
        <v/>
      </c>
      <c r="X1776" s="53" t="str">
        <f>IF(V1776="","",COUNTIF($V$7:V1776,"該当３"))</f>
        <v/>
      </c>
    </row>
    <row r="1777" spans="1:24">
      <c r="A1777" s="237">
        <v>2020601030</v>
      </c>
      <c r="B1777" s="237">
        <v>20</v>
      </c>
      <c r="C1777" s="238">
        <v>206</v>
      </c>
      <c r="D1777" s="239">
        <v>1</v>
      </c>
      <c r="E1777" s="238">
        <v>30</v>
      </c>
      <c r="F1777" s="237" t="s">
        <v>511</v>
      </c>
      <c r="G1777" s="237" t="s">
        <v>1910</v>
      </c>
      <c r="H1777" s="240" t="s">
        <v>4500</v>
      </c>
      <c r="I1777" s="237" t="s">
        <v>618</v>
      </c>
      <c r="J1777" s="51"/>
      <c r="K1777" s="52" t="str">
        <f t="shared" si="307"/>
        <v/>
      </c>
      <c r="L1777" s="81" t="str">
        <f t="shared" si="308"/>
        <v/>
      </c>
      <c r="M1777" s="53" t="str">
        <f>IF(K1777="","",COUNTIF($K$7:K1777,"ﾘｽﾄ１"))</f>
        <v/>
      </c>
      <c r="N1777" s="53" t="str">
        <f t="shared" si="309"/>
        <v/>
      </c>
      <c r="O1777" s="54" t="str">
        <f t="shared" si="310"/>
        <v/>
      </c>
      <c r="P1777" s="53" t="str">
        <f t="shared" si="301"/>
        <v/>
      </c>
      <c r="Q1777" s="52" t="str">
        <f t="shared" si="302"/>
        <v/>
      </c>
      <c r="R1777" s="55" t="str">
        <f t="shared" si="303"/>
        <v/>
      </c>
      <c r="S1777" s="52" t="str">
        <f t="shared" si="311"/>
        <v/>
      </c>
      <c r="T1777" s="81" t="str">
        <f t="shared" si="304"/>
        <v/>
      </c>
      <c r="U1777" s="53" t="str">
        <f>IF(S1777="","",COUNTIF($S$7:S1777,"該当２"))</f>
        <v/>
      </c>
      <c r="V1777" s="56" t="str">
        <f t="shared" si="305"/>
        <v/>
      </c>
      <c r="W1777" s="81" t="str">
        <f t="shared" si="306"/>
        <v/>
      </c>
      <c r="X1777" s="53" t="str">
        <f>IF(V1777="","",COUNTIF($V$7:V1777,"該当３"))</f>
        <v/>
      </c>
    </row>
    <row r="1778" spans="1:24">
      <c r="A1778" s="237">
        <v>2020601031</v>
      </c>
      <c r="B1778" s="237">
        <v>20</v>
      </c>
      <c r="C1778" s="238">
        <v>206</v>
      </c>
      <c r="D1778" s="239">
        <v>1</v>
      </c>
      <c r="E1778" s="238">
        <v>31</v>
      </c>
      <c r="F1778" s="237" t="s">
        <v>511</v>
      </c>
      <c r="G1778" s="237" t="s">
        <v>1910</v>
      </c>
      <c r="H1778" s="240" t="s">
        <v>4500</v>
      </c>
      <c r="I1778" s="237" t="s">
        <v>1932</v>
      </c>
      <c r="J1778" s="51"/>
      <c r="K1778" s="52" t="str">
        <f t="shared" si="307"/>
        <v/>
      </c>
      <c r="L1778" s="81" t="str">
        <f t="shared" si="308"/>
        <v/>
      </c>
      <c r="M1778" s="53" t="str">
        <f>IF(K1778="","",COUNTIF($K$7:K1778,"ﾘｽﾄ１"))</f>
        <v/>
      </c>
      <c r="N1778" s="53" t="str">
        <f t="shared" si="309"/>
        <v/>
      </c>
      <c r="O1778" s="54" t="str">
        <f t="shared" si="310"/>
        <v/>
      </c>
      <c r="P1778" s="53" t="str">
        <f t="shared" si="301"/>
        <v/>
      </c>
      <c r="Q1778" s="52" t="str">
        <f t="shared" si="302"/>
        <v/>
      </c>
      <c r="R1778" s="55" t="str">
        <f t="shared" si="303"/>
        <v/>
      </c>
      <c r="S1778" s="52" t="str">
        <f t="shared" si="311"/>
        <v/>
      </c>
      <c r="T1778" s="81" t="str">
        <f t="shared" si="304"/>
        <v/>
      </c>
      <c r="U1778" s="53" t="str">
        <f>IF(S1778="","",COUNTIF($S$7:S1778,"該当２"))</f>
        <v/>
      </c>
      <c r="V1778" s="56" t="str">
        <f t="shared" si="305"/>
        <v/>
      </c>
      <c r="W1778" s="81" t="str">
        <f t="shared" si="306"/>
        <v/>
      </c>
      <c r="X1778" s="53" t="str">
        <f>IF(V1778="","",COUNTIF($V$7:V1778,"該当３"))</f>
        <v/>
      </c>
    </row>
    <row r="1779" spans="1:24">
      <c r="A1779" s="237">
        <v>2020602000</v>
      </c>
      <c r="B1779" s="237">
        <v>20</v>
      </c>
      <c r="C1779" s="238">
        <v>206</v>
      </c>
      <c r="D1779" s="239">
        <v>2</v>
      </c>
      <c r="E1779" s="238">
        <v>0</v>
      </c>
      <c r="F1779" s="237" t="s">
        <v>511</v>
      </c>
      <c r="G1779" s="237" t="s">
        <v>1910</v>
      </c>
      <c r="H1779" s="237" t="s">
        <v>1933</v>
      </c>
      <c r="I1779" s="237"/>
      <c r="J1779" s="51"/>
      <c r="K1779" s="52" t="str">
        <f t="shared" si="307"/>
        <v/>
      </c>
      <c r="L1779" s="81" t="str">
        <f t="shared" si="308"/>
        <v/>
      </c>
      <c r="M1779" s="53" t="str">
        <f>IF(K1779="","",COUNTIF($K$7:K1779,"ﾘｽﾄ１"))</f>
        <v/>
      </c>
      <c r="N1779" s="53" t="str">
        <f t="shared" si="309"/>
        <v/>
      </c>
      <c r="O1779" s="54" t="str">
        <f t="shared" si="310"/>
        <v/>
      </c>
      <c r="P1779" s="53" t="str">
        <f t="shared" si="301"/>
        <v/>
      </c>
      <c r="Q1779" s="52" t="str">
        <f t="shared" si="302"/>
        <v/>
      </c>
      <c r="R1779" s="55" t="str">
        <f t="shared" si="303"/>
        <v/>
      </c>
      <c r="S1779" s="52" t="str">
        <f t="shared" si="311"/>
        <v/>
      </c>
      <c r="T1779" s="81" t="str">
        <f t="shared" si="304"/>
        <v/>
      </c>
      <c r="U1779" s="53" t="str">
        <f>IF(S1779="","",COUNTIF($S$7:S1779,"該当２"))</f>
        <v/>
      </c>
      <c r="V1779" s="56" t="str">
        <f t="shared" si="305"/>
        <v/>
      </c>
      <c r="W1779" s="81" t="str">
        <f t="shared" si="306"/>
        <v/>
      </c>
      <c r="X1779" s="53" t="str">
        <f>IF(V1779="","",COUNTIF($V$7:V1779,"該当３"))</f>
        <v/>
      </c>
    </row>
    <row r="1780" spans="1:24">
      <c r="A1780" s="237">
        <v>2020602001</v>
      </c>
      <c r="B1780" s="237">
        <v>20</v>
      </c>
      <c r="C1780" s="238">
        <v>206</v>
      </c>
      <c r="D1780" s="239">
        <v>2</v>
      </c>
      <c r="E1780" s="238">
        <v>1</v>
      </c>
      <c r="F1780" s="237" t="s">
        <v>511</v>
      </c>
      <c r="G1780" s="237" t="s">
        <v>1910</v>
      </c>
      <c r="H1780" s="237" t="s">
        <v>1933</v>
      </c>
      <c r="I1780" s="237" t="s">
        <v>1934</v>
      </c>
      <c r="J1780" s="51"/>
      <c r="K1780" s="52" t="str">
        <f t="shared" si="307"/>
        <v/>
      </c>
      <c r="L1780" s="81" t="str">
        <f t="shared" si="308"/>
        <v/>
      </c>
      <c r="M1780" s="53" t="str">
        <f>IF(K1780="","",COUNTIF($K$7:K1780,"ﾘｽﾄ１"))</f>
        <v/>
      </c>
      <c r="N1780" s="53" t="str">
        <f t="shared" si="309"/>
        <v/>
      </c>
      <c r="O1780" s="54" t="str">
        <f t="shared" si="310"/>
        <v/>
      </c>
      <c r="P1780" s="53" t="str">
        <f t="shared" si="301"/>
        <v/>
      </c>
      <c r="Q1780" s="52" t="str">
        <f t="shared" si="302"/>
        <v/>
      </c>
      <c r="R1780" s="55" t="str">
        <f t="shared" si="303"/>
        <v/>
      </c>
      <c r="S1780" s="52" t="str">
        <f t="shared" si="311"/>
        <v/>
      </c>
      <c r="T1780" s="81" t="str">
        <f t="shared" si="304"/>
        <v/>
      </c>
      <c r="U1780" s="53" t="str">
        <f>IF(S1780="","",COUNTIF($S$7:S1780,"該当２"))</f>
        <v/>
      </c>
      <c r="V1780" s="56" t="str">
        <f t="shared" si="305"/>
        <v/>
      </c>
      <c r="W1780" s="81" t="str">
        <f t="shared" si="306"/>
        <v/>
      </c>
      <c r="X1780" s="53" t="str">
        <f>IF(V1780="","",COUNTIF($V$7:V1780,"該当３"))</f>
        <v/>
      </c>
    </row>
    <row r="1781" spans="1:24">
      <c r="A1781" s="237">
        <v>2020602002</v>
      </c>
      <c r="B1781" s="237">
        <v>20</v>
      </c>
      <c r="C1781" s="238">
        <v>206</v>
      </c>
      <c r="D1781" s="239">
        <v>2</v>
      </c>
      <c r="E1781" s="238">
        <v>2</v>
      </c>
      <c r="F1781" s="237" t="s">
        <v>511</v>
      </c>
      <c r="G1781" s="237" t="s">
        <v>1910</v>
      </c>
      <c r="H1781" s="237" t="s">
        <v>1933</v>
      </c>
      <c r="I1781" s="237" t="s">
        <v>1935</v>
      </c>
      <c r="J1781" s="51"/>
      <c r="K1781" s="52" t="str">
        <f t="shared" si="307"/>
        <v/>
      </c>
      <c r="L1781" s="81" t="str">
        <f t="shared" si="308"/>
        <v/>
      </c>
      <c r="M1781" s="53" t="str">
        <f>IF(K1781="","",COUNTIF($K$7:K1781,"ﾘｽﾄ１"))</f>
        <v/>
      </c>
      <c r="N1781" s="53" t="str">
        <f t="shared" si="309"/>
        <v/>
      </c>
      <c r="O1781" s="54" t="str">
        <f t="shared" si="310"/>
        <v/>
      </c>
      <c r="P1781" s="53" t="str">
        <f t="shared" si="301"/>
        <v/>
      </c>
      <c r="Q1781" s="52" t="str">
        <f t="shared" si="302"/>
        <v/>
      </c>
      <c r="R1781" s="55" t="str">
        <f t="shared" si="303"/>
        <v/>
      </c>
      <c r="S1781" s="52" t="str">
        <f t="shared" si="311"/>
        <v/>
      </c>
      <c r="T1781" s="81" t="str">
        <f t="shared" si="304"/>
        <v/>
      </c>
      <c r="U1781" s="53" t="str">
        <f>IF(S1781="","",COUNTIF($S$7:S1781,"該当２"))</f>
        <v/>
      </c>
      <c r="V1781" s="56" t="str">
        <f t="shared" si="305"/>
        <v/>
      </c>
      <c r="W1781" s="81" t="str">
        <f t="shared" si="306"/>
        <v/>
      </c>
      <c r="X1781" s="53" t="str">
        <f>IF(V1781="","",COUNTIF($V$7:V1781,"該当３"))</f>
        <v/>
      </c>
    </row>
    <row r="1782" spans="1:24">
      <c r="A1782" s="237">
        <v>2020602003</v>
      </c>
      <c r="B1782" s="237">
        <v>20</v>
      </c>
      <c r="C1782" s="238">
        <v>206</v>
      </c>
      <c r="D1782" s="239">
        <v>2</v>
      </c>
      <c r="E1782" s="238">
        <v>3</v>
      </c>
      <c r="F1782" s="237" t="s">
        <v>511</v>
      </c>
      <c r="G1782" s="237" t="s">
        <v>1910</v>
      </c>
      <c r="H1782" s="237" t="s">
        <v>1933</v>
      </c>
      <c r="I1782" s="237" t="s">
        <v>1936</v>
      </c>
      <c r="J1782" s="51"/>
      <c r="K1782" s="52" t="str">
        <f t="shared" si="307"/>
        <v/>
      </c>
      <c r="L1782" s="81" t="str">
        <f t="shared" si="308"/>
        <v/>
      </c>
      <c r="M1782" s="53" t="str">
        <f>IF(K1782="","",COUNTIF($K$7:K1782,"ﾘｽﾄ１"))</f>
        <v/>
      </c>
      <c r="N1782" s="53" t="str">
        <f t="shared" si="309"/>
        <v/>
      </c>
      <c r="O1782" s="54" t="str">
        <f t="shared" si="310"/>
        <v/>
      </c>
      <c r="P1782" s="53" t="str">
        <f t="shared" si="301"/>
        <v/>
      </c>
      <c r="Q1782" s="52" t="str">
        <f t="shared" si="302"/>
        <v/>
      </c>
      <c r="R1782" s="55" t="str">
        <f t="shared" si="303"/>
        <v/>
      </c>
      <c r="S1782" s="52" t="str">
        <f t="shared" si="311"/>
        <v/>
      </c>
      <c r="T1782" s="81" t="str">
        <f t="shared" si="304"/>
        <v/>
      </c>
      <c r="U1782" s="53" t="str">
        <f>IF(S1782="","",COUNTIF($S$7:S1782,"該当２"))</f>
        <v/>
      </c>
      <c r="V1782" s="56" t="str">
        <f t="shared" si="305"/>
        <v/>
      </c>
      <c r="W1782" s="81" t="str">
        <f t="shared" si="306"/>
        <v/>
      </c>
      <c r="X1782" s="53" t="str">
        <f>IF(V1782="","",COUNTIF($V$7:V1782,"該当３"))</f>
        <v/>
      </c>
    </row>
    <row r="1783" spans="1:24">
      <c r="A1783" s="237">
        <v>2020602004</v>
      </c>
      <c r="B1783" s="237">
        <v>20</v>
      </c>
      <c r="C1783" s="238">
        <v>206</v>
      </c>
      <c r="D1783" s="239">
        <v>2</v>
      </c>
      <c r="E1783" s="238">
        <v>4</v>
      </c>
      <c r="F1783" s="237" t="s">
        <v>511</v>
      </c>
      <c r="G1783" s="237" t="s">
        <v>1910</v>
      </c>
      <c r="H1783" s="237" t="s">
        <v>1933</v>
      </c>
      <c r="I1783" s="237" t="s">
        <v>1937</v>
      </c>
      <c r="J1783" s="51"/>
      <c r="K1783" s="52" t="str">
        <f t="shared" si="307"/>
        <v/>
      </c>
      <c r="L1783" s="81" t="str">
        <f t="shared" si="308"/>
        <v/>
      </c>
      <c r="M1783" s="53" t="str">
        <f>IF(K1783="","",COUNTIF($K$7:K1783,"ﾘｽﾄ１"))</f>
        <v/>
      </c>
      <c r="N1783" s="53" t="str">
        <f t="shared" si="309"/>
        <v/>
      </c>
      <c r="O1783" s="54" t="str">
        <f t="shared" si="310"/>
        <v/>
      </c>
      <c r="P1783" s="53" t="str">
        <f t="shared" si="301"/>
        <v/>
      </c>
      <c r="Q1783" s="52" t="str">
        <f t="shared" si="302"/>
        <v/>
      </c>
      <c r="R1783" s="55" t="str">
        <f t="shared" si="303"/>
        <v/>
      </c>
      <c r="S1783" s="52" t="str">
        <f t="shared" si="311"/>
        <v/>
      </c>
      <c r="T1783" s="81" t="str">
        <f t="shared" si="304"/>
        <v/>
      </c>
      <c r="U1783" s="53" t="str">
        <f>IF(S1783="","",COUNTIF($S$7:S1783,"該当２"))</f>
        <v/>
      </c>
      <c r="V1783" s="56" t="str">
        <f t="shared" si="305"/>
        <v/>
      </c>
      <c r="W1783" s="81" t="str">
        <f t="shared" si="306"/>
        <v/>
      </c>
      <c r="X1783" s="53" t="str">
        <f>IF(V1783="","",COUNTIF($V$7:V1783,"該当３"))</f>
        <v/>
      </c>
    </row>
    <row r="1784" spans="1:24">
      <c r="A1784" s="237">
        <v>2020602005</v>
      </c>
      <c r="B1784" s="237">
        <v>20</v>
      </c>
      <c r="C1784" s="238">
        <v>206</v>
      </c>
      <c r="D1784" s="239">
        <v>2</v>
      </c>
      <c r="E1784" s="238">
        <v>5</v>
      </c>
      <c r="F1784" s="237" t="s">
        <v>511</v>
      </c>
      <c r="G1784" s="237" t="s">
        <v>1910</v>
      </c>
      <c r="H1784" s="237" t="s">
        <v>1933</v>
      </c>
      <c r="I1784" s="237" t="s">
        <v>1938</v>
      </c>
      <c r="J1784" s="51"/>
      <c r="K1784" s="52" t="str">
        <f t="shared" si="307"/>
        <v/>
      </c>
      <c r="L1784" s="81" t="str">
        <f t="shared" si="308"/>
        <v/>
      </c>
      <c r="M1784" s="53" t="str">
        <f>IF(K1784="","",COUNTIF($K$7:K1784,"ﾘｽﾄ１"))</f>
        <v/>
      </c>
      <c r="N1784" s="53" t="str">
        <f t="shared" si="309"/>
        <v/>
      </c>
      <c r="O1784" s="54" t="str">
        <f t="shared" si="310"/>
        <v/>
      </c>
      <c r="P1784" s="53" t="str">
        <f t="shared" si="301"/>
        <v/>
      </c>
      <c r="Q1784" s="52" t="str">
        <f t="shared" si="302"/>
        <v/>
      </c>
      <c r="R1784" s="55" t="str">
        <f t="shared" si="303"/>
        <v/>
      </c>
      <c r="S1784" s="52" t="str">
        <f t="shared" si="311"/>
        <v/>
      </c>
      <c r="T1784" s="81" t="str">
        <f t="shared" si="304"/>
        <v/>
      </c>
      <c r="U1784" s="53" t="str">
        <f>IF(S1784="","",COUNTIF($S$7:S1784,"該当２"))</f>
        <v/>
      </c>
      <c r="V1784" s="56" t="str">
        <f t="shared" si="305"/>
        <v/>
      </c>
      <c r="W1784" s="81" t="str">
        <f t="shared" si="306"/>
        <v/>
      </c>
      <c r="X1784" s="53" t="str">
        <f>IF(V1784="","",COUNTIF($V$7:V1784,"該当３"))</f>
        <v/>
      </c>
    </row>
    <row r="1785" spans="1:24">
      <c r="A1785" s="237">
        <v>2020603000</v>
      </c>
      <c r="B1785" s="237">
        <v>20</v>
      </c>
      <c r="C1785" s="238">
        <v>206</v>
      </c>
      <c r="D1785" s="239">
        <v>3</v>
      </c>
      <c r="E1785" s="238">
        <v>0</v>
      </c>
      <c r="F1785" s="237" t="s">
        <v>511</v>
      </c>
      <c r="G1785" s="237" t="s">
        <v>1910</v>
      </c>
      <c r="H1785" s="237" t="s">
        <v>1939</v>
      </c>
      <c r="I1785" s="237"/>
      <c r="J1785" s="51"/>
      <c r="K1785" s="52" t="str">
        <f t="shared" si="307"/>
        <v/>
      </c>
      <c r="L1785" s="81" t="str">
        <f t="shared" si="308"/>
        <v/>
      </c>
      <c r="M1785" s="53" t="str">
        <f>IF(K1785="","",COUNTIF($K$7:K1785,"ﾘｽﾄ１"))</f>
        <v/>
      </c>
      <c r="N1785" s="53" t="str">
        <f t="shared" si="309"/>
        <v/>
      </c>
      <c r="O1785" s="54" t="str">
        <f t="shared" si="310"/>
        <v/>
      </c>
      <c r="P1785" s="53" t="str">
        <f t="shared" si="301"/>
        <v/>
      </c>
      <c r="Q1785" s="52" t="str">
        <f t="shared" si="302"/>
        <v/>
      </c>
      <c r="R1785" s="55" t="str">
        <f t="shared" si="303"/>
        <v/>
      </c>
      <c r="S1785" s="52" t="str">
        <f t="shared" si="311"/>
        <v/>
      </c>
      <c r="T1785" s="81" t="str">
        <f t="shared" si="304"/>
        <v/>
      </c>
      <c r="U1785" s="53" t="str">
        <f>IF(S1785="","",COUNTIF($S$7:S1785,"該当２"))</f>
        <v/>
      </c>
      <c r="V1785" s="56" t="str">
        <f t="shared" si="305"/>
        <v/>
      </c>
      <c r="W1785" s="81" t="str">
        <f t="shared" si="306"/>
        <v/>
      </c>
      <c r="X1785" s="53" t="str">
        <f>IF(V1785="","",COUNTIF($V$7:V1785,"該当３"))</f>
        <v/>
      </c>
    </row>
    <row r="1786" spans="1:24">
      <c r="A1786" s="237">
        <v>2020603001</v>
      </c>
      <c r="B1786" s="237">
        <v>20</v>
      </c>
      <c r="C1786" s="238">
        <v>206</v>
      </c>
      <c r="D1786" s="239">
        <v>3</v>
      </c>
      <c r="E1786" s="238">
        <v>1</v>
      </c>
      <c r="F1786" s="237" t="s">
        <v>511</v>
      </c>
      <c r="G1786" s="237" t="s">
        <v>1910</v>
      </c>
      <c r="H1786" s="237" t="s">
        <v>1939</v>
      </c>
      <c r="I1786" s="237" t="s">
        <v>432</v>
      </c>
      <c r="J1786" s="51"/>
      <c r="K1786" s="52" t="str">
        <f t="shared" si="307"/>
        <v/>
      </c>
      <c r="L1786" s="81" t="str">
        <f t="shared" si="308"/>
        <v/>
      </c>
      <c r="M1786" s="53" t="str">
        <f>IF(K1786="","",COUNTIF($K$7:K1786,"ﾘｽﾄ１"))</f>
        <v/>
      </c>
      <c r="N1786" s="53" t="str">
        <f t="shared" si="309"/>
        <v/>
      </c>
      <c r="O1786" s="54" t="str">
        <f t="shared" si="310"/>
        <v/>
      </c>
      <c r="P1786" s="53" t="str">
        <f t="shared" si="301"/>
        <v/>
      </c>
      <c r="Q1786" s="52" t="str">
        <f t="shared" si="302"/>
        <v/>
      </c>
      <c r="R1786" s="55" t="str">
        <f t="shared" si="303"/>
        <v/>
      </c>
      <c r="S1786" s="52" t="str">
        <f t="shared" si="311"/>
        <v/>
      </c>
      <c r="T1786" s="81" t="str">
        <f t="shared" si="304"/>
        <v/>
      </c>
      <c r="U1786" s="53" t="str">
        <f>IF(S1786="","",COUNTIF($S$7:S1786,"該当２"))</f>
        <v/>
      </c>
      <c r="V1786" s="56" t="str">
        <f t="shared" si="305"/>
        <v/>
      </c>
      <c r="W1786" s="81" t="str">
        <f t="shared" si="306"/>
        <v/>
      </c>
      <c r="X1786" s="53" t="str">
        <f>IF(V1786="","",COUNTIF($V$7:V1786,"該当３"))</f>
        <v/>
      </c>
    </row>
    <row r="1787" spans="1:24">
      <c r="A1787" s="237">
        <v>2020603002</v>
      </c>
      <c r="B1787" s="237">
        <v>20</v>
      </c>
      <c r="C1787" s="238">
        <v>206</v>
      </c>
      <c r="D1787" s="239">
        <v>3</v>
      </c>
      <c r="E1787" s="238">
        <v>2</v>
      </c>
      <c r="F1787" s="237" t="s">
        <v>511</v>
      </c>
      <c r="G1787" s="237" t="s">
        <v>1910</v>
      </c>
      <c r="H1787" s="237" t="s">
        <v>1939</v>
      </c>
      <c r="I1787" s="237" t="s">
        <v>1940</v>
      </c>
      <c r="J1787" s="51"/>
      <c r="K1787" s="52" t="str">
        <f t="shared" si="307"/>
        <v/>
      </c>
      <c r="L1787" s="81" t="str">
        <f t="shared" si="308"/>
        <v/>
      </c>
      <c r="M1787" s="53" t="str">
        <f>IF(K1787="","",COUNTIF($K$7:K1787,"ﾘｽﾄ１"))</f>
        <v/>
      </c>
      <c r="N1787" s="53" t="str">
        <f t="shared" si="309"/>
        <v/>
      </c>
      <c r="O1787" s="54" t="str">
        <f t="shared" si="310"/>
        <v/>
      </c>
      <c r="P1787" s="53" t="str">
        <f t="shared" si="301"/>
        <v/>
      </c>
      <c r="Q1787" s="52" t="str">
        <f t="shared" si="302"/>
        <v/>
      </c>
      <c r="R1787" s="55" t="str">
        <f t="shared" si="303"/>
        <v/>
      </c>
      <c r="S1787" s="52" t="str">
        <f t="shared" si="311"/>
        <v/>
      </c>
      <c r="T1787" s="81" t="str">
        <f t="shared" si="304"/>
        <v/>
      </c>
      <c r="U1787" s="53" t="str">
        <f>IF(S1787="","",COUNTIF($S$7:S1787,"該当２"))</f>
        <v/>
      </c>
      <c r="V1787" s="56" t="str">
        <f t="shared" si="305"/>
        <v/>
      </c>
      <c r="W1787" s="81" t="str">
        <f t="shared" si="306"/>
        <v/>
      </c>
      <c r="X1787" s="53" t="str">
        <f>IF(V1787="","",COUNTIF($V$7:V1787,"該当３"))</f>
        <v/>
      </c>
    </row>
    <row r="1788" spans="1:24">
      <c r="A1788" s="237">
        <v>2020603003</v>
      </c>
      <c r="B1788" s="237">
        <v>20</v>
      </c>
      <c r="C1788" s="238">
        <v>206</v>
      </c>
      <c r="D1788" s="239">
        <v>3</v>
      </c>
      <c r="E1788" s="238">
        <v>3</v>
      </c>
      <c r="F1788" s="237" t="s">
        <v>511</v>
      </c>
      <c r="G1788" s="237" t="s">
        <v>1910</v>
      </c>
      <c r="H1788" s="237" t="s">
        <v>1939</v>
      </c>
      <c r="I1788" s="237" t="s">
        <v>1941</v>
      </c>
      <c r="J1788" s="51"/>
      <c r="K1788" s="52" t="str">
        <f t="shared" si="307"/>
        <v/>
      </c>
      <c r="L1788" s="81" t="str">
        <f t="shared" si="308"/>
        <v/>
      </c>
      <c r="M1788" s="53" t="str">
        <f>IF(K1788="","",COUNTIF($K$7:K1788,"ﾘｽﾄ１"))</f>
        <v/>
      </c>
      <c r="N1788" s="53" t="str">
        <f t="shared" si="309"/>
        <v/>
      </c>
      <c r="O1788" s="54" t="str">
        <f t="shared" si="310"/>
        <v/>
      </c>
      <c r="P1788" s="53" t="str">
        <f t="shared" si="301"/>
        <v/>
      </c>
      <c r="Q1788" s="52" t="str">
        <f t="shared" si="302"/>
        <v/>
      </c>
      <c r="R1788" s="55" t="str">
        <f t="shared" si="303"/>
        <v/>
      </c>
      <c r="S1788" s="52" t="str">
        <f t="shared" si="311"/>
        <v/>
      </c>
      <c r="T1788" s="81" t="str">
        <f t="shared" si="304"/>
        <v/>
      </c>
      <c r="U1788" s="53" t="str">
        <f>IF(S1788="","",COUNTIF($S$7:S1788,"該当２"))</f>
        <v/>
      </c>
      <c r="V1788" s="56" t="str">
        <f t="shared" si="305"/>
        <v/>
      </c>
      <c r="W1788" s="81" t="str">
        <f t="shared" si="306"/>
        <v/>
      </c>
      <c r="X1788" s="53" t="str">
        <f>IF(V1788="","",COUNTIF($V$7:V1788,"該当３"))</f>
        <v/>
      </c>
    </row>
    <row r="1789" spans="1:24">
      <c r="A1789" s="237">
        <v>2020603004</v>
      </c>
      <c r="B1789" s="237">
        <v>20</v>
      </c>
      <c r="C1789" s="238">
        <v>206</v>
      </c>
      <c r="D1789" s="239">
        <v>3</v>
      </c>
      <c r="E1789" s="238">
        <v>4</v>
      </c>
      <c r="F1789" s="237" t="s">
        <v>511</v>
      </c>
      <c r="G1789" s="237" t="s">
        <v>1910</v>
      </c>
      <c r="H1789" s="237" t="s">
        <v>1939</v>
      </c>
      <c r="I1789" s="237" t="s">
        <v>1942</v>
      </c>
      <c r="J1789" s="51"/>
      <c r="K1789" s="52" t="str">
        <f t="shared" si="307"/>
        <v/>
      </c>
      <c r="L1789" s="81" t="str">
        <f t="shared" si="308"/>
        <v/>
      </c>
      <c r="M1789" s="53" t="str">
        <f>IF(K1789="","",COUNTIF($K$7:K1789,"ﾘｽﾄ１"))</f>
        <v/>
      </c>
      <c r="N1789" s="53" t="str">
        <f t="shared" si="309"/>
        <v/>
      </c>
      <c r="O1789" s="54" t="str">
        <f t="shared" si="310"/>
        <v/>
      </c>
      <c r="P1789" s="53" t="str">
        <f t="shared" si="301"/>
        <v/>
      </c>
      <c r="Q1789" s="52" t="str">
        <f t="shared" si="302"/>
        <v/>
      </c>
      <c r="R1789" s="55" t="str">
        <f t="shared" si="303"/>
        <v/>
      </c>
      <c r="S1789" s="52" t="str">
        <f t="shared" si="311"/>
        <v/>
      </c>
      <c r="T1789" s="81" t="str">
        <f t="shared" si="304"/>
        <v/>
      </c>
      <c r="U1789" s="53" t="str">
        <f>IF(S1789="","",COUNTIF($S$7:S1789,"該当２"))</f>
        <v/>
      </c>
      <c r="V1789" s="56" t="str">
        <f t="shared" si="305"/>
        <v/>
      </c>
      <c r="W1789" s="81" t="str">
        <f t="shared" si="306"/>
        <v/>
      </c>
      <c r="X1789" s="53" t="str">
        <f>IF(V1789="","",COUNTIF($V$7:V1789,"該当３"))</f>
        <v/>
      </c>
    </row>
    <row r="1790" spans="1:24">
      <c r="A1790" s="237">
        <v>2020603005</v>
      </c>
      <c r="B1790" s="237">
        <v>20</v>
      </c>
      <c r="C1790" s="238">
        <v>206</v>
      </c>
      <c r="D1790" s="239">
        <v>3</v>
      </c>
      <c r="E1790" s="238">
        <v>5</v>
      </c>
      <c r="F1790" s="237" t="s">
        <v>511</v>
      </c>
      <c r="G1790" s="237" t="s">
        <v>1910</v>
      </c>
      <c r="H1790" s="237" t="s">
        <v>1939</v>
      </c>
      <c r="I1790" s="237" t="s">
        <v>1943</v>
      </c>
      <c r="J1790" s="51"/>
      <c r="K1790" s="52" t="str">
        <f t="shared" si="307"/>
        <v/>
      </c>
      <c r="L1790" s="81" t="str">
        <f t="shared" si="308"/>
        <v/>
      </c>
      <c r="M1790" s="53" t="str">
        <f>IF(K1790="","",COUNTIF($K$7:K1790,"ﾘｽﾄ１"))</f>
        <v/>
      </c>
      <c r="N1790" s="53" t="str">
        <f t="shared" si="309"/>
        <v/>
      </c>
      <c r="O1790" s="54" t="str">
        <f t="shared" si="310"/>
        <v/>
      </c>
      <c r="P1790" s="53" t="str">
        <f t="shared" si="301"/>
        <v/>
      </c>
      <c r="Q1790" s="52" t="str">
        <f t="shared" si="302"/>
        <v/>
      </c>
      <c r="R1790" s="55" t="str">
        <f t="shared" si="303"/>
        <v/>
      </c>
      <c r="S1790" s="52" t="str">
        <f t="shared" si="311"/>
        <v/>
      </c>
      <c r="T1790" s="81" t="str">
        <f t="shared" si="304"/>
        <v/>
      </c>
      <c r="U1790" s="53" t="str">
        <f>IF(S1790="","",COUNTIF($S$7:S1790,"該当２"))</f>
        <v/>
      </c>
      <c r="V1790" s="56" t="str">
        <f t="shared" si="305"/>
        <v/>
      </c>
      <c r="W1790" s="81" t="str">
        <f t="shared" si="306"/>
        <v/>
      </c>
      <c r="X1790" s="53" t="str">
        <f>IF(V1790="","",COUNTIF($V$7:V1790,"該当３"))</f>
        <v/>
      </c>
    </row>
    <row r="1791" spans="1:24">
      <c r="A1791" s="237">
        <v>2020603006</v>
      </c>
      <c r="B1791" s="237">
        <v>20</v>
      </c>
      <c r="C1791" s="238">
        <v>206</v>
      </c>
      <c r="D1791" s="239">
        <v>3</v>
      </c>
      <c r="E1791" s="238">
        <v>6</v>
      </c>
      <c r="F1791" s="237" t="s">
        <v>511</v>
      </c>
      <c r="G1791" s="237" t="s">
        <v>1910</v>
      </c>
      <c r="H1791" s="237" t="s">
        <v>1939</v>
      </c>
      <c r="I1791" s="237" t="s">
        <v>1944</v>
      </c>
      <c r="J1791" s="51"/>
      <c r="K1791" s="52" t="str">
        <f t="shared" si="307"/>
        <v/>
      </c>
      <c r="L1791" s="81" t="str">
        <f t="shared" si="308"/>
        <v/>
      </c>
      <c r="M1791" s="53" t="str">
        <f>IF(K1791="","",COUNTIF($K$7:K1791,"ﾘｽﾄ１"))</f>
        <v/>
      </c>
      <c r="N1791" s="53" t="str">
        <f t="shared" si="309"/>
        <v/>
      </c>
      <c r="O1791" s="54" t="str">
        <f t="shared" si="310"/>
        <v/>
      </c>
      <c r="P1791" s="53" t="str">
        <f t="shared" si="301"/>
        <v/>
      </c>
      <c r="Q1791" s="52" t="str">
        <f t="shared" si="302"/>
        <v/>
      </c>
      <c r="R1791" s="55" t="str">
        <f t="shared" si="303"/>
        <v/>
      </c>
      <c r="S1791" s="52" t="str">
        <f t="shared" si="311"/>
        <v/>
      </c>
      <c r="T1791" s="81" t="str">
        <f t="shared" si="304"/>
        <v/>
      </c>
      <c r="U1791" s="53" t="str">
        <f>IF(S1791="","",COUNTIF($S$7:S1791,"該当２"))</f>
        <v/>
      </c>
      <c r="V1791" s="56" t="str">
        <f t="shared" si="305"/>
        <v/>
      </c>
      <c r="W1791" s="81" t="str">
        <f t="shared" si="306"/>
        <v/>
      </c>
      <c r="X1791" s="53" t="str">
        <f>IF(V1791="","",COUNTIF($V$7:V1791,"該当３"))</f>
        <v/>
      </c>
    </row>
    <row r="1792" spans="1:24">
      <c r="A1792" s="237">
        <v>2020603007</v>
      </c>
      <c r="B1792" s="237">
        <v>20</v>
      </c>
      <c r="C1792" s="238">
        <v>206</v>
      </c>
      <c r="D1792" s="239">
        <v>3</v>
      </c>
      <c r="E1792" s="238">
        <v>7</v>
      </c>
      <c r="F1792" s="237" t="s">
        <v>511</v>
      </c>
      <c r="G1792" s="237" t="s">
        <v>1910</v>
      </c>
      <c r="H1792" s="237" t="s">
        <v>1939</v>
      </c>
      <c r="I1792" s="237" t="s">
        <v>1945</v>
      </c>
      <c r="J1792" s="51"/>
      <c r="K1792" s="52" t="str">
        <f t="shared" si="307"/>
        <v/>
      </c>
      <c r="L1792" s="81" t="str">
        <f t="shared" si="308"/>
        <v/>
      </c>
      <c r="M1792" s="53" t="str">
        <f>IF(K1792="","",COUNTIF($K$7:K1792,"ﾘｽﾄ１"))</f>
        <v/>
      </c>
      <c r="N1792" s="53" t="str">
        <f t="shared" si="309"/>
        <v/>
      </c>
      <c r="O1792" s="54" t="str">
        <f t="shared" si="310"/>
        <v/>
      </c>
      <c r="P1792" s="53" t="str">
        <f t="shared" si="301"/>
        <v/>
      </c>
      <c r="Q1792" s="52" t="str">
        <f t="shared" si="302"/>
        <v/>
      </c>
      <c r="R1792" s="55" t="str">
        <f t="shared" si="303"/>
        <v/>
      </c>
      <c r="S1792" s="52" t="str">
        <f t="shared" si="311"/>
        <v/>
      </c>
      <c r="T1792" s="81" t="str">
        <f t="shared" si="304"/>
        <v/>
      </c>
      <c r="U1792" s="53" t="str">
        <f>IF(S1792="","",COUNTIF($S$7:S1792,"該当２"))</f>
        <v/>
      </c>
      <c r="V1792" s="56" t="str">
        <f t="shared" si="305"/>
        <v/>
      </c>
      <c r="W1792" s="81" t="str">
        <f t="shared" si="306"/>
        <v/>
      </c>
      <c r="X1792" s="53" t="str">
        <f>IF(V1792="","",COUNTIF($V$7:V1792,"該当３"))</f>
        <v/>
      </c>
    </row>
    <row r="1793" spans="1:24">
      <c r="A1793" s="237">
        <v>2020603008</v>
      </c>
      <c r="B1793" s="237">
        <v>20</v>
      </c>
      <c r="C1793" s="238">
        <v>206</v>
      </c>
      <c r="D1793" s="239">
        <v>3</v>
      </c>
      <c r="E1793" s="238">
        <v>8</v>
      </c>
      <c r="F1793" s="237" t="s">
        <v>511</v>
      </c>
      <c r="G1793" s="237" t="s">
        <v>1910</v>
      </c>
      <c r="H1793" s="237" t="s">
        <v>1939</v>
      </c>
      <c r="I1793" s="237" t="s">
        <v>1830</v>
      </c>
      <c r="J1793" s="51"/>
      <c r="K1793" s="52" t="str">
        <f t="shared" si="307"/>
        <v/>
      </c>
      <c r="L1793" s="81" t="str">
        <f t="shared" si="308"/>
        <v/>
      </c>
      <c r="M1793" s="53" t="str">
        <f>IF(K1793="","",COUNTIF($K$7:K1793,"ﾘｽﾄ１"))</f>
        <v/>
      </c>
      <c r="N1793" s="53" t="str">
        <f t="shared" si="309"/>
        <v/>
      </c>
      <c r="O1793" s="54" t="str">
        <f t="shared" si="310"/>
        <v/>
      </c>
      <c r="P1793" s="53" t="str">
        <f t="shared" si="301"/>
        <v/>
      </c>
      <c r="Q1793" s="52" t="str">
        <f t="shared" si="302"/>
        <v/>
      </c>
      <c r="R1793" s="55" t="str">
        <f t="shared" si="303"/>
        <v/>
      </c>
      <c r="S1793" s="52" t="str">
        <f t="shared" si="311"/>
        <v/>
      </c>
      <c r="T1793" s="81" t="str">
        <f t="shared" si="304"/>
        <v/>
      </c>
      <c r="U1793" s="53" t="str">
        <f>IF(S1793="","",COUNTIF($S$7:S1793,"該当２"))</f>
        <v/>
      </c>
      <c r="V1793" s="56" t="str">
        <f t="shared" si="305"/>
        <v/>
      </c>
      <c r="W1793" s="81" t="str">
        <f t="shared" si="306"/>
        <v/>
      </c>
      <c r="X1793" s="53" t="str">
        <f>IF(V1793="","",COUNTIF($V$7:V1793,"該当３"))</f>
        <v/>
      </c>
    </row>
    <row r="1794" spans="1:24">
      <c r="A1794" s="237">
        <v>2020700000</v>
      </c>
      <c r="B1794" s="237">
        <v>20</v>
      </c>
      <c r="C1794" s="238">
        <v>207</v>
      </c>
      <c r="D1794" s="239">
        <v>0</v>
      </c>
      <c r="E1794" s="238">
        <v>0</v>
      </c>
      <c r="F1794" s="237" t="s">
        <v>511</v>
      </c>
      <c r="G1794" s="237" t="s">
        <v>1946</v>
      </c>
      <c r="H1794" s="237"/>
      <c r="I1794" s="237"/>
      <c r="J1794" s="51"/>
      <c r="K1794" s="52" t="str">
        <f t="shared" si="307"/>
        <v>ﾘｽﾄ１</v>
      </c>
      <c r="L1794" s="81" t="str">
        <f t="shared" si="308"/>
        <v>須坂市</v>
      </c>
      <c r="M1794" s="53">
        <f>IF(K1794="","",COUNTIF($K$7:K1794,"ﾘｽﾄ１"))</f>
        <v>7</v>
      </c>
      <c r="N1794" s="53" t="str">
        <f t="shared" si="309"/>
        <v/>
      </c>
      <c r="O1794" s="54" t="str">
        <f t="shared" si="310"/>
        <v/>
      </c>
      <c r="P1794" s="53" t="str">
        <f t="shared" si="301"/>
        <v/>
      </c>
      <c r="Q1794" s="52" t="str">
        <f t="shared" si="302"/>
        <v/>
      </c>
      <c r="R1794" s="55" t="str">
        <f t="shared" si="303"/>
        <v/>
      </c>
      <c r="S1794" s="52" t="str">
        <f t="shared" si="311"/>
        <v/>
      </c>
      <c r="T1794" s="81" t="str">
        <f t="shared" si="304"/>
        <v/>
      </c>
      <c r="U1794" s="53" t="str">
        <f>IF(S1794="","",COUNTIF($S$7:S1794,"該当２"))</f>
        <v/>
      </c>
      <c r="V1794" s="56" t="str">
        <f t="shared" si="305"/>
        <v/>
      </c>
      <c r="W1794" s="81" t="str">
        <f t="shared" si="306"/>
        <v/>
      </c>
      <c r="X1794" s="53" t="str">
        <f>IF(V1794="","",COUNTIF($V$7:V1794,"該当３"))</f>
        <v/>
      </c>
    </row>
    <row r="1795" spans="1:24">
      <c r="A1795" s="237">
        <v>2020701000</v>
      </c>
      <c r="B1795" s="237">
        <v>20</v>
      </c>
      <c r="C1795" s="238">
        <v>207</v>
      </c>
      <c r="D1795" s="239">
        <v>1</v>
      </c>
      <c r="E1795" s="238">
        <v>0</v>
      </c>
      <c r="F1795" s="237" t="s">
        <v>511</v>
      </c>
      <c r="G1795" s="237" t="s">
        <v>1946</v>
      </c>
      <c r="H1795" s="237" t="s">
        <v>1947</v>
      </c>
      <c r="I1795" s="237"/>
      <c r="J1795" s="51"/>
      <c r="K1795" s="52" t="str">
        <f t="shared" si="307"/>
        <v/>
      </c>
      <c r="L1795" s="81" t="str">
        <f t="shared" si="308"/>
        <v/>
      </c>
      <c r="M1795" s="53" t="str">
        <f>IF(K1795="","",COUNTIF($K$7:K1795,"ﾘｽﾄ１"))</f>
        <v/>
      </c>
      <c r="N1795" s="53" t="str">
        <f t="shared" si="309"/>
        <v/>
      </c>
      <c r="O1795" s="54" t="str">
        <f t="shared" si="310"/>
        <v/>
      </c>
      <c r="P1795" s="53" t="str">
        <f t="shared" si="301"/>
        <v/>
      </c>
      <c r="Q1795" s="52" t="str">
        <f t="shared" si="302"/>
        <v/>
      </c>
      <c r="R1795" s="55" t="str">
        <f t="shared" si="303"/>
        <v/>
      </c>
      <c r="S1795" s="52" t="str">
        <f t="shared" si="311"/>
        <v/>
      </c>
      <c r="T1795" s="81" t="str">
        <f t="shared" si="304"/>
        <v/>
      </c>
      <c r="U1795" s="53" t="str">
        <f>IF(S1795="","",COUNTIF($S$7:S1795,"該当２"))</f>
        <v/>
      </c>
      <c r="V1795" s="56" t="str">
        <f t="shared" si="305"/>
        <v/>
      </c>
      <c r="W1795" s="81" t="str">
        <f t="shared" si="306"/>
        <v/>
      </c>
      <c r="X1795" s="53" t="str">
        <f>IF(V1795="","",COUNTIF($V$7:V1795,"該当３"))</f>
        <v/>
      </c>
    </row>
    <row r="1796" spans="1:24">
      <c r="A1796" s="237">
        <v>2020701001</v>
      </c>
      <c r="B1796" s="237">
        <v>20</v>
      </c>
      <c r="C1796" s="238">
        <v>207</v>
      </c>
      <c r="D1796" s="239">
        <v>1</v>
      </c>
      <c r="E1796" s="238">
        <v>1</v>
      </c>
      <c r="F1796" s="237" t="s">
        <v>511</v>
      </c>
      <c r="G1796" s="237" t="s">
        <v>1946</v>
      </c>
      <c r="H1796" s="237" t="s">
        <v>1947</v>
      </c>
      <c r="I1796" s="237" t="s">
        <v>421</v>
      </c>
      <c r="J1796" s="51"/>
      <c r="K1796" s="52" t="str">
        <f t="shared" si="307"/>
        <v/>
      </c>
      <c r="L1796" s="81" t="str">
        <f t="shared" si="308"/>
        <v/>
      </c>
      <c r="M1796" s="53" t="str">
        <f>IF(K1796="","",COUNTIF($K$7:K1796,"ﾘｽﾄ１"))</f>
        <v/>
      </c>
      <c r="N1796" s="53" t="str">
        <f t="shared" si="309"/>
        <v/>
      </c>
      <c r="O1796" s="54" t="str">
        <f t="shared" si="310"/>
        <v/>
      </c>
      <c r="P1796" s="53" t="str">
        <f t="shared" si="301"/>
        <v/>
      </c>
      <c r="Q1796" s="52" t="str">
        <f t="shared" si="302"/>
        <v/>
      </c>
      <c r="R1796" s="55" t="str">
        <f t="shared" si="303"/>
        <v/>
      </c>
      <c r="S1796" s="52" t="str">
        <f t="shared" si="311"/>
        <v/>
      </c>
      <c r="T1796" s="81" t="str">
        <f t="shared" si="304"/>
        <v/>
      </c>
      <c r="U1796" s="53" t="str">
        <f>IF(S1796="","",COUNTIF($S$7:S1796,"該当２"))</f>
        <v/>
      </c>
      <c r="V1796" s="56" t="str">
        <f t="shared" si="305"/>
        <v/>
      </c>
      <c r="W1796" s="81" t="str">
        <f t="shared" si="306"/>
        <v/>
      </c>
      <c r="X1796" s="53" t="str">
        <f>IF(V1796="","",COUNTIF($V$7:V1796,"該当３"))</f>
        <v/>
      </c>
    </row>
    <row r="1797" spans="1:24">
      <c r="A1797" s="237">
        <v>2020701002</v>
      </c>
      <c r="B1797" s="237">
        <v>20</v>
      </c>
      <c r="C1797" s="238">
        <v>207</v>
      </c>
      <c r="D1797" s="239">
        <v>1</v>
      </c>
      <c r="E1797" s="238">
        <v>2</v>
      </c>
      <c r="F1797" s="237" t="s">
        <v>511</v>
      </c>
      <c r="G1797" s="237" t="s">
        <v>1946</v>
      </c>
      <c r="H1797" s="237" t="s">
        <v>1947</v>
      </c>
      <c r="I1797" s="237" t="s">
        <v>287</v>
      </c>
      <c r="J1797" s="51"/>
      <c r="K1797" s="52" t="str">
        <f t="shared" si="307"/>
        <v/>
      </c>
      <c r="L1797" s="81" t="str">
        <f t="shared" si="308"/>
        <v/>
      </c>
      <c r="M1797" s="53" t="str">
        <f>IF(K1797="","",COUNTIF($K$7:K1797,"ﾘｽﾄ１"))</f>
        <v/>
      </c>
      <c r="N1797" s="53" t="str">
        <f t="shared" si="309"/>
        <v/>
      </c>
      <c r="O1797" s="54" t="str">
        <f t="shared" si="310"/>
        <v/>
      </c>
      <c r="P1797" s="53" t="str">
        <f t="shared" si="301"/>
        <v/>
      </c>
      <c r="Q1797" s="52" t="str">
        <f t="shared" si="302"/>
        <v/>
      </c>
      <c r="R1797" s="55" t="str">
        <f t="shared" si="303"/>
        <v/>
      </c>
      <c r="S1797" s="52" t="str">
        <f t="shared" si="311"/>
        <v/>
      </c>
      <c r="T1797" s="81" t="str">
        <f t="shared" si="304"/>
        <v/>
      </c>
      <c r="U1797" s="53" t="str">
        <f>IF(S1797="","",COUNTIF($S$7:S1797,"該当２"))</f>
        <v/>
      </c>
      <c r="V1797" s="56" t="str">
        <f t="shared" si="305"/>
        <v/>
      </c>
      <c r="W1797" s="81" t="str">
        <f t="shared" si="306"/>
        <v/>
      </c>
      <c r="X1797" s="53" t="str">
        <f>IF(V1797="","",COUNTIF($V$7:V1797,"該当３"))</f>
        <v/>
      </c>
    </row>
    <row r="1798" spans="1:24">
      <c r="A1798" s="237">
        <v>2020701003</v>
      </c>
      <c r="B1798" s="237">
        <v>20</v>
      </c>
      <c r="C1798" s="238">
        <v>207</v>
      </c>
      <c r="D1798" s="239">
        <v>1</v>
      </c>
      <c r="E1798" s="238">
        <v>3</v>
      </c>
      <c r="F1798" s="237" t="s">
        <v>511</v>
      </c>
      <c r="G1798" s="237" t="s">
        <v>1946</v>
      </c>
      <c r="H1798" s="237" t="s">
        <v>1947</v>
      </c>
      <c r="I1798" s="237" t="s">
        <v>1948</v>
      </c>
      <c r="J1798" s="51"/>
      <c r="K1798" s="52" t="str">
        <f t="shared" si="307"/>
        <v/>
      </c>
      <c r="L1798" s="81" t="str">
        <f t="shared" si="308"/>
        <v/>
      </c>
      <c r="M1798" s="53" t="str">
        <f>IF(K1798="","",COUNTIF($K$7:K1798,"ﾘｽﾄ１"))</f>
        <v/>
      </c>
      <c r="N1798" s="53" t="str">
        <f t="shared" si="309"/>
        <v/>
      </c>
      <c r="O1798" s="54" t="str">
        <f t="shared" si="310"/>
        <v/>
      </c>
      <c r="P1798" s="53" t="str">
        <f t="shared" si="301"/>
        <v/>
      </c>
      <c r="Q1798" s="52" t="str">
        <f t="shared" si="302"/>
        <v/>
      </c>
      <c r="R1798" s="55" t="str">
        <f t="shared" si="303"/>
        <v/>
      </c>
      <c r="S1798" s="52" t="str">
        <f t="shared" si="311"/>
        <v/>
      </c>
      <c r="T1798" s="81" t="str">
        <f t="shared" si="304"/>
        <v/>
      </c>
      <c r="U1798" s="53" t="str">
        <f>IF(S1798="","",COUNTIF($S$7:S1798,"該当２"))</f>
        <v/>
      </c>
      <c r="V1798" s="56" t="str">
        <f t="shared" si="305"/>
        <v/>
      </c>
      <c r="W1798" s="81" t="str">
        <f t="shared" si="306"/>
        <v/>
      </c>
      <c r="X1798" s="53" t="str">
        <f>IF(V1798="","",COUNTIF($V$7:V1798,"該当３"))</f>
        <v/>
      </c>
    </row>
    <row r="1799" spans="1:24">
      <c r="A1799" s="237">
        <v>2020701004</v>
      </c>
      <c r="B1799" s="237">
        <v>20</v>
      </c>
      <c r="C1799" s="238">
        <v>207</v>
      </c>
      <c r="D1799" s="239">
        <v>1</v>
      </c>
      <c r="E1799" s="238">
        <v>4</v>
      </c>
      <c r="F1799" s="237" t="s">
        <v>511</v>
      </c>
      <c r="G1799" s="237" t="s">
        <v>1946</v>
      </c>
      <c r="H1799" s="237" t="s">
        <v>1947</v>
      </c>
      <c r="I1799" s="237" t="s">
        <v>1949</v>
      </c>
      <c r="J1799" s="51"/>
      <c r="K1799" s="52" t="str">
        <f t="shared" si="307"/>
        <v/>
      </c>
      <c r="L1799" s="81" t="str">
        <f t="shared" si="308"/>
        <v/>
      </c>
      <c r="M1799" s="53" t="str">
        <f>IF(K1799="","",COUNTIF($K$7:K1799,"ﾘｽﾄ１"))</f>
        <v/>
      </c>
      <c r="N1799" s="53" t="str">
        <f t="shared" si="309"/>
        <v/>
      </c>
      <c r="O1799" s="54" t="str">
        <f t="shared" si="310"/>
        <v/>
      </c>
      <c r="P1799" s="53" t="str">
        <f t="shared" si="301"/>
        <v/>
      </c>
      <c r="Q1799" s="52" t="str">
        <f t="shared" si="302"/>
        <v/>
      </c>
      <c r="R1799" s="55" t="str">
        <f t="shared" si="303"/>
        <v/>
      </c>
      <c r="S1799" s="52" t="str">
        <f t="shared" si="311"/>
        <v/>
      </c>
      <c r="T1799" s="81" t="str">
        <f t="shared" si="304"/>
        <v/>
      </c>
      <c r="U1799" s="53" t="str">
        <f>IF(S1799="","",COUNTIF($S$7:S1799,"該当２"))</f>
        <v/>
      </c>
      <c r="V1799" s="56" t="str">
        <f t="shared" si="305"/>
        <v/>
      </c>
      <c r="W1799" s="81" t="str">
        <f t="shared" si="306"/>
        <v/>
      </c>
      <c r="X1799" s="53" t="str">
        <f>IF(V1799="","",COUNTIF($V$7:V1799,"該当３"))</f>
        <v/>
      </c>
    </row>
    <row r="1800" spans="1:24">
      <c r="A1800" s="237">
        <v>2020701005</v>
      </c>
      <c r="B1800" s="237">
        <v>20</v>
      </c>
      <c r="C1800" s="238">
        <v>207</v>
      </c>
      <c r="D1800" s="239">
        <v>1</v>
      </c>
      <c r="E1800" s="238">
        <v>5</v>
      </c>
      <c r="F1800" s="237" t="s">
        <v>511</v>
      </c>
      <c r="G1800" s="237" t="s">
        <v>1946</v>
      </c>
      <c r="H1800" s="237" t="s">
        <v>1947</v>
      </c>
      <c r="I1800" s="237" t="s">
        <v>1950</v>
      </c>
      <c r="J1800" s="51"/>
      <c r="K1800" s="52" t="str">
        <f t="shared" si="307"/>
        <v/>
      </c>
      <c r="L1800" s="81" t="str">
        <f t="shared" si="308"/>
        <v/>
      </c>
      <c r="M1800" s="53" t="str">
        <f>IF(K1800="","",COUNTIF($K$7:K1800,"ﾘｽﾄ１"))</f>
        <v/>
      </c>
      <c r="N1800" s="53" t="str">
        <f t="shared" si="309"/>
        <v/>
      </c>
      <c r="O1800" s="54" t="str">
        <f t="shared" si="310"/>
        <v/>
      </c>
      <c r="P1800" s="53" t="str">
        <f t="shared" si="301"/>
        <v/>
      </c>
      <c r="Q1800" s="52" t="str">
        <f t="shared" si="302"/>
        <v/>
      </c>
      <c r="R1800" s="55" t="str">
        <f t="shared" si="303"/>
        <v/>
      </c>
      <c r="S1800" s="52" t="str">
        <f t="shared" si="311"/>
        <v/>
      </c>
      <c r="T1800" s="81" t="str">
        <f t="shared" si="304"/>
        <v/>
      </c>
      <c r="U1800" s="53" t="str">
        <f>IF(S1800="","",COUNTIF($S$7:S1800,"該当２"))</f>
        <v/>
      </c>
      <c r="V1800" s="56" t="str">
        <f t="shared" si="305"/>
        <v/>
      </c>
      <c r="W1800" s="81" t="str">
        <f t="shared" si="306"/>
        <v/>
      </c>
      <c r="X1800" s="53" t="str">
        <f>IF(V1800="","",COUNTIF($V$7:V1800,"該当３"))</f>
        <v/>
      </c>
    </row>
    <row r="1801" spans="1:24">
      <c r="A1801" s="237">
        <v>2020701006</v>
      </c>
      <c r="B1801" s="237">
        <v>20</v>
      </c>
      <c r="C1801" s="238">
        <v>207</v>
      </c>
      <c r="D1801" s="239">
        <v>1</v>
      </c>
      <c r="E1801" s="238">
        <v>6</v>
      </c>
      <c r="F1801" s="237" t="s">
        <v>511</v>
      </c>
      <c r="G1801" s="237" t="s">
        <v>1946</v>
      </c>
      <c r="H1801" s="237" t="s">
        <v>1947</v>
      </c>
      <c r="I1801" s="237" t="s">
        <v>1951</v>
      </c>
      <c r="J1801" s="51"/>
      <c r="K1801" s="52" t="str">
        <f t="shared" si="307"/>
        <v/>
      </c>
      <c r="L1801" s="81" t="str">
        <f t="shared" si="308"/>
        <v/>
      </c>
      <c r="M1801" s="53" t="str">
        <f>IF(K1801="","",COUNTIF($K$7:K1801,"ﾘｽﾄ１"))</f>
        <v/>
      </c>
      <c r="N1801" s="53" t="str">
        <f t="shared" si="309"/>
        <v/>
      </c>
      <c r="O1801" s="54" t="str">
        <f t="shared" si="310"/>
        <v/>
      </c>
      <c r="P1801" s="53" t="str">
        <f t="shared" si="301"/>
        <v/>
      </c>
      <c r="Q1801" s="52" t="str">
        <f t="shared" si="302"/>
        <v/>
      </c>
      <c r="R1801" s="55" t="str">
        <f t="shared" si="303"/>
        <v/>
      </c>
      <c r="S1801" s="52" t="str">
        <f t="shared" si="311"/>
        <v/>
      </c>
      <c r="T1801" s="81" t="str">
        <f t="shared" si="304"/>
        <v/>
      </c>
      <c r="U1801" s="53" t="str">
        <f>IF(S1801="","",COUNTIF($S$7:S1801,"該当２"))</f>
        <v/>
      </c>
      <c r="V1801" s="56" t="str">
        <f t="shared" si="305"/>
        <v/>
      </c>
      <c r="W1801" s="81" t="str">
        <f t="shared" si="306"/>
        <v/>
      </c>
      <c r="X1801" s="53" t="str">
        <f>IF(V1801="","",COUNTIF($V$7:V1801,"該当３"))</f>
        <v/>
      </c>
    </row>
    <row r="1802" spans="1:24">
      <c r="A1802" s="237">
        <v>2020701007</v>
      </c>
      <c r="B1802" s="237">
        <v>20</v>
      </c>
      <c r="C1802" s="238">
        <v>207</v>
      </c>
      <c r="D1802" s="239">
        <v>1</v>
      </c>
      <c r="E1802" s="238">
        <v>7</v>
      </c>
      <c r="F1802" s="237" t="s">
        <v>511</v>
      </c>
      <c r="G1802" s="237" t="s">
        <v>1946</v>
      </c>
      <c r="H1802" s="237" t="s">
        <v>1947</v>
      </c>
      <c r="I1802" s="237" t="s">
        <v>1952</v>
      </c>
      <c r="J1802" s="51"/>
      <c r="K1802" s="52" t="str">
        <f t="shared" si="307"/>
        <v/>
      </c>
      <c r="L1802" s="81" t="str">
        <f t="shared" si="308"/>
        <v/>
      </c>
      <c r="M1802" s="53" t="str">
        <f>IF(K1802="","",COUNTIF($K$7:K1802,"ﾘｽﾄ１"))</f>
        <v/>
      </c>
      <c r="N1802" s="53" t="str">
        <f t="shared" si="309"/>
        <v/>
      </c>
      <c r="O1802" s="54" t="str">
        <f t="shared" si="310"/>
        <v/>
      </c>
      <c r="P1802" s="53" t="str">
        <f t="shared" ref="P1802:P1865" si="312">IF(O1802="該当１",G1802,"")</f>
        <v/>
      </c>
      <c r="Q1802" s="52" t="str">
        <f t="shared" ref="Q1802:Q1865" si="313">IF(O1802="該当１","ﾘｽﾄ2","")</f>
        <v/>
      </c>
      <c r="R1802" s="55" t="str">
        <f t="shared" ref="R1802:R1865" si="314">IF(Q1802="ﾘｽﾄ2",H1802,"")</f>
        <v/>
      </c>
      <c r="S1802" s="52" t="str">
        <f t="shared" si="311"/>
        <v/>
      </c>
      <c r="T1802" s="81" t="str">
        <f t="shared" ref="T1802:T1865" si="315">IF(S1802="該当２",H1802,"")</f>
        <v/>
      </c>
      <c r="U1802" s="53" t="str">
        <f>IF(S1802="","",COUNTIF($S$7:S1802,"該当２"))</f>
        <v/>
      </c>
      <c r="V1802" s="56" t="str">
        <f t="shared" ref="V1802:V1865" si="316">IF(AND($S$2=H1802,E1802&gt;0,E1802&lt;998),"該当３","")</f>
        <v/>
      </c>
      <c r="W1802" s="81" t="str">
        <f t="shared" ref="W1802:W1865" si="317">IF(V1802="該当３",I1802,"")</f>
        <v/>
      </c>
      <c r="X1802" s="53" t="str">
        <f>IF(V1802="","",COUNTIF($V$7:V1802,"該当３"))</f>
        <v/>
      </c>
    </row>
    <row r="1803" spans="1:24">
      <c r="A1803" s="237">
        <v>2020701008</v>
      </c>
      <c r="B1803" s="237">
        <v>20</v>
      </c>
      <c r="C1803" s="238">
        <v>207</v>
      </c>
      <c r="D1803" s="239">
        <v>1</v>
      </c>
      <c r="E1803" s="238">
        <v>8</v>
      </c>
      <c r="F1803" s="237" t="s">
        <v>511</v>
      </c>
      <c r="G1803" s="237" t="s">
        <v>1946</v>
      </c>
      <c r="H1803" s="237" t="s">
        <v>1947</v>
      </c>
      <c r="I1803" s="237" t="s">
        <v>1953</v>
      </c>
      <c r="J1803" s="51"/>
      <c r="K1803" s="52" t="str">
        <f t="shared" ref="K1803:K1866" si="318">IF(AND($C1803&gt;0,$H1803=""),"ﾘｽﾄ１","")</f>
        <v/>
      </c>
      <c r="L1803" s="81" t="str">
        <f t="shared" ref="L1803:L1866" si="319">IF(K1803="ﾘｽﾄ１",G1803,"")</f>
        <v/>
      </c>
      <c r="M1803" s="53" t="str">
        <f>IF(K1803="","",COUNTIF($K$7:K1803,"ﾘｽﾄ１"))</f>
        <v/>
      </c>
      <c r="N1803" s="53" t="str">
        <f t="shared" ref="N1803:N1866" si="320">IF(AND(D1803=0,E1803&gt;0),"同一区","")</f>
        <v/>
      </c>
      <c r="O1803" s="54" t="str">
        <f t="shared" ref="O1803:O1866" si="321">IF(AND(EXACT($K$2,G1803),H1803&gt;0),"該当１","")</f>
        <v/>
      </c>
      <c r="P1803" s="53" t="str">
        <f t="shared" si="312"/>
        <v/>
      </c>
      <c r="Q1803" s="52" t="str">
        <f t="shared" si="313"/>
        <v/>
      </c>
      <c r="R1803" s="55" t="str">
        <f t="shared" si="314"/>
        <v/>
      </c>
      <c r="S1803" s="52" t="str">
        <f t="shared" ref="S1803:S1866" si="322">IF(AND(Q1803="ﾘｽﾄ2",OR(I1803=0,AND(N1803="同一区",E1803=1))),"該当２","")</f>
        <v/>
      </c>
      <c r="T1803" s="81" t="str">
        <f t="shared" si="315"/>
        <v/>
      </c>
      <c r="U1803" s="53" t="str">
        <f>IF(S1803="","",COUNTIF($S$7:S1803,"該当２"))</f>
        <v/>
      </c>
      <c r="V1803" s="56" t="str">
        <f t="shared" si="316"/>
        <v/>
      </c>
      <c r="W1803" s="81" t="str">
        <f t="shared" si="317"/>
        <v/>
      </c>
      <c r="X1803" s="53" t="str">
        <f>IF(V1803="","",COUNTIF($V$7:V1803,"該当３"))</f>
        <v/>
      </c>
    </row>
    <row r="1804" spans="1:24">
      <c r="A1804" s="237">
        <v>2020701009</v>
      </c>
      <c r="B1804" s="237">
        <v>20</v>
      </c>
      <c r="C1804" s="238">
        <v>207</v>
      </c>
      <c r="D1804" s="239">
        <v>1</v>
      </c>
      <c r="E1804" s="238">
        <v>9</v>
      </c>
      <c r="F1804" s="237" t="s">
        <v>511</v>
      </c>
      <c r="G1804" s="237" t="s">
        <v>1946</v>
      </c>
      <c r="H1804" s="237" t="s">
        <v>1947</v>
      </c>
      <c r="I1804" s="237" t="s">
        <v>1954</v>
      </c>
      <c r="J1804" s="51"/>
      <c r="K1804" s="52" t="str">
        <f t="shared" si="318"/>
        <v/>
      </c>
      <c r="L1804" s="81" t="str">
        <f t="shared" si="319"/>
        <v/>
      </c>
      <c r="M1804" s="53" t="str">
        <f>IF(K1804="","",COUNTIF($K$7:K1804,"ﾘｽﾄ１"))</f>
        <v/>
      </c>
      <c r="N1804" s="53" t="str">
        <f t="shared" si="320"/>
        <v/>
      </c>
      <c r="O1804" s="54" t="str">
        <f t="shared" si="321"/>
        <v/>
      </c>
      <c r="P1804" s="53" t="str">
        <f t="shared" si="312"/>
        <v/>
      </c>
      <c r="Q1804" s="52" t="str">
        <f t="shared" si="313"/>
        <v/>
      </c>
      <c r="R1804" s="55" t="str">
        <f t="shared" si="314"/>
        <v/>
      </c>
      <c r="S1804" s="52" t="str">
        <f t="shared" si="322"/>
        <v/>
      </c>
      <c r="T1804" s="81" t="str">
        <f t="shared" si="315"/>
        <v/>
      </c>
      <c r="U1804" s="53" t="str">
        <f>IF(S1804="","",COUNTIF($S$7:S1804,"該当２"))</f>
        <v/>
      </c>
      <c r="V1804" s="56" t="str">
        <f t="shared" si="316"/>
        <v/>
      </c>
      <c r="W1804" s="81" t="str">
        <f t="shared" si="317"/>
        <v/>
      </c>
      <c r="X1804" s="53" t="str">
        <f>IF(V1804="","",COUNTIF($V$7:V1804,"該当３"))</f>
        <v/>
      </c>
    </row>
    <row r="1805" spans="1:24">
      <c r="A1805" s="237">
        <v>2020701010</v>
      </c>
      <c r="B1805" s="237">
        <v>20</v>
      </c>
      <c r="C1805" s="238">
        <v>207</v>
      </c>
      <c r="D1805" s="239">
        <v>1</v>
      </c>
      <c r="E1805" s="238">
        <v>10</v>
      </c>
      <c r="F1805" s="237" t="s">
        <v>511</v>
      </c>
      <c r="G1805" s="237" t="s">
        <v>1946</v>
      </c>
      <c r="H1805" s="237" t="s">
        <v>1947</v>
      </c>
      <c r="I1805" s="240" t="s">
        <v>1955</v>
      </c>
      <c r="J1805" s="51"/>
      <c r="K1805" s="52" t="str">
        <f t="shared" si="318"/>
        <v/>
      </c>
      <c r="L1805" s="81" t="str">
        <f t="shared" si="319"/>
        <v/>
      </c>
      <c r="M1805" s="53" t="str">
        <f>IF(K1805="","",COUNTIF($K$7:K1805,"ﾘｽﾄ１"))</f>
        <v/>
      </c>
      <c r="N1805" s="53" t="str">
        <f t="shared" si="320"/>
        <v/>
      </c>
      <c r="O1805" s="54" t="str">
        <f t="shared" si="321"/>
        <v/>
      </c>
      <c r="P1805" s="53" t="str">
        <f t="shared" si="312"/>
        <v/>
      </c>
      <c r="Q1805" s="52" t="str">
        <f t="shared" si="313"/>
        <v/>
      </c>
      <c r="R1805" s="55" t="str">
        <f t="shared" si="314"/>
        <v/>
      </c>
      <c r="S1805" s="52" t="str">
        <f t="shared" si="322"/>
        <v/>
      </c>
      <c r="T1805" s="81" t="str">
        <f t="shared" si="315"/>
        <v/>
      </c>
      <c r="U1805" s="53" t="str">
        <f>IF(S1805="","",COUNTIF($S$7:S1805,"該当２"))</f>
        <v/>
      </c>
      <c r="V1805" s="56" t="str">
        <f t="shared" si="316"/>
        <v/>
      </c>
      <c r="W1805" s="81" t="str">
        <f t="shared" si="317"/>
        <v/>
      </c>
      <c r="X1805" s="53" t="str">
        <f>IF(V1805="","",COUNTIF($V$7:V1805,"該当３"))</f>
        <v/>
      </c>
    </row>
    <row r="1806" spans="1:24">
      <c r="A1806" s="237">
        <v>2020701011</v>
      </c>
      <c r="B1806" s="237">
        <v>20</v>
      </c>
      <c r="C1806" s="238">
        <v>207</v>
      </c>
      <c r="D1806" s="239">
        <v>1</v>
      </c>
      <c r="E1806" s="238">
        <v>11</v>
      </c>
      <c r="F1806" s="237" t="s">
        <v>511</v>
      </c>
      <c r="G1806" s="237" t="s">
        <v>1946</v>
      </c>
      <c r="H1806" s="237" t="s">
        <v>1947</v>
      </c>
      <c r="I1806" s="241" t="s">
        <v>1956</v>
      </c>
      <c r="J1806" s="51"/>
      <c r="K1806" s="52" t="str">
        <f t="shared" si="318"/>
        <v/>
      </c>
      <c r="L1806" s="81" t="str">
        <f t="shared" si="319"/>
        <v/>
      </c>
      <c r="M1806" s="53" t="str">
        <f>IF(K1806="","",COUNTIF($K$7:K1806,"ﾘｽﾄ１"))</f>
        <v/>
      </c>
      <c r="N1806" s="53" t="str">
        <f t="shared" si="320"/>
        <v/>
      </c>
      <c r="O1806" s="54" t="str">
        <f t="shared" si="321"/>
        <v/>
      </c>
      <c r="P1806" s="53" t="str">
        <f t="shared" si="312"/>
        <v/>
      </c>
      <c r="Q1806" s="52" t="str">
        <f t="shared" si="313"/>
        <v/>
      </c>
      <c r="R1806" s="55" t="str">
        <f t="shared" si="314"/>
        <v/>
      </c>
      <c r="S1806" s="52" t="str">
        <f t="shared" si="322"/>
        <v/>
      </c>
      <c r="T1806" s="81" t="str">
        <f t="shared" si="315"/>
        <v/>
      </c>
      <c r="U1806" s="53" t="str">
        <f>IF(S1806="","",COUNTIF($S$7:S1806,"該当２"))</f>
        <v/>
      </c>
      <c r="V1806" s="56" t="str">
        <f t="shared" si="316"/>
        <v/>
      </c>
      <c r="W1806" s="81" t="str">
        <f t="shared" si="317"/>
        <v/>
      </c>
      <c r="X1806" s="53" t="str">
        <f>IF(V1806="","",COUNTIF($V$7:V1806,"該当３"))</f>
        <v/>
      </c>
    </row>
    <row r="1807" spans="1:24">
      <c r="A1807" s="237">
        <v>2020701012</v>
      </c>
      <c r="B1807" s="237">
        <v>20</v>
      </c>
      <c r="C1807" s="238">
        <v>207</v>
      </c>
      <c r="D1807" s="239">
        <v>1</v>
      </c>
      <c r="E1807" s="238">
        <v>12</v>
      </c>
      <c r="F1807" s="237" t="s">
        <v>511</v>
      </c>
      <c r="G1807" s="237" t="s">
        <v>1946</v>
      </c>
      <c r="H1807" s="237" t="s">
        <v>1947</v>
      </c>
      <c r="I1807" s="237" t="s">
        <v>1957</v>
      </c>
      <c r="J1807" s="51"/>
      <c r="K1807" s="52" t="str">
        <f t="shared" si="318"/>
        <v/>
      </c>
      <c r="L1807" s="81" t="str">
        <f t="shared" si="319"/>
        <v/>
      </c>
      <c r="M1807" s="53" t="str">
        <f>IF(K1807="","",COUNTIF($K$7:K1807,"ﾘｽﾄ１"))</f>
        <v/>
      </c>
      <c r="N1807" s="53" t="str">
        <f t="shared" si="320"/>
        <v/>
      </c>
      <c r="O1807" s="54" t="str">
        <f t="shared" si="321"/>
        <v/>
      </c>
      <c r="P1807" s="53" t="str">
        <f t="shared" si="312"/>
        <v/>
      </c>
      <c r="Q1807" s="52" t="str">
        <f t="shared" si="313"/>
        <v/>
      </c>
      <c r="R1807" s="55" t="str">
        <f t="shared" si="314"/>
        <v/>
      </c>
      <c r="S1807" s="52" t="str">
        <f t="shared" si="322"/>
        <v/>
      </c>
      <c r="T1807" s="81" t="str">
        <f t="shared" si="315"/>
        <v/>
      </c>
      <c r="U1807" s="53" t="str">
        <f>IF(S1807="","",COUNTIF($S$7:S1807,"該当２"))</f>
        <v/>
      </c>
      <c r="V1807" s="56" t="str">
        <f t="shared" si="316"/>
        <v/>
      </c>
      <c r="W1807" s="81" t="str">
        <f t="shared" si="317"/>
        <v/>
      </c>
      <c r="X1807" s="53" t="str">
        <f>IF(V1807="","",COUNTIF($V$7:V1807,"該当３"))</f>
        <v/>
      </c>
    </row>
    <row r="1808" spans="1:24">
      <c r="A1808" s="237">
        <v>2020701013</v>
      </c>
      <c r="B1808" s="237">
        <v>20</v>
      </c>
      <c r="C1808" s="238">
        <v>207</v>
      </c>
      <c r="D1808" s="239">
        <v>1</v>
      </c>
      <c r="E1808" s="238">
        <v>13</v>
      </c>
      <c r="F1808" s="237" t="s">
        <v>511</v>
      </c>
      <c r="G1808" s="237" t="s">
        <v>1946</v>
      </c>
      <c r="H1808" s="237" t="s">
        <v>1947</v>
      </c>
      <c r="I1808" s="237" t="s">
        <v>318</v>
      </c>
      <c r="J1808" s="51"/>
      <c r="K1808" s="52" t="str">
        <f t="shared" si="318"/>
        <v/>
      </c>
      <c r="L1808" s="81" t="str">
        <f t="shared" si="319"/>
        <v/>
      </c>
      <c r="M1808" s="53" t="str">
        <f>IF(K1808="","",COUNTIF($K$7:K1808,"ﾘｽﾄ１"))</f>
        <v/>
      </c>
      <c r="N1808" s="53" t="str">
        <f t="shared" si="320"/>
        <v/>
      </c>
      <c r="O1808" s="54" t="str">
        <f t="shared" si="321"/>
        <v/>
      </c>
      <c r="P1808" s="53" t="str">
        <f t="shared" si="312"/>
        <v/>
      </c>
      <c r="Q1808" s="52" t="str">
        <f t="shared" si="313"/>
        <v/>
      </c>
      <c r="R1808" s="55" t="str">
        <f t="shared" si="314"/>
        <v/>
      </c>
      <c r="S1808" s="52" t="str">
        <f t="shared" si="322"/>
        <v/>
      </c>
      <c r="T1808" s="81" t="str">
        <f t="shared" si="315"/>
        <v/>
      </c>
      <c r="U1808" s="53" t="str">
        <f>IF(S1808="","",COUNTIF($S$7:S1808,"該当２"))</f>
        <v/>
      </c>
      <c r="V1808" s="56" t="str">
        <f t="shared" si="316"/>
        <v/>
      </c>
      <c r="W1808" s="81" t="str">
        <f t="shared" si="317"/>
        <v/>
      </c>
      <c r="X1808" s="53" t="str">
        <f>IF(V1808="","",COUNTIF($V$7:V1808,"該当３"))</f>
        <v/>
      </c>
    </row>
    <row r="1809" spans="1:24">
      <c r="A1809" s="237">
        <v>2020701014</v>
      </c>
      <c r="B1809" s="237">
        <v>20</v>
      </c>
      <c r="C1809" s="238">
        <v>207</v>
      </c>
      <c r="D1809" s="239">
        <v>1</v>
      </c>
      <c r="E1809" s="238">
        <v>14</v>
      </c>
      <c r="F1809" s="237" t="s">
        <v>511</v>
      </c>
      <c r="G1809" s="237" t="s">
        <v>1946</v>
      </c>
      <c r="H1809" s="237" t="s">
        <v>1947</v>
      </c>
      <c r="I1809" s="237" t="s">
        <v>1958</v>
      </c>
      <c r="J1809" s="51"/>
      <c r="K1809" s="52" t="str">
        <f t="shared" si="318"/>
        <v/>
      </c>
      <c r="L1809" s="81" t="str">
        <f t="shared" si="319"/>
        <v/>
      </c>
      <c r="M1809" s="53" t="str">
        <f>IF(K1809="","",COUNTIF($K$7:K1809,"ﾘｽﾄ１"))</f>
        <v/>
      </c>
      <c r="N1809" s="53" t="str">
        <f t="shared" si="320"/>
        <v/>
      </c>
      <c r="O1809" s="54" t="str">
        <f t="shared" si="321"/>
        <v/>
      </c>
      <c r="P1809" s="53" t="str">
        <f t="shared" si="312"/>
        <v/>
      </c>
      <c r="Q1809" s="52" t="str">
        <f t="shared" si="313"/>
        <v/>
      </c>
      <c r="R1809" s="55" t="str">
        <f t="shared" si="314"/>
        <v/>
      </c>
      <c r="S1809" s="52" t="str">
        <f t="shared" si="322"/>
        <v/>
      </c>
      <c r="T1809" s="81" t="str">
        <f t="shared" si="315"/>
        <v/>
      </c>
      <c r="U1809" s="53" t="str">
        <f>IF(S1809="","",COUNTIF($S$7:S1809,"該当２"))</f>
        <v/>
      </c>
      <c r="V1809" s="56" t="str">
        <f t="shared" si="316"/>
        <v/>
      </c>
      <c r="W1809" s="81" t="str">
        <f t="shared" si="317"/>
        <v/>
      </c>
      <c r="X1809" s="53" t="str">
        <f>IF(V1809="","",COUNTIF($V$7:V1809,"該当３"))</f>
        <v/>
      </c>
    </row>
    <row r="1810" spans="1:24">
      <c r="A1810" s="237">
        <v>2020701015</v>
      </c>
      <c r="B1810" s="237">
        <v>20</v>
      </c>
      <c r="C1810" s="238">
        <v>207</v>
      </c>
      <c r="D1810" s="239">
        <v>1</v>
      </c>
      <c r="E1810" s="238">
        <v>15</v>
      </c>
      <c r="F1810" s="237" t="s">
        <v>511</v>
      </c>
      <c r="G1810" s="237" t="s">
        <v>1946</v>
      </c>
      <c r="H1810" s="237" t="s">
        <v>1947</v>
      </c>
      <c r="I1810" s="237" t="s">
        <v>1959</v>
      </c>
      <c r="J1810" s="51"/>
      <c r="K1810" s="52" t="str">
        <f t="shared" si="318"/>
        <v/>
      </c>
      <c r="L1810" s="81" t="str">
        <f t="shared" si="319"/>
        <v/>
      </c>
      <c r="M1810" s="53" t="str">
        <f>IF(K1810="","",COUNTIF($K$7:K1810,"ﾘｽﾄ１"))</f>
        <v/>
      </c>
      <c r="N1810" s="53" t="str">
        <f t="shared" si="320"/>
        <v/>
      </c>
      <c r="O1810" s="54" t="str">
        <f t="shared" si="321"/>
        <v/>
      </c>
      <c r="P1810" s="53" t="str">
        <f t="shared" si="312"/>
        <v/>
      </c>
      <c r="Q1810" s="52" t="str">
        <f t="shared" si="313"/>
        <v/>
      </c>
      <c r="R1810" s="55" t="str">
        <f t="shared" si="314"/>
        <v/>
      </c>
      <c r="S1810" s="52" t="str">
        <f t="shared" si="322"/>
        <v/>
      </c>
      <c r="T1810" s="81" t="str">
        <f t="shared" si="315"/>
        <v/>
      </c>
      <c r="U1810" s="53" t="str">
        <f>IF(S1810="","",COUNTIF($S$7:S1810,"該当２"))</f>
        <v/>
      </c>
      <c r="V1810" s="56" t="str">
        <f t="shared" si="316"/>
        <v/>
      </c>
      <c r="W1810" s="81" t="str">
        <f t="shared" si="317"/>
        <v/>
      </c>
      <c r="X1810" s="53" t="str">
        <f>IF(V1810="","",COUNTIF($V$7:V1810,"該当３"))</f>
        <v/>
      </c>
    </row>
    <row r="1811" spans="1:24">
      <c r="A1811" s="237">
        <v>2020701016</v>
      </c>
      <c r="B1811" s="237">
        <v>20</v>
      </c>
      <c r="C1811" s="238">
        <v>207</v>
      </c>
      <c r="D1811" s="239">
        <v>1</v>
      </c>
      <c r="E1811" s="238">
        <v>16</v>
      </c>
      <c r="F1811" s="237" t="s">
        <v>511</v>
      </c>
      <c r="G1811" s="237" t="s">
        <v>1946</v>
      </c>
      <c r="H1811" s="237" t="s">
        <v>1947</v>
      </c>
      <c r="I1811" s="237" t="s">
        <v>301</v>
      </c>
      <c r="J1811" s="51"/>
      <c r="K1811" s="52" t="str">
        <f t="shared" si="318"/>
        <v/>
      </c>
      <c r="L1811" s="81" t="str">
        <f t="shared" si="319"/>
        <v/>
      </c>
      <c r="M1811" s="53" t="str">
        <f>IF(K1811="","",COUNTIF($K$7:K1811,"ﾘｽﾄ１"))</f>
        <v/>
      </c>
      <c r="N1811" s="53" t="str">
        <f t="shared" si="320"/>
        <v/>
      </c>
      <c r="O1811" s="54" t="str">
        <f t="shared" si="321"/>
        <v/>
      </c>
      <c r="P1811" s="53" t="str">
        <f t="shared" si="312"/>
        <v/>
      </c>
      <c r="Q1811" s="52" t="str">
        <f t="shared" si="313"/>
        <v/>
      </c>
      <c r="R1811" s="55" t="str">
        <f t="shared" si="314"/>
        <v/>
      </c>
      <c r="S1811" s="52" t="str">
        <f t="shared" si="322"/>
        <v/>
      </c>
      <c r="T1811" s="81" t="str">
        <f t="shared" si="315"/>
        <v/>
      </c>
      <c r="U1811" s="53" t="str">
        <f>IF(S1811="","",COUNTIF($S$7:S1811,"該当２"))</f>
        <v/>
      </c>
      <c r="V1811" s="56" t="str">
        <f t="shared" si="316"/>
        <v/>
      </c>
      <c r="W1811" s="81" t="str">
        <f t="shared" si="317"/>
        <v/>
      </c>
      <c r="X1811" s="53" t="str">
        <f>IF(V1811="","",COUNTIF($V$7:V1811,"該当３"))</f>
        <v/>
      </c>
    </row>
    <row r="1812" spans="1:24">
      <c r="A1812" s="237">
        <v>2020701017</v>
      </c>
      <c r="B1812" s="237">
        <v>20</v>
      </c>
      <c r="C1812" s="238">
        <v>207</v>
      </c>
      <c r="D1812" s="239">
        <v>1</v>
      </c>
      <c r="E1812" s="238">
        <v>17</v>
      </c>
      <c r="F1812" s="237" t="s">
        <v>511</v>
      </c>
      <c r="G1812" s="237" t="s">
        <v>1946</v>
      </c>
      <c r="H1812" s="237" t="s">
        <v>1947</v>
      </c>
      <c r="I1812" s="237" t="s">
        <v>1960</v>
      </c>
      <c r="J1812" s="51"/>
      <c r="K1812" s="52" t="str">
        <f t="shared" si="318"/>
        <v/>
      </c>
      <c r="L1812" s="81" t="str">
        <f t="shared" si="319"/>
        <v/>
      </c>
      <c r="M1812" s="53" t="str">
        <f>IF(K1812="","",COUNTIF($K$7:K1812,"ﾘｽﾄ１"))</f>
        <v/>
      </c>
      <c r="N1812" s="53" t="str">
        <f t="shared" si="320"/>
        <v/>
      </c>
      <c r="O1812" s="54" t="str">
        <f t="shared" si="321"/>
        <v/>
      </c>
      <c r="P1812" s="53" t="str">
        <f t="shared" si="312"/>
        <v/>
      </c>
      <c r="Q1812" s="52" t="str">
        <f t="shared" si="313"/>
        <v/>
      </c>
      <c r="R1812" s="55" t="str">
        <f t="shared" si="314"/>
        <v/>
      </c>
      <c r="S1812" s="52" t="str">
        <f t="shared" si="322"/>
        <v/>
      </c>
      <c r="T1812" s="81" t="str">
        <f t="shared" si="315"/>
        <v/>
      </c>
      <c r="U1812" s="53" t="str">
        <f>IF(S1812="","",COUNTIF($S$7:S1812,"該当２"))</f>
        <v/>
      </c>
      <c r="V1812" s="56" t="str">
        <f t="shared" si="316"/>
        <v/>
      </c>
      <c r="W1812" s="81" t="str">
        <f t="shared" si="317"/>
        <v/>
      </c>
      <c r="X1812" s="53" t="str">
        <f>IF(V1812="","",COUNTIF($V$7:V1812,"該当３"))</f>
        <v/>
      </c>
    </row>
    <row r="1813" spans="1:24">
      <c r="A1813" s="237">
        <v>2020701018</v>
      </c>
      <c r="B1813" s="237">
        <v>20</v>
      </c>
      <c r="C1813" s="238">
        <v>207</v>
      </c>
      <c r="D1813" s="239">
        <v>1</v>
      </c>
      <c r="E1813" s="238">
        <v>18</v>
      </c>
      <c r="F1813" s="237" t="s">
        <v>511</v>
      </c>
      <c r="G1813" s="237" t="s">
        <v>1946</v>
      </c>
      <c r="H1813" s="237" t="s">
        <v>1947</v>
      </c>
      <c r="I1813" s="237" t="s">
        <v>952</v>
      </c>
      <c r="J1813" s="51"/>
      <c r="K1813" s="52" t="str">
        <f t="shared" si="318"/>
        <v/>
      </c>
      <c r="L1813" s="81" t="str">
        <f t="shared" si="319"/>
        <v/>
      </c>
      <c r="M1813" s="53" t="str">
        <f>IF(K1813="","",COUNTIF($K$7:K1813,"ﾘｽﾄ１"))</f>
        <v/>
      </c>
      <c r="N1813" s="53" t="str">
        <f t="shared" si="320"/>
        <v/>
      </c>
      <c r="O1813" s="54" t="str">
        <f t="shared" si="321"/>
        <v/>
      </c>
      <c r="P1813" s="53" t="str">
        <f t="shared" si="312"/>
        <v/>
      </c>
      <c r="Q1813" s="52" t="str">
        <f t="shared" si="313"/>
        <v/>
      </c>
      <c r="R1813" s="55" t="str">
        <f t="shared" si="314"/>
        <v/>
      </c>
      <c r="S1813" s="52" t="str">
        <f t="shared" si="322"/>
        <v/>
      </c>
      <c r="T1813" s="81" t="str">
        <f t="shared" si="315"/>
        <v/>
      </c>
      <c r="U1813" s="53" t="str">
        <f>IF(S1813="","",COUNTIF($S$7:S1813,"該当２"))</f>
        <v/>
      </c>
      <c r="V1813" s="56" t="str">
        <f t="shared" si="316"/>
        <v/>
      </c>
      <c r="W1813" s="81" t="str">
        <f t="shared" si="317"/>
        <v/>
      </c>
      <c r="X1813" s="53" t="str">
        <f>IF(V1813="","",COUNTIF($V$7:V1813,"該当３"))</f>
        <v/>
      </c>
    </row>
    <row r="1814" spans="1:24">
      <c r="A1814" s="237">
        <v>2020701019</v>
      </c>
      <c r="B1814" s="237">
        <v>20</v>
      </c>
      <c r="C1814" s="238">
        <v>207</v>
      </c>
      <c r="D1814" s="239">
        <v>1</v>
      </c>
      <c r="E1814" s="238">
        <v>19</v>
      </c>
      <c r="F1814" s="237" t="s">
        <v>511</v>
      </c>
      <c r="G1814" s="237" t="s">
        <v>1946</v>
      </c>
      <c r="H1814" s="237" t="s">
        <v>1947</v>
      </c>
      <c r="I1814" s="237" t="s">
        <v>1961</v>
      </c>
      <c r="J1814" s="51"/>
      <c r="K1814" s="52" t="str">
        <f t="shared" si="318"/>
        <v/>
      </c>
      <c r="L1814" s="81" t="str">
        <f t="shared" si="319"/>
        <v/>
      </c>
      <c r="M1814" s="53" t="str">
        <f>IF(K1814="","",COUNTIF($K$7:K1814,"ﾘｽﾄ１"))</f>
        <v/>
      </c>
      <c r="N1814" s="53" t="str">
        <f t="shared" si="320"/>
        <v/>
      </c>
      <c r="O1814" s="54" t="str">
        <f t="shared" si="321"/>
        <v/>
      </c>
      <c r="P1814" s="53" t="str">
        <f t="shared" si="312"/>
        <v/>
      </c>
      <c r="Q1814" s="52" t="str">
        <f t="shared" si="313"/>
        <v/>
      </c>
      <c r="R1814" s="55" t="str">
        <f t="shared" si="314"/>
        <v/>
      </c>
      <c r="S1814" s="52" t="str">
        <f t="shared" si="322"/>
        <v/>
      </c>
      <c r="T1814" s="81" t="str">
        <f t="shared" si="315"/>
        <v/>
      </c>
      <c r="U1814" s="53" t="str">
        <f>IF(S1814="","",COUNTIF($S$7:S1814,"該当２"))</f>
        <v/>
      </c>
      <c r="V1814" s="56" t="str">
        <f t="shared" si="316"/>
        <v/>
      </c>
      <c r="W1814" s="81" t="str">
        <f t="shared" si="317"/>
        <v/>
      </c>
      <c r="X1814" s="53" t="str">
        <f>IF(V1814="","",COUNTIF($V$7:V1814,"該当３"))</f>
        <v/>
      </c>
    </row>
    <row r="1815" spans="1:24">
      <c r="A1815" s="237">
        <v>2020701020</v>
      </c>
      <c r="B1815" s="237">
        <v>20</v>
      </c>
      <c r="C1815" s="238">
        <v>207</v>
      </c>
      <c r="D1815" s="239">
        <v>1</v>
      </c>
      <c r="E1815" s="238">
        <v>20</v>
      </c>
      <c r="F1815" s="237" t="s">
        <v>511</v>
      </c>
      <c r="G1815" s="237" t="s">
        <v>1946</v>
      </c>
      <c r="H1815" s="237" t="s">
        <v>1947</v>
      </c>
      <c r="I1815" s="237" t="s">
        <v>1962</v>
      </c>
      <c r="J1815" s="51"/>
      <c r="K1815" s="52" t="str">
        <f t="shared" si="318"/>
        <v/>
      </c>
      <c r="L1815" s="81" t="str">
        <f t="shared" si="319"/>
        <v/>
      </c>
      <c r="M1815" s="53" t="str">
        <f>IF(K1815="","",COUNTIF($K$7:K1815,"ﾘｽﾄ１"))</f>
        <v/>
      </c>
      <c r="N1815" s="53" t="str">
        <f t="shared" si="320"/>
        <v/>
      </c>
      <c r="O1815" s="54" t="str">
        <f t="shared" si="321"/>
        <v/>
      </c>
      <c r="P1815" s="53" t="str">
        <f t="shared" si="312"/>
        <v/>
      </c>
      <c r="Q1815" s="52" t="str">
        <f t="shared" si="313"/>
        <v/>
      </c>
      <c r="R1815" s="55" t="str">
        <f t="shared" si="314"/>
        <v/>
      </c>
      <c r="S1815" s="52" t="str">
        <f t="shared" si="322"/>
        <v/>
      </c>
      <c r="T1815" s="81" t="str">
        <f t="shared" si="315"/>
        <v/>
      </c>
      <c r="U1815" s="53" t="str">
        <f>IF(S1815="","",COUNTIF($S$7:S1815,"該当２"))</f>
        <v/>
      </c>
      <c r="V1815" s="56" t="str">
        <f t="shared" si="316"/>
        <v/>
      </c>
      <c r="W1815" s="81" t="str">
        <f t="shared" si="317"/>
        <v/>
      </c>
      <c r="X1815" s="53" t="str">
        <f>IF(V1815="","",COUNTIF($V$7:V1815,"該当３"))</f>
        <v/>
      </c>
    </row>
    <row r="1816" spans="1:24">
      <c r="A1816" s="237">
        <v>2020701021</v>
      </c>
      <c r="B1816" s="237">
        <v>20</v>
      </c>
      <c r="C1816" s="238">
        <v>207</v>
      </c>
      <c r="D1816" s="239">
        <v>1</v>
      </c>
      <c r="E1816" s="238">
        <v>21</v>
      </c>
      <c r="F1816" s="237" t="s">
        <v>511</v>
      </c>
      <c r="G1816" s="237" t="s">
        <v>1946</v>
      </c>
      <c r="H1816" s="237" t="s">
        <v>1947</v>
      </c>
      <c r="I1816" s="237" t="s">
        <v>1963</v>
      </c>
      <c r="J1816" s="51"/>
      <c r="K1816" s="52" t="str">
        <f t="shared" si="318"/>
        <v/>
      </c>
      <c r="L1816" s="81" t="str">
        <f t="shared" si="319"/>
        <v/>
      </c>
      <c r="M1816" s="53" t="str">
        <f>IF(K1816="","",COUNTIF($K$7:K1816,"ﾘｽﾄ１"))</f>
        <v/>
      </c>
      <c r="N1816" s="53" t="str">
        <f t="shared" si="320"/>
        <v/>
      </c>
      <c r="O1816" s="54" t="str">
        <f t="shared" si="321"/>
        <v/>
      </c>
      <c r="P1816" s="53" t="str">
        <f t="shared" si="312"/>
        <v/>
      </c>
      <c r="Q1816" s="52" t="str">
        <f t="shared" si="313"/>
        <v/>
      </c>
      <c r="R1816" s="55" t="str">
        <f t="shared" si="314"/>
        <v/>
      </c>
      <c r="S1816" s="52" t="str">
        <f t="shared" si="322"/>
        <v/>
      </c>
      <c r="T1816" s="81" t="str">
        <f t="shared" si="315"/>
        <v/>
      </c>
      <c r="U1816" s="53" t="str">
        <f>IF(S1816="","",COUNTIF($S$7:S1816,"該当２"))</f>
        <v/>
      </c>
      <c r="V1816" s="56" t="str">
        <f t="shared" si="316"/>
        <v/>
      </c>
      <c r="W1816" s="81" t="str">
        <f t="shared" si="317"/>
        <v/>
      </c>
      <c r="X1816" s="53" t="str">
        <f>IF(V1816="","",COUNTIF($V$7:V1816,"該当３"))</f>
        <v/>
      </c>
    </row>
    <row r="1817" spans="1:24">
      <c r="A1817" s="237">
        <v>2020701022</v>
      </c>
      <c r="B1817" s="237">
        <v>20</v>
      </c>
      <c r="C1817" s="238">
        <v>207</v>
      </c>
      <c r="D1817" s="239">
        <v>1</v>
      </c>
      <c r="E1817" s="238">
        <v>22</v>
      </c>
      <c r="F1817" s="237" t="s">
        <v>511</v>
      </c>
      <c r="G1817" s="237" t="s">
        <v>1946</v>
      </c>
      <c r="H1817" s="237" t="s">
        <v>1947</v>
      </c>
      <c r="I1817" s="237" t="s">
        <v>948</v>
      </c>
      <c r="J1817" s="51"/>
      <c r="K1817" s="52" t="str">
        <f t="shared" si="318"/>
        <v/>
      </c>
      <c r="L1817" s="81" t="str">
        <f t="shared" si="319"/>
        <v/>
      </c>
      <c r="M1817" s="53" t="str">
        <f>IF(K1817="","",COUNTIF($K$7:K1817,"ﾘｽﾄ１"))</f>
        <v/>
      </c>
      <c r="N1817" s="53" t="str">
        <f t="shared" si="320"/>
        <v/>
      </c>
      <c r="O1817" s="54" t="str">
        <f t="shared" si="321"/>
        <v/>
      </c>
      <c r="P1817" s="53" t="str">
        <f t="shared" si="312"/>
        <v/>
      </c>
      <c r="Q1817" s="52" t="str">
        <f t="shared" si="313"/>
        <v/>
      </c>
      <c r="R1817" s="55" t="str">
        <f t="shared" si="314"/>
        <v/>
      </c>
      <c r="S1817" s="52" t="str">
        <f t="shared" si="322"/>
        <v/>
      </c>
      <c r="T1817" s="81" t="str">
        <f t="shared" si="315"/>
        <v/>
      </c>
      <c r="U1817" s="53" t="str">
        <f>IF(S1817="","",COUNTIF($S$7:S1817,"該当２"))</f>
        <v/>
      </c>
      <c r="V1817" s="56" t="str">
        <f t="shared" si="316"/>
        <v/>
      </c>
      <c r="W1817" s="81" t="str">
        <f t="shared" si="317"/>
        <v/>
      </c>
      <c r="X1817" s="53" t="str">
        <f>IF(V1817="","",COUNTIF($V$7:V1817,"該当３"))</f>
        <v/>
      </c>
    </row>
    <row r="1818" spans="1:24">
      <c r="A1818" s="237">
        <v>2020701023</v>
      </c>
      <c r="B1818" s="237">
        <v>20</v>
      </c>
      <c r="C1818" s="238">
        <v>207</v>
      </c>
      <c r="D1818" s="239">
        <v>1</v>
      </c>
      <c r="E1818" s="238">
        <v>23</v>
      </c>
      <c r="F1818" s="237" t="s">
        <v>511</v>
      </c>
      <c r="G1818" s="237" t="s">
        <v>1946</v>
      </c>
      <c r="H1818" s="237" t="s">
        <v>1947</v>
      </c>
      <c r="I1818" s="237" t="s">
        <v>373</v>
      </c>
      <c r="J1818" s="51"/>
      <c r="K1818" s="52" t="str">
        <f t="shared" si="318"/>
        <v/>
      </c>
      <c r="L1818" s="81" t="str">
        <f t="shared" si="319"/>
        <v/>
      </c>
      <c r="M1818" s="53" t="str">
        <f>IF(K1818="","",COUNTIF($K$7:K1818,"ﾘｽﾄ１"))</f>
        <v/>
      </c>
      <c r="N1818" s="53" t="str">
        <f t="shared" si="320"/>
        <v/>
      </c>
      <c r="O1818" s="54" t="str">
        <f t="shared" si="321"/>
        <v/>
      </c>
      <c r="P1818" s="53" t="str">
        <f t="shared" si="312"/>
        <v/>
      </c>
      <c r="Q1818" s="52" t="str">
        <f t="shared" si="313"/>
        <v/>
      </c>
      <c r="R1818" s="55" t="str">
        <f t="shared" si="314"/>
        <v/>
      </c>
      <c r="S1818" s="52" t="str">
        <f t="shared" si="322"/>
        <v/>
      </c>
      <c r="T1818" s="81" t="str">
        <f t="shared" si="315"/>
        <v/>
      </c>
      <c r="U1818" s="53" t="str">
        <f>IF(S1818="","",COUNTIF($S$7:S1818,"該当２"))</f>
        <v/>
      </c>
      <c r="V1818" s="56" t="str">
        <f t="shared" si="316"/>
        <v/>
      </c>
      <c r="W1818" s="81" t="str">
        <f t="shared" si="317"/>
        <v/>
      </c>
      <c r="X1818" s="53" t="str">
        <f>IF(V1818="","",COUNTIF($V$7:V1818,"該当３"))</f>
        <v/>
      </c>
    </row>
    <row r="1819" spans="1:24">
      <c r="A1819" s="237">
        <v>2020701024</v>
      </c>
      <c r="B1819" s="237">
        <v>20</v>
      </c>
      <c r="C1819" s="238">
        <v>207</v>
      </c>
      <c r="D1819" s="239">
        <v>1</v>
      </c>
      <c r="E1819" s="238">
        <v>24</v>
      </c>
      <c r="F1819" s="237" t="s">
        <v>511</v>
      </c>
      <c r="G1819" s="237" t="s">
        <v>1946</v>
      </c>
      <c r="H1819" s="237" t="s">
        <v>1947</v>
      </c>
      <c r="I1819" s="237" t="s">
        <v>1964</v>
      </c>
      <c r="J1819" s="51"/>
      <c r="K1819" s="52" t="str">
        <f t="shared" si="318"/>
        <v/>
      </c>
      <c r="L1819" s="81" t="str">
        <f t="shared" si="319"/>
        <v/>
      </c>
      <c r="M1819" s="53" t="str">
        <f>IF(K1819="","",COUNTIF($K$7:K1819,"ﾘｽﾄ１"))</f>
        <v/>
      </c>
      <c r="N1819" s="53" t="str">
        <f t="shared" si="320"/>
        <v/>
      </c>
      <c r="O1819" s="54" t="str">
        <f t="shared" si="321"/>
        <v/>
      </c>
      <c r="P1819" s="53" t="str">
        <f t="shared" si="312"/>
        <v/>
      </c>
      <c r="Q1819" s="52" t="str">
        <f t="shared" si="313"/>
        <v/>
      </c>
      <c r="R1819" s="55" t="str">
        <f t="shared" si="314"/>
        <v/>
      </c>
      <c r="S1819" s="52" t="str">
        <f t="shared" si="322"/>
        <v/>
      </c>
      <c r="T1819" s="81" t="str">
        <f t="shared" si="315"/>
        <v/>
      </c>
      <c r="U1819" s="53" t="str">
        <f>IF(S1819="","",COUNTIF($S$7:S1819,"該当２"))</f>
        <v/>
      </c>
      <c r="V1819" s="56" t="str">
        <f t="shared" si="316"/>
        <v/>
      </c>
      <c r="W1819" s="81" t="str">
        <f t="shared" si="317"/>
        <v/>
      </c>
      <c r="X1819" s="53" t="str">
        <f>IF(V1819="","",COUNTIF($V$7:V1819,"該当３"))</f>
        <v/>
      </c>
    </row>
    <row r="1820" spans="1:24">
      <c r="A1820" s="237">
        <v>2020701025</v>
      </c>
      <c r="B1820" s="237">
        <v>20</v>
      </c>
      <c r="C1820" s="238">
        <v>207</v>
      </c>
      <c r="D1820" s="239">
        <v>1</v>
      </c>
      <c r="E1820" s="238">
        <v>25</v>
      </c>
      <c r="F1820" s="237" t="s">
        <v>511</v>
      </c>
      <c r="G1820" s="237" t="s">
        <v>1946</v>
      </c>
      <c r="H1820" s="237" t="s">
        <v>1947</v>
      </c>
      <c r="I1820" s="237" t="s">
        <v>1965</v>
      </c>
      <c r="J1820" s="51"/>
      <c r="K1820" s="52" t="str">
        <f t="shared" si="318"/>
        <v/>
      </c>
      <c r="L1820" s="81" t="str">
        <f t="shared" si="319"/>
        <v/>
      </c>
      <c r="M1820" s="53" t="str">
        <f>IF(K1820="","",COUNTIF($K$7:K1820,"ﾘｽﾄ１"))</f>
        <v/>
      </c>
      <c r="N1820" s="53" t="str">
        <f t="shared" si="320"/>
        <v/>
      </c>
      <c r="O1820" s="54" t="str">
        <f t="shared" si="321"/>
        <v/>
      </c>
      <c r="P1820" s="53" t="str">
        <f t="shared" si="312"/>
        <v/>
      </c>
      <c r="Q1820" s="52" t="str">
        <f t="shared" si="313"/>
        <v/>
      </c>
      <c r="R1820" s="55" t="str">
        <f t="shared" si="314"/>
        <v/>
      </c>
      <c r="S1820" s="52" t="str">
        <f t="shared" si="322"/>
        <v/>
      </c>
      <c r="T1820" s="81" t="str">
        <f t="shared" si="315"/>
        <v/>
      </c>
      <c r="U1820" s="53" t="str">
        <f>IF(S1820="","",COUNTIF($S$7:S1820,"該当２"))</f>
        <v/>
      </c>
      <c r="V1820" s="56" t="str">
        <f t="shared" si="316"/>
        <v/>
      </c>
      <c r="W1820" s="81" t="str">
        <f t="shared" si="317"/>
        <v/>
      </c>
      <c r="X1820" s="53" t="str">
        <f>IF(V1820="","",COUNTIF($V$7:V1820,"該当３"))</f>
        <v/>
      </c>
    </row>
    <row r="1821" spans="1:24">
      <c r="A1821" s="237">
        <v>2020701026</v>
      </c>
      <c r="B1821" s="237">
        <v>20</v>
      </c>
      <c r="C1821" s="238">
        <v>207</v>
      </c>
      <c r="D1821" s="239">
        <v>1</v>
      </c>
      <c r="E1821" s="238">
        <v>26</v>
      </c>
      <c r="F1821" s="237" t="s">
        <v>511</v>
      </c>
      <c r="G1821" s="237" t="s">
        <v>1946</v>
      </c>
      <c r="H1821" s="237" t="s">
        <v>1947</v>
      </c>
      <c r="I1821" s="237" t="s">
        <v>1966</v>
      </c>
      <c r="J1821" s="51"/>
      <c r="K1821" s="52" t="str">
        <f t="shared" si="318"/>
        <v/>
      </c>
      <c r="L1821" s="81" t="str">
        <f t="shared" si="319"/>
        <v/>
      </c>
      <c r="M1821" s="53" t="str">
        <f>IF(K1821="","",COUNTIF($K$7:K1821,"ﾘｽﾄ１"))</f>
        <v/>
      </c>
      <c r="N1821" s="53" t="str">
        <f t="shared" si="320"/>
        <v/>
      </c>
      <c r="O1821" s="54" t="str">
        <f t="shared" si="321"/>
        <v/>
      </c>
      <c r="P1821" s="53" t="str">
        <f t="shared" si="312"/>
        <v/>
      </c>
      <c r="Q1821" s="52" t="str">
        <f t="shared" si="313"/>
        <v/>
      </c>
      <c r="R1821" s="55" t="str">
        <f t="shared" si="314"/>
        <v/>
      </c>
      <c r="S1821" s="52" t="str">
        <f t="shared" si="322"/>
        <v/>
      </c>
      <c r="T1821" s="81" t="str">
        <f t="shared" si="315"/>
        <v/>
      </c>
      <c r="U1821" s="53" t="str">
        <f>IF(S1821="","",COUNTIF($S$7:S1821,"該当２"))</f>
        <v/>
      </c>
      <c r="V1821" s="56" t="str">
        <f t="shared" si="316"/>
        <v/>
      </c>
      <c r="W1821" s="81" t="str">
        <f t="shared" si="317"/>
        <v/>
      </c>
      <c r="X1821" s="53" t="str">
        <f>IF(V1821="","",COUNTIF($V$7:V1821,"該当３"))</f>
        <v/>
      </c>
    </row>
    <row r="1822" spans="1:24">
      <c r="A1822" s="237">
        <v>2020701027</v>
      </c>
      <c r="B1822" s="237">
        <v>20</v>
      </c>
      <c r="C1822" s="238">
        <v>207</v>
      </c>
      <c r="D1822" s="239">
        <v>1</v>
      </c>
      <c r="E1822" s="238">
        <v>27</v>
      </c>
      <c r="F1822" s="237" t="s">
        <v>511</v>
      </c>
      <c r="G1822" s="237" t="s">
        <v>1946</v>
      </c>
      <c r="H1822" s="237" t="s">
        <v>1947</v>
      </c>
      <c r="I1822" s="237" t="s">
        <v>1967</v>
      </c>
      <c r="J1822" s="51"/>
      <c r="K1822" s="52" t="str">
        <f t="shared" si="318"/>
        <v/>
      </c>
      <c r="L1822" s="81" t="str">
        <f t="shared" si="319"/>
        <v/>
      </c>
      <c r="M1822" s="53" t="str">
        <f>IF(K1822="","",COUNTIF($K$7:K1822,"ﾘｽﾄ１"))</f>
        <v/>
      </c>
      <c r="N1822" s="53" t="str">
        <f t="shared" si="320"/>
        <v/>
      </c>
      <c r="O1822" s="54" t="str">
        <f t="shared" si="321"/>
        <v/>
      </c>
      <c r="P1822" s="53" t="str">
        <f t="shared" si="312"/>
        <v/>
      </c>
      <c r="Q1822" s="52" t="str">
        <f t="shared" si="313"/>
        <v/>
      </c>
      <c r="R1822" s="55" t="str">
        <f t="shared" si="314"/>
        <v/>
      </c>
      <c r="S1822" s="52" t="str">
        <f t="shared" si="322"/>
        <v/>
      </c>
      <c r="T1822" s="81" t="str">
        <f t="shared" si="315"/>
        <v/>
      </c>
      <c r="U1822" s="53" t="str">
        <f>IF(S1822="","",COUNTIF($S$7:S1822,"該当２"))</f>
        <v/>
      </c>
      <c r="V1822" s="56" t="str">
        <f t="shared" si="316"/>
        <v/>
      </c>
      <c r="W1822" s="81" t="str">
        <f t="shared" si="317"/>
        <v/>
      </c>
      <c r="X1822" s="53" t="str">
        <f>IF(V1822="","",COUNTIF($V$7:V1822,"該当３"))</f>
        <v/>
      </c>
    </row>
    <row r="1823" spans="1:24">
      <c r="A1823" s="237">
        <v>2020701028</v>
      </c>
      <c r="B1823" s="237">
        <v>20</v>
      </c>
      <c r="C1823" s="238">
        <v>207</v>
      </c>
      <c r="D1823" s="239">
        <v>1</v>
      </c>
      <c r="E1823" s="238">
        <v>28</v>
      </c>
      <c r="F1823" s="237" t="s">
        <v>511</v>
      </c>
      <c r="G1823" s="237" t="s">
        <v>1946</v>
      </c>
      <c r="H1823" s="237" t="s">
        <v>1947</v>
      </c>
      <c r="I1823" s="237" t="s">
        <v>1968</v>
      </c>
      <c r="J1823" s="51"/>
      <c r="K1823" s="52" t="str">
        <f t="shared" si="318"/>
        <v/>
      </c>
      <c r="L1823" s="81" t="str">
        <f t="shared" si="319"/>
        <v/>
      </c>
      <c r="M1823" s="53" t="str">
        <f>IF(K1823="","",COUNTIF($K$7:K1823,"ﾘｽﾄ１"))</f>
        <v/>
      </c>
      <c r="N1823" s="53" t="str">
        <f t="shared" si="320"/>
        <v/>
      </c>
      <c r="O1823" s="54" t="str">
        <f t="shared" si="321"/>
        <v/>
      </c>
      <c r="P1823" s="53" t="str">
        <f t="shared" si="312"/>
        <v/>
      </c>
      <c r="Q1823" s="52" t="str">
        <f t="shared" si="313"/>
        <v/>
      </c>
      <c r="R1823" s="55" t="str">
        <f t="shared" si="314"/>
        <v/>
      </c>
      <c r="S1823" s="52" t="str">
        <f t="shared" si="322"/>
        <v/>
      </c>
      <c r="T1823" s="81" t="str">
        <f t="shared" si="315"/>
        <v/>
      </c>
      <c r="U1823" s="53" t="str">
        <f>IF(S1823="","",COUNTIF($S$7:S1823,"該当２"))</f>
        <v/>
      </c>
      <c r="V1823" s="56" t="str">
        <f t="shared" si="316"/>
        <v/>
      </c>
      <c r="W1823" s="81" t="str">
        <f t="shared" si="317"/>
        <v/>
      </c>
      <c r="X1823" s="53" t="str">
        <f>IF(V1823="","",COUNTIF($V$7:V1823,"該当３"))</f>
        <v/>
      </c>
    </row>
    <row r="1824" spans="1:24">
      <c r="A1824" s="237">
        <v>2020702000</v>
      </c>
      <c r="B1824" s="237">
        <v>20</v>
      </c>
      <c r="C1824" s="238">
        <v>207</v>
      </c>
      <c r="D1824" s="239">
        <v>2</v>
      </c>
      <c r="E1824" s="238">
        <v>0</v>
      </c>
      <c r="F1824" s="237" t="s">
        <v>511</v>
      </c>
      <c r="G1824" s="237" t="s">
        <v>1946</v>
      </c>
      <c r="H1824" s="237" t="s">
        <v>1969</v>
      </c>
      <c r="I1824" s="237"/>
      <c r="J1824" s="51"/>
      <c r="K1824" s="52" t="str">
        <f t="shared" si="318"/>
        <v/>
      </c>
      <c r="L1824" s="81" t="str">
        <f t="shared" si="319"/>
        <v/>
      </c>
      <c r="M1824" s="53" t="str">
        <f>IF(K1824="","",COUNTIF($K$7:K1824,"ﾘｽﾄ１"))</f>
        <v/>
      </c>
      <c r="N1824" s="53" t="str">
        <f t="shared" si="320"/>
        <v/>
      </c>
      <c r="O1824" s="54" t="str">
        <f t="shared" si="321"/>
        <v/>
      </c>
      <c r="P1824" s="53" t="str">
        <f t="shared" si="312"/>
        <v/>
      </c>
      <c r="Q1824" s="52" t="str">
        <f t="shared" si="313"/>
        <v/>
      </c>
      <c r="R1824" s="55" t="str">
        <f t="shared" si="314"/>
        <v/>
      </c>
      <c r="S1824" s="52" t="str">
        <f t="shared" si="322"/>
        <v/>
      </c>
      <c r="T1824" s="81" t="str">
        <f t="shared" si="315"/>
        <v/>
      </c>
      <c r="U1824" s="53" t="str">
        <f>IF(S1824="","",COUNTIF($S$7:S1824,"該当２"))</f>
        <v/>
      </c>
      <c r="V1824" s="56" t="str">
        <f t="shared" si="316"/>
        <v/>
      </c>
      <c r="W1824" s="81" t="str">
        <f t="shared" si="317"/>
        <v/>
      </c>
      <c r="X1824" s="53" t="str">
        <f>IF(V1824="","",COUNTIF($V$7:V1824,"該当３"))</f>
        <v/>
      </c>
    </row>
    <row r="1825" spans="1:24">
      <c r="A1825" s="237">
        <v>2020702001</v>
      </c>
      <c r="B1825" s="237">
        <v>20</v>
      </c>
      <c r="C1825" s="238">
        <v>207</v>
      </c>
      <c r="D1825" s="239">
        <v>2</v>
      </c>
      <c r="E1825" s="238">
        <v>1</v>
      </c>
      <c r="F1825" s="237" t="s">
        <v>511</v>
      </c>
      <c r="G1825" s="237" t="s">
        <v>1946</v>
      </c>
      <c r="H1825" s="237" t="s">
        <v>1969</v>
      </c>
      <c r="I1825" s="237" t="s">
        <v>1970</v>
      </c>
      <c r="J1825" s="51"/>
      <c r="K1825" s="52" t="str">
        <f t="shared" si="318"/>
        <v/>
      </c>
      <c r="L1825" s="81" t="str">
        <f t="shared" si="319"/>
        <v/>
      </c>
      <c r="M1825" s="53" t="str">
        <f>IF(K1825="","",COUNTIF($K$7:K1825,"ﾘｽﾄ１"))</f>
        <v/>
      </c>
      <c r="N1825" s="53" t="str">
        <f t="shared" si="320"/>
        <v/>
      </c>
      <c r="O1825" s="54" t="str">
        <f t="shared" si="321"/>
        <v/>
      </c>
      <c r="P1825" s="53" t="str">
        <f t="shared" si="312"/>
        <v/>
      </c>
      <c r="Q1825" s="52" t="str">
        <f t="shared" si="313"/>
        <v/>
      </c>
      <c r="R1825" s="55" t="str">
        <f t="shared" si="314"/>
        <v/>
      </c>
      <c r="S1825" s="52" t="str">
        <f t="shared" si="322"/>
        <v/>
      </c>
      <c r="T1825" s="81" t="str">
        <f t="shared" si="315"/>
        <v/>
      </c>
      <c r="U1825" s="53" t="str">
        <f>IF(S1825="","",COUNTIF($S$7:S1825,"該当２"))</f>
        <v/>
      </c>
      <c r="V1825" s="56" t="str">
        <f t="shared" si="316"/>
        <v/>
      </c>
      <c r="W1825" s="81" t="str">
        <f t="shared" si="317"/>
        <v/>
      </c>
      <c r="X1825" s="53" t="str">
        <f>IF(V1825="","",COUNTIF($V$7:V1825,"該当３"))</f>
        <v/>
      </c>
    </row>
    <row r="1826" spans="1:24">
      <c r="A1826" s="237">
        <v>2020702002</v>
      </c>
      <c r="B1826" s="237">
        <v>20</v>
      </c>
      <c r="C1826" s="238">
        <v>207</v>
      </c>
      <c r="D1826" s="239">
        <v>2</v>
      </c>
      <c r="E1826" s="238">
        <v>2</v>
      </c>
      <c r="F1826" s="237" t="s">
        <v>511</v>
      </c>
      <c r="G1826" s="237" t="s">
        <v>1946</v>
      </c>
      <c r="H1826" s="237" t="s">
        <v>1969</v>
      </c>
      <c r="I1826" s="237" t="s">
        <v>1971</v>
      </c>
      <c r="J1826" s="51"/>
      <c r="K1826" s="52" t="str">
        <f t="shared" si="318"/>
        <v/>
      </c>
      <c r="L1826" s="81" t="str">
        <f t="shared" si="319"/>
        <v/>
      </c>
      <c r="M1826" s="53" t="str">
        <f>IF(K1826="","",COUNTIF($K$7:K1826,"ﾘｽﾄ１"))</f>
        <v/>
      </c>
      <c r="N1826" s="53" t="str">
        <f t="shared" si="320"/>
        <v/>
      </c>
      <c r="O1826" s="54" t="str">
        <f t="shared" si="321"/>
        <v/>
      </c>
      <c r="P1826" s="53" t="str">
        <f t="shared" si="312"/>
        <v/>
      </c>
      <c r="Q1826" s="52" t="str">
        <f t="shared" si="313"/>
        <v/>
      </c>
      <c r="R1826" s="55" t="str">
        <f t="shared" si="314"/>
        <v/>
      </c>
      <c r="S1826" s="52" t="str">
        <f t="shared" si="322"/>
        <v/>
      </c>
      <c r="T1826" s="81" t="str">
        <f t="shared" si="315"/>
        <v/>
      </c>
      <c r="U1826" s="53" t="str">
        <f>IF(S1826="","",COUNTIF($S$7:S1826,"該当２"))</f>
        <v/>
      </c>
      <c r="V1826" s="56" t="str">
        <f t="shared" si="316"/>
        <v/>
      </c>
      <c r="W1826" s="81" t="str">
        <f t="shared" si="317"/>
        <v/>
      </c>
      <c r="X1826" s="53" t="str">
        <f>IF(V1826="","",COUNTIF($V$7:V1826,"該当３"))</f>
        <v/>
      </c>
    </row>
    <row r="1827" spans="1:24">
      <c r="A1827" s="237">
        <v>2020702003</v>
      </c>
      <c r="B1827" s="237">
        <v>20</v>
      </c>
      <c r="C1827" s="238">
        <v>207</v>
      </c>
      <c r="D1827" s="239">
        <v>2</v>
      </c>
      <c r="E1827" s="238">
        <v>3</v>
      </c>
      <c r="F1827" s="237" t="s">
        <v>511</v>
      </c>
      <c r="G1827" s="237" t="s">
        <v>1946</v>
      </c>
      <c r="H1827" s="237" t="s">
        <v>1969</v>
      </c>
      <c r="I1827" s="237" t="s">
        <v>1972</v>
      </c>
      <c r="J1827" s="51"/>
      <c r="K1827" s="52" t="str">
        <f t="shared" si="318"/>
        <v/>
      </c>
      <c r="L1827" s="81" t="str">
        <f t="shared" si="319"/>
        <v/>
      </c>
      <c r="M1827" s="53" t="str">
        <f>IF(K1827="","",COUNTIF($K$7:K1827,"ﾘｽﾄ１"))</f>
        <v/>
      </c>
      <c r="N1827" s="53" t="str">
        <f t="shared" si="320"/>
        <v/>
      </c>
      <c r="O1827" s="54" t="str">
        <f t="shared" si="321"/>
        <v/>
      </c>
      <c r="P1827" s="53" t="str">
        <f t="shared" si="312"/>
        <v/>
      </c>
      <c r="Q1827" s="52" t="str">
        <f t="shared" si="313"/>
        <v/>
      </c>
      <c r="R1827" s="55" t="str">
        <f t="shared" si="314"/>
        <v/>
      </c>
      <c r="S1827" s="52" t="str">
        <f t="shared" si="322"/>
        <v/>
      </c>
      <c r="T1827" s="81" t="str">
        <f t="shared" si="315"/>
        <v/>
      </c>
      <c r="U1827" s="53" t="str">
        <f>IF(S1827="","",COUNTIF($S$7:S1827,"該当２"))</f>
        <v/>
      </c>
      <c r="V1827" s="56" t="str">
        <f t="shared" si="316"/>
        <v/>
      </c>
      <c r="W1827" s="81" t="str">
        <f t="shared" si="317"/>
        <v/>
      </c>
      <c r="X1827" s="53" t="str">
        <f>IF(V1827="","",COUNTIF($V$7:V1827,"該当３"))</f>
        <v/>
      </c>
    </row>
    <row r="1828" spans="1:24">
      <c r="A1828" s="237">
        <v>2020702004</v>
      </c>
      <c r="B1828" s="237">
        <v>20</v>
      </c>
      <c r="C1828" s="238">
        <v>207</v>
      </c>
      <c r="D1828" s="239">
        <v>2</v>
      </c>
      <c r="E1828" s="238">
        <v>4</v>
      </c>
      <c r="F1828" s="237" t="s">
        <v>511</v>
      </c>
      <c r="G1828" s="237" t="s">
        <v>1946</v>
      </c>
      <c r="H1828" s="237" t="s">
        <v>1969</v>
      </c>
      <c r="I1828" s="237" t="s">
        <v>1973</v>
      </c>
      <c r="J1828" s="51"/>
      <c r="K1828" s="52" t="str">
        <f t="shared" si="318"/>
        <v/>
      </c>
      <c r="L1828" s="81" t="str">
        <f t="shared" si="319"/>
        <v/>
      </c>
      <c r="M1828" s="53" t="str">
        <f>IF(K1828="","",COUNTIF($K$7:K1828,"ﾘｽﾄ１"))</f>
        <v/>
      </c>
      <c r="N1828" s="53" t="str">
        <f t="shared" si="320"/>
        <v/>
      </c>
      <c r="O1828" s="54" t="str">
        <f t="shared" si="321"/>
        <v/>
      </c>
      <c r="P1828" s="53" t="str">
        <f t="shared" si="312"/>
        <v/>
      </c>
      <c r="Q1828" s="52" t="str">
        <f t="shared" si="313"/>
        <v/>
      </c>
      <c r="R1828" s="55" t="str">
        <f t="shared" si="314"/>
        <v/>
      </c>
      <c r="S1828" s="52" t="str">
        <f t="shared" si="322"/>
        <v/>
      </c>
      <c r="T1828" s="81" t="str">
        <f t="shared" si="315"/>
        <v/>
      </c>
      <c r="U1828" s="53" t="str">
        <f>IF(S1828="","",COUNTIF($S$7:S1828,"該当２"))</f>
        <v/>
      </c>
      <c r="V1828" s="56" t="str">
        <f t="shared" si="316"/>
        <v/>
      </c>
      <c r="W1828" s="81" t="str">
        <f t="shared" si="317"/>
        <v/>
      </c>
      <c r="X1828" s="53" t="str">
        <f>IF(V1828="","",COUNTIF($V$7:V1828,"該当３"))</f>
        <v/>
      </c>
    </row>
    <row r="1829" spans="1:24">
      <c r="A1829" s="237">
        <v>2020702005</v>
      </c>
      <c r="B1829" s="237">
        <v>20</v>
      </c>
      <c r="C1829" s="238">
        <v>207</v>
      </c>
      <c r="D1829" s="239">
        <v>2</v>
      </c>
      <c r="E1829" s="238">
        <v>5</v>
      </c>
      <c r="F1829" s="237" t="s">
        <v>511</v>
      </c>
      <c r="G1829" s="237" t="s">
        <v>1946</v>
      </c>
      <c r="H1829" s="237" t="s">
        <v>1969</v>
      </c>
      <c r="I1829" s="237" t="s">
        <v>1974</v>
      </c>
      <c r="J1829" s="51"/>
      <c r="K1829" s="52" t="str">
        <f t="shared" si="318"/>
        <v/>
      </c>
      <c r="L1829" s="81" t="str">
        <f t="shared" si="319"/>
        <v/>
      </c>
      <c r="M1829" s="53" t="str">
        <f>IF(K1829="","",COUNTIF($K$7:K1829,"ﾘｽﾄ１"))</f>
        <v/>
      </c>
      <c r="N1829" s="53" t="str">
        <f t="shared" si="320"/>
        <v/>
      </c>
      <c r="O1829" s="54" t="str">
        <f t="shared" si="321"/>
        <v/>
      </c>
      <c r="P1829" s="53" t="str">
        <f t="shared" si="312"/>
        <v/>
      </c>
      <c r="Q1829" s="52" t="str">
        <f t="shared" si="313"/>
        <v/>
      </c>
      <c r="R1829" s="55" t="str">
        <f t="shared" si="314"/>
        <v/>
      </c>
      <c r="S1829" s="52" t="str">
        <f t="shared" si="322"/>
        <v/>
      </c>
      <c r="T1829" s="81" t="str">
        <f t="shared" si="315"/>
        <v/>
      </c>
      <c r="U1829" s="53" t="str">
        <f>IF(S1829="","",COUNTIF($S$7:S1829,"該当２"))</f>
        <v/>
      </c>
      <c r="V1829" s="56" t="str">
        <f t="shared" si="316"/>
        <v/>
      </c>
      <c r="W1829" s="81" t="str">
        <f t="shared" si="317"/>
        <v/>
      </c>
      <c r="X1829" s="53" t="str">
        <f>IF(V1829="","",COUNTIF($V$7:V1829,"該当３"))</f>
        <v/>
      </c>
    </row>
    <row r="1830" spans="1:24">
      <c r="A1830" s="237">
        <v>2020702006</v>
      </c>
      <c r="B1830" s="237">
        <v>20</v>
      </c>
      <c r="C1830" s="238">
        <v>207</v>
      </c>
      <c r="D1830" s="239">
        <v>2</v>
      </c>
      <c r="E1830" s="238">
        <v>6</v>
      </c>
      <c r="F1830" s="237" t="s">
        <v>511</v>
      </c>
      <c r="G1830" s="237" t="s">
        <v>1946</v>
      </c>
      <c r="H1830" s="237" t="s">
        <v>1969</v>
      </c>
      <c r="I1830" s="237" t="s">
        <v>1975</v>
      </c>
      <c r="J1830" s="51"/>
      <c r="K1830" s="52" t="str">
        <f t="shared" si="318"/>
        <v/>
      </c>
      <c r="L1830" s="81" t="str">
        <f t="shared" si="319"/>
        <v/>
      </c>
      <c r="M1830" s="53" t="str">
        <f>IF(K1830="","",COUNTIF($K$7:K1830,"ﾘｽﾄ１"))</f>
        <v/>
      </c>
      <c r="N1830" s="53" t="str">
        <f t="shared" si="320"/>
        <v/>
      </c>
      <c r="O1830" s="54" t="str">
        <f t="shared" si="321"/>
        <v/>
      </c>
      <c r="P1830" s="53" t="str">
        <f t="shared" si="312"/>
        <v/>
      </c>
      <c r="Q1830" s="52" t="str">
        <f t="shared" si="313"/>
        <v/>
      </c>
      <c r="R1830" s="55" t="str">
        <f t="shared" si="314"/>
        <v/>
      </c>
      <c r="S1830" s="52" t="str">
        <f t="shared" si="322"/>
        <v/>
      </c>
      <c r="T1830" s="81" t="str">
        <f t="shared" si="315"/>
        <v/>
      </c>
      <c r="U1830" s="53" t="str">
        <f>IF(S1830="","",COUNTIF($S$7:S1830,"該当２"))</f>
        <v/>
      </c>
      <c r="V1830" s="56" t="str">
        <f t="shared" si="316"/>
        <v/>
      </c>
      <c r="W1830" s="81" t="str">
        <f t="shared" si="317"/>
        <v/>
      </c>
      <c r="X1830" s="53" t="str">
        <f>IF(V1830="","",COUNTIF($V$7:V1830,"該当３"))</f>
        <v/>
      </c>
    </row>
    <row r="1831" spans="1:24">
      <c r="A1831" s="237">
        <v>2020702007</v>
      </c>
      <c r="B1831" s="237">
        <v>20</v>
      </c>
      <c r="C1831" s="238">
        <v>207</v>
      </c>
      <c r="D1831" s="239">
        <v>2</v>
      </c>
      <c r="E1831" s="238">
        <v>7</v>
      </c>
      <c r="F1831" s="237" t="s">
        <v>511</v>
      </c>
      <c r="G1831" s="237" t="s">
        <v>1946</v>
      </c>
      <c r="H1831" s="237" t="s">
        <v>1969</v>
      </c>
      <c r="I1831" s="237" t="s">
        <v>1976</v>
      </c>
      <c r="J1831" s="51"/>
      <c r="K1831" s="52" t="str">
        <f t="shared" si="318"/>
        <v/>
      </c>
      <c r="L1831" s="81" t="str">
        <f t="shared" si="319"/>
        <v/>
      </c>
      <c r="M1831" s="53" t="str">
        <f>IF(K1831="","",COUNTIF($K$7:K1831,"ﾘｽﾄ１"))</f>
        <v/>
      </c>
      <c r="N1831" s="53" t="str">
        <f t="shared" si="320"/>
        <v/>
      </c>
      <c r="O1831" s="54" t="str">
        <f t="shared" si="321"/>
        <v/>
      </c>
      <c r="P1831" s="53" t="str">
        <f t="shared" si="312"/>
        <v/>
      </c>
      <c r="Q1831" s="52" t="str">
        <f t="shared" si="313"/>
        <v/>
      </c>
      <c r="R1831" s="55" t="str">
        <f t="shared" si="314"/>
        <v/>
      </c>
      <c r="S1831" s="52" t="str">
        <f t="shared" si="322"/>
        <v/>
      </c>
      <c r="T1831" s="81" t="str">
        <f t="shared" si="315"/>
        <v/>
      </c>
      <c r="U1831" s="53" t="str">
        <f>IF(S1831="","",COUNTIF($S$7:S1831,"該当２"))</f>
        <v/>
      </c>
      <c r="V1831" s="56" t="str">
        <f t="shared" si="316"/>
        <v/>
      </c>
      <c r="W1831" s="81" t="str">
        <f t="shared" si="317"/>
        <v/>
      </c>
      <c r="X1831" s="53" t="str">
        <f>IF(V1831="","",COUNTIF($V$7:V1831,"該当３"))</f>
        <v/>
      </c>
    </row>
    <row r="1832" spans="1:24">
      <c r="A1832" s="237">
        <v>2020703000</v>
      </c>
      <c r="B1832" s="237">
        <v>20</v>
      </c>
      <c r="C1832" s="238">
        <v>207</v>
      </c>
      <c r="D1832" s="239">
        <v>3</v>
      </c>
      <c r="E1832" s="238">
        <v>0</v>
      </c>
      <c r="F1832" s="237" t="s">
        <v>511</v>
      </c>
      <c r="G1832" s="237" t="s">
        <v>1946</v>
      </c>
      <c r="H1832" s="237" t="s">
        <v>1977</v>
      </c>
      <c r="I1832" s="237"/>
      <c r="J1832" s="51"/>
      <c r="K1832" s="52" t="str">
        <f t="shared" si="318"/>
        <v/>
      </c>
      <c r="L1832" s="81" t="str">
        <f t="shared" si="319"/>
        <v/>
      </c>
      <c r="M1832" s="53" t="str">
        <f>IF(K1832="","",COUNTIF($K$7:K1832,"ﾘｽﾄ１"))</f>
        <v/>
      </c>
      <c r="N1832" s="53" t="str">
        <f t="shared" si="320"/>
        <v/>
      </c>
      <c r="O1832" s="54" t="str">
        <f t="shared" si="321"/>
        <v/>
      </c>
      <c r="P1832" s="53" t="str">
        <f t="shared" si="312"/>
        <v/>
      </c>
      <c r="Q1832" s="52" t="str">
        <f t="shared" si="313"/>
        <v/>
      </c>
      <c r="R1832" s="55" t="str">
        <f t="shared" si="314"/>
        <v/>
      </c>
      <c r="S1832" s="52" t="str">
        <f t="shared" si="322"/>
        <v/>
      </c>
      <c r="T1832" s="81" t="str">
        <f t="shared" si="315"/>
        <v/>
      </c>
      <c r="U1832" s="53" t="str">
        <f>IF(S1832="","",COUNTIF($S$7:S1832,"該当２"))</f>
        <v/>
      </c>
      <c r="V1832" s="56" t="str">
        <f t="shared" si="316"/>
        <v/>
      </c>
      <c r="W1832" s="81" t="str">
        <f t="shared" si="317"/>
        <v/>
      </c>
      <c r="X1832" s="53" t="str">
        <f>IF(V1832="","",COUNTIF($V$7:V1832,"該当３"))</f>
        <v/>
      </c>
    </row>
    <row r="1833" spans="1:24">
      <c r="A1833" s="237">
        <v>2020703001</v>
      </c>
      <c r="B1833" s="237">
        <v>20</v>
      </c>
      <c r="C1833" s="238">
        <v>207</v>
      </c>
      <c r="D1833" s="239">
        <v>3</v>
      </c>
      <c r="E1833" s="238">
        <v>1</v>
      </c>
      <c r="F1833" s="237" t="s">
        <v>511</v>
      </c>
      <c r="G1833" s="237" t="s">
        <v>1946</v>
      </c>
      <c r="H1833" s="237" t="s">
        <v>1977</v>
      </c>
      <c r="I1833" s="237" t="s">
        <v>1978</v>
      </c>
      <c r="J1833" s="51"/>
      <c r="K1833" s="52" t="str">
        <f t="shared" si="318"/>
        <v/>
      </c>
      <c r="L1833" s="81" t="str">
        <f t="shared" si="319"/>
        <v/>
      </c>
      <c r="M1833" s="53" t="str">
        <f>IF(K1833="","",COUNTIF($K$7:K1833,"ﾘｽﾄ１"))</f>
        <v/>
      </c>
      <c r="N1833" s="53" t="str">
        <f t="shared" si="320"/>
        <v/>
      </c>
      <c r="O1833" s="54" t="str">
        <f t="shared" si="321"/>
        <v/>
      </c>
      <c r="P1833" s="53" t="str">
        <f t="shared" si="312"/>
        <v/>
      </c>
      <c r="Q1833" s="52" t="str">
        <f t="shared" si="313"/>
        <v/>
      </c>
      <c r="R1833" s="55" t="str">
        <f t="shared" si="314"/>
        <v/>
      </c>
      <c r="S1833" s="52" t="str">
        <f t="shared" si="322"/>
        <v/>
      </c>
      <c r="T1833" s="81" t="str">
        <f t="shared" si="315"/>
        <v/>
      </c>
      <c r="U1833" s="53" t="str">
        <f>IF(S1833="","",COUNTIF($S$7:S1833,"該当２"))</f>
        <v/>
      </c>
      <c r="V1833" s="56" t="str">
        <f t="shared" si="316"/>
        <v/>
      </c>
      <c r="W1833" s="81" t="str">
        <f t="shared" si="317"/>
        <v/>
      </c>
      <c r="X1833" s="53" t="str">
        <f>IF(V1833="","",COUNTIF($V$7:V1833,"該当３"))</f>
        <v/>
      </c>
    </row>
    <row r="1834" spans="1:24">
      <c r="A1834" s="237">
        <v>2020703002</v>
      </c>
      <c r="B1834" s="237">
        <v>20</v>
      </c>
      <c r="C1834" s="238">
        <v>207</v>
      </c>
      <c r="D1834" s="239">
        <v>3</v>
      </c>
      <c r="E1834" s="238">
        <v>2</v>
      </c>
      <c r="F1834" s="237" t="s">
        <v>511</v>
      </c>
      <c r="G1834" s="237" t="s">
        <v>1946</v>
      </c>
      <c r="H1834" s="237" t="s">
        <v>1977</v>
      </c>
      <c r="I1834" s="237" t="s">
        <v>1979</v>
      </c>
      <c r="J1834" s="51"/>
      <c r="K1834" s="52" t="str">
        <f t="shared" si="318"/>
        <v/>
      </c>
      <c r="L1834" s="81" t="str">
        <f t="shared" si="319"/>
        <v/>
      </c>
      <c r="M1834" s="53" t="str">
        <f>IF(K1834="","",COUNTIF($K$7:K1834,"ﾘｽﾄ１"))</f>
        <v/>
      </c>
      <c r="N1834" s="53" t="str">
        <f t="shared" si="320"/>
        <v/>
      </c>
      <c r="O1834" s="54" t="str">
        <f t="shared" si="321"/>
        <v/>
      </c>
      <c r="P1834" s="53" t="str">
        <f t="shared" si="312"/>
        <v/>
      </c>
      <c r="Q1834" s="52" t="str">
        <f t="shared" si="313"/>
        <v/>
      </c>
      <c r="R1834" s="55" t="str">
        <f t="shared" si="314"/>
        <v/>
      </c>
      <c r="S1834" s="52" t="str">
        <f t="shared" si="322"/>
        <v/>
      </c>
      <c r="T1834" s="81" t="str">
        <f t="shared" si="315"/>
        <v/>
      </c>
      <c r="U1834" s="53" t="str">
        <f>IF(S1834="","",COUNTIF($S$7:S1834,"該当２"))</f>
        <v/>
      </c>
      <c r="V1834" s="56" t="str">
        <f t="shared" si="316"/>
        <v/>
      </c>
      <c r="W1834" s="81" t="str">
        <f t="shared" si="317"/>
        <v/>
      </c>
      <c r="X1834" s="53" t="str">
        <f>IF(V1834="","",COUNTIF($V$7:V1834,"該当３"))</f>
        <v/>
      </c>
    </row>
    <row r="1835" spans="1:24">
      <c r="A1835" s="237">
        <v>2020703003</v>
      </c>
      <c r="B1835" s="237">
        <v>20</v>
      </c>
      <c r="C1835" s="238">
        <v>207</v>
      </c>
      <c r="D1835" s="239">
        <v>3</v>
      </c>
      <c r="E1835" s="238">
        <v>3</v>
      </c>
      <c r="F1835" s="237" t="s">
        <v>511</v>
      </c>
      <c r="G1835" s="237" t="s">
        <v>1946</v>
      </c>
      <c r="H1835" s="237" t="s">
        <v>1977</v>
      </c>
      <c r="I1835" s="237" t="s">
        <v>1980</v>
      </c>
      <c r="J1835" s="51"/>
      <c r="K1835" s="52" t="str">
        <f t="shared" si="318"/>
        <v/>
      </c>
      <c r="L1835" s="81" t="str">
        <f t="shared" si="319"/>
        <v/>
      </c>
      <c r="M1835" s="53" t="str">
        <f>IF(K1835="","",COUNTIF($K$7:K1835,"ﾘｽﾄ１"))</f>
        <v/>
      </c>
      <c r="N1835" s="53" t="str">
        <f t="shared" si="320"/>
        <v/>
      </c>
      <c r="O1835" s="54" t="str">
        <f t="shared" si="321"/>
        <v/>
      </c>
      <c r="P1835" s="53" t="str">
        <f t="shared" si="312"/>
        <v/>
      </c>
      <c r="Q1835" s="52" t="str">
        <f t="shared" si="313"/>
        <v/>
      </c>
      <c r="R1835" s="55" t="str">
        <f t="shared" si="314"/>
        <v/>
      </c>
      <c r="S1835" s="52" t="str">
        <f t="shared" si="322"/>
        <v/>
      </c>
      <c r="T1835" s="81" t="str">
        <f t="shared" si="315"/>
        <v/>
      </c>
      <c r="U1835" s="53" t="str">
        <f>IF(S1835="","",COUNTIF($S$7:S1835,"該当２"))</f>
        <v/>
      </c>
      <c r="V1835" s="56" t="str">
        <f t="shared" si="316"/>
        <v/>
      </c>
      <c r="W1835" s="81" t="str">
        <f t="shared" si="317"/>
        <v/>
      </c>
      <c r="X1835" s="53" t="str">
        <f>IF(V1835="","",COUNTIF($V$7:V1835,"該当３"))</f>
        <v/>
      </c>
    </row>
    <row r="1836" spans="1:24">
      <c r="A1836" s="237">
        <v>2020703004</v>
      </c>
      <c r="B1836" s="237">
        <v>20</v>
      </c>
      <c r="C1836" s="238">
        <v>207</v>
      </c>
      <c r="D1836" s="239">
        <v>3</v>
      </c>
      <c r="E1836" s="238">
        <v>4</v>
      </c>
      <c r="F1836" s="237" t="s">
        <v>511</v>
      </c>
      <c r="G1836" s="237" t="s">
        <v>1946</v>
      </c>
      <c r="H1836" s="237" t="s">
        <v>1977</v>
      </c>
      <c r="I1836" s="237" t="s">
        <v>1981</v>
      </c>
      <c r="J1836" s="51"/>
      <c r="K1836" s="52" t="str">
        <f t="shared" si="318"/>
        <v/>
      </c>
      <c r="L1836" s="81" t="str">
        <f t="shared" si="319"/>
        <v/>
      </c>
      <c r="M1836" s="53" t="str">
        <f>IF(K1836="","",COUNTIF($K$7:K1836,"ﾘｽﾄ１"))</f>
        <v/>
      </c>
      <c r="N1836" s="53" t="str">
        <f t="shared" si="320"/>
        <v/>
      </c>
      <c r="O1836" s="54" t="str">
        <f t="shared" si="321"/>
        <v/>
      </c>
      <c r="P1836" s="53" t="str">
        <f t="shared" si="312"/>
        <v/>
      </c>
      <c r="Q1836" s="52" t="str">
        <f t="shared" si="313"/>
        <v/>
      </c>
      <c r="R1836" s="55" t="str">
        <f t="shared" si="314"/>
        <v/>
      </c>
      <c r="S1836" s="52" t="str">
        <f t="shared" si="322"/>
        <v/>
      </c>
      <c r="T1836" s="81" t="str">
        <f t="shared" si="315"/>
        <v/>
      </c>
      <c r="U1836" s="53" t="str">
        <f>IF(S1836="","",COUNTIF($S$7:S1836,"該当２"))</f>
        <v/>
      </c>
      <c r="V1836" s="56" t="str">
        <f t="shared" si="316"/>
        <v/>
      </c>
      <c r="W1836" s="81" t="str">
        <f t="shared" si="317"/>
        <v/>
      </c>
      <c r="X1836" s="53" t="str">
        <f>IF(V1836="","",COUNTIF($V$7:V1836,"該当３"))</f>
        <v/>
      </c>
    </row>
    <row r="1837" spans="1:24">
      <c r="A1837" s="237">
        <v>2020703005</v>
      </c>
      <c r="B1837" s="237">
        <v>20</v>
      </c>
      <c r="C1837" s="238">
        <v>207</v>
      </c>
      <c r="D1837" s="239">
        <v>3</v>
      </c>
      <c r="E1837" s="238">
        <v>5</v>
      </c>
      <c r="F1837" s="237" t="s">
        <v>511</v>
      </c>
      <c r="G1837" s="237" t="s">
        <v>1946</v>
      </c>
      <c r="H1837" s="237" t="s">
        <v>1977</v>
      </c>
      <c r="I1837" s="237" t="s">
        <v>1982</v>
      </c>
      <c r="J1837" s="51"/>
      <c r="K1837" s="52" t="str">
        <f t="shared" si="318"/>
        <v/>
      </c>
      <c r="L1837" s="81" t="str">
        <f t="shared" si="319"/>
        <v/>
      </c>
      <c r="M1837" s="53" t="str">
        <f>IF(K1837="","",COUNTIF($K$7:K1837,"ﾘｽﾄ１"))</f>
        <v/>
      </c>
      <c r="N1837" s="53" t="str">
        <f t="shared" si="320"/>
        <v/>
      </c>
      <c r="O1837" s="54" t="str">
        <f t="shared" si="321"/>
        <v/>
      </c>
      <c r="P1837" s="53" t="str">
        <f t="shared" si="312"/>
        <v/>
      </c>
      <c r="Q1837" s="52" t="str">
        <f t="shared" si="313"/>
        <v/>
      </c>
      <c r="R1837" s="55" t="str">
        <f t="shared" si="314"/>
        <v/>
      </c>
      <c r="S1837" s="52" t="str">
        <f t="shared" si="322"/>
        <v/>
      </c>
      <c r="T1837" s="81" t="str">
        <f t="shared" si="315"/>
        <v/>
      </c>
      <c r="U1837" s="53" t="str">
        <f>IF(S1837="","",COUNTIF($S$7:S1837,"該当２"))</f>
        <v/>
      </c>
      <c r="V1837" s="56" t="str">
        <f t="shared" si="316"/>
        <v/>
      </c>
      <c r="W1837" s="81" t="str">
        <f t="shared" si="317"/>
        <v/>
      </c>
      <c r="X1837" s="53" t="str">
        <f>IF(V1837="","",COUNTIF($V$7:V1837,"該当３"))</f>
        <v/>
      </c>
    </row>
    <row r="1838" spans="1:24">
      <c r="A1838" s="237">
        <v>2020703006</v>
      </c>
      <c r="B1838" s="237">
        <v>20</v>
      </c>
      <c r="C1838" s="238">
        <v>207</v>
      </c>
      <c r="D1838" s="239">
        <v>3</v>
      </c>
      <c r="E1838" s="238">
        <v>6</v>
      </c>
      <c r="F1838" s="237" t="s">
        <v>511</v>
      </c>
      <c r="G1838" s="237" t="s">
        <v>1946</v>
      </c>
      <c r="H1838" s="237" t="s">
        <v>1977</v>
      </c>
      <c r="I1838" s="237" t="s">
        <v>1983</v>
      </c>
      <c r="J1838" s="51"/>
      <c r="K1838" s="52" t="str">
        <f t="shared" si="318"/>
        <v/>
      </c>
      <c r="L1838" s="81" t="str">
        <f t="shared" si="319"/>
        <v/>
      </c>
      <c r="M1838" s="53" t="str">
        <f>IF(K1838="","",COUNTIF($K$7:K1838,"ﾘｽﾄ１"))</f>
        <v/>
      </c>
      <c r="N1838" s="53" t="str">
        <f t="shared" si="320"/>
        <v/>
      </c>
      <c r="O1838" s="54" t="str">
        <f t="shared" si="321"/>
        <v/>
      </c>
      <c r="P1838" s="53" t="str">
        <f t="shared" si="312"/>
        <v/>
      </c>
      <c r="Q1838" s="52" t="str">
        <f t="shared" si="313"/>
        <v/>
      </c>
      <c r="R1838" s="55" t="str">
        <f t="shared" si="314"/>
        <v/>
      </c>
      <c r="S1838" s="52" t="str">
        <f t="shared" si="322"/>
        <v/>
      </c>
      <c r="T1838" s="81" t="str">
        <f t="shared" si="315"/>
        <v/>
      </c>
      <c r="U1838" s="53" t="str">
        <f>IF(S1838="","",COUNTIF($S$7:S1838,"該当２"))</f>
        <v/>
      </c>
      <c r="V1838" s="56" t="str">
        <f t="shared" si="316"/>
        <v/>
      </c>
      <c r="W1838" s="81" t="str">
        <f t="shared" si="317"/>
        <v/>
      </c>
      <c r="X1838" s="53" t="str">
        <f>IF(V1838="","",COUNTIF($V$7:V1838,"該当３"))</f>
        <v/>
      </c>
    </row>
    <row r="1839" spans="1:24">
      <c r="A1839" s="237">
        <v>2020703007</v>
      </c>
      <c r="B1839" s="237">
        <v>20</v>
      </c>
      <c r="C1839" s="238">
        <v>207</v>
      </c>
      <c r="D1839" s="239">
        <v>3</v>
      </c>
      <c r="E1839" s="238">
        <v>7</v>
      </c>
      <c r="F1839" s="237" t="s">
        <v>511</v>
      </c>
      <c r="G1839" s="237" t="s">
        <v>1946</v>
      </c>
      <c r="H1839" s="237" t="s">
        <v>1977</v>
      </c>
      <c r="I1839" s="237" t="s">
        <v>1984</v>
      </c>
      <c r="J1839" s="51"/>
      <c r="K1839" s="52" t="str">
        <f t="shared" si="318"/>
        <v/>
      </c>
      <c r="L1839" s="81" t="str">
        <f t="shared" si="319"/>
        <v/>
      </c>
      <c r="M1839" s="53" t="str">
        <f>IF(K1839="","",COUNTIF($K$7:K1839,"ﾘｽﾄ１"))</f>
        <v/>
      </c>
      <c r="N1839" s="53" t="str">
        <f t="shared" si="320"/>
        <v/>
      </c>
      <c r="O1839" s="54" t="str">
        <f t="shared" si="321"/>
        <v/>
      </c>
      <c r="P1839" s="53" t="str">
        <f t="shared" si="312"/>
        <v/>
      </c>
      <c r="Q1839" s="52" t="str">
        <f t="shared" si="313"/>
        <v/>
      </c>
      <c r="R1839" s="55" t="str">
        <f t="shared" si="314"/>
        <v/>
      </c>
      <c r="S1839" s="52" t="str">
        <f t="shared" si="322"/>
        <v/>
      </c>
      <c r="T1839" s="81" t="str">
        <f t="shared" si="315"/>
        <v/>
      </c>
      <c r="U1839" s="53" t="str">
        <f>IF(S1839="","",COUNTIF($S$7:S1839,"該当２"))</f>
        <v/>
      </c>
      <c r="V1839" s="56" t="str">
        <f t="shared" si="316"/>
        <v/>
      </c>
      <c r="W1839" s="81" t="str">
        <f t="shared" si="317"/>
        <v/>
      </c>
      <c r="X1839" s="53" t="str">
        <f>IF(V1839="","",COUNTIF($V$7:V1839,"該当３"))</f>
        <v/>
      </c>
    </row>
    <row r="1840" spans="1:24">
      <c r="A1840" s="237">
        <v>2020704000</v>
      </c>
      <c r="B1840" s="237">
        <v>20</v>
      </c>
      <c r="C1840" s="238">
        <v>207</v>
      </c>
      <c r="D1840" s="239">
        <v>4</v>
      </c>
      <c r="E1840" s="238">
        <v>0</v>
      </c>
      <c r="F1840" s="237" t="s">
        <v>511</v>
      </c>
      <c r="G1840" s="237" t="s">
        <v>1946</v>
      </c>
      <c r="H1840" s="278" t="s">
        <v>1985</v>
      </c>
      <c r="I1840" s="237"/>
      <c r="J1840" s="51"/>
      <c r="K1840" s="52" t="str">
        <f t="shared" si="318"/>
        <v/>
      </c>
      <c r="L1840" s="81" t="str">
        <f t="shared" si="319"/>
        <v/>
      </c>
      <c r="M1840" s="53" t="str">
        <f>IF(K1840="","",COUNTIF($K$7:K1840,"ﾘｽﾄ１"))</f>
        <v/>
      </c>
      <c r="N1840" s="53" t="str">
        <f t="shared" si="320"/>
        <v/>
      </c>
      <c r="O1840" s="54" t="str">
        <f t="shared" si="321"/>
        <v/>
      </c>
      <c r="P1840" s="53" t="str">
        <f t="shared" si="312"/>
        <v/>
      </c>
      <c r="Q1840" s="52" t="str">
        <f t="shared" si="313"/>
        <v/>
      </c>
      <c r="R1840" s="55" t="str">
        <f t="shared" si="314"/>
        <v/>
      </c>
      <c r="S1840" s="52" t="str">
        <f t="shared" si="322"/>
        <v/>
      </c>
      <c r="T1840" s="81" t="str">
        <f t="shared" si="315"/>
        <v/>
      </c>
      <c r="U1840" s="53" t="str">
        <f>IF(S1840="","",COUNTIF($S$7:S1840,"該当２"))</f>
        <v/>
      </c>
      <c r="V1840" s="56" t="str">
        <f t="shared" si="316"/>
        <v/>
      </c>
      <c r="W1840" s="81" t="str">
        <f t="shared" si="317"/>
        <v/>
      </c>
      <c r="X1840" s="53" t="str">
        <f>IF(V1840="","",COUNTIF($V$7:V1840,"該当３"))</f>
        <v/>
      </c>
    </row>
    <row r="1841" spans="1:24">
      <c r="A1841" s="237">
        <v>2020704001</v>
      </c>
      <c r="B1841" s="237">
        <v>20</v>
      </c>
      <c r="C1841" s="238">
        <v>207</v>
      </c>
      <c r="D1841" s="239">
        <v>4</v>
      </c>
      <c r="E1841" s="238">
        <v>1</v>
      </c>
      <c r="F1841" s="237" t="s">
        <v>511</v>
      </c>
      <c r="G1841" s="237" t="s">
        <v>1946</v>
      </c>
      <c r="H1841" s="278" t="s">
        <v>1985</v>
      </c>
      <c r="I1841" s="237" t="s">
        <v>1986</v>
      </c>
      <c r="J1841" s="51"/>
      <c r="K1841" s="52" t="str">
        <f t="shared" si="318"/>
        <v/>
      </c>
      <c r="L1841" s="81" t="str">
        <f t="shared" si="319"/>
        <v/>
      </c>
      <c r="M1841" s="53" t="str">
        <f>IF(K1841="","",COUNTIF($K$7:K1841,"ﾘｽﾄ１"))</f>
        <v/>
      </c>
      <c r="N1841" s="53" t="str">
        <f t="shared" si="320"/>
        <v/>
      </c>
      <c r="O1841" s="54" t="str">
        <f t="shared" si="321"/>
        <v/>
      </c>
      <c r="P1841" s="53" t="str">
        <f t="shared" si="312"/>
        <v/>
      </c>
      <c r="Q1841" s="52" t="str">
        <f t="shared" si="313"/>
        <v/>
      </c>
      <c r="R1841" s="55" t="str">
        <f t="shared" si="314"/>
        <v/>
      </c>
      <c r="S1841" s="52" t="str">
        <f t="shared" si="322"/>
        <v/>
      </c>
      <c r="T1841" s="81" t="str">
        <f t="shared" si="315"/>
        <v/>
      </c>
      <c r="U1841" s="53" t="str">
        <f>IF(S1841="","",COUNTIF($S$7:S1841,"該当２"))</f>
        <v/>
      </c>
      <c r="V1841" s="56" t="str">
        <f t="shared" si="316"/>
        <v/>
      </c>
      <c r="W1841" s="81" t="str">
        <f t="shared" si="317"/>
        <v/>
      </c>
      <c r="X1841" s="53" t="str">
        <f>IF(V1841="","",COUNTIF($V$7:V1841,"該当３"))</f>
        <v/>
      </c>
    </row>
    <row r="1842" spans="1:24">
      <c r="A1842" s="237">
        <v>2020704002</v>
      </c>
      <c r="B1842" s="237">
        <v>20</v>
      </c>
      <c r="C1842" s="238">
        <v>207</v>
      </c>
      <c r="D1842" s="239">
        <v>4</v>
      </c>
      <c r="E1842" s="238">
        <v>2</v>
      </c>
      <c r="F1842" s="237" t="s">
        <v>511</v>
      </c>
      <c r="G1842" s="237" t="s">
        <v>1946</v>
      </c>
      <c r="H1842" s="278" t="s">
        <v>1985</v>
      </c>
      <c r="I1842" s="237" t="s">
        <v>1987</v>
      </c>
      <c r="J1842" s="51"/>
      <c r="K1842" s="52" t="str">
        <f t="shared" si="318"/>
        <v/>
      </c>
      <c r="L1842" s="81" t="str">
        <f t="shared" si="319"/>
        <v/>
      </c>
      <c r="M1842" s="53" t="str">
        <f>IF(K1842="","",COUNTIF($K$7:K1842,"ﾘｽﾄ１"))</f>
        <v/>
      </c>
      <c r="N1842" s="53" t="str">
        <f t="shared" si="320"/>
        <v/>
      </c>
      <c r="O1842" s="54" t="str">
        <f t="shared" si="321"/>
        <v/>
      </c>
      <c r="P1842" s="53" t="str">
        <f t="shared" si="312"/>
        <v/>
      </c>
      <c r="Q1842" s="52" t="str">
        <f t="shared" si="313"/>
        <v/>
      </c>
      <c r="R1842" s="55" t="str">
        <f t="shared" si="314"/>
        <v/>
      </c>
      <c r="S1842" s="52" t="str">
        <f t="shared" si="322"/>
        <v/>
      </c>
      <c r="T1842" s="81" t="str">
        <f t="shared" si="315"/>
        <v/>
      </c>
      <c r="U1842" s="53" t="str">
        <f>IF(S1842="","",COUNTIF($S$7:S1842,"該当２"))</f>
        <v/>
      </c>
      <c r="V1842" s="56" t="str">
        <f t="shared" si="316"/>
        <v/>
      </c>
      <c r="W1842" s="81" t="str">
        <f t="shared" si="317"/>
        <v/>
      </c>
      <c r="X1842" s="53" t="str">
        <f>IF(V1842="","",COUNTIF($V$7:V1842,"該当３"))</f>
        <v/>
      </c>
    </row>
    <row r="1843" spans="1:24">
      <c r="A1843" s="237">
        <v>2020704003</v>
      </c>
      <c r="B1843" s="237">
        <v>20</v>
      </c>
      <c r="C1843" s="238">
        <v>207</v>
      </c>
      <c r="D1843" s="239">
        <v>4</v>
      </c>
      <c r="E1843" s="238">
        <v>3</v>
      </c>
      <c r="F1843" s="237" t="s">
        <v>511</v>
      </c>
      <c r="G1843" s="237" t="s">
        <v>1946</v>
      </c>
      <c r="H1843" s="278" t="s">
        <v>1985</v>
      </c>
      <c r="I1843" s="237" t="s">
        <v>1988</v>
      </c>
      <c r="J1843" s="51"/>
      <c r="K1843" s="52" t="str">
        <f t="shared" si="318"/>
        <v/>
      </c>
      <c r="L1843" s="81" t="str">
        <f t="shared" si="319"/>
        <v/>
      </c>
      <c r="M1843" s="53" t="str">
        <f>IF(K1843="","",COUNTIF($K$7:K1843,"ﾘｽﾄ１"))</f>
        <v/>
      </c>
      <c r="N1843" s="53" t="str">
        <f t="shared" si="320"/>
        <v/>
      </c>
      <c r="O1843" s="54" t="str">
        <f t="shared" si="321"/>
        <v/>
      </c>
      <c r="P1843" s="53" t="str">
        <f t="shared" si="312"/>
        <v/>
      </c>
      <c r="Q1843" s="52" t="str">
        <f t="shared" si="313"/>
        <v/>
      </c>
      <c r="R1843" s="55" t="str">
        <f t="shared" si="314"/>
        <v/>
      </c>
      <c r="S1843" s="52" t="str">
        <f t="shared" si="322"/>
        <v/>
      </c>
      <c r="T1843" s="81" t="str">
        <f t="shared" si="315"/>
        <v/>
      </c>
      <c r="U1843" s="53" t="str">
        <f>IF(S1843="","",COUNTIF($S$7:S1843,"該当２"))</f>
        <v/>
      </c>
      <c r="V1843" s="56" t="str">
        <f t="shared" si="316"/>
        <v/>
      </c>
      <c r="W1843" s="81" t="str">
        <f t="shared" si="317"/>
        <v/>
      </c>
      <c r="X1843" s="53" t="str">
        <f>IF(V1843="","",COUNTIF($V$7:V1843,"該当３"))</f>
        <v/>
      </c>
    </row>
    <row r="1844" spans="1:24">
      <c r="A1844" s="237">
        <v>2020704004</v>
      </c>
      <c r="B1844" s="237">
        <v>20</v>
      </c>
      <c r="C1844" s="238">
        <v>207</v>
      </c>
      <c r="D1844" s="239">
        <v>4</v>
      </c>
      <c r="E1844" s="238">
        <v>4</v>
      </c>
      <c r="F1844" s="237" t="s">
        <v>511</v>
      </c>
      <c r="G1844" s="237" t="s">
        <v>1946</v>
      </c>
      <c r="H1844" s="278" t="s">
        <v>1985</v>
      </c>
      <c r="I1844" s="237" t="s">
        <v>1989</v>
      </c>
      <c r="J1844" s="51"/>
      <c r="K1844" s="52" t="str">
        <f t="shared" si="318"/>
        <v/>
      </c>
      <c r="L1844" s="81" t="str">
        <f t="shared" si="319"/>
        <v/>
      </c>
      <c r="M1844" s="53" t="str">
        <f>IF(K1844="","",COUNTIF($K$7:K1844,"ﾘｽﾄ１"))</f>
        <v/>
      </c>
      <c r="N1844" s="53" t="str">
        <f t="shared" si="320"/>
        <v/>
      </c>
      <c r="O1844" s="54" t="str">
        <f t="shared" si="321"/>
        <v/>
      </c>
      <c r="P1844" s="53" t="str">
        <f t="shared" si="312"/>
        <v/>
      </c>
      <c r="Q1844" s="52" t="str">
        <f t="shared" si="313"/>
        <v/>
      </c>
      <c r="R1844" s="55" t="str">
        <f t="shared" si="314"/>
        <v/>
      </c>
      <c r="S1844" s="52" t="str">
        <f t="shared" si="322"/>
        <v/>
      </c>
      <c r="T1844" s="81" t="str">
        <f t="shared" si="315"/>
        <v/>
      </c>
      <c r="U1844" s="53" t="str">
        <f>IF(S1844="","",COUNTIF($S$7:S1844,"該当２"))</f>
        <v/>
      </c>
      <c r="V1844" s="56" t="str">
        <f t="shared" si="316"/>
        <v/>
      </c>
      <c r="W1844" s="81" t="str">
        <f t="shared" si="317"/>
        <v/>
      </c>
      <c r="X1844" s="53" t="str">
        <f>IF(V1844="","",COUNTIF($V$7:V1844,"該当３"))</f>
        <v/>
      </c>
    </row>
    <row r="1845" spans="1:24">
      <c r="A1845" s="237">
        <v>2020704005</v>
      </c>
      <c r="B1845" s="237">
        <v>20</v>
      </c>
      <c r="C1845" s="238">
        <v>207</v>
      </c>
      <c r="D1845" s="239">
        <v>4</v>
      </c>
      <c r="E1845" s="238">
        <v>5</v>
      </c>
      <c r="F1845" s="237" t="s">
        <v>511</v>
      </c>
      <c r="G1845" s="237" t="s">
        <v>1946</v>
      </c>
      <c r="H1845" s="278" t="s">
        <v>1985</v>
      </c>
      <c r="I1845" s="237" t="s">
        <v>1990</v>
      </c>
      <c r="J1845" s="51"/>
      <c r="K1845" s="52" t="str">
        <f t="shared" si="318"/>
        <v/>
      </c>
      <c r="L1845" s="81" t="str">
        <f t="shared" si="319"/>
        <v/>
      </c>
      <c r="M1845" s="53" t="str">
        <f>IF(K1845="","",COUNTIF($K$7:K1845,"ﾘｽﾄ１"))</f>
        <v/>
      </c>
      <c r="N1845" s="53" t="str">
        <f t="shared" si="320"/>
        <v/>
      </c>
      <c r="O1845" s="54" t="str">
        <f t="shared" si="321"/>
        <v/>
      </c>
      <c r="P1845" s="53" t="str">
        <f t="shared" si="312"/>
        <v/>
      </c>
      <c r="Q1845" s="52" t="str">
        <f t="shared" si="313"/>
        <v/>
      </c>
      <c r="R1845" s="55" t="str">
        <f t="shared" si="314"/>
        <v/>
      </c>
      <c r="S1845" s="52" t="str">
        <f t="shared" si="322"/>
        <v/>
      </c>
      <c r="T1845" s="81" t="str">
        <f t="shared" si="315"/>
        <v/>
      </c>
      <c r="U1845" s="53" t="str">
        <f>IF(S1845="","",COUNTIF($S$7:S1845,"該当２"))</f>
        <v/>
      </c>
      <c r="V1845" s="56" t="str">
        <f t="shared" si="316"/>
        <v/>
      </c>
      <c r="W1845" s="81" t="str">
        <f t="shared" si="317"/>
        <v/>
      </c>
      <c r="X1845" s="53" t="str">
        <f>IF(V1845="","",COUNTIF($V$7:V1845,"該当３"))</f>
        <v/>
      </c>
    </row>
    <row r="1846" spans="1:24">
      <c r="A1846" s="237">
        <v>2020704006</v>
      </c>
      <c r="B1846" s="237">
        <v>20</v>
      </c>
      <c r="C1846" s="238">
        <v>207</v>
      </c>
      <c r="D1846" s="239">
        <v>4</v>
      </c>
      <c r="E1846" s="238">
        <v>6</v>
      </c>
      <c r="F1846" s="237" t="s">
        <v>511</v>
      </c>
      <c r="G1846" s="237" t="s">
        <v>1946</v>
      </c>
      <c r="H1846" s="278" t="s">
        <v>1985</v>
      </c>
      <c r="I1846" s="237" t="s">
        <v>1991</v>
      </c>
      <c r="J1846" s="51"/>
      <c r="K1846" s="52" t="str">
        <f t="shared" si="318"/>
        <v/>
      </c>
      <c r="L1846" s="81" t="str">
        <f t="shared" si="319"/>
        <v/>
      </c>
      <c r="M1846" s="53" t="str">
        <f>IF(K1846="","",COUNTIF($K$7:K1846,"ﾘｽﾄ１"))</f>
        <v/>
      </c>
      <c r="N1846" s="53" t="str">
        <f t="shared" si="320"/>
        <v/>
      </c>
      <c r="O1846" s="54" t="str">
        <f t="shared" si="321"/>
        <v/>
      </c>
      <c r="P1846" s="53" t="str">
        <f t="shared" si="312"/>
        <v/>
      </c>
      <c r="Q1846" s="52" t="str">
        <f t="shared" si="313"/>
        <v/>
      </c>
      <c r="R1846" s="55" t="str">
        <f t="shared" si="314"/>
        <v/>
      </c>
      <c r="S1846" s="52" t="str">
        <f t="shared" si="322"/>
        <v/>
      </c>
      <c r="T1846" s="81" t="str">
        <f t="shared" si="315"/>
        <v/>
      </c>
      <c r="U1846" s="53" t="str">
        <f>IF(S1846="","",COUNTIF($S$7:S1846,"該当２"))</f>
        <v/>
      </c>
      <c r="V1846" s="56" t="str">
        <f t="shared" si="316"/>
        <v/>
      </c>
      <c r="W1846" s="81" t="str">
        <f t="shared" si="317"/>
        <v/>
      </c>
      <c r="X1846" s="53" t="str">
        <f>IF(V1846="","",COUNTIF($V$7:V1846,"該当３"))</f>
        <v/>
      </c>
    </row>
    <row r="1847" spans="1:24">
      <c r="A1847" s="237">
        <v>2020705000</v>
      </c>
      <c r="B1847" s="237">
        <v>20</v>
      </c>
      <c r="C1847" s="238">
        <v>207</v>
      </c>
      <c r="D1847" s="239">
        <v>5</v>
      </c>
      <c r="E1847" s="238">
        <v>0</v>
      </c>
      <c r="F1847" s="237" t="s">
        <v>511</v>
      </c>
      <c r="G1847" s="237" t="s">
        <v>1946</v>
      </c>
      <c r="H1847" s="237" t="s">
        <v>1992</v>
      </c>
      <c r="I1847" s="237"/>
      <c r="J1847" s="51"/>
      <c r="K1847" s="52" t="str">
        <f t="shared" si="318"/>
        <v/>
      </c>
      <c r="L1847" s="81" t="str">
        <f t="shared" si="319"/>
        <v/>
      </c>
      <c r="M1847" s="53" t="str">
        <f>IF(K1847="","",COUNTIF($K$7:K1847,"ﾘｽﾄ１"))</f>
        <v/>
      </c>
      <c r="N1847" s="53" t="str">
        <f t="shared" si="320"/>
        <v/>
      </c>
      <c r="O1847" s="54" t="str">
        <f t="shared" si="321"/>
        <v/>
      </c>
      <c r="P1847" s="53" t="str">
        <f t="shared" si="312"/>
        <v/>
      </c>
      <c r="Q1847" s="52" t="str">
        <f t="shared" si="313"/>
        <v/>
      </c>
      <c r="R1847" s="55" t="str">
        <f t="shared" si="314"/>
        <v/>
      </c>
      <c r="S1847" s="52" t="str">
        <f t="shared" si="322"/>
        <v/>
      </c>
      <c r="T1847" s="81" t="str">
        <f t="shared" si="315"/>
        <v/>
      </c>
      <c r="U1847" s="53" t="str">
        <f>IF(S1847="","",COUNTIF($S$7:S1847,"該当２"))</f>
        <v/>
      </c>
      <c r="V1847" s="56" t="str">
        <f t="shared" si="316"/>
        <v/>
      </c>
      <c r="W1847" s="81" t="str">
        <f t="shared" si="317"/>
        <v/>
      </c>
      <c r="X1847" s="53" t="str">
        <f>IF(V1847="","",COUNTIF($V$7:V1847,"該当３"))</f>
        <v/>
      </c>
    </row>
    <row r="1848" spans="1:24">
      <c r="A1848" s="237">
        <v>2020705001</v>
      </c>
      <c r="B1848" s="237">
        <v>20</v>
      </c>
      <c r="C1848" s="238">
        <v>207</v>
      </c>
      <c r="D1848" s="239">
        <v>5</v>
      </c>
      <c r="E1848" s="238">
        <v>1</v>
      </c>
      <c r="F1848" s="237" t="s">
        <v>511</v>
      </c>
      <c r="G1848" s="237" t="s">
        <v>1946</v>
      </c>
      <c r="H1848" s="237" t="s">
        <v>1992</v>
      </c>
      <c r="I1848" s="237" t="s">
        <v>1993</v>
      </c>
      <c r="J1848" s="51"/>
      <c r="K1848" s="52" t="str">
        <f t="shared" si="318"/>
        <v/>
      </c>
      <c r="L1848" s="81" t="str">
        <f t="shared" si="319"/>
        <v/>
      </c>
      <c r="M1848" s="53" t="str">
        <f>IF(K1848="","",COUNTIF($K$7:K1848,"ﾘｽﾄ１"))</f>
        <v/>
      </c>
      <c r="N1848" s="53" t="str">
        <f t="shared" si="320"/>
        <v/>
      </c>
      <c r="O1848" s="54" t="str">
        <f t="shared" si="321"/>
        <v/>
      </c>
      <c r="P1848" s="53" t="str">
        <f t="shared" si="312"/>
        <v/>
      </c>
      <c r="Q1848" s="52" t="str">
        <f t="shared" si="313"/>
        <v/>
      </c>
      <c r="R1848" s="55" t="str">
        <f t="shared" si="314"/>
        <v/>
      </c>
      <c r="S1848" s="52" t="str">
        <f t="shared" si="322"/>
        <v/>
      </c>
      <c r="T1848" s="81" t="str">
        <f t="shared" si="315"/>
        <v/>
      </c>
      <c r="U1848" s="53" t="str">
        <f>IF(S1848="","",COUNTIF($S$7:S1848,"該当２"))</f>
        <v/>
      </c>
      <c r="V1848" s="56" t="str">
        <f t="shared" si="316"/>
        <v/>
      </c>
      <c r="W1848" s="81" t="str">
        <f t="shared" si="317"/>
        <v/>
      </c>
      <c r="X1848" s="53" t="str">
        <f>IF(V1848="","",COUNTIF($V$7:V1848,"該当３"))</f>
        <v/>
      </c>
    </row>
    <row r="1849" spans="1:24">
      <c r="A1849" s="237">
        <v>2020705002</v>
      </c>
      <c r="B1849" s="237">
        <v>20</v>
      </c>
      <c r="C1849" s="238">
        <v>207</v>
      </c>
      <c r="D1849" s="239">
        <v>5</v>
      </c>
      <c r="E1849" s="238">
        <v>2</v>
      </c>
      <c r="F1849" s="237" t="s">
        <v>511</v>
      </c>
      <c r="G1849" s="237" t="s">
        <v>1946</v>
      </c>
      <c r="H1849" s="237" t="s">
        <v>1992</v>
      </c>
      <c r="I1849" s="237" t="s">
        <v>1994</v>
      </c>
      <c r="J1849" s="51"/>
      <c r="K1849" s="52" t="str">
        <f t="shared" si="318"/>
        <v/>
      </c>
      <c r="L1849" s="81" t="str">
        <f t="shared" si="319"/>
        <v/>
      </c>
      <c r="M1849" s="53" t="str">
        <f>IF(K1849="","",COUNTIF($K$7:K1849,"ﾘｽﾄ１"))</f>
        <v/>
      </c>
      <c r="N1849" s="53" t="str">
        <f t="shared" si="320"/>
        <v/>
      </c>
      <c r="O1849" s="54" t="str">
        <f t="shared" si="321"/>
        <v/>
      </c>
      <c r="P1849" s="53" t="str">
        <f t="shared" si="312"/>
        <v/>
      </c>
      <c r="Q1849" s="52" t="str">
        <f t="shared" si="313"/>
        <v/>
      </c>
      <c r="R1849" s="55" t="str">
        <f t="shared" si="314"/>
        <v/>
      </c>
      <c r="S1849" s="52" t="str">
        <f t="shared" si="322"/>
        <v/>
      </c>
      <c r="T1849" s="81" t="str">
        <f t="shared" si="315"/>
        <v/>
      </c>
      <c r="U1849" s="53" t="str">
        <f>IF(S1849="","",COUNTIF($S$7:S1849,"該当２"))</f>
        <v/>
      </c>
      <c r="V1849" s="56" t="str">
        <f t="shared" si="316"/>
        <v/>
      </c>
      <c r="W1849" s="81" t="str">
        <f t="shared" si="317"/>
        <v/>
      </c>
      <c r="X1849" s="53" t="str">
        <f>IF(V1849="","",COUNTIF($V$7:V1849,"該当３"))</f>
        <v/>
      </c>
    </row>
    <row r="1850" spans="1:24">
      <c r="A1850" s="237">
        <v>2020705003</v>
      </c>
      <c r="B1850" s="237">
        <v>20</v>
      </c>
      <c r="C1850" s="238">
        <v>207</v>
      </c>
      <c r="D1850" s="239">
        <v>5</v>
      </c>
      <c r="E1850" s="238">
        <v>3</v>
      </c>
      <c r="F1850" s="237" t="s">
        <v>511</v>
      </c>
      <c r="G1850" s="237" t="s">
        <v>1946</v>
      </c>
      <c r="H1850" s="237" t="s">
        <v>1992</v>
      </c>
      <c r="I1850" s="237" t="s">
        <v>1995</v>
      </c>
      <c r="J1850" s="51"/>
      <c r="K1850" s="52" t="str">
        <f t="shared" si="318"/>
        <v/>
      </c>
      <c r="L1850" s="81" t="str">
        <f t="shared" si="319"/>
        <v/>
      </c>
      <c r="M1850" s="53" t="str">
        <f>IF(K1850="","",COUNTIF($K$7:K1850,"ﾘｽﾄ１"))</f>
        <v/>
      </c>
      <c r="N1850" s="53" t="str">
        <f t="shared" si="320"/>
        <v/>
      </c>
      <c r="O1850" s="54" t="str">
        <f t="shared" si="321"/>
        <v/>
      </c>
      <c r="P1850" s="53" t="str">
        <f t="shared" si="312"/>
        <v/>
      </c>
      <c r="Q1850" s="52" t="str">
        <f t="shared" si="313"/>
        <v/>
      </c>
      <c r="R1850" s="55" t="str">
        <f t="shared" si="314"/>
        <v/>
      </c>
      <c r="S1850" s="52" t="str">
        <f t="shared" si="322"/>
        <v/>
      </c>
      <c r="T1850" s="81" t="str">
        <f t="shared" si="315"/>
        <v/>
      </c>
      <c r="U1850" s="53" t="str">
        <f>IF(S1850="","",COUNTIF($S$7:S1850,"該当２"))</f>
        <v/>
      </c>
      <c r="V1850" s="56" t="str">
        <f t="shared" si="316"/>
        <v/>
      </c>
      <c r="W1850" s="81" t="str">
        <f t="shared" si="317"/>
        <v/>
      </c>
      <c r="X1850" s="53" t="str">
        <f>IF(V1850="","",COUNTIF($V$7:V1850,"該当３"))</f>
        <v/>
      </c>
    </row>
    <row r="1851" spans="1:24">
      <c r="A1851" s="237">
        <v>2020705004</v>
      </c>
      <c r="B1851" s="237">
        <v>20</v>
      </c>
      <c r="C1851" s="238">
        <v>207</v>
      </c>
      <c r="D1851" s="239">
        <v>5</v>
      </c>
      <c r="E1851" s="238">
        <v>4</v>
      </c>
      <c r="F1851" s="237" t="s">
        <v>511</v>
      </c>
      <c r="G1851" s="237" t="s">
        <v>1946</v>
      </c>
      <c r="H1851" s="237" t="s">
        <v>1992</v>
      </c>
      <c r="I1851" s="237" t="s">
        <v>1996</v>
      </c>
      <c r="J1851" s="51"/>
      <c r="K1851" s="52" t="str">
        <f t="shared" si="318"/>
        <v/>
      </c>
      <c r="L1851" s="81" t="str">
        <f t="shared" si="319"/>
        <v/>
      </c>
      <c r="M1851" s="53" t="str">
        <f>IF(K1851="","",COUNTIF($K$7:K1851,"ﾘｽﾄ１"))</f>
        <v/>
      </c>
      <c r="N1851" s="53" t="str">
        <f t="shared" si="320"/>
        <v/>
      </c>
      <c r="O1851" s="54" t="str">
        <f t="shared" si="321"/>
        <v/>
      </c>
      <c r="P1851" s="53" t="str">
        <f t="shared" si="312"/>
        <v/>
      </c>
      <c r="Q1851" s="52" t="str">
        <f t="shared" si="313"/>
        <v/>
      </c>
      <c r="R1851" s="55" t="str">
        <f t="shared" si="314"/>
        <v/>
      </c>
      <c r="S1851" s="52" t="str">
        <f t="shared" si="322"/>
        <v/>
      </c>
      <c r="T1851" s="81" t="str">
        <f t="shared" si="315"/>
        <v/>
      </c>
      <c r="U1851" s="53" t="str">
        <f>IF(S1851="","",COUNTIF($S$7:S1851,"該当２"))</f>
        <v/>
      </c>
      <c r="V1851" s="56" t="str">
        <f t="shared" si="316"/>
        <v/>
      </c>
      <c r="W1851" s="81" t="str">
        <f t="shared" si="317"/>
        <v/>
      </c>
      <c r="X1851" s="53" t="str">
        <f>IF(V1851="","",COUNTIF($V$7:V1851,"該当３"))</f>
        <v/>
      </c>
    </row>
    <row r="1852" spans="1:24">
      <c r="A1852" s="237">
        <v>2020706000</v>
      </c>
      <c r="B1852" s="237">
        <v>20</v>
      </c>
      <c r="C1852" s="238">
        <v>207</v>
      </c>
      <c r="D1852" s="239">
        <v>6</v>
      </c>
      <c r="E1852" s="238">
        <v>0</v>
      </c>
      <c r="F1852" s="237" t="s">
        <v>511</v>
      </c>
      <c r="G1852" s="237" t="s">
        <v>1946</v>
      </c>
      <c r="H1852" s="237" t="s">
        <v>1997</v>
      </c>
      <c r="I1852" s="237"/>
      <c r="J1852" s="51"/>
      <c r="K1852" s="52" t="str">
        <f t="shared" si="318"/>
        <v/>
      </c>
      <c r="L1852" s="81" t="str">
        <f t="shared" si="319"/>
        <v/>
      </c>
      <c r="M1852" s="53" t="str">
        <f>IF(K1852="","",COUNTIF($K$7:K1852,"ﾘｽﾄ１"))</f>
        <v/>
      </c>
      <c r="N1852" s="53" t="str">
        <f t="shared" si="320"/>
        <v/>
      </c>
      <c r="O1852" s="54" t="str">
        <f t="shared" si="321"/>
        <v/>
      </c>
      <c r="P1852" s="53" t="str">
        <f t="shared" si="312"/>
        <v/>
      </c>
      <c r="Q1852" s="52" t="str">
        <f t="shared" si="313"/>
        <v/>
      </c>
      <c r="R1852" s="55" t="str">
        <f t="shared" si="314"/>
        <v/>
      </c>
      <c r="S1852" s="52" t="str">
        <f t="shared" si="322"/>
        <v/>
      </c>
      <c r="T1852" s="81" t="str">
        <f t="shared" si="315"/>
        <v/>
      </c>
      <c r="U1852" s="53" t="str">
        <f>IF(S1852="","",COUNTIF($S$7:S1852,"該当２"))</f>
        <v/>
      </c>
      <c r="V1852" s="56" t="str">
        <f t="shared" si="316"/>
        <v/>
      </c>
      <c r="W1852" s="81" t="str">
        <f t="shared" si="317"/>
        <v/>
      </c>
      <c r="X1852" s="53" t="str">
        <f>IF(V1852="","",COUNTIF($V$7:V1852,"該当３"))</f>
        <v/>
      </c>
    </row>
    <row r="1853" spans="1:24">
      <c r="A1853" s="237">
        <v>2020706001</v>
      </c>
      <c r="B1853" s="237">
        <v>20</v>
      </c>
      <c r="C1853" s="238">
        <v>207</v>
      </c>
      <c r="D1853" s="239">
        <v>6</v>
      </c>
      <c r="E1853" s="238">
        <v>1</v>
      </c>
      <c r="F1853" s="237" t="s">
        <v>511</v>
      </c>
      <c r="G1853" s="237" t="s">
        <v>1946</v>
      </c>
      <c r="H1853" s="237" t="s">
        <v>1997</v>
      </c>
      <c r="I1853" s="237" t="s">
        <v>1998</v>
      </c>
      <c r="J1853" s="51"/>
      <c r="K1853" s="52" t="str">
        <f t="shared" si="318"/>
        <v/>
      </c>
      <c r="L1853" s="81" t="str">
        <f t="shared" si="319"/>
        <v/>
      </c>
      <c r="M1853" s="53" t="str">
        <f>IF(K1853="","",COUNTIF($K$7:K1853,"ﾘｽﾄ１"))</f>
        <v/>
      </c>
      <c r="N1853" s="53" t="str">
        <f t="shared" si="320"/>
        <v/>
      </c>
      <c r="O1853" s="54" t="str">
        <f t="shared" si="321"/>
        <v/>
      </c>
      <c r="P1853" s="53" t="str">
        <f t="shared" si="312"/>
        <v/>
      </c>
      <c r="Q1853" s="52" t="str">
        <f t="shared" si="313"/>
        <v/>
      </c>
      <c r="R1853" s="55" t="str">
        <f t="shared" si="314"/>
        <v/>
      </c>
      <c r="S1853" s="52" t="str">
        <f t="shared" si="322"/>
        <v/>
      </c>
      <c r="T1853" s="81" t="str">
        <f t="shared" si="315"/>
        <v/>
      </c>
      <c r="U1853" s="53" t="str">
        <f>IF(S1853="","",COUNTIF($S$7:S1853,"該当２"))</f>
        <v/>
      </c>
      <c r="V1853" s="56" t="str">
        <f t="shared" si="316"/>
        <v/>
      </c>
      <c r="W1853" s="81" t="str">
        <f t="shared" si="317"/>
        <v/>
      </c>
      <c r="X1853" s="53" t="str">
        <f>IF(V1853="","",COUNTIF($V$7:V1853,"該当３"))</f>
        <v/>
      </c>
    </row>
    <row r="1854" spans="1:24">
      <c r="A1854" s="237">
        <v>2020706002</v>
      </c>
      <c r="B1854" s="237">
        <v>20</v>
      </c>
      <c r="C1854" s="238">
        <v>207</v>
      </c>
      <c r="D1854" s="239">
        <v>6</v>
      </c>
      <c r="E1854" s="238">
        <v>2</v>
      </c>
      <c r="F1854" s="237" t="s">
        <v>511</v>
      </c>
      <c r="G1854" s="237" t="s">
        <v>1946</v>
      </c>
      <c r="H1854" s="237" t="s">
        <v>1997</v>
      </c>
      <c r="I1854" s="237" t="s">
        <v>1999</v>
      </c>
      <c r="J1854" s="51"/>
      <c r="K1854" s="52" t="str">
        <f t="shared" si="318"/>
        <v/>
      </c>
      <c r="L1854" s="81" t="str">
        <f t="shared" si="319"/>
        <v/>
      </c>
      <c r="M1854" s="53" t="str">
        <f>IF(K1854="","",COUNTIF($K$7:K1854,"ﾘｽﾄ１"))</f>
        <v/>
      </c>
      <c r="N1854" s="53" t="str">
        <f t="shared" si="320"/>
        <v/>
      </c>
      <c r="O1854" s="54" t="str">
        <f t="shared" si="321"/>
        <v/>
      </c>
      <c r="P1854" s="53" t="str">
        <f t="shared" si="312"/>
        <v/>
      </c>
      <c r="Q1854" s="52" t="str">
        <f t="shared" si="313"/>
        <v/>
      </c>
      <c r="R1854" s="55" t="str">
        <f t="shared" si="314"/>
        <v/>
      </c>
      <c r="S1854" s="52" t="str">
        <f t="shared" si="322"/>
        <v/>
      </c>
      <c r="T1854" s="81" t="str">
        <f t="shared" si="315"/>
        <v/>
      </c>
      <c r="U1854" s="53" t="str">
        <f>IF(S1854="","",COUNTIF($S$7:S1854,"該当２"))</f>
        <v/>
      </c>
      <c r="V1854" s="56" t="str">
        <f t="shared" si="316"/>
        <v/>
      </c>
      <c r="W1854" s="81" t="str">
        <f t="shared" si="317"/>
        <v/>
      </c>
      <c r="X1854" s="53" t="str">
        <f>IF(V1854="","",COUNTIF($V$7:V1854,"該当３"))</f>
        <v/>
      </c>
    </row>
    <row r="1855" spans="1:24">
      <c r="A1855" s="237">
        <v>2020706003</v>
      </c>
      <c r="B1855" s="237">
        <v>20</v>
      </c>
      <c r="C1855" s="238">
        <v>207</v>
      </c>
      <c r="D1855" s="239">
        <v>6</v>
      </c>
      <c r="E1855" s="238">
        <v>3</v>
      </c>
      <c r="F1855" s="237" t="s">
        <v>511</v>
      </c>
      <c r="G1855" s="237" t="s">
        <v>1946</v>
      </c>
      <c r="H1855" s="237" t="s">
        <v>1997</v>
      </c>
      <c r="I1855" s="237" t="s">
        <v>2000</v>
      </c>
      <c r="J1855" s="51"/>
      <c r="K1855" s="52" t="str">
        <f t="shared" si="318"/>
        <v/>
      </c>
      <c r="L1855" s="81" t="str">
        <f t="shared" si="319"/>
        <v/>
      </c>
      <c r="M1855" s="53" t="str">
        <f>IF(K1855="","",COUNTIF($K$7:K1855,"ﾘｽﾄ１"))</f>
        <v/>
      </c>
      <c r="N1855" s="53" t="str">
        <f t="shared" si="320"/>
        <v/>
      </c>
      <c r="O1855" s="54" t="str">
        <f t="shared" si="321"/>
        <v/>
      </c>
      <c r="P1855" s="53" t="str">
        <f t="shared" si="312"/>
        <v/>
      </c>
      <c r="Q1855" s="52" t="str">
        <f t="shared" si="313"/>
        <v/>
      </c>
      <c r="R1855" s="55" t="str">
        <f t="shared" si="314"/>
        <v/>
      </c>
      <c r="S1855" s="52" t="str">
        <f t="shared" si="322"/>
        <v/>
      </c>
      <c r="T1855" s="81" t="str">
        <f t="shared" si="315"/>
        <v/>
      </c>
      <c r="U1855" s="53" t="str">
        <f>IF(S1855="","",COUNTIF($S$7:S1855,"該当２"))</f>
        <v/>
      </c>
      <c r="V1855" s="56" t="str">
        <f t="shared" si="316"/>
        <v/>
      </c>
      <c r="W1855" s="81" t="str">
        <f t="shared" si="317"/>
        <v/>
      </c>
      <c r="X1855" s="53" t="str">
        <f>IF(V1855="","",COUNTIF($V$7:V1855,"該当３"))</f>
        <v/>
      </c>
    </row>
    <row r="1856" spans="1:24">
      <c r="A1856" s="237">
        <v>2020706004</v>
      </c>
      <c r="B1856" s="237">
        <v>20</v>
      </c>
      <c r="C1856" s="238">
        <v>207</v>
      </c>
      <c r="D1856" s="239">
        <v>6</v>
      </c>
      <c r="E1856" s="238">
        <v>4</v>
      </c>
      <c r="F1856" s="237" t="s">
        <v>511</v>
      </c>
      <c r="G1856" s="237" t="s">
        <v>1946</v>
      </c>
      <c r="H1856" s="237" t="s">
        <v>1997</v>
      </c>
      <c r="I1856" s="237" t="s">
        <v>2001</v>
      </c>
      <c r="J1856" s="51"/>
      <c r="K1856" s="52" t="str">
        <f t="shared" si="318"/>
        <v/>
      </c>
      <c r="L1856" s="81" t="str">
        <f t="shared" si="319"/>
        <v/>
      </c>
      <c r="M1856" s="53" t="str">
        <f>IF(K1856="","",COUNTIF($K$7:K1856,"ﾘｽﾄ１"))</f>
        <v/>
      </c>
      <c r="N1856" s="53" t="str">
        <f t="shared" si="320"/>
        <v/>
      </c>
      <c r="O1856" s="54" t="str">
        <f t="shared" si="321"/>
        <v/>
      </c>
      <c r="P1856" s="53" t="str">
        <f t="shared" si="312"/>
        <v/>
      </c>
      <c r="Q1856" s="52" t="str">
        <f t="shared" si="313"/>
        <v/>
      </c>
      <c r="R1856" s="55" t="str">
        <f t="shared" si="314"/>
        <v/>
      </c>
      <c r="S1856" s="52" t="str">
        <f t="shared" si="322"/>
        <v/>
      </c>
      <c r="T1856" s="81" t="str">
        <f t="shared" si="315"/>
        <v/>
      </c>
      <c r="U1856" s="53" t="str">
        <f>IF(S1856="","",COUNTIF($S$7:S1856,"該当２"))</f>
        <v/>
      </c>
      <c r="V1856" s="56" t="str">
        <f t="shared" si="316"/>
        <v/>
      </c>
      <c r="W1856" s="81" t="str">
        <f t="shared" si="317"/>
        <v/>
      </c>
      <c r="X1856" s="53" t="str">
        <f>IF(V1856="","",COUNTIF($V$7:V1856,"該当３"))</f>
        <v/>
      </c>
    </row>
    <row r="1857" spans="1:24">
      <c r="A1857" s="237">
        <v>2020706005</v>
      </c>
      <c r="B1857" s="237">
        <v>20</v>
      </c>
      <c r="C1857" s="238">
        <v>207</v>
      </c>
      <c r="D1857" s="239">
        <v>6</v>
      </c>
      <c r="E1857" s="238">
        <v>5</v>
      </c>
      <c r="F1857" s="237" t="s">
        <v>511</v>
      </c>
      <c r="G1857" s="237" t="s">
        <v>1946</v>
      </c>
      <c r="H1857" s="237" t="s">
        <v>1997</v>
      </c>
      <c r="I1857" s="237" t="s">
        <v>2002</v>
      </c>
      <c r="J1857" s="51"/>
      <c r="K1857" s="52" t="str">
        <f t="shared" si="318"/>
        <v/>
      </c>
      <c r="L1857" s="81" t="str">
        <f t="shared" si="319"/>
        <v/>
      </c>
      <c r="M1857" s="53" t="str">
        <f>IF(K1857="","",COUNTIF($K$7:K1857,"ﾘｽﾄ１"))</f>
        <v/>
      </c>
      <c r="N1857" s="53" t="str">
        <f t="shared" si="320"/>
        <v/>
      </c>
      <c r="O1857" s="54" t="str">
        <f t="shared" si="321"/>
        <v/>
      </c>
      <c r="P1857" s="53" t="str">
        <f t="shared" si="312"/>
        <v/>
      </c>
      <c r="Q1857" s="52" t="str">
        <f t="shared" si="313"/>
        <v/>
      </c>
      <c r="R1857" s="55" t="str">
        <f t="shared" si="314"/>
        <v/>
      </c>
      <c r="S1857" s="52" t="str">
        <f t="shared" si="322"/>
        <v/>
      </c>
      <c r="T1857" s="81" t="str">
        <f t="shared" si="315"/>
        <v/>
      </c>
      <c r="U1857" s="53" t="str">
        <f>IF(S1857="","",COUNTIF($S$7:S1857,"該当２"))</f>
        <v/>
      </c>
      <c r="V1857" s="56" t="str">
        <f t="shared" si="316"/>
        <v/>
      </c>
      <c r="W1857" s="81" t="str">
        <f t="shared" si="317"/>
        <v/>
      </c>
      <c r="X1857" s="53" t="str">
        <f>IF(V1857="","",COUNTIF($V$7:V1857,"該当３"))</f>
        <v/>
      </c>
    </row>
    <row r="1858" spans="1:24">
      <c r="A1858" s="237">
        <v>2020706006</v>
      </c>
      <c r="B1858" s="237">
        <v>20</v>
      </c>
      <c r="C1858" s="238">
        <v>207</v>
      </c>
      <c r="D1858" s="239">
        <v>6</v>
      </c>
      <c r="E1858" s="238">
        <v>6</v>
      </c>
      <c r="F1858" s="237" t="s">
        <v>511</v>
      </c>
      <c r="G1858" s="237" t="s">
        <v>1946</v>
      </c>
      <c r="H1858" s="237" t="s">
        <v>1997</v>
      </c>
      <c r="I1858" s="237" t="s">
        <v>2003</v>
      </c>
      <c r="J1858" s="51"/>
      <c r="K1858" s="52" t="str">
        <f t="shared" si="318"/>
        <v/>
      </c>
      <c r="L1858" s="81" t="str">
        <f t="shared" si="319"/>
        <v/>
      </c>
      <c r="M1858" s="53" t="str">
        <f>IF(K1858="","",COUNTIF($K$7:K1858,"ﾘｽﾄ１"))</f>
        <v/>
      </c>
      <c r="N1858" s="53" t="str">
        <f t="shared" si="320"/>
        <v/>
      </c>
      <c r="O1858" s="54" t="str">
        <f t="shared" si="321"/>
        <v/>
      </c>
      <c r="P1858" s="53" t="str">
        <f t="shared" si="312"/>
        <v/>
      </c>
      <c r="Q1858" s="52" t="str">
        <f t="shared" si="313"/>
        <v/>
      </c>
      <c r="R1858" s="55" t="str">
        <f t="shared" si="314"/>
        <v/>
      </c>
      <c r="S1858" s="52" t="str">
        <f t="shared" si="322"/>
        <v/>
      </c>
      <c r="T1858" s="81" t="str">
        <f t="shared" si="315"/>
        <v/>
      </c>
      <c r="U1858" s="53" t="str">
        <f>IF(S1858="","",COUNTIF($S$7:S1858,"該当２"))</f>
        <v/>
      </c>
      <c r="V1858" s="56" t="str">
        <f t="shared" si="316"/>
        <v/>
      </c>
      <c r="W1858" s="81" t="str">
        <f t="shared" si="317"/>
        <v/>
      </c>
      <c r="X1858" s="53" t="str">
        <f>IF(V1858="","",COUNTIF($V$7:V1858,"該当３"))</f>
        <v/>
      </c>
    </row>
    <row r="1859" spans="1:24">
      <c r="A1859" s="237">
        <v>2020706007</v>
      </c>
      <c r="B1859" s="237">
        <v>20</v>
      </c>
      <c r="C1859" s="238">
        <v>207</v>
      </c>
      <c r="D1859" s="239">
        <v>6</v>
      </c>
      <c r="E1859" s="238">
        <v>7</v>
      </c>
      <c r="F1859" s="237" t="s">
        <v>511</v>
      </c>
      <c r="G1859" s="237" t="s">
        <v>1946</v>
      </c>
      <c r="H1859" s="237" t="s">
        <v>1997</v>
      </c>
      <c r="I1859" s="237" t="s">
        <v>375</v>
      </c>
      <c r="J1859" s="51"/>
      <c r="K1859" s="52" t="str">
        <f t="shared" si="318"/>
        <v/>
      </c>
      <c r="L1859" s="81" t="str">
        <f t="shared" si="319"/>
        <v/>
      </c>
      <c r="M1859" s="53" t="str">
        <f>IF(K1859="","",COUNTIF($K$7:K1859,"ﾘｽﾄ１"))</f>
        <v/>
      </c>
      <c r="N1859" s="53" t="str">
        <f t="shared" si="320"/>
        <v/>
      </c>
      <c r="O1859" s="54" t="str">
        <f t="shared" si="321"/>
        <v/>
      </c>
      <c r="P1859" s="53" t="str">
        <f t="shared" si="312"/>
        <v/>
      </c>
      <c r="Q1859" s="52" t="str">
        <f t="shared" si="313"/>
        <v/>
      </c>
      <c r="R1859" s="55" t="str">
        <f t="shared" si="314"/>
        <v/>
      </c>
      <c r="S1859" s="52" t="str">
        <f t="shared" si="322"/>
        <v/>
      </c>
      <c r="T1859" s="81" t="str">
        <f t="shared" si="315"/>
        <v/>
      </c>
      <c r="U1859" s="53" t="str">
        <f>IF(S1859="","",COUNTIF($S$7:S1859,"該当２"))</f>
        <v/>
      </c>
      <c r="V1859" s="56" t="str">
        <f t="shared" si="316"/>
        <v/>
      </c>
      <c r="W1859" s="81" t="str">
        <f t="shared" si="317"/>
        <v/>
      </c>
      <c r="X1859" s="53" t="str">
        <f>IF(V1859="","",COUNTIF($V$7:V1859,"該当３"))</f>
        <v/>
      </c>
    </row>
    <row r="1860" spans="1:24">
      <c r="A1860" s="237">
        <v>2020706008</v>
      </c>
      <c r="B1860" s="237">
        <v>20</v>
      </c>
      <c r="C1860" s="238">
        <v>207</v>
      </c>
      <c r="D1860" s="239">
        <v>6</v>
      </c>
      <c r="E1860" s="238">
        <v>8</v>
      </c>
      <c r="F1860" s="237" t="s">
        <v>511</v>
      </c>
      <c r="G1860" s="237" t="s">
        <v>1946</v>
      </c>
      <c r="H1860" s="237" t="s">
        <v>1997</v>
      </c>
      <c r="I1860" s="237" t="s">
        <v>5</v>
      </c>
      <c r="J1860" s="51"/>
      <c r="K1860" s="52" t="str">
        <f t="shared" si="318"/>
        <v/>
      </c>
      <c r="L1860" s="81" t="str">
        <f t="shared" si="319"/>
        <v/>
      </c>
      <c r="M1860" s="53" t="str">
        <f>IF(K1860="","",COUNTIF($K$7:K1860,"ﾘｽﾄ１"))</f>
        <v/>
      </c>
      <c r="N1860" s="53" t="str">
        <f t="shared" si="320"/>
        <v/>
      </c>
      <c r="O1860" s="54" t="str">
        <f t="shared" si="321"/>
        <v/>
      </c>
      <c r="P1860" s="53" t="str">
        <f t="shared" si="312"/>
        <v/>
      </c>
      <c r="Q1860" s="52" t="str">
        <f t="shared" si="313"/>
        <v/>
      </c>
      <c r="R1860" s="55" t="str">
        <f t="shared" si="314"/>
        <v/>
      </c>
      <c r="S1860" s="52" t="str">
        <f t="shared" si="322"/>
        <v/>
      </c>
      <c r="T1860" s="81" t="str">
        <f t="shared" si="315"/>
        <v/>
      </c>
      <c r="U1860" s="53" t="str">
        <f>IF(S1860="","",COUNTIF($S$7:S1860,"該当２"))</f>
        <v/>
      </c>
      <c r="V1860" s="56" t="str">
        <f t="shared" si="316"/>
        <v/>
      </c>
      <c r="W1860" s="81" t="str">
        <f t="shared" si="317"/>
        <v/>
      </c>
      <c r="X1860" s="53" t="str">
        <f>IF(V1860="","",COUNTIF($V$7:V1860,"該当３"))</f>
        <v/>
      </c>
    </row>
    <row r="1861" spans="1:24">
      <c r="A1861" s="237">
        <v>2020706009</v>
      </c>
      <c r="B1861" s="237">
        <v>20</v>
      </c>
      <c r="C1861" s="238">
        <v>207</v>
      </c>
      <c r="D1861" s="239">
        <v>6</v>
      </c>
      <c r="E1861" s="238">
        <v>9</v>
      </c>
      <c r="F1861" s="237" t="s">
        <v>511</v>
      </c>
      <c r="G1861" s="237" t="s">
        <v>1946</v>
      </c>
      <c r="H1861" s="237" t="s">
        <v>1997</v>
      </c>
      <c r="I1861" s="237" t="s">
        <v>459</v>
      </c>
      <c r="J1861" s="51"/>
      <c r="K1861" s="52" t="str">
        <f t="shared" si="318"/>
        <v/>
      </c>
      <c r="L1861" s="81" t="str">
        <f t="shared" si="319"/>
        <v/>
      </c>
      <c r="M1861" s="53" t="str">
        <f>IF(K1861="","",COUNTIF($K$7:K1861,"ﾘｽﾄ１"))</f>
        <v/>
      </c>
      <c r="N1861" s="53" t="str">
        <f t="shared" si="320"/>
        <v/>
      </c>
      <c r="O1861" s="54" t="str">
        <f t="shared" si="321"/>
        <v/>
      </c>
      <c r="P1861" s="53" t="str">
        <f t="shared" si="312"/>
        <v/>
      </c>
      <c r="Q1861" s="52" t="str">
        <f t="shared" si="313"/>
        <v/>
      </c>
      <c r="R1861" s="55" t="str">
        <f t="shared" si="314"/>
        <v/>
      </c>
      <c r="S1861" s="52" t="str">
        <f t="shared" si="322"/>
        <v/>
      </c>
      <c r="T1861" s="81" t="str">
        <f t="shared" si="315"/>
        <v/>
      </c>
      <c r="U1861" s="53" t="str">
        <f>IF(S1861="","",COUNTIF($S$7:S1861,"該当２"))</f>
        <v/>
      </c>
      <c r="V1861" s="56" t="str">
        <f t="shared" si="316"/>
        <v/>
      </c>
      <c r="W1861" s="81" t="str">
        <f t="shared" si="317"/>
        <v/>
      </c>
      <c r="X1861" s="53" t="str">
        <f>IF(V1861="","",COUNTIF($V$7:V1861,"該当３"))</f>
        <v/>
      </c>
    </row>
    <row r="1862" spans="1:24">
      <c r="A1862" s="237">
        <v>2020706010</v>
      </c>
      <c r="B1862" s="237">
        <v>20</v>
      </c>
      <c r="C1862" s="238">
        <v>207</v>
      </c>
      <c r="D1862" s="239">
        <v>6</v>
      </c>
      <c r="E1862" s="238">
        <v>10</v>
      </c>
      <c r="F1862" s="237" t="s">
        <v>511</v>
      </c>
      <c r="G1862" s="237" t="s">
        <v>1946</v>
      </c>
      <c r="H1862" s="237" t="s">
        <v>1997</v>
      </c>
      <c r="I1862" s="237" t="s">
        <v>2004</v>
      </c>
      <c r="J1862" s="51"/>
      <c r="K1862" s="52" t="str">
        <f t="shared" si="318"/>
        <v/>
      </c>
      <c r="L1862" s="81" t="str">
        <f t="shared" si="319"/>
        <v/>
      </c>
      <c r="M1862" s="53" t="str">
        <f>IF(K1862="","",COUNTIF($K$7:K1862,"ﾘｽﾄ１"))</f>
        <v/>
      </c>
      <c r="N1862" s="53" t="str">
        <f t="shared" si="320"/>
        <v/>
      </c>
      <c r="O1862" s="54" t="str">
        <f t="shared" si="321"/>
        <v/>
      </c>
      <c r="P1862" s="53" t="str">
        <f t="shared" si="312"/>
        <v/>
      </c>
      <c r="Q1862" s="52" t="str">
        <f t="shared" si="313"/>
        <v/>
      </c>
      <c r="R1862" s="55" t="str">
        <f t="shared" si="314"/>
        <v/>
      </c>
      <c r="S1862" s="52" t="str">
        <f t="shared" si="322"/>
        <v/>
      </c>
      <c r="T1862" s="81" t="str">
        <f t="shared" si="315"/>
        <v/>
      </c>
      <c r="U1862" s="53" t="str">
        <f>IF(S1862="","",COUNTIF($S$7:S1862,"該当２"))</f>
        <v/>
      </c>
      <c r="V1862" s="56" t="str">
        <f t="shared" si="316"/>
        <v/>
      </c>
      <c r="W1862" s="81" t="str">
        <f t="shared" si="317"/>
        <v/>
      </c>
      <c r="X1862" s="53" t="str">
        <f>IF(V1862="","",COUNTIF($V$7:V1862,"該当３"))</f>
        <v/>
      </c>
    </row>
    <row r="1863" spans="1:24">
      <c r="A1863" s="237">
        <v>2020706011</v>
      </c>
      <c r="B1863" s="237">
        <v>20</v>
      </c>
      <c r="C1863" s="238">
        <v>207</v>
      </c>
      <c r="D1863" s="239">
        <v>6</v>
      </c>
      <c r="E1863" s="238">
        <v>11</v>
      </c>
      <c r="F1863" s="237" t="s">
        <v>511</v>
      </c>
      <c r="G1863" s="237" t="s">
        <v>1946</v>
      </c>
      <c r="H1863" s="237" t="s">
        <v>1997</v>
      </c>
      <c r="I1863" s="237" t="s">
        <v>2005</v>
      </c>
      <c r="J1863" s="51"/>
      <c r="K1863" s="52" t="str">
        <f t="shared" si="318"/>
        <v/>
      </c>
      <c r="L1863" s="81" t="str">
        <f t="shared" si="319"/>
        <v/>
      </c>
      <c r="M1863" s="53" t="str">
        <f>IF(K1863="","",COUNTIF($K$7:K1863,"ﾘｽﾄ１"))</f>
        <v/>
      </c>
      <c r="N1863" s="53" t="str">
        <f t="shared" si="320"/>
        <v/>
      </c>
      <c r="O1863" s="54" t="str">
        <f t="shared" si="321"/>
        <v/>
      </c>
      <c r="P1863" s="53" t="str">
        <f t="shared" si="312"/>
        <v/>
      </c>
      <c r="Q1863" s="52" t="str">
        <f t="shared" si="313"/>
        <v/>
      </c>
      <c r="R1863" s="55" t="str">
        <f t="shared" si="314"/>
        <v/>
      </c>
      <c r="S1863" s="52" t="str">
        <f t="shared" si="322"/>
        <v/>
      </c>
      <c r="T1863" s="81" t="str">
        <f t="shared" si="315"/>
        <v/>
      </c>
      <c r="U1863" s="53" t="str">
        <f>IF(S1863="","",COUNTIF($S$7:S1863,"該当２"))</f>
        <v/>
      </c>
      <c r="V1863" s="56" t="str">
        <f t="shared" si="316"/>
        <v/>
      </c>
      <c r="W1863" s="81" t="str">
        <f t="shared" si="317"/>
        <v/>
      </c>
      <c r="X1863" s="53" t="str">
        <f>IF(V1863="","",COUNTIF($V$7:V1863,"該当３"))</f>
        <v/>
      </c>
    </row>
    <row r="1864" spans="1:24">
      <c r="A1864" s="237">
        <v>2020706012</v>
      </c>
      <c r="B1864" s="237">
        <v>20</v>
      </c>
      <c r="C1864" s="238">
        <v>207</v>
      </c>
      <c r="D1864" s="239">
        <v>6</v>
      </c>
      <c r="E1864" s="238">
        <v>12</v>
      </c>
      <c r="F1864" s="237" t="s">
        <v>511</v>
      </c>
      <c r="G1864" s="237" t="s">
        <v>1946</v>
      </c>
      <c r="H1864" s="237" t="s">
        <v>1997</v>
      </c>
      <c r="I1864" s="237" t="s">
        <v>2006</v>
      </c>
      <c r="J1864" s="51"/>
      <c r="K1864" s="52" t="str">
        <f t="shared" si="318"/>
        <v/>
      </c>
      <c r="L1864" s="81" t="str">
        <f t="shared" si="319"/>
        <v/>
      </c>
      <c r="M1864" s="53" t="str">
        <f>IF(K1864="","",COUNTIF($K$7:K1864,"ﾘｽﾄ１"))</f>
        <v/>
      </c>
      <c r="N1864" s="53" t="str">
        <f t="shared" si="320"/>
        <v/>
      </c>
      <c r="O1864" s="54" t="str">
        <f t="shared" si="321"/>
        <v/>
      </c>
      <c r="P1864" s="53" t="str">
        <f t="shared" si="312"/>
        <v/>
      </c>
      <c r="Q1864" s="52" t="str">
        <f t="shared" si="313"/>
        <v/>
      </c>
      <c r="R1864" s="55" t="str">
        <f t="shared" si="314"/>
        <v/>
      </c>
      <c r="S1864" s="52" t="str">
        <f t="shared" si="322"/>
        <v/>
      </c>
      <c r="T1864" s="81" t="str">
        <f t="shared" si="315"/>
        <v/>
      </c>
      <c r="U1864" s="53" t="str">
        <f>IF(S1864="","",COUNTIF($S$7:S1864,"該当２"))</f>
        <v/>
      </c>
      <c r="V1864" s="56" t="str">
        <f t="shared" si="316"/>
        <v/>
      </c>
      <c r="W1864" s="81" t="str">
        <f t="shared" si="317"/>
        <v/>
      </c>
      <c r="X1864" s="53" t="str">
        <f>IF(V1864="","",COUNTIF($V$7:V1864,"該当３"))</f>
        <v/>
      </c>
    </row>
    <row r="1865" spans="1:24">
      <c r="A1865" s="237">
        <v>2020706013</v>
      </c>
      <c r="B1865" s="237">
        <v>20</v>
      </c>
      <c r="C1865" s="238">
        <v>207</v>
      </c>
      <c r="D1865" s="239">
        <v>6</v>
      </c>
      <c r="E1865" s="238">
        <v>13</v>
      </c>
      <c r="F1865" s="237" t="s">
        <v>511</v>
      </c>
      <c r="G1865" s="237" t="s">
        <v>1946</v>
      </c>
      <c r="H1865" s="237" t="s">
        <v>1997</v>
      </c>
      <c r="I1865" s="237" t="s">
        <v>2007</v>
      </c>
      <c r="J1865" s="51"/>
      <c r="K1865" s="52" t="str">
        <f t="shared" si="318"/>
        <v/>
      </c>
      <c r="L1865" s="81" t="str">
        <f t="shared" si="319"/>
        <v/>
      </c>
      <c r="M1865" s="53" t="str">
        <f>IF(K1865="","",COUNTIF($K$7:K1865,"ﾘｽﾄ１"))</f>
        <v/>
      </c>
      <c r="N1865" s="53" t="str">
        <f t="shared" si="320"/>
        <v/>
      </c>
      <c r="O1865" s="54" t="str">
        <f t="shared" si="321"/>
        <v/>
      </c>
      <c r="P1865" s="53" t="str">
        <f t="shared" si="312"/>
        <v/>
      </c>
      <c r="Q1865" s="52" t="str">
        <f t="shared" si="313"/>
        <v/>
      </c>
      <c r="R1865" s="55" t="str">
        <f t="shared" si="314"/>
        <v/>
      </c>
      <c r="S1865" s="52" t="str">
        <f t="shared" si="322"/>
        <v/>
      </c>
      <c r="T1865" s="81" t="str">
        <f t="shared" si="315"/>
        <v/>
      </c>
      <c r="U1865" s="53" t="str">
        <f>IF(S1865="","",COUNTIF($S$7:S1865,"該当２"))</f>
        <v/>
      </c>
      <c r="V1865" s="56" t="str">
        <f t="shared" si="316"/>
        <v/>
      </c>
      <c r="W1865" s="81" t="str">
        <f t="shared" si="317"/>
        <v/>
      </c>
      <c r="X1865" s="53" t="str">
        <f>IF(V1865="","",COUNTIF($V$7:V1865,"該当３"))</f>
        <v/>
      </c>
    </row>
    <row r="1866" spans="1:24">
      <c r="A1866" s="237">
        <v>2020706014</v>
      </c>
      <c r="B1866" s="237">
        <v>20</v>
      </c>
      <c r="C1866" s="238">
        <v>207</v>
      </c>
      <c r="D1866" s="239">
        <v>6</v>
      </c>
      <c r="E1866" s="238">
        <v>14</v>
      </c>
      <c r="F1866" s="237" t="s">
        <v>511</v>
      </c>
      <c r="G1866" s="237" t="s">
        <v>1946</v>
      </c>
      <c r="H1866" s="237" t="s">
        <v>1997</v>
      </c>
      <c r="I1866" s="237" t="s">
        <v>2008</v>
      </c>
      <c r="J1866" s="51"/>
      <c r="K1866" s="52" t="str">
        <f t="shared" si="318"/>
        <v/>
      </c>
      <c r="L1866" s="81" t="str">
        <f t="shared" si="319"/>
        <v/>
      </c>
      <c r="M1866" s="53" t="str">
        <f>IF(K1866="","",COUNTIF($K$7:K1866,"ﾘｽﾄ１"))</f>
        <v/>
      </c>
      <c r="N1866" s="53" t="str">
        <f t="shared" si="320"/>
        <v/>
      </c>
      <c r="O1866" s="54" t="str">
        <f t="shared" si="321"/>
        <v/>
      </c>
      <c r="P1866" s="53" t="str">
        <f t="shared" ref="P1866:P1929" si="323">IF(O1866="該当１",G1866,"")</f>
        <v/>
      </c>
      <c r="Q1866" s="52" t="str">
        <f t="shared" ref="Q1866:Q1929" si="324">IF(O1866="該当１","ﾘｽﾄ2","")</f>
        <v/>
      </c>
      <c r="R1866" s="55" t="str">
        <f t="shared" ref="R1866:R1929" si="325">IF(Q1866="ﾘｽﾄ2",H1866,"")</f>
        <v/>
      </c>
      <c r="S1866" s="52" t="str">
        <f t="shared" si="322"/>
        <v/>
      </c>
      <c r="T1866" s="81" t="str">
        <f t="shared" ref="T1866:T1929" si="326">IF(S1866="該当２",H1866,"")</f>
        <v/>
      </c>
      <c r="U1866" s="53" t="str">
        <f>IF(S1866="","",COUNTIF($S$7:S1866,"該当２"))</f>
        <v/>
      </c>
      <c r="V1866" s="56" t="str">
        <f t="shared" ref="V1866:V1929" si="327">IF(AND($S$2=H1866,E1866&gt;0,E1866&lt;998),"該当３","")</f>
        <v/>
      </c>
      <c r="W1866" s="81" t="str">
        <f t="shared" ref="W1866:W1929" si="328">IF(V1866="該当３",I1866,"")</f>
        <v/>
      </c>
      <c r="X1866" s="53" t="str">
        <f>IF(V1866="","",COUNTIF($V$7:V1866,"該当３"))</f>
        <v/>
      </c>
    </row>
    <row r="1867" spans="1:24">
      <c r="A1867" s="237">
        <v>2020707000</v>
      </c>
      <c r="B1867" s="237">
        <v>20</v>
      </c>
      <c r="C1867" s="238">
        <v>207</v>
      </c>
      <c r="D1867" s="239">
        <v>7</v>
      </c>
      <c r="E1867" s="238">
        <v>0</v>
      </c>
      <c r="F1867" s="237" t="s">
        <v>511</v>
      </c>
      <c r="G1867" s="237" t="s">
        <v>1946</v>
      </c>
      <c r="H1867" s="296" t="s">
        <v>4673</v>
      </c>
      <c r="I1867" s="237"/>
      <c r="J1867" s="51"/>
      <c r="K1867" s="52" t="str">
        <f t="shared" ref="K1867:K1930" si="329">IF(AND($C1867&gt;0,$H1867=""),"ﾘｽﾄ１","")</f>
        <v/>
      </c>
      <c r="L1867" s="81" t="str">
        <f t="shared" ref="L1867:L1930" si="330">IF(K1867="ﾘｽﾄ１",G1867,"")</f>
        <v/>
      </c>
      <c r="M1867" s="53" t="str">
        <f>IF(K1867="","",COUNTIF($K$7:K1867,"ﾘｽﾄ１"))</f>
        <v/>
      </c>
      <c r="N1867" s="53" t="str">
        <f t="shared" ref="N1867:N1930" si="331">IF(AND(D1867=0,E1867&gt;0),"同一区","")</f>
        <v/>
      </c>
      <c r="O1867" s="54" t="str">
        <f t="shared" ref="O1867:O1930" si="332">IF(AND(EXACT($K$2,G1867),H1867&gt;0),"該当１","")</f>
        <v/>
      </c>
      <c r="P1867" s="53" t="str">
        <f t="shared" si="323"/>
        <v/>
      </c>
      <c r="Q1867" s="52" t="str">
        <f t="shared" si="324"/>
        <v/>
      </c>
      <c r="R1867" s="55" t="str">
        <f t="shared" si="325"/>
        <v/>
      </c>
      <c r="S1867" s="52" t="str">
        <f t="shared" ref="S1867:S1930" si="333">IF(AND(Q1867="ﾘｽﾄ2",OR(I1867=0,AND(N1867="同一区",E1867=1))),"該当２","")</f>
        <v/>
      </c>
      <c r="T1867" s="81" t="str">
        <f t="shared" si="326"/>
        <v/>
      </c>
      <c r="U1867" s="53" t="str">
        <f>IF(S1867="","",COUNTIF($S$7:S1867,"該当２"))</f>
        <v/>
      </c>
      <c r="V1867" s="56" t="str">
        <f t="shared" si="327"/>
        <v/>
      </c>
      <c r="W1867" s="81" t="str">
        <f t="shared" si="328"/>
        <v/>
      </c>
      <c r="X1867" s="53" t="str">
        <f>IF(V1867="","",COUNTIF($V$7:V1867,"該当３"))</f>
        <v/>
      </c>
    </row>
    <row r="1868" spans="1:24">
      <c r="A1868" s="237">
        <v>2020707001</v>
      </c>
      <c r="B1868" s="237">
        <v>20</v>
      </c>
      <c r="C1868" s="238">
        <v>207</v>
      </c>
      <c r="D1868" s="239">
        <v>7</v>
      </c>
      <c r="E1868" s="238">
        <v>1</v>
      </c>
      <c r="F1868" s="237" t="s">
        <v>511</v>
      </c>
      <c r="G1868" s="237" t="s">
        <v>1946</v>
      </c>
      <c r="H1868" s="296" t="s">
        <v>4673</v>
      </c>
      <c r="I1868" s="237" t="s">
        <v>2010</v>
      </c>
      <c r="J1868" s="51"/>
      <c r="K1868" s="52" t="str">
        <f t="shared" si="329"/>
        <v/>
      </c>
      <c r="L1868" s="81" t="str">
        <f t="shared" si="330"/>
        <v/>
      </c>
      <c r="M1868" s="53" t="str">
        <f>IF(K1868="","",COUNTIF($K$7:K1868,"ﾘｽﾄ１"))</f>
        <v/>
      </c>
      <c r="N1868" s="53" t="str">
        <f t="shared" si="331"/>
        <v/>
      </c>
      <c r="O1868" s="54" t="str">
        <f t="shared" si="332"/>
        <v/>
      </c>
      <c r="P1868" s="53" t="str">
        <f t="shared" si="323"/>
        <v/>
      </c>
      <c r="Q1868" s="52" t="str">
        <f t="shared" si="324"/>
        <v/>
      </c>
      <c r="R1868" s="55" t="str">
        <f t="shared" si="325"/>
        <v/>
      </c>
      <c r="S1868" s="52" t="str">
        <f t="shared" si="333"/>
        <v/>
      </c>
      <c r="T1868" s="81" t="str">
        <f t="shared" si="326"/>
        <v/>
      </c>
      <c r="U1868" s="53" t="str">
        <f>IF(S1868="","",COUNTIF($S$7:S1868,"該当２"))</f>
        <v/>
      </c>
      <c r="V1868" s="56" t="str">
        <f t="shared" si="327"/>
        <v/>
      </c>
      <c r="W1868" s="81" t="str">
        <f t="shared" si="328"/>
        <v/>
      </c>
      <c r="X1868" s="53" t="str">
        <f>IF(V1868="","",COUNTIF($V$7:V1868,"該当３"))</f>
        <v/>
      </c>
    </row>
    <row r="1869" spans="1:24">
      <c r="A1869" s="237">
        <v>2020707002</v>
      </c>
      <c r="B1869" s="237">
        <v>20</v>
      </c>
      <c r="C1869" s="238">
        <v>207</v>
      </c>
      <c r="D1869" s="239">
        <v>7</v>
      </c>
      <c r="E1869" s="238">
        <v>2</v>
      </c>
      <c r="F1869" s="237" t="s">
        <v>511</v>
      </c>
      <c r="G1869" s="237" t="s">
        <v>1946</v>
      </c>
      <c r="H1869" s="296" t="s">
        <v>4673</v>
      </c>
      <c r="I1869" s="237" t="s">
        <v>2011</v>
      </c>
      <c r="J1869" s="51"/>
      <c r="K1869" s="52" t="str">
        <f t="shared" si="329"/>
        <v/>
      </c>
      <c r="L1869" s="81" t="str">
        <f t="shared" si="330"/>
        <v/>
      </c>
      <c r="M1869" s="53" t="str">
        <f>IF(K1869="","",COUNTIF($K$7:K1869,"ﾘｽﾄ１"))</f>
        <v/>
      </c>
      <c r="N1869" s="53" t="str">
        <f t="shared" si="331"/>
        <v/>
      </c>
      <c r="O1869" s="54" t="str">
        <f t="shared" si="332"/>
        <v/>
      </c>
      <c r="P1869" s="53" t="str">
        <f t="shared" si="323"/>
        <v/>
      </c>
      <c r="Q1869" s="52" t="str">
        <f t="shared" si="324"/>
        <v/>
      </c>
      <c r="R1869" s="55" t="str">
        <f t="shared" si="325"/>
        <v/>
      </c>
      <c r="S1869" s="52" t="str">
        <f t="shared" si="333"/>
        <v/>
      </c>
      <c r="T1869" s="81" t="str">
        <f t="shared" si="326"/>
        <v/>
      </c>
      <c r="U1869" s="53" t="str">
        <f>IF(S1869="","",COUNTIF($S$7:S1869,"該当２"))</f>
        <v/>
      </c>
      <c r="V1869" s="56" t="str">
        <f t="shared" si="327"/>
        <v/>
      </c>
      <c r="W1869" s="81" t="str">
        <f t="shared" si="328"/>
        <v/>
      </c>
      <c r="X1869" s="53" t="str">
        <f>IF(V1869="","",COUNTIF($V$7:V1869,"該当３"))</f>
        <v/>
      </c>
    </row>
    <row r="1870" spans="1:24">
      <c r="A1870" s="237">
        <v>2020707003</v>
      </c>
      <c r="B1870" s="237">
        <v>20</v>
      </c>
      <c r="C1870" s="238">
        <v>207</v>
      </c>
      <c r="D1870" s="239">
        <v>7</v>
      </c>
      <c r="E1870" s="238">
        <v>3</v>
      </c>
      <c r="F1870" s="237" t="s">
        <v>511</v>
      </c>
      <c r="G1870" s="237" t="s">
        <v>1946</v>
      </c>
      <c r="H1870" s="296" t="s">
        <v>4673</v>
      </c>
      <c r="I1870" s="237" t="s">
        <v>5</v>
      </c>
      <c r="J1870" s="51"/>
      <c r="K1870" s="52" t="str">
        <f t="shared" si="329"/>
        <v/>
      </c>
      <c r="L1870" s="81" t="str">
        <f t="shared" si="330"/>
        <v/>
      </c>
      <c r="M1870" s="53" t="str">
        <f>IF(K1870="","",COUNTIF($K$7:K1870,"ﾘｽﾄ１"))</f>
        <v/>
      </c>
      <c r="N1870" s="53" t="str">
        <f t="shared" si="331"/>
        <v/>
      </c>
      <c r="O1870" s="54" t="str">
        <f t="shared" si="332"/>
        <v/>
      </c>
      <c r="P1870" s="53" t="str">
        <f t="shared" si="323"/>
        <v/>
      </c>
      <c r="Q1870" s="52" t="str">
        <f t="shared" si="324"/>
        <v/>
      </c>
      <c r="R1870" s="55" t="str">
        <f t="shared" si="325"/>
        <v/>
      </c>
      <c r="S1870" s="52" t="str">
        <f t="shared" si="333"/>
        <v/>
      </c>
      <c r="T1870" s="81" t="str">
        <f t="shared" si="326"/>
        <v/>
      </c>
      <c r="U1870" s="53" t="str">
        <f>IF(S1870="","",COUNTIF($S$7:S1870,"該当２"))</f>
        <v/>
      </c>
      <c r="V1870" s="56" t="str">
        <f t="shared" si="327"/>
        <v/>
      </c>
      <c r="W1870" s="81" t="str">
        <f t="shared" si="328"/>
        <v/>
      </c>
      <c r="X1870" s="53" t="str">
        <f>IF(V1870="","",COUNTIF($V$7:V1870,"該当３"))</f>
        <v/>
      </c>
    </row>
    <row r="1871" spans="1:24">
      <c r="A1871" s="237">
        <v>2020707004</v>
      </c>
      <c r="B1871" s="237">
        <v>20</v>
      </c>
      <c r="C1871" s="238">
        <v>207</v>
      </c>
      <c r="D1871" s="239">
        <v>7</v>
      </c>
      <c r="E1871" s="238">
        <v>4</v>
      </c>
      <c r="F1871" s="237" t="s">
        <v>511</v>
      </c>
      <c r="G1871" s="237" t="s">
        <v>1946</v>
      </c>
      <c r="H1871" s="296" t="s">
        <v>4673</v>
      </c>
      <c r="I1871" s="237" t="s">
        <v>1687</v>
      </c>
      <c r="J1871" s="51"/>
      <c r="K1871" s="52" t="str">
        <f t="shared" si="329"/>
        <v/>
      </c>
      <c r="L1871" s="81" t="str">
        <f t="shared" si="330"/>
        <v/>
      </c>
      <c r="M1871" s="53" t="str">
        <f>IF(K1871="","",COUNTIF($K$7:K1871,"ﾘｽﾄ１"))</f>
        <v/>
      </c>
      <c r="N1871" s="53" t="str">
        <f t="shared" si="331"/>
        <v/>
      </c>
      <c r="O1871" s="54" t="str">
        <f t="shared" si="332"/>
        <v/>
      </c>
      <c r="P1871" s="53" t="str">
        <f t="shared" si="323"/>
        <v/>
      </c>
      <c r="Q1871" s="52" t="str">
        <f t="shared" si="324"/>
        <v/>
      </c>
      <c r="R1871" s="55" t="str">
        <f t="shared" si="325"/>
        <v/>
      </c>
      <c r="S1871" s="52" t="str">
        <f t="shared" si="333"/>
        <v/>
      </c>
      <c r="T1871" s="81" t="str">
        <f t="shared" si="326"/>
        <v/>
      </c>
      <c r="U1871" s="53" t="str">
        <f>IF(S1871="","",COUNTIF($S$7:S1871,"該当２"))</f>
        <v/>
      </c>
      <c r="V1871" s="56" t="str">
        <f t="shared" si="327"/>
        <v/>
      </c>
      <c r="W1871" s="81" t="str">
        <f t="shared" si="328"/>
        <v/>
      </c>
      <c r="X1871" s="53" t="str">
        <f>IF(V1871="","",COUNTIF($V$7:V1871,"該当３"))</f>
        <v/>
      </c>
    </row>
    <row r="1872" spans="1:24">
      <c r="A1872" s="237">
        <v>2020707005</v>
      </c>
      <c r="B1872" s="237">
        <v>20</v>
      </c>
      <c r="C1872" s="238">
        <v>207</v>
      </c>
      <c r="D1872" s="239">
        <v>7</v>
      </c>
      <c r="E1872" s="238">
        <v>5</v>
      </c>
      <c r="F1872" s="237" t="s">
        <v>511</v>
      </c>
      <c r="G1872" s="237" t="s">
        <v>1946</v>
      </c>
      <c r="H1872" s="296" t="s">
        <v>4673</v>
      </c>
      <c r="I1872" s="237" t="s">
        <v>459</v>
      </c>
      <c r="J1872" s="51"/>
      <c r="K1872" s="52" t="str">
        <f t="shared" si="329"/>
        <v/>
      </c>
      <c r="L1872" s="81" t="str">
        <f t="shared" si="330"/>
        <v/>
      </c>
      <c r="M1872" s="53" t="str">
        <f>IF(K1872="","",COUNTIF($K$7:K1872,"ﾘｽﾄ１"))</f>
        <v/>
      </c>
      <c r="N1872" s="53" t="str">
        <f t="shared" si="331"/>
        <v/>
      </c>
      <c r="O1872" s="54" t="str">
        <f t="shared" si="332"/>
        <v/>
      </c>
      <c r="P1872" s="53" t="str">
        <f t="shared" si="323"/>
        <v/>
      </c>
      <c r="Q1872" s="52" t="str">
        <f t="shared" si="324"/>
        <v/>
      </c>
      <c r="R1872" s="55" t="str">
        <f t="shared" si="325"/>
        <v/>
      </c>
      <c r="S1872" s="52" t="str">
        <f t="shared" si="333"/>
        <v/>
      </c>
      <c r="T1872" s="81" t="str">
        <f t="shared" si="326"/>
        <v/>
      </c>
      <c r="U1872" s="53" t="str">
        <f>IF(S1872="","",COUNTIF($S$7:S1872,"該当２"))</f>
        <v/>
      </c>
      <c r="V1872" s="56" t="str">
        <f t="shared" si="327"/>
        <v/>
      </c>
      <c r="W1872" s="81" t="str">
        <f t="shared" si="328"/>
        <v/>
      </c>
      <c r="X1872" s="53" t="str">
        <f>IF(V1872="","",COUNTIF($V$7:V1872,"該当３"))</f>
        <v/>
      </c>
    </row>
    <row r="1873" spans="1:24">
      <c r="A1873" s="237">
        <v>2020707006</v>
      </c>
      <c r="B1873" s="237">
        <v>20</v>
      </c>
      <c r="C1873" s="238">
        <v>207</v>
      </c>
      <c r="D1873" s="239">
        <v>7</v>
      </c>
      <c r="E1873" s="238">
        <v>6</v>
      </c>
      <c r="F1873" s="237" t="s">
        <v>511</v>
      </c>
      <c r="G1873" s="237" t="s">
        <v>1946</v>
      </c>
      <c r="H1873" s="296" t="s">
        <v>4673</v>
      </c>
      <c r="I1873" s="237" t="s">
        <v>384</v>
      </c>
      <c r="J1873" s="51"/>
      <c r="K1873" s="52" t="str">
        <f t="shared" si="329"/>
        <v/>
      </c>
      <c r="L1873" s="81" t="str">
        <f t="shared" si="330"/>
        <v/>
      </c>
      <c r="M1873" s="53" t="str">
        <f>IF(K1873="","",COUNTIF($K$7:K1873,"ﾘｽﾄ１"))</f>
        <v/>
      </c>
      <c r="N1873" s="53" t="str">
        <f t="shared" si="331"/>
        <v/>
      </c>
      <c r="O1873" s="54" t="str">
        <f t="shared" si="332"/>
        <v/>
      </c>
      <c r="P1873" s="53" t="str">
        <f t="shared" si="323"/>
        <v/>
      </c>
      <c r="Q1873" s="52" t="str">
        <f t="shared" si="324"/>
        <v/>
      </c>
      <c r="R1873" s="55" t="str">
        <f t="shared" si="325"/>
        <v/>
      </c>
      <c r="S1873" s="52" t="str">
        <f t="shared" si="333"/>
        <v/>
      </c>
      <c r="T1873" s="81" t="str">
        <f t="shared" si="326"/>
        <v/>
      </c>
      <c r="U1873" s="53" t="str">
        <f>IF(S1873="","",COUNTIF($S$7:S1873,"該当２"))</f>
        <v/>
      </c>
      <c r="V1873" s="56" t="str">
        <f t="shared" si="327"/>
        <v/>
      </c>
      <c r="W1873" s="81" t="str">
        <f t="shared" si="328"/>
        <v/>
      </c>
      <c r="X1873" s="53" t="str">
        <f>IF(V1873="","",COUNTIF($V$7:V1873,"該当３"))</f>
        <v/>
      </c>
    </row>
    <row r="1874" spans="1:24">
      <c r="A1874" s="237">
        <v>2020707007</v>
      </c>
      <c r="B1874" s="237">
        <v>20</v>
      </c>
      <c r="C1874" s="238">
        <v>207</v>
      </c>
      <c r="D1874" s="239">
        <v>7</v>
      </c>
      <c r="E1874" s="238">
        <v>7</v>
      </c>
      <c r="F1874" s="237" t="s">
        <v>511</v>
      </c>
      <c r="G1874" s="237" t="s">
        <v>1946</v>
      </c>
      <c r="H1874" s="296" t="s">
        <v>4673</v>
      </c>
      <c r="I1874" s="237" t="s">
        <v>385</v>
      </c>
      <c r="J1874" s="51"/>
      <c r="K1874" s="52" t="str">
        <f t="shared" si="329"/>
        <v/>
      </c>
      <c r="L1874" s="81" t="str">
        <f t="shared" si="330"/>
        <v/>
      </c>
      <c r="M1874" s="53" t="str">
        <f>IF(K1874="","",COUNTIF($K$7:K1874,"ﾘｽﾄ１"))</f>
        <v/>
      </c>
      <c r="N1874" s="53" t="str">
        <f t="shared" si="331"/>
        <v/>
      </c>
      <c r="O1874" s="54" t="str">
        <f t="shared" si="332"/>
        <v/>
      </c>
      <c r="P1874" s="53" t="str">
        <f t="shared" si="323"/>
        <v/>
      </c>
      <c r="Q1874" s="52" t="str">
        <f t="shared" si="324"/>
        <v/>
      </c>
      <c r="R1874" s="55" t="str">
        <f t="shared" si="325"/>
        <v/>
      </c>
      <c r="S1874" s="52" t="str">
        <f t="shared" si="333"/>
        <v/>
      </c>
      <c r="T1874" s="81" t="str">
        <f t="shared" si="326"/>
        <v/>
      </c>
      <c r="U1874" s="53" t="str">
        <f>IF(S1874="","",COUNTIF($S$7:S1874,"該当２"))</f>
        <v/>
      </c>
      <c r="V1874" s="56" t="str">
        <f t="shared" si="327"/>
        <v/>
      </c>
      <c r="W1874" s="81" t="str">
        <f t="shared" si="328"/>
        <v/>
      </c>
      <c r="X1874" s="53" t="str">
        <f>IF(V1874="","",COUNTIF($V$7:V1874,"該当３"))</f>
        <v/>
      </c>
    </row>
    <row r="1875" spans="1:24">
      <c r="A1875" s="237">
        <v>2020707008</v>
      </c>
      <c r="B1875" s="237">
        <v>20</v>
      </c>
      <c r="C1875" s="238">
        <v>207</v>
      </c>
      <c r="D1875" s="239">
        <v>7</v>
      </c>
      <c r="E1875" s="238">
        <v>8</v>
      </c>
      <c r="F1875" s="237" t="s">
        <v>511</v>
      </c>
      <c r="G1875" s="237" t="s">
        <v>1946</v>
      </c>
      <c r="H1875" s="296" t="s">
        <v>4673</v>
      </c>
      <c r="I1875" s="237" t="s">
        <v>2012</v>
      </c>
      <c r="J1875" s="51"/>
      <c r="K1875" s="52" t="str">
        <f t="shared" si="329"/>
        <v/>
      </c>
      <c r="L1875" s="81" t="str">
        <f t="shared" si="330"/>
        <v/>
      </c>
      <c r="M1875" s="53" t="str">
        <f>IF(K1875="","",COUNTIF($K$7:K1875,"ﾘｽﾄ１"))</f>
        <v/>
      </c>
      <c r="N1875" s="53" t="str">
        <f t="shared" si="331"/>
        <v/>
      </c>
      <c r="O1875" s="54" t="str">
        <f t="shared" si="332"/>
        <v/>
      </c>
      <c r="P1875" s="53" t="str">
        <f t="shared" si="323"/>
        <v/>
      </c>
      <c r="Q1875" s="52" t="str">
        <f t="shared" si="324"/>
        <v/>
      </c>
      <c r="R1875" s="55" t="str">
        <f t="shared" si="325"/>
        <v/>
      </c>
      <c r="S1875" s="52" t="str">
        <f t="shared" si="333"/>
        <v/>
      </c>
      <c r="T1875" s="81" t="str">
        <f t="shared" si="326"/>
        <v/>
      </c>
      <c r="U1875" s="53" t="str">
        <f>IF(S1875="","",COUNTIF($S$7:S1875,"該当２"))</f>
        <v/>
      </c>
      <c r="V1875" s="56" t="str">
        <f t="shared" si="327"/>
        <v/>
      </c>
      <c r="W1875" s="81" t="str">
        <f t="shared" si="328"/>
        <v/>
      </c>
      <c r="X1875" s="53" t="str">
        <f>IF(V1875="","",COUNTIF($V$7:V1875,"該当３"))</f>
        <v/>
      </c>
    </row>
    <row r="1876" spans="1:24">
      <c r="A1876" s="237">
        <v>2020707009</v>
      </c>
      <c r="B1876" s="237">
        <v>20</v>
      </c>
      <c r="C1876" s="238">
        <v>207</v>
      </c>
      <c r="D1876" s="239">
        <v>7</v>
      </c>
      <c r="E1876" s="238">
        <v>9</v>
      </c>
      <c r="F1876" s="237" t="s">
        <v>511</v>
      </c>
      <c r="G1876" s="237" t="s">
        <v>1946</v>
      </c>
      <c r="H1876" s="296" t="s">
        <v>4673</v>
      </c>
      <c r="I1876" s="237" t="s">
        <v>2013</v>
      </c>
      <c r="J1876" s="51"/>
      <c r="K1876" s="52" t="str">
        <f t="shared" si="329"/>
        <v/>
      </c>
      <c r="L1876" s="81" t="str">
        <f t="shared" si="330"/>
        <v/>
      </c>
      <c r="M1876" s="53" t="str">
        <f>IF(K1876="","",COUNTIF($K$7:K1876,"ﾘｽﾄ１"))</f>
        <v/>
      </c>
      <c r="N1876" s="53" t="str">
        <f t="shared" si="331"/>
        <v/>
      </c>
      <c r="O1876" s="54" t="str">
        <f t="shared" si="332"/>
        <v/>
      </c>
      <c r="P1876" s="53" t="str">
        <f t="shared" si="323"/>
        <v/>
      </c>
      <c r="Q1876" s="52" t="str">
        <f t="shared" si="324"/>
        <v/>
      </c>
      <c r="R1876" s="55" t="str">
        <f t="shared" si="325"/>
        <v/>
      </c>
      <c r="S1876" s="52" t="str">
        <f t="shared" si="333"/>
        <v/>
      </c>
      <c r="T1876" s="81" t="str">
        <f t="shared" si="326"/>
        <v/>
      </c>
      <c r="U1876" s="53" t="str">
        <f>IF(S1876="","",COUNTIF($S$7:S1876,"該当２"))</f>
        <v/>
      </c>
      <c r="V1876" s="56" t="str">
        <f t="shared" si="327"/>
        <v/>
      </c>
      <c r="W1876" s="81" t="str">
        <f t="shared" si="328"/>
        <v/>
      </c>
      <c r="X1876" s="53" t="str">
        <f>IF(V1876="","",COUNTIF($V$7:V1876,"該当３"))</f>
        <v/>
      </c>
    </row>
    <row r="1877" spans="1:24">
      <c r="A1877" s="237">
        <v>2020800000</v>
      </c>
      <c r="B1877" s="237">
        <v>20</v>
      </c>
      <c r="C1877" s="238">
        <v>208</v>
      </c>
      <c r="D1877" s="239">
        <v>0</v>
      </c>
      <c r="E1877" s="238">
        <v>0</v>
      </c>
      <c r="F1877" s="237" t="s">
        <v>511</v>
      </c>
      <c r="G1877" s="237" t="s">
        <v>2014</v>
      </c>
      <c r="H1877" s="237"/>
      <c r="I1877" s="237"/>
      <c r="J1877" s="51"/>
      <c r="K1877" s="52" t="str">
        <f t="shared" si="329"/>
        <v>ﾘｽﾄ１</v>
      </c>
      <c r="L1877" s="81" t="str">
        <f t="shared" si="330"/>
        <v>小諸市</v>
      </c>
      <c r="M1877" s="53">
        <f>IF(K1877="","",COUNTIF($K$7:K1877,"ﾘｽﾄ１"))</f>
        <v>8</v>
      </c>
      <c r="N1877" s="53" t="str">
        <f t="shared" si="331"/>
        <v/>
      </c>
      <c r="O1877" s="54" t="str">
        <f t="shared" si="332"/>
        <v/>
      </c>
      <c r="P1877" s="53" t="str">
        <f t="shared" si="323"/>
        <v/>
      </c>
      <c r="Q1877" s="52" t="str">
        <f t="shared" si="324"/>
        <v/>
      </c>
      <c r="R1877" s="55" t="str">
        <f t="shared" si="325"/>
        <v/>
      </c>
      <c r="S1877" s="52" t="str">
        <f t="shared" si="333"/>
        <v/>
      </c>
      <c r="T1877" s="81" t="str">
        <f t="shared" si="326"/>
        <v/>
      </c>
      <c r="U1877" s="53" t="str">
        <f>IF(S1877="","",COUNTIF($S$7:S1877,"該当２"))</f>
        <v/>
      </c>
      <c r="V1877" s="56" t="str">
        <f t="shared" si="327"/>
        <v/>
      </c>
      <c r="W1877" s="81" t="str">
        <f t="shared" si="328"/>
        <v/>
      </c>
      <c r="X1877" s="53" t="str">
        <f>IF(V1877="","",COUNTIF($V$7:V1877,"該当３"))</f>
        <v/>
      </c>
    </row>
    <row r="1878" spans="1:24">
      <c r="A1878" s="237">
        <v>2020801000</v>
      </c>
      <c r="B1878" s="237">
        <v>20</v>
      </c>
      <c r="C1878" s="238">
        <v>208</v>
      </c>
      <c r="D1878" s="239">
        <v>1</v>
      </c>
      <c r="E1878" s="238">
        <v>0</v>
      </c>
      <c r="F1878" s="237" t="s">
        <v>511</v>
      </c>
      <c r="G1878" s="237" t="s">
        <v>2014</v>
      </c>
      <c r="H1878" s="237" t="s">
        <v>2015</v>
      </c>
      <c r="I1878" s="237"/>
      <c r="J1878" s="51"/>
      <c r="K1878" s="52" t="str">
        <f t="shared" si="329"/>
        <v/>
      </c>
      <c r="L1878" s="81" t="str">
        <f t="shared" si="330"/>
        <v/>
      </c>
      <c r="M1878" s="53" t="str">
        <f>IF(K1878="","",COUNTIF($K$7:K1878,"ﾘｽﾄ１"))</f>
        <v/>
      </c>
      <c r="N1878" s="53" t="str">
        <f t="shared" si="331"/>
        <v/>
      </c>
      <c r="O1878" s="54" t="str">
        <f t="shared" si="332"/>
        <v/>
      </c>
      <c r="P1878" s="53" t="str">
        <f t="shared" si="323"/>
        <v/>
      </c>
      <c r="Q1878" s="52" t="str">
        <f t="shared" si="324"/>
        <v/>
      </c>
      <c r="R1878" s="55" t="str">
        <f t="shared" si="325"/>
        <v/>
      </c>
      <c r="S1878" s="52" t="str">
        <f t="shared" si="333"/>
        <v/>
      </c>
      <c r="T1878" s="81" t="str">
        <f t="shared" si="326"/>
        <v/>
      </c>
      <c r="U1878" s="53" t="str">
        <f>IF(S1878="","",COUNTIF($S$7:S1878,"該当２"))</f>
        <v/>
      </c>
      <c r="V1878" s="56" t="str">
        <f t="shared" si="327"/>
        <v/>
      </c>
      <c r="W1878" s="81" t="str">
        <f t="shared" si="328"/>
        <v/>
      </c>
      <c r="X1878" s="53" t="str">
        <f>IF(V1878="","",COUNTIF($V$7:V1878,"該当３"))</f>
        <v/>
      </c>
    </row>
    <row r="1879" spans="1:24">
      <c r="A1879" s="237">
        <v>2020801001</v>
      </c>
      <c r="B1879" s="237">
        <v>20</v>
      </c>
      <c r="C1879" s="238">
        <v>208</v>
      </c>
      <c r="D1879" s="239">
        <v>1</v>
      </c>
      <c r="E1879" s="238">
        <v>1</v>
      </c>
      <c r="F1879" s="237" t="s">
        <v>511</v>
      </c>
      <c r="G1879" s="237" t="s">
        <v>2014</v>
      </c>
      <c r="H1879" s="237" t="s">
        <v>2015</v>
      </c>
      <c r="I1879" s="237" t="s">
        <v>391</v>
      </c>
      <c r="J1879" s="51"/>
      <c r="K1879" s="52" t="str">
        <f t="shared" si="329"/>
        <v/>
      </c>
      <c r="L1879" s="81" t="str">
        <f t="shared" si="330"/>
        <v/>
      </c>
      <c r="M1879" s="53" t="str">
        <f>IF(K1879="","",COUNTIF($K$7:K1879,"ﾘｽﾄ１"))</f>
        <v/>
      </c>
      <c r="N1879" s="53" t="str">
        <f t="shared" si="331"/>
        <v/>
      </c>
      <c r="O1879" s="54" t="str">
        <f t="shared" si="332"/>
        <v/>
      </c>
      <c r="P1879" s="53" t="str">
        <f t="shared" si="323"/>
        <v/>
      </c>
      <c r="Q1879" s="52" t="str">
        <f t="shared" si="324"/>
        <v/>
      </c>
      <c r="R1879" s="55" t="str">
        <f t="shared" si="325"/>
        <v/>
      </c>
      <c r="S1879" s="52" t="str">
        <f t="shared" si="333"/>
        <v/>
      </c>
      <c r="T1879" s="81" t="str">
        <f t="shared" si="326"/>
        <v/>
      </c>
      <c r="U1879" s="53" t="str">
        <f>IF(S1879="","",COUNTIF($S$7:S1879,"該当２"))</f>
        <v/>
      </c>
      <c r="V1879" s="56" t="str">
        <f t="shared" si="327"/>
        <v/>
      </c>
      <c r="W1879" s="81" t="str">
        <f t="shared" si="328"/>
        <v/>
      </c>
      <c r="X1879" s="53" t="str">
        <f>IF(V1879="","",COUNTIF($V$7:V1879,"該当３"))</f>
        <v/>
      </c>
    </row>
    <row r="1880" spans="1:24">
      <c r="A1880" s="237">
        <v>2020801002</v>
      </c>
      <c r="B1880" s="237">
        <v>20</v>
      </c>
      <c r="C1880" s="238">
        <v>208</v>
      </c>
      <c r="D1880" s="239">
        <v>1</v>
      </c>
      <c r="E1880" s="238">
        <v>2</v>
      </c>
      <c r="F1880" s="237" t="s">
        <v>511</v>
      </c>
      <c r="G1880" s="237" t="s">
        <v>2014</v>
      </c>
      <c r="H1880" s="278" t="s">
        <v>2015</v>
      </c>
      <c r="I1880" s="237" t="s">
        <v>2016</v>
      </c>
      <c r="J1880" s="51"/>
      <c r="K1880" s="52" t="str">
        <f t="shared" si="329"/>
        <v/>
      </c>
      <c r="L1880" s="81" t="str">
        <f t="shared" si="330"/>
        <v/>
      </c>
      <c r="M1880" s="53" t="str">
        <f>IF(K1880="","",COUNTIF($K$7:K1880,"ﾘｽﾄ１"))</f>
        <v/>
      </c>
      <c r="N1880" s="53" t="str">
        <f t="shared" si="331"/>
        <v/>
      </c>
      <c r="O1880" s="54" t="str">
        <f t="shared" si="332"/>
        <v/>
      </c>
      <c r="P1880" s="53" t="str">
        <f t="shared" si="323"/>
        <v/>
      </c>
      <c r="Q1880" s="52" t="str">
        <f t="shared" si="324"/>
        <v/>
      </c>
      <c r="R1880" s="55" t="str">
        <f t="shared" si="325"/>
        <v/>
      </c>
      <c r="S1880" s="52" t="str">
        <f t="shared" si="333"/>
        <v/>
      </c>
      <c r="T1880" s="81" t="str">
        <f t="shared" si="326"/>
        <v/>
      </c>
      <c r="U1880" s="53" t="str">
        <f>IF(S1880="","",COUNTIF($S$7:S1880,"該当２"))</f>
        <v/>
      </c>
      <c r="V1880" s="56" t="str">
        <f t="shared" si="327"/>
        <v/>
      </c>
      <c r="W1880" s="81" t="str">
        <f t="shared" si="328"/>
        <v/>
      </c>
      <c r="X1880" s="53" t="str">
        <f>IF(V1880="","",COUNTIF($V$7:V1880,"該当３"))</f>
        <v/>
      </c>
    </row>
    <row r="1881" spans="1:24">
      <c r="A1881" s="237">
        <v>2020801003</v>
      </c>
      <c r="B1881" s="237">
        <v>20</v>
      </c>
      <c r="C1881" s="238">
        <v>208</v>
      </c>
      <c r="D1881" s="239">
        <v>1</v>
      </c>
      <c r="E1881" s="238">
        <v>3</v>
      </c>
      <c r="F1881" s="237" t="s">
        <v>511</v>
      </c>
      <c r="G1881" s="237" t="s">
        <v>2014</v>
      </c>
      <c r="H1881" s="278" t="s">
        <v>2015</v>
      </c>
      <c r="I1881" s="237" t="s">
        <v>2017</v>
      </c>
      <c r="J1881" s="51"/>
      <c r="K1881" s="52" t="str">
        <f t="shared" si="329"/>
        <v/>
      </c>
      <c r="L1881" s="81" t="str">
        <f t="shared" si="330"/>
        <v/>
      </c>
      <c r="M1881" s="53" t="str">
        <f>IF(K1881="","",COUNTIF($K$7:K1881,"ﾘｽﾄ１"))</f>
        <v/>
      </c>
      <c r="N1881" s="53" t="str">
        <f t="shared" si="331"/>
        <v/>
      </c>
      <c r="O1881" s="54" t="str">
        <f t="shared" si="332"/>
        <v/>
      </c>
      <c r="P1881" s="53" t="str">
        <f t="shared" si="323"/>
        <v/>
      </c>
      <c r="Q1881" s="52" t="str">
        <f t="shared" si="324"/>
        <v/>
      </c>
      <c r="R1881" s="55" t="str">
        <f t="shared" si="325"/>
        <v/>
      </c>
      <c r="S1881" s="52" t="str">
        <f t="shared" si="333"/>
        <v/>
      </c>
      <c r="T1881" s="81" t="str">
        <f t="shared" si="326"/>
        <v/>
      </c>
      <c r="U1881" s="53" t="str">
        <f>IF(S1881="","",COUNTIF($S$7:S1881,"該当２"))</f>
        <v/>
      </c>
      <c r="V1881" s="56" t="str">
        <f t="shared" si="327"/>
        <v/>
      </c>
      <c r="W1881" s="81" t="str">
        <f t="shared" si="328"/>
        <v/>
      </c>
      <c r="X1881" s="53" t="str">
        <f>IF(V1881="","",COUNTIF($V$7:V1881,"該当３"))</f>
        <v/>
      </c>
    </row>
    <row r="1882" spans="1:24">
      <c r="A1882" s="237">
        <v>2020801004</v>
      </c>
      <c r="B1882" s="237">
        <v>20</v>
      </c>
      <c r="C1882" s="238">
        <v>208</v>
      </c>
      <c r="D1882" s="239">
        <v>1</v>
      </c>
      <c r="E1882" s="238">
        <v>4</v>
      </c>
      <c r="F1882" s="237" t="s">
        <v>511</v>
      </c>
      <c r="G1882" s="237" t="s">
        <v>2014</v>
      </c>
      <c r="H1882" s="278" t="s">
        <v>2015</v>
      </c>
      <c r="I1882" s="237" t="s">
        <v>2018</v>
      </c>
      <c r="J1882" s="51"/>
      <c r="K1882" s="52" t="str">
        <f t="shared" si="329"/>
        <v/>
      </c>
      <c r="L1882" s="81" t="str">
        <f t="shared" si="330"/>
        <v/>
      </c>
      <c r="M1882" s="53" t="str">
        <f>IF(K1882="","",COUNTIF($K$7:K1882,"ﾘｽﾄ１"))</f>
        <v/>
      </c>
      <c r="N1882" s="53" t="str">
        <f t="shared" si="331"/>
        <v/>
      </c>
      <c r="O1882" s="54" t="str">
        <f t="shared" si="332"/>
        <v/>
      </c>
      <c r="P1882" s="53" t="str">
        <f t="shared" si="323"/>
        <v/>
      </c>
      <c r="Q1882" s="52" t="str">
        <f t="shared" si="324"/>
        <v/>
      </c>
      <c r="R1882" s="55" t="str">
        <f t="shared" si="325"/>
        <v/>
      </c>
      <c r="S1882" s="52" t="str">
        <f t="shared" si="333"/>
        <v/>
      </c>
      <c r="T1882" s="81" t="str">
        <f t="shared" si="326"/>
        <v/>
      </c>
      <c r="U1882" s="53" t="str">
        <f>IF(S1882="","",COUNTIF($S$7:S1882,"該当２"))</f>
        <v/>
      </c>
      <c r="V1882" s="56" t="str">
        <f t="shared" si="327"/>
        <v/>
      </c>
      <c r="W1882" s="81" t="str">
        <f t="shared" si="328"/>
        <v/>
      </c>
      <c r="X1882" s="53" t="str">
        <f>IF(V1882="","",COUNTIF($V$7:V1882,"該当３"))</f>
        <v/>
      </c>
    </row>
    <row r="1883" spans="1:24">
      <c r="A1883" s="237">
        <v>2020801005</v>
      </c>
      <c r="B1883" s="237">
        <v>20</v>
      </c>
      <c r="C1883" s="238">
        <v>208</v>
      </c>
      <c r="D1883" s="239">
        <v>1</v>
      </c>
      <c r="E1883" s="238">
        <v>5</v>
      </c>
      <c r="F1883" s="237" t="s">
        <v>511</v>
      </c>
      <c r="G1883" s="237" t="s">
        <v>2014</v>
      </c>
      <c r="H1883" s="278" t="s">
        <v>2015</v>
      </c>
      <c r="I1883" s="237" t="s">
        <v>2019</v>
      </c>
      <c r="J1883" s="51"/>
      <c r="K1883" s="52" t="str">
        <f t="shared" si="329"/>
        <v/>
      </c>
      <c r="L1883" s="81" t="str">
        <f t="shared" si="330"/>
        <v/>
      </c>
      <c r="M1883" s="53" t="str">
        <f>IF(K1883="","",COUNTIF($K$7:K1883,"ﾘｽﾄ１"))</f>
        <v/>
      </c>
      <c r="N1883" s="53" t="str">
        <f t="shared" si="331"/>
        <v/>
      </c>
      <c r="O1883" s="54" t="str">
        <f t="shared" si="332"/>
        <v/>
      </c>
      <c r="P1883" s="53" t="str">
        <f t="shared" si="323"/>
        <v/>
      </c>
      <c r="Q1883" s="52" t="str">
        <f t="shared" si="324"/>
        <v/>
      </c>
      <c r="R1883" s="55" t="str">
        <f t="shared" si="325"/>
        <v/>
      </c>
      <c r="S1883" s="52" t="str">
        <f t="shared" si="333"/>
        <v/>
      </c>
      <c r="T1883" s="81" t="str">
        <f t="shared" si="326"/>
        <v/>
      </c>
      <c r="U1883" s="53" t="str">
        <f>IF(S1883="","",COUNTIF($S$7:S1883,"該当２"))</f>
        <v/>
      </c>
      <c r="V1883" s="56" t="str">
        <f t="shared" si="327"/>
        <v/>
      </c>
      <c r="W1883" s="81" t="str">
        <f t="shared" si="328"/>
        <v/>
      </c>
      <c r="X1883" s="53" t="str">
        <f>IF(V1883="","",COUNTIF($V$7:V1883,"該当３"))</f>
        <v/>
      </c>
    </row>
    <row r="1884" spans="1:24">
      <c r="A1884" s="237">
        <v>2020801006</v>
      </c>
      <c r="B1884" s="237">
        <v>20</v>
      </c>
      <c r="C1884" s="238">
        <v>208</v>
      </c>
      <c r="D1884" s="239">
        <v>1</v>
      </c>
      <c r="E1884" s="238">
        <v>6</v>
      </c>
      <c r="F1884" s="237" t="s">
        <v>511</v>
      </c>
      <c r="G1884" s="237" t="s">
        <v>2014</v>
      </c>
      <c r="H1884" s="278" t="s">
        <v>2015</v>
      </c>
      <c r="I1884" s="237" t="s">
        <v>2020</v>
      </c>
      <c r="J1884" s="51"/>
      <c r="K1884" s="52" t="str">
        <f t="shared" si="329"/>
        <v/>
      </c>
      <c r="L1884" s="81" t="str">
        <f t="shared" si="330"/>
        <v/>
      </c>
      <c r="M1884" s="53" t="str">
        <f>IF(K1884="","",COUNTIF($K$7:K1884,"ﾘｽﾄ１"))</f>
        <v/>
      </c>
      <c r="N1884" s="53" t="str">
        <f t="shared" si="331"/>
        <v/>
      </c>
      <c r="O1884" s="54" t="str">
        <f t="shared" si="332"/>
        <v/>
      </c>
      <c r="P1884" s="53" t="str">
        <f t="shared" si="323"/>
        <v/>
      </c>
      <c r="Q1884" s="52" t="str">
        <f t="shared" si="324"/>
        <v/>
      </c>
      <c r="R1884" s="55" t="str">
        <f t="shared" si="325"/>
        <v/>
      </c>
      <c r="S1884" s="52" t="str">
        <f t="shared" si="333"/>
        <v/>
      </c>
      <c r="T1884" s="81" t="str">
        <f t="shared" si="326"/>
        <v/>
      </c>
      <c r="U1884" s="53" t="str">
        <f>IF(S1884="","",COUNTIF($S$7:S1884,"該当２"))</f>
        <v/>
      </c>
      <c r="V1884" s="56" t="str">
        <f t="shared" si="327"/>
        <v/>
      </c>
      <c r="W1884" s="81" t="str">
        <f t="shared" si="328"/>
        <v/>
      </c>
      <c r="X1884" s="53" t="str">
        <f>IF(V1884="","",COUNTIF($V$7:V1884,"該当３"))</f>
        <v/>
      </c>
    </row>
    <row r="1885" spans="1:24">
      <c r="A1885" s="237">
        <v>2020801007</v>
      </c>
      <c r="B1885" s="237">
        <v>20</v>
      </c>
      <c r="C1885" s="238">
        <v>208</v>
      </c>
      <c r="D1885" s="239">
        <v>1</v>
      </c>
      <c r="E1885" s="238">
        <v>7</v>
      </c>
      <c r="F1885" s="237" t="s">
        <v>511</v>
      </c>
      <c r="G1885" s="237" t="s">
        <v>2014</v>
      </c>
      <c r="H1885" s="278" t="s">
        <v>2015</v>
      </c>
      <c r="I1885" s="237" t="s">
        <v>2021</v>
      </c>
      <c r="J1885" s="51"/>
      <c r="K1885" s="52" t="str">
        <f t="shared" si="329"/>
        <v/>
      </c>
      <c r="L1885" s="81" t="str">
        <f t="shared" si="330"/>
        <v/>
      </c>
      <c r="M1885" s="53" t="str">
        <f>IF(K1885="","",COUNTIF($K$7:K1885,"ﾘｽﾄ１"))</f>
        <v/>
      </c>
      <c r="N1885" s="53" t="str">
        <f t="shared" si="331"/>
        <v/>
      </c>
      <c r="O1885" s="54" t="str">
        <f t="shared" si="332"/>
        <v/>
      </c>
      <c r="P1885" s="53" t="str">
        <f t="shared" si="323"/>
        <v/>
      </c>
      <c r="Q1885" s="52" t="str">
        <f t="shared" si="324"/>
        <v/>
      </c>
      <c r="R1885" s="55" t="str">
        <f t="shared" si="325"/>
        <v/>
      </c>
      <c r="S1885" s="52" t="str">
        <f t="shared" si="333"/>
        <v/>
      </c>
      <c r="T1885" s="81" t="str">
        <f t="shared" si="326"/>
        <v/>
      </c>
      <c r="U1885" s="53" t="str">
        <f>IF(S1885="","",COUNTIF($S$7:S1885,"該当２"))</f>
        <v/>
      </c>
      <c r="V1885" s="56" t="str">
        <f t="shared" si="327"/>
        <v/>
      </c>
      <c r="W1885" s="81" t="str">
        <f t="shared" si="328"/>
        <v/>
      </c>
      <c r="X1885" s="53" t="str">
        <f>IF(V1885="","",COUNTIF($V$7:V1885,"該当３"))</f>
        <v/>
      </c>
    </row>
    <row r="1886" spans="1:24">
      <c r="A1886" s="237">
        <v>2020801008</v>
      </c>
      <c r="B1886" s="237">
        <v>20</v>
      </c>
      <c r="C1886" s="238">
        <v>208</v>
      </c>
      <c r="D1886" s="239">
        <v>1</v>
      </c>
      <c r="E1886" s="238">
        <v>8</v>
      </c>
      <c r="F1886" s="237" t="s">
        <v>511</v>
      </c>
      <c r="G1886" s="237" t="s">
        <v>2014</v>
      </c>
      <c r="H1886" s="278" t="s">
        <v>2015</v>
      </c>
      <c r="I1886" s="237" t="s">
        <v>2022</v>
      </c>
      <c r="J1886" s="51"/>
      <c r="K1886" s="52" t="str">
        <f t="shared" si="329"/>
        <v/>
      </c>
      <c r="L1886" s="81" t="str">
        <f t="shared" si="330"/>
        <v/>
      </c>
      <c r="M1886" s="53" t="str">
        <f>IF(K1886="","",COUNTIF($K$7:K1886,"ﾘｽﾄ１"))</f>
        <v/>
      </c>
      <c r="N1886" s="53" t="str">
        <f t="shared" si="331"/>
        <v/>
      </c>
      <c r="O1886" s="54" t="str">
        <f t="shared" si="332"/>
        <v/>
      </c>
      <c r="P1886" s="53" t="str">
        <f t="shared" si="323"/>
        <v/>
      </c>
      <c r="Q1886" s="52" t="str">
        <f t="shared" si="324"/>
        <v/>
      </c>
      <c r="R1886" s="55" t="str">
        <f t="shared" si="325"/>
        <v/>
      </c>
      <c r="S1886" s="52" t="str">
        <f t="shared" si="333"/>
        <v/>
      </c>
      <c r="T1886" s="81" t="str">
        <f t="shared" si="326"/>
        <v/>
      </c>
      <c r="U1886" s="53" t="str">
        <f>IF(S1886="","",COUNTIF($S$7:S1886,"該当２"))</f>
        <v/>
      </c>
      <c r="V1886" s="56" t="str">
        <f t="shared" si="327"/>
        <v/>
      </c>
      <c r="W1886" s="81" t="str">
        <f t="shared" si="328"/>
        <v/>
      </c>
      <c r="X1886" s="53" t="str">
        <f>IF(V1886="","",COUNTIF($V$7:V1886,"該当３"))</f>
        <v/>
      </c>
    </row>
    <row r="1887" spans="1:24">
      <c r="A1887" s="237">
        <v>2020801009</v>
      </c>
      <c r="B1887" s="237">
        <v>20</v>
      </c>
      <c r="C1887" s="238">
        <v>208</v>
      </c>
      <c r="D1887" s="239">
        <v>1</v>
      </c>
      <c r="E1887" s="238">
        <v>9</v>
      </c>
      <c r="F1887" s="237" t="s">
        <v>511</v>
      </c>
      <c r="G1887" s="237" t="s">
        <v>2014</v>
      </c>
      <c r="H1887" s="278" t="s">
        <v>2015</v>
      </c>
      <c r="I1887" s="237" t="s">
        <v>924</v>
      </c>
      <c r="J1887" s="51"/>
      <c r="K1887" s="52" t="str">
        <f t="shared" si="329"/>
        <v/>
      </c>
      <c r="L1887" s="81" t="str">
        <f t="shared" si="330"/>
        <v/>
      </c>
      <c r="M1887" s="53" t="str">
        <f>IF(K1887="","",COUNTIF($K$7:K1887,"ﾘｽﾄ１"))</f>
        <v/>
      </c>
      <c r="N1887" s="53" t="str">
        <f t="shared" si="331"/>
        <v/>
      </c>
      <c r="O1887" s="54" t="str">
        <f t="shared" si="332"/>
        <v/>
      </c>
      <c r="P1887" s="53" t="str">
        <f t="shared" si="323"/>
        <v/>
      </c>
      <c r="Q1887" s="52" t="str">
        <f t="shared" si="324"/>
        <v/>
      </c>
      <c r="R1887" s="55" t="str">
        <f t="shared" si="325"/>
        <v/>
      </c>
      <c r="S1887" s="52" t="str">
        <f t="shared" si="333"/>
        <v/>
      </c>
      <c r="T1887" s="81" t="str">
        <f t="shared" si="326"/>
        <v/>
      </c>
      <c r="U1887" s="53" t="str">
        <f>IF(S1887="","",COUNTIF($S$7:S1887,"該当２"))</f>
        <v/>
      </c>
      <c r="V1887" s="56" t="str">
        <f t="shared" si="327"/>
        <v/>
      </c>
      <c r="W1887" s="81" t="str">
        <f t="shared" si="328"/>
        <v/>
      </c>
      <c r="X1887" s="53" t="str">
        <f>IF(V1887="","",COUNTIF($V$7:V1887,"該当３"))</f>
        <v/>
      </c>
    </row>
    <row r="1888" spans="1:24">
      <c r="A1888" s="237">
        <v>2020801010</v>
      </c>
      <c r="B1888" s="237">
        <v>20</v>
      </c>
      <c r="C1888" s="238">
        <v>208</v>
      </c>
      <c r="D1888" s="239">
        <v>1</v>
      </c>
      <c r="E1888" s="238">
        <v>10</v>
      </c>
      <c r="F1888" s="237" t="s">
        <v>511</v>
      </c>
      <c r="G1888" s="237" t="s">
        <v>2014</v>
      </c>
      <c r="H1888" s="278" t="s">
        <v>2015</v>
      </c>
      <c r="I1888" s="237" t="s">
        <v>372</v>
      </c>
      <c r="J1888" s="51"/>
      <c r="K1888" s="52" t="str">
        <f t="shared" si="329"/>
        <v/>
      </c>
      <c r="L1888" s="81" t="str">
        <f t="shared" si="330"/>
        <v/>
      </c>
      <c r="M1888" s="53" t="str">
        <f>IF(K1888="","",COUNTIF($K$7:K1888,"ﾘｽﾄ１"))</f>
        <v/>
      </c>
      <c r="N1888" s="53" t="str">
        <f t="shared" si="331"/>
        <v/>
      </c>
      <c r="O1888" s="54" t="str">
        <f t="shared" si="332"/>
        <v/>
      </c>
      <c r="P1888" s="53" t="str">
        <f t="shared" si="323"/>
        <v/>
      </c>
      <c r="Q1888" s="52" t="str">
        <f t="shared" si="324"/>
        <v/>
      </c>
      <c r="R1888" s="55" t="str">
        <f t="shared" si="325"/>
        <v/>
      </c>
      <c r="S1888" s="52" t="str">
        <f t="shared" si="333"/>
        <v/>
      </c>
      <c r="T1888" s="81" t="str">
        <f t="shared" si="326"/>
        <v/>
      </c>
      <c r="U1888" s="53" t="str">
        <f>IF(S1888="","",COUNTIF($S$7:S1888,"該当２"))</f>
        <v/>
      </c>
      <c r="V1888" s="56" t="str">
        <f t="shared" si="327"/>
        <v/>
      </c>
      <c r="W1888" s="81" t="str">
        <f t="shared" si="328"/>
        <v/>
      </c>
      <c r="X1888" s="53" t="str">
        <f>IF(V1888="","",COUNTIF($V$7:V1888,"該当３"))</f>
        <v/>
      </c>
    </row>
    <row r="1889" spans="1:24">
      <c r="A1889" s="237">
        <v>2020801011</v>
      </c>
      <c r="B1889" s="237">
        <v>20</v>
      </c>
      <c r="C1889" s="238">
        <v>208</v>
      </c>
      <c r="D1889" s="239">
        <v>1</v>
      </c>
      <c r="E1889" s="238">
        <v>11</v>
      </c>
      <c r="F1889" s="237" t="s">
        <v>511</v>
      </c>
      <c r="G1889" s="237" t="s">
        <v>2014</v>
      </c>
      <c r="H1889" s="278" t="s">
        <v>2015</v>
      </c>
      <c r="I1889" s="237" t="s">
        <v>2023</v>
      </c>
      <c r="J1889" s="51"/>
      <c r="K1889" s="52" t="str">
        <f t="shared" si="329"/>
        <v/>
      </c>
      <c r="L1889" s="81" t="str">
        <f t="shared" si="330"/>
        <v/>
      </c>
      <c r="M1889" s="53" t="str">
        <f>IF(K1889="","",COUNTIF($K$7:K1889,"ﾘｽﾄ１"))</f>
        <v/>
      </c>
      <c r="N1889" s="53" t="str">
        <f t="shared" si="331"/>
        <v/>
      </c>
      <c r="O1889" s="54" t="str">
        <f t="shared" si="332"/>
        <v/>
      </c>
      <c r="P1889" s="53" t="str">
        <f t="shared" si="323"/>
        <v/>
      </c>
      <c r="Q1889" s="52" t="str">
        <f t="shared" si="324"/>
        <v/>
      </c>
      <c r="R1889" s="55" t="str">
        <f t="shared" si="325"/>
        <v/>
      </c>
      <c r="S1889" s="52" t="str">
        <f t="shared" si="333"/>
        <v/>
      </c>
      <c r="T1889" s="81" t="str">
        <f t="shared" si="326"/>
        <v/>
      </c>
      <c r="U1889" s="53" t="str">
        <f>IF(S1889="","",COUNTIF($S$7:S1889,"該当２"))</f>
        <v/>
      </c>
      <c r="V1889" s="56" t="str">
        <f t="shared" si="327"/>
        <v/>
      </c>
      <c r="W1889" s="81" t="str">
        <f t="shared" si="328"/>
        <v/>
      </c>
      <c r="X1889" s="53" t="str">
        <f>IF(V1889="","",COUNTIF($V$7:V1889,"該当３"))</f>
        <v/>
      </c>
    </row>
    <row r="1890" spans="1:24">
      <c r="A1890" s="237">
        <v>2020801014</v>
      </c>
      <c r="B1890" s="237">
        <v>20</v>
      </c>
      <c r="C1890" s="238">
        <v>208</v>
      </c>
      <c r="D1890" s="239">
        <v>1</v>
      </c>
      <c r="E1890" s="238">
        <v>14</v>
      </c>
      <c r="F1890" s="237" t="s">
        <v>511</v>
      </c>
      <c r="G1890" s="237" t="s">
        <v>2014</v>
      </c>
      <c r="H1890" s="278" t="s">
        <v>2015</v>
      </c>
      <c r="I1890" s="237" t="s">
        <v>2024</v>
      </c>
      <c r="J1890" s="51"/>
      <c r="K1890" s="52" t="str">
        <f t="shared" si="329"/>
        <v/>
      </c>
      <c r="L1890" s="81" t="str">
        <f t="shared" si="330"/>
        <v/>
      </c>
      <c r="M1890" s="53" t="str">
        <f>IF(K1890="","",COUNTIF($K$7:K1890,"ﾘｽﾄ１"))</f>
        <v/>
      </c>
      <c r="N1890" s="53" t="str">
        <f t="shared" si="331"/>
        <v/>
      </c>
      <c r="O1890" s="54" t="str">
        <f t="shared" si="332"/>
        <v/>
      </c>
      <c r="P1890" s="53" t="str">
        <f t="shared" si="323"/>
        <v/>
      </c>
      <c r="Q1890" s="52" t="str">
        <f t="shared" si="324"/>
        <v/>
      </c>
      <c r="R1890" s="55" t="str">
        <f t="shared" si="325"/>
        <v/>
      </c>
      <c r="S1890" s="52" t="str">
        <f t="shared" si="333"/>
        <v/>
      </c>
      <c r="T1890" s="81" t="str">
        <f t="shared" si="326"/>
        <v/>
      </c>
      <c r="U1890" s="53" t="str">
        <f>IF(S1890="","",COUNTIF($S$7:S1890,"該当２"))</f>
        <v/>
      </c>
      <c r="V1890" s="56" t="str">
        <f t="shared" si="327"/>
        <v/>
      </c>
      <c r="W1890" s="81" t="str">
        <f t="shared" si="328"/>
        <v/>
      </c>
      <c r="X1890" s="53" t="str">
        <f>IF(V1890="","",COUNTIF($V$7:V1890,"該当３"))</f>
        <v/>
      </c>
    </row>
    <row r="1891" spans="1:24">
      <c r="A1891" s="237">
        <v>2020801015</v>
      </c>
      <c r="B1891" s="237">
        <v>20</v>
      </c>
      <c r="C1891" s="238">
        <v>208</v>
      </c>
      <c r="D1891" s="239">
        <v>1</v>
      </c>
      <c r="E1891" s="238">
        <v>15</v>
      </c>
      <c r="F1891" s="237" t="s">
        <v>511</v>
      </c>
      <c r="G1891" s="237" t="s">
        <v>2014</v>
      </c>
      <c r="H1891" s="237" t="s">
        <v>2015</v>
      </c>
      <c r="I1891" s="237" t="s">
        <v>2025</v>
      </c>
      <c r="J1891" s="51"/>
      <c r="K1891" s="52" t="str">
        <f t="shared" si="329"/>
        <v/>
      </c>
      <c r="L1891" s="81" t="str">
        <f t="shared" si="330"/>
        <v/>
      </c>
      <c r="M1891" s="53" t="str">
        <f>IF(K1891="","",COUNTIF($K$7:K1891,"ﾘｽﾄ１"))</f>
        <v/>
      </c>
      <c r="N1891" s="53" t="str">
        <f t="shared" si="331"/>
        <v/>
      </c>
      <c r="O1891" s="54" t="str">
        <f t="shared" si="332"/>
        <v/>
      </c>
      <c r="P1891" s="53" t="str">
        <f t="shared" si="323"/>
        <v/>
      </c>
      <c r="Q1891" s="52" t="str">
        <f t="shared" si="324"/>
        <v/>
      </c>
      <c r="R1891" s="55" t="str">
        <f t="shared" si="325"/>
        <v/>
      </c>
      <c r="S1891" s="52" t="str">
        <f t="shared" si="333"/>
        <v/>
      </c>
      <c r="T1891" s="81" t="str">
        <f t="shared" si="326"/>
        <v/>
      </c>
      <c r="U1891" s="53" t="str">
        <f>IF(S1891="","",COUNTIF($S$7:S1891,"該当２"))</f>
        <v/>
      </c>
      <c r="V1891" s="56" t="str">
        <f t="shared" si="327"/>
        <v/>
      </c>
      <c r="W1891" s="81" t="str">
        <f t="shared" si="328"/>
        <v/>
      </c>
      <c r="X1891" s="53" t="str">
        <f>IF(V1891="","",COUNTIF($V$7:V1891,"該当３"))</f>
        <v/>
      </c>
    </row>
    <row r="1892" spans="1:24">
      <c r="A1892" s="237">
        <v>2020801016</v>
      </c>
      <c r="B1892" s="237">
        <v>20</v>
      </c>
      <c r="C1892" s="238">
        <v>208</v>
      </c>
      <c r="D1892" s="239">
        <v>1</v>
      </c>
      <c r="E1892" s="238">
        <v>16</v>
      </c>
      <c r="F1892" s="237" t="s">
        <v>511</v>
      </c>
      <c r="G1892" s="237" t="s">
        <v>2014</v>
      </c>
      <c r="H1892" s="237" t="s">
        <v>2015</v>
      </c>
      <c r="I1892" s="237" t="s">
        <v>11</v>
      </c>
      <c r="J1892" s="51"/>
      <c r="K1892" s="52" t="str">
        <f t="shared" si="329"/>
        <v/>
      </c>
      <c r="L1892" s="81" t="str">
        <f t="shared" si="330"/>
        <v/>
      </c>
      <c r="M1892" s="53" t="str">
        <f>IF(K1892="","",COUNTIF($K$7:K1892,"ﾘｽﾄ１"))</f>
        <v/>
      </c>
      <c r="N1892" s="53" t="str">
        <f t="shared" si="331"/>
        <v/>
      </c>
      <c r="O1892" s="54" t="str">
        <f t="shared" si="332"/>
        <v/>
      </c>
      <c r="P1892" s="53" t="str">
        <f t="shared" si="323"/>
        <v/>
      </c>
      <c r="Q1892" s="52" t="str">
        <f t="shared" si="324"/>
        <v/>
      </c>
      <c r="R1892" s="55" t="str">
        <f t="shared" si="325"/>
        <v/>
      </c>
      <c r="S1892" s="52" t="str">
        <f t="shared" si="333"/>
        <v/>
      </c>
      <c r="T1892" s="81" t="str">
        <f t="shared" si="326"/>
        <v/>
      </c>
      <c r="U1892" s="53" t="str">
        <f>IF(S1892="","",COUNTIF($S$7:S1892,"該当２"))</f>
        <v/>
      </c>
      <c r="V1892" s="56" t="str">
        <f t="shared" si="327"/>
        <v/>
      </c>
      <c r="W1892" s="81" t="str">
        <f t="shared" si="328"/>
        <v/>
      </c>
      <c r="X1892" s="53" t="str">
        <f>IF(V1892="","",COUNTIF($V$7:V1892,"該当３"))</f>
        <v/>
      </c>
    </row>
    <row r="1893" spans="1:24">
      <c r="A1893" s="237">
        <v>2020801019</v>
      </c>
      <c r="B1893" s="237">
        <v>20</v>
      </c>
      <c r="C1893" s="238">
        <v>208</v>
      </c>
      <c r="D1893" s="239">
        <v>1</v>
      </c>
      <c r="E1893" s="238">
        <v>19</v>
      </c>
      <c r="F1893" s="237" t="s">
        <v>511</v>
      </c>
      <c r="G1893" s="237" t="s">
        <v>2014</v>
      </c>
      <c r="H1893" s="237" t="s">
        <v>2015</v>
      </c>
      <c r="I1893" s="237" t="s">
        <v>2026</v>
      </c>
      <c r="J1893" s="51"/>
      <c r="K1893" s="52" t="str">
        <f t="shared" si="329"/>
        <v/>
      </c>
      <c r="L1893" s="81" t="str">
        <f t="shared" si="330"/>
        <v/>
      </c>
      <c r="M1893" s="53" t="str">
        <f>IF(K1893="","",COUNTIF($K$7:K1893,"ﾘｽﾄ１"))</f>
        <v/>
      </c>
      <c r="N1893" s="53" t="str">
        <f t="shared" si="331"/>
        <v/>
      </c>
      <c r="O1893" s="54" t="str">
        <f t="shared" si="332"/>
        <v/>
      </c>
      <c r="P1893" s="53" t="str">
        <f t="shared" si="323"/>
        <v/>
      </c>
      <c r="Q1893" s="52" t="str">
        <f t="shared" si="324"/>
        <v/>
      </c>
      <c r="R1893" s="55" t="str">
        <f t="shared" si="325"/>
        <v/>
      </c>
      <c r="S1893" s="52" t="str">
        <f t="shared" si="333"/>
        <v/>
      </c>
      <c r="T1893" s="81" t="str">
        <f t="shared" si="326"/>
        <v/>
      </c>
      <c r="U1893" s="53" t="str">
        <f>IF(S1893="","",COUNTIF($S$7:S1893,"該当２"))</f>
        <v/>
      </c>
      <c r="V1893" s="56" t="str">
        <f t="shared" si="327"/>
        <v/>
      </c>
      <c r="W1893" s="81" t="str">
        <f t="shared" si="328"/>
        <v/>
      </c>
      <c r="X1893" s="53" t="str">
        <f>IF(V1893="","",COUNTIF($V$7:V1893,"該当３"))</f>
        <v/>
      </c>
    </row>
    <row r="1894" spans="1:24">
      <c r="A1894" s="237">
        <v>2020801020</v>
      </c>
      <c r="B1894" s="237">
        <v>20</v>
      </c>
      <c r="C1894" s="238">
        <v>208</v>
      </c>
      <c r="D1894" s="239">
        <v>1</v>
      </c>
      <c r="E1894" s="238">
        <v>20</v>
      </c>
      <c r="F1894" s="237" t="s">
        <v>511</v>
      </c>
      <c r="G1894" s="237" t="s">
        <v>2014</v>
      </c>
      <c r="H1894" s="237" t="s">
        <v>2015</v>
      </c>
      <c r="I1894" s="237" t="s">
        <v>2027</v>
      </c>
      <c r="J1894" s="51"/>
      <c r="K1894" s="52" t="str">
        <f t="shared" si="329"/>
        <v/>
      </c>
      <c r="L1894" s="81" t="str">
        <f t="shared" si="330"/>
        <v/>
      </c>
      <c r="M1894" s="53" t="str">
        <f>IF(K1894="","",COUNTIF($K$7:K1894,"ﾘｽﾄ１"))</f>
        <v/>
      </c>
      <c r="N1894" s="53" t="str">
        <f t="shared" si="331"/>
        <v/>
      </c>
      <c r="O1894" s="54" t="str">
        <f t="shared" si="332"/>
        <v/>
      </c>
      <c r="P1894" s="53" t="str">
        <f t="shared" si="323"/>
        <v/>
      </c>
      <c r="Q1894" s="52" t="str">
        <f t="shared" si="324"/>
        <v/>
      </c>
      <c r="R1894" s="55" t="str">
        <f t="shared" si="325"/>
        <v/>
      </c>
      <c r="S1894" s="52" t="str">
        <f t="shared" si="333"/>
        <v/>
      </c>
      <c r="T1894" s="81" t="str">
        <f t="shared" si="326"/>
        <v/>
      </c>
      <c r="U1894" s="53" t="str">
        <f>IF(S1894="","",COUNTIF($S$7:S1894,"該当２"))</f>
        <v/>
      </c>
      <c r="V1894" s="56" t="str">
        <f t="shared" si="327"/>
        <v/>
      </c>
      <c r="W1894" s="81" t="str">
        <f t="shared" si="328"/>
        <v/>
      </c>
      <c r="X1894" s="53" t="str">
        <f>IF(V1894="","",COUNTIF($V$7:V1894,"該当３"))</f>
        <v/>
      </c>
    </row>
    <row r="1895" spans="1:24">
      <c r="A1895" s="237">
        <v>2020802000</v>
      </c>
      <c r="B1895" s="237">
        <v>20</v>
      </c>
      <c r="C1895" s="238">
        <v>208</v>
      </c>
      <c r="D1895" s="239">
        <v>2</v>
      </c>
      <c r="E1895" s="238">
        <v>0</v>
      </c>
      <c r="F1895" s="237" t="s">
        <v>511</v>
      </c>
      <c r="G1895" s="237" t="s">
        <v>2014</v>
      </c>
      <c r="H1895" s="237" t="s">
        <v>2028</v>
      </c>
      <c r="I1895" s="237"/>
      <c r="J1895" s="51"/>
      <c r="K1895" s="52" t="str">
        <f t="shared" si="329"/>
        <v/>
      </c>
      <c r="L1895" s="81" t="str">
        <f t="shared" si="330"/>
        <v/>
      </c>
      <c r="M1895" s="53" t="str">
        <f>IF(K1895="","",COUNTIF($K$7:K1895,"ﾘｽﾄ１"))</f>
        <v/>
      </c>
      <c r="N1895" s="53" t="str">
        <f t="shared" si="331"/>
        <v/>
      </c>
      <c r="O1895" s="54" t="str">
        <f t="shared" si="332"/>
        <v/>
      </c>
      <c r="P1895" s="53" t="str">
        <f t="shared" si="323"/>
        <v/>
      </c>
      <c r="Q1895" s="52" t="str">
        <f t="shared" si="324"/>
        <v/>
      </c>
      <c r="R1895" s="55" t="str">
        <f t="shared" si="325"/>
        <v/>
      </c>
      <c r="S1895" s="52" t="str">
        <f t="shared" si="333"/>
        <v/>
      </c>
      <c r="T1895" s="81" t="str">
        <f t="shared" si="326"/>
        <v/>
      </c>
      <c r="U1895" s="53" t="str">
        <f>IF(S1895="","",COUNTIF($S$7:S1895,"該当２"))</f>
        <v/>
      </c>
      <c r="V1895" s="56" t="str">
        <f t="shared" si="327"/>
        <v/>
      </c>
      <c r="W1895" s="81" t="str">
        <f t="shared" si="328"/>
        <v/>
      </c>
      <c r="X1895" s="53" t="str">
        <f>IF(V1895="","",COUNTIF($V$7:V1895,"該当３"))</f>
        <v/>
      </c>
    </row>
    <row r="1896" spans="1:24">
      <c r="A1896" s="237">
        <v>2020802001</v>
      </c>
      <c r="B1896" s="237">
        <v>20</v>
      </c>
      <c r="C1896" s="238">
        <v>208</v>
      </c>
      <c r="D1896" s="239">
        <v>2</v>
      </c>
      <c r="E1896" s="238">
        <v>1</v>
      </c>
      <c r="F1896" s="237" t="s">
        <v>511</v>
      </c>
      <c r="G1896" s="237" t="s">
        <v>2014</v>
      </c>
      <c r="H1896" s="237" t="s">
        <v>2028</v>
      </c>
      <c r="I1896" s="237" t="s">
        <v>2029</v>
      </c>
      <c r="J1896" s="51"/>
      <c r="K1896" s="52" t="str">
        <f t="shared" si="329"/>
        <v/>
      </c>
      <c r="L1896" s="81" t="str">
        <f t="shared" si="330"/>
        <v/>
      </c>
      <c r="M1896" s="53" t="str">
        <f>IF(K1896="","",COUNTIF($K$7:K1896,"ﾘｽﾄ１"))</f>
        <v/>
      </c>
      <c r="N1896" s="53" t="str">
        <f t="shared" si="331"/>
        <v/>
      </c>
      <c r="O1896" s="54" t="str">
        <f t="shared" si="332"/>
        <v/>
      </c>
      <c r="P1896" s="53" t="str">
        <f t="shared" si="323"/>
        <v/>
      </c>
      <c r="Q1896" s="52" t="str">
        <f t="shared" si="324"/>
        <v/>
      </c>
      <c r="R1896" s="55" t="str">
        <f t="shared" si="325"/>
        <v/>
      </c>
      <c r="S1896" s="52" t="str">
        <f t="shared" si="333"/>
        <v/>
      </c>
      <c r="T1896" s="81" t="str">
        <f t="shared" si="326"/>
        <v/>
      </c>
      <c r="U1896" s="53" t="str">
        <f>IF(S1896="","",COUNTIF($S$7:S1896,"該当２"))</f>
        <v/>
      </c>
      <c r="V1896" s="56" t="str">
        <f t="shared" si="327"/>
        <v/>
      </c>
      <c r="W1896" s="81" t="str">
        <f t="shared" si="328"/>
        <v/>
      </c>
      <c r="X1896" s="53" t="str">
        <f>IF(V1896="","",COUNTIF($V$7:V1896,"該当３"))</f>
        <v/>
      </c>
    </row>
    <row r="1897" spans="1:24">
      <c r="A1897" s="237">
        <v>2020802002</v>
      </c>
      <c r="B1897" s="237">
        <v>20</v>
      </c>
      <c r="C1897" s="238">
        <v>208</v>
      </c>
      <c r="D1897" s="239">
        <v>2</v>
      </c>
      <c r="E1897" s="238">
        <v>2</v>
      </c>
      <c r="F1897" s="237" t="s">
        <v>511</v>
      </c>
      <c r="G1897" s="237" t="s">
        <v>2014</v>
      </c>
      <c r="H1897" s="237" t="s">
        <v>2028</v>
      </c>
      <c r="I1897" s="237" t="s">
        <v>2030</v>
      </c>
      <c r="J1897" s="51"/>
      <c r="K1897" s="52" t="str">
        <f t="shared" si="329"/>
        <v/>
      </c>
      <c r="L1897" s="81" t="str">
        <f t="shared" si="330"/>
        <v/>
      </c>
      <c r="M1897" s="53" t="str">
        <f>IF(K1897="","",COUNTIF($K$7:K1897,"ﾘｽﾄ１"))</f>
        <v/>
      </c>
      <c r="N1897" s="53" t="str">
        <f t="shared" si="331"/>
        <v/>
      </c>
      <c r="O1897" s="54" t="str">
        <f t="shared" si="332"/>
        <v/>
      </c>
      <c r="P1897" s="53" t="str">
        <f t="shared" si="323"/>
        <v/>
      </c>
      <c r="Q1897" s="52" t="str">
        <f t="shared" si="324"/>
        <v/>
      </c>
      <c r="R1897" s="55" t="str">
        <f t="shared" si="325"/>
        <v/>
      </c>
      <c r="S1897" s="52" t="str">
        <f t="shared" si="333"/>
        <v/>
      </c>
      <c r="T1897" s="81" t="str">
        <f t="shared" si="326"/>
        <v/>
      </c>
      <c r="U1897" s="53" t="str">
        <f>IF(S1897="","",COUNTIF($S$7:S1897,"該当２"))</f>
        <v/>
      </c>
      <c r="V1897" s="56" t="str">
        <f t="shared" si="327"/>
        <v/>
      </c>
      <c r="W1897" s="81" t="str">
        <f t="shared" si="328"/>
        <v/>
      </c>
      <c r="X1897" s="53" t="str">
        <f>IF(V1897="","",COUNTIF($V$7:V1897,"該当３"))</f>
        <v/>
      </c>
    </row>
    <row r="1898" spans="1:24">
      <c r="A1898" s="237">
        <v>2020802003</v>
      </c>
      <c r="B1898" s="237">
        <v>20</v>
      </c>
      <c r="C1898" s="238">
        <v>208</v>
      </c>
      <c r="D1898" s="239">
        <v>2</v>
      </c>
      <c r="E1898" s="238">
        <v>3</v>
      </c>
      <c r="F1898" s="237" t="s">
        <v>511</v>
      </c>
      <c r="G1898" s="237" t="s">
        <v>2014</v>
      </c>
      <c r="H1898" s="237" t="s">
        <v>2028</v>
      </c>
      <c r="I1898" s="237" t="s">
        <v>2031</v>
      </c>
      <c r="J1898" s="51"/>
      <c r="K1898" s="52" t="str">
        <f t="shared" si="329"/>
        <v/>
      </c>
      <c r="L1898" s="81" t="str">
        <f t="shared" si="330"/>
        <v/>
      </c>
      <c r="M1898" s="53" t="str">
        <f>IF(K1898="","",COUNTIF($K$7:K1898,"ﾘｽﾄ１"))</f>
        <v/>
      </c>
      <c r="N1898" s="53" t="str">
        <f t="shared" si="331"/>
        <v/>
      </c>
      <c r="O1898" s="54" t="str">
        <f t="shared" si="332"/>
        <v/>
      </c>
      <c r="P1898" s="53" t="str">
        <f t="shared" si="323"/>
        <v/>
      </c>
      <c r="Q1898" s="52" t="str">
        <f t="shared" si="324"/>
        <v/>
      </c>
      <c r="R1898" s="55" t="str">
        <f t="shared" si="325"/>
        <v/>
      </c>
      <c r="S1898" s="52" t="str">
        <f t="shared" si="333"/>
        <v/>
      </c>
      <c r="T1898" s="81" t="str">
        <f t="shared" si="326"/>
        <v/>
      </c>
      <c r="U1898" s="53" t="str">
        <f>IF(S1898="","",COUNTIF($S$7:S1898,"該当２"))</f>
        <v/>
      </c>
      <c r="V1898" s="56" t="str">
        <f t="shared" si="327"/>
        <v/>
      </c>
      <c r="W1898" s="81" t="str">
        <f t="shared" si="328"/>
        <v/>
      </c>
      <c r="X1898" s="53" t="str">
        <f>IF(V1898="","",COUNTIF($V$7:V1898,"該当３"))</f>
        <v/>
      </c>
    </row>
    <row r="1899" spans="1:24">
      <c r="A1899" s="237">
        <v>2020802004</v>
      </c>
      <c r="B1899" s="237">
        <v>20</v>
      </c>
      <c r="C1899" s="238">
        <v>208</v>
      </c>
      <c r="D1899" s="239">
        <v>2</v>
      </c>
      <c r="E1899" s="238">
        <v>4</v>
      </c>
      <c r="F1899" s="237" t="s">
        <v>511</v>
      </c>
      <c r="G1899" s="237" t="s">
        <v>2014</v>
      </c>
      <c r="H1899" s="237" t="s">
        <v>2028</v>
      </c>
      <c r="I1899" s="237" t="s">
        <v>2001</v>
      </c>
      <c r="J1899" s="51"/>
      <c r="K1899" s="52" t="str">
        <f t="shared" si="329"/>
        <v/>
      </c>
      <c r="L1899" s="81" t="str">
        <f t="shared" si="330"/>
        <v/>
      </c>
      <c r="M1899" s="53" t="str">
        <f>IF(K1899="","",COUNTIF($K$7:K1899,"ﾘｽﾄ１"))</f>
        <v/>
      </c>
      <c r="N1899" s="53" t="str">
        <f t="shared" si="331"/>
        <v/>
      </c>
      <c r="O1899" s="54" t="str">
        <f t="shared" si="332"/>
        <v/>
      </c>
      <c r="P1899" s="53" t="str">
        <f t="shared" si="323"/>
        <v/>
      </c>
      <c r="Q1899" s="52" t="str">
        <f t="shared" si="324"/>
        <v/>
      </c>
      <c r="R1899" s="55" t="str">
        <f t="shared" si="325"/>
        <v/>
      </c>
      <c r="S1899" s="52" t="str">
        <f t="shared" si="333"/>
        <v/>
      </c>
      <c r="T1899" s="81" t="str">
        <f t="shared" si="326"/>
        <v/>
      </c>
      <c r="U1899" s="53" t="str">
        <f>IF(S1899="","",COUNTIF($S$7:S1899,"該当２"))</f>
        <v/>
      </c>
      <c r="V1899" s="56" t="str">
        <f t="shared" si="327"/>
        <v/>
      </c>
      <c r="W1899" s="81" t="str">
        <f t="shared" si="328"/>
        <v/>
      </c>
      <c r="X1899" s="53" t="str">
        <f>IF(V1899="","",COUNTIF($V$7:V1899,"該当３"))</f>
        <v/>
      </c>
    </row>
    <row r="1900" spans="1:24">
      <c r="A1900" s="237">
        <v>2020802005</v>
      </c>
      <c r="B1900" s="237">
        <v>20</v>
      </c>
      <c r="C1900" s="238">
        <v>208</v>
      </c>
      <c r="D1900" s="239">
        <v>2</v>
      </c>
      <c r="E1900" s="238">
        <v>5</v>
      </c>
      <c r="F1900" s="237" t="s">
        <v>511</v>
      </c>
      <c r="G1900" s="237" t="s">
        <v>2014</v>
      </c>
      <c r="H1900" s="237" t="s">
        <v>2028</v>
      </c>
      <c r="I1900" s="237" t="s">
        <v>2032</v>
      </c>
      <c r="J1900" s="51"/>
      <c r="K1900" s="52" t="str">
        <f t="shared" si="329"/>
        <v/>
      </c>
      <c r="L1900" s="81" t="str">
        <f t="shared" si="330"/>
        <v/>
      </c>
      <c r="M1900" s="53" t="str">
        <f>IF(K1900="","",COUNTIF($K$7:K1900,"ﾘｽﾄ１"))</f>
        <v/>
      </c>
      <c r="N1900" s="53" t="str">
        <f t="shared" si="331"/>
        <v/>
      </c>
      <c r="O1900" s="54" t="str">
        <f t="shared" si="332"/>
        <v/>
      </c>
      <c r="P1900" s="53" t="str">
        <f t="shared" si="323"/>
        <v/>
      </c>
      <c r="Q1900" s="52" t="str">
        <f t="shared" si="324"/>
        <v/>
      </c>
      <c r="R1900" s="55" t="str">
        <f t="shared" si="325"/>
        <v/>
      </c>
      <c r="S1900" s="52" t="str">
        <f t="shared" si="333"/>
        <v/>
      </c>
      <c r="T1900" s="81" t="str">
        <f t="shared" si="326"/>
        <v/>
      </c>
      <c r="U1900" s="53" t="str">
        <f>IF(S1900="","",COUNTIF($S$7:S1900,"該当２"))</f>
        <v/>
      </c>
      <c r="V1900" s="56" t="str">
        <f t="shared" si="327"/>
        <v/>
      </c>
      <c r="W1900" s="81" t="str">
        <f t="shared" si="328"/>
        <v/>
      </c>
      <c r="X1900" s="53" t="str">
        <f>IF(V1900="","",COUNTIF($V$7:V1900,"該当３"))</f>
        <v/>
      </c>
    </row>
    <row r="1901" spans="1:24">
      <c r="A1901" s="237">
        <v>2020803000</v>
      </c>
      <c r="B1901" s="237">
        <v>20</v>
      </c>
      <c r="C1901" s="238">
        <v>208</v>
      </c>
      <c r="D1901" s="239">
        <v>3</v>
      </c>
      <c r="E1901" s="238">
        <v>0</v>
      </c>
      <c r="F1901" s="237" t="s">
        <v>511</v>
      </c>
      <c r="G1901" s="237" t="s">
        <v>2014</v>
      </c>
      <c r="H1901" s="237" t="s">
        <v>2033</v>
      </c>
      <c r="I1901" s="237"/>
      <c r="J1901" s="51"/>
      <c r="K1901" s="52" t="str">
        <f t="shared" si="329"/>
        <v/>
      </c>
      <c r="L1901" s="81" t="str">
        <f t="shared" si="330"/>
        <v/>
      </c>
      <c r="M1901" s="53" t="str">
        <f>IF(K1901="","",COUNTIF($K$7:K1901,"ﾘｽﾄ１"))</f>
        <v/>
      </c>
      <c r="N1901" s="53" t="str">
        <f t="shared" si="331"/>
        <v/>
      </c>
      <c r="O1901" s="54" t="str">
        <f t="shared" si="332"/>
        <v/>
      </c>
      <c r="P1901" s="53" t="str">
        <f t="shared" si="323"/>
        <v/>
      </c>
      <c r="Q1901" s="52" t="str">
        <f t="shared" si="324"/>
        <v/>
      </c>
      <c r="R1901" s="55" t="str">
        <f t="shared" si="325"/>
        <v/>
      </c>
      <c r="S1901" s="52" t="str">
        <f t="shared" si="333"/>
        <v/>
      </c>
      <c r="T1901" s="81" t="str">
        <f t="shared" si="326"/>
        <v/>
      </c>
      <c r="U1901" s="53" t="str">
        <f>IF(S1901="","",COUNTIF($S$7:S1901,"該当２"))</f>
        <v/>
      </c>
      <c r="V1901" s="56" t="str">
        <f t="shared" si="327"/>
        <v/>
      </c>
      <c r="W1901" s="81" t="str">
        <f t="shared" si="328"/>
        <v/>
      </c>
      <c r="X1901" s="53" t="str">
        <f>IF(V1901="","",COUNTIF($V$7:V1901,"該当３"))</f>
        <v/>
      </c>
    </row>
    <row r="1902" spans="1:24">
      <c r="A1902" s="237">
        <v>2020803001</v>
      </c>
      <c r="B1902" s="237">
        <v>20</v>
      </c>
      <c r="C1902" s="238">
        <v>208</v>
      </c>
      <c r="D1902" s="239">
        <v>3</v>
      </c>
      <c r="E1902" s="238">
        <v>1</v>
      </c>
      <c r="F1902" s="237" t="s">
        <v>511</v>
      </c>
      <c r="G1902" s="237" t="s">
        <v>2014</v>
      </c>
      <c r="H1902" s="237" t="s">
        <v>2033</v>
      </c>
      <c r="I1902" s="237" t="s">
        <v>2034</v>
      </c>
      <c r="J1902" s="51"/>
      <c r="K1902" s="52" t="str">
        <f t="shared" si="329"/>
        <v/>
      </c>
      <c r="L1902" s="81" t="str">
        <f t="shared" si="330"/>
        <v/>
      </c>
      <c r="M1902" s="53" t="str">
        <f>IF(K1902="","",COUNTIF($K$7:K1902,"ﾘｽﾄ１"))</f>
        <v/>
      </c>
      <c r="N1902" s="53" t="str">
        <f t="shared" si="331"/>
        <v/>
      </c>
      <c r="O1902" s="54" t="str">
        <f t="shared" si="332"/>
        <v/>
      </c>
      <c r="P1902" s="53" t="str">
        <f t="shared" si="323"/>
        <v/>
      </c>
      <c r="Q1902" s="52" t="str">
        <f t="shared" si="324"/>
        <v/>
      </c>
      <c r="R1902" s="55" t="str">
        <f t="shared" si="325"/>
        <v/>
      </c>
      <c r="S1902" s="52" t="str">
        <f t="shared" si="333"/>
        <v/>
      </c>
      <c r="T1902" s="81" t="str">
        <f t="shared" si="326"/>
        <v/>
      </c>
      <c r="U1902" s="53" t="str">
        <f>IF(S1902="","",COUNTIF($S$7:S1902,"該当２"))</f>
        <v/>
      </c>
      <c r="V1902" s="56" t="str">
        <f t="shared" si="327"/>
        <v/>
      </c>
      <c r="W1902" s="81" t="str">
        <f t="shared" si="328"/>
        <v/>
      </c>
      <c r="X1902" s="53" t="str">
        <f>IF(V1902="","",COUNTIF($V$7:V1902,"該当３"))</f>
        <v/>
      </c>
    </row>
    <row r="1903" spans="1:24">
      <c r="A1903" s="237">
        <v>2020803002</v>
      </c>
      <c r="B1903" s="237">
        <v>20</v>
      </c>
      <c r="C1903" s="238">
        <v>208</v>
      </c>
      <c r="D1903" s="239">
        <v>3</v>
      </c>
      <c r="E1903" s="238">
        <v>2</v>
      </c>
      <c r="F1903" s="237" t="s">
        <v>511</v>
      </c>
      <c r="G1903" s="237" t="s">
        <v>2014</v>
      </c>
      <c r="H1903" s="237" t="s">
        <v>2033</v>
      </c>
      <c r="I1903" s="237" t="s">
        <v>5</v>
      </c>
      <c r="J1903" s="51"/>
      <c r="K1903" s="52" t="str">
        <f t="shared" si="329"/>
        <v/>
      </c>
      <c r="L1903" s="81" t="str">
        <f t="shared" si="330"/>
        <v/>
      </c>
      <c r="M1903" s="53" t="str">
        <f>IF(K1903="","",COUNTIF($K$7:K1903,"ﾘｽﾄ１"))</f>
        <v/>
      </c>
      <c r="N1903" s="53" t="str">
        <f t="shared" si="331"/>
        <v/>
      </c>
      <c r="O1903" s="54" t="str">
        <f t="shared" si="332"/>
        <v/>
      </c>
      <c r="P1903" s="53" t="str">
        <f t="shared" si="323"/>
        <v/>
      </c>
      <c r="Q1903" s="52" t="str">
        <f t="shared" si="324"/>
        <v/>
      </c>
      <c r="R1903" s="55" t="str">
        <f t="shared" si="325"/>
        <v/>
      </c>
      <c r="S1903" s="52" t="str">
        <f t="shared" si="333"/>
        <v/>
      </c>
      <c r="T1903" s="81" t="str">
        <f t="shared" si="326"/>
        <v/>
      </c>
      <c r="U1903" s="53" t="str">
        <f>IF(S1903="","",COUNTIF($S$7:S1903,"該当２"))</f>
        <v/>
      </c>
      <c r="V1903" s="56" t="str">
        <f t="shared" si="327"/>
        <v/>
      </c>
      <c r="W1903" s="81" t="str">
        <f t="shared" si="328"/>
        <v/>
      </c>
      <c r="X1903" s="53" t="str">
        <f>IF(V1903="","",COUNTIF($V$7:V1903,"該当３"))</f>
        <v/>
      </c>
    </row>
    <row r="1904" spans="1:24">
      <c r="A1904" s="237">
        <v>2020803003</v>
      </c>
      <c r="B1904" s="237">
        <v>20</v>
      </c>
      <c r="C1904" s="238">
        <v>208</v>
      </c>
      <c r="D1904" s="239">
        <v>3</v>
      </c>
      <c r="E1904" s="238">
        <v>3</v>
      </c>
      <c r="F1904" s="237" t="s">
        <v>511</v>
      </c>
      <c r="G1904" s="237" t="s">
        <v>2014</v>
      </c>
      <c r="H1904" s="237" t="s">
        <v>2033</v>
      </c>
      <c r="I1904" s="237" t="s">
        <v>2035</v>
      </c>
      <c r="J1904" s="51"/>
      <c r="K1904" s="52" t="str">
        <f t="shared" si="329"/>
        <v/>
      </c>
      <c r="L1904" s="81" t="str">
        <f t="shared" si="330"/>
        <v/>
      </c>
      <c r="M1904" s="53" t="str">
        <f>IF(K1904="","",COUNTIF($K$7:K1904,"ﾘｽﾄ１"))</f>
        <v/>
      </c>
      <c r="N1904" s="53" t="str">
        <f t="shared" si="331"/>
        <v/>
      </c>
      <c r="O1904" s="54" t="str">
        <f t="shared" si="332"/>
        <v/>
      </c>
      <c r="P1904" s="53" t="str">
        <f t="shared" si="323"/>
        <v/>
      </c>
      <c r="Q1904" s="52" t="str">
        <f t="shared" si="324"/>
        <v/>
      </c>
      <c r="R1904" s="55" t="str">
        <f t="shared" si="325"/>
        <v/>
      </c>
      <c r="S1904" s="52" t="str">
        <f t="shared" si="333"/>
        <v/>
      </c>
      <c r="T1904" s="81" t="str">
        <f t="shared" si="326"/>
        <v/>
      </c>
      <c r="U1904" s="53" t="str">
        <f>IF(S1904="","",COUNTIF($S$7:S1904,"該当２"))</f>
        <v/>
      </c>
      <c r="V1904" s="56" t="str">
        <f t="shared" si="327"/>
        <v/>
      </c>
      <c r="W1904" s="81" t="str">
        <f t="shared" si="328"/>
        <v/>
      </c>
      <c r="X1904" s="53" t="str">
        <f>IF(V1904="","",COUNTIF($V$7:V1904,"該当３"))</f>
        <v/>
      </c>
    </row>
    <row r="1905" spans="1:24">
      <c r="A1905" s="237">
        <v>2020803004</v>
      </c>
      <c r="B1905" s="237">
        <v>20</v>
      </c>
      <c r="C1905" s="238">
        <v>208</v>
      </c>
      <c r="D1905" s="239">
        <v>3</v>
      </c>
      <c r="E1905" s="238">
        <v>4</v>
      </c>
      <c r="F1905" s="237" t="s">
        <v>511</v>
      </c>
      <c r="G1905" s="237" t="s">
        <v>2014</v>
      </c>
      <c r="H1905" s="237" t="s">
        <v>2033</v>
      </c>
      <c r="I1905" s="237" t="s">
        <v>2036</v>
      </c>
      <c r="J1905" s="51"/>
      <c r="K1905" s="52" t="str">
        <f t="shared" si="329"/>
        <v/>
      </c>
      <c r="L1905" s="81" t="str">
        <f t="shared" si="330"/>
        <v/>
      </c>
      <c r="M1905" s="53" t="str">
        <f>IF(K1905="","",COUNTIF($K$7:K1905,"ﾘｽﾄ１"))</f>
        <v/>
      </c>
      <c r="N1905" s="53" t="str">
        <f t="shared" si="331"/>
        <v/>
      </c>
      <c r="O1905" s="54" t="str">
        <f t="shared" si="332"/>
        <v/>
      </c>
      <c r="P1905" s="53" t="str">
        <f t="shared" si="323"/>
        <v/>
      </c>
      <c r="Q1905" s="52" t="str">
        <f t="shared" si="324"/>
        <v/>
      </c>
      <c r="R1905" s="55" t="str">
        <f t="shared" si="325"/>
        <v/>
      </c>
      <c r="S1905" s="52" t="str">
        <f t="shared" si="333"/>
        <v/>
      </c>
      <c r="T1905" s="81" t="str">
        <f t="shared" si="326"/>
        <v/>
      </c>
      <c r="U1905" s="53" t="str">
        <f>IF(S1905="","",COUNTIF($S$7:S1905,"該当２"))</f>
        <v/>
      </c>
      <c r="V1905" s="56" t="str">
        <f t="shared" si="327"/>
        <v/>
      </c>
      <c r="W1905" s="81" t="str">
        <f t="shared" si="328"/>
        <v/>
      </c>
      <c r="X1905" s="53" t="str">
        <f>IF(V1905="","",COUNTIF($V$7:V1905,"該当３"))</f>
        <v/>
      </c>
    </row>
    <row r="1906" spans="1:24">
      <c r="A1906" s="237">
        <v>2020803005</v>
      </c>
      <c r="B1906" s="237">
        <v>20</v>
      </c>
      <c r="C1906" s="238">
        <v>208</v>
      </c>
      <c r="D1906" s="239">
        <v>3</v>
      </c>
      <c r="E1906" s="238">
        <v>5</v>
      </c>
      <c r="F1906" s="237" t="s">
        <v>511</v>
      </c>
      <c r="G1906" s="237" t="s">
        <v>2014</v>
      </c>
      <c r="H1906" s="237" t="s">
        <v>2033</v>
      </c>
      <c r="I1906" s="237" t="s">
        <v>2037</v>
      </c>
      <c r="J1906" s="51"/>
      <c r="K1906" s="52" t="str">
        <f t="shared" si="329"/>
        <v/>
      </c>
      <c r="L1906" s="81" t="str">
        <f t="shared" si="330"/>
        <v/>
      </c>
      <c r="M1906" s="53" t="str">
        <f>IF(K1906="","",COUNTIF($K$7:K1906,"ﾘｽﾄ１"))</f>
        <v/>
      </c>
      <c r="N1906" s="53" t="str">
        <f t="shared" si="331"/>
        <v/>
      </c>
      <c r="O1906" s="54" t="str">
        <f t="shared" si="332"/>
        <v/>
      </c>
      <c r="P1906" s="53" t="str">
        <f t="shared" si="323"/>
        <v/>
      </c>
      <c r="Q1906" s="52" t="str">
        <f t="shared" si="324"/>
        <v/>
      </c>
      <c r="R1906" s="55" t="str">
        <f t="shared" si="325"/>
        <v/>
      </c>
      <c r="S1906" s="52" t="str">
        <f t="shared" si="333"/>
        <v/>
      </c>
      <c r="T1906" s="81" t="str">
        <f t="shared" si="326"/>
        <v/>
      </c>
      <c r="U1906" s="53" t="str">
        <f>IF(S1906="","",COUNTIF($S$7:S1906,"該当２"))</f>
        <v/>
      </c>
      <c r="V1906" s="56" t="str">
        <f t="shared" si="327"/>
        <v/>
      </c>
      <c r="W1906" s="81" t="str">
        <f t="shared" si="328"/>
        <v/>
      </c>
      <c r="X1906" s="53" t="str">
        <f>IF(V1906="","",COUNTIF($V$7:V1906,"該当３"))</f>
        <v/>
      </c>
    </row>
    <row r="1907" spans="1:24">
      <c r="A1907" s="237">
        <v>2020803006</v>
      </c>
      <c r="B1907" s="237">
        <v>20</v>
      </c>
      <c r="C1907" s="238">
        <v>208</v>
      </c>
      <c r="D1907" s="239">
        <v>3</v>
      </c>
      <c r="E1907" s="238">
        <v>6</v>
      </c>
      <c r="F1907" s="237" t="s">
        <v>511</v>
      </c>
      <c r="G1907" s="237" t="s">
        <v>2014</v>
      </c>
      <c r="H1907" s="237" t="s">
        <v>2033</v>
      </c>
      <c r="I1907" s="237" t="s">
        <v>2038</v>
      </c>
      <c r="J1907" s="51"/>
      <c r="K1907" s="52" t="str">
        <f t="shared" si="329"/>
        <v/>
      </c>
      <c r="L1907" s="81" t="str">
        <f t="shared" si="330"/>
        <v/>
      </c>
      <c r="M1907" s="53" t="str">
        <f>IF(K1907="","",COUNTIF($K$7:K1907,"ﾘｽﾄ１"))</f>
        <v/>
      </c>
      <c r="N1907" s="53" t="str">
        <f t="shared" si="331"/>
        <v/>
      </c>
      <c r="O1907" s="54" t="str">
        <f t="shared" si="332"/>
        <v/>
      </c>
      <c r="P1907" s="53" t="str">
        <f t="shared" si="323"/>
        <v/>
      </c>
      <c r="Q1907" s="52" t="str">
        <f t="shared" si="324"/>
        <v/>
      </c>
      <c r="R1907" s="55" t="str">
        <f t="shared" si="325"/>
        <v/>
      </c>
      <c r="S1907" s="52" t="str">
        <f t="shared" si="333"/>
        <v/>
      </c>
      <c r="T1907" s="81" t="str">
        <f t="shared" si="326"/>
        <v/>
      </c>
      <c r="U1907" s="53" t="str">
        <f>IF(S1907="","",COUNTIF($S$7:S1907,"該当２"))</f>
        <v/>
      </c>
      <c r="V1907" s="56" t="str">
        <f t="shared" si="327"/>
        <v/>
      </c>
      <c r="W1907" s="81" t="str">
        <f t="shared" si="328"/>
        <v/>
      </c>
      <c r="X1907" s="53" t="str">
        <f>IF(V1907="","",COUNTIF($V$7:V1907,"該当３"))</f>
        <v/>
      </c>
    </row>
    <row r="1908" spans="1:24">
      <c r="A1908" s="237">
        <v>2020803007</v>
      </c>
      <c r="B1908" s="237">
        <v>20</v>
      </c>
      <c r="C1908" s="238">
        <v>208</v>
      </c>
      <c r="D1908" s="239">
        <v>3</v>
      </c>
      <c r="E1908" s="238">
        <v>7</v>
      </c>
      <c r="F1908" s="237" t="s">
        <v>511</v>
      </c>
      <c r="G1908" s="237" t="s">
        <v>2014</v>
      </c>
      <c r="H1908" s="237" t="s">
        <v>2033</v>
      </c>
      <c r="I1908" s="237" t="s">
        <v>2039</v>
      </c>
      <c r="J1908" s="51"/>
      <c r="K1908" s="52" t="str">
        <f t="shared" si="329"/>
        <v/>
      </c>
      <c r="L1908" s="81" t="str">
        <f t="shared" si="330"/>
        <v/>
      </c>
      <c r="M1908" s="53" t="str">
        <f>IF(K1908="","",COUNTIF($K$7:K1908,"ﾘｽﾄ１"))</f>
        <v/>
      </c>
      <c r="N1908" s="53" t="str">
        <f t="shared" si="331"/>
        <v/>
      </c>
      <c r="O1908" s="54" t="str">
        <f t="shared" si="332"/>
        <v/>
      </c>
      <c r="P1908" s="53" t="str">
        <f t="shared" si="323"/>
        <v/>
      </c>
      <c r="Q1908" s="52" t="str">
        <f t="shared" si="324"/>
        <v/>
      </c>
      <c r="R1908" s="55" t="str">
        <f t="shared" si="325"/>
        <v/>
      </c>
      <c r="S1908" s="52" t="str">
        <f t="shared" si="333"/>
        <v/>
      </c>
      <c r="T1908" s="81" t="str">
        <f t="shared" si="326"/>
        <v/>
      </c>
      <c r="U1908" s="53" t="str">
        <f>IF(S1908="","",COUNTIF($S$7:S1908,"該当２"))</f>
        <v/>
      </c>
      <c r="V1908" s="56" t="str">
        <f t="shared" si="327"/>
        <v/>
      </c>
      <c r="W1908" s="81" t="str">
        <f t="shared" si="328"/>
        <v/>
      </c>
      <c r="X1908" s="53" t="str">
        <f>IF(V1908="","",COUNTIF($V$7:V1908,"該当３"))</f>
        <v/>
      </c>
    </row>
    <row r="1909" spans="1:24">
      <c r="A1909" s="237">
        <v>2020803008</v>
      </c>
      <c r="B1909" s="237">
        <v>20</v>
      </c>
      <c r="C1909" s="238">
        <v>208</v>
      </c>
      <c r="D1909" s="239">
        <v>3</v>
      </c>
      <c r="E1909" s="238">
        <v>8</v>
      </c>
      <c r="F1909" s="237" t="s">
        <v>511</v>
      </c>
      <c r="G1909" s="237" t="s">
        <v>2014</v>
      </c>
      <c r="H1909" s="237" t="s">
        <v>2033</v>
      </c>
      <c r="I1909" s="237" t="s">
        <v>2040</v>
      </c>
      <c r="J1909" s="51"/>
      <c r="K1909" s="52" t="str">
        <f t="shared" si="329"/>
        <v/>
      </c>
      <c r="L1909" s="81" t="str">
        <f t="shared" si="330"/>
        <v/>
      </c>
      <c r="M1909" s="53" t="str">
        <f>IF(K1909="","",COUNTIF($K$7:K1909,"ﾘｽﾄ１"))</f>
        <v/>
      </c>
      <c r="N1909" s="53" t="str">
        <f t="shared" si="331"/>
        <v/>
      </c>
      <c r="O1909" s="54" t="str">
        <f t="shared" si="332"/>
        <v/>
      </c>
      <c r="P1909" s="53" t="str">
        <f t="shared" si="323"/>
        <v/>
      </c>
      <c r="Q1909" s="52" t="str">
        <f t="shared" si="324"/>
        <v/>
      </c>
      <c r="R1909" s="55" t="str">
        <f t="shared" si="325"/>
        <v/>
      </c>
      <c r="S1909" s="52" t="str">
        <f t="shared" si="333"/>
        <v/>
      </c>
      <c r="T1909" s="81" t="str">
        <f t="shared" si="326"/>
        <v/>
      </c>
      <c r="U1909" s="53" t="str">
        <f>IF(S1909="","",COUNTIF($S$7:S1909,"該当２"))</f>
        <v/>
      </c>
      <c r="V1909" s="56" t="str">
        <f t="shared" si="327"/>
        <v/>
      </c>
      <c r="W1909" s="81" t="str">
        <f t="shared" si="328"/>
        <v/>
      </c>
      <c r="X1909" s="53" t="str">
        <f>IF(V1909="","",COUNTIF($V$7:V1909,"該当３"))</f>
        <v/>
      </c>
    </row>
    <row r="1910" spans="1:24">
      <c r="A1910" s="237">
        <v>2020803009</v>
      </c>
      <c r="B1910" s="237">
        <v>20</v>
      </c>
      <c r="C1910" s="238">
        <v>208</v>
      </c>
      <c r="D1910" s="239">
        <v>3</v>
      </c>
      <c r="E1910" s="238">
        <v>9</v>
      </c>
      <c r="F1910" s="237" t="s">
        <v>511</v>
      </c>
      <c r="G1910" s="237" t="s">
        <v>2014</v>
      </c>
      <c r="H1910" s="237" t="s">
        <v>2033</v>
      </c>
      <c r="I1910" s="237" t="s">
        <v>2041</v>
      </c>
      <c r="J1910" s="51"/>
      <c r="K1910" s="52" t="str">
        <f t="shared" si="329"/>
        <v/>
      </c>
      <c r="L1910" s="81" t="str">
        <f t="shared" si="330"/>
        <v/>
      </c>
      <c r="M1910" s="53" t="str">
        <f>IF(K1910="","",COUNTIF($K$7:K1910,"ﾘｽﾄ１"))</f>
        <v/>
      </c>
      <c r="N1910" s="53" t="str">
        <f t="shared" si="331"/>
        <v/>
      </c>
      <c r="O1910" s="54" t="str">
        <f t="shared" si="332"/>
        <v/>
      </c>
      <c r="P1910" s="53" t="str">
        <f t="shared" si="323"/>
        <v/>
      </c>
      <c r="Q1910" s="52" t="str">
        <f t="shared" si="324"/>
        <v/>
      </c>
      <c r="R1910" s="55" t="str">
        <f t="shared" si="325"/>
        <v/>
      </c>
      <c r="S1910" s="52" t="str">
        <f t="shared" si="333"/>
        <v/>
      </c>
      <c r="T1910" s="81" t="str">
        <f t="shared" si="326"/>
        <v/>
      </c>
      <c r="U1910" s="53" t="str">
        <f>IF(S1910="","",COUNTIF($S$7:S1910,"該当２"))</f>
        <v/>
      </c>
      <c r="V1910" s="56" t="str">
        <f t="shared" si="327"/>
        <v/>
      </c>
      <c r="W1910" s="81" t="str">
        <f t="shared" si="328"/>
        <v/>
      </c>
      <c r="X1910" s="53" t="str">
        <f>IF(V1910="","",COUNTIF($V$7:V1910,"該当３"))</f>
        <v/>
      </c>
    </row>
    <row r="1911" spans="1:24">
      <c r="A1911" s="237">
        <v>2020803010</v>
      </c>
      <c r="B1911" s="237">
        <v>20</v>
      </c>
      <c r="C1911" s="238">
        <v>208</v>
      </c>
      <c r="D1911" s="239">
        <v>3</v>
      </c>
      <c r="E1911" s="238">
        <v>10</v>
      </c>
      <c r="F1911" s="237" t="s">
        <v>511</v>
      </c>
      <c r="G1911" s="237" t="s">
        <v>2014</v>
      </c>
      <c r="H1911" s="237" t="s">
        <v>2033</v>
      </c>
      <c r="I1911" s="237" t="s">
        <v>407</v>
      </c>
      <c r="J1911" s="51"/>
      <c r="K1911" s="52" t="str">
        <f t="shared" si="329"/>
        <v/>
      </c>
      <c r="L1911" s="81" t="str">
        <f t="shared" si="330"/>
        <v/>
      </c>
      <c r="M1911" s="53" t="str">
        <f>IF(K1911="","",COUNTIF($K$7:K1911,"ﾘｽﾄ１"))</f>
        <v/>
      </c>
      <c r="N1911" s="53" t="str">
        <f t="shared" si="331"/>
        <v/>
      </c>
      <c r="O1911" s="54" t="str">
        <f t="shared" si="332"/>
        <v/>
      </c>
      <c r="P1911" s="53" t="str">
        <f t="shared" si="323"/>
        <v/>
      </c>
      <c r="Q1911" s="52" t="str">
        <f t="shared" si="324"/>
        <v/>
      </c>
      <c r="R1911" s="55" t="str">
        <f t="shared" si="325"/>
        <v/>
      </c>
      <c r="S1911" s="52" t="str">
        <f t="shared" si="333"/>
        <v/>
      </c>
      <c r="T1911" s="81" t="str">
        <f t="shared" si="326"/>
        <v/>
      </c>
      <c r="U1911" s="53" t="str">
        <f>IF(S1911="","",COUNTIF($S$7:S1911,"該当２"))</f>
        <v/>
      </c>
      <c r="V1911" s="56" t="str">
        <f t="shared" si="327"/>
        <v/>
      </c>
      <c r="W1911" s="81" t="str">
        <f t="shared" si="328"/>
        <v/>
      </c>
      <c r="X1911" s="53" t="str">
        <f>IF(V1911="","",COUNTIF($V$7:V1911,"該当３"))</f>
        <v/>
      </c>
    </row>
    <row r="1912" spans="1:24">
      <c r="A1912" s="237">
        <v>2020803011</v>
      </c>
      <c r="B1912" s="237">
        <v>20</v>
      </c>
      <c r="C1912" s="238">
        <v>208</v>
      </c>
      <c r="D1912" s="239">
        <v>3</v>
      </c>
      <c r="E1912" s="238">
        <v>11</v>
      </c>
      <c r="F1912" s="237" t="s">
        <v>511</v>
      </c>
      <c r="G1912" s="237" t="s">
        <v>2014</v>
      </c>
      <c r="H1912" s="237" t="s">
        <v>2033</v>
      </c>
      <c r="I1912" s="237" t="s">
        <v>2042</v>
      </c>
      <c r="J1912" s="51"/>
      <c r="K1912" s="52" t="str">
        <f t="shared" si="329"/>
        <v/>
      </c>
      <c r="L1912" s="81" t="str">
        <f t="shared" si="330"/>
        <v/>
      </c>
      <c r="M1912" s="53" t="str">
        <f>IF(K1912="","",COUNTIF($K$7:K1912,"ﾘｽﾄ１"))</f>
        <v/>
      </c>
      <c r="N1912" s="53" t="str">
        <f t="shared" si="331"/>
        <v/>
      </c>
      <c r="O1912" s="54" t="str">
        <f t="shared" si="332"/>
        <v/>
      </c>
      <c r="P1912" s="53" t="str">
        <f t="shared" si="323"/>
        <v/>
      </c>
      <c r="Q1912" s="52" t="str">
        <f t="shared" si="324"/>
        <v/>
      </c>
      <c r="R1912" s="55" t="str">
        <f t="shared" si="325"/>
        <v/>
      </c>
      <c r="S1912" s="52" t="str">
        <f t="shared" si="333"/>
        <v/>
      </c>
      <c r="T1912" s="81" t="str">
        <f t="shared" si="326"/>
        <v/>
      </c>
      <c r="U1912" s="53" t="str">
        <f>IF(S1912="","",COUNTIF($S$7:S1912,"該当２"))</f>
        <v/>
      </c>
      <c r="V1912" s="56" t="str">
        <f t="shared" si="327"/>
        <v/>
      </c>
      <c r="W1912" s="81" t="str">
        <f t="shared" si="328"/>
        <v/>
      </c>
      <c r="X1912" s="53" t="str">
        <f>IF(V1912="","",COUNTIF($V$7:V1912,"該当３"))</f>
        <v/>
      </c>
    </row>
    <row r="1913" spans="1:24">
      <c r="A1913" s="237">
        <v>2020803015</v>
      </c>
      <c r="B1913" s="237">
        <v>20</v>
      </c>
      <c r="C1913" s="238">
        <v>208</v>
      </c>
      <c r="D1913" s="239">
        <v>3</v>
      </c>
      <c r="E1913" s="238">
        <v>15</v>
      </c>
      <c r="F1913" s="237" t="s">
        <v>511</v>
      </c>
      <c r="G1913" s="237" t="s">
        <v>2014</v>
      </c>
      <c r="H1913" s="237" t="s">
        <v>2033</v>
      </c>
      <c r="I1913" s="237" t="s">
        <v>739</v>
      </c>
      <c r="J1913" s="51"/>
      <c r="K1913" s="52" t="str">
        <f t="shared" si="329"/>
        <v/>
      </c>
      <c r="L1913" s="81" t="str">
        <f t="shared" si="330"/>
        <v/>
      </c>
      <c r="M1913" s="53" t="str">
        <f>IF(K1913="","",COUNTIF($K$7:K1913,"ﾘｽﾄ１"))</f>
        <v/>
      </c>
      <c r="N1913" s="53" t="str">
        <f t="shared" si="331"/>
        <v/>
      </c>
      <c r="O1913" s="54" t="str">
        <f t="shared" si="332"/>
        <v/>
      </c>
      <c r="P1913" s="53" t="str">
        <f t="shared" si="323"/>
        <v/>
      </c>
      <c r="Q1913" s="52" t="str">
        <f t="shared" si="324"/>
        <v/>
      </c>
      <c r="R1913" s="55" t="str">
        <f t="shared" si="325"/>
        <v/>
      </c>
      <c r="S1913" s="52" t="str">
        <f t="shared" si="333"/>
        <v/>
      </c>
      <c r="T1913" s="81" t="str">
        <f t="shared" si="326"/>
        <v/>
      </c>
      <c r="U1913" s="53" t="str">
        <f>IF(S1913="","",COUNTIF($S$7:S1913,"該当２"))</f>
        <v/>
      </c>
      <c r="V1913" s="56" t="str">
        <f t="shared" si="327"/>
        <v/>
      </c>
      <c r="W1913" s="81" t="str">
        <f t="shared" si="328"/>
        <v/>
      </c>
      <c r="X1913" s="53" t="str">
        <f>IF(V1913="","",COUNTIF($V$7:V1913,"該当３"))</f>
        <v/>
      </c>
    </row>
    <row r="1914" spans="1:24">
      <c r="A1914" s="237">
        <v>2020804000</v>
      </c>
      <c r="B1914" s="237">
        <v>20</v>
      </c>
      <c r="C1914" s="238">
        <v>208</v>
      </c>
      <c r="D1914" s="239">
        <v>4</v>
      </c>
      <c r="E1914" s="238">
        <v>0</v>
      </c>
      <c r="F1914" s="237" t="s">
        <v>511</v>
      </c>
      <c r="G1914" s="237" t="s">
        <v>2014</v>
      </c>
      <c r="H1914" s="237" t="s">
        <v>2043</v>
      </c>
      <c r="I1914" s="237"/>
      <c r="J1914" s="51"/>
      <c r="K1914" s="52" t="str">
        <f t="shared" si="329"/>
        <v/>
      </c>
      <c r="L1914" s="81" t="str">
        <f t="shared" si="330"/>
        <v/>
      </c>
      <c r="M1914" s="53" t="str">
        <f>IF(K1914="","",COUNTIF($K$7:K1914,"ﾘｽﾄ１"))</f>
        <v/>
      </c>
      <c r="N1914" s="53" t="str">
        <f t="shared" si="331"/>
        <v/>
      </c>
      <c r="O1914" s="54" t="str">
        <f t="shared" si="332"/>
        <v/>
      </c>
      <c r="P1914" s="53" t="str">
        <f t="shared" si="323"/>
        <v/>
      </c>
      <c r="Q1914" s="52" t="str">
        <f t="shared" si="324"/>
        <v/>
      </c>
      <c r="R1914" s="55" t="str">
        <f t="shared" si="325"/>
        <v/>
      </c>
      <c r="S1914" s="52" t="str">
        <f t="shared" si="333"/>
        <v/>
      </c>
      <c r="T1914" s="81" t="str">
        <f t="shared" si="326"/>
        <v/>
      </c>
      <c r="U1914" s="53" t="str">
        <f>IF(S1914="","",COUNTIF($S$7:S1914,"該当２"))</f>
        <v/>
      </c>
      <c r="V1914" s="56" t="str">
        <f t="shared" si="327"/>
        <v/>
      </c>
      <c r="W1914" s="81" t="str">
        <f t="shared" si="328"/>
        <v/>
      </c>
      <c r="X1914" s="53" t="str">
        <f>IF(V1914="","",COUNTIF($V$7:V1914,"該当３"))</f>
        <v/>
      </c>
    </row>
    <row r="1915" spans="1:24">
      <c r="A1915" s="237">
        <v>2020804001</v>
      </c>
      <c r="B1915" s="237">
        <v>20</v>
      </c>
      <c r="C1915" s="238">
        <v>208</v>
      </c>
      <c r="D1915" s="239">
        <v>4</v>
      </c>
      <c r="E1915" s="238">
        <v>1</v>
      </c>
      <c r="F1915" s="237" t="s">
        <v>511</v>
      </c>
      <c r="G1915" s="237" t="s">
        <v>2014</v>
      </c>
      <c r="H1915" s="237" t="s">
        <v>2043</v>
      </c>
      <c r="I1915" s="237" t="s">
        <v>2044</v>
      </c>
      <c r="J1915" s="51"/>
      <c r="K1915" s="52" t="str">
        <f t="shared" si="329"/>
        <v/>
      </c>
      <c r="L1915" s="81" t="str">
        <f t="shared" si="330"/>
        <v/>
      </c>
      <c r="M1915" s="53" t="str">
        <f>IF(K1915="","",COUNTIF($K$7:K1915,"ﾘｽﾄ１"))</f>
        <v/>
      </c>
      <c r="N1915" s="53" t="str">
        <f t="shared" si="331"/>
        <v/>
      </c>
      <c r="O1915" s="54" t="str">
        <f t="shared" si="332"/>
        <v/>
      </c>
      <c r="P1915" s="53" t="str">
        <f t="shared" si="323"/>
        <v/>
      </c>
      <c r="Q1915" s="52" t="str">
        <f t="shared" si="324"/>
        <v/>
      </c>
      <c r="R1915" s="55" t="str">
        <f t="shared" si="325"/>
        <v/>
      </c>
      <c r="S1915" s="52" t="str">
        <f t="shared" si="333"/>
        <v/>
      </c>
      <c r="T1915" s="81" t="str">
        <f t="shared" si="326"/>
        <v/>
      </c>
      <c r="U1915" s="53" t="str">
        <f>IF(S1915="","",COUNTIF($S$7:S1915,"該当２"))</f>
        <v/>
      </c>
      <c r="V1915" s="56" t="str">
        <f t="shared" si="327"/>
        <v/>
      </c>
      <c r="W1915" s="81" t="str">
        <f t="shared" si="328"/>
        <v/>
      </c>
      <c r="X1915" s="53" t="str">
        <f>IF(V1915="","",COUNTIF($V$7:V1915,"該当３"))</f>
        <v/>
      </c>
    </row>
    <row r="1916" spans="1:24">
      <c r="A1916" s="237">
        <v>2020804002</v>
      </c>
      <c r="B1916" s="237">
        <v>20</v>
      </c>
      <c r="C1916" s="238">
        <v>208</v>
      </c>
      <c r="D1916" s="239">
        <v>4</v>
      </c>
      <c r="E1916" s="238">
        <v>2</v>
      </c>
      <c r="F1916" s="237" t="s">
        <v>511</v>
      </c>
      <c r="G1916" s="237" t="s">
        <v>2014</v>
      </c>
      <c r="H1916" s="237" t="s">
        <v>2043</v>
      </c>
      <c r="I1916" s="237" t="s">
        <v>2045</v>
      </c>
      <c r="J1916" s="51"/>
      <c r="K1916" s="52" t="str">
        <f t="shared" si="329"/>
        <v/>
      </c>
      <c r="L1916" s="81" t="str">
        <f t="shared" si="330"/>
        <v/>
      </c>
      <c r="M1916" s="53" t="str">
        <f>IF(K1916="","",COUNTIF($K$7:K1916,"ﾘｽﾄ１"))</f>
        <v/>
      </c>
      <c r="N1916" s="53" t="str">
        <f t="shared" si="331"/>
        <v/>
      </c>
      <c r="O1916" s="54" t="str">
        <f t="shared" si="332"/>
        <v/>
      </c>
      <c r="P1916" s="53" t="str">
        <f t="shared" si="323"/>
        <v/>
      </c>
      <c r="Q1916" s="52" t="str">
        <f t="shared" si="324"/>
        <v/>
      </c>
      <c r="R1916" s="55" t="str">
        <f t="shared" si="325"/>
        <v/>
      </c>
      <c r="S1916" s="52" t="str">
        <f t="shared" si="333"/>
        <v/>
      </c>
      <c r="T1916" s="81" t="str">
        <f t="shared" si="326"/>
        <v/>
      </c>
      <c r="U1916" s="53" t="str">
        <f>IF(S1916="","",COUNTIF($S$7:S1916,"該当２"))</f>
        <v/>
      </c>
      <c r="V1916" s="56" t="str">
        <f t="shared" si="327"/>
        <v/>
      </c>
      <c r="W1916" s="81" t="str">
        <f t="shared" si="328"/>
        <v/>
      </c>
      <c r="X1916" s="53" t="str">
        <f>IF(V1916="","",COUNTIF($V$7:V1916,"該当３"))</f>
        <v/>
      </c>
    </row>
    <row r="1917" spans="1:24">
      <c r="A1917" s="237">
        <v>2020804003</v>
      </c>
      <c r="B1917" s="237">
        <v>20</v>
      </c>
      <c r="C1917" s="238">
        <v>208</v>
      </c>
      <c r="D1917" s="239">
        <v>4</v>
      </c>
      <c r="E1917" s="238">
        <v>3</v>
      </c>
      <c r="F1917" s="237" t="s">
        <v>511</v>
      </c>
      <c r="G1917" s="237" t="s">
        <v>2014</v>
      </c>
      <c r="H1917" s="237" t="s">
        <v>2043</v>
      </c>
      <c r="I1917" s="237" t="s">
        <v>2046</v>
      </c>
      <c r="J1917" s="51"/>
      <c r="K1917" s="52" t="str">
        <f t="shared" si="329"/>
        <v/>
      </c>
      <c r="L1917" s="81" t="str">
        <f t="shared" si="330"/>
        <v/>
      </c>
      <c r="M1917" s="53" t="str">
        <f>IF(K1917="","",COUNTIF($K$7:K1917,"ﾘｽﾄ１"))</f>
        <v/>
      </c>
      <c r="N1917" s="53" t="str">
        <f t="shared" si="331"/>
        <v/>
      </c>
      <c r="O1917" s="54" t="str">
        <f t="shared" si="332"/>
        <v/>
      </c>
      <c r="P1917" s="53" t="str">
        <f t="shared" si="323"/>
        <v/>
      </c>
      <c r="Q1917" s="52" t="str">
        <f t="shared" si="324"/>
        <v/>
      </c>
      <c r="R1917" s="55" t="str">
        <f t="shared" si="325"/>
        <v/>
      </c>
      <c r="S1917" s="52" t="str">
        <f t="shared" si="333"/>
        <v/>
      </c>
      <c r="T1917" s="81" t="str">
        <f t="shared" si="326"/>
        <v/>
      </c>
      <c r="U1917" s="53" t="str">
        <f>IF(S1917="","",COUNTIF($S$7:S1917,"該当２"))</f>
        <v/>
      </c>
      <c r="V1917" s="56" t="str">
        <f t="shared" si="327"/>
        <v/>
      </c>
      <c r="W1917" s="81" t="str">
        <f t="shared" si="328"/>
        <v/>
      </c>
      <c r="X1917" s="53" t="str">
        <f>IF(V1917="","",COUNTIF($V$7:V1917,"該当３"))</f>
        <v/>
      </c>
    </row>
    <row r="1918" spans="1:24">
      <c r="A1918" s="237">
        <v>2020804004</v>
      </c>
      <c r="B1918" s="237">
        <v>20</v>
      </c>
      <c r="C1918" s="238">
        <v>208</v>
      </c>
      <c r="D1918" s="239">
        <v>4</v>
      </c>
      <c r="E1918" s="238">
        <v>4</v>
      </c>
      <c r="F1918" s="237" t="s">
        <v>511</v>
      </c>
      <c r="G1918" s="237" t="s">
        <v>2014</v>
      </c>
      <c r="H1918" s="237" t="s">
        <v>2043</v>
      </c>
      <c r="I1918" s="237" t="s">
        <v>2</v>
      </c>
      <c r="J1918" s="51"/>
      <c r="K1918" s="52" t="str">
        <f t="shared" si="329"/>
        <v/>
      </c>
      <c r="L1918" s="81" t="str">
        <f t="shared" si="330"/>
        <v/>
      </c>
      <c r="M1918" s="53" t="str">
        <f>IF(K1918="","",COUNTIF($K$7:K1918,"ﾘｽﾄ１"))</f>
        <v/>
      </c>
      <c r="N1918" s="53" t="str">
        <f t="shared" si="331"/>
        <v/>
      </c>
      <c r="O1918" s="54" t="str">
        <f t="shared" si="332"/>
        <v/>
      </c>
      <c r="P1918" s="53" t="str">
        <f t="shared" si="323"/>
        <v/>
      </c>
      <c r="Q1918" s="52" t="str">
        <f t="shared" si="324"/>
        <v/>
      </c>
      <c r="R1918" s="55" t="str">
        <f t="shared" si="325"/>
        <v/>
      </c>
      <c r="S1918" s="52" t="str">
        <f t="shared" si="333"/>
        <v/>
      </c>
      <c r="T1918" s="81" t="str">
        <f t="shared" si="326"/>
        <v/>
      </c>
      <c r="U1918" s="53" t="str">
        <f>IF(S1918="","",COUNTIF($S$7:S1918,"該当２"))</f>
        <v/>
      </c>
      <c r="V1918" s="56" t="str">
        <f t="shared" si="327"/>
        <v/>
      </c>
      <c r="W1918" s="81" t="str">
        <f t="shared" si="328"/>
        <v/>
      </c>
      <c r="X1918" s="53" t="str">
        <f>IF(V1918="","",COUNTIF($V$7:V1918,"該当３"))</f>
        <v/>
      </c>
    </row>
    <row r="1919" spans="1:24">
      <c r="A1919" s="237">
        <v>2020805000</v>
      </c>
      <c r="B1919" s="237">
        <v>20</v>
      </c>
      <c r="C1919" s="238">
        <v>208</v>
      </c>
      <c r="D1919" s="239">
        <v>5</v>
      </c>
      <c r="E1919" s="238">
        <v>0</v>
      </c>
      <c r="F1919" s="237" t="s">
        <v>511</v>
      </c>
      <c r="G1919" s="237" t="s">
        <v>2014</v>
      </c>
      <c r="H1919" s="237" t="s">
        <v>2047</v>
      </c>
      <c r="I1919" s="237"/>
      <c r="J1919" s="51"/>
      <c r="K1919" s="52" t="str">
        <f t="shared" si="329"/>
        <v/>
      </c>
      <c r="L1919" s="81" t="str">
        <f t="shared" si="330"/>
        <v/>
      </c>
      <c r="M1919" s="53" t="str">
        <f>IF(K1919="","",COUNTIF($K$7:K1919,"ﾘｽﾄ１"))</f>
        <v/>
      </c>
      <c r="N1919" s="53" t="str">
        <f t="shared" si="331"/>
        <v/>
      </c>
      <c r="O1919" s="54" t="str">
        <f t="shared" si="332"/>
        <v/>
      </c>
      <c r="P1919" s="53" t="str">
        <f t="shared" si="323"/>
        <v/>
      </c>
      <c r="Q1919" s="52" t="str">
        <f t="shared" si="324"/>
        <v/>
      </c>
      <c r="R1919" s="55" t="str">
        <f t="shared" si="325"/>
        <v/>
      </c>
      <c r="S1919" s="52" t="str">
        <f t="shared" si="333"/>
        <v/>
      </c>
      <c r="T1919" s="81" t="str">
        <f t="shared" si="326"/>
        <v/>
      </c>
      <c r="U1919" s="53" t="str">
        <f>IF(S1919="","",COUNTIF($S$7:S1919,"該当２"))</f>
        <v/>
      </c>
      <c r="V1919" s="56" t="str">
        <f t="shared" si="327"/>
        <v/>
      </c>
      <c r="W1919" s="81" t="str">
        <f t="shared" si="328"/>
        <v/>
      </c>
      <c r="X1919" s="53" t="str">
        <f>IF(V1919="","",COUNTIF($V$7:V1919,"該当３"))</f>
        <v/>
      </c>
    </row>
    <row r="1920" spans="1:24">
      <c r="A1920" s="237">
        <v>2020805001</v>
      </c>
      <c r="B1920" s="237">
        <v>20</v>
      </c>
      <c r="C1920" s="238">
        <v>208</v>
      </c>
      <c r="D1920" s="239">
        <v>5</v>
      </c>
      <c r="E1920" s="238">
        <v>1</v>
      </c>
      <c r="F1920" s="237" t="s">
        <v>511</v>
      </c>
      <c r="G1920" s="237" t="s">
        <v>2014</v>
      </c>
      <c r="H1920" s="237" t="s">
        <v>2047</v>
      </c>
      <c r="I1920" s="237" t="s">
        <v>2048</v>
      </c>
      <c r="J1920" s="51"/>
      <c r="K1920" s="52" t="str">
        <f t="shared" si="329"/>
        <v/>
      </c>
      <c r="L1920" s="81" t="str">
        <f t="shared" si="330"/>
        <v/>
      </c>
      <c r="M1920" s="53" t="str">
        <f>IF(K1920="","",COUNTIF($K$7:K1920,"ﾘｽﾄ１"))</f>
        <v/>
      </c>
      <c r="N1920" s="53" t="str">
        <f t="shared" si="331"/>
        <v/>
      </c>
      <c r="O1920" s="54" t="str">
        <f t="shared" si="332"/>
        <v/>
      </c>
      <c r="P1920" s="53" t="str">
        <f t="shared" si="323"/>
        <v/>
      </c>
      <c r="Q1920" s="52" t="str">
        <f t="shared" si="324"/>
        <v/>
      </c>
      <c r="R1920" s="55" t="str">
        <f t="shared" si="325"/>
        <v/>
      </c>
      <c r="S1920" s="52" t="str">
        <f t="shared" si="333"/>
        <v/>
      </c>
      <c r="T1920" s="81" t="str">
        <f t="shared" si="326"/>
        <v/>
      </c>
      <c r="U1920" s="53" t="str">
        <f>IF(S1920="","",COUNTIF($S$7:S1920,"該当２"))</f>
        <v/>
      </c>
      <c r="V1920" s="56" t="str">
        <f t="shared" si="327"/>
        <v/>
      </c>
      <c r="W1920" s="81" t="str">
        <f t="shared" si="328"/>
        <v/>
      </c>
      <c r="X1920" s="53" t="str">
        <f>IF(V1920="","",COUNTIF($V$7:V1920,"該当３"))</f>
        <v/>
      </c>
    </row>
    <row r="1921" spans="1:24">
      <c r="A1921" s="237">
        <v>2020805002</v>
      </c>
      <c r="B1921" s="237">
        <v>20</v>
      </c>
      <c r="C1921" s="238">
        <v>208</v>
      </c>
      <c r="D1921" s="239">
        <v>5</v>
      </c>
      <c r="E1921" s="238">
        <v>2</v>
      </c>
      <c r="F1921" s="237" t="s">
        <v>511</v>
      </c>
      <c r="G1921" s="237" t="s">
        <v>2014</v>
      </c>
      <c r="H1921" s="237" t="s">
        <v>2047</v>
      </c>
      <c r="I1921" s="237" t="s">
        <v>2049</v>
      </c>
      <c r="J1921" s="51"/>
      <c r="K1921" s="52" t="str">
        <f t="shared" si="329"/>
        <v/>
      </c>
      <c r="L1921" s="81" t="str">
        <f t="shared" si="330"/>
        <v/>
      </c>
      <c r="M1921" s="53" t="str">
        <f>IF(K1921="","",COUNTIF($K$7:K1921,"ﾘｽﾄ１"))</f>
        <v/>
      </c>
      <c r="N1921" s="53" t="str">
        <f t="shared" si="331"/>
        <v/>
      </c>
      <c r="O1921" s="54" t="str">
        <f t="shared" si="332"/>
        <v/>
      </c>
      <c r="P1921" s="53" t="str">
        <f t="shared" si="323"/>
        <v/>
      </c>
      <c r="Q1921" s="52" t="str">
        <f t="shared" si="324"/>
        <v/>
      </c>
      <c r="R1921" s="55" t="str">
        <f t="shared" si="325"/>
        <v/>
      </c>
      <c r="S1921" s="52" t="str">
        <f t="shared" si="333"/>
        <v/>
      </c>
      <c r="T1921" s="81" t="str">
        <f t="shared" si="326"/>
        <v/>
      </c>
      <c r="U1921" s="53" t="str">
        <f>IF(S1921="","",COUNTIF($S$7:S1921,"該当２"))</f>
        <v/>
      </c>
      <c r="V1921" s="56" t="str">
        <f t="shared" si="327"/>
        <v/>
      </c>
      <c r="W1921" s="81" t="str">
        <f t="shared" si="328"/>
        <v/>
      </c>
      <c r="X1921" s="53" t="str">
        <f>IF(V1921="","",COUNTIF($V$7:V1921,"該当３"))</f>
        <v/>
      </c>
    </row>
    <row r="1922" spans="1:24">
      <c r="A1922" s="237">
        <v>2020805003</v>
      </c>
      <c r="B1922" s="237">
        <v>20</v>
      </c>
      <c r="C1922" s="238">
        <v>208</v>
      </c>
      <c r="D1922" s="239">
        <v>5</v>
      </c>
      <c r="E1922" s="238">
        <v>3</v>
      </c>
      <c r="F1922" s="237" t="s">
        <v>511</v>
      </c>
      <c r="G1922" s="237" t="s">
        <v>2014</v>
      </c>
      <c r="H1922" s="237" t="s">
        <v>2047</v>
      </c>
      <c r="I1922" s="237" t="s">
        <v>2050</v>
      </c>
      <c r="J1922" s="51"/>
      <c r="K1922" s="52" t="str">
        <f t="shared" si="329"/>
        <v/>
      </c>
      <c r="L1922" s="81" t="str">
        <f t="shared" si="330"/>
        <v/>
      </c>
      <c r="M1922" s="53" t="str">
        <f>IF(K1922="","",COUNTIF($K$7:K1922,"ﾘｽﾄ１"))</f>
        <v/>
      </c>
      <c r="N1922" s="53" t="str">
        <f t="shared" si="331"/>
        <v/>
      </c>
      <c r="O1922" s="54" t="str">
        <f t="shared" si="332"/>
        <v/>
      </c>
      <c r="P1922" s="53" t="str">
        <f t="shared" si="323"/>
        <v/>
      </c>
      <c r="Q1922" s="52" t="str">
        <f t="shared" si="324"/>
        <v/>
      </c>
      <c r="R1922" s="55" t="str">
        <f t="shared" si="325"/>
        <v/>
      </c>
      <c r="S1922" s="52" t="str">
        <f t="shared" si="333"/>
        <v/>
      </c>
      <c r="T1922" s="81" t="str">
        <f t="shared" si="326"/>
        <v/>
      </c>
      <c r="U1922" s="53" t="str">
        <f>IF(S1922="","",COUNTIF($S$7:S1922,"該当２"))</f>
        <v/>
      </c>
      <c r="V1922" s="56" t="str">
        <f t="shared" si="327"/>
        <v/>
      </c>
      <c r="W1922" s="81" t="str">
        <f t="shared" si="328"/>
        <v/>
      </c>
      <c r="X1922" s="53" t="str">
        <f>IF(V1922="","",COUNTIF($V$7:V1922,"該当３"))</f>
        <v/>
      </c>
    </row>
    <row r="1923" spans="1:24">
      <c r="A1923" s="237">
        <v>2020806000</v>
      </c>
      <c r="B1923" s="237">
        <v>20</v>
      </c>
      <c r="C1923" s="238">
        <v>208</v>
      </c>
      <c r="D1923" s="239">
        <v>6</v>
      </c>
      <c r="E1923" s="238">
        <v>0</v>
      </c>
      <c r="F1923" s="237" t="s">
        <v>511</v>
      </c>
      <c r="G1923" s="237" t="s">
        <v>2014</v>
      </c>
      <c r="H1923" s="278" t="s">
        <v>2051</v>
      </c>
      <c r="I1923" s="237"/>
      <c r="J1923" s="51"/>
      <c r="K1923" s="52" t="str">
        <f t="shared" si="329"/>
        <v/>
      </c>
      <c r="L1923" s="81" t="str">
        <f t="shared" si="330"/>
        <v/>
      </c>
      <c r="M1923" s="53" t="str">
        <f>IF(K1923="","",COUNTIF($K$7:K1923,"ﾘｽﾄ１"))</f>
        <v/>
      </c>
      <c r="N1923" s="53" t="str">
        <f t="shared" si="331"/>
        <v/>
      </c>
      <c r="O1923" s="54" t="str">
        <f t="shared" si="332"/>
        <v/>
      </c>
      <c r="P1923" s="53" t="str">
        <f t="shared" si="323"/>
        <v/>
      </c>
      <c r="Q1923" s="52" t="str">
        <f t="shared" si="324"/>
        <v/>
      </c>
      <c r="R1923" s="55" t="str">
        <f t="shared" si="325"/>
        <v/>
      </c>
      <c r="S1923" s="52" t="str">
        <f t="shared" si="333"/>
        <v/>
      </c>
      <c r="T1923" s="81" t="str">
        <f t="shared" si="326"/>
        <v/>
      </c>
      <c r="U1923" s="53" t="str">
        <f>IF(S1923="","",COUNTIF($S$7:S1923,"該当２"))</f>
        <v/>
      </c>
      <c r="V1923" s="56" t="str">
        <f t="shared" si="327"/>
        <v/>
      </c>
      <c r="W1923" s="81" t="str">
        <f t="shared" si="328"/>
        <v/>
      </c>
      <c r="X1923" s="53" t="str">
        <f>IF(V1923="","",COUNTIF($V$7:V1923,"該当３"))</f>
        <v/>
      </c>
    </row>
    <row r="1924" spans="1:24">
      <c r="A1924" s="237">
        <v>2020806001</v>
      </c>
      <c r="B1924" s="237">
        <v>20</v>
      </c>
      <c r="C1924" s="238">
        <v>208</v>
      </c>
      <c r="D1924" s="239">
        <v>6</v>
      </c>
      <c r="E1924" s="238">
        <v>1</v>
      </c>
      <c r="F1924" s="237" t="s">
        <v>511</v>
      </c>
      <c r="G1924" s="237" t="s">
        <v>2014</v>
      </c>
      <c r="H1924" s="278" t="s">
        <v>2051</v>
      </c>
      <c r="I1924" s="237" t="s">
        <v>335</v>
      </c>
      <c r="J1924" s="51"/>
      <c r="K1924" s="52" t="str">
        <f t="shared" si="329"/>
        <v/>
      </c>
      <c r="L1924" s="81" t="str">
        <f t="shared" si="330"/>
        <v/>
      </c>
      <c r="M1924" s="53" t="str">
        <f>IF(K1924="","",COUNTIF($K$7:K1924,"ﾘｽﾄ１"))</f>
        <v/>
      </c>
      <c r="N1924" s="53" t="str">
        <f t="shared" si="331"/>
        <v/>
      </c>
      <c r="O1924" s="54" t="str">
        <f t="shared" si="332"/>
        <v/>
      </c>
      <c r="P1924" s="53" t="str">
        <f t="shared" si="323"/>
        <v/>
      </c>
      <c r="Q1924" s="52" t="str">
        <f t="shared" si="324"/>
        <v/>
      </c>
      <c r="R1924" s="55" t="str">
        <f t="shared" si="325"/>
        <v/>
      </c>
      <c r="S1924" s="52" t="str">
        <f t="shared" si="333"/>
        <v/>
      </c>
      <c r="T1924" s="81" t="str">
        <f t="shared" si="326"/>
        <v/>
      </c>
      <c r="U1924" s="53" t="str">
        <f>IF(S1924="","",COUNTIF($S$7:S1924,"該当２"))</f>
        <v/>
      </c>
      <c r="V1924" s="56" t="str">
        <f t="shared" si="327"/>
        <v/>
      </c>
      <c r="W1924" s="81" t="str">
        <f t="shared" si="328"/>
        <v/>
      </c>
      <c r="X1924" s="53" t="str">
        <f>IF(V1924="","",COUNTIF($V$7:V1924,"該当３"))</f>
        <v/>
      </c>
    </row>
    <row r="1925" spans="1:24">
      <c r="A1925" s="237">
        <v>2020806002</v>
      </c>
      <c r="B1925" s="237">
        <v>20</v>
      </c>
      <c r="C1925" s="238">
        <v>208</v>
      </c>
      <c r="D1925" s="239">
        <v>6</v>
      </c>
      <c r="E1925" s="238">
        <v>2</v>
      </c>
      <c r="F1925" s="237" t="s">
        <v>511</v>
      </c>
      <c r="G1925" s="237" t="s">
        <v>2014</v>
      </c>
      <c r="H1925" s="278" t="s">
        <v>2051</v>
      </c>
      <c r="I1925" s="237" t="s">
        <v>2052</v>
      </c>
      <c r="J1925" s="51"/>
      <c r="K1925" s="52" t="str">
        <f t="shared" si="329"/>
        <v/>
      </c>
      <c r="L1925" s="81" t="str">
        <f t="shared" si="330"/>
        <v/>
      </c>
      <c r="M1925" s="53" t="str">
        <f>IF(K1925="","",COUNTIF($K$7:K1925,"ﾘｽﾄ１"))</f>
        <v/>
      </c>
      <c r="N1925" s="53" t="str">
        <f t="shared" si="331"/>
        <v/>
      </c>
      <c r="O1925" s="54" t="str">
        <f t="shared" si="332"/>
        <v/>
      </c>
      <c r="P1925" s="53" t="str">
        <f t="shared" si="323"/>
        <v/>
      </c>
      <c r="Q1925" s="52" t="str">
        <f t="shared" si="324"/>
        <v/>
      </c>
      <c r="R1925" s="55" t="str">
        <f t="shared" si="325"/>
        <v/>
      </c>
      <c r="S1925" s="52" t="str">
        <f t="shared" si="333"/>
        <v/>
      </c>
      <c r="T1925" s="81" t="str">
        <f t="shared" si="326"/>
        <v/>
      </c>
      <c r="U1925" s="53" t="str">
        <f>IF(S1925="","",COUNTIF($S$7:S1925,"該当２"))</f>
        <v/>
      </c>
      <c r="V1925" s="56" t="str">
        <f t="shared" si="327"/>
        <v/>
      </c>
      <c r="W1925" s="81" t="str">
        <f t="shared" si="328"/>
        <v/>
      </c>
      <c r="X1925" s="53" t="str">
        <f>IF(V1925="","",COUNTIF($V$7:V1925,"該当３"))</f>
        <v/>
      </c>
    </row>
    <row r="1926" spans="1:24">
      <c r="A1926" s="237">
        <v>2020806003</v>
      </c>
      <c r="B1926" s="237">
        <v>20</v>
      </c>
      <c r="C1926" s="238">
        <v>208</v>
      </c>
      <c r="D1926" s="239">
        <v>6</v>
      </c>
      <c r="E1926" s="238">
        <v>3</v>
      </c>
      <c r="F1926" s="237" t="s">
        <v>511</v>
      </c>
      <c r="G1926" s="237" t="s">
        <v>2014</v>
      </c>
      <c r="H1926" s="278" t="s">
        <v>2051</v>
      </c>
      <c r="I1926" s="237" t="s">
        <v>2053</v>
      </c>
      <c r="J1926" s="51"/>
      <c r="K1926" s="52" t="str">
        <f t="shared" si="329"/>
        <v/>
      </c>
      <c r="L1926" s="81" t="str">
        <f t="shared" si="330"/>
        <v/>
      </c>
      <c r="M1926" s="53" t="str">
        <f>IF(K1926="","",COUNTIF($K$7:K1926,"ﾘｽﾄ１"))</f>
        <v/>
      </c>
      <c r="N1926" s="53" t="str">
        <f t="shared" si="331"/>
        <v/>
      </c>
      <c r="O1926" s="54" t="str">
        <f t="shared" si="332"/>
        <v/>
      </c>
      <c r="P1926" s="53" t="str">
        <f t="shared" si="323"/>
        <v/>
      </c>
      <c r="Q1926" s="52" t="str">
        <f t="shared" si="324"/>
        <v/>
      </c>
      <c r="R1926" s="55" t="str">
        <f t="shared" si="325"/>
        <v/>
      </c>
      <c r="S1926" s="52" t="str">
        <f t="shared" si="333"/>
        <v/>
      </c>
      <c r="T1926" s="81" t="str">
        <f t="shared" si="326"/>
        <v/>
      </c>
      <c r="U1926" s="53" t="str">
        <f>IF(S1926="","",COUNTIF($S$7:S1926,"該当２"))</f>
        <v/>
      </c>
      <c r="V1926" s="56" t="str">
        <f t="shared" si="327"/>
        <v/>
      </c>
      <c r="W1926" s="81" t="str">
        <f t="shared" si="328"/>
        <v/>
      </c>
      <c r="X1926" s="53" t="str">
        <f>IF(V1926="","",COUNTIF($V$7:V1926,"該当３"))</f>
        <v/>
      </c>
    </row>
    <row r="1927" spans="1:24">
      <c r="A1927" s="237">
        <v>2020806004</v>
      </c>
      <c r="B1927" s="237">
        <v>20</v>
      </c>
      <c r="C1927" s="238">
        <v>208</v>
      </c>
      <c r="D1927" s="239">
        <v>6</v>
      </c>
      <c r="E1927" s="238">
        <v>4</v>
      </c>
      <c r="F1927" s="237" t="s">
        <v>511</v>
      </c>
      <c r="G1927" s="237" t="s">
        <v>2014</v>
      </c>
      <c r="H1927" s="278" t="s">
        <v>2051</v>
      </c>
      <c r="I1927" s="237" t="s">
        <v>2054</v>
      </c>
      <c r="J1927" s="51"/>
      <c r="K1927" s="52" t="str">
        <f t="shared" si="329"/>
        <v/>
      </c>
      <c r="L1927" s="81" t="str">
        <f t="shared" si="330"/>
        <v/>
      </c>
      <c r="M1927" s="53" t="str">
        <f>IF(K1927="","",COUNTIF($K$7:K1927,"ﾘｽﾄ１"))</f>
        <v/>
      </c>
      <c r="N1927" s="53" t="str">
        <f t="shared" si="331"/>
        <v/>
      </c>
      <c r="O1927" s="54" t="str">
        <f t="shared" si="332"/>
        <v/>
      </c>
      <c r="P1927" s="53" t="str">
        <f t="shared" si="323"/>
        <v/>
      </c>
      <c r="Q1927" s="52" t="str">
        <f t="shared" si="324"/>
        <v/>
      </c>
      <c r="R1927" s="55" t="str">
        <f t="shared" si="325"/>
        <v/>
      </c>
      <c r="S1927" s="52" t="str">
        <f t="shared" si="333"/>
        <v/>
      </c>
      <c r="T1927" s="81" t="str">
        <f t="shared" si="326"/>
        <v/>
      </c>
      <c r="U1927" s="53" t="str">
        <f>IF(S1927="","",COUNTIF($S$7:S1927,"該当２"))</f>
        <v/>
      </c>
      <c r="V1927" s="56" t="str">
        <f t="shared" si="327"/>
        <v/>
      </c>
      <c r="W1927" s="81" t="str">
        <f t="shared" si="328"/>
        <v/>
      </c>
      <c r="X1927" s="53" t="str">
        <f>IF(V1927="","",COUNTIF($V$7:V1927,"該当３"))</f>
        <v/>
      </c>
    </row>
    <row r="1928" spans="1:24">
      <c r="A1928" s="237">
        <v>2020806005</v>
      </c>
      <c r="B1928" s="237">
        <v>20</v>
      </c>
      <c r="C1928" s="238">
        <v>208</v>
      </c>
      <c r="D1928" s="239">
        <v>6</v>
      </c>
      <c r="E1928" s="238">
        <v>5</v>
      </c>
      <c r="F1928" s="237" t="s">
        <v>511</v>
      </c>
      <c r="G1928" s="237" t="s">
        <v>2014</v>
      </c>
      <c r="H1928" s="278" t="s">
        <v>2051</v>
      </c>
      <c r="I1928" s="237" t="s">
        <v>2055</v>
      </c>
      <c r="J1928" s="51"/>
      <c r="K1928" s="52" t="str">
        <f t="shared" si="329"/>
        <v/>
      </c>
      <c r="L1928" s="81" t="str">
        <f t="shared" si="330"/>
        <v/>
      </c>
      <c r="M1928" s="53" t="str">
        <f>IF(K1928="","",COUNTIF($K$7:K1928,"ﾘｽﾄ１"))</f>
        <v/>
      </c>
      <c r="N1928" s="53" t="str">
        <f t="shared" si="331"/>
        <v/>
      </c>
      <c r="O1928" s="54" t="str">
        <f t="shared" si="332"/>
        <v/>
      </c>
      <c r="P1928" s="53" t="str">
        <f t="shared" si="323"/>
        <v/>
      </c>
      <c r="Q1928" s="52" t="str">
        <f t="shared" si="324"/>
        <v/>
      </c>
      <c r="R1928" s="55" t="str">
        <f t="shared" si="325"/>
        <v/>
      </c>
      <c r="S1928" s="52" t="str">
        <f t="shared" si="333"/>
        <v/>
      </c>
      <c r="T1928" s="81" t="str">
        <f t="shared" si="326"/>
        <v/>
      </c>
      <c r="U1928" s="53" t="str">
        <f>IF(S1928="","",COUNTIF($S$7:S1928,"該当２"))</f>
        <v/>
      </c>
      <c r="V1928" s="56" t="str">
        <f t="shared" si="327"/>
        <v/>
      </c>
      <c r="W1928" s="81" t="str">
        <f t="shared" si="328"/>
        <v/>
      </c>
      <c r="X1928" s="53" t="str">
        <f>IF(V1928="","",COUNTIF($V$7:V1928,"該当３"))</f>
        <v/>
      </c>
    </row>
    <row r="1929" spans="1:24">
      <c r="A1929" s="237">
        <v>2020806006</v>
      </c>
      <c r="B1929" s="237">
        <v>20</v>
      </c>
      <c r="C1929" s="238">
        <v>208</v>
      </c>
      <c r="D1929" s="239">
        <v>6</v>
      </c>
      <c r="E1929" s="238">
        <v>6</v>
      </c>
      <c r="F1929" s="237" t="s">
        <v>511</v>
      </c>
      <c r="G1929" s="237" t="s">
        <v>2014</v>
      </c>
      <c r="H1929" s="278" t="s">
        <v>2051</v>
      </c>
      <c r="I1929" s="237" t="s">
        <v>271</v>
      </c>
      <c r="J1929" s="51"/>
      <c r="K1929" s="52" t="str">
        <f t="shared" si="329"/>
        <v/>
      </c>
      <c r="L1929" s="81" t="str">
        <f t="shared" si="330"/>
        <v/>
      </c>
      <c r="M1929" s="53" t="str">
        <f>IF(K1929="","",COUNTIF($K$7:K1929,"ﾘｽﾄ１"))</f>
        <v/>
      </c>
      <c r="N1929" s="53" t="str">
        <f t="shared" si="331"/>
        <v/>
      </c>
      <c r="O1929" s="54" t="str">
        <f t="shared" si="332"/>
        <v/>
      </c>
      <c r="P1929" s="53" t="str">
        <f t="shared" si="323"/>
        <v/>
      </c>
      <c r="Q1929" s="52" t="str">
        <f t="shared" si="324"/>
        <v/>
      </c>
      <c r="R1929" s="55" t="str">
        <f t="shared" si="325"/>
        <v/>
      </c>
      <c r="S1929" s="52" t="str">
        <f t="shared" si="333"/>
        <v/>
      </c>
      <c r="T1929" s="81" t="str">
        <f t="shared" si="326"/>
        <v/>
      </c>
      <c r="U1929" s="53" t="str">
        <f>IF(S1929="","",COUNTIF($S$7:S1929,"該当２"))</f>
        <v/>
      </c>
      <c r="V1929" s="56" t="str">
        <f t="shared" si="327"/>
        <v/>
      </c>
      <c r="W1929" s="81" t="str">
        <f t="shared" si="328"/>
        <v/>
      </c>
      <c r="X1929" s="53" t="str">
        <f>IF(V1929="","",COUNTIF($V$7:V1929,"該当３"))</f>
        <v/>
      </c>
    </row>
    <row r="1930" spans="1:24">
      <c r="A1930" s="237">
        <v>2020806007</v>
      </c>
      <c r="B1930" s="237">
        <v>20</v>
      </c>
      <c r="C1930" s="238">
        <v>208</v>
      </c>
      <c r="D1930" s="239">
        <v>6</v>
      </c>
      <c r="E1930" s="238">
        <v>7</v>
      </c>
      <c r="F1930" s="237" t="s">
        <v>511</v>
      </c>
      <c r="G1930" s="237" t="s">
        <v>2014</v>
      </c>
      <c r="H1930" s="278" t="s">
        <v>2051</v>
      </c>
      <c r="I1930" s="237" t="s">
        <v>2056</v>
      </c>
      <c r="J1930" s="51"/>
      <c r="K1930" s="52" t="str">
        <f t="shared" si="329"/>
        <v/>
      </c>
      <c r="L1930" s="81" t="str">
        <f t="shared" si="330"/>
        <v/>
      </c>
      <c r="M1930" s="53" t="str">
        <f>IF(K1930="","",COUNTIF($K$7:K1930,"ﾘｽﾄ１"))</f>
        <v/>
      </c>
      <c r="N1930" s="53" t="str">
        <f t="shared" si="331"/>
        <v/>
      </c>
      <c r="O1930" s="54" t="str">
        <f t="shared" si="332"/>
        <v/>
      </c>
      <c r="P1930" s="53" t="str">
        <f t="shared" ref="P1930:P1993" si="334">IF(O1930="該当１",G1930,"")</f>
        <v/>
      </c>
      <c r="Q1930" s="52" t="str">
        <f t="shared" ref="Q1930:Q1993" si="335">IF(O1930="該当１","ﾘｽﾄ2","")</f>
        <v/>
      </c>
      <c r="R1930" s="55" t="str">
        <f t="shared" ref="R1930:R1993" si="336">IF(Q1930="ﾘｽﾄ2",H1930,"")</f>
        <v/>
      </c>
      <c r="S1930" s="52" t="str">
        <f t="shared" si="333"/>
        <v/>
      </c>
      <c r="T1930" s="81" t="str">
        <f t="shared" ref="T1930:T1993" si="337">IF(S1930="該当２",H1930,"")</f>
        <v/>
      </c>
      <c r="U1930" s="53" t="str">
        <f>IF(S1930="","",COUNTIF($S$7:S1930,"該当２"))</f>
        <v/>
      </c>
      <c r="V1930" s="56" t="str">
        <f t="shared" ref="V1930:V1993" si="338">IF(AND($S$2=H1930,E1930&gt;0,E1930&lt;998),"該当３","")</f>
        <v/>
      </c>
      <c r="W1930" s="81" t="str">
        <f t="shared" ref="W1930:W1993" si="339">IF(V1930="該当３",I1930,"")</f>
        <v/>
      </c>
      <c r="X1930" s="53" t="str">
        <f>IF(V1930="","",COUNTIF($V$7:V1930,"該当３"))</f>
        <v/>
      </c>
    </row>
    <row r="1931" spans="1:24">
      <c r="A1931" s="237">
        <v>2020806008</v>
      </c>
      <c r="B1931" s="237">
        <v>20</v>
      </c>
      <c r="C1931" s="238">
        <v>208</v>
      </c>
      <c r="D1931" s="239">
        <v>6</v>
      </c>
      <c r="E1931" s="238">
        <v>8</v>
      </c>
      <c r="F1931" s="237" t="s">
        <v>511</v>
      </c>
      <c r="G1931" s="237" t="s">
        <v>2014</v>
      </c>
      <c r="H1931" s="278" t="s">
        <v>2051</v>
      </c>
      <c r="I1931" s="237" t="s">
        <v>298</v>
      </c>
      <c r="J1931" s="51"/>
      <c r="K1931" s="52" t="str">
        <f t="shared" ref="K1931:K1994" si="340">IF(AND($C1931&gt;0,$H1931=""),"ﾘｽﾄ１","")</f>
        <v/>
      </c>
      <c r="L1931" s="81" t="str">
        <f t="shared" ref="L1931:L1994" si="341">IF(K1931="ﾘｽﾄ１",G1931,"")</f>
        <v/>
      </c>
      <c r="M1931" s="53" t="str">
        <f>IF(K1931="","",COUNTIF($K$7:K1931,"ﾘｽﾄ１"))</f>
        <v/>
      </c>
      <c r="N1931" s="53" t="str">
        <f t="shared" ref="N1931:N1994" si="342">IF(AND(D1931=0,E1931&gt;0),"同一区","")</f>
        <v/>
      </c>
      <c r="O1931" s="54" t="str">
        <f t="shared" ref="O1931:O1994" si="343">IF(AND(EXACT($K$2,G1931),H1931&gt;0),"該当１","")</f>
        <v/>
      </c>
      <c r="P1931" s="53" t="str">
        <f t="shared" si="334"/>
        <v/>
      </c>
      <c r="Q1931" s="52" t="str">
        <f t="shared" si="335"/>
        <v/>
      </c>
      <c r="R1931" s="55" t="str">
        <f t="shared" si="336"/>
        <v/>
      </c>
      <c r="S1931" s="52" t="str">
        <f t="shared" ref="S1931:S1994" si="344">IF(AND(Q1931="ﾘｽﾄ2",OR(I1931=0,AND(N1931="同一区",E1931=1))),"該当２","")</f>
        <v/>
      </c>
      <c r="T1931" s="81" t="str">
        <f t="shared" si="337"/>
        <v/>
      </c>
      <c r="U1931" s="53" t="str">
        <f>IF(S1931="","",COUNTIF($S$7:S1931,"該当２"))</f>
        <v/>
      </c>
      <c r="V1931" s="56" t="str">
        <f t="shared" si="338"/>
        <v/>
      </c>
      <c r="W1931" s="81" t="str">
        <f t="shared" si="339"/>
        <v/>
      </c>
      <c r="X1931" s="53" t="str">
        <f>IF(V1931="","",COUNTIF($V$7:V1931,"該当３"))</f>
        <v/>
      </c>
    </row>
    <row r="1932" spans="1:24">
      <c r="A1932" s="237">
        <v>2020806011</v>
      </c>
      <c r="B1932" s="237">
        <v>20</v>
      </c>
      <c r="C1932" s="238">
        <v>208</v>
      </c>
      <c r="D1932" s="239">
        <v>6</v>
      </c>
      <c r="E1932" s="238">
        <v>11</v>
      </c>
      <c r="F1932" s="237" t="s">
        <v>511</v>
      </c>
      <c r="G1932" s="237" t="s">
        <v>2014</v>
      </c>
      <c r="H1932" s="278" t="s">
        <v>2051</v>
      </c>
      <c r="I1932" s="237" t="s">
        <v>2057</v>
      </c>
      <c r="J1932" s="51"/>
      <c r="K1932" s="52" t="str">
        <f t="shared" si="340"/>
        <v/>
      </c>
      <c r="L1932" s="81" t="str">
        <f t="shared" si="341"/>
        <v/>
      </c>
      <c r="M1932" s="53" t="str">
        <f>IF(K1932="","",COUNTIF($K$7:K1932,"ﾘｽﾄ１"))</f>
        <v/>
      </c>
      <c r="N1932" s="53" t="str">
        <f t="shared" si="342"/>
        <v/>
      </c>
      <c r="O1932" s="54" t="str">
        <f t="shared" si="343"/>
        <v/>
      </c>
      <c r="P1932" s="53" t="str">
        <f t="shared" si="334"/>
        <v/>
      </c>
      <c r="Q1932" s="52" t="str">
        <f t="shared" si="335"/>
        <v/>
      </c>
      <c r="R1932" s="55" t="str">
        <f t="shared" si="336"/>
        <v/>
      </c>
      <c r="S1932" s="52" t="str">
        <f t="shared" si="344"/>
        <v/>
      </c>
      <c r="T1932" s="81" t="str">
        <f t="shared" si="337"/>
        <v/>
      </c>
      <c r="U1932" s="53" t="str">
        <f>IF(S1932="","",COUNTIF($S$7:S1932,"該当２"))</f>
        <v/>
      </c>
      <c r="V1932" s="56" t="str">
        <f t="shared" si="338"/>
        <v/>
      </c>
      <c r="W1932" s="81" t="str">
        <f t="shared" si="339"/>
        <v/>
      </c>
      <c r="X1932" s="53" t="str">
        <f>IF(V1932="","",COUNTIF($V$7:V1932,"該当３"))</f>
        <v/>
      </c>
    </row>
    <row r="1933" spans="1:24">
      <c r="A1933" s="237">
        <v>2020806012</v>
      </c>
      <c r="B1933" s="237">
        <v>20</v>
      </c>
      <c r="C1933" s="238">
        <v>208</v>
      </c>
      <c r="D1933" s="239">
        <v>6</v>
      </c>
      <c r="E1933" s="238">
        <v>12</v>
      </c>
      <c r="F1933" s="237" t="s">
        <v>511</v>
      </c>
      <c r="G1933" s="237" t="s">
        <v>2014</v>
      </c>
      <c r="H1933" s="278" t="s">
        <v>2051</v>
      </c>
      <c r="I1933" s="237" t="s">
        <v>2058</v>
      </c>
      <c r="J1933" s="51"/>
      <c r="K1933" s="52" t="str">
        <f t="shared" si="340"/>
        <v/>
      </c>
      <c r="L1933" s="81" t="str">
        <f t="shared" si="341"/>
        <v/>
      </c>
      <c r="M1933" s="53" t="str">
        <f>IF(K1933="","",COUNTIF($K$7:K1933,"ﾘｽﾄ１"))</f>
        <v/>
      </c>
      <c r="N1933" s="53" t="str">
        <f t="shared" si="342"/>
        <v/>
      </c>
      <c r="O1933" s="54" t="str">
        <f t="shared" si="343"/>
        <v/>
      </c>
      <c r="P1933" s="53" t="str">
        <f t="shared" si="334"/>
        <v/>
      </c>
      <c r="Q1933" s="52" t="str">
        <f t="shared" si="335"/>
        <v/>
      </c>
      <c r="R1933" s="55" t="str">
        <f t="shared" si="336"/>
        <v/>
      </c>
      <c r="S1933" s="52" t="str">
        <f t="shared" si="344"/>
        <v/>
      </c>
      <c r="T1933" s="81" t="str">
        <f t="shared" si="337"/>
        <v/>
      </c>
      <c r="U1933" s="53" t="str">
        <f>IF(S1933="","",COUNTIF($S$7:S1933,"該当２"))</f>
        <v/>
      </c>
      <c r="V1933" s="56" t="str">
        <f t="shared" si="338"/>
        <v/>
      </c>
      <c r="W1933" s="81" t="str">
        <f t="shared" si="339"/>
        <v/>
      </c>
      <c r="X1933" s="53" t="str">
        <f>IF(V1933="","",COUNTIF($V$7:V1933,"該当３"))</f>
        <v/>
      </c>
    </row>
    <row r="1934" spans="1:24">
      <c r="A1934" s="237">
        <v>2020807000</v>
      </c>
      <c r="B1934" s="237">
        <v>20</v>
      </c>
      <c r="C1934" s="238">
        <v>208</v>
      </c>
      <c r="D1934" s="239">
        <v>7</v>
      </c>
      <c r="E1934" s="238">
        <v>0</v>
      </c>
      <c r="F1934" s="237" t="s">
        <v>511</v>
      </c>
      <c r="G1934" s="237" t="s">
        <v>2014</v>
      </c>
      <c r="H1934" s="237" t="s">
        <v>2059</v>
      </c>
      <c r="I1934" s="237"/>
      <c r="J1934" s="51"/>
      <c r="K1934" s="52" t="str">
        <f t="shared" si="340"/>
        <v/>
      </c>
      <c r="L1934" s="81" t="str">
        <f t="shared" si="341"/>
        <v/>
      </c>
      <c r="M1934" s="53" t="str">
        <f>IF(K1934="","",COUNTIF($K$7:K1934,"ﾘｽﾄ１"))</f>
        <v/>
      </c>
      <c r="N1934" s="53" t="str">
        <f t="shared" si="342"/>
        <v/>
      </c>
      <c r="O1934" s="54" t="str">
        <f t="shared" si="343"/>
        <v/>
      </c>
      <c r="P1934" s="53" t="str">
        <f t="shared" si="334"/>
        <v/>
      </c>
      <c r="Q1934" s="52" t="str">
        <f t="shared" si="335"/>
        <v/>
      </c>
      <c r="R1934" s="55" t="str">
        <f t="shared" si="336"/>
        <v/>
      </c>
      <c r="S1934" s="52" t="str">
        <f t="shared" si="344"/>
        <v/>
      </c>
      <c r="T1934" s="81" t="str">
        <f t="shared" si="337"/>
        <v/>
      </c>
      <c r="U1934" s="53" t="str">
        <f>IF(S1934="","",COUNTIF($S$7:S1934,"該当２"))</f>
        <v/>
      </c>
      <c r="V1934" s="56" t="str">
        <f t="shared" si="338"/>
        <v/>
      </c>
      <c r="W1934" s="81" t="str">
        <f t="shared" si="339"/>
        <v/>
      </c>
      <c r="X1934" s="53" t="str">
        <f>IF(V1934="","",COUNTIF($V$7:V1934,"該当３"))</f>
        <v/>
      </c>
    </row>
    <row r="1935" spans="1:24">
      <c r="A1935" s="237">
        <v>2020807001</v>
      </c>
      <c r="B1935" s="237">
        <v>20</v>
      </c>
      <c r="C1935" s="238">
        <v>208</v>
      </c>
      <c r="D1935" s="239">
        <v>7</v>
      </c>
      <c r="E1935" s="238">
        <v>1</v>
      </c>
      <c r="F1935" s="237" t="s">
        <v>511</v>
      </c>
      <c r="G1935" s="237" t="s">
        <v>2014</v>
      </c>
      <c r="H1935" s="237" t="s">
        <v>2059</v>
      </c>
      <c r="I1935" s="237" t="s">
        <v>2060</v>
      </c>
      <c r="J1935" s="51"/>
      <c r="K1935" s="52" t="str">
        <f t="shared" si="340"/>
        <v/>
      </c>
      <c r="L1935" s="81" t="str">
        <f t="shared" si="341"/>
        <v/>
      </c>
      <c r="M1935" s="53" t="str">
        <f>IF(K1935="","",COUNTIF($K$7:K1935,"ﾘｽﾄ１"))</f>
        <v/>
      </c>
      <c r="N1935" s="53" t="str">
        <f t="shared" si="342"/>
        <v/>
      </c>
      <c r="O1935" s="54" t="str">
        <f t="shared" si="343"/>
        <v/>
      </c>
      <c r="P1935" s="53" t="str">
        <f t="shared" si="334"/>
        <v/>
      </c>
      <c r="Q1935" s="52" t="str">
        <f t="shared" si="335"/>
        <v/>
      </c>
      <c r="R1935" s="55" t="str">
        <f t="shared" si="336"/>
        <v/>
      </c>
      <c r="S1935" s="52" t="str">
        <f t="shared" si="344"/>
        <v/>
      </c>
      <c r="T1935" s="81" t="str">
        <f t="shared" si="337"/>
        <v/>
      </c>
      <c r="U1935" s="53" t="str">
        <f>IF(S1935="","",COUNTIF($S$7:S1935,"該当２"))</f>
        <v/>
      </c>
      <c r="V1935" s="56" t="str">
        <f t="shared" si="338"/>
        <v/>
      </c>
      <c r="W1935" s="81" t="str">
        <f t="shared" si="339"/>
        <v/>
      </c>
      <c r="X1935" s="53" t="str">
        <f>IF(V1935="","",COUNTIF($V$7:V1935,"該当３"))</f>
        <v/>
      </c>
    </row>
    <row r="1936" spans="1:24">
      <c r="A1936" s="237">
        <v>2020808000</v>
      </c>
      <c r="B1936" s="237">
        <v>20</v>
      </c>
      <c r="C1936" s="238">
        <v>208</v>
      </c>
      <c r="D1936" s="239">
        <v>8</v>
      </c>
      <c r="E1936" s="238">
        <v>0</v>
      </c>
      <c r="F1936" s="237" t="s">
        <v>511</v>
      </c>
      <c r="G1936" s="237" t="s">
        <v>2014</v>
      </c>
      <c r="H1936" s="237" t="s">
        <v>2061</v>
      </c>
      <c r="I1936" s="237"/>
      <c r="J1936" s="51"/>
      <c r="K1936" s="52" t="str">
        <f t="shared" si="340"/>
        <v/>
      </c>
      <c r="L1936" s="81" t="str">
        <f t="shared" si="341"/>
        <v/>
      </c>
      <c r="M1936" s="53" t="str">
        <f>IF(K1936="","",COUNTIF($K$7:K1936,"ﾘｽﾄ１"))</f>
        <v/>
      </c>
      <c r="N1936" s="53" t="str">
        <f t="shared" si="342"/>
        <v/>
      </c>
      <c r="O1936" s="54" t="str">
        <f t="shared" si="343"/>
        <v/>
      </c>
      <c r="P1936" s="53" t="str">
        <f t="shared" si="334"/>
        <v/>
      </c>
      <c r="Q1936" s="52" t="str">
        <f t="shared" si="335"/>
        <v/>
      </c>
      <c r="R1936" s="55" t="str">
        <f t="shared" si="336"/>
        <v/>
      </c>
      <c r="S1936" s="52" t="str">
        <f t="shared" si="344"/>
        <v/>
      </c>
      <c r="T1936" s="81" t="str">
        <f t="shared" si="337"/>
        <v/>
      </c>
      <c r="U1936" s="53" t="str">
        <f>IF(S1936="","",COUNTIF($S$7:S1936,"該当２"))</f>
        <v/>
      </c>
      <c r="V1936" s="56" t="str">
        <f t="shared" si="338"/>
        <v/>
      </c>
      <c r="W1936" s="81" t="str">
        <f t="shared" si="339"/>
        <v/>
      </c>
      <c r="X1936" s="53" t="str">
        <f>IF(V1936="","",COUNTIF($V$7:V1936,"該当３"))</f>
        <v/>
      </c>
    </row>
    <row r="1937" spans="1:24">
      <c r="A1937" s="237">
        <v>2020808001</v>
      </c>
      <c r="B1937" s="237">
        <v>20</v>
      </c>
      <c r="C1937" s="238">
        <v>208</v>
      </c>
      <c r="D1937" s="239">
        <v>8</v>
      </c>
      <c r="E1937" s="238">
        <v>1</v>
      </c>
      <c r="F1937" s="237" t="s">
        <v>511</v>
      </c>
      <c r="G1937" s="237" t="s">
        <v>2014</v>
      </c>
      <c r="H1937" s="237" t="s">
        <v>2061</v>
      </c>
      <c r="I1937" s="237" t="s">
        <v>2062</v>
      </c>
      <c r="J1937" s="51"/>
      <c r="K1937" s="52" t="str">
        <f t="shared" si="340"/>
        <v/>
      </c>
      <c r="L1937" s="81" t="str">
        <f t="shared" si="341"/>
        <v/>
      </c>
      <c r="M1937" s="53" t="str">
        <f>IF(K1937="","",COUNTIF($K$7:K1937,"ﾘｽﾄ１"))</f>
        <v/>
      </c>
      <c r="N1937" s="53" t="str">
        <f t="shared" si="342"/>
        <v/>
      </c>
      <c r="O1937" s="54" t="str">
        <f t="shared" si="343"/>
        <v/>
      </c>
      <c r="P1937" s="53" t="str">
        <f t="shared" si="334"/>
        <v/>
      </c>
      <c r="Q1937" s="52" t="str">
        <f t="shared" si="335"/>
        <v/>
      </c>
      <c r="R1937" s="55" t="str">
        <f t="shared" si="336"/>
        <v/>
      </c>
      <c r="S1937" s="52" t="str">
        <f t="shared" si="344"/>
        <v/>
      </c>
      <c r="T1937" s="81" t="str">
        <f t="shared" si="337"/>
        <v/>
      </c>
      <c r="U1937" s="53" t="str">
        <f>IF(S1937="","",COUNTIF($S$7:S1937,"該当２"))</f>
        <v/>
      </c>
      <c r="V1937" s="56" t="str">
        <f t="shared" si="338"/>
        <v/>
      </c>
      <c r="W1937" s="81" t="str">
        <f t="shared" si="339"/>
        <v/>
      </c>
      <c r="X1937" s="53" t="str">
        <f>IF(V1937="","",COUNTIF($V$7:V1937,"該当３"))</f>
        <v/>
      </c>
    </row>
    <row r="1938" spans="1:24">
      <c r="A1938" s="237">
        <v>2020808002</v>
      </c>
      <c r="B1938" s="237">
        <v>20</v>
      </c>
      <c r="C1938" s="238">
        <v>208</v>
      </c>
      <c r="D1938" s="239">
        <v>8</v>
      </c>
      <c r="E1938" s="238">
        <v>2</v>
      </c>
      <c r="F1938" s="237" t="s">
        <v>511</v>
      </c>
      <c r="G1938" s="237" t="s">
        <v>2014</v>
      </c>
      <c r="H1938" s="237" t="s">
        <v>2061</v>
      </c>
      <c r="I1938" s="237" t="s">
        <v>2063</v>
      </c>
      <c r="J1938" s="51"/>
      <c r="K1938" s="52" t="str">
        <f t="shared" si="340"/>
        <v/>
      </c>
      <c r="L1938" s="81" t="str">
        <f t="shared" si="341"/>
        <v/>
      </c>
      <c r="M1938" s="53" t="str">
        <f>IF(K1938="","",COUNTIF($K$7:K1938,"ﾘｽﾄ１"))</f>
        <v/>
      </c>
      <c r="N1938" s="53" t="str">
        <f t="shared" si="342"/>
        <v/>
      </c>
      <c r="O1938" s="54" t="str">
        <f t="shared" si="343"/>
        <v/>
      </c>
      <c r="P1938" s="53" t="str">
        <f t="shared" si="334"/>
        <v/>
      </c>
      <c r="Q1938" s="52" t="str">
        <f t="shared" si="335"/>
        <v/>
      </c>
      <c r="R1938" s="55" t="str">
        <f t="shared" si="336"/>
        <v/>
      </c>
      <c r="S1938" s="52" t="str">
        <f t="shared" si="344"/>
        <v/>
      </c>
      <c r="T1938" s="81" t="str">
        <f t="shared" si="337"/>
        <v/>
      </c>
      <c r="U1938" s="53" t="str">
        <f>IF(S1938="","",COUNTIF($S$7:S1938,"該当２"))</f>
        <v/>
      </c>
      <c r="V1938" s="56" t="str">
        <f t="shared" si="338"/>
        <v/>
      </c>
      <c r="W1938" s="81" t="str">
        <f t="shared" si="339"/>
        <v/>
      </c>
      <c r="X1938" s="53" t="str">
        <f>IF(V1938="","",COUNTIF($V$7:V1938,"該当３"))</f>
        <v/>
      </c>
    </row>
    <row r="1939" spans="1:24">
      <c r="A1939" s="237">
        <v>2020808003</v>
      </c>
      <c r="B1939" s="237">
        <v>20</v>
      </c>
      <c r="C1939" s="238">
        <v>208</v>
      </c>
      <c r="D1939" s="239">
        <v>8</v>
      </c>
      <c r="E1939" s="238">
        <v>3</v>
      </c>
      <c r="F1939" s="237" t="s">
        <v>511</v>
      </c>
      <c r="G1939" s="237" t="s">
        <v>2014</v>
      </c>
      <c r="H1939" s="237" t="s">
        <v>2061</v>
      </c>
      <c r="I1939" s="237" t="s">
        <v>2064</v>
      </c>
      <c r="J1939" s="51"/>
      <c r="K1939" s="52" t="str">
        <f t="shared" si="340"/>
        <v/>
      </c>
      <c r="L1939" s="81" t="str">
        <f t="shared" si="341"/>
        <v/>
      </c>
      <c r="M1939" s="53" t="str">
        <f>IF(K1939="","",COUNTIF($K$7:K1939,"ﾘｽﾄ１"))</f>
        <v/>
      </c>
      <c r="N1939" s="53" t="str">
        <f t="shared" si="342"/>
        <v/>
      </c>
      <c r="O1939" s="54" t="str">
        <f t="shared" si="343"/>
        <v/>
      </c>
      <c r="P1939" s="53" t="str">
        <f t="shared" si="334"/>
        <v/>
      </c>
      <c r="Q1939" s="52" t="str">
        <f t="shared" si="335"/>
        <v/>
      </c>
      <c r="R1939" s="55" t="str">
        <f t="shared" si="336"/>
        <v/>
      </c>
      <c r="S1939" s="52" t="str">
        <f t="shared" si="344"/>
        <v/>
      </c>
      <c r="T1939" s="81" t="str">
        <f t="shared" si="337"/>
        <v/>
      </c>
      <c r="U1939" s="53" t="str">
        <f>IF(S1939="","",COUNTIF($S$7:S1939,"該当２"))</f>
        <v/>
      </c>
      <c r="V1939" s="56" t="str">
        <f t="shared" si="338"/>
        <v/>
      </c>
      <c r="W1939" s="81" t="str">
        <f t="shared" si="339"/>
        <v/>
      </c>
      <c r="X1939" s="53" t="str">
        <f>IF(V1939="","",COUNTIF($V$7:V1939,"該当３"))</f>
        <v/>
      </c>
    </row>
    <row r="1940" spans="1:24">
      <c r="A1940" s="237">
        <v>2020809000</v>
      </c>
      <c r="B1940" s="237">
        <v>20</v>
      </c>
      <c r="C1940" s="238">
        <v>208</v>
      </c>
      <c r="D1940" s="239">
        <v>9</v>
      </c>
      <c r="E1940" s="238">
        <v>0</v>
      </c>
      <c r="F1940" s="237" t="s">
        <v>511</v>
      </c>
      <c r="G1940" s="237" t="s">
        <v>2014</v>
      </c>
      <c r="H1940" s="237" t="s">
        <v>2065</v>
      </c>
      <c r="I1940" s="237"/>
      <c r="J1940" s="51"/>
      <c r="K1940" s="52" t="str">
        <f t="shared" si="340"/>
        <v/>
      </c>
      <c r="L1940" s="81" t="str">
        <f t="shared" si="341"/>
        <v/>
      </c>
      <c r="M1940" s="53" t="str">
        <f>IF(K1940="","",COUNTIF($K$7:K1940,"ﾘｽﾄ１"))</f>
        <v/>
      </c>
      <c r="N1940" s="53" t="str">
        <f t="shared" si="342"/>
        <v/>
      </c>
      <c r="O1940" s="54" t="str">
        <f t="shared" si="343"/>
        <v/>
      </c>
      <c r="P1940" s="53" t="str">
        <f t="shared" si="334"/>
        <v/>
      </c>
      <c r="Q1940" s="52" t="str">
        <f t="shared" si="335"/>
        <v/>
      </c>
      <c r="R1940" s="55" t="str">
        <f t="shared" si="336"/>
        <v/>
      </c>
      <c r="S1940" s="52" t="str">
        <f t="shared" si="344"/>
        <v/>
      </c>
      <c r="T1940" s="81" t="str">
        <f t="shared" si="337"/>
        <v/>
      </c>
      <c r="U1940" s="53" t="str">
        <f>IF(S1940="","",COUNTIF($S$7:S1940,"該当２"))</f>
        <v/>
      </c>
      <c r="V1940" s="56" t="str">
        <f t="shared" si="338"/>
        <v/>
      </c>
      <c r="W1940" s="81" t="str">
        <f t="shared" si="339"/>
        <v/>
      </c>
      <c r="X1940" s="53" t="str">
        <f>IF(V1940="","",COUNTIF($V$7:V1940,"該当３"))</f>
        <v/>
      </c>
    </row>
    <row r="1941" spans="1:24">
      <c r="A1941" s="237">
        <v>2020809001</v>
      </c>
      <c r="B1941" s="237">
        <v>20</v>
      </c>
      <c r="C1941" s="238">
        <v>208</v>
      </c>
      <c r="D1941" s="239">
        <v>9</v>
      </c>
      <c r="E1941" s="238">
        <v>1</v>
      </c>
      <c r="F1941" s="237" t="s">
        <v>511</v>
      </c>
      <c r="G1941" s="237" t="s">
        <v>2014</v>
      </c>
      <c r="H1941" s="237" t="s">
        <v>2065</v>
      </c>
      <c r="I1941" s="237" t="s">
        <v>2066</v>
      </c>
      <c r="J1941" s="51"/>
      <c r="K1941" s="52" t="str">
        <f t="shared" si="340"/>
        <v/>
      </c>
      <c r="L1941" s="81" t="str">
        <f t="shared" si="341"/>
        <v/>
      </c>
      <c r="M1941" s="53" t="str">
        <f>IF(K1941="","",COUNTIF($K$7:K1941,"ﾘｽﾄ１"))</f>
        <v/>
      </c>
      <c r="N1941" s="53" t="str">
        <f t="shared" si="342"/>
        <v/>
      </c>
      <c r="O1941" s="54" t="str">
        <f t="shared" si="343"/>
        <v/>
      </c>
      <c r="P1941" s="53" t="str">
        <f t="shared" si="334"/>
        <v/>
      </c>
      <c r="Q1941" s="52" t="str">
        <f t="shared" si="335"/>
        <v/>
      </c>
      <c r="R1941" s="55" t="str">
        <f t="shared" si="336"/>
        <v/>
      </c>
      <c r="S1941" s="52" t="str">
        <f t="shared" si="344"/>
        <v/>
      </c>
      <c r="T1941" s="81" t="str">
        <f t="shared" si="337"/>
        <v/>
      </c>
      <c r="U1941" s="53" t="str">
        <f>IF(S1941="","",COUNTIF($S$7:S1941,"該当２"))</f>
        <v/>
      </c>
      <c r="V1941" s="56" t="str">
        <f t="shared" si="338"/>
        <v/>
      </c>
      <c r="W1941" s="81" t="str">
        <f t="shared" si="339"/>
        <v/>
      </c>
      <c r="X1941" s="53" t="str">
        <f>IF(V1941="","",COUNTIF($V$7:V1941,"該当３"))</f>
        <v/>
      </c>
    </row>
    <row r="1942" spans="1:24">
      <c r="A1942" s="237">
        <v>2020900000</v>
      </c>
      <c r="B1942" s="237">
        <v>20</v>
      </c>
      <c r="C1942" s="238">
        <v>209</v>
      </c>
      <c r="D1942" s="239">
        <v>0</v>
      </c>
      <c r="E1942" s="238">
        <v>0</v>
      </c>
      <c r="F1942" s="237" t="s">
        <v>511</v>
      </c>
      <c r="G1942" s="237" t="s">
        <v>2067</v>
      </c>
      <c r="H1942" s="237"/>
      <c r="I1942" s="237"/>
      <c r="J1942" s="51"/>
      <c r="K1942" s="52" t="str">
        <f t="shared" si="340"/>
        <v>ﾘｽﾄ１</v>
      </c>
      <c r="L1942" s="81" t="str">
        <f t="shared" si="341"/>
        <v>伊那市</v>
      </c>
      <c r="M1942" s="53">
        <f>IF(K1942="","",COUNTIF($K$7:K1942,"ﾘｽﾄ１"))</f>
        <v>9</v>
      </c>
      <c r="N1942" s="53" t="str">
        <f t="shared" si="342"/>
        <v/>
      </c>
      <c r="O1942" s="54" t="str">
        <f t="shared" si="343"/>
        <v/>
      </c>
      <c r="P1942" s="53" t="str">
        <f t="shared" si="334"/>
        <v/>
      </c>
      <c r="Q1942" s="52" t="str">
        <f t="shared" si="335"/>
        <v/>
      </c>
      <c r="R1942" s="55" t="str">
        <f t="shared" si="336"/>
        <v/>
      </c>
      <c r="S1942" s="52" t="str">
        <f t="shared" si="344"/>
        <v/>
      </c>
      <c r="T1942" s="81" t="str">
        <f t="shared" si="337"/>
        <v/>
      </c>
      <c r="U1942" s="53" t="str">
        <f>IF(S1942="","",COUNTIF($S$7:S1942,"該当２"))</f>
        <v/>
      </c>
      <c r="V1942" s="56" t="str">
        <f t="shared" si="338"/>
        <v/>
      </c>
      <c r="W1942" s="81" t="str">
        <f t="shared" si="339"/>
        <v/>
      </c>
      <c r="X1942" s="53" t="str">
        <f>IF(V1942="","",COUNTIF($V$7:V1942,"該当３"))</f>
        <v/>
      </c>
    </row>
    <row r="1943" spans="1:24">
      <c r="A1943" s="237">
        <v>2020901000</v>
      </c>
      <c r="B1943" s="237">
        <v>20</v>
      </c>
      <c r="C1943" s="238">
        <v>209</v>
      </c>
      <c r="D1943" s="239">
        <v>1</v>
      </c>
      <c r="E1943" s="238">
        <v>0</v>
      </c>
      <c r="F1943" s="237" t="s">
        <v>511</v>
      </c>
      <c r="G1943" s="237" t="s">
        <v>2067</v>
      </c>
      <c r="H1943" s="237" t="s">
        <v>2068</v>
      </c>
      <c r="I1943" s="237"/>
      <c r="J1943" s="51"/>
      <c r="K1943" s="52" t="str">
        <f t="shared" si="340"/>
        <v/>
      </c>
      <c r="L1943" s="81" t="str">
        <f t="shared" si="341"/>
        <v/>
      </c>
      <c r="M1943" s="53" t="str">
        <f>IF(K1943="","",COUNTIF($K$7:K1943,"ﾘｽﾄ１"))</f>
        <v/>
      </c>
      <c r="N1943" s="53" t="str">
        <f t="shared" si="342"/>
        <v/>
      </c>
      <c r="O1943" s="54" t="str">
        <f t="shared" si="343"/>
        <v/>
      </c>
      <c r="P1943" s="53" t="str">
        <f t="shared" si="334"/>
        <v/>
      </c>
      <c r="Q1943" s="52" t="str">
        <f t="shared" si="335"/>
        <v/>
      </c>
      <c r="R1943" s="55" t="str">
        <f t="shared" si="336"/>
        <v/>
      </c>
      <c r="S1943" s="52" t="str">
        <f t="shared" si="344"/>
        <v/>
      </c>
      <c r="T1943" s="81" t="str">
        <f t="shared" si="337"/>
        <v/>
      </c>
      <c r="U1943" s="53" t="str">
        <f>IF(S1943="","",COUNTIF($S$7:S1943,"該当２"))</f>
        <v/>
      </c>
      <c r="V1943" s="56" t="str">
        <f t="shared" si="338"/>
        <v/>
      </c>
      <c r="W1943" s="81" t="str">
        <f t="shared" si="339"/>
        <v/>
      </c>
      <c r="X1943" s="53" t="str">
        <f>IF(V1943="","",COUNTIF($V$7:V1943,"該当３"))</f>
        <v/>
      </c>
    </row>
    <row r="1944" spans="1:24">
      <c r="A1944" s="237">
        <v>2020901001</v>
      </c>
      <c r="B1944" s="237">
        <v>20</v>
      </c>
      <c r="C1944" s="238">
        <v>209</v>
      </c>
      <c r="D1944" s="239">
        <v>1</v>
      </c>
      <c r="E1944" s="238">
        <v>1</v>
      </c>
      <c r="F1944" s="237" t="s">
        <v>511</v>
      </c>
      <c r="G1944" s="237" t="s">
        <v>2067</v>
      </c>
      <c r="H1944" s="237" t="s">
        <v>2068</v>
      </c>
      <c r="I1944" s="237" t="s">
        <v>465</v>
      </c>
      <c r="J1944" s="51"/>
      <c r="K1944" s="52" t="str">
        <f t="shared" si="340"/>
        <v/>
      </c>
      <c r="L1944" s="81" t="str">
        <f t="shared" si="341"/>
        <v/>
      </c>
      <c r="M1944" s="53" t="str">
        <f>IF(K1944="","",COUNTIF($K$7:K1944,"ﾘｽﾄ１"))</f>
        <v/>
      </c>
      <c r="N1944" s="53" t="str">
        <f t="shared" si="342"/>
        <v/>
      </c>
      <c r="O1944" s="54" t="str">
        <f t="shared" si="343"/>
        <v/>
      </c>
      <c r="P1944" s="53" t="str">
        <f t="shared" si="334"/>
        <v/>
      </c>
      <c r="Q1944" s="52" t="str">
        <f t="shared" si="335"/>
        <v/>
      </c>
      <c r="R1944" s="55" t="str">
        <f t="shared" si="336"/>
        <v/>
      </c>
      <c r="S1944" s="52" t="str">
        <f t="shared" si="344"/>
        <v/>
      </c>
      <c r="T1944" s="81" t="str">
        <f t="shared" si="337"/>
        <v/>
      </c>
      <c r="U1944" s="53" t="str">
        <f>IF(S1944="","",COUNTIF($S$7:S1944,"該当２"))</f>
        <v/>
      </c>
      <c r="V1944" s="56" t="str">
        <f t="shared" si="338"/>
        <v/>
      </c>
      <c r="W1944" s="81" t="str">
        <f t="shared" si="339"/>
        <v/>
      </c>
      <c r="X1944" s="53" t="str">
        <f>IF(V1944="","",COUNTIF($V$7:V1944,"該当３"))</f>
        <v/>
      </c>
    </row>
    <row r="1945" spans="1:24">
      <c r="A1945" s="237">
        <v>2020901002</v>
      </c>
      <c r="B1945" s="237">
        <v>20</v>
      </c>
      <c r="C1945" s="238">
        <v>209</v>
      </c>
      <c r="D1945" s="239">
        <v>1</v>
      </c>
      <c r="E1945" s="238">
        <v>2</v>
      </c>
      <c r="F1945" s="237" t="s">
        <v>511</v>
      </c>
      <c r="G1945" s="237" t="s">
        <v>2067</v>
      </c>
      <c r="H1945" s="237" t="s">
        <v>2068</v>
      </c>
      <c r="I1945" s="237" t="s">
        <v>2069</v>
      </c>
      <c r="J1945" s="51"/>
      <c r="K1945" s="52" t="str">
        <f t="shared" si="340"/>
        <v/>
      </c>
      <c r="L1945" s="81" t="str">
        <f t="shared" si="341"/>
        <v/>
      </c>
      <c r="M1945" s="53" t="str">
        <f>IF(K1945="","",COUNTIF($K$7:K1945,"ﾘｽﾄ１"))</f>
        <v/>
      </c>
      <c r="N1945" s="53" t="str">
        <f t="shared" si="342"/>
        <v/>
      </c>
      <c r="O1945" s="54" t="str">
        <f t="shared" si="343"/>
        <v/>
      </c>
      <c r="P1945" s="53" t="str">
        <f t="shared" si="334"/>
        <v/>
      </c>
      <c r="Q1945" s="52" t="str">
        <f t="shared" si="335"/>
        <v/>
      </c>
      <c r="R1945" s="55" t="str">
        <f t="shared" si="336"/>
        <v/>
      </c>
      <c r="S1945" s="52" t="str">
        <f t="shared" si="344"/>
        <v/>
      </c>
      <c r="T1945" s="81" t="str">
        <f t="shared" si="337"/>
        <v/>
      </c>
      <c r="U1945" s="53" t="str">
        <f>IF(S1945="","",COUNTIF($S$7:S1945,"該当２"))</f>
        <v/>
      </c>
      <c r="V1945" s="56" t="str">
        <f t="shared" si="338"/>
        <v/>
      </c>
      <c r="W1945" s="81" t="str">
        <f t="shared" si="339"/>
        <v/>
      </c>
      <c r="X1945" s="53" t="str">
        <f>IF(V1945="","",COUNTIF($V$7:V1945,"該当３"))</f>
        <v/>
      </c>
    </row>
    <row r="1946" spans="1:24">
      <c r="A1946" s="237">
        <v>2020901003</v>
      </c>
      <c r="B1946" s="237">
        <v>20</v>
      </c>
      <c r="C1946" s="238">
        <v>209</v>
      </c>
      <c r="D1946" s="239">
        <v>1</v>
      </c>
      <c r="E1946" s="238">
        <v>3</v>
      </c>
      <c r="F1946" s="237" t="s">
        <v>511</v>
      </c>
      <c r="G1946" s="237" t="s">
        <v>2067</v>
      </c>
      <c r="H1946" s="237" t="s">
        <v>2068</v>
      </c>
      <c r="I1946" s="237" t="s">
        <v>2070</v>
      </c>
      <c r="J1946" s="51"/>
      <c r="K1946" s="52" t="str">
        <f t="shared" si="340"/>
        <v/>
      </c>
      <c r="L1946" s="81" t="str">
        <f t="shared" si="341"/>
        <v/>
      </c>
      <c r="M1946" s="53" t="str">
        <f>IF(K1946="","",COUNTIF($K$7:K1946,"ﾘｽﾄ１"))</f>
        <v/>
      </c>
      <c r="N1946" s="53" t="str">
        <f t="shared" si="342"/>
        <v/>
      </c>
      <c r="O1946" s="54" t="str">
        <f t="shared" si="343"/>
        <v/>
      </c>
      <c r="P1946" s="53" t="str">
        <f t="shared" si="334"/>
        <v/>
      </c>
      <c r="Q1946" s="52" t="str">
        <f t="shared" si="335"/>
        <v/>
      </c>
      <c r="R1946" s="55" t="str">
        <f t="shared" si="336"/>
        <v/>
      </c>
      <c r="S1946" s="52" t="str">
        <f t="shared" si="344"/>
        <v/>
      </c>
      <c r="T1946" s="81" t="str">
        <f t="shared" si="337"/>
        <v/>
      </c>
      <c r="U1946" s="53" t="str">
        <f>IF(S1946="","",COUNTIF($S$7:S1946,"該当２"))</f>
        <v/>
      </c>
      <c r="V1946" s="56" t="str">
        <f t="shared" si="338"/>
        <v/>
      </c>
      <c r="W1946" s="81" t="str">
        <f t="shared" si="339"/>
        <v/>
      </c>
      <c r="X1946" s="53" t="str">
        <f>IF(V1946="","",COUNTIF($V$7:V1946,"該当３"))</f>
        <v/>
      </c>
    </row>
    <row r="1947" spans="1:24">
      <c r="A1947" s="237">
        <v>2020901004</v>
      </c>
      <c r="B1947" s="237">
        <v>20</v>
      </c>
      <c r="C1947" s="238">
        <v>209</v>
      </c>
      <c r="D1947" s="239">
        <v>1</v>
      </c>
      <c r="E1947" s="238">
        <v>4</v>
      </c>
      <c r="F1947" s="237" t="s">
        <v>511</v>
      </c>
      <c r="G1947" s="237" t="s">
        <v>2067</v>
      </c>
      <c r="H1947" s="237" t="s">
        <v>2068</v>
      </c>
      <c r="I1947" s="237" t="s">
        <v>2071</v>
      </c>
      <c r="J1947" s="51"/>
      <c r="K1947" s="52" t="str">
        <f t="shared" si="340"/>
        <v/>
      </c>
      <c r="L1947" s="81" t="str">
        <f t="shared" si="341"/>
        <v/>
      </c>
      <c r="M1947" s="53" t="str">
        <f>IF(K1947="","",COUNTIF($K$7:K1947,"ﾘｽﾄ１"))</f>
        <v/>
      </c>
      <c r="N1947" s="53" t="str">
        <f t="shared" si="342"/>
        <v/>
      </c>
      <c r="O1947" s="54" t="str">
        <f t="shared" si="343"/>
        <v/>
      </c>
      <c r="P1947" s="53" t="str">
        <f t="shared" si="334"/>
        <v/>
      </c>
      <c r="Q1947" s="52" t="str">
        <f t="shared" si="335"/>
        <v/>
      </c>
      <c r="R1947" s="55" t="str">
        <f t="shared" si="336"/>
        <v/>
      </c>
      <c r="S1947" s="52" t="str">
        <f t="shared" si="344"/>
        <v/>
      </c>
      <c r="T1947" s="81" t="str">
        <f t="shared" si="337"/>
        <v/>
      </c>
      <c r="U1947" s="53" t="str">
        <f>IF(S1947="","",COUNTIF($S$7:S1947,"該当２"))</f>
        <v/>
      </c>
      <c r="V1947" s="56" t="str">
        <f t="shared" si="338"/>
        <v/>
      </c>
      <c r="W1947" s="81" t="str">
        <f t="shared" si="339"/>
        <v/>
      </c>
      <c r="X1947" s="53" t="str">
        <f>IF(V1947="","",COUNTIF($V$7:V1947,"該当３"))</f>
        <v/>
      </c>
    </row>
    <row r="1948" spans="1:24">
      <c r="A1948" s="237">
        <v>2020901005</v>
      </c>
      <c r="B1948" s="237">
        <v>20</v>
      </c>
      <c r="C1948" s="238">
        <v>209</v>
      </c>
      <c r="D1948" s="239">
        <v>1</v>
      </c>
      <c r="E1948" s="238">
        <v>5</v>
      </c>
      <c r="F1948" s="237" t="s">
        <v>511</v>
      </c>
      <c r="G1948" s="237" t="s">
        <v>2067</v>
      </c>
      <c r="H1948" s="237" t="s">
        <v>2068</v>
      </c>
      <c r="I1948" s="237" t="s">
        <v>1862</v>
      </c>
      <c r="J1948" s="51"/>
      <c r="K1948" s="52" t="str">
        <f t="shared" si="340"/>
        <v/>
      </c>
      <c r="L1948" s="81" t="str">
        <f t="shared" si="341"/>
        <v/>
      </c>
      <c r="M1948" s="53" t="str">
        <f>IF(K1948="","",COUNTIF($K$7:K1948,"ﾘｽﾄ１"))</f>
        <v/>
      </c>
      <c r="N1948" s="53" t="str">
        <f t="shared" si="342"/>
        <v/>
      </c>
      <c r="O1948" s="54" t="str">
        <f t="shared" si="343"/>
        <v/>
      </c>
      <c r="P1948" s="53" t="str">
        <f t="shared" si="334"/>
        <v/>
      </c>
      <c r="Q1948" s="52" t="str">
        <f t="shared" si="335"/>
        <v/>
      </c>
      <c r="R1948" s="55" t="str">
        <f t="shared" si="336"/>
        <v/>
      </c>
      <c r="S1948" s="52" t="str">
        <f t="shared" si="344"/>
        <v/>
      </c>
      <c r="T1948" s="81" t="str">
        <f t="shared" si="337"/>
        <v/>
      </c>
      <c r="U1948" s="53" t="str">
        <f>IF(S1948="","",COUNTIF($S$7:S1948,"該当２"))</f>
        <v/>
      </c>
      <c r="V1948" s="56" t="str">
        <f t="shared" si="338"/>
        <v/>
      </c>
      <c r="W1948" s="81" t="str">
        <f t="shared" si="339"/>
        <v/>
      </c>
      <c r="X1948" s="53" t="str">
        <f>IF(V1948="","",COUNTIF($V$7:V1948,"該当３"))</f>
        <v/>
      </c>
    </row>
    <row r="1949" spans="1:24">
      <c r="A1949" s="237">
        <v>2020901006</v>
      </c>
      <c r="B1949" s="237">
        <v>20</v>
      </c>
      <c r="C1949" s="238">
        <v>209</v>
      </c>
      <c r="D1949" s="239">
        <v>1</v>
      </c>
      <c r="E1949" s="238">
        <v>6</v>
      </c>
      <c r="F1949" s="237" t="s">
        <v>511</v>
      </c>
      <c r="G1949" s="237" t="s">
        <v>2067</v>
      </c>
      <c r="H1949" s="237" t="s">
        <v>2068</v>
      </c>
      <c r="I1949" s="237" t="s">
        <v>2072</v>
      </c>
      <c r="J1949" s="51"/>
      <c r="K1949" s="52" t="str">
        <f t="shared" si="340"/>
        <v/>
      </c>
      <c r="L1949" s="81" t="str">
        <f t="shared" si="341"/>
        <v/>
      </c>
      <c r="M1949" s="53" t="str">
        <f>IF(K1949="","",COUNTIF($K$7:K1949,"ﾘｽﾄ１"))</f>
        <v/>
      </c>
      <c r="N1949" s="53" t="str">
        <f t="shared" si="342"/>
        <v/>
      </c>
      <c r="O1949" s="54" t="str">
        <f t="shared" si="343"/>
        <v/>
      </c>
      <c r="P1949" s="53" t="str">
        <f t="shared" si="334"/>
        <v/>
      </c>
      <c r="Q1949" s="52" t="str">
        <f t="shared" si="335"/>
        <v/>
      </c>
      <c r="R1949" s="55" t="str">
        <f t="shared" si="336"/>
        <v/>
      </c>
      <c r="S1949" s="52" t="str">
        <f t="shared" si="344"/>
        <v/>
      </c>
      <c r="T1949" s="81" t="str">
        <f t="shared" si="337"/>
        <v/>
      </c>
      <c r="U1949" s="53" t="str">
        <f>IF(S1949="","",COUNTIF($S$7:S1949,"該当２"))</f>
        <v/>
      </c>
      <c r="V1949" s="56" t="str">
        <f t="shared" si="338"/>
        <v/>
      </c>
      <c r="W1949" s="81" t="str">
        <f t="shared" si="339"/>
        <v/>
      </c>
      <c r="X1949" s="53" t="str">
        <f>IF(V1949="","",COUNTIF($V$7:V1949,"該当３"))</f>
        <v/>
      </c>
    </row>
    <row r="1950" spans="1:24">
      <c r="A1950" s="237">
        <v>2020901007</v>
      </c>
      <c r="B1950" s="237">
        <v>20</v>
      </c>
      <c r="C1950" s="238">
        <v>209</v>
      </c>
      <c r="D1950" s="239">
        <v>1</v>
      </c>
      <c r="E1950" s="238">
        <v>7</v>
      </c>
      <c r="F1950" s="237" t="s">
        <v>511</v>
      </c>
      <c r="G1950" s="237" t="s">
        <v>2067</v>
      </c>
      <c r="H1950" s="237" t="s">
        <v>2068</v>
      </c>
      <c r="I1950" s="237" t="s">
        <v>2073</v>
      </c>
      <c r="J1950" s="51"/>
      <c r="K1950" s="52" t="str">
        <f t="shared" si="340"/>
        <v/>
      </c>
      <c r="L1950" s="81" t="str">
        <f t="shared" si="341"/>
        <v/>
      </c>
      <c r="M1950" s="53" t="str">
        <f>IF(K1950="","",COUNTIF($K$7:K1950,"ﾘｽﾄ１"))</f>
        <v/>
      </c>
      <c r="N1950" s="53" t="str">
        <f t="shared" si="342"/>
        <v/>
      </c>
      <c r="O1950" s="54" t="str">
        <f t="shared" si="343"/>
        <v/>
      </c>
      <c r="P1950" s="53" t="str">
        <f t="shared" si="334"/>
        <v/>
      </c>
      <c r="Q1950" s="52" t="str">
        <f t="shared" si="335"/>
        <v/>
      </c>
      <c r="R1950" s="55" t="str">
        <f t="shared" si="336"/>
        <v/>
      </c>
      <c r="S1950" s="52" t="str">
        <f t="shared" si="344"/>
        <v/>
      </c>
      <c r="T1950" s="81" t="str">
        <f t="shared" si="337"/>
        <v/>
      </c>
      <c r="U1950" s="53" t="str">
        <f>IF(S1950="","",COUNTIF($S$7:S1950,"該当２"))</f>
        <v/>
      </c>
      <c r="V1950" s="56" t="str">
        <f t="shared" si="338"/>
        <v/>
      </c>
      <c r="W1950" s="81" t="str">
        <f t="shared" si="339"/>
        <v/>
      </c>
      <c r="X1950" s="53" t="str">
        <f>IF(V1950="","",COUNTIF($V$7:V1950,"該当３"))</f>
        <v/>
      </c>
    </row>
    <row r="1951" spans="1:24">
      <c r="A1951" s="237">
        <v>2020901008</v>
      </c>
      <c r="B1951" s="237">
        <v>20</v>
      </c>
      <c r="C1951" s="238">
        <v>209</v>
      </c>
      <c r="D1951" s="239">
        <v>1</v>
      </c>
      <c r="E1951" s="238">
        <v>8</v>
      </c>
      <c r="F1951" s="237" t="s">
        <v>511</v>
      </c>
      <c r="G1951" s="237" t="s">
        <v>2067</v>
      </c>
      <c r="H1951" s="237" t="s">
        <v>2068</v>
      </c>
      <c r="I1951" s="237" t="s">
        <v>2074</v>
      </c>
      <c r="J1951" s="51"/>
      <c r="K1951" s="52" t="str">
        <f t="shared" si="340"/>
        <v/>
      </c>
      <c r="L1951" s="81" t="str">
        <f t="shared" si="341"/>
        <v/>
      </c>
      <c r="M1951" s="53" t="str">
        <f>IF(K1951="","",COUNTIF($K$7:K1951,"ﾘｽﾄ１"))</f>
        <v/>
      </c>
      <c r="N1951" s="53" t="str">
        <f t="shared" si="342"/>
        <v/>
      </c>
      <c r="O1951" s="54" t="str">
        <f t="shared" si="343"/>
        <v/>
      </c>
      <c r="P1951" s="53" t="str">
        <f t="shared" si="334"/>
        <v/>
      </c>
      <c r="Q1951" s="52" t="str">
        <f t="shared" si="335"/>
        <v/>
      </c>
      <c r="R1951" s="55" t="str">
        <f t="shared" si="336"/>
        <v/>
      </c>
      <c r="S1951" s="52" t="str">
        <f t="shared" si="344"/>
        <v/>
      </c>
      <c r="T1951" s="81" t="str">
        <f t="shared" si="337"/>
        <v/>
      </c>
      <c r="U1951" s="53" t="str">
        <f>IF(S1951="","",COUNTIF($S$7:S1951,"該当２"))</f>
        <v/>
      </c>
      <c r="V1951" s="56" t="str">
        <f t="shared" si="338"/>
        <v/>
      </c>
      <c r="W1951" s="81" t="str">
        <f t="shared" si="339"/>
        <v/>
      </c>
      <c r="X1951" s="53" t="str">
        <f>IF(V1951="","",COUNTIF($V$7:V1951,"該当３"))</f>
        <v/>
      </c>
    </row>
    <row r="1952" spans="1:24">
      <c r="A1952" s="237">
        <v>2020901009</v>
      </c>
      <c r="B1952" s="237">
        <v>20</v>
      </c>
      <c r="C1952" s="238">
        <v>209</v>
      </c>
      <c r="D1952" s="239">
        <v>1</v>
      </c>
      <c r="E1952" s="238">
        <v>9</v>
      </c>
      <c r="F1952" s="237" t="s">
        <v>511</v>
      </c>
      <c r="G1952" s="237" t="s">
        <v>2067</v>
      </c>
      <c r="H1952" s="237" t="s">
        <v>2068</v>
      </c>
      <c r="I1952" s="237" t="s">
        <v>2075</v>
      </c>
      <c r="J1952" s="51"/>
      <c r="K1952" s="52" t="str">
        <f t="shared" si="340"/>
        <v/>
      </c>
      <c r="L1952" s="81" t="str">
        <f t="shared" si="341"/>
        <v/>
      </c>
      <c r="M1952" s="53" t="str">
        <f>IF(K1952="","",COUNTIF($K$7:K1952,"ﾘｽﾄ１"))</f>
        <v/>
      </c>
      <c r="N1952" s="53" t="str">
        <f t="shared" si="342"/>
        <v/>
      </c>
      <c r="O1952" s="54" t="str">
        <f t="shared" si="343"/>
        <v/>
      </c>
      <c r="P1952" s="53" t="str">
        <f t="shared" si="334"/>
        <v/>
      </c>
      <c r="Q1952" s="52" t="str">
        <f t="shared" si="335"/>
        <v/>
      </c>
      <c r="R1952" s="55" t="str">
        <f t="shared" si="336"/>
        <v/>
      </c>
      <c r="S1952" s="52" t="str">
        <f t="shared" si="344"/>
        <v/>
      </c>
      <c r="T1952" s="81" t="str">
        <f t="shared" si="337"/>
        <v/>
      </c>
      <c r="U1952" s="53" t="str">
        <f>IF(S1952="","",COUNTIF($S$7:S1952,"該当２"))</f>
        <v/>
      </c>
      <c r="V1952" s="56" t="str">
        <f t="shared" si="338"/>
        <v/>
      </c>
      <c r="W1952" s="81" t="str">
        <f t="shared" si="339"/>
        <v/>
      </c>
      <c r="X1952" s="53" t="str">
        <f>IF(V1952="","",COUNTIF($V$7:V1952,"該当３"))</f>
        <v/>
      </c>
    </row>
    <row r="1953" spans="1:24">
      <c r="A1953" s="237">
        <v>2020901010</v>
      </c>
      <c r="B1953" s="237">
        <v>20</v>
      </c>
      <c r="C1953" s="238">
        <v>209</v>
      </c>
      <c r="D1953" s="239">
        <v>1</v>
      </c>
      <c r="E1953" s="238">
        <v>10</v>
      </c>
      <c r="F1953" s="237" t="s">
        <v>511</v>
      </c>
      <c r="G1953" s="237" t="s">
        <v>2067</v>
      </c>
      <c r="H1953" s="237" t="s">
        <v>2068</v>
      </c>
      <c r="I1953" s="237" t="s">
        <v>2076</v>
      </c>
      <c r="J1953" s="51"/>
      <c r="K1953" s="52" t="str">
        <f t="shared" si="340"/>
        <v/>
      </c>
      <c r="L1953" s="81" t="str">
        <f t="shared" si="341"/>
        <v/>
      </c>
      <c r="M1953" s="53" t="str">
        <f>IF(K1953="","",COUNTIF($K$7:K1953,"ﾘｽﾄ１"))</f>
        <v/>
      </c>
      <c r="N1953" s="53" t="str">
        <f t="shared" si="342"/>
        <v/>
      </c>
      <c r="O1953" s="54" t="str">
        <f t="shared" si="343"/>
        <v/>
      </c>
      <c r="P1953" s="53" t="str">
        <f t="shared" si="334"/>
        <v/>
      </c>
      <c r="Q1953" s="52" t="str">
        <f t="shared" si="335"/>
        <v/>
      </c>
      <c r="R1953" s="55" t="str">
        <f t="shared" si="336"/>
        <v/>
      </c>
      <c r="S1953" s="52" t="str">
        <f t="shared" si="344"/>
        <v/>
      </c>
      <c r="T1953" s="81" t="str">
        <f t="shared" si="337"/>
        <v/>
      </c>
      <c r="U1953" s="53" t="str">
        <f>IF(S1953="","",COUNTIF($S$7:S1953,"該当２"))</f>
        <v/>
      </c>
      <c r="V1953" s="56" t="str">
        <f t="shared" si="338"/>
        <v/>
      </c>
      <c r="W1953" s="81" t="str">
        <f t="shared" si="339"/>
        <v/>
      </c>
      <c r="X1953" s="53" t="str">
        <f>IF(V1953="","",COUNTIF($V$7:V1953,"該当３"))</f>
        <v/>
      </c>
    </row>
    <row r="1954" spans="1:24">
      <c r="A1954" s="237">
        <v>2020901011</v>
      </c>
      <c r="B1954" s="237">
        <v>20</v>
      </c>
      <c r="C1954" s="238">
        <v>209</v>
      </c>
      <c r="D1954" s="239">
        <v>1</v>
      </c>
      <c r="E1954" s="238">
        <v>11</v>
      </c>
      <c r="F1954" s="237" t="s">
        <v>511</v>
      </c>
      <c r="G1954" s="237" t="s">
        <v>2067</v>
      </c>
      <c r="H1954" s="237" t="s">
        <v>2068</v>
      </c>
      <c r="I1954" s="237" t="s">
        <v>571</v>
      </c>
      <c r="J1954" s="51"/>
      <c r="K1954" s="52" t="str">
        <f t="shared" si="340"/>
        <v/>
      </c>
      <c r="L1954" s="81" t="str">
        <f t="shared" si="341"/>
        <v/>
      </c>
      <c r="M1954" s="53" t="str">
        <f>IF(K1954="","",COUNTIF($K$7:K1954,"ﾘｽﾄ１"))</f>
        <v/>
      </c>
      <c r="N1954" s="53" t="str">
        <f t="shared" si="342"/>
        <v/>
      </c>
      <c r="O1954" s="54" t="str">
        <f t="shared" si="343"/>
        <v/>
      </c>
      <c r="P1954" s="53" t="str">
        <f t="shared" si="334"/>
        <v/>
      </c>
      <c r="Q1954" s="52" t="str">
        <f t="shared" si="335"/>
        <v/>
      </c>
      <c r="R1954" s="55" t="str">
        <f t="shared" si="336"/>
        <v/>
      </c>
      <c r="S1954" s="52" t="str">
        <f t="shared" si="344"/>
        <v/>
      </c>
      <c r="T1954" s="81" t="str">
        <f t="shared" si="337"/>
        <v/>
      </c>
      <c r="U1954" s="53" t="str">
        <f>IF(S1954="","",COUNTIF($S$7:S1954,"該当２"))</f>
        <v/>
      </c>
      <c r="V1954" s="56" t="str">
        <f t="shared" si="338"/>
        <v/>
      </c>
      <c r="W1954" s="81" t="str">
        <f t="shared" si="339"/>
        <v/>
      </c>
      <c r="X1954" s="53" t="str">
        <f>IF(V1954="","",COUNTIF($V$7:V1954,"該当３"))</f>
        <v/>
      </c>
    </row>
    <row r="1955" spans="1:24">
      <c r="A1955" s="237">
        <v>2020901012</v>
      </c>
      <c r="B1955" s="237">
        <v>20</v>
      </c>
      <c r="C1955" s="238">
        <v>209</v>
      </c>
      <c r="D1955" s="239">
        <v>1</v>
      </c>
      <c r="E1955" s="238">
        <v>12</v>
      </c>
      <c r="F1955" s="237" t="s">
        <v>511</v>
      </c>
      <c r="G1955" s="237" t="s">
        <v>2067</v>
      </c>
      <c r="H1955" s="237" t="s">
        <v>2068</v>
      </c>
      <c r="I1955" s="237" t="s">
        <v>504</v>
      </c>
      <c r="J1955" s="51"/>
      <c r="K1955" s="52" t="str">
        <f t="shared" si="340"/>
        <v/>
      </c>
      <c r="L1955" s="81" t="str">
        <f t="shared" si="341"/>
        <v/>
      </c>
      <c r="M1955" s="53" t="str">
        <f>IF(K1955="","",COUNTIF($K$7:K1955,"ﾘｽﾄ１"))</f>
        <v/>
      </c>
      <c r="N1955" s="53" t="str">
        <f t="shared" si="342"/>
        <v/>
      </c>
      <c r="O1955" s="54" t="str">
        <f t="shared" si="343"/>
        <v/>
      </c>
      <c r="P1955" s="53" t="str">
        <f t="shared" si="334"/>
        <v/>
      </c>
      <c r="Q1955" s="52" t="str">
        <f t="shared" si="335"/>
        <v/>
      </c>
      <c r="R1955" s="55" t="str">
        <f t="shared" si="336"/>
        <v/>
      </c>
      <c r="S1955" s="52" t="str">
        <f t="shared" si="344"/>
        <v/>
      </c>
      <c r="T1955" s="81" t="str">
        <f t="shared" si="337"/>
        <v/>
      </c>
      <c r="U1955" s="53" t="str">
        <f>IF(S1955="","",COUNTIF($S$7:S1955,"該当２"))</f>
        <v/>
      </c>
      <c r="V1955" s="56" t="str">
        <f t="shared" si="338"/>
        <v/>
      </c>
      <c r="W1955" s="81" t="str">
        <f t="shared" si="339"/>
        <v/>
      </c>
      <c r="X1955" s="53" t="str">
        <f>IF(V1955="","",COUNTIF($V$7:V1955,"該当３"))</f>
        <v/>
      </c>
    </row>
    <row r="1956" spans="1:24">
      <c r="A1956" s="237">
        <v>2020901013</v>
      </c>
      <c r="B1956" s="237">
        <v>20</v>
      </c>
      <c r="C1956" s="238">
        <v>209</v>
      </c>
      <c r="D1956" s="239">
        <v>1</v>
      </c>
      <c r="E1956" s="238">
        <v>13</v>
      </c>
      <c r="F1956" s="237" t="s">
        <v>511</v>
      </c>
      <c r="G1956" s="237" t="s">
        <v>2067</v>
      </c>
      <c r="H1956" s="237" t="s">
        <v>2068</v>
      </c>
      <c r="I1956" s="237" t="s">
        <v>2077</v>
      </c>
      <c r="J1956" s="51"/>
      <c r="K1956" s="52" t="str">
        <f t="shared" si="340"/>
        <v/>
      </c>
      <c r="L1956" s="81" t="str">
        <f t="shared" si="341"/>
        <v/>
      </c>
      <c r="M1956" s="53" t="str">
        <f>IF(K1956="","",COUNTIF($K$7:K1956,"ﾘｽﾄ１"))</f>
        <v/>
      </c>
      <c r="N1956" s="53" t="str">
        <f t="shared" si="342"/>
        <v/>
      </c>
      <c r="O1956" s="54" t="str">
        <f t="shared" si="343"/>
        <v/>
      </c>
      <c r="P1956" s="53" t="str">
        <f t="shared" si="334"/>
        <v/>
      </c>
      <c r="Q1956" s="52" t="str">
        <f t="shared" si="335"/>
        <v/>
      </c>
      <c r="R1956" s="55" t="str">
        <f t="shared" si="336"/>
        <v/>
      </c>
      <c r="S1956" s="52" t="str">
        <f t="shared" si="344"/>
        <v/>
      </c>
      <c r="T1956" s="81" t="str">
        <f t="shared" si="337"/>
        <v/>
      </c>
      <c r="U1956" s="53" t="str">
        <f>IF(S1956="","",COUNTIF($S$7:S1956,"該当２"))</f>
        <v/>
      </c>
      <c r="V1956" s="56" t="str">
        <f t="shared" si="338"/>
        <v/>
      </c>
      <c r="W1956" s="81" t="str">
        <f t="shared" si="339"/>
        <v/>
      </c>
      <c r="X1956" s="53" t="str">
        <f>IF(V1956="","",COUNTIF($V$7:V1956,"該当３"))</f>
        <v/>
      </c>
    </row>
    <row r="1957" spans="1:24">
      <c r="A1957" s="237">
        <v>2020901014</v>
      </c>
      <c r="B1957" s="237">
        <v>20</v>
      </c>
      <c r="C1957" s="238">
        <v>209</v>
      </c>
      <c r="D1957" s="239">
        <v>1</v>
      </c>
      <c r="E1957" s="238">
        <v>14</v>
      </c>
      <c r="F1957" s="237" t="s">
        <v>511</v>
      </c>
      <c r="G1957" s="237" t="s">
        <v>2067</v>
      </c>
      <c r="H1957" s="237" t="s">
        <v>2068</v>
      </c>
      <c r="I1957" s="237" t="s">
        <v>2078</v>
      </c>
      <c r="J1957" s="51"/>
      <c r="K1957" s="52" t="str">
        <f t="shared" si="340"/>
        <v/>
      </c>
      <c r="L1957" s="81" t="str">
        <f t="shared" si="341"/>
        <v/>
      </c>
      <c r="M1957" s="53" t="str">
        <f>IF(K1957="","",COUNTIF($K$7:K1957,"ﾘｽﾄ１"))</f>
        <v/>
      </c>
      <c r="N1957" s="53" t="str">
        <f t="shared" si="342"/>
        <v/>
      </c>
      <c r="O1957" s="54" t="str">
        <f t="shared" si="343"/>
        <v/>
      </c>
      <c r="P1957" s="53" t="str">
        <f t="shared" si="334"/>
        <v/>
      </c>
      <c r="Q1957" s="52" t="str">
        <f t="shared" si="335"/>
        <v/>
      </c>
      <c r="R1957" s="55" t="str">
        <f t="shared" si="336"/>
        <v/>
      </c>
      <c r="S1957" s="52" t="str">
        <f t="shared" si="344"/>
        <v/>
      </c>
      <c r="T1957" s="81" t="str">
        <f t="shared" si="337"/>
        <v/>
      </c>
      <c r="U1957" s="53" t="str">
        <f>IF(S1957="","",COUNTIF($S$7:S1957,"該当２"))</f>
        <v/>
      </c>
      <c r="V1957" s="56" t="str">
        <f t="shared" si="338"/>
        <v/>
      </c>
      <c r="W1957" s="81" t="str">
        <f t="shared" si="339"/>
        <v/>
      </c>
      <c r="X1957" s="53" t="str">
        <f>IF(V1957="","",COUNTIF($V$7:V1957,"該当３"))</f>
        <v/>
      </c>
    </row>
    <row r="1958" spans="1:24">
      <c r="A1958" s="237">
        <v>2020901015</v>
      </c>
      <c r="B1958" s="237">
        <v>20</v>
      </c>
      <c r="C1958" s="238">
        <v>209</v>
      </c>
      <c r="D1958" s="239">
        <v>1</v>
      </c>
      <c r="E1958" s="238">
        <v>15</v>
      </c>
      <c r="F1958" s="237" t="s">
        <v>511</v>
      </c>
      <c r="G1958" s="237" t="s">
        <v>2067</v>
      </c>
      <c r="H1958" s="237" t="s">
        <v>2068</v>
      </c>
      <c r="I1958" s="237" t="s">
        <v>353</v>
      </c>
      <c r="J1958" s="51"/>
      <c r="K1958" s="52" t="str">
        <f t="shared" si="340"/>
        <v/>
      </c>
      <c r="L1958" s="81" t="str">
        <f t="shared" si="341"/>
        <v/>
      </c>
      <c r="M1958" s="53" t="str">
        <f>IF(K1958="","",COUNTIF($K$7:K1958,"ﾘｽﾄ１"))</f>
        <v/>
      </c>
      <c r="N1958" s="53" t="str">
        <f t="shared" si="342"/>
        <v/>
      </c>
      <c r="O1958" s="54" t="str">
        <f t="shared" si="343"/>
        <v/>
      </c>
      <c r="P1958" s="53" t="str">
        <f t="shared" si="334"/>
        <v/>
      </c>
      <c r="Q1958" s="52" t="str">
        <f t="shared" si="335"/>
        <v/>
      </c>
      <c r="R1958" s="55" t="str">
        <f t="shared" si="336"/>
        <v/>
      </c>
      <c r="S1958" s="52" t="str">
        <f t="shared" si="344"/>
        <v/>
      </c>
      <c r="T1958" s="81" t="str">
        <f t="shared" si="337"/>
        <v/>
      </c>
      <c r="U1958" s="53" t="str">
        <f>IF(S1958="","",COUNTIF($S$7:S1958,"該当２"))</f>
        <v/>
      </c>
      <c r="V1958" s="56" t="str">
        <f t="shared" si="338"/>
        <v/>
      </c>
      <c r="W1958" s="81" t="str">
        <f t="shared" si="339"/>
        <v/>
      </c>
      <c r="X1958" s="53" t="str">
        <f>IF(V1958="","",COUNTIF($V$7:V1958,"該当３"))</f>
        <v/>
      </c>
    </row>
    <row r="1959" spans="1:24">
      <c r="A1959" s="237">
        <v>2020901016</v>
      </c>
      <c r="B1959" s="237">
        <v>20</v>
      </c>
      <c r="C1959" s="238">
        <v>209</v>
      </c>
      <c r="D1959" s="239">
        <v>1</v>
      </c>
      <c r="E1959" s="238">
        <v>16</v>
      </c>
      <c r="F1959" s="237" t="s">
        <v>511</v>
      </c>
      <c r="G1959" s="237" t="s">
        <v>2067</v>
      </c>
      <c r="H1959" s="237" t="s">
        <v>2068</v>
      </c>
      <c r="I1959" s="237" t="s">
        <v>2079</v>
      </c>
      <c r="J1959" s="51"/>
      <c r="K1959" s="52" t="str">
        <f t="shared" si="340"/>
        <v/>
      </c>
      <c r="L1959" s="81" t="str">
        <f t="shared" si="341"/>
        <v/>
      </c>
      <c r="M1959" s="53" t="str">
        <f>IF(K1959="","",COUNTIF($K$7:K1959,"ﾘｽﾄ１"))</f>
        <v/>
      </c>
      <c r="N1959" s="53" t="str">
        <f t="shared" si="342"/>
        <v/>
      </c>
      <c r="O1959" s="54" t="str">
        <f t="shared" si="343"/>
        <v/>
      </c>
      <c r="P1959" s="53" t="str">
        <f t="shared" si="334"/>
        <v/>
      </c>
      <c r="Q1959" s="52" t="str">
        <f t="shared" si="335"/>
        <v/>
      </c>
      <c r="R1959" s="55" t="str">
        <f t="shared" si="336"/>
        <v/>
      </c>
      <c r="S1959" s="52" t="str">
        <f t="shared" si="344"/>
        <v/>
      </c>
      <c r="T1959" s="81" t="str">
        <f t="shared" si="337"/>
        <v/>
      </c>
      <c r="U1959" s="53" t="str">
        <f>IF(S1959="","",COUNTIF($S$7:S1959,"該当２"))</f>
        <v/>
      </c>
      <c r="V1959" s="56" t="str">
        <f t="shared" si="338"/>
        <v/>
      </c>
      <c r="W1959" s="81" t="str">
        <f t="shared" si="339"/>
        <v/>
      </c>
      <c r="X1959" s="53" t="str">
        <f>IF(V1959="","",COUNTIF($V$7:V1959,"該当３"))</f>
        <v/>
      </c>
    </row>
    <row r="1960" spans="1:24">
      <c r="A1960" s="237">
        <v>2020901017</v>
      </c>
      <c r="B1960" s="237">
        <v>20</v>
      </c>
      <c r="C1960" s="238">
        <v>209</v>
      </c>
      <c r="D1960" s="239">
        <v>1</v>
      </c>
      <c r="E1960" s="238">
        <v>17</v>
      </c>
      <c r="F1960" s="237" t="s">
        <v>511</v>
      </c>
      <c r="G1960" s="237" t="s">
        <v>2067</v>
      </c>
      <c r="H1960" s="237" t="s">
        <v>2068</v>
      </c>
      <c r="I1960" s="237" t="s">
        <v>451</v>
      </c>
      <c r="J1960" s="51"/>
      <c r="K1960" s="52" t="str">
        <f t="shared" si="340"/>
        <v/>
      </c>
      <c r="L1960" s="81" t="str">
        <f t="shared" si="341"/>
        <v/>
      </c>
      <c r="M1960" s="53" t="str">
        <f>IF(K1960="","",COUNTIF($K$7:K1960,"ﾘｽﾄ１"))</f>
        <v/>
      </c>
      <c r="N1960" s="53" t="str">
        <f t="shared" si="342"/>
        <v/>
      </c>
      <c r="O1960" s="54" t="str">
        <f t="shared" si="343"/>
        <v/>
      </c>
      <c r="P1960" s="53" t="str">
        <f t="shared" si="334"/>
        <v/>
      </c>
      <c r="Q1960" s="52" t="str">
        <f t="shared" si="335"/>
        <v/>
      </c>
      <c r="R1960" s="55" t="str">
        <f t="shared" si="336"/>
        <v/>
      </c>
      <c r="S1960" s="52" t="str">
        <f t="shared" si="344"/>
        <v/>
      </c>
      <c r="T1960" s="81" t="str">
        <f t="shared" si="337"/>
        <v/>
      </c>
      <c r="U1960" s="53" t="str">
        <f>IF(S1960="","",COUNTIF($S$7:S1960,"該当２"))</f>
        <v/>
      </c>
      <c r="V1960" s="56" t="str">
        <f t="shared" si="338"/>
        <v/>
      </c>
      <c r="W1960" s="81" t="str">
        <f t="shared" si="339"/>
        <v/>
      </c>
      <c r="X1960" s="53" t="str">
        <f>IF(V1960="","",COUNTIF($V$7:V1960,"該当３"))</f>
        <v/>
      </c>
    </row>
    <row r="1961" spans="1:24">
      <c r="A1961" s="237">
        <v>2020901018</v>
      </c>
      <c r="B1961" s="237">
        <v>20</v>
      </c>
      <c r="C1961" s="238">
        <v>209</v>
      </c>
      <c r="D1961" s="239">
        <v>1</v>
      </c>
      <c r="E1961" s="238">
        <v>18</v>
      </c>
      <c r="F1961" s="237" t="s">
        <v>511</v>
      </c>
      <c r="G1961" s="237" t="s">
        <v>2067</v>
      </c>
      <c r="H1961" s="237" t="s">
        <v>2068</v>
      </c>
      <c r="I1961" s="237" t="s">
        <v>1279</v>
      </c>
      <c r="J1961" s="51"/>
      <c r="K1961" s="52" t="str">
        <f t="shared" si="340"/>
        <v/>
      </c>
      <c r="L1961" s="81" t="str">
        <f t="shared" si="341"/>
        <v/>
      </c>
      <c r="M1961" s="53" t="str">
        <f>IF(K1961="","",COUNTIF($K$7:K1961,"ﾘｽﾄ１"))</f>
        <v/>
      </c>
      <c r="N1961" s="53" t="str">
        <f t="shared" si="342"/>
        <v/>
      </c>
      <c r="O1961" s="54" t="str">
        <f t="shared" si="343"/>
        <v/>
      </c>
      <c r="P1961" s="53" t="str">
        <f t="shared" si="334"/>
        <v/>
      </c>
      <c r="Q1961" s="52" t="str">
        <f t="shared" si="335"/>
        <v/>
      </c>
      <c r="R1961" s="55" t="str">
        <f t="shared" si="336"/>
        <v/>
      </c>
      <c r="S1961" s="52" t="str">
        <f t="shared" si="344"/>
        <v/>
      </c>
      <c r="T1961" s="81" t="str">
        <f t="shared" si="337"/>
        <v/>
      </c>
      <c r="U1961" s="53" t="str">
        <f>IF(S1961="","",COUNTIF($S$7:S1961,"該当２"))</f>
        <v/>
      </c>
      <c r="V1961" s="56" t="str">
        <f t="shared" si="338"/>
        <v/>
      </c>
      <c r="W1961" s="81" t="str">
        <f t="shared" si="339"/>
        <v/>
      </c>
      <c r="X1961" s="53" t="str">
        <f>IF(V1961="","",COUNTIF($V$7:V1961,"該当３"))</f>
        <v/>
      </c>
    </row>
    <row r="1962" spans="1:24">
      <c r="A1962" s="237">
        <v>2020901019</v>
      </c>
      <c r="B1962" s="237">
        <v>20</v>
      </c>
      <c r="C1962" s="238">
        <v>209</v>
      </c>
      <c r="D1962" s="239">
        <v>1</v>
      </c>
      <c r="E1962" s="238">
        <v>19</v>
      </c>
      <c r="F1962" s="237" t="s">
        <v>511</v>
      </c>
      <c r="G1962" s="237" t="s">
        <v>2067</v>
      </c>
      <c r="H1962" s="237" t="s">
        <v>2068</v>
      </c>
      <c r="I1962" s="237" t="s">
        <v>1219</v>
      </c>
      <c r="J1962" s="51"/>
      <c r="K1962" s="52" t="str">
        <f t="shared" si="340"/>
        <v/>
      </c>
      <c r="L1962" s="81" t="str">
        <f t="shared" si="341"/>
        <v/>
      </c>
      <c r="M1962" s="53" t="str">
        <f>IF(K1962="","",COUNTIF($K$7:K1962,"ﾘｽﾄ１"))</f>
        <v/>
      </c>
      <c r="N1962" s="53" t="str">
        <f t="shared" si="342"/>
        <v/>
      </c>
      <c r="O1962" s="54" t="str">
        <f t="shared" si="343"/>
        <v/>
      </c>
      <c r="P1962" s="53" t="str">
        <f t="shared" si="334"/>
        <v/>
      </c>
      <c r="Q1962" s="52" t="str">
        <f t="shared" si="335"/>
        <v/>
      </c>
      <c r="R1962" s="55" t="str">
        <f t="shared" si="336"/>
        <v/>
      </c>
      <c r="S1962" s="52" t="str">
        <f t="shared" si="344"/>
        <v/>
      </c>
      <c r="T1962" s="81" t="str">
        <f t="shared" si="337"/>
        <v/>
      </c>
      <c r="U1962" s="53" t="str">
        <f>IF(S1962="","",COUNTIF($S$7:S1962,"該当２"))</f>
        <v/>
      </c>
      <c r="V1962" s="56" t="str">
        <f t="shared" si="338"/>
        <v/>
      </c>
      <c r="W1962" s="81" t="str">
        <f t="shared" si="339"/>
        <v/>
      </c>
      <c r="X1962" s="53" t="str">
        <f>IF(V1962="","",COUNTIF($V$7:V1962,"該当３"))</f>
        <v/>
      </c>
    </row>
    <row r="1963" spans="1:24">
      <c r="A1963" s="237">
        <v>2020901020</v>
      </c>
      <c r="B1963" s="237">
        <v>20</v>
      </c>
      <c r="C1963" s="238">
        <v>209</v>
      </c>
      <c r="D1963" s="239">
        <v>1</v>
      </c>
      <c r="E1963" s="238">
        <v>20</v>
      </c>
      <c r="F1963" s="237" t="s">
        <v>511</v>
      </c>
      <c r="G1963" s="237" t="s">
        <v>2067</v>
      </c>
      <c r="H1963" s="237" t="s">
        <v>2068</v>
      </c>
      <c r="I1963" s="237" t="s">
        <v>484</v>
      </c>
      <c r="J1963" s="51"/>
      <c r="K1963" s="52" t="str">
        <f t="shared" si="340"/>
        <v/>
      </c>
      <c r="L1963" s="81" t="str">
        <f t="shared" si="341"/>
        <v/>
      </c>
      <c r="M1963" s="53" t="str">
        <f>IF(K1963="","",COUNTIF($K$7:K1963,"ﾘｽﾄ１"))</f>
        <v/>
      </c>
      <c r="N1963" s="53" t="str">
        <f t="shared" si="342"/>
        <v/>
      </c>
      <c r="O1963" s="54" t="str">
        <f t="shared" si="343"/>
        <v/>
      </c>
      <c r="P1963" s="53" t="str">
        <f t="shared" si="334"/>
        <v/>
      </c>
      <c r="Q1963" s="52" t="str">
        <f t="shared" si="335"/>
        <v/>
      </c>
      <c r="R1963" s="55" t="str">
        <f t="shared" si="336"/>
        <v/>
      </c>
      <c r="S1963" s="52" t="str">
        <f t="shared" si="344"/>
        <v/>
      </c>
      <c r="T1963" s="81" t="str">
        <f t="shared" si="337"/>
        <v/>
      </c>
      <c r="U1963" s="53" t="str">
        <f>IF(S1963="","",COUNTIF($S$7:S1963,"該当２"))</f>
        <v/>
      </c>
      <c r="V1963" s="56" t="str">
        <f t="shared" si="338"/>
        <v/>
      </c>
      <c r="W1963" s="81" t="str">
        <f t="shared" si="339"/>
        <v/>
      </c>
      <c r="X1963" s="53" t="str">
        <f>IF(V1963="","",COUNTIF($V$7:V1963,"該当３"))</f>
        <v/>
      </c>
    </row>
    <row r="1964" spans="1:24">
      <c r="A1964" s="237">
        <v>2020901021</v>
      </c>
      <c r="B1964" s="237">
        <v>20</v>
      </c>
      <c r="C1964" s="238">
        <v>209</v>
      </c>
      <c r="D1964" s="239">
        <v>1</v>
      </c>
      <c r="E1964" s="238">
        <v>21</v>
      </c>
      <c r="F1964" s="237" t="s">
        <v>511</v>
      </c>
      <c r="G1964" s="237" t="s">
        <v>2067</v>
      </c>
      <c r="H1964" s="237" t="s">
        <v>2068</v>
      </c>
      <c r="I1964" s="237" t="s">
        <v>2080</v>
      </c>
      <c r="J1964" s="51"/>
      <c r="K1964" s="52" t="str">
        <f t="shared" si="340"/>
        <v/>
      </c>
      <c r="L1964" s="81" t="str">
        <f t="shared" si="341"/>
        <v/>
      </c>
      <c r="M1964" s="53" t="str">
        <f>IF(K1964="","",COUNTIF($K$7:K1964,"ﾘｽﾄ１"))</f>
        <v/>
      </c>
      <c r="N1964" s="53" t="str">
        <f t="shared" si="342"/>
        <v/>
      </c>
      <c r="O1964" s="54" t="str">
        <f t="shared" si="343"/>
        <v/>
      </c>
      <c r="P1964" s="53" t="str">
        <f t="shared" si="334"/>
        <v/>
      </c>
      <c r="Q1964" s="52" t="str">
        <f t="shared" si="335"/>
        <v/>
      </c>
      <c r="R1964" s="55" t="str">
        <f t="shared" si="336"/>
        <v/>
      </c>
      <c r="S1964" s="52" t="str">
        <f t="shared" si="344"/>
        <v/>
      </c>
      <c r="T1964" s="81" t="str">
        <f t="shared" si="337"/>
        <v/>
      </c>
      <c r="U1964" s="53" t="str">
        <f>IF(S1964="","",COUNTIF($S$7:S1964,"該当２"))</f>
        <v/>
      </c>
      <c r="V1964" s="56" t="str">
        <f t="shared" si="338"/>
        <v/>
      </c>
      <c r="W1964" s="81" t="str">
        <f t="shared" si="339"/>
        <v/>
      </c>
      <c r="X1964" s="53" t="str">
        <f>IF(V1964="","",COUNTIF($V$7:V1964,"該当３"))</f>
        <v/>
      </c>
    </row>
    <row r="1965" spans="1:24">
      <c r="A1965" s="237">
        <v>2020901022</v>
      </c>
      <c r="B1965" s="237">
        <v>20</v>
      </c>
      <c r="C1965" s="238">
        <v>209</v>
      </c>
      <c r="D1965" s="239">
        <v>1</v>
      </c>
      <c r="E1965" s="238">
        <v>22</v>
      </c>
      <c r="F1965" s="237" t="s">
        <v>511</v>
      </c>
      <c r="G1965" s="237" t="s">
        <v>2067</v>
      </c>
      <c r="H1965" s="237" t="s">
        <v>2068</v>
      </c>
      <c r="I1965" s="237" t="s">
        <v>2081</v>
      </c>
      <c r="J1965" s="51"/>
      <c r="K1965" s="52" t="str">
        <f t="shared" si="340"/>
        <v/>
      </c>
      <c r="L1965" s="81" t="str">
        <f t="shared" si="341"/>
        <v/>
      </c>
      <c r="M1965" s="53" t="str">
        <f>IF(K1965="","",COUNTIF($K$7:K1965,"ﾘｽﾄ１"))</f>
        <v/>
      </c>
      <c r="N1965" s="53" t="str">
        <f t="shared" si="342"/>
        <v/>
      </c>
      <c r="O1965" s="54" t="str">
        <f t="shared" si="343"/>
        <v/>
      </c>
      <c r="P1965" s="53" t="str">
        <f t="shared" si="334"/>
        <v/>
      </c>
      <c r="Q1965" s="52" t="str">
        <f t="shared" si="335"/>
        <v/>
      </c>
      <c r="R1965" s="55" t="str">
        <f t="shared" si="336"/>
        <v/>
      </c>
      <c r="S1965" s="52" t="str">
        <f t="shared" si="344"/>
        <v/>
      </c>
      <c r="T1965" s="81" t="str">
        <f t="shared" si="337"/>
        <v/>
      </c>
      <c r="U1965" s="53" t="str">
        <f>IF(S1965="","",COUNTIF($S$7:S1965,"該当２"))</f>
        <v/>
      </c>
      <c r="V1965" s="56" t="str">
        <f t="shared" si="338"/>
        <v/>
      </c>
      <c r="W1965" s="81" t="str">
        <f t="shared" si="339"/>
        <v/>
      </c>
      <c r="X1965" s="53" t="str">
        <f>IF(V1965="","",COUNTIF($V$7:V1965,"該当３"))</f>
        <v/>
      </c>
    </row>
    <row r="1966" spans="1:24">
      <c r="A1966" s="237">
        <v>2020901023</v>
      </c>
      <c r="B1966" s="237">
        <v>20</v>
      </c>
      <c r="C1966" s="238">
        <v>209</v>
      </c>
      <c r="D1966" s="239">
        <v>1</v>
      </c>
      <c r="E1966" s="238">
        <v>23</v>
      </c>
      <c r="F1966" s="237" t="s">
        <v>511</v>
      </c>
      <c r="G1966" s="237" t="s">
        <v>2067</v>
      </c>
      <c r="H1966" s="237" t="s">
        <v>2068</v>
      </c>
      <c r="I1966" s="237" t="s">
        <v>1938</v>
      </c>
      <c r="J1966" s="51"/>
      <c r="K1966" s="52" t="str">
        <f t="shared" si="340"/>
        <v/>
      </c>
      <c r="L1966" s="81" t="str">
        <f t="shared" si="341"/>
        <v/>
      </c>
      <c r="M1966" s="53" t="str">
        <f>IF(K1966="","",COUNTIF($K$7:K1966,"ﾘｽﾄ１"))</f>
        <v/>
      </c>
      <c r="N1966" s="53" t="str">
        <f t="shared" si="342"/>
        <v/>
      </c>
      <c r="O1966" s="54" t="str">
        <f t="shared" si="343"/>
        <v/>
      </c>
      <c r="P1966" s="53" t="str">
        <f t="shared" si="334"/>
        <v/>
      </c>
      <c r="Q1966" s="52" t="str">
        <f t="shared" si="335"/>
        <v/>
      </c>
      <c r="R1966" s="55" t="str">
        <f t="shared" si="336"/>
        <v/>
      </c>
      <c r="S1966" s="52" t="str">
        <f t="shared" si="344"/>
        <v/>
      </c>
      <c r="T1966" s="81" t="str">
        <f t="shared" si="337"/>
        <v/>
      </c>
      <c r="U1966" s="53" t="str">
        <f>IF(S1966="","",COUNTIF($S$7:S1966,"該当２"))</f>
        <v/>
      </c>
      <c r="V1966" s="56" t="str">
        <f t="shared" si="338"/>
        <v/>
      </c>
      <c r="W1966" s="81" t="str">
        <f t="shared" si="339"/>
        <v/>
      </c>
      <c r="X1966" s="53" t="str">
        <f>IF(V1966="","",COUNTIF($V$7:V1966,"該当３"))</f>
        <v/>
      </c>
    </row>
    <row r="1967" spans="1:24">
      <c r="A1967" s="237">
        <v>2020901024</v>
      </c>
      <c r="B1967" s="237">
        <v>20</v>
      </c>
      <c r="C1967" s="238">
        <v>209</v>
      </c>
      <c r="D1967" s="239">
        <v>1</v>
      </c>
      <c r="E1967" s="238">
        <v>24</v>
      </c>
      <c r="F1967" s="237" t="s">
        <v>511</v>
      </c>
      <c r="G1967" s="237" t="s">
        <v>2067</v>
      </c>
      <c r="H1967" s="237" t="s">
        <v>2068</v>
      </c>
      <c r="I1967" s="237" t="s">
        <v>2082</v>
      </c>
      <c r="J1967" s="51"/>
      <c r="K1967" s="52" t="str">
        <f t="shared" si="340"/>
        <v/>
      </c>
      <c r="L1967" s="81" t="str">
        <f t="shared" si="341"/>
        <v/>
      </c>
      <c r="M1967" s="53" t="str">
        <f>IF(K1967="","",COUNTIF($K$7:K1967,"ﾘｽﾄ１"))</f>
        <v/>
      </c>
      <c r="N1967" s="53" t="str">
        <f t="shared" si="342"/>
        <v/>
      </c>
      <c r="O1967" s="54" t="str">
        <f t="shared" si="343"/>
        <v/>
      </c>
      <c r="P1967" s="53" t="str">
        <f t="shared" si="334"/>
        <v/>
      </c>
      <c r="Q1967" s="52" t="str">
        <f t="shared" si="335"/>
        <v/>
      </c>
      <c r="R1967" s="55" t="str">
        <f t="shared" si="336"/>
        <v/>
      </c>
      <c r="S1967" s="52" t="str">
        <f t="shared" si="344"/>
        <v/>
      </c>
      <c r="T1967" s="81" t="str">
        <f t="shared" si="337"/>
        <v/>
      </c>
      <c r="U1967" s="53" t="str">
        <f>IF(S1967="","",COUNTIF($S$7:S1967,"該当２"))</f>
        <v/>
      </c>
      <c r="V1967" s="56" t="str">
        <f t="shared" si="338"/>
        <v/>
      </c>
      <c r="W1967" s="81" t="str">
        <f t="shared" si="339"/>
        <v/>
      </c>
      <c r="X1967" s="53" t="str">
        <f>IF(V1967="","",COUNTIF($V$7:V1967,"該当３"))</f>
        <v/>
      </c>
    </row>
    <row r="1968" spans="1:24">
      <c r="A1968" s="237">
        <v>2020901025</v>
      </c>
      <c r="B1968" s="237">
        <v>20</v>
      </c>
      <c r="C1968" s="238">
        <v>209</v>
      </c>
      <c r="D1968" s="239">
        <v>1</v>
      </c>
      <c r="E1968" s="238">
        <v>25</v>
      </c>
      <c r="F1968" s="237" t="s">
        <v>511</v>
      </c>
      <c r="G1968" s="237" t="s">
        <v>2067</v>
      </c>
      <c r="H1968" s="237" t="s">
        <v>2068</v>
      </c>
      <c r="I1968" s="237" t="s">
        <v>2083</v>
      </c>
      <c r="J1968" s="51"/>
      <c r="K1968" s="52" t="str">
        <f t="shared" si="340"/>
        <v/>
      </c>
      <c r="L1968" s="81" t="str">
        <f t="shared" si="341"/>
        <v/>
      </c>
      <c r="M1968" s="53" t="str">
        <f>IF(K1968="","",COUNTIF($K$7:K1968,"ﾘｽﾄ１"))</f>
        <v/>
      </c>
      <c r="N1968" s="53" t="str">
        <f t="shared" si="342"/>
        <v/>
      </c>
      <c r="O1968" s="54" t="str">
        <f t="shared" si="343"/>
        <v/>
      </c>
      <c r="P1968" s="53" t="str">
        <f t="shared" si="334"/>
        <v/>
      </c>
      <c r="Q1968" s="52" t="str">
        <f t="shared" si="335"/>
        <v/>
      </c>
      <c r="R1968" s="55" t="str">
        <f t="shared" si="336"/>
        <v/>
      </c>
      <c r="S1968" s="52" t="str">
        <f t="shared" si="344"/>
        <v/>
      </c>
      <c r="T1968" s="81" t="str">
        <f t="shared" si="337"/>
        <v/>
      </c>
      <c r="U1968" s="53" t="str">
        <f>IF(S1968="","",COUNTIF($S$7:S1968,"該当２"))</f>
        <v/>
      </c>
      <c r="V1968" s="56" t="str">
        <f t="shared" si="338"/>
        <v/>
      </c>
      <c r="W1968" s="81" t="str">
        <f t="shared" si="339"/>
        <v/>
      </c>
      <c r="X1968" s="53" t="str">
        <f>IF(V1968="","",COUNTIF($V$7:V1968,"該当３"))</f>
        <v/>
      </c>
    </row>
    <row r="1969" spans="1:24">
      <c r="A1969" s="237">
        <v>2020901026</v>
      </c>
      <c r="B1969" s="237">
        <v>20</v>
      </c>
      <c r="C1969" s="238">
        <v>209</v>
      </c>
      <c r="D1969" s="239">
        <v>1</v>
      </c>
      <c r="E1969" s="238">
        <v>26</v>
      </c>
      <c r="F1969" s="237" t="s">
        <v>511</v>
      </c>
      <c r="G1969" s="237" t="s">
        <v>2067</v>
      </c>
      <c r="H1969" s="237" t="s">
        <v>2068</v>
      </c>
      <c r="I1969" s="237" t="s">
        <v>287</v>
      </c>
      <c r="J1969" s="51"/>
      <c r="K1969" s="52" t="str">
        <f t="shared" si="340"/>
        <v/>
      </c>
      <c r="L1969" s="81" t="str">
        <f t="shared" si="341"/>
        <v/>
      </c>
      <c r="M1969" s="53" t="str">
        <f>IF(K1969="","",COUNTIF($K$7:K1969,"ﾘｽﾄ１"))</f>
        <v/>
      </c>
      <c r="N1969" s="53" t="str">
        <f t="shared" si="342"/>
        <v/>
      </c>
      <c r="O1969" s="54" t="str">
        <f t="shared" si="343"/>
        <v/>
      </c>
      <c r="P1969" s="53" t="str">
        <f t="shared" si="334"/>
        <v/>
      </c>
      <c r="Q1969" s="52" t="str">
        <f t="shared" si="335"/>
        <v/>
      </c>
      <c r="R1969" s="55" t="str">
        <f t="shared" si="336"/>
        <v/>
      </c>
      <c r="S1969" s="52" t="str">
        <f t="shared" si="344"/>
        <v/>
      </c>
      <c r="T1969" s="81" t="str">
        <f t="shared" si="337"/>
        <v/>
      </c>
      <c r="U1969" s="53" t="str">
        <f>IF(S1969="","",COUNTIF($S$7:S1969,"該当２"))</f>
        <v/>
      </c>
      <c r="V1969" s="56" t="str">
        <f t="shared" si="338"/>
        <v/>
      </c>
      <c r="W1969" s="81" t="str">
        <f t="shared" si="339"/>
        <v/>
      </c>
      <c r="X1969" s="53" t="str">
        <f>IF(V1969="","",COUNTIF($V$7:V1969,"該当３"))</f>
        <v/>
      </c>
    </row>
    <row r="1970" spans="1:24">
      <c r="A1970" s="237">
        <v>2020901027</v>
      </c>
      <c r="B1970" s="237">
        <v>20</v>
      </c>
      <c r="C1970" s="238">
        <v>209</v>
      </c>
      <c r="D1970" s="239">
        <v>1</v>
      </c>
      <c r="E1970" s="238">
        <v>27</v>
      </c>
      <c r="F1970" s="237" t="s">
        <v>511</v>
      </c>
      <c r="G1970" s="237" t="s">
        <v>2067</v>
      </c>
      <c r="H1970" s="237" t="s">
        <v>2068</v>
      </c>
      <c r="I1970" s="237" t="s">
        <v>2084</v>
      </c>
      <c r="J1970" s="51"/>
      <c r="K1970" s="52" t="str">
        <f t="shared" si="340"/>
        <v/>
      </c>
      <c r="L1970" s="81" t="str">
        <f t="shared" si="341"/>
        <v/>
      </c>
      <c r="M1970" s="53" t="str">
        <f>IF(K1970="","",COUNTIF($K$7:K1970,"ﾘｽﾄ１"))</f>
        <v/>
      </c>
      <c r="N1970" s="53" t="str">
        <f t="shared" si="342"/>
        <v/>
      </c>
      <c r="O1970" s="54" t="str">
        <f t="shared" si="343"/>
        <v/>
      </c>
      <c r="P1970" s="53" t="str">
        <f t="shared" si="334"/>
        <v/>
      </c>
      <c r="Q1970" s="52" t="str">
        <f t="shared" si="335"/>
        <v/>
      </c>
      <c r="R1970" s="55" t="str">
        <f t="shared" si="336"/>
        <v/>
      </c>
      <c r="S1970" s="52" t="str">
        <f t="shared" si="344"/>
        <v/>
      </c>
      <c r="T1970" s="81" t="str">
        <f t="shared" si="337"/>
        <v/>
      </c>
      <c r="U1970" s="53" t="str">
        <f>IF(S1970="","",COUNTIF($S$7:S1970,"該当２"))</f>
        <v/>
      </c>
      <c r="V1970" s="56" t="str">
        <f t="shared" si="338"/>
        <v/>
      </c>
      <c r="W1970" s="81" t="str">
        <f t="shared" si="339"/>
        <v/>
      </c>
      <c r="X1970" s="53" t="str">
        <f>IF(V1970="","",COUNTIF($V$7:V1970,"該当３"))</f>
        <v/>
      </c>
    </row>
    <row r="1971" spans="1:24">
      <c r="A1971" s="237">
        <v>2020901028</v>
      </c>
      <c r="B1971" s="237">
        <v>20</v>
      </c>
      <c r="C1971" s="238">
        <v>209</v>
      </c>
      <c r="D1971" s="239">
        <v>1</v>
      </c>
      <c r="E1971" s="238">
        <v>28</v>
      </c>
      <c r="F1971" s="237" t="s">
        <v>511</v>
      </c>
      <c r="G1971" s="237" t="s">
        <v>2067</v>
      </c>
      <c r="H1971" s="237" t="s">
        <v>2068</v>
      </c>
      <c r="I1971" s="237" t="s">
        <v>2085</v>
      </c>
      <c r="J1971" s="51"/>
      <c r="K1971" s="52" t="str">
        <f t="shared" si="340"/>
        <v/>
      </c>
      <c r="L1971" s="81" t="str">
        <f t="shared" si="341"/>
        <v/>
      </c>
      <c r="M1971" s="53" t="str">
        <f>IF(K1971="","",COUNTIF($K$7:K1971,"ﾘｽﾄ１"))</f>
        <v/>
      </c>
      <c r="N1971" s="53" t="str">
        <f t="shared" si="342"/>
        <v/>
      </c>
      <c r="O1971" s="54" t="str">
        <f t="shared" si="343"/>
        <v/>
      </c>
      <c r="P1971" s="53" t="str">
        <f t="shared" si="334"/>
        <v/>
      </c>
      <c r="Q1971" s="52" t="str">
        <f t="shared" si="335"/>
        <v/>
      </c>
      <c r="R1971" s="55" t="str">
        <f t="shared" si="336"/>
        <v/>
      </c>
      <c r="S1971" s="52" t="str">
        <f t="shared" si="344"/>
        <v/>
      </c>
      <c r="T1971" s="81" t="str">
        <f t="shared" si="337"/>
        <v/>
      </c>
      <c r="U1971" s="53" t="str">
        <f>IF(S1971="","",COUNTIF($S$7:S1971,"該当２"))</f>
        <v/>
      </c>
      <c r="V1971" s="56" t="str">
        <f t="shared" si="338"/>
        <v/>
      </c>
      <c r="W1971" s="81" t="str">
        <f t="shared" si="339"/>
        <v/>
      </c>
      <c r="X1971" s="53" t="str">
        <f>IF(V1971="","",COUNTIF($V$7:V1971,"該当３"))</f>
        <v/>
      </c>
    </row>
    <row r="1972" spans="1:24">
      <c r="A1972" s="237">
        <v>2020901029</v>
      </c>
      <c r="B1972" s="237">
        <v>20</v>
      </c>
      <c r="C1972" s="238">
        <v>209</v>
      </c>
      <c r="D1972" s="239">
        <v>1</v>
      </c>
      <c r="E1972" s="238">
        <v>29</v>
      </c>
      <c r="F1972" s="237" t="s">
        <v>511</v>
      </c>
      <c r="G1972" s="237" t="s">
        <v>2067</v>
      </c>
      <c r="H1972" s="237" t="s">
        <v>2068</v>
      </c>
      <c r="I1972" s="237" t="s">
        <v>11</v>
      </c>
      <c r="J1972" s="51"/>
      <c r="K1972" s="52" t="str">
        <f t="shared" si="340"/>
        <v/>
      </c>
      <c r="L1972" s="81" t="str">
        <f t="shared" si="341"/>
        <v/>
      </c>
      <c r="M1972" s="53" t="str">
        <f>IF(K1972="","",COUNTIF($K$7:K1972,"ﾘｽﾄ１"))</f>
        <v/>
      </c>
      <c r="N1972" s="53" t="str">
        <f t="shared" si="342"/>
        <v/>
      </c>
      <c r="O1972" s="54" t="str">
        <f t="shared" si="343"/>
        <v/>
      </c>
      <c r="P1972" s="53" t="str">
        <f t="shared" si="334"/>
        <v/>
      </c>
      <c r="Q1972" s="52" t="str">
        <f t="shared" si="335"/>
        <v/>
      </c>
      <c r="R1972" s="55" t="str">
        <f t="shared" si="336"/>
        <v/>
      </c>
      <c r="S1972" s="52" t="str">
        <f t="shared" si="344"/>
        <v/>
      </c>
      <c r="T1972" s="81" t="str">
        <f t="shared" si="337"/>
        <v/>
      </c>
      <c r="U1972" s="53" t="str">
        <f>IF(S1972="","",COUNTIF($S$7:S1972,"該当２"))</f>
        <v/>
      </c>
      <c r="V1972" s="56" t="str">
        <f t="shared" si="338"/>
        <v/>
      </c>
      <c r="W1972" s="81" t="str">
        <f t="shared" si="339"/>
        <v/>
      </c>
      <c r="X1972" s="53" t="str">
        <f>IF(V1972="","",COUNTIF($V$7:V1972,"該当３"))</f>
        <v/>
      </c>
    </row>
    <row r="1973" spans="1:24">
      <c r="A1973" s="237">
        <v>2020901030</v>
      </c>
      <c r="B1973" s="237">
        <v>20</v>
      </c>
      <c r="C1973" s="238">
        <v>209</v>
      </c>
      <c r="D1973" s="239">
        <v>1</v>
      </c>
      <c r="E1973" s="238">
        <v>30</v>
      </c>
      <c r="F1973" s="237" t="s">
        <v>511</v>
      </c>
      <c r="G1973" s="237" t="s">
        <v>2067</v>
      </c>
      <c r="H1973" s="237" t="s">
        <v>2068</v>
      </c>
      <c r="I1973" s="237" t="s">
        <v>2086</v>
      </c>
      <c r="J1973" s="51"/>
      <c r="K1973" s="52" t="str">
        <f t="shared" si="340"/>
        <v/>
      </c>
      <c r="L1973" s="81" t="str">
        <f t="shared" si="341"/>
        <v/>
      </c>
      <c r="M1973" s="53" t="str">
        <f>IF(K1973="","",COUNTIF($K$7:K1973,"ﾘｽﾄ１"))</f>
        <v/>
      </c>
      <c r="N1973" s="53" t="str">
        <f t="shared" si="342"/>
        <v/>
      </c>
      <c r="O1973" s="54" t="str">
        <f t="shared" si="343"/>
        <v/>
      </c>
      <c r="P1973" s="53" t="str">
        <f t="shared" si="334"/>
        <v/>
      </c>
      <c r="Q1973" s="52" t="str">
        <f t="shared" si="335"/>
        <v/>
      </c>
      <c r="R1973" s="55" t="str">
        <f t="shared" si="336"/>
        <v/>
      </c>
      <c r="S1973" s="52" t="str">
        <f t="shared" si="344"/>
        <v/>
      </c>
      <c r="T1973" s="81" t="str">
        <f t="shared" si="337"/>
        <v/>
      </c>
      <c r="U1973" s="53" t="str">
        <f>IF(S1973="","",COUNTIF($S$7:S1973,"該当２"))</f>
        <v/>
      </c>
      <c r="V1973" s="56" t="str">
        <f t="shared" si="338"/>
        <v/>
      </c>
      <c r="W1973" s="81" t="str">
        <f t="shared" si="339"/>
        <v/>
      </c>
      <c r="X1973" s="53" t="str">
        <f>IF(V1973="","",COUNTIF($V$7:V1973,"該当３"))</f>
        <v/>
      </c>
    </row>
    <row r="1974" spans="1:24">
      <c r="A1974" s="237">
        <v>2020901031</v>
      </c>
      <c r="B1974" s="237">
        <v>20</v>
      </c>
      <c r="C1974" s="238">
        <v>209</v>
      </c>
      <c r="D1974" s="239">
        <v>1</v>
      </c>
      <c r="E1974" s="238">
        <v>31</v>
      </c>
      <c r="F1974" s="237" t="s">
        <v>511</v>
      </c>
      <c r="G1974" s="237" t="s">
        <v>2067</v>
      </c>
      <c r="H1974" s="237" t="s">
        <v>2068</v>
      </c>
      <c r="I1974" s="237" t="s">
        <v>8</v>
      </c>
      <c r="J1974" s="51"/>
      <c r="K1974" s="52" t="str">
        <f t="shared" si="340"/>
        <v/>
      </c>
      <c r="L1974" s="81" t="str">
        <f t="shared" si="341"/>
        <v/>
      </c>
      <c r="M1974" s="53" t="str">
        <f>IF(K1974="","",COUNTIF($K$7:K1974,"ﾘｽﾄ１"))</f>
        <v/>
      </c>
      <c r="N1974" s="53" t="str">
        <f t="shared" si="342"/>
        <v/>
      </c>
      <c r="O1974" s="54" t="str">
        <f t="shared" si="343"/>
        <v/>
      </c>
      <c r="P1974" s="53" t="str">
        <f t="shared" si="334"/>
        <v/>
      </c>
      <c r="Q1974" s="52" t="str">
        <f t="shared" si="335"/>
        <v/>
      </c>
      <c r="R1974" s="55" t="str">
        <f t="shared" si="336"/>
        <v/>
      </c>
      <c r="S1974" s="52" t="str">
        <f t="shared" si="344"/>
        <v/>
      </c>
      <c r="T1974" s="81" t="str">
        <f t="shared" si="337"/>
        <v/>
      </c>
      <c r="U1974" s="53" t="str">
        <f>IF(S1974="","",COUNTIF($S$7:S1974,"該当２"))</f>
        <v/>
      </c>
      <c r="V1974" s="56" t="str">
        <f t="shared" si="338"/>
        <v/>
      </c>
      <c r="W1974" s="81" t="str">
        <f t="shared" si="339"/>
        <v/>
      </c>
      <c r="X1974" s="53" t="str">
        <f>IF(V1974="","",COUNTIF($V$7:V1974,"該当３"))</f>
        <v/>
      </c>
    </row>
    <row r="1975" spans="1:24">
      <c r="A1975" s="237">
        <v>2020901032</v>
      </c>
      <c r="B1975" s="237">
        <v>20</v>
      </c>
      <c r="C1975" s="238">
        <v>209</v>
      </c>
      <c r="D1975" s="239">
        <v>1</v>
      </c>
      <c r="E1975" s="238">
        <v>32</v>
      </c>
      <c r="F1975" s="237" t="s">
        <v>511</v>
      </c>
      <c r="G1975" s="237" t="s">
        <v>2067</v>
      </c>
      <c r="H1975" s="237" t="s">
        <v>2068</v>
      </c>
      <c r="I1975" s="237" t="s">
        <v>2087</v>
      </c>
      <c r="J1975" s="51"/>
      <c r="K1975" s="52" t="str">
        <f t="shared" si="340"/>
        <v/>
      </c>
      <c r="L1975" s="81" t="str">
        <f t="shared" si="341"/>
        <v/>
      </c>
      <c r="M1975" s="53" t="str">
        <f>IF(K1975="","",COUNTIF($K$7:K1975,"ﾘｽﾄ１"))</f>
        <v/>
      </c>
      <c r="N1975" s="53" t="str">
        <f t="shared" si="342"/>
        <v/>
      </c>
      <c r="O1975" s="54" t="str">
        <f t="shared" si="343"/>
        <v/>
      </c>
      <c r="P1975" s="53" t="str">
        <f t="shared" si="334"/>
        <v/>
      </c>
      <c r="Q1975" s="52" t="str">
        <f t="shared" si="335"/>
        <v/>
      </c>
      <c r="R1975" s="55" t="str">
        <f t="shared" si="336"/>
        <v/>
      </c>
      <c r="S1975" s="52" t="str">
        <f t="shared" si="344"/>
        <v/>
      </c>
      <c r="T1975" s="81" t="str">
        <f t="shared" si="337"/>
        <v/>
      </c>
      <c r="U1975" s="53" t="str">
        <f>IF(S1975="","",COUNTIF($S$7:S1975,"該当２"))</f>
        <v/>
      </c>
      <c r="V1975" s="56" t="str">
        <f t="shared" si="338"/>
        <v/>
      </c>
      <c r="W1975" s="81" t="str">
        <f t="shared" si="339"/>
        <v/>
      </c>
      <c r="X1975" s="53" t="str">
        <f>IF(V1975="","",COUNTIF($V$7:V1975,"該当３"))</f>
        <v/>
      </c>
    </row>
    <row r="1976" spans="1:24">
      <c r="A1976" s="237">
        <v>2020901033</v>
      </c>
      <c r="B1976" s="237">
        <v>20</v>
      </c>
      <c r="C1976" s="238">
        <v>209</v>
      </c>
      <c r="D1976" s="239">
        <v>1</v>
      </c>
      <c r="E1976" s="238">
        <v>33</v>
      </c>
      <c r="F1976" s="237" t="s">
        <v>511</v>
      </c>
      <c r="G1976" s="237" t="s">
        <v>2067</v>
      </c>
      <c r="H1976" s="237" t="s">
        <v>2068</v>
      </c>
      <c r="I1976" s="237" t="s">
        <v>506</v>
      </c>
      <c r="J1976" s="51"/>
      <c r="K1976" s="52" t="str">
        <f t="shared" si="340"/>
        <v/>
      </c>
      <c r="L1976" s="81" t="str">
        <f t="shared" si="341"/>
        <v/>
      </c>
      <c r="M1976" s="53" t="str">
        <f>IF(K1976="","",COUNTIF($K$7:K1976,"ﾘｽﾄ１"))</f>
        <v/>
      </c>
      <c r="N1976" s="53" t="str">
        <f t="shared" si="342"/>
        <v/>
      </c>
      <c r="O1976" s="54" t="str">
        <f t="shared" si="343"/>
        <v/>
      </c>
      <c r="P1976" s="53" t="str">
        <f t="shared" si="334"/>
        <v/>
      </c>
      <c r="Q1976" s="52" t="str">
        <f t="shared" si="335"/>
        <v/>
      </c>
      <c r="R1976" s="55" t="str">
        <f t="shared" si="336"/>
        <v/>
      </c>
      <c r="S1976" s="52" t="str">
        <f t="shared" si="344"/>
        <v/>
      </c>
      <c r="T1976" s="81" t="str">
        <f t="shared" si="337"/>
        <v/>
      </c>
      <c r="U1976" s="53" t="str">
        <f>IF(S1976="","",COUNTIF($S$7:S1976,"該当２"))</f>
        <v/>
      </c>
      <c r="V1976" s="56" t="str">
        <f t="shared" si="338"/>
        <v/>
      </c>
      <c r="W1976" s="81" t="str">
        <f t="shared" si="339"/>
        <v/>
      </c>
      <c r="X1976" s="53" t="str">
        <f>IF(V1976="","",COUNTIF($V$7:V1976,"該当３"))</f>
        <v/>
      </c>
    </row>
    <row r="1977" spans="1:24">
      <c r="A1977" s="237">
        <v>2020901034</v>
      </c>
      <c r="B1977" s="237">
        <v>20</v>
      </c>
      <c r="C1977" s="238">
        <v>209</v>
      </c>
      <c r="D1977" s="239">
        <v>1</v>
      </c>
      <c r="E1977" s="238">
        <v>34</v>
      </c>
      <c r="F1977" s="237" t="s">
        <v>511</v>
      </c>
      <c r="G1977" s="237" t="s">
        <v>2067</v>
      </c>
      <c r="H1977" s="237" t="s">
        <v>2068</v>
      </c>
      <c r="I1977" s="237" t="s">
        <v>2088</v>
      </c>
      <c r="J1977" s="51"/>
      <c r="K1977" s="52" t="str">
        <f t="shared" si="340"/>
        <v/>
      </c>
      <c r="L1977" s="81" t="str">
        <f t="shared" si="341"/>
        <v/>
      </c>
      <c r="M1977" s="53" t="str">
        <f>IF(K1977="","",COUNTIF($K$7:K1977,"ﾘｽﾄ１"))</f>
        <v/>
      </c>
      <c r="N1977" s="53" t="str">
        <f t="shared" si="342"/>
        <v/>
      </c>
      <c r="O1977" s="54" t="str">
        <f t="shared" si="343"/>
        <v/>
      </c>
      <c r="P1977" s="53" t="str">
        <f t="shared" si="334"/>
        <v/>
      </c>
      <c r="Q1977" s="52" t="str">
        <f t="shared" si="335"/>
        <v/>
      </c>
      <c r="R1977" s="55" t="str">
        <f t="shared" si="336"/>
        <v/>
      </c>
      <c r="S1977" s="52" t="str">
        <f t="shared" si="344"/>
        <v/>
      </c>
      <c r="T1977" s="81" t="str">
        <f t="shared" si="337"/>
        <v/>
      </c>
      <c r="U1977" s="53" t="str">
        <f>IF(S1977="","",COUNTIF($S$7:S1977,"該当２"))</f>
        <v/>
      </c>
      <c r="V1977" s="56" t="str">
        <f t="shared" si="338"/>
        <v/>
      </c>
      <c r="W1977" s="81" t="str">
        <f t="shared" si="339"/>
        <v/>
      </c>
      <c r="X1977" s="53" t="str">
        <f>IF(V1977="","",COUNTIF($V$7:V1977,"該当３"))</f>
        <v/>
      </c>
    </row>
    <row r="1978" spans="1:24">
      <c r="A1978" s="237">
        <v>2020901035</v>
      </c>
      <c r="B1978" s="237">
        <v>20</v>
      </c>
      <c r="C1978" s="238">
        <v>209</v>
      </c>
      <c r="D1978" s="239">
        <v>1</v>
      </c>
      <c r="E1978" s="238">
        <v>35</v>
      </c>
      <c r="F1978" s="237" t="s">
        <v>511</v>
      </c>
      <c r="G1978" s="237" t="s">
        <v>2067</v>
      </c>
      <c r="H1978" s="237" t="s">
        <v>2068</v>
      </c>
      <c r="I1978" s="237" t="s">
        <v>2089</v>
      </c>
      <c r="J1978" s="51"/>
      <c r="K1978" s="52" t="str">
        <f t="shared" si="340"/>
        <v/>
      </c>
      <c r="L1978" s="81" t="str">
        <f t="shared" si="341"/>
        <v/>
      </c>
      <c r="M1978" s="53" t="str">
        <f>IF(K1978="","",COUNTIF($K$7:K1978,"ﾘｽﾄ１"))</f>
        <v/>
      </c>
      <c r="N1978" s="53" t="str">
        <f t="shared" si="342"/>
        <v/>
      </c>
      <c r="O1978" s="54" t="str">
        <f t="shared" si="343"/>
        <v/>
      </c>
      <c r="P1978" s="53" t="str">
        <f t="shared" si="334"/>
        <v/>
      </c>
      <c r="Q1978" s="52" t="str">
        <f t="shared" si="335"/>
        <v/>
      </c>
      <c r="R1978" s="55" t="str">
        <f t="shared" si="336"/>
        <v/>
      </c>
      <c r="S1978" s="52" t="str">
        <f t="shared" si="344"/>
        <v/>
      </c>
      <c r="T1978" s="81" t="str">
        <f t="shared" si="337"/>
        <v/>
      </c>
      <c r="U1978" s="53" t="str">
        <f>IF(S1978="","",COUNTIF($S$7:S1978,"該当２"))</f>
        <v/>
      </c>
      <c r="V1978" s="56" t="str">
        <f t="shared" si="338"/>
        <v/>
      </c>
      <c r="W1978" s="81" t="str">
        <f t="shared" si="339"/>
        <v/>
      </c>
      <c r="X1978" s="53" t="str">
        <f>IF(V1978="","",COUNTIF($V$7:V1978,"該当３"))</f>
        <v/>
      </c>
    </row>
    <row r="1979" spans="1:24">
      <c r="A1979" s="237">
        <v>2020901036</v>
      </c>
      <c r="B1979" s="237">
        <v>20</v>
      </c>
      <c r="C1979" s="238">
        <v>209</v>
      </c>
      <c r="D1979" s="239">
        <v>1</v>
      </c>
      <c r="E1979" s="238">
        <v>36</v>
      </c>
      <c r="F1979" s="237" t="s">
        <v>511</v>
      </c>
      <c r="G1979" s="237" t="s">
        <v>2067</v>
      </c>
      <c r="H1979" s="237" t="s">
        <v>2068</v>
      </c>
      <c r="I1979" s="237" t="s">
        <v>2090</v>
      </c>
      <c r="J1979" s="51"/>
      <c r="K1979" s="52" t="str">
        <f t="shared" si="340"/>
        <v/>
      </c>
      <c r="L1979" s="81" t="str">
        <f t="shared" si="341"/>
        <v/>
      </c>
      <c r="M1979" s="53" t="str">
        <f>IF(K1979="","",COUNTIF($K$7:K1979,"ﾘｽﾄ１"))</f>
        <v/>
      </c>
      <c r="N1979" s="53" t="str">
        <f t="shared" si="342"/>
        <v/>
      </c>
      <c r="O1979" s="54" t="str">
        <f t="shared" si="343"/>
        <v/>
      </c>
      <c r="P1979" s="53" t="str">
        <f t="shared" si="334"/>
        <v/>
      </c>
      <c r="Q1979" s="52" t="str">
        <f t="shared" si="335"/>
        <v/>
      </c>
      <c r="R1979" s="55" t="str">
        <f t="shared" si="336"/>
        <v/>
      </c>
      <c r="S1979" s="52" t="str">
        <f t="shared" si="344"/>
        <v/>
      </c>
      <c r="T1979" s="81" t="str">
        <f t="shared" si="337"/>
        <v/>
      </c>
      <c r="U1979" s="53" t="str">
        <f>IF(S1979="","",COUNTIF($S$7:S1979,"該当２"))</f>
        <v/>
      </c>
      <c r="V1979" s="56" t="str">
        <f t="shared" si="338"/>
        <v/>
      </c>
      <c r="W1979" s="81" t="str">
        <f t="shared" si="339"/>
        <v/>
      </c>
      <c r="X1979" s="53" t="str">
        <f>IF(V1979="","",COUNTIF($V$7:V1979,"該当３"))</f>
        <v/>
      </c>
    </row>
    <row r="1980" spans="1:24">
      <c r="A1980" s="237">
        <v>2020901037</v>
      </c>
      <c r="B1980" s="237">
        <v>20</v>
      </c>
      <c r="C1980" s="238">
        <v>209</v>
      </c>
      <c r="D1980" s="239">
        <v>1</v>
      </c>
      <c r="E1980" s="238">
        <v>37</v>
      </c>
      <c r="F1980" s="237" t="s">
        <v>511</v>
      </c>
      <c r="G1980" s="237" t="s">
        <v>2067</v>
      </c>
      <c r="H1980" s="237" t="s">
        <v>2068</v>
      </c>
      <c r="I1980" s="237" t="s">
        <v>2091</v>
      </c>
      <c r="J1980" s="51"/>
      <c r="K1980" s="52" t="str">
        <f t="shared" si="340"/>
        <v/>
      </c>
      <c r="L1980" s="81" t="str">
        <f t="shared" si="341"/>
        <v/>
      </c>
      <c r="M1980" s="53" t="str">
        <f>IF(K1980="","",COUNTIF($K$7:K1980,"ﾘｽﾄ１"))</f>
        <v/>
      </c>
      <c r="N1980" s="53" t="str">
        <f t="shared" si="342"/>
        <v/>
      </c>
      <c r="O1980" s="54" t="str">
        <f t="shared" si="343"/>
        <v/>
      </c>
      <c r="P1980" s="53" t="str">
        <f t="shared" si="334"/>
        <v/>
      </c>
      <c r="Q1980" s="52" t="str">
        <f t="shared" si="335"/>
        <v/>
      </c>
      <c r="R1980" s="55" t="str">
        <f t="shared" si="336"/>
        <v/>
      </c>
      <c r="S1980" s="52" t="str">
        <f t="shared" si="344"/>
        <v/>
      </c>
      <c r="T1980" s="81" t="str">
        <f t="shared" si="337"/>
        <v/>
      </c>
      <c r="U1980" s="53" t="str">
        <f>IF(S1980="","",COUNTIF($S$7:S1980,"該当２"))</f>
        <v/>
      </c>
      <c r="V1980" s="56" t="str">
        <f t="shared" si="338"/>
        <v/>
      </c>
      <c r="W1980" s="81" t="str">
        <f t="shared" si="339"/>
        <v/>
      </c>
      <c r="X1980" s="53" t="str">
        <f>IF(V1980="","",COUNTIF($V$7:V1980,"該当３"))</f>
        <v/>
      </c>
    </row>
    <row r="1981" spans="1:24">
      <c r="A1981" s="237">
        <v>2020901038</v>
      </c>
      <c r="B1981" s="237">
        <v>20</v>
      </c>
      <c r="C1981" s="238">
        <v>209</v>
      </c>
      <c r="D1981" s="239">
        <v>1</v>
      </c>
      <c r="E1981" s="238">
        <v>38</v>
      </c>
      <c r="F1981" s="237" t="s">
        <v>511</v>
      </c>
      <c r="G1981" s="237" t="s">
        <v>2067</v>
      </c>
      <c r="H1981" s="237" t="s">
        <v>2068</v>
      </c>
      <c r="I1981" s="237" t="s">
        <v>2092</v>
      </c>
      <c r="J1981" s="51"/>
      <c r="K1981" s="52" t="str">
        <f t="shared" si="340"/>
        <v/>
      </c>
      <c r="L1981" s="81" t="str">
        <f t="shared" si="341"/>
        <v/>
      </c>
      <c r="M1981" s="53" t="str">
        <f>IF(K1981="","",COUNTIF($K$7:K1981,"ﾘｽﾄ１"))</f>
        <v/>
      </c>
      <c r="N1981" s="53" t="str">
        <f t="shared" si="342"/>
        <v/>
      </c>
      <c r="O1981" s="54" t="str">
        <f t="shared" si="343"/>
        <v/>
      </c>
      <c r="P1981" s="53" t="str">
        <f t="shared" si="334"/>
        <v/>
      </c>
      <c r="Q1981" s="52" t="str">
        <f t="shared" si="335"/>
        <v/>
      </c>
      <c r="R1981" s="55" t="str">
        <f t="shared" si="336"/>
        <v/>
      </c>
      <c r="S1981" s="52" t="str">
        <f t="shared" si="344"/>
        <v/>
      </c>
      <c r="T1981" s="81" t="str">
        <f t="shared" si="337"/>
        <v/>
      </c>
      <c r="U1981" s="53" t="str">
        <f>IF(S1981="","",COUNTIF($S$7:S1981,"該当２"))</f>
        <v/>
      </c>
      <c r="V1981" s="56" t="str">
        <f t="shared" si="338"/>
        <v/>
      </c>
      <c r="W1981" s="81" t="str">
        <f t="shared" si="339"/>
        <v/>
      </c>
      <c r="X1981" s="53" t="str">
        <f>IF(V1981="","",COUNTIF($V$7:V1981,"該当３"))</f>
        <v/>
      </c>
    </row>
    <row r="1982" spans="1:24">
      <c r="A1982" s="237">
        <v>2020902000</v>
      </c>
      <c r="B1982" s="237">
        <v>20</v>
      </c>
      <c r="C1982" s="238">
        <v>209</v>
      </c>
      <c r="D1982" s="239">
        <v>2</v>
      </c>
      <c r="E1982" s="238">
        <v>0</v>
      </c>
      <c r="F1982" s="237" t="s">
        <v>511</v>
      </c>
      <c r="G1982" s="237" t="s">
        <v>2067</v>
      </c>
      <c r="H1982" s="237" t="s">
        <v>2093</v>
      </c>
      <c r="I1982" s="237"/>
      <c r="J1982" s="51"/>
      <c r="K1982" s="52" t="str">
        <f t="shared" si="340"/>
        <v/>
      </c>
      <c r="L1982" s="81" t="str">
        <f t="shared" si="341"/>
        <v/>
      </c>
      <c r="M1982" s="53" t="str">
        <f>IF(K1982="","",COUNTIF($K$7:K1982,"ﾘｽﾄ１"))</f>
        <v/>
      </c>
      <c r="N1982" s="53" t="str">
        <f t="shared" si="342"/>
        <v/>
      </c>
      <c r="O1982" s="54" t="str">
        <f t="shared" si="343"/>
        <v/>
      </c>
      <c r="P1982" s="53" t="str">
        <f t="shared" si="334"/>
        <v/>
      </c>
      <c r="Q1982" s="52" t="str">
        <f t="shared" si="335"/>
        <v/>
      </c>
      <c r="R1982" s="55" t="str">
        <f t="shared" si="336"/>
        <v/>
      </c>
      <c r="S1982" s="52" t="str">
        <f t="shared" si="344"/>
        <v/>
      </c>
      <c r="T1982" s="81" t="str">
        <f t="shared" si="337"/>
        <v/>
      </c>
      <c r="U1982" s="53" t="str">
        <f>IF(S1982="","",COUNTIF($S$7:S1982,"該当２"))</f>
        <v/>
      </c>
      <c r="V1982" s="56" t="str">
        <f t="shared" si="338"/>
        <v/>
      </c>
      <c r="W1982" s="81" t="str">
        <f t="shared" si="339"/>
        <v/>
      </c>
      <c r="X1982" s="53" t="str">
        <f>IF(V1982="","",COUNTIF($V$7:V1982,"該当３"))</f>
        <v/>
      </c>
    </row>
    <row r="1983" spans="1:24">
      <c r="A1983" s="237">
        <v>2020902001</v>
      </c>
      <c r="B1983" s="237">
        <v>20</v>
      </c>
      <c r="C1983" s="238">
        <v>209</v>
      </c>
      <c r="D1983" s="239">
        <v>2</v>
      </c>
      <c r="E1983" s="238">
        <v>1</v>
      </c>
      <c r="F1983" s="237" t="s">
        <v>511</v>
      </c>
      <c r="G1983" s="237" t="s">
        <v>2067</v>
      </c>
      <c r="H1983" s="237" t="s">
        <v>2093</v>
      </c>
      <c r="I1983" s="237" t="s">
        <v>541</v>
      </c>
      <c r="J1983" s="51"/>
      <c r="K1983" s="52" t="str">
        <f t="shared" si="340"/>
        <v/>
      </c>
      <c r="L1983" s="81" t="str">
        <f t="shared" si="341"/>
        <v/>
      </c>
      <c r="M1983" s="53" t="str">
        <f>IF(K1983="","",COUNTIF($K$7:K1983,"ﾘｽﾄ１"))</f>
        <v/>
      </c>
      <c r="N1983" s="53" t="str">
        <f t="shared" si="342"/>
        <v/>
      </c>
      <c r="O1983" s="54" t="str">
        <f t="shared" si="343"/>
        <v/>
      </c>
      <c r="P1983" s="53" t="str">
        <f t="shared" si="334"/>
        <v/>
      </c>
      <c r="Q1983" s="52" t="str">
        <f t="shared" si="335"/>
        <v/>
      </c>
      <c r="R1983" s="55" t="str">
        <f t="shared" si="336"/>
        <v/>
      </c>
      <c r="S1983" s="52" t="str">
        <f t="shared" si="344"/>
        <v/>
      </c>
      <c r="T1983" s="81" t="str">
        <f t="shared" si="337"/>
        <v/>
      </c>
      <c r="U1983" s="53" t="str">
        <f>IF(S1983="","",COUNTIF($S$7:S1983,"該当２"))</f>
        <v/>
      </c>
      <c r="V1983" s="56" t="str">
        <f t="shared" si="338"/>
        <v/>
      </c>
      <c r="W1983" s="81" t="str">
        <f t="shared" si="339"/>
        <v/>
      </c>
      <c r="X1983" s="53" t="str">
        <f>IF(V1983="","",COUNTIF($V$7:V1983,"該当３"))</f>
        <v/>
      </c>
    </row>
    <row r="1984" spans="1:24">
      <c r="A1984" s="237">
        <v>2020902002</v>
      </c>
      <c r="B1984" s="237">
        <v>20</v>
      </c>
      <c r="C1984" s="238">
        <v>209</v>
      </c>
      <c r="D1984" s="239">
        <v>2</v>
      </c>
      <c r="E1984" s="238">
        <v>2</v>
      </c>
      <c r="F1984" s="237" t="s">
        <v>511</v>
      </c>
      <c r="G1984" s="237" t="s">
        <v>2067</v>
      </c>
      <c r="H1984" s="237" t="s">
        <v>2093</v>
      </c>
      <c r="I1984" s="237" t="s">
        <v>2094</v>
      </c>
      <c r="J1984" s="51"/>
      <c r="K1984" s="52" t="str">
        <f t="shared" si="340"/>
        <v/>
      </c>
      <c r="L1984" s="81" t="str">
        <f t="shared" si="341"/>
        <v/>
      </c>
      <c r="M1984" s="53" t="str">
        <f>IF(K1984="","",COUNTIF($K$7:K1984,"ﾘｽﾄ１"))</f>
        <v/>
      </c>
      <c r="N1984" s="53" t="str">
        <f t="shared" si="342"/>
        <v/>
      </c>
      <c r="O1984" s="54" t="str">
        <f t="shared" si="343"/>
        <v/>
      </c>
      <c r="P1984" s="53" t="str">
        <f t="shared" si="334"/>
        <v/>
      </c>
      <c r="Q1984" s="52" t="str">
        <f t="shared" si="335"/>
        <v/>
      </c>
      <c r="R1984" s="55" t="str">
        <f t="shared" si="336"/>
        <v/>
      </c>
      <c r="S1984" s="52" t="str">
        <f t="shared" si="344"/>
        <v/>
      </c>
      <c r="T1984" s="81" t="str">
        <f t="shared" si="337"/>
        <v/>
      </c>
      <c r="U1984" s="53" t="str">
        <f>IF(S1984="","",COUNTIF($S$7:S1984,"該当２"))</f>
        <v/>
      </c>
      <c r="V1984" s="56" t="str">
        <f t="shared" si="338"/>
        <v/>
      </c>
      <c r="W1984" s="81" t="str">
        <f t="shared" si="339"/>
        <v/>
      </c>
      <c r="X1984" s="53" t="str">
        <f>IF(V1984="","",COUNTIF($V$7:V1984,"該当３"))</f>
        <v/>
      </c>
    </row>
    <row r="1985" spans="1:24">
      <c r="A1985" s="237">
        <v>2020902003</v>
      </c>
      <c r="B1985" s="237">
        <v>20</v>
      </c>
      <c r="C1985" s="238">
        <v>209</v>
      </c>
      <c r="D1985" s="239">
        <v>2</v>
      </c>
      <c r="E1985" s="238">
        <v>3</v>
      </c>
      <c r="F1985" s="237" t="s">
        <v>511</v>
      </c>
      <c r="G1985" s="237" t="s">
        <v>2067</v>
      </c>
      <c r="H1985" s="237" t="s">
        <v>2093</v>
      </c>
      <c r="I1985" s="237" t="s">
        <v>2095</v>
      </c>
      <c r="J1985" s="51"/>
      <c r="K1985" s="52" t="str">
        <f t="shared" si="340"/>
        <v/>
      </c>
      <c r="L1985" s="81" t="str">
        <f t="shared" si="341"/>
        <v/>
      </c>
      <c r="M1985" s="53" t="str">
        <f>IF(K1985="","",COUNTIF($K$7:K1985,"ﾘｽﾄ１"))</f>
        <v/>
      </c>
      <c r="N1985" s="53" t="str">
        <f t="shared" si="342"/>
        <v/>
      </c>
      <c r="O1985" s="54" t="str">
        <f t="shared" si="343"/>
        <v/>
      </c>
      <c r="P1985" s="53" t="str">
        <f t="shared" si="334"/>
        <v/>
      </c>
      <c r="Q1985" s="52" t="str">
        <f t="shared" si="335"/>
        <v/>
      </c>
      <c r="R1985" s="55" t="str">
        <f t="shared" si="336"/>
        <v/>
      </c>
      <c r="S1985" s="52" t="str">
        <f t="shared" si="344"/>
        <v/>
      </c>
      <c r="T1985" s="81" t="str">
        <f t="shared" si="337"/>
        <v/>
      </c>
      <c r="U1985" s="53" t="str">
        <f>IF(S1985="","",COUNTIF($S$7:S1985,"該当２"))</f>
        <v/>
      </c>
      <c r="V1985" s="56" t="str">
        <f t="shared" si="338"/>
        <v/>
      </c>
      <c r="W1985" s="81" t="str">
        <f t="shared" si="339"/>
        <v/>
      </c>
      <c r="X1985" s="53" t="str">
        <f>IF(V1985="","",COUNTIF($V$7:V1985,"該当３"))</f>
        <v/>
      </c>
    </row>
    <row r="1986" spans="1:24">
      <c r="A1986" s="237">
        <v>2020902004</v>
      </c>
      <c r="B1986" s="237">
        <v>20</v>
      </c>
      <c r="C1986" s="238">
        <v>209</v>
      </c>
      <c r="D1986" s="239">
        <v>2</v>
      </c>
      <c r="E1986" s="238">
        <v>4</v>
      </c>
      <c r="F1986" s="237" t="s">
        <v>511</v>
      </c>
      <c r="G1986" s="237" t="s">
        <v>2067</v>
      </c>
      <c r="H1986" s="237" t="s">
        <v>2093</v>
      </c>
      <c r="I1986" s="237" t="s">
        <v>2096</v>
      </c>
      <c r="J1986" s="51"/>
      <c r="K1986" s="52" t="str">
        <f t="shared" si="340"/>
        <v/>
      </c>
      <c r="L1986" s="81" t="str">
        <f t="shared" si="341"/>
        <v/>
      </c>
      <c r="M1986" s="53" t="str">
        <f>IF(K1986="","",COUNTIF($K$7:K1986,"ﾘｽﾄ１"))</f>
        <v/>
      </c>
      <c r="N1986" s="53" t="str">
        <f t="shared" si="342"/>
        <v/>
      </c>
      <c r="O1986" s="54" t="str">
        <f t="shared" si="343"/>
        <v/>
      </c>
      <c r="P1986" s="53" t="str">
        <f t="shared" si="334"/>
        <v/>
      </c>
      <c r="Q1986" s="52" t="str">
        <f t="shared" si="335"/>
        <v/>
      </c>
      <c r="R1986" s="55" t="str">
        <f t="shared" si="336"/>
        <v/>
      </c>
      <c r="S1986" s="52" t="str">
        <f t="shared" si="344"/>
        <v/>
      </c>
      <c r="T1986" s="81" t="str">
        <f t="shared" si="337"/>
        <v/>
      </c>
      <c r="U1986" s="53" t="str">
        <f>IF(S1986="","",COUNTIF($S$7:S1986,"該当２"))</f>
        <v/>
      </c>
      <c r="V1986" s="56" t="str">
        <f t="shared" si="338"/>
        <v/>
      </c>
      <c r="W1986" s="81" t="str">
        <f t="shared" si="339"/>
        <v/>
      </c>
      <c r="X1986" s="53" t="str">
        <f>IF(V1986="","",COUNTIF($V$7:V1986,"該当３"))</f>
        <v/>
      </c>
    </row>
    <row r="1987" spans="1:24">
      <c r="A1987" s="237">
        <v>2020902005</v>
      </c>
      <c r="B1987" s="237">
        <v>20</v>
      </c>
      <c r="C1987" s="238">
        <v>209</v>
      </c>
      <c r="D1987" s="239">
        <v>2</v>
      </c>
      <c r="E1987" s="238">
        <v>5</v>
      </c>
      <c r="F1987" s="237" t="s">
        <v>511</v>
      </c>
      <c r="G1987" s="237" t="s">
        <v>2067</v>
      </c>
      <c r="H1987" s="237" t="s">
        <v>2093</v>
      </c>
      <c r="I1987" s="237" t="s">
        <v>2097</v>
      </c>
      <c r="J1987" s="51"/>
      <c r="K1987" s="52" t="str">
        <f t="shared" si="340"/>
        <v/>
      </c>
      <c r="L1987" s="81" t="str">
        <f t="shared" si="341"/>
        <v/>
      </c>
      <c r="M1987" s="53" t="str">
        <f>IF(K1987="","",COUNTIF($K$7:K1987,"ﾘｽﾄ１"))</f>
        <v/>
      </c>
      <c r="N1987" s="53" t="str">
        <f t="shared" si="342"/>
        <v/>
      </c>
      <c r="O1987" s="54" t="str">
        <f t="shared" si="343"/>
        <v/>
      </c>
      <c r="P1987" s="53" t="str">
        <f t="shared" si="334"/>
        <v/>
      </c>
      <c r="Q1987" s="52" t="str">
        <f t="shared" si="335"/>
        <v/>
      </c>
      <c r="R1987" s="55" t="str">
        <f t="shared" si="336"/>
        <v/>
      </c>
      <c r="S1987" s="52" t="str">
        <f t="shared" si="344"/>
        <v/>
      </c>
      <c r="T1987" s="81" t="str">
        <f t="shared" si="337"/>
        <v/>
      </c>
      <c r="U1987" s="53" t="str">
        <f>IF(S1987="","",COUNTIF($S$7:S1987,"該当２"))</f>
        <v/>
      </c>
      <c r="V1987" s="56" t="str">
        <f t="shared" si="338"/>
        <v/>
      </c>
      <c r="W1987" s="81" t="str">
        <f t="shared" si="339"/>
        <v/>
      </c>
      <c r="X1987" s="53" t="str">
        <f>IF(V1987="","",COUNTIF($V$7:V1987,"該当３"))</f>
        <v/>
      </c>
    </row>
    <row r="1988" spans="1:24">
      <c r="A1988" s="237">
        <v>2020902006</v>
      </c>
      <c r="B1988" s="237">
        <v>20</v>
      </c>
      <c r="C1988" s="238">
        <v>209</v>
      </c>
      <c r="D1988" s="239">
        <v>2</v>
      </c>
      <c r="E1988" s="238">
        <v>6</v>
      </c>
      <c r="F1988" s="237" t="s">
        <v>511</v>
      </c>
      <c r="G1988" s="237" t="s">
        <v>2067</v>
      </c>
      <c r="H1988" s="237" t="s">
        <v>2093</v>
      </c>
      <c r="I1988" s="237" t="s">
        <v>706</v>
      </c>
      <c r="J1988" s="51"/>
      <c r="K1988" s="52" t="str">
        <f t="shared" si="340"/>
        <v/>
      </c>
      <c r="L1988" s="81" t="str">
        <f t="shared" si="341"/>
        <v/>
      </c>
      <c r="M1988" s="53" t="str">
        <f>IF(K1988="","",COUNTIF($K$7:K1988,"ﾘｽﾄ１"))</f>
        <v/>
      </c>
      <c r="N1988" s="53" t="str">
        <f t="shared" si="342"/>
        <v/>
      </c>
      <c r="O1988" s="54" t="str">
        <f t="shared" si="343"/>
        <v/>
      </c>
      <c r="P1988" s="53" t="str">
        <f t="shared" si="334"/>
        <v/>
      </c>
      <c r="Q1988" s="52" t="str">
        <f t="shared" si="335"/>
        <v/>
      </c>
      <c r="R1988" s="55" t="str">
        <f t="shared" si="336"/>
        <v/>
      </c>
      <c r="S1988" s="52" t="str">
        <f t="shared" si="344"/>
        <v/>
      </c>
      <c r="T1988" s="81" t="str">
        <f t="shared" si="337"/>
        <v/>
      </c>
      <c r="U1988" s="53" t="str">
        <f>IF(S1988="","",COUNTIF($S$7:S1988,"該当２"))</f>
        <v/>
      </c>
      <c r="V1988" s="56" t="str">
        <f t="shared" si="338"/>
        <v/>
      </c>
      <c r="W1988" s="81" t="str">
        <f t="shared" si="339"/>
        <v/>
      </c>
      <c r="X1988" s="53" t="str">
        <f>IF(V1988="","",COUNTIF($V$7:V1988,"該当３"))</f>
        <v/>
      </c>
    </row>
    <row r="1989" spans="1:24">
      <c r="A1989" s="237">
        <v>2020902007</v>
      </c>
      <c r="B1989" s="237">
        <v>20</v>
      </c>
      <c r="C1989" s="238">
        <v>209</v>
      </c>
      <c r="D1989" s="239">
        <v>2</v>
      </c>
      <c r="E1989" s="238">
        <v>7</v>
      </c>
      <c r="F1989" s="237" t="s">
        <v>511</v>
      </c>
      <c r="G1989" s="237" t="s">
        <v>2067</v>
      </c>
      <c r="H1989" s="237" t="s">
        <v>2093</v>
      </c>
      <c r="I1989" s="237" t="s">
        <v>2098</v>
      </c>
      <c r="J1989" s="51"/>
      <c r="K1989" s="52" t="str">
        <f t="shared" si="340"/>
        <v/>
      </c>
      <c r="L1989" s="81" t="str">
        <f t="shared" si="341"/>
        <v/>
      </c>
      <c r="M1989" s="53" t="str">
        <f>IF(K1989="","",COUNTIF($K$7:K1989,"ﾘｽﾄ１"))</f>
        <v/>
      </c>
      <c r="N1989" s="53" t="str">
        <f t="shared" si="342"/>
        <v/>
      </c>
      <c r="O1989" s="54" t="str">
        <f t="shared" si="343"/>
        <v/>
      </c>
      <c r="P1989" s="53" t="str">
        <f t="shared" si="334"/>
        <v/>
      </c>
      <c r="Q1989" s="52" t="str">
        <f t="shared" si="335"/>
        <v/>
      </c>
      <c r="R1989" s="55" t="str">
        <f t="shared" si="336"/>
        <v/>
      </c>
      <c r="S1989" s="52" t="str">
        <f t="shared" si="344"/>
        <v/>
      </c>
      <c r="T1989" s="81" t="str">
        <f t="shared" si="337"/>
        <v/>
      </c>
      <c r="U1989" s="53" t="str">
        <f>IF(S1989="","",COUNTIF($S$7:S1989,"該当２"))</f>
        <v/>
      </c>
      <c r="V1989" s="56" t="str">
        <f t="shared" si="338"/>
        <v/>
      </c>
      <c r="W1989" s="81" t="str">
        <f t="shared" si="339"/>
        <v/>
      </c>
      <c r="X1989" s="53" t="str">
        <f>IF(V1989="","",COUNTIF($V$7:V1989,"該当３"))</f>
        <v/>
      </c>
    </row>
    <row r="1990" spans="1:24">
      <c r="A1990" s="237">
        <v>2020902008</v>
      </c>
      <c r="B1990" s="237">
        <v>20</v>
      </c>
      <c r="C1990" s="238">
        <v>209</v>
      </c>
      <c r="D1990" s="239">
        <v>2</v>
      </c>
      <c r="E1990" s="238">
        <v>8</v>
      </c>
      <c r="F1990" s="237" t="s">
        <v>511</v>
      </c>
      <c r="G1990" s="237" t="s">
        <v>2067</v>
      </c>
      <c r="H1990" s="237" t="s">
        <v>2093</v>
      </c>
      <c r="I1990" s="237" t="s">
        <v>2099</v>
      </c>
      <c r="J1990" s="51"/>
      <c r="K1990" s="52" t="str">
        <f t="shared" si="340"/>
        <v/>
      </c>
      <c r="L1990" s="81" t="str">
        <f t="shared" si="341"/>
        <v/>
      </c>
      <c r="M1990" s="53" t="str">
        <f>IF(K1990="","",COUNTIF($K$7:K1990,"ﾘｽﾄ１"))</f>
        <v/>
      </c>
      <c r="N1990" s="53" t="str">
        <f t="shared" si="342"/>
        <v/>
      </c>
      <c r="O1990" s="54" t="str">
        <f t="shared" si="343"/>
        <v/>
      </c>
      <c r="P1990" s="53" t="str">
        <f t="shared" si="334"/>
        <v/>
      </c>
      <c r="Q1990" s="52" t="str">
        <f t="shared" si="335"/>
        <v/>
      </c>
      <c r="R1990" s="55" t="str">
        <f t="shared" si="336"/>
        <v/>
      </c>
      <c r="S1990" s="52" t="str">
        <f t="shared" si="344"/>
        <v/>
      </c>
      <c r="T1990" s="81" t="str">
        <f t="shared" si="337"/>
        <v/>
      </c>
      <c r="U1990" s="53" t="str">
        <f>IF(S1990="","",COUNTIF($S$7:S1990,"該当２"))</f>
        <v/>
      </c>
      <c r="V1990" s="56" t="str">
        <f t="shared" si="338"/>
        <v/>
      </c>
      <c r="W1990" s="81" t="str">
        <f t="shared" si="339"/>
        <v/>
      </c>
      <c r="X1990" s="53" t="str">
        <f>IF(V1990="","",COUNTIF($V$7:V1990,"該当３"))</f>
        <v/>
      </c>
    </row>
    <row r="1991" spans="1:24">
      <c r="A1991" s="237">
        <v>2020902009</v>
      </c>
      <c r="B1991" s="237">
        <v>20</v>
      </c>
      <c r="C1991" s="238">
        <v>209</v>
      </c>
      <c r="D1991" s="239">
        <v>2</v>
      </c>
      <c r="E1991" s="238">
        <v>9</v>
      </c>
      <c r="F1991" s="237" t="s">
        <v>511</v>
      </c>
      <c r="G1991" s="237" t="s">
        <v>2067</v>
      </c>
      <c r="H1991" s="237" t="s">
        <v>2093</v>
      </c>
      <c r="I1991" s="237" t="s">
        <v>2100</v>
      </c>
      <c r="J1991" s="51"/>
      <c r="K1991" s="52" t="str">
        <f t="shared" si="340"/>
        <v/>
      </c>
      <c r="L1991" s="81" t="str">
        <f t="shared" si="341"/>
        <v/>
      </c>
      <c r="M1991" s="53" t="str">
        <f>IF(K1991="","",COUNTIF($K$7:K1991,"ﾘｽﾄ１"))</f>
        <v/>
      </c>
      <c r="N1991" s="53" t="str">
        <f t="shared" si="342"/>
        <v/>
      </c>
      <c r="O1991" s="54" t="str">
        <f t="shared" si="343"/>
        <v/>
      </c>
      <c r="P1991" s="53" t="str">
        <f t="shared" si="334"/>
        <v/>
      </c>
      <c r="Q1991" s="52" t="str">
        <f t="shared" si="335"/>
        <v/>
      </c>
      <c r="R1991" s="55" t="str">
        <f t="shared" si="336"/>
        <v/>
      </c>
      <c r="S1991" s="52" t="str">
        <f t="shared" si="344"/>
        <v/>
      </c>
      <c r="T1991" s="81" t="str">
        <f t="shared" si="337"/>
        <v/>
      </c>
      <c r="U1991" s="53" t="str">
        <f>IF(S1991="","",COUNTIF($S$7:S1991,"該当２"))</f>
        <v/>
      </c>
      <c r="V1991" s="56" t="str">
        <f t="shared" si="338"/>
        <v/>
      </c>
      <c r="W1991" s="81" t="str">
        <f t="shared" si="339"/>
        <v/>
      </c>
      <c r="X1991" s="53" t="str">
        <f>IF(V1991="","",COUNTIF($V$7:V1991,"該当３"))</f>
        <v/>
      </c>
    </row>
    <row r="1992" spans="1:24">
      <c r="A1992" s="237">
        <v>2020903000</v>
      </c>
      <c r="B1992" s="237">
        <v>20</v>
      </c>
      <c r="C1992" s="238">
        <v>209</v>
      </c>
      <c r="D1992" s="239">
        <v>3</v>
      </c>
      <c r="E1992" s="238">
        <v>0</v>
      </c>
      <c r="F1992" s="237" t="s">
        <v>511</v>
      </c>
      <c r="G1992" s="237" t="s">
        <v>2067</v>
      </c>
      <c r="H1992" s="237" t="s">
        <v>2101</v>
      </c>
      <c r="I1992" s="237"/>
      <c r="J1992" s="51"/>
      <c r="K1992" s="52" t="str">
        <f t="shared" si="340"/>
        <v/>
      </c>
      <c r="L1992" s="81" t="str">
        <f t="shared" si="341"/>
        <v/>
      </c>
      <c r="M1992" s="53" t="str">
        <f>IF(K1992="","",COUNTIF($K$7:K1992,"ﾘｽﾄ１"))</f>
        <v/>
      </c>
      <c r="N1992" s="53" t="str">
        <f t="shared" si="342"/>
        <v/>
      </c>
      <c r="O1992" s="54" t="str">
        <f t="shared" si="343"/>
        <v/>
      </c>
      <c r="P1992" s="53" t="str">
        <f t="shared" si="334"/>
        <v/>
      </c>
      <c r="Q1992" s="52" t="str">
        <f t="shared" si="335"/>
        <v/>
      </c>
      <c r="R1992" s="55" t="str">
        <f t="shared" si="336"/>
        <v/>
      </c>
      <c r="S1992" s="52" t="str">
        <f t="shared" si="344"/>
        <v/>
      </c>
      <c r="T1992" s="81" t="str">
        <f t="shared" si="337"/>
        <v/>
      </c>
      <c r="U1992" s="53" t="str">
        <f>IF(S1992="","",COUNTIF($S$7:S1992,"該当２"))</f>
        <v/>
      </c>
      <c r="V1992" s="56" t="str">
        <f t="shared" si="338"/>
        <v/>
      </c>
      <c r="W1992" s="81" t="str">
        <f t="shared" si="339"/>
        <v/>
      </c>
      <c r="X1992" s="53" t="str">
        <f>IF(V1992="","",COUNTIF($V$7:V1992,"該当３"))</f>
        <v/>
      </c>
    </row>
    <row r="1993" spans="1:24">
      <c r="A1993" s="237">
        <v>2020903001</v>
      </c>
      <c r="B1993" s="237">
        <v>20</v>
      </c>
      <c r="C1993" s="238">
        <v>209</v>
      </c>
      <c r="D1993" s="239">
        <v>3</v>
      </c>
      <c r="E1993" s="238">
        <v>1</v>
      </c>
      <c r="F1993" s="237" t="s">
        <v>511</v>
      </c>
      <c r="G1993" s="237" t="s">
        <v>2067</v>
      </c>
      <c r="H1993" s="237" t="s">
        <v>2101</v>
      </c>
      <c r="I1993" s="237" t="s">
        <v>1219</v>
      </c>
      <c r="J1993" s="51"/>
      <c r="K1993" s="52" t="str">
        <f t="shared" si="340"/>
        <v/>
      </c>
      <c r="L1993" s="81" t="str">
        <f t="shared" si="341"/>
        <v/>
      </c>
      <c r="M1993" s="53" t="str">
        <f>IF(K1993="","",COUNTIF($K$7:K1993,"ﾘｽﾄ１"))</f>
        <v/>
      </c>
      <c r="N1993" s="53" t="str">
        <f t="shared" si="342"/>
        <v/>
      </c>
      <c r="O1993" s="54" t="str">
        <f t="shared" si="343"/>
        <v/>
      </c>
      <c r="P1993" s="53" t="str">
        <f t="shared" si="334"/>
        <v/>
      </c>
      <c r="Q1993" s="52" t="str">
        <f t="shared" si="335"/>
        <v/>
      </c>
      <c r="R1993" s="55" t="str">
        <f t="shared" si="336"/>
        <v/>
      </c>
      <c r="S1993" s="52" t="str">
        <f t="shared" si="344"/>
        <v/>
      </c>
      <c r="T1993" s="81" t="str">
        <f t="shared" si="337"/>
        <v/>
      </c>
      <c r="U1993" s="53" t="str">
        <f>IF(S1993="","",COUNTIF($S$7:S1993,"該当２"))</f>
        <v/>
      </c>
      <c r="V1993" s="56" t="str">
        <f t="shared" si="338"/>
        <v/>
      </c>
      <c r="W1993" s="81" t="str">
        <f t="shared" si="339"/>
        <v/>
      </c>
      <c r="X1993" s="53" t="str">
        <f>IF(V1993="","",COUNTIF($V$7:V1993,"該当３"))</f>
        <v/>
      </c>
    </row>
    <row r="1994" spans="1:24">
      <c r="A1994" s="237">
        <v>2020903002</v>
      </c>
      <c r="B1994" s="237">
        <v>20</v>
      </c>
      <c r="C1994" s="238">
        <v>209</v>
      </c>
      <c r="D1994" s="239">
        <v>3</v>
      </c>
      <c r="E1994" s="238">
        <v>2</v>
      </c>
      <c r="F1994" s="237" t="s">
        <v>511</v>
      </c>
      <c r="G1994" s="237" t="s">
        <v>2067</v>
      </c>
      <c r="H1994" s="237" t="s">
        <v>2101</v>
      </c>
      <c r="I1994" s="237" t="s">
        <v>2102</v>
      </c>
      <c r="J1994" s="51"/>
      <c r="K1994" s="52" t="str">
        <f t="shared" si="340"/>
        <v/>
      </c>
      <c r="L1994" s="81" t="str">
        <f t="shared" si="341"/>
        <v/>
      </c>
      <c r="M1994" s="53" t="str">
        <f>IF(K1994="","",COUNTIF($K$7:K1994,"ﾘｽﾄ１"))</f>
        <v/>
      </c>
      <c r="N1994" s="53" t="str">
        <f t="shared" si="342"/>
        <v/>
      </c>
      <c r="O1994" s="54" t="str">
        <f t="shared" si="343"/>
        <v/>
      </c>
      <c r="P1994" s="53" t="str">
        <f t="shared" ref="P1994:P2057" si="345">IF(O1994="該当１",G1994,"")</f>
        <v/>
      </c>
      <c r="Q1994" s="52" t="str">
        <f t="shared" ref="Q1994:Q2057" si="346">IF(O1994="該当１","ﾘｽﾄ2","")</f>
        <v/>
      </c>
      <c r="R1994" s="55" t="str">
        <f t="shared" ref="R1994:R2057" si="347">IF(Q1994="ﾘｽﾄ2",H1994,"")</f>
        <v/>
      </c>
      <c r="S1994" s="52" t="str">
        <f t="shared" si="344"/>
        <v/>
      </c>
      <c r="T1994" s="81" t="str">
        <f t="shared" ref="T1994:T2057" si="348">IF(S1994="該当２",H1994,"")</f>
        <v/>
      </c>
      <c r="U1994" s="53" t="str">
        <f>IF(S1994="","",COUNTIF($S$7:S1994,"該当２"))</f>
        <v/>
      </c>
      <c r="V1994" s="56" t="str">
        <f t="shared" ref="V1994:V2057" si="349">IF(AND($S$2=H1994,E1994&gt;0,E1994&lt;998),"該当３","")</f>
        <v/>
      </c>
      <c r="W1994" s="81" t="str">
        <f t="shared" ref="W1994:W2057" si="350">IF(V1994="該当３",I1994,"")</f>
        <v/>
      </c>
      <c r="X1994" s="53" t="str">
        <f>IF(V1994="","",COUNTIF($V$7:V1994,"該当３"))</f>
        <v/>
      </c>
    </row>
    <row r="1995" spans="1:24">
      <c r="A1995" s="237">
        <v>2020903003</v>
      </c>
      <c r="B1995" s="237">
        <v>20</v>
      </c>
      <c r="C1995" s="238">
        <v>209</v>
      </c>
      <c r="D1995" s="239">
        <v>3</v>
      </c>
      <c r="E1995" s="238">
        <v>3</v>
      </c>
      <c r="F1995" s="237" t="s">
        <v>511</v>
      </c>
      <c r="G1995" s="237" t="s">
        <v>2067</v>
      </c>
      <c r="H1995" s="237" t="s">
        <v>2101</v>
      </c>
      <c r="I1995" s="237" t="s">
        <v>2103</v>
      </c>
      <c r="J1995" s="51"/>
      <c r="K1995" s="52" t="str">
        <f t="shared" ref="K1995:K2058" si="351">IF(AND($C1995&gt;0,$H1995=""),"ﾘｽﾄ１","")</f>
        <v/>
      </c>
      <c r="L1995" s="81" t="str">
        <f t="shared" ref="L1995:L2058" si="352">IF(K1995="ﾘｽﾄ１",G1995,"")</f>
        <v/>
      </c>
      <c r="M1995" s="53" t="str">
        <f>IF(K1995="","",COUNTIF($K$7:K1995,"ﾘｽﾄ１"))</f>
        <v/>
      </c>
      <c r="N1995" s="53" t="str">
        <f t="shared" ref="N1995:N2058" si="353">IF(AND(D1995=0,E1995&gt;0),"同一区","")</f>
        <v/>
      </c>
      <c r="O1995" s="54" t="str">
        <f t="shared" ref="O1995:O2058" si="354">IF(AND(EXACT($K$2,G1995),H1995&gt;0),"該当１","")</f>
        <v/>
      </c>
      <c r="P1995" s="53" t="str">
        <f t="shared" si="345"/>
        <v/>
      </c>
      <c r="Q1995" s="52" t="str">
        <f t="shared" si="346"/>
        <v/>
      </c>
      <c r="R1995" s="55" t="str">
        <f t="shared" si="347"/>
        <v/>
      </c>
      <c r="S1995" s="52" t="str">
        <f t="shared" ref="S1995:S2058" si="355">IF(AND(Q1995="ﾘｽﾄ2",OR(I1995=0,AND(N1995="同一区",E1995=1))),"該当２","")</f>
        <v/>
      </c>
      <c r="T1995" s="81" t="str">
        <f t="shared" si="348"/>
        <v/>
      </c>
      <c r="U1995" s="53" t="str">
        <f>IF(S1995="","",COUNTIF($S$7:S1995,"該当２"))</f>
        <v/>
      </c>
      <c r="V1995" s="56" t="str">
        <f t="shared" si="349"/>
        <v/>
      </c>
      <c r="W1995" s="81" t="str">
        <f t="shared" si="350"/>
        <v/>
      </c>
      <c r="X1995" s="53" t="str">
        <f>IF(V1995="","",COUNTIF($V$7:V1995,"該当３"))</f>
        <v/>
      </c>
    </row>
    <row r="1996" spans="1:24">
      <c r="A1996" s="237">
        <v>2020903004</v>
      </c>
      <c r="B1996" s="237">
        <v>20</v>
      </c>
      <c r="C1996" s="238">
        <v>209</v>
      </c>
      <c r="D1996" s="239">
        <v>3</v>
      </c>
      <c r="E1996" s="238">
        <v>4</v>
      </c>
      <c r="F1996" s="237" t="s">
        <v>511</v>
      </c>
      <c r="G1996" s="237" t="s">
        <v>2067</v>
      </c>
      <c r="H1996" s="237" t="s">
        <v>2101</v>
      </c>
      <c r="I1996" s="237" t="s">
        <v>348</v>
      </c>
      <c r="J1996" s="51"/>
      <c r="K1996" s="52" t="str">
        <f t="shared" si="351"/>
        <v/>
      </c>
      <c r="L1996" s="81" t="str">
        <f t="shared" si="352"/>
        <v/>
      </c>
      <c r="M1996" s="53" t="str">
        <f>IF(K1996="","",COUNTIF($K$7:K1996,"ﾘｽﾄ１"))</f>
        <v/>
      </c>
      <c r="N1996" s="53" t="str">
        <f t="shared" si="353"/>
        <v/>
      </c>
      <c r="O1996" s="54" t="str">
        <f t="shared" si="354"/>
        <v/>
      </c>
      <c r="P1996" s="53" t="str">
        <f t="shared" si="345"/>
        <v/>
      </c>
      <c r="Q1996" s="52" t="str">
        <f t="shared" si="346"/>
        <v/>
      </c>
      <c r="R1996" s="55" t="str">
        <f t="shared" si="347"/>
        <v/>
      </c>
      <c r="S1996" s="52" t="str">
        <f t="shared" si="355"/>
        <v/>
      </c>
      <c r="T1996" s="81" t="str">
        <f t="shared" si="348"/>
        <v/>
      </c>
      <c r="U1996" s="53" t="str">
        <f>IF(S1996="","",COUNTIF($S$7:S1996,"該当２"))</f>
        <v/>
      </c>
      <c r="V1996" s="56" t="str">
        <f t="shared" si="349"/>
        <v/>
      </c>
      <c r="W1996" s="81" t="str">
        <f t="shared" si="350"/>
        <v/>
      </c>
      <c r="X1996" s="53" t="str">
        <f>IF(V1996="","",COUNTIF($V$7:V1996,"該当３"))</f>
        <v/>
      </c>
    </row>
    <row r="1997" spans="1:24">
      <c r="A1997" s="237">
        <v>2020903005</v>
      </c>
      <c r="B1997" s="237">
        <v>20</v>
      </c>
      <c r="C1997" s="238">
        <v>209</v>
      </c>
      <c r="D1997" s="239">
        <v>3</v>
      </c>
      <c r="E1997" s="238">
        <v>5</v>
      </c>
      <c r="F1997" s="237" t="s">
        <v>511</v>
      </c>
      <c r="G1997" s="237" t="s">
        <v>2067</v>
      </c>
      <c r="H1997" s="237" t="s">
        <v>2101</v>
      </c>
      <c r="I1997" s="237" t="s">
        <v>2104</v>
      </c>
      <c r="J1997" s="51"/>
      <c r="K1997" s="52" t="str">
        <f t="shared" si="351"/>
        <v/>
      </c>
      <c r="L1997" s="81" t="str">
        <f t="shared" si="352"/>
        <v/>
      </c>
      <c r="M1997" s="53" t="str">
        <f>IF(K1997="","",COUNTIF($K$7:K1997,"ﾘｽﾄ１"))</f>
        <v/>
      </c>
      <c r="N1997" s="53" t="str">
        <f t="shared" si="353"/>
        <v/>
      </c>
      <c r="O1997" s="54" t="str">
        <f t="shared" si="354"/>
        <v/>
      </c>
      <c r="P1997" s="53" t="str">
        <f t="shared" si="345"/>
        <v/>
      </c>
      <c r="Q1997" s="52" t="str">
        <f t="shared" si="346"/>
        <v/>
      </c>
      <c r="R1997" s="55" t="str">
        <f t="shared" si="347"/>
        <v/>
      </c>
      <c r="S1997" s="52" t="str">
        <f t="shared" si="355"/>
        <v/>
      </c>
      <c r="T1997" s="81" t="str">
        <f t="shared" si="348"/>
        <v/>
      </c>
      <c r="U1997" s="53" t="str">
        <f>IF(S1997="","",COUNTIF($S$7:S1997,"該当２"))</f>
        <v/>
      </c>
      <c r="V1997" s="56" t="str">
        <f t="shared" si="349"/>
        <v/>
      </c>
      <c r="W1997" s="81" t="str">
        <f t="shared" si="350"/>
        <v/>
      </c>
      <c r="X1997" s="53" t="str">
        <f>IF(V1997="","",COUNTIF($V$7:V1997,"該当３"))</f>
        <v/>
      </c>
    </row>
    <row r="1998" spans="1:24">
      <c r="A1998" s="237">
        <v>2020903006</v>
      </c>
      <c r="B1998" s="237">
        <v>20</v>
      </c>
      <c r="C1998" s="238">
        <v>209</v>
      </c>
      <c r="D1998" s="239">
        <v>3</v>
      </c>
      <c r="E1998" s="238">
        <v>6</v>
      </c>
      <c r="F1998" s="237" t="s">
        <v>511</v>
      </c>
      <c r="G1998" s="237" t="s">
        <v>2067</v>
      </c>
      <c r="H1998" s="237" t="s">
        <v>2101</v>
      </c>
      <c r="I1998" s="237" t="s">
        <v>2105</v>
      </c>
      <c r="J1998" s="51"/>
      <c r="K1998" s="52" t="str">
        <f t="shared" si="351"/>
        <v/>
      </c>
      <c r="L1998" s="81" t="str">
        <f t="shared" si="352"/>
        <v/>
      </c>
      <c r="M1998" s="53" t="str">
        <f>IF(K1998="","",COUNTIF($K$7:K1998,"ﾘｽﾄ１"))</f>
        <v/>
      </c>
      <c r="N1998" s="53" t="str">
        <f t="shared" si="353"/>
        <v/>
      </c>
      <c r="O1998" s="54" t="str">
        <f t="shared" si="354"/>
        <v/>
      </c>
      <c r="P1998" s="53" t="str">
        <f t="shared" si="345"/>
        <v/>
      </c>
      <c r="Q1998" s="52" t="str">
        <f t="shared" si="346"/>
        <v/>
      </c>
      <c r="R1998" s="55" t="str">
        <f t="shared" si="347"/>
        <v/>
      </c>
      <c r="S1998" s="52" t="str">
        <f t="shared" si="355"/>
        <v/>
      </c>
      <c r="T1998" s="81" t="str">
        <f t="shared" si="348"/>
        <v/>
      </c>
      <c r="U1998" s="53" t="str">
        <f>IF(S1998="","",COUNTIF($S$7:S1998,"該当２"))</f>
        <v/>
      </c>
      <c r="V1998" s="56" t="str">
        <f t="shared" si="349"/>
        <v/>
      </c>
      <c r="W1998" s="81" t="str">
        <f t="shared" si="350"/>
        <v/>
      </c>
      <c r="X1998" s="53" t="str">
        <f>IF(V1998="","",COUNTIF($V$7:V1998,"該当３"))</f>
        <v/>
      </c>
    </row>
    <row r="1999" spans="1:24">
      <c r="A1999" s="237">
        <v>2020903007</v>
      </c>
      <c r="B1999" s="237">
        <v>20</v>
      </c>
      <c r="C1999" s="238">
        <v>209</v>
      </c>
      <c r="D1999" s="239">
        <v>3</v>
      </c>
      <c r="E1999" s="238">
        <v>7</v>
      </c>
      <c r="F1999" s="237" t="s">
        <v>511</v>
      </c>
      <c r="G1999" s="237" t="s">
        <v>2067</v>
      </c>
      <c r="H1999" s="237" t="s">
        <v>2101</v>
      </c>
      <c r="I1999" s="237" t="s">
        <v>2106</v>
      </c>
      <c r="J1999" s="51"/>
      <c r="K1999" s="52" t="str">
        <f t="shared" si="351"/>
        <v/>
      </c>
      <c r="L1999" s="81" t="str">
        <f t="shared" si="352"/>
        <v/>
      </c>
      <c r="M1999" s="53" t="str">
        <f>IF(K1999="","",COUNTIF($K$7:K1999,"ﾘｽﾄ１"))</f>
        <v/>
      </c>
      <c r="N1999" s="53" t="str">
        <f t="shared" si="353"/>
        <v/>
      </c>
      <c r="O1999" s="54" t="str">
        <f t="shared" si="354"/>
        <v/>
      </c>
      <c r="P1999" s="53" t="str">
        <f t="shared" si="345"/>
        <v/>
      </c>
      <c r="Q1999" s="52" t="str">
        <f t="shared" si="346"/>
        <v/>
      </c>
      <c r="R1999" s="55" t="str">
        <f t="shared" si="347"/>
        <v/>
      </c>
      <c r="S1999" s="52" t="str">
        <f t="shared" si="355"/>
        <v/>
      </c>
      <c r="T1999" s="81" t="str">
        <f t="shared" si="348"/>
        <v/>
      </c>
      <c r="U1999" s="53" t="str">
        <f>IF(S1999="","",COUNTIF($S$7:S1999,"該当２"))</f>
        <v/>
      </c>
      <c r="V1999" s="56" t="str">
        <f t="shared" si="349"/>
        <v/>
      </c>
      <c r="W1999" s="81" t="str">
        <f t="shared" si="350"/>
        <v/>
      </c>
      <c r="X1999" s="53" t="str">
        <f>IF(V1999="","",COUNTIF($V$7:V1999,"該当３"))</f>
        <v/>
      </c>
    </row>
    <row r="2000" spans="1:24">
      <c r="A2000" s="237">
        <v>2020903008</v>
      </c>
      <c r="B2000" s="237">
        <v>20</v>
      </c>
      <c r="C2000" s="238">
        <v>209</v>
      </c>
      <c r="D2000" s="239">
        <v>3</v>
      </c>
      <c r="E2000" s="238">
        <v>8</v>
      </c>
      <c r="F2000" s="237" t="s">
        <v>511</v>
      </c>
      <c r="G2000" s="237" t="s">
        <v>2067</v>
      </c>
      <c r="H2000" s="237" t="s">
        <v>2101</v>
      </c>
      <c r="I2000" s="237" t="s">
        <v>472</v>
      </c>
      <c r="J2000" s="51"/>
      <c r="K2000" s="52" t="str">
        <f t="shared" si="351"/>
        <v/>
      </c>
      <c r="L2000" s="81" t="str">
        <f t="shared" si="352"/>
        <v/>
      </c>
      <c r="M2000" s="53" t="str">
        <f>IF(K2000="","",COUNTIF($K$7:K2000,"ﾘｽﾄ１"))</f>
        <v/>
      </c>
      <c r="N2000" s="53" t="str">
        <f t="shared" si="353"/>
        <v/>
      </c>
      <c r="O2000" s="54" t="str">
        <f t="shared" si="354"/>
        <v/>
      </c>
      <c r="P2000" s="53" t="str">
        <f t="shared" si="345"/>
        <v/>
      </c>
      <c r="Q2000" s="52" t="str">
        <f t="shared" si="346"/>
        <v/>
      </c>
      <c r="R2000" s="55" t="str">
        <f t="shared" si="347"/>
        <v/>
      </c>
      <c r="S2000" s="52" t="str">
        <f t="shared" si="355"/>
        <v/>
      </c>
      <c r="T2000" s="81" t="str">
        <f t="shared" si="348"/>
        <v/>
      </c>
      <c r="U2000" s="53" t="str">
        <f>IF(S2000="","",COUNTIF($S$7:S2000,"該当２"))</f>
        <v/>
      </c>
      <c r="V2000" s="56" t="str">
        <f t="shared" si="349"/>
        <v/>
      </c>
      <c r="W2000" s="81" t="str">
        <f t="shared" si="350"/>
        <v/>
      </c>
      <c r="X2000" s="53" t="str">
        <f>IF(V2000="","",COUNTIF($V$7:V2000,"該当３"))</f>
        <v/>
      </c>
    </row>
    <row r="2001" spans="1:24">
      <c r="A2001" s="237">
        <v>2020903009</v>
      </c>
      <c r="B2001" s="237">
        <v>20</v>
      </c>
      <c r="C2001" s="238">
        <v>209</v>
      </c>
      <c r="D2001" s="239">
        <v>3</v>
      </c>
      <c r="E2001" s="238">
        <v>9</v>
      </c>
      <c r="F2001" s="237" t="s">
        <v>511</v>
      </c>
      <c r="G2001" s="237" t="s">
        <v>2067</v>
      </c>
      <c r="H2001" s="237" t="s">
        <v>2101</v>
      </c>
      <c r="I2001" s="237" t="s">
        <v>2107</v>
      </c>
      <c r="J2001" s="51"/>
      <c r="K2001" s="52" t="str">
        <f t="shared" si="351"/>
        <v/>
      </c>
      <c r="L2001" s="81" t="str">
        <f t="shared" si="352"/>
        <v/>
      </c>
      <c r="M2001" s="53" t="str">
        <f>IF(K2001="","",COUNTIF($K$7:K2001,"ﾘｽﾄ１"))</f>
        <v/>
      </c>
      <c r="N2001" s="53" t="str">
        <f t="shared" si="353"/>
        <v/>
      </c>
      <c r="O2001" s="54" t="str">
        <f t="shared" si="354"/>
        <v/>
      </c>
      <c r="P2001" s="53" t="str">
        <f t="shared" si="345"/>
        <v/>
      </c>
      <c r="Q2001" s="52" t="str">
        <f t="shared" si="346"/>
        <v/>
      </c>
      <c r="R2001" s="55" t="str">
        <f t="shared" si="347"/>
        <v/>
      </c>
      <c r="S2001" s="52" t="str">
        <f t="shared" si="355"/>
        <v/>
      </c>
      <c r="T2001" s="81" t="str">
        <f t="shared" si="348"/>
        <v/>
      </c>
      <c r="U2001" s="53" t="str">
        <f>IF(S2001="","",COUNTIF($S$7:S2001,"該当２"))</f>
        <v/>
      </c>
      <c r="V2001" s="56" t="str">
        <f t="shared" si="349"/>
        <v/>
      </c>
      <c r="W2001" s="81" t="str">
        <f t="shared" si="350"/>
        <v/>
      </c>
      <c r="X2001" s="53" t="str">
        <f>IF(V2001="","",COUNTIF($V$7:V2001,"該当３"))</f>
        <v/>
      </c>
    </row>
    <row r="2002" spans="1:24">
      <c r="A2002" s="237">
        <v>2020903010</v>
      </c>
      <c r="B2002" s="237">
        <v>20</v>
      </c>
      <c r="C2002" s="238">
        <v>209</v>
      </c>
      <c r="D2002" s="239">
        <v>3</v>
      </c>
      <c r="E2002" s="238">
        <v>10</v>
      </c>
      <c r="F2002" s="237" t="s">
        <v>511</v>
      </c>
      <c r="G2002" s="237" t="s">
        <v>2067</v>
      </c>
      <c r="H2002" s="237" t="s">
        <v>2101</v>
      </c>
      <c r="I2002" s="237" t="s">
        <v>2108</v>
      </c>
      <c r="J2002" s="51"/>
      <c r="K2002" s="52" t="str">
        <f t="shared" si="351"/>
        <v/>
      </c>
      <c r="L2002" s="81" t="str">
        <f t="shared" si="352"/>
        <v/>
      </c>
      <c r="M2002" s="53" t="str">
        <f>IF(K2002="","",COUNTIF($K$7:K2002,"ﾘｽﾄ１"))</f>
        <v/>
      </c>
      <c r="N2002" s="53" t="str">
        <f t="shared" si="353"/>
        <v/>
      </c>
      <c r="O2002" s="54" t="str">
        <f t="shared" si="354"/>
        <v/>
      </c>
      <c r="P2002" s="53" t="str">
        <f t="shared" si="345"/>
        <v/>
      </c>
      <c r="Q2002" s="52" t="str">
        <f t="shared" si="346"/>
        <v/>
      </c>
      <c r="R2002" s="55" t="str">
        <f t="shared" si="347"/>
        <v/>
      </c>
      <c r="S2002" s="52" t="str">
        <f t="shared" si="355"/>
        <v/>
      </c>
      <c r="T2002" s="81" t="str">
        <f t="shared" si="348"/>
        <v/>
      </c>
      <c r="U2002" s="53" t="str">
        <f>IF(S2002="","",COUNTIF($S$7:S2002,"該当２"))</f>
        <v/>
      </c>
      <c r="V2002" s="56" t="str">
        <f t="shared" si="349"/>
        <v/>
      </c>
      <c r="W2002" s="81" t="str">
        <f t="shared" si="350"/>
        <v/>
      </c>
      <c r="X2002" s="53" t="str">
        <f>IF(V2002="","",COUNTIF($V$7:V2002,"該当３"))</f>
        <v/>
      </c>
    </row>
    <row r="2003" spans="1:24">
      <c r="A2003" s="237">
        <v>2020903011</v>
      </c>
      <c r="B2003" s="237">
        <v>20</v>
      </c>
      <c r="C2003" s="238">
        <v>209</v>
      </c>
      <c r="D2003" s="239">
        <v>3</v>
      </c>
      <c r="E2003" s="238">
        <v>11</v>
      </c>
      <c r="F2003" s="237" t="s">
        <v>511</v>
      </c>
      <c r="G2003" s="237" t="s">
        <v>2067</v>
      </c>
      <c r="H2003" s="237" t="s">
        <v>2101</v>
      </c>
      <c r="I2003" s="237" t="s">
        <v>2109</v>
      </c>
      <c r="J2003" s="51"/>
      <c r="K2003" s="52" t="str">
        <f t="shared" si="351"/>
        <v/>
      </c>
      <c r="L2003" s="81" t="str">
        <f t="shared" si="352"/>
        <v/>
      </c>
      <c r="M2003" s="53" t="str">
        <f>IF(K2003="","",COUNTIF($K$7:K2003,"ﾘｽﾄ１"))</f>
        <v/>
      </c>
      <c r="N2003" s="53" t="str">
        <f t="shared" si="353"/>
        <v/>
      </c>
      <c r="O2003" s="54" t="str">
        <f t="shared" si="354"/>
        <v/>
      </c>
      <c r="P2003" s="53" t="str">
        <f t="shared" si="345"/>
        <v/>
      </c>
      <c r="Q2003" s="52" t="str">
        <f t="shared" si="346"/>
        <v/>
      </c>
      <c r="R2003" s="55" t="str">
        <f t="shared" si="347"/>
        <v/>
      </c>
      <c r="S2003" s="52" t="str">
        <f t="shared" si="355"/>
        <v/>
      </c>
      <c r="T2003" s="81" t="str">
        <f t="shared" si="348"/>
        <v/>
      </c>
      <c r="U2003" s="53" t="str">
        <f>IF(S2003="","",COUNTIF($S$7:S2003,"該当２"))</f>
        <v/>
      </c>
      <c r="V2003" s="56" t="str">
        <f t="shared" si="349"/>
        <v/>
      </c>
      <c r="W2003" s="81" t="str">
        <f t="shared" si="350"/>
        <v/>
      </c>
      <c r="X2003" s="53" t="str">
        <f>IF(V2003="","",COUNTIF($V$7:V2003,"該当３"))</f>
        <v/>
      </c>
    </row>
    <row r="2004" spans="1:24">
      <c r="A2004" s="237">
        <v>2020903012</v>
      </c>
      <c r="B2004" s="237">
        <v>20</v>
      </c>
      <c r="C2004" s="238">
        <v>209</v>
      </c>
      <c r="D2004" s="239">
        <v>3</v>
      </c>
      <c r="E2004" s="238">
        <v>12</v>
      </c>
      <c r="F2004" s="237" t="s">
        <v>511</v>
      </c>
      <c r="G2004" s="237" t="s">
        <v>2067</v>
      </c>
      <c r="H2004" s="237" t="s">
        <v>2101</v>
      </c>
      <c r="I2004" s="237" t="s">
        <v>2110</v>
      </c>
      <c r="J2004" s="51"/>
      <c r="K2004" s="52" t="str">
        <f t="shared" si="351"/>
        <v/>
      </c>
      <c r="L2004" s="81" t="str">
        <f t="shared" si="352"/>
        <v/>
      </c>
      <c r="M2004" s="53" t="str">
        <f>IF(K2004="","",COUNTIF($K$7:K2004,"ﾘｽﾄ１"))</f>
        <v/>
      </c>
      <c r="N2004" s="53" t="str">
        <f t="shared" si="353"/>
        <v/>
      </c>
      <c r="O2004" s="54" t="str">
        <f t="shared" si="354"/>
        <v/>
      </c>
      <c r="P2004" s="53" t="str">
        <f t="shared" si="345"/>
        <v/>
      </c>
      <c r="Q2004" s="52" t="str">
        <f t="shared" si="346"/>
        <v/>
      </c>
      <c r="R2004" s="55" t="str">
        <f t="shared" si="347"/>
        <v/>
      </c>
      <c r="S2004" s="52" t="str">
        <f t="shared" si="355"/>
        <v/>
      </c>
      <c r="T2004" s="81" t="str">
        <f t="shared" si="348"/>
        <v/>
      </c>
      <c r="U2004" s="53" t="str">
        <f>IF(S2004="","",COUNTIF($S$7:S2004,"該当２"))</f>
        <v/>
      </c>
      <c r="V2004" s="56" t="str">
        <f t="shared" si="349"/>
        <v/>
      </c>
      <c r="W2004" s="81" t="str">
        <f t="shared" si="350"/>
        <v/>
      </c>
      <c r="X2004" s="53" t="str">
        <f>IF(V2004="","",COUNTIF($V$7:V2004,"該当３"))</f>
        <v/>
      </c>
    </row>
    <row r="2005" spans="1:24">
      <c r="A2005" s="237">
        <v>2020903013</v>
      </c>
      <c r="B2005" s="237">
        <v>20</v>
      </c>
      <c r="C2005" s="238">
        <v>209</v>
      </c>
      <c r="D2005" s="239">
        <v>3</v>
      </c>
      <c r="E2005" s="238">
        <v>13</v>
      </c>
      <c r="F2005" s="237" t="s">
        <v>511</v>
      </c>
      <c r="G2005" s="237" t="s">
        <v>2067</v>
      </c>
      <c r="H2005" s="237" t="s">
        <v>2101</v>
      </c>
      <c r="I2005" s="237" t="s">
        <v>2111</v>
      </c>
      <c r="J2005" s="51"/>
      <c r="K2005" s="52" t="str">
        <f t="shared" si="351"/>
        <v/>
      </c>
      <c r="L2005" s="81" t="str">
        <f t="shared" si="352"/>
        <v/>
      </c>
      <c r="M2005" s="53" t="str">
        <f>IF(K2005="","",COUNTIF($K$7:K2005,"ﾘｽﾄ１"))</f>
        <v/>
      </c>
      <c r="N2005" s="53" t="str">
        <f t="shared" si="353"/>
        <v/>
      </c>
      <c r="O2005" s="54" t="str">
        <f t="shared" si="354"/>
        <v/>
      </c>
      <c r="P2005" s="53" t="str">
        <f t="shared" si="345"/>
        <v/>
      </c>
      <c r="Q2005" s="52" t="str">
        <f t="shared" si="346"/>
        <v/>
      </c>
      <c r="R2005" s="55" t="str">
        <f t="shared" si="347"/>
        <v/>
      </c>
      <c r="S2005" s="52" t="str">
        <f t="shared" si="355"/>
        <v/>
      </c>
      <c r="T2005" s="81" t="str">
        <f t="shared" si="348"/>
        <v/>
      </c>
      <c r="U2005" s="53" t="str">
        <f>IF(S2005="","",COUNTIF($S$7:S2005,"該当２"))</f>
        <v/>
      </c>
      <c r="V2005" s="56" t="str">
        <f t="shared" si="349"/>
        <v/>
      </c>
      <c r="W2005" s="81" t="str">
        <f t="shared" si="350"/>
        <v/>
      </c>
      <c r="X2005" s="53" t="str">
        <f>IF(V2005="","",COUNTIF($V$7:V2005,"該当３"))</f>
        <v/>
      </c>
    </row>
    <row r="2006" spans="1:24">
      <c r="A2006" s="237">
        <v>2020903014</v>
      </c>
      <c r="B2006" s="237">
        <v>20</v>
      </c>
      <c r="C2006" s="238">
        <v>209</v>
      </c>
      <c r="D2006" s="239">
        <v>3</v>
      </c>
      <c r="E2006" s="238">
        <v>14</v>
      </c>
      <c r="F2006" s="237" t="s">
        <v>511</v>
      </c>
      <c r="G2006" s="237" t="s">
        <v>2067</v>
      </c>
      <c r="H2006" s="237" t="s">
        <v>2101</v>
      </c>
      <c r="I2006" s="237" t="s">
        <v>404</v>
      </c>
      <c r="J2006" s="51"/>
      <c r="K2006" s="52" t="str">
        <f t="shared" si="351"/>
        <v/>
      </c>
      <c r="L2006" s="81" t="str">
        <f t="shared" si="352"/>
        <v/>
      </c>
      <c r="M2006" s="53" t="str">
        <f>IF(K2006="","",COUNTIF($K$7:K2006,"ﾘｽﾄ１"))</f>
        <v/>
      </c>
      <c r="N2006" s="53" t="str">
        <f t="shared" si="353"/>
        <v/>
      </c>
      <c r="O2006" s="54" t="str">
        <f t="shared" si="354"/>
        <v/>
      </c>
      <c r="P2006" s="53" t="str">
        <f t="shared" si="345"/>
        <v/>
      </c>
      <c r="Q2006" s="52" t="str">
        <f t="shared" si="346"/>
        <v/>
      </c>
      <c r="R2006" s="55" t="str">
        <f t="shared" si="347"/>
        <v/>
      </c>
      <c r="S2006" s="52" t="str">
        <f t="shared" si="355"/>
        <v/>
      </c>
      <c r="T2006" s="81" t="str">
        <f t="shared" si="348"/>
        <v/>
      </c>
      <c r="U2006" s="53" t="str">
        <f>IF(S2006="","",COUNTIF($S$7:S2006,"該当２"))</f>
        <v/>
      </c>
      <c r="V2006" s="56" t="str">
        <f t="shared" si="349"/>
        <v/>
      </c>
      <c r="W2006" s="81" t="str">
        <f t="shared" si="350"/>
        <v/>
      </c>
      <c r="X2006" s="53" t="str">
        <f>IF(V2006="","",COUNTIF($V$7:V2006,"該当３"))</f>
        <v/>
      </c>
    </row>
    <row r="2007" spans="1:24">
      <c r="A2007" s="237">
        <v>2020903015</v>
      </c>
      <c r="B2007" s="237">
        <v>20</v>
      </c>
      <c r="C2007" s="238">
        <v>209</v>
      </c>
      <c r="D2007" s="239">
        <v>3</v>
      </c>
      <c r="E2007" s="238">
        <v>15</v>
      </c>
      <c r="F2007" s="237" t="s">
        <v>511</v>
      </c>
      <c r="G2007" s="237" t="s">
        <v>2067</v>
      </c>
      <c r="H2007" s="237" t="s">
        <v>2101</v>
      </c>
      <c r="I2007" s="237" t="s">
        <v>5</v>
      </c>
      <c r="J2007" s="51"/>
      <c r="K2007" s="52" t="str">
        <f t="shared" si="351"/>
        <v/>
      </c>
      <c r="L2007" s="81" t="str">
        <f t="shared" si="352"/>
        <v/>
      </c>
      <c r="M2007" s="53" t="str">
        <f>IF(K2007="","",COUNTIF($K$7:K2007,"ﾘｽﾄ１"))</f>
        <v/>
      </c>
      <c r="N2007" s="53" t="str">
        <f t="shared" si="353"/>
        <v/>
      </c>
      <c r="O2007" s="54" t="str">
        <f t="shared" si="354"/>
        <v/>
      </c>
      <c r="P2007" s="53" t="str">
        <f t="shared" si="345"/>
        <v/>
      </c>
      <c r="Q2007" s="52" t="str">
        <f t="shared" si="346"/>
        <v/>
      </c>
      <c r="R2007" s="55" t="str">
        <f t="shared" si="347"/>
        <v/>
      </c>
      <c r="S2007" s="52" t="str">
        <f t="shared" si="355"/>
        <v/>
      </c>
      <c r="T2007" s="81" t="str">
        <f t="shared" si="348"/>
        <v/>
      </c>
      <c r="U2007" s="53" t="str">
        <f>IF(S2007="","",COUNTIF($S$7:S2007,"該当２"))</f>
        <v/>
      </c>
      <c r="V2007" s="56" t="str">
        <f t="shared" si="349"/>
        <v/>
      </c>
      <c r="W2007" s="81" t="str">
        <f t="shared" si="350"/>
        <v/>
      </c>
      <c r="X2007" s="53" t="str">
        <f>IF(V2007="","",COUNTIF($V$7:V2007,"該当３"))</f>
        <v/>
      </c>
    </row>
    <row r="2008" spans="1:24">
      <c r="A2008" s="237">
        <v>2020903016</v>
      </c>
      <c r="B2008" s="237">
        <v>20</v>
      </c>
      <c r="C2008" s="238">
        <v>209</v>
      </c>
      <c r="D2008" s="239">
        <v>3</v>
      </c>
      <c r="E2008" s="238">
        <v>16</v>
      </c>
      <c r="F2008" s="237" t="s">
        <v>511</v>
      </c>
      <c r="G2008" s="237" t="s">
        <v>2067</v>
      </c>
      <c r="H2008" s="237" t="s">
        <v>2101</v>
      </c>
      <c r="I2008" s="237" t="s">
        <v>361</v>
      </c>
      <c r="J2008" s="51"/>
      <c r="K2008" s="52" t="str">
        <f t="shared" si="351"/>
        <v/>
      </c>
      <c r="L2008" s="81" t="str">
        <f t="shared" si="352"/>
        <v/>
      </c>
      <c r="M2008" s="53" t="str">
        <f>IF(K2008="","",COUNTIF($K$7:K2008,"ﾘｽﾄ１"))</f>
        <v/>
      </c>
      <c r="N2008" s="53" t="str">
        <f t="shared" si="353"/>
        <v/>
      </c>
      <c r="O2008" s="54" t="str">
        <f t="shared" si="354"/>
        <v/>
      </c>
      <c r="P2008" s="53" t="str">
        <f t="shared" si="345"/>
        <v/>
      </c>
      <c r="Q2008" s="52" t="str">
        <f t="shared" si="346"/>
        <v/>
      </c>
      <c r="R2008" s="55" t="str">
        <f t="shared" si="347"/>
        <v/>
      </c>
      <c r="S2008" s="52" t="str">
        <f t="shared" si="355"/>
        <v/>
      </c>
      <c r="T2008" s="81" t="str">
        <f t="shared" si="348"/>
        <v/>
      </c>
      <c r="U2008" s="53" t="str">
        <f>IF(S2008="","",COUNTIF($S$7:S2008,"該当２"))</f>
        <v/>
      </c>
      <c r="V2008" s="56" t="str">
        <f t="shared" si="349"/>
        <v/>
      </c>
      <c r="W2008" s="81" t="str">
        <f t="shared" si="350"/>
        <v/>
      </c>
      <c r="X2008" s="53" t="str">
        <f>IF(V2008="","",COUNTIF($V$7:V2008,"該当３"))</f>
        <v/>
      </c>
    </row>
    <row r="2009" spans="1:24">
      <c r="A2009" s="237">
        <v>2020903017</v>
      </c>
      <c r="B2009" s="237">
        <v>20</v>
      </c>
      <c r="C2009" s="238">
        <v>209</v>
      </c>
      <c r="D2009" s="239">
        <v>3</v>
      </c>
      <c r="E2009" s="238">
        <v>17</v>
      </c>
      <c r="F2009" s="237" t="s">
        <v>511</v>
      </c>
      <c r="G2009" s="237" t="s">
        <v>2067</v>
      </c>
      <c r="H2009" s="237" t="s">
        <v>2101</v>
      </c>
      <c r="I2009" s="237" t="s">
        <v>2112</v>
      </c>
      <c r="J2009" s="51"/>
      <c r="K2009" s="52" t="str">
        <f t="shared" si="351"/>
        <v/>
      </c>
      <c r="L2009" s="81" t="str">
        <f t="shared" si="352"/>
        <v/>
      </c>
      <c r="M2009" s="53" t="str">
        <f>IF(K2009="","",COUNTIF($K$7:K2009,"ﾘｽﾄ１"))</f>
        <v/>
      </c>
      <c r="N2009" s="53" t="str">
        <f t="shared" si="353"/>
        <v/>
      </c>
      <c r="O2009" s="54" t="str">
        <f t="shared" si="354"/>
        <v/>
      </c>
      <c r="P2009" s="53" t="str">
        <f t="shared" si="345"/>
        <v/>
      </c>
      <c r="Q2009" s="52" t="str">
        <f t="shared" si="346"/>
        <v/>
      </c>
      <c r="R2009" s="55" t="str">
        <f t="shared" si="347"/>
        <v/>
      </c>
      <c r="S2009" s="52" t="str">
        <f t="shared" si="355"/>
        <v/>
      </c>
      <c r="T2009" s="81" t="str">
        <f t="shared" si="348"/>
        <v/>
      </c>
      <c r="U2009" s="53" t="str">
        <f>IF(S2009="","",COUNTIF($S$7:S2009,"該当２"))</f>
        <v/>
      </c>
      <c r="V2009" s="56" t="str">
        <f t="shared" si="349"/>
        <v/>
      </c>
      <c r="W2009" s="81" t="str">
        <f t="shared" si="350"/>
        <v/>
      </c>
      <c r="X2009" s="53" t="str">
        <f>IF(V2009="","",COUNTIF($V$7:V2009,"該当３"))</f>
        <v/>
      </c>
    </row>
    <row r="2010" spans="1:24">
      <c r="A2010" s="237">
        <v>2020903018</v>
      </c>
      <c r="B2010" s="237">
        <v>20</v>
      </c>
      <c r="C2010" s="238">
        <v>209</v>
      </c>
      <c r="D2010" s="239">
        <v>3</v>
      </c>
      <c r="E2010" s="238">
        <v>18</v>
      </c>
      <c r="F2010" s="237" t="s">
        <v>511</v>
      </c>
      <c r="G2010" s="237" t="s">
        <v>2067</v>
      </c>
      <c r="H2010" s="237" t="s">
        <v>2101</v>
      </c>
      <c r="I2010" s="237" t="s">
        <v>352</v>
      </c>
      <c r="J2010" s="51"/>
      <c r="K2010" s="52" t="str">
        <f t="shared" si="351"/>
        <v/>
      </c>
      <c r="L2010" s="81" t="str">
        <f t="shared" si="352"/>
        <v/>
      </c>
      <c r="M2010" s="53" t="str">
        <f>IF(K2010="","",COUNTIF($K$7:K2010,"ﾘｽﾄ１"))</f>
        <v/>
      </c>
      <c r="N2010" s="53" t="str">
        <f t="shared" si="353"/>
        <v/>
      </c>
      <c r="O2010" s="54" t="str">
        <f t="shared" si="354"/>
        <v/>
      </c>
      <c r="P2010" s="53" t="str">
        <f t="shared" si="345"/>
        <v/>
      </c>
      <c r="Q2010" s="52" t="str">
        <f t="shared" si="346"/>
        <v/>
      </c>
      <c r="R2010" s="55" t="str">
        <f t="shared" si="347"/>
        <v/>
      </c>
      <c r="S2010" s="52" t="str">
        <f t="shared" si="355"/>
        <v/>
      </c>
      <c r="T2010" s="81" t="str">
        <f t="shared" si="348"/>
        <v/>
      </c>
      <c r="U2010" s="53" t="str">
        <f>IF(S2010="","",COUNTIF($S$7:S2010,"該当２"))</f>
        <v/>
      </c>
      <c r="V2010" s="56" t="str">
        <f t="shared" si="349"/>
        <v/>
      </c>
      <c r="W2010" s="81" t="str">
        <f t="shared" si="350"/>
        <v/>
      </c>
      <c r="X2010" s="53" t="str">
        <f>IF(V2010="","",COUNTIF($V$7:V2010,"該当３"))</f>
        <v/>
      </c>
    </row>
    <row r="2011" spans="1:24">
      <c r="A2011" s="237">
        <v>2020903019</v>
      </c>
      <c r="B2011" s="237">
        <v>20</v>
      </c>
      <c r="C2011" s="238">
        <v>209</v>
      </c>
      <c r="D2011" s="239">
        <v>3</v>
      </c>
      <c r="E2011" s="238">
        <v>19</v>
      </c>
      <c r="F2011" s="237" t="s">
        <v>511</v>
      </c>
      <c r="G2011" s="237" t="s">
        <v>2067</v>
      </c>
      <c r="H2011" s="237" t="s">
        <v>2101</v>
      </c>
      <c r="I2011" s="237" t="s">
        <v>2113</v>
      </c>
      <c r="J2011" s="51"/>
      <c r="K2011" s="52" t="str">
        <f t="shared" si="351"/>
        <v/>
      </c>
      <c r="L2011" s="81" t="str">
        <f t="shared" si="352"/>
        <v/>
      </c>
      <c r="M2011" s="53" t="str">
        <f>IF(K2011="","",COUNTIF($K$7:K2011,"ﾘｽﾄ１"))</f>
        <v/>
      </c>
      <c r="N2011" s="53" t="str">
        <f t="shared" si="353"/>
        <v/>
      </c>
      <c r="O2011" s="54" t="str">
        <f t="shared" si="354"/>
        <v/>
      </c>
      <c r="P2011" s="53" t="str">
        <f t="shared" si="345"/>
        <v/>
      </c>
      <c r="Q2011" s="52" t="str">
        <f t="shared" si="346"/>
        <v/>
      </c>
      <c r="R2011" s="55" t="str">
        <f t="shared" si="347"/>
        <v/>
      </c>
      <c r="S2011" s="52" t="str">
        <f t="shared" si="355"/>
        <v/>
      </c>
      <c r="T2011" s="81" t="str">
        <f t="shared" si="348"/>
        <v/>
      </c>
      <c r="U2011" s="53" t="str">
        <f>IF(S2011="","",COUNTIF($S$7:S2011,"該当２"))</f>
        <v/>
      </c>
      <c r="V2011" s="56" t="str">
        <f t="shared" si="349"/>
        <v/>
      </c>
      <c r="W2011" s="81" t="str">
        <f t="shared" si="350"/>
        <v/>
      </c>
      <c r="X2011" s="53" t="str">
        <f>IF(V2011="","",COUNTIF($V$7:V2011,"該当３"))</f>
        <v/>
      </c>
    </row>
    <row r="2012" spans="1:24">
      <c r="A2012" s="237">
        <v>2020903020</v>
      </c>
      <c r="B2012" s="237">
        <v>20</v>
      </c>
      <c r="C2012" s="238">
        <v>209</v>
      </c>
      <c r="D2012" s="239">
        <v>3</v>
      </c>
      <c r="E2012" s="238">
        <v>20</v>
      </c>
      <c r="F2012" s="237" t="s">
        <v>511</v>
      </c>
      <c r="G2012" s="237" t="s">
        <v>2067</v>
      </c>
      <c r="H2012" s="237" t="s">
        <v>2101</v>
      </c>
      <c r="I2012" s="237" t="s">
        <v>2114</v>
      </c>
      <c r="J2012" s="51"/>
      <c r="K2012" s="52" t="str">
        <f t="shared" si="351"/>
        <v/>
      </c>
      <c r="L2012" s="81" t="str">
        <f t="shared" si="352"/>
        <v/>
      </c>
      <c r="M2012" s="53" t="str">
        <f>IF(K2012="","",COUNTIF($K$7:K2012,"ﾘｽﾄ１"))</f>
        <v/>
      </c>
      <c r="N2012" s="53" t="str">
        <f t="shared" si="353"/>
        <v/>
      </c>
      <c r="O2012" s="54" t="str">
        <f t="shared" si="354"/>
        <v/>
      </c>
      <c r="P2012" s="53" t="str">
        <f t="shared" si="345"/>
        <v/>
      </c>
      <c r="Q2012" s="52" t="str">
        <f t="shared" si="346"/>
        <v/>
      </c>
      <c r="R2012" s="55" t="str">
        <f t="shared" si="347"/>
        <v/>
      </c>
      <c r="S2012" s="52" t="str">
        <f t="shared" si="355"/>
        <v/>
      </c>
      <c r="T2012" s="81" t="str">
        <f t="shared" si="348"/>
        <v/>
      </c>
      <c r="U2012" s="53" t="str">
        <f>IF(S2012="","",COUNTIF($S$7:S2012,"該当２"))</f>
        <v/>
      </c>
      <c r="V2012" s="56" t="str">
        <f t="shared" si="349"/>
        <v/>
      </c>
      <c r="W2012" s="81" t="str">
        <f t="shared" si="350"/>
        <v/>
      </c>
      <c r="X2012" s="53" t="str">
        <f>IF(V2012="","",COUNTIF($V$7:V2012,"該当３"))</f>
        <v/>
      </c>
    </row>
    <row r="2013" spans="1:24">
      <c r="A2013" s="237">
        <v>2020904000</v>
      </c>
      <c r="B2013" s="237">
        <v>20</v>
      </c>
      <c r="C2013" s="238">
        <v>209</v>
      </c>
      <c r="D2013" s="239">
        <v>4</v>
      </c>
      <c r="E2013" s="238">
        <v>0</v>
      </c>
      <c r="F2013" s="237" t="s">
        <v>511</v>
      </c>
      <c r="G2013" s="237" t="s">
        <v>2067</v>
      </c>
      <c r="H2013" s="237" t="s">
        <v>2115</v>
      </c>
      <c r="I2013" s="237"/>
      <c r="J2013" s="51"/>
      <c r="K2013" s="52" t="str">
        <f t="shared" si="351"/>
        <v/>
      </c>
      <c r="L2013" s="81" t="str">
        <f t="shared" si="352"/>
        <v/>
      </c>
      <c r="M2013" s="53" t="str">
        <f>IF(K2013="","",COUNTIF($K$7:K2013,"ﾘｽﾄ１"))</f>
        <v/>
      </c>
      <c r="N2013" s="53" t="str">
        <f t="shared" si="353"/>
        <v/>
      </c>
      <c r="O2013" s="54" t="str">
        <f t="shared" si="354"/>
        <v/>
      </c>
      <c r="P2013" s="53" t="str">
        <f t="shared" si="345"/>
        <v/>
      </c>
      <c r="Q2013" s="52" t="str">
        <f t="shared" si="346"/>
        <v/>
      </c>
      <c r="R2013" s="55" t="str">
        <f t="shared" si="347"/>
        <v/>
      </c>
      <c r="S2013" s="52" t="str">
        <f t="shared" si="355"/>
        <v/>
      </c>
      <c r="T2013" s="81" t="str">
        <f t="shared" si="348"/>
        <v/>
      </c>
      <c r="U2013" s="53" t="str">
        <f>IF(S2013="","",COUNTIF($S$7:S2013,"該当２"))</f>
        <v/>
      </c>
      <c r="V2013" s="56" t="str">
        <f t="shared" si="349"/>
        <v/>
      </c>
      <c r="W2013" s="81" t="str">
        <f t="shared" si="350"/>
        <v/>
      </c>
      <c r="X2013" s="53" t="str">
        <f>IF(V2013="","",COUNTIF($V$7:V2013,"該当３"))</f>
        <v/>
      </c>
    </row>
    <row r="2014" spans="1:24">
      <c r="A2014" s="237">
        <v>2020904001</v>
      </c>
      <c r="B2014" s="237">
        <v>20</v>
      </c>
      <c r="C2014" s="238">
        <v>209</v>
      </c>
      <c r="D2014" s="239">
        <v>4</v>
      </c>
      <c r="E2014" s="238">
        <v>1</v>
      </c>
      <c r="F2014" s="237" t="s">
        <v>511</v>
      </c>
      <c r="G2014" s="237" t="s">
        <v>2067</v>
      </c>
      <c r="H2014" s="237" t="s">
        <v>2115</v>
      </c>
      <c r="I2014" s="240" t="s">
        <v>2116</v>
      </c>
      <c r="J2014" s="51"/>
      <c r="K2014" s="52" t="str">
        <f t="shared" si="351"/>
        <v/>
      </c>
      <c r="L2014" s="81" t="str">
        <f t="shared" si="352"/>
        <v/>
      </c>
      <c r="M2014" s="53" t="str">
        <f>IF(K2014="","",COUNTIF($K$7:K2014,"ﾘｽﾄ１"))</f>
        <v/>
      </c>
      <c r="N2014" s="53" t="str">
        <f t="shared" si="353"/>
        <v/>
      </c>
      <c r="O2014" s="54" t="str">
        <f t="shared" si="354"/>
        <v/>
      </c>
      <c r="P2014" s="53" t="str">
        <f t="shared" si="345"/>
        <v/>
      </c>
      <c r="Q2014" s="52" t="str">
        <f t="shared" si="346"/>
        <v/>
      </c>
      <c r="R2014" s="55" t="str">
        <f t="shared" si="347"/>
        <v/>
      </c>
      <c r="S2014" s="52" t="str">
        <f t="shared" si="355"/>
        <v/>
      </c>
      <c r="T2014" s="81" t="str">
        <f t="shared" si="348"/>
        <v/>
      </c>
      <c r="U2014" s="53" t="str">
        <f>IF(S2014="","",COUNTIF($S$7:S2014,"該当２"))</f>
        <v/>
      </c>
      <c r="V2014" s="56" t="str">
        <f t="shared" si="349"/>
        <v/>
      </c>
      <c r="W2014" s="81" t="str">
        <f t="shared" si="350"/>
        <v/>
      </c>
      <c r="X2014" s="53" t="str">
        <f>IF(V2014="","",COUNTIF($V$7:V2014,"該当３"))</f>
        <v/>
      </c>
    </row>
    <row r="2015" spans="1:24">
      <c r="A2015" s="237">
        <v>2020904002</v>
      </c>
      <c r="B2015" s="237">
        <v>20</v>
      </c>
      <c r="C2015" s="238">
        <v>209</v>
      </c>
      <c r="D2015" s="239">
        <v>4</v>
      </c>
      <c r="E2015" s="238">
        <v>2</v>
      </c>
      <c r="F2015" s="237" t="s">
        <v>511</v>
      </c>
      <c r="G2015" s="237" t="s">
        <v>2067</v>
      </c>
      <c r="H2015" s="237" t="s">
        <v>2115</v>
      </c>
      <c r="I2015" s="241" t="s">
        <v>2117</v>
      </c>
      <c r="J2015" s="51"/>
      <c r="K2015" s="52" t="str">
        <f t="shared" si="351"/>
        <v/>
      </c>
      <c r="L2015" s="81" t="str">
        <f t="shared" si="352"/>
        <v/>
      </c>
      <c r="M2015" s="53" t="str">
        <f>IF(K2015="","",COUNTIF($K$7:K2015,"ﾘｽﾄ１"))</f>
        <v/>
      </c>
      <c r="N2015" s="53" t="str">
        <f t="shared" si="353"/>
        <v/>
      </c>
      <c r="O2015" s="54" t="str">
        <f t="shared" si="354"/>
        <v/>
      </c>
      <c r="P2015" s="53" t="str">
        <f t="shared" si="345"/>
        <v/>
      </c>
      <c r="Q2015" s="52" t="str">
        <f t="shared" si="346"/>
        <v/>
      </c>
      <c r="R2015" s="55" t="str">
        <f t="shared" si="347"/>
        <v/>
      </c>
      <c r="S2015" s="52" t="str">
        <f t="shared" si="355"/>
        <v/>
      </c>
      <c r="T2015" s="81" t="str">
        <f t="shared" si="348"/>
        <v/>
      </c>
      <c r="U2015" s="53" t="str">
        <f>IF(S2015="","",COUNTIF($S$7:S2015,"該当２"))</f>
        <v/>
      </c>
      <c r="V2015" s="56" t="str">
        <f t="shared" si="349"/>
        <v/>
      </c>
      <c r="W2015" s="81" t="str">
        <f t="shared" si="350"/>
        <v/>
      </c>
      <c r="X2015" s="53" t="str">
        <f>IF(V2015="","",COUNTIF($V$7:V2015,"該当３"))</f>
        <v/>
      </c>
    </row>
    <row r="2016" spans="1:24">
      <c r="A2016" s="237">
        <v>2020904003</v>
      </c>
      <c r="B2016" s="237">
        <v>20</v>
      </c>
      <c r="C2016" s="238">
        <v>209</v>
      </c>
      <c r="D2016" s="239">
        <v>4</v>
      </c>
      <c r="E2016" s="238">
        <v>3</v>
      </c>
      <c r="F2016" s="237" t="s">
        <v>511</v>
      </c>
      <c r="G2016" s="237" t="s">
        <v>2067</v>
      </c>
      <c r="H2016" s="237" t="s">
        <v>2115</v>
      </c>
      <c r="I2016" s="237" t="s">
        <v>2118</v>
      </c>
      <c r="J2016" s="51"/>
      <c r="K2016" s="52" t="str">
        <f t="shared" si="351"/>
        <v/>
      </c>
      <c r="L2016" s="81" t="str">
        <f t="shared" si="352"/>
        <v/>
      </c>
      <c r="M2016" s="53" t="str">
        <f>IF(K2016="","",COUNTIF($K$7:K2016,"ﾘｽﾄ１"))</f>
        <v/>
      </c>
      <c r="N2016" s="53" t="str">
        <f t="shared" si="353"/>
        <v/>
      </c>
      <c r="O2016" s="54" t="str">
        <f t="shared" si="354"/>
        <v/>
      </c>
      <c r="P2016" s="53" t="str">
        <f t="shared" si="345"/>
        <v/>
      </c>
      <c r="Q2016" s="52" t="str">
        <f t="shared" si="346"/>
        <v/>
      </c>
      <c r="R2016" s="55" t="str">
        <f t="shared" si="347"/>
        <v/>
      </c>
      <c r="S2016" s="52" t="str">
        <f t="shared" si="355"/>
        <v/>
      </c>
      <c r="T2016" s="81" t="str">
        <f t="shared" si="348"/>
        <v/>
      </c>
      <c r="U2016" s="53" t="str">
        <f>IF(S2016="","",COUNTIF($S$7:S2016,"該当２"))</f>
        <v/>
      </c>
      <c r="V2016" s="56" t="str">
        <f t="shared" si="349"/>
        <v/>
      </c>
      <c r="W2016" s="81" t="str">
        <f t="shared" si="350"/>
        <v/>
      </c>
      <c r="X2016" s="53" t="str">
        <f>IF(V2016="","",COUNTIF($V$7:V2016,"該当３"))</f>
        <v/>
      </c>
    </row>
    <row r="2017" spans="1:24">
      <c r="A2017" s="237">
        <v>2020904004</v>
      </c>
      <c r="B2017" s="237">
        <v>20</v>
      </c>
      <c r="C2017" s="238">
        <v>209</v>
      </c>
      <c r="D2017" s="239">
        <v>4</v>
      </c>
      <c r="E2017" s="238">
        <v>4</v>
      </c>
      <c r="F2017" s="237" t="s">
        <v>511</v>
      </c>
      <c r="G2017" s="237" t="s">
        <v>2067</v>
      </c>
      <c r="H2017" s="237" t="s">
        <v>2115</v>
      </c>
      <c r="I2017" s="237" t="s">
        <v>374</v>
      </c>
      <c r="J2017" s="51"/>
      <c r="K2017" s="52" t="str">
        <f t="shared" si="351"/>
        <v/>
      </c>
      <c r="L2017" s="81" t="str">
        <f t="shared" si="352"/>
        <v/>
      </c>
      <c r="M2017" s="53" t="str">
        <f>IF(K2017="","",COUNTIF($K$7:K2017,"ﾘｽﾄ１"))</f>
        <v/>
      </c>
      <c r="N2017" s="53" t="str">
        <f t="shared" si="353"/>
        <v/>
      </c>
      <c r="O2017" s="54" t="str">
        <f t="shared" si="354"/>
        <v/>
      </c>
      <c r="P2017" s="53" t="str">
        <f t="shared" si="345"/>
        <v/>
      </c>
      <c r="Q2017" s="52" t="str">
        <f t="shared" si="346"/>
        <v/>
      </c>
      <c r="R2017" s="55" t="str">
        <f t="shared" si="347"/>
        <v/>
      </c>
      <c r="S2017" s="52" t="str">
        <f t="shared" si="355"/>
        <v/>
      </c>
      <c r="T2017" s="81" t="str">
        <f t="shared" si="348"/>
        <v/>
      </c>
      <c r="U2017" s="53" t="str">
        <f>IF(S2017="","",COUNTIF($S$7:S2017,"該当２"))</f>
        <v/>
      </c>
      <c r="V2017" s="56" t="str">
        <f t="shared" si="349"/>
        <v/>
      </c>
      <c r="W2017" s="81" t="str">
        <f t="shared" si="350"/>
        <v/>
      </c>
      <c r="X2017" s="53" t="str">
        <f>IF(V2017="","",COUNTIF($V$7:V2017,"該当３"))</f>
        <v/>
      </c>
    </row>
    <row r="2018" spans="1:24">
      <c r="A2018" s="237">
        <v>2020904005</v>
      </c>
      <c r="B2018" s="237">
        <v>20</v>
      </c>
      <c r="C2018" s="238">
        <v>209</v>
      </c>
      <c r="D2018" s="239">
        <v>4</v>
      </c>
      <c r="E2018" s="238">
        <v>5</v>
      </c>
      <c r="F2018" s="237" t="s">
        <v>511</v>
      </c>
      <c r="G2018" s="237" t="s">
        <v>2067</v>
      </c>
      <c r="H2018" s="237" t="s">
        <v>2115</v>
      </c>
      <c r="I2018" s="237" t="s">
        <v>2119</v>
      </c>
      <c r="J2018" s="51"/>
      <c r="K2018" s="52" t="str">
        <f t="shared" si="351"/>
        <v/>
      </c>
      <c r="L2018" s="81" t="str">
        <f t="shared" si="352"/>
        <v/>
      </c>
      <c r="M2018" s="53" t="str">
        <f>IF(K2018="","",COUNTIF($K$7:K2018,"ﾘｽﾄ１"))</f>
        <v/>
      </c>
      <c r="N2018" s="53" t="str">
        <f t="shared" si="353"/>
        <v/>
      </c>
      <c r="O2018" s="54" t="str">
        <f t="shared" si="354"/>
        <v/>
      </c>
      <c r="P2018" s="53" t="str">
        <f t="shared" si="345"/>
        <v/>
      </c>
      <c r="Q2018" s="52" t="str">
        <f t="shared" si="346"/>
        <v/>
      </c>
      <c r="R2018" s="55" t="str">
        <f t="shared" si="347"/>
        <v/>
      </c>
      <c r="S2018" s="52" t="str">
        <f t="shared" si="355"/>
        <v/>
      </c>
      <c r="T2018" s="81" t="str">
        <f t="shared" si="348"/>
        <v/>
      </c>
      <c r="U2018" s="53" t="str">
        <f>IF(S2018="","",COUNTIF($S$7:S2018,"該当２"))</f>
        <v/>
      </c>
      <c r="V2018" s="56" t="str">
        <f t="shared" si="349"/>
        <v/>
      </c>
      <c r="W2018" s="81" t="str">
        <f t="shared" si="350"/>
        <v/>
      </c>
      <c r="X2018" s="53" t="str">
        <f>IF(V2018="","",COUNTIF($V$7:V2018,"該当３"))</f>
        <v/>
      </c>
    </row>
    <row r="2019" spans="1:24">
      <c r="A2019" s="237">
        <v>2020904006</v>
      </c>
      <c r="B2019" s="237">
        <v>20</v>
      </c>
      <c r="C2019" s="238">
        <v>209</v>
      </c>
      <c r="D2019" s="239">
        <v>4</v>
      </c>
      <c r="E2019" s="238">
        <v>6</v>
      </c>
      <c r="F2019" s="237" t="s">
        <v>511</v>
      </c>
      <c r="G2019" s="237" t="s">
        <v>2067</v>
      </c>
      <c r="H2019" s="237" t="s">
        <v>2115</v>
      </c>
      <c r="I2019" s="237" t="s">
        <v>385</v>
      </c>
      <c r="J2019" s="51"/>
      <c r="K2019" s="52" t="str">
        <f t="shared" si="351"/>
        <v/>
      </c>
      <c r="L2019" s="81" t="str">
        <f t="shared" si="352"/>
        <v/>
      </c>
      <c r="M2019" s="53" t="str">
        <f>IF(K2019="","",COUNTIF($K$7:K2019,"ﾘｽﾄ１"))</f>
        <v/>
      </c>
      <c r="N2019" s="53" t="str">
        <f t="shared" si="353"/>
        <v/>
      </c>
      <c r="O2019" s="54" t="str">
        <f t="shared" si="354"/>
        <v/>
      </c>
      <c r="P2019" s="53" t="str">
        <f t="shared" si="345"/>
        <v/>
      </c>
      <c r="Q2019" s="52" t="str">
        <f t="shared" si="346"/>
        <v/>
      </c>
      <c r="R2019" s="55" t="str">
        <f t="shared" si="347"/>
        <v/>
      </c>
      <c r="S2019" s="52" t="str">
        <f t="shared" si="355"/>
        <v/>
      </c>
      <c r="T2019" s="81" t="str">
        <f t="shared" si="348"/>
        <v/>
      </c>
      <c r="U2019" s="53" t="str">
        <f>IF(S2019="","",COUNTIF($S$7:S2019,"該当２"))</f>
        <v/>
      </c>
      <c r="V2019" s="56" t="str">
        <f t="shared" si="349"/>
        <v/>
      </c>
      <c r="W2019" s="81" t="str">
        <f t="shared" si="350"/>
        <v/>
      </c>
      <c r="X2019" s="53" t="str">
        <f>IF(V2019="","",COUNTIF($V$7:V2019,"該当３"))</f>
        <v/>
      </c>
    </row>
    <row r="2020" spans="1:24">
      <c r="A2020" s="237">
        <v>2020904007</v>
      </c>
      <c r="B2020" s="237">
        <v>20</v>
      </c>
      <c r="C2020" s="238">
        <v>209</v>
      </c>
      <c r="D2020" s="239">
        <v>4</v>
      </c>
      <c r="E2020" s="238">
        <v>7</v>
      </c>
      <c r="F2020" s="237" t="s">
        <v>511</v>
      </c>
      <c r="G2020" s="237" t="s">
        <v>2067</v>
      </c>
      <c r="H2020" s="237" t="s">
        <v>2115</v>
      </c>
      <c r="I2020" s="237" t="s">
        <v>2120</v>
      </c>
      <c r="J2020" s="51"/>
      <c r="K2020" s="52" t="str">
        <f t="shared" si="351"/>
        <v/>
      </c>
      <c r="L2020" s="81" t="str">
        <f t="shared" si="352"/>
        <v/>
      </c>
      <c r="M2020" s="53" t="str">
        <f>IF(K2020="","",COUNTIF($K$7:K2020,"ﾘｽﾄ１"))</f>
        <v/>
      </c>
      <c r="N2020" s="53" t="str">
        <f t="shared" si="353"/>
        <v/>
      </c>
      <c r="O2020" s="54" t="str">
        <f t="shared" si="354"/>
        <v/>
      </c>
      <c r="P2020" s="53" t="str">
        <f t="shared" si="345"/>
        <v/>
      </c>
      <c r="Q2020" s="52" t="str">
        <f t="shared" si="346"/>
        <v/>
      </c>
      <c r="R2020" s="55" t="str">
        <f t="shared" si="347"/>
        <v/>
      </c>
      <c r="S2020" s="52" t="str">
        <f t="shared" si="355"/>
        <v/>
      </c>
      <c r="T2020" s="81" t="str">
        <f t="shared" si="348"/>
        <v/>
      </c>
      <c r="U2020" s="53" t="str">
        <f>IF(S2020="","",COUNTIF($S$7:S2020,"該当２"))</f>
        <v/>
      </c>
      <c r="V2020" s="56" t="str">
        <f t="shared" si="349"/>
        <v/>
      </c>
      <c r="W2020" s="81" t="str">
        <f t="shared" si="350"/>
        <v/>
      </c>
      <c r="X2020" s="53" t="str">
        <f>IF(V2020="","",COUNTIF($V$7:V2020,"該当３"))</f>
        <v/>
      </c>
    </row>
    <row r="2021" spans="1:24">
      <c r="A2021" s="237">
        <v>2020904008</v>
      </c>
      <c r="B2021" s="237">
        <v>20</v>
      </c>
      <c r="C2021" s="238">
        <v>209</v>
      </c>
      <c r="D2021" s="239">
        <v>4</v>
      </c>
      <c r="E2021" s="238">
        <v>8</v>
      </c>
      <c r="F2021" s="237" t="s">
        <v>511</v>
      </c>
      <c r="G2021" s="237" t="s">
        <v>2067</v>
      </c>
      <c r="H2021" s="237" t="s">
        <v>2115</v>
      </c>
      <c r="I2021" s="237" t="s">
        <v>2121</v>
      </c>
      <c r="J2021" s="51"/>
      <c r="K2021" s="52" t="str">
        <f t="shared" si="351"/>
        <v/>
      </c>
      <c r="L2021" s="81" t="str">
        <f t="shared" si="352"/>
        <v/>
      </c>
      <c r="M2021" s="53" t="str">
        <f>IF(K2021="","",COUNTIF($K$7:K2021,"ﾘｽﾄ１"))</f>
        <v/>
      </c>
      <c r="N2021" s="53" t="str">
        <f t="shared" si="353"/>
        <v/>
      </c>
      <c r="O2021" s="54" t="str">
        <f t="shared" si="354"/>
        <v/>
      </c>
      <c r="P2021" s="53" t="str">
        <f t="shared" si="345"/>
        <v/>
      </c>
      <c r="Q2021" s="52" t="str">
        <f t="shared" si="346"/>
        <v/>
      </c>
      <c r="R2021" s="55" t="str">
        <f t="shared" si="347"/>
        <v/>
      </c>
      <c r="S2021" s="52" t="str">
        <f t="shared" si="355"/>
        <v/>
      </c>
      <c r="T2021" s="81" t="str">
        <f t="shared" si="348"/>
        <v/>
      </c>
      <c r="U2021" s="53" t="str">
        <f>IF(S2021="","",COUNTIF($S$7:S2021,"該当２"))</f>
        <v/>
      </c>
      <c r="V2021" s="56" t="str">
        <f t="shared" si="349"/>
        <v/>
      </c>
      <c r="W2021" s="81" t="str">
        <f t="shared" si="350"/>
        <v/>
      </c>
      <c r="X2021" s="53" t="str">
        <f>IF(V2021="","",COUNTIF($V$7:V2021,"該当３"))</f>
        <v/>
      </c>
    </row>
    <row r="2022" spans="1:24">
      <c r="A2022" s="237">
        <v>2020904009</v>
      </c>
      <c r="B2022" s="237">
        <v>20</v>
      </c>
      <c r="C2022" s="238">
        <v>209</v>
      </c>
      <c r="D2022" s="239">
        <v>4</v>
      </c>
      <c r="E2022" s="238">
        <v>9</v>
      </c>
      <c r="F2022" s="237" t="s">
        <v>511</v>
      </c>
      <c r="G2022" s="237" t="s">
        <v>2067</v>
      </c>
      <c r="H2022" s="237" t="s">
        <v>2115</v>
      </c>
      <c r="I2022" s="237" t="s">
        <v>2122</v>
      </c>
      <c r="J2022" s="51"/>
      <c r="K2022" s="52" t="str">
        <f t="shared" si="351"/>
        <v/>
      </c>
      <c r="L2022" s="81" t="str">
        <f t="shared" si="352"/>
        <v/>
      </c>
      <c r="M2022" s="53" t="str">
        <f>IF(K2022="","",COUNTIF($K$7:K2022,"ﾘｽﾄ１"))</f>
        <v/>
      </c>
      <c r="N2022" s="53" t="str">
        <f t="shared" si="353"/>
        <v/>
      </c>
      <c r="O2022" s="54" t="str">
        <f t="shared" si="354"/>
        <v/>
      </c>
      <c r="P2022" s="53" t="str">
        <f t="shared" si="345"/>
        <v/>
      </c>
      <c r="Q2022" s="52" t="str">
        <f t="shared" si="346"/>
        <v/>
      </c>
      <c r="R2022" s="55" t="str">
        <f t="shared" si="347"/>
        <v/>
      </c>
      <c r="S2022" s="52" t="str">
        <f t="shared" si="355"/>
        <v/>
      </c>
      <c r="T2022" s="81" t="str">
        <f t="shared" si="348"/>
        <v/>
      </c>
      <c r="U2022" s="53" t="str">
        <f>IF(S2022="","",COUNTIF($S$7:S2022,"該当２"))</f>
        <v/>
      </c>
      <c r="V2022" s="56" t="str">
        <f t="shared" si="349"/>
        <v/>
      </c>
      <c r="W2022" s="81" t="str">
        <f t="shared" si="350"/>
        <v/>
      </c>
      <c r="X2022" s="53" t="str">
        <f>IF(V2022="","",COUNTIF($V$7:V2022,"該当３"))</f>
        <v/>
      </c>
    </row>
    <row r="2023" spans="1:24">
      <c r="A2023" s="237">
        <v>2020904010</v>
      </c>
      <c r="B2023" s="237">
        <v>20</v>
      </c>
      <c r="C2023" s="238">
        <v>209</v>
      </c>
      <c r="D2023" s="239">
        <v>4</v>
      </c>
      <c r="E2023" s="238">
        <v>10</v>
      </c>
      <c r="F2023" s="237" t="s">
        <v>511</v>
      </c>
      <c r="G2023" s="237" t="s">
        <v>2067</v>
      </c>
      <c r="H2023" s="237" t="s">
        <v>2115</v>
      </c>
      <c r="I2023" s="237" t="s">
        <v>2123</v>
      </c>
      <c r="J2023" s="51"/>
      <c r="K2023" s="52" t="str">
        <f t="shared" si="351"/>
        <v/>
      </c>
      <c r="L2023" s="81" t="str">
        <f t="shared" si="352"/>
        <v/>
      </c>
      <c r="M2023" s="53" t="str">
        <f>IF(K2023="","",COUNTIF($K$7:K2023,"ﾘｽﾄ１"))</f>
        <v/>
      </c>
      <c r="N2023" s="53" t="str">
        <f t="shared" si="353"/>
        <v/>
      </c>
      <c r="O2023" s="54" t="str">
        <f t="shared" si="354"/>
        <v/>
      </c>
      <c r="P2023" s="53" t="str">
        <f t="shared" si="345"/>
        <v/>
      </c>
      <c r="Q2023" s="52" t="str">
        <f t="shared" si="346"/>
        <v/>
      </c>
      <c r="R2023" s="55" t="str">
        <f t="shared" si="347"/>
        <v/>
      </c>
      <c r="S2023" s="52" t="str">
        <f t="shared" si="355"/>
        <v/>
      </c>
      <c r="T2023" s="81" t="str">
        <f t="shared" si="348"/>
        <v/>
      </c>
      <c r="U2023" s="53" t="str">
        <f>IF(S2023="","",COUNTIF($S$7:S2023,"該当２"))</f>
        <v/>
      </c>
      <c r="V2023" s="56" t="str">
        <f t="shared" si="349"/>
        <v/>
      </c>
      <c r="W2023" s="81" t="str">
        <f t="shared" si="350"/>
        <v/>
      </c>
      <c r="X2023" s="53" t="str">
        <f>IF(V2023="","",COUNTIF($V$7:V2023,"該当３"))</f>
        <v/>
      </c>
    </row>
    <row r="2024" spans="1:24">
      <c r="A2024" s="237">
        <v>2020904011</v>
      </c>
      <c r="B2024" s="237">
        <v>20</v>
      </c>
      <c r="C2024" s="238">
        <v>209</v>
      </c>
      <c r="D2024" s="239">
        <v>4</v>
      </c>
      <c r="E2024" s="238">
        <v>11</v>
      </c>
      <c r="F2024" s="237" t="s">
        <v>511</v>
      </c>
      <c r="G2024" s="237" t="s">
        <v>2067</v>
      </c>
      <c r="H2024" s="237" t="s">
        <v>2115</v>
      </c>
      <c r="I2024" s="237" t="s">
        <v>1190</v>
      </c>
      <c r="J2024" s="51"/>
      <c r="K2024" s="52" t="str">
        <f t="shared" si="351"/>
        <v/>
      </c>
      <c r="L2024" s="81" t="str">
        <f t="shared" si="352"/>
        <v/>
      </c>
      <c r="M2024" s="53" t="str">
        <f>IF(K2024="","",COUNTIF($K$7:K2024,"ﾘｽﾄ１"))</f>
        <v/>
      </c>
      <c r="N2024" s="53" t="str">
        <f t="shared" si="353"/>
        <v/>
      </c>
      <c r="O2024" s="54" t="str">
        <f t="shared" si="354"/>
        <v/>
      </c>
      <c r="P2024" s="53" t="str">
        <f t="shared" si="345"/>
        <v/>
      </c>
      <c r="Q2024" s="52" t="str">
        <f t="shared" si="346"/>
        <v/>
      </c>
      <c r="R2024" s="55" t="str">
        <f t="shared" si="347"/>
        <v/>
      </c>
      <c r="S2024" s="52" t="str">
        <f t="shared" si="355"/>
        <v/>
      </c>
      <c r="T2024" s="81" t="str">
        <f t="shared" si="348"/>
        <v/>
      </c>
      <c r="U2024" s="53" t="str">
        <f>IF(S2024="","",COUNTIF($S$7:S2024,"該当２"))</f>
        <v/>
      </c>
      <c r="V2024" s="56" t="str">
        <f t="shared" si="349"/>
        <v/>
      </c>
      <c r="W2024" s="81" t="str">
        <f t="shared" si="350"/>
        <v/>
      </c>
      <c r="X2024" s="53" t="str">
        <f>IF(V2024="","",COUNTIF($V$7:V2024,"該当３"))</f>
        <v/>
      </c>
    </row>
    <row r="2025" spans="1:24">
      <c r="A2025" s="237">
        <v>2020905000</v>
      </c>
      <c r="B2025" s="237">
        <v>20</v>
      </c>
      <c r="C2025" s="238">
        <v>209</v>
      </c>
      <c r="D2025" s="239">
        <v>5</v>
      </c>
      <c r="E2025" s="238">
        <v>0</v>
      </c>
      <c r="F2025" s="237" t="s">
        <v>511</v>
      </c>
      <c r="G2025" s="237" t="s">
        <v>2067</v>
      </c>
      <c r="H2025" s="237" t="s">
        <v>2124</v>
      </c>
      <c r="I2025" s="237"/>
      <c r="J2025" s="51"/>
      <c r="K2025" s="52" t="str">
        <f t="shared" si="351"/>
        <v/>
      </c>
      <c r="L2025" s="81" t="str">
        <f t="shared" si="352"/>
        <v/>
      </c>
      <c r="M2025" s="53" t="str">
        <f>IF(K2025="","",COUNTIF($K$7:K2025,"ﾘｽﾄ１"))</f>
        <v/>
      </c>
      <c r="N2025" s="53" t="str">
        <f t="shared" si="353"/>
        <v/>
      </c>
      <c r="O2025" s="54" t="str">
        <f t="shared" si="354"/>
        <v/>
      </c>
      <c r="P2025" s="53" t="str">
        <f t="shared" si="345"/>
        <v/>
      </c>
      <c r="Q2025" s="52" t="str">
        <f t="shared" si="346"/>
        <v/>
      </c>
      <c r="R2025" s="55" t="str">
        <f t="shared" si="347"/>
        <v/>
      </c>
      <c r="S2025" s="52" t="str">
        <f t="shared" si="355"/>
        <v/>
      </c>
      <c r="T2025" s="81" t="str">
        <f t="shared" si="348"/>
        <v/>
      </c>
      <c r="U2025" s="53" t="str">
        <f>IF(S2025="","",COUNTIF($S$7:S2025,"該当２"))</f>
        <v/>
      </c>
      <c r="V2025" s="56" t="str">
        <f t="shared" si="349"/>
        <v/>
      </c>
      <c r="W2025" s="81" t="str">
        <f t="shared" si="350"/>
        <v/>
      </c>
      <c r="X2025" s="53" t="str">
        <f>IF(V2025="","",COUNTIF($V$7:V2025,"該当３"))</f>
        <v/>
      </c>
    </row>
    <row r="2026" spans="1:24">
      <c r="A2026" s="237">
        <v>2020905001</v>
      </c>
      <c r="B2026" s="237">
        <v>20</v>
      </c>
      <c r="C2026" s="238">
        <v>209</v>
      </c>
      <c r="D2026" s="239">
        <v>5</v>
      </c>
      <c r="E2026" s="238">
        <v>1</v>
      </c>
      <c r="F2026" s="237" t="s">
        <v>511</v>
      </c>
      <c r="G2026" s="237" t="s">
        <v>2067</v>
      </c>
      <c r="H2026" s="237" t="s">
        <v>2124</v>
      </c>
      <c r="I2026" s="237" t="s">
        <v>2125</v>
      </c>
      <c r="J2026" s="51"/>
      <c r="K2026" s="52" t="str">
        <f t="shared" si="351"/>
        <v/>
      </c>
      <c r="L2026" s="81" t="str">
        <f t="shared" si="352"/>
        <v/>
      </c>
      <c r="M2026" s="53" t="str">
        <f>IF(K2026="","",COUNTIF($K$7:K2026,"ﾘｽﾄ１"))</f>
        <v/>
      </c>
      <c r="N2026" s="53" t="str">
        <f t="shared" si="353"/>
        <v/>
      </c>
      <c r="O2026" s="54" t="str">
        <f t="shared" si="354"/>
        <v/>
      </c>
      <c r="P2026" s="53" t="str">
        <f t="shared" si="345"/>
        <v/>
      </c>
      <c r="Q2026" s="52" t="str">
        <f t="shared" si="346"/>
        <v/>
      </c>
      <c r="R2026" s="55" t="str">
        <f t="shared" si="347"/>
        <v/>
      </c>
      <c r="S2026" s="52" t="str">
        <f t="shared" si="355"/>
        <v/>
      </c>
      <c r="T2026" s="81" t="str">
        <f t="shared" si="348"/>
        <v/>
      </c>
      <c r="U2026" s="53" t="str">
        <f>IF(S2026="","",COUNTIF($S$7:S2026,"該当２"))</f>
        <v/>
      </c>
      <c r="V2026" s="56" t="str">
        <f t="shared" si="349"/>
        <v/>
      </c>
      <c r="W2026" s="81" t="str">
        <f t="shared" si="350"/>
        <v/>
      </c>
      <c r="X2026" s="53" t="str">
        <f>IF(V2026="","",COUNTIF($V$7:V2026,"該当３"))</f>
        <v/>
      </c>
    </row>
    <row r="2027" spans="1:24">
      <c r="A2027" s="237">
        <v>2020905002</v>
      </c>
      <c r="B2027" s="237">
        <v>20</v>
      </c>
      <c r="C2027" s="238">
        <v>209</v>
      </c>
      <c r="D2027" s="239">
        <v>5</v>
      </c>
      <c r="E2027" s="238">
        <v>2</v>
      </c>
      <c r="F2027" s="237" t="s">
        <v>511</v>
      </c>
      <c r="G2027" s="237" t="s">
        <v>2067</v>
      </c>
      <c r="H2027" s="237" t="s">
        <v>2124</v>
      </c>
      <c r="I2027" s="237" t="s">
        <v>2126</v>
      </c>
      <c r="J2027" s="51"/>
      <c r="K2027" s="52" t="str">
        <f t="shared" si="351"/>
        <v/>
      </c>
      <c r="L2027" s="81" t="str">
        <f t="shared" si="352"/>
        <v/>
      </c>
      <c r="M2027" s="53" t="str">
        <f>IF(K2027="","",COUNTIF($K$7:K2027,"ﾘｽﾄ１"))</f>
        <v/>
      </c>
      <c r="N2027" s="53" t="str">
        <f t="shared" si="353"/>
        <v/>
      </c>
      <c r="O2027" s="54" t="str">
        <f t="shared" si="354"/>
        <v/>
      </c>
      <c r="P2027" s="53" t="str">
        <f t="shared" si="345"/>
        <v/>
      </c>
      <c r="Q2027" s="52" t="str">
        <f t="shared" si="346"/>
        <v/>
      </c>
      <c r="R2027" s="55" t="str">
        <f t="shared" si="347"/>
        <v/>
      </c>
      <c r="S2027" s="52" t="str">
        <f t="shared" si="355"/>
        <v/>
      </c>
      <c r="T2027" s="81" t="str">
        <f t="shared" si="348"/>
        <v/>
      </c>
      <c r="U2027" s="53" t="str">
        <f>IF(S2027="","",COUNTIF($S$7:S2027,"該当２"))</f>
        <v/>
      </c>
      <c r="V2027" s="56" t="str">
        <f t="shared" si="349"/>
        <v/>
      </c>
      <c r="W2027" s="81" t="str">
        <f t="shared" si="350"/>
        <v/>
      </c>
      <c r="X2027" s="53" t="str">
        <f>IF(V2027="","",COUNTIF($V$7:V2027,"該当３"))</f>
        <v/>
      </c>
    </row>
    <row r="2028" spans="1:24">
      <c r="A2028" s="237">
        <v>2020905003</v>
      </c>
      <c r="B2028" s="237">
        <v>20</v>
      </c>
      <c r="C2028" s="238">
        <v>209</v>
      </c>
      <c r="D2028" s="239">
        <v>5</v>
      </c>
      <c r="E2028" s="238">
        <v>3</v>
      </c>
      <c r="F2028" s="237" t="s">
        <v>511</v>
      </c>
      <c r="G2028" s="237" t="s">
        <v>2067</v>
      </c>
      <c r="H2028" s="237" t="s">
        <v>2124</v>
      </c>
      <c r="I2028" s="237" t="s">
        <v>2127</v>
      </c>
      <c r="J2028" s="51"/>
      <c r="K2028" s="52" t="str">
        <f t="shared" si="351"/>
        <v/>
      </c>
      <c r="L2028" s="81" t="str">
        <f t="shared" si="352"/>
        <v/>
      </c>
      <c r="M2028" s="53" t="str">
        <f>IF(K2028="","",COUNTIF($K$7:K2028,"ﾘｽﾄ１"))</f>
        <v/>
      </c>
      <c r="N2028" s="53" t="str">
        <f t="shared" si="353"/>
        <v/>
      </c>
      <c r="O2028" s="54" t="str">
        <f t="shared" si="354"/>
        <v/>
      </c>
      <c r="P2028" s="53" t="str">
        <f t="shared" si="345"/>
        <v/>
      </c>
      <c r="Q2028" s="52" t="str">
        <f t="shared" si="346"/>
        <v/>
      </c>
      <c r="R2028" s="55" t="str">
        <f t="shared" si="347"/>
        <v/>
      </c>
      <c r="S2028" s="52" t="str">
        <f t="shared" si="355"/>
        <v/>
      </c>
      <c r="T2028" s="81" t="str">
        <f t="shared" si="348"/>
        <v/>
      </c>
      <c r="U2028" s="53" t="str">
        <f>IF(S2028="","",COUNTIF($S$7:S2028,"該当２"))</f>
        <v/>
      </c>
      <c r="V2028" s="56" t="str">
        <f t="shared" si="349"/>
        <v/>
      </c>
      <c r="W2028" s="81" t="str">
        <f t="shared" si="350"/>
        <v/>
      </c>
      <c r="X2028" s="53" t="str">
        <f>IF(V2028="","",COUNTIF($V$7:V2028,"該当３"))</f>
        <v/>
      </c>
    </row>
    <row r="2029" spans="1:24">
      <c r="A2029" s="237">
        <v>2020905004</v>
      </c>
      <c r="B2029" s="237">
        <v>20</v>
      </c>
      <c r="C2029" s="238">
        <v>209</v>
      </c>
      <c r="D2029" s="239">
        <v>5</v>
      </c>
      <c r="E2029" s="238">
        <v>4</v>
      </c>
      <c r="F2029" s="237" t="s">
        <v>511</v>
      </c>
      <c r="G2029" s="237" t="s">
        <v>2067</v>
      </c>
      <c r="H2029" s="237" t="s">
        <v>2124</v>
      </c>
      <c r="I2029" s="237" t="s">
        <v>333</v>
      </c>
      <c r="J2029" s="51"/>
      <c r="K2029" s="52" t="str">
        <f t="shared" si="351"/>
        <v/>
      </c>
      <c r="L2029" s="81" t="str">
        <f t="shared" si="352"/>
        <v/>
      </c>
      <c r="M2029" s="53" t="str">
        <f>IF(K2029="","",COUNTIF($K$7:K2029,"ﾘｽﾄ１"))</f>
        <v/>
      </c>
      <c r="N2029" s="53" t="str">
        <f t="shared" si="353"/>
        <v/>
      </c>
      <c r="O2029" s="54" t="str">
        <f t="shared" si="354"/>
        <v/>
      </c>
      <c r="P2029" s="53" t="str">
        <f t="shared" si="345"/>
        <v/>
      </c>
      <c r="Q2029" s="52" t="str">
        <f t="shared" si="346"/>
        <v/>
      </c>
      <c r="R2029" s="55" t="str">
        <f t="shared" si="347"/>
        <v/>
      </c>
      <c r="S2029" s="52" t="str">
        <f t="shared" si="355"/>
        <v/>
      </c>
      <c r="T2029" s="81" t="str">
        <f t="shared" si="348"/>
        <v/>
      </c>
      <c r="U2029" s="53" t="str">
        <f>IF(S2029="","",COUNTIF($S$7:S2029,"該当２"))</f>
        <v/>
      </c>
      <c r="V2029" s="56" t="str">
        <f t="shared" si="349"/>
        <v/>
      </c>
      <c r="W2029" s="81" t="str">
        <f t="shared" si="350"/>
        <v/>
      </c>
      <c r="X2029" s="53" t="str">
        <f>IF(V2029="","",COUNTIF($V$7:V2029,"該当３"))</f>
        <v/>
      </c>
    </row>
    <row r="2030" spans="1:24">
      <c r="A2030" s="237">
        <v>2020905005</v>
      </c>
      <c r="B2030" s="237">
        <v>20</v>
      </c>
      <c r="C2030" s="238">
        <v>209</v>
      </c>
      <c r="D2030" s="239">
        <v>5</v>
      </c>
      <c r="E2030" s="238">
        <v>5</v>
      </c>
      <c r="F2030" s="237" t="s">
        <v>511</v>
      </c>
      <c r="G2030" s="237" t="s">
        <v>2067</v>
      </c>
      <c r="H2030" s="237" t="s">
        <v>2124</v>
      </c>
      <c r="I2030" s="237" t="s">
        <v>303</v>
      </c>
      <c r="J2030" s="51"/>
      <c r="K2030" s="52" t="str">
        <f t="shared" si="351"/>
        <v/>
      </c>
      <c r="L2030" s="81" t="str">
        <f t="shared" si="352"/>
        <v/>
      </c>
      <c r="M2030" s="53" t="str">
        <f>IF(K2030="","",COUNTIF($K$7:K2030,"ﾘｽﾄ１"))</f>
        <v/>
      </c>
      <c r="N2030" s="53" t="str">
        <f t="shared" si="353"/>
        <v/>
      </c>
      <c r="O2030" s="54" t="str">
        <f t="shared" si="354"/>
        <v/>
      </c>
      <c r="P2030" s="53" t="str">
        <f t="shared" si="345"/>
        <v/>
      </c>
      <c r="Q2030" s="52" t="str">
        <f t="shared" si="346"/>
        <v/>
      </c>
      <c r="R2030" s="55" t="str">
        <f t="shared" si="347"/>
        <v/>
      </c>
      <c r="S2030" s="52" t="str">
        <f t="shared" si="355"/>
        <v/>
      </c>
      <c r="T2030" s="81" t="str">
        <f t="shared" si="348"/>
        <v/>
      </c>
      <c r="U2030" s="53" t="str">
        <f>IF(S2030="","",COUNTIF($S$7:S2030,"該当２"))</f>
        <v/>
      </c>
      <c r="V2030" s="56" t="str">
        <f t="shared" si="349"/>
        <v/>
      </c>
      <c r="W2030" s="81" t="str">
        <f t="shared" si="350"/>
        <v/>
      </c>
      <c r="X2030" s="53" t="str">
        <f>IF(V2030="","",COUNTIF($V$7:V2030,"該当３"))</f>
        <v/>
      </c>
    </row>
    <row r="2031" spans="1:24">
      <c r="A2031" s="237">
        <v>2020905006</v>
      </c>
      <c r="B2031" s="237">
        <v>20</v>
      </c>
      <c r="C2031" s="238">
        <v>209</v>
      </c>
      <c r="D2031" s="239">
        <v>5</v>
      </c>
      <c r="E2031" s="238">
        <v>6</v>
      </c>
      <c r="F2031" s="237" t="s">
        <v>511</v>
      </c>
      <c r="G2031" s="237" t="s">
        <v>2067</v>
      </c>
      <c r="H2031" s="237" t="s">
        <v>2124</v>
      </c>
      <c r="I2031" s="237" t="s">
        <v>2128</v>
      </c>
      <c r="J2031" s="51"/>
      <c r="K2031" s="52" t="str">
        <f t="shared" si="351"/>
        <v/>
      </c>
      <c r="L2031" s="81" t="str">
        <f t="shared" si="352"/>
        <v/>
      </c>
      <c r="M2031" s="53" t="str">
        <f>IF(K2031="","",COUNTIF($K$7:K2031,"ﾘｽﾄ１"))</f>
        <v/>
      </c>
      <c r="N2031" s="53" t="str">
        <f t="shared" si="353"/>
        <v/>
      </c>
      <c r="O2031" s="54" t="str">
        <f t="shared" si="354"/>
        <v/>
      </c>
      <c r="P2031" s="53" t="str">
        <f t="shared" si="345"/>
        <v/>
      </c>
      <c r="Q2031" s="52" t="str">
        <f t="shared" si="346"/>
        <v/>
      </c>
      <c r="R2031" s="55" t="str">
        <f t="shared" si="347"/>
        <v/>
      </c>
      <c r="S2031" s="52" t="str">
        <f t="shared" si="355"/>
        <v/>
      </c>
      <c r="T2031" s="81" t="str">
        <f t="shared" si="348"/>
        <v/>
      </c>
      <c r="U2031" s="53" t="str">
        <f>IF(S2031="","",COUNTIF($S$7:S2031,"該当２"))</f>
        <v/>
      </c>
      <c r="V2031" s="56" t="str">
        <f t="shared" si="349"/>
        <v/>
      </c>
      <c r="W2031" s="81" t="str">
        <f t="shared" si="350"/>
        <v/>
      </c>
      <c r="X2031" s="53" t="str">
        <f>IF(V2031="","",COUNTIF($V$7:V2031,"該当３"))</f>
        <v/>
      </c>
    </row>
    <row r="2032" spans="1:24">
      <c r="A2032" s="237">
        <v>2020905007</v>
      </c>
      <c r="B2032" s="237">
        <v>20</v>
      </c>
      <c r="C2032" s="238">
        <v>209</v>
      </c>
      <c r="D2032" s="239">
        <v>5</v>
      </c>
      <c r="E2032" s="238">
        <v>7</v>
      </c>
      <c r="F2032" s="237" t="s">
        <v>511</v>
      </c>
      <c r="G2032" s="237" t="s">
        <v>2067</v>
      </c>
      <c r="H2032" s="237" t="s">
        <v>2124</v>
      </c>
      <c r="I2032" s="237" t="s">
        <v>984</v>
      </c>
      <c r="J2032" s="51"/>
      <c r="K2032" s="52" t="str">
        <f t="shared" si="351"/>
        <v/>
      </c>
      <c r="L2032" s="81" t="str">
        <f t="shared" si="352"/>
        <v/>
      </c>
      <c r="M2032" s="53" t="str">
        <f>IF(K2032="","",COUNTIF($K$7:K2032,"ﾘｽﾄ１"))</f>
        <v/>
      </c>
      <c r="N2032" s="53" t="str">
        <f t="shared" si="353"/>
        <v/>
      </c>
      <c r="O2032" s="54" t="str">
        <f t="shared" si="354"/>
        <v/>
      </c>
      <c r="P2032" s="53" t="str">
        <f t="shared" si="345"/>
        <v/>
      </c>
      <c r="Q2032" s="52" t="str">
        <f t="shared" si="346"/>
        <v/>
      </c>
      <c r="R2032" s="55" t="str">
        <f t="shared" si="347"/>
        <v/>
      </c>
      <c r="S2032" s="52" t="str">
        <f t="shared" si="355"/>
        <v/>
      </c>
      <c r="T2032" s="81" t="str">
        <f t="shared" si="348"/>
        <v/>
      </c>
      <c r="U2032" s="53" t="str">
        <f>IF(S2032="","",COUNTIF($S$7:S2032,"該当２"))</f>
        <v/>
      </c>
      <c r="V2032" s="56" t="str">
        <f t="shared" si="349"/>
        <v/>
      </c>
      <c r="W2032" s="81" t="str">
        <f t="shared" si="350"/>
        <v/>
      </c>
      <c r="X2032" s="53" t="str">
        <f>IF(V2032="","",COUNTIF($V$7:V2032,"該当３"))</f>
        <v/>
      </c>
    </row>
    <row r="2033" spans="1:24">
      <c r="A2033" s="237">
        <v>2020905008</v>
      </c>
      <c r="B2033" s="237">
        <v>20</v>
      </c>
      <c r="C2033" s="238">
        <v>209</v>
      </c>
      <c r="D2033" s="239">
        <v>5</v>
      </c>
      <c r="E2033" s="238">
        <v>8</v>
      </c>
      <c r="F2033" s="237" t="s">
        <v>511</v>
      </c>
      <c r="G2033" s="237" t="s">
        <v>2067</v>
      </c>
      <c r="H2033" s="237" t="s">
        <v>2124</v>
      </c>
      <c r="I2033" s="237" t="s">
        <v>466</v>
      </c>
      <c r="J2033" s="51"/>
      <c r="K2033" s="52" t="str">
        <f t="shared" si="351"/>
        <v/>
      </c>
      <c r="L2033" s="81" t="str">
        <f t="shared" si="352"/>
        <v/>
      </c>
      <c r="M2033" s="53" t="str">
        <f>IF(K2033="","",COUNTIF($K$7:K2033,"ﾘｽﾄ１"))</f>
        <v/>
      </c>
      <c r="N2033" s="53" t="str">
        <f t="shared" si="353"/>
        <v/>
      </c>
      <c r="O2033" s="54" t="str">
        <f t="shared" si="354"/>
        <v/>
      </c>
      <c r="P2033" s="53" t="str">
        <f t="shared" si="345"/>
        <v/>
      </c>
      <c r="Q2033" s="52" t="str">
        <f t="shared" si="346"/>
        <v/>
      </c>
      <c r="R2033" s="55" t="str">
        <f t="shared" si="347"/>
        <v/>
      </c>
      <c r="S2033" s="52" t="str">
        <f t="shared" si="355"/>
        <v/>
      </c>
      <c r="T2033" s="81" t="str">
        <f t="shared" si="348"/>
        <v/>
      </c>
      <c r="U2033" s="53" t="str">
        <f>IF(S2033="","",COUNTIF($S$7:S2033,"該当２"))</f>
        <v/>
      </c>
      <c r="V2033" s="56" t="str">
        <f t="shared" si="349"/>
        <v/>
      </c>
      <c r="W2033" s="81" t="str">
        <f t="shared" si="350"/>
        <v/>
      </c>
      <c r="X2033" s="53" t="str">
        <f>IF(V2033="","",COUNTIF($V$7:V2033,"該当３"))</f>
        <v/>
      </c>
    </row>
    <row r="2034" spans="1:24">
      <c r="A2034" s="237">
        <v>2020905009</v>
      </c>
      <c r="B2034" s="237">
        <v>20</v>
      </c>
      <c r="C2034" s="238">
        <v>209</v>
      </c>
      <c r="D2034" s="239">
        <v>5</v>
      </c>
      <c r="E2034" s="238">
        <v>9</v>
      </c>
      <c r="F2034" s="237" t="s">
        <v>511</v>
      </c>
      <c r="G2034" s="237" t="s">
        <v>2067</v>
      </c>
      <c r="H2034" s="237" t="s">
        <v>2124</v>
      </c>
      <c r="I2034" s="237" t="s">
        <v>2129</v>
      </c>
      <c r="J2034" s="51"/>
      <c r="K2034" s="52" t="str">
        <f t="shared" si="351"/>
        <v/>
      </c>
      <c r="L2034" s="81" t="str">
        <f t="shared" si="352"/>
        <v/>
      </c>
      <c r="M2034" s="53" t="str">
        <f>IF(K2034="","",COUNTIF($K$7:K2034,"ﾘｽﾄ１"))</f>
        <v/>
      </c>
      <c r="N2034" s="53" t="str">
        <f t="shared" si="353"/>
        <v/>
      </c>
      <c r="O2034" s="54" t="str">
        <f t="shared" si="354"/>
        <v/>
      </c>
      <c r="P2034" s="53" t="str">
        <f t="shared" si="345"/>
        <v/>
      </c>
      <c r="Q2034" s="52" t="str">
        <f t="shared" si="346"/>
        <v/>
      </c>
      <c r="R2034" s="55" t="str">
        <f t="shared" si="347"/>
        <v/>
      </c>
      <c r="S2034" s="52" t="str">
        <f t="shared" si="355"/>
        <v/>
      </c>
      <c r="T2034" s="81" t="str">
        <f t="shared" si="348"/>
        <v/>
      </c>
      <c r="U2034" s="53" t="str">
        <f>IF(S2034="","",COUNTIF($S$7:S2034,"該当２"))</f>
        <v/>
      </c>
      <c r="V2034" s="56" t="str">
        <f t="shared" si="349"/>
        <v/>
      </c>
      <c r="W2034" s="81" t="str">
        <f t="shared" si="350"/>
        <v/>
      </c>
      <c r="X2034" s="53" t="str">
        <f>IF(V2034="","",COUNTIF($V$7:V2034,"該当３"))</f>
        <v/>
      </c>
    </row>
    <row r="2035" spans="1:24">
      <c r="A2035" s="237">
        <v>2020905010</v>
      </c>
      <c r="B2035" s="237">
        <v>20</v>
      </c>
      <c r="C2035" s="238">
        <v>209</v>
      </c>
      <c r="D2035" s="239">
        <v>5</v>
      </c>
      <c r="E2035" s="238">
        <v>10</v>
      </c>
      <c r="F2035" s="237" t="s">
        <v>511</v>
      </c>
      <c r="G2035" s="237" t="s">
        <v>2067</v>
      </c>
      <c r="H2035" s="237" t="s">
        <v>2124</v>
      </c>
      <c r="I2035" s="237" t="s">
        <v>323</v>
      </c>
      <c r="J2035" s="51"/>
      <c r="K2035" s="52" t="str">
        <f t="shared" si="351"/>
        <v/>
      </c>
      <c r="L2035" s="81" t="str">
        <f t="shared" si="352"/>
        <v/>
      </c>
      <c r="M2035" s="53" t="str">
        <f>IF(K2035="","",COUNTIF($K$7:K2035,"ﾘｽﾄ１"))</f>
        <v/>
      </c>
      <c r="N2035" s="53" t="str">
        <f t="shared" si="353"/>
        <v/>
      </c>
      <c r="O2035" s="54" t="str">
        <f t="shared" si="354"/>
        <v/>
      </c>
      <c r="P2035" s="53" t="str">
        <f t="shared" si="345"/>
        <v/>
      </c>
      <c r="Q2035" s="52" t="str">
        <f t="shared" si="346"/>
        <v/>
      </c>
      <c r="R2035" s="55" t="str">
        <f t="shared" si="347"/>
        <v/>
      </c>
      <c r="S2035" s="52" t="str">
        <f t="shared" si="355"/>
        <v/>
      </c>
      <c r="T2035" s="81" t="str">
        <f t="shared" si="348"/>
        <v/>
      </c>
      <c r="U2035" s="53" t="str">
        <f>IF(S2035="","",COUNTIF($S$7:S2035,"該当２"))</f>
        <v/>
      </c>
      <c r="V2035" s="56" t="str">
        <f t="shared" si="349"/>
        <v/>
      </c>
      <c r="W2035" s="81" t="str">
        <f t="shared" si="350"/>
        <v/>
      </c>
      <c r="X2035" s="53" t="str">
        <f>IF(V2035="","",COUNTIF($V$7:V2035,"該当３"))</f>
        <v/>
      </c>
    </row>
    <row r="2036" spans="1:24">
      <c r="A2036" s="237">
        <v>2020905011</v>
      </c>
      <c r="B2036" s="237">
        <v>20</v>
      </c>
      <c r="C2036" s="238">
        <v>209</v>
      </c>
      <c r="D2036" s="239">
        <v>5</v>
      </c>
      <c r="E2036" s="238">
        <v>11</v>
      </c>
      <c r="F2036" s="237" t="s">
        <v>511</v>
      </c>
      <c r="G2036" s="237" t="s">
        <v>2067</v>
      </c>
      <c r="H2036" s="237" t="s">
        <v>2124</v>
      </c>
      <c r="I2036" s="237" t="s">
        <v>979</v>
      </c>
      <c r="J2036" s="51"/>
      <c r="K2036" s="52" t="str">
        <f t="shared" si="351"/>
        <v/>
      </c>
      <c r="L2036" s="81" t="str">
        <f t="shared" si="352"/>
        <v/>
      </c>
      <c r="M2036" s="53" t="str">
        <f>IF(K2036="","",COUNTIF($K$7:K2036,"ﾘｽﾄ１"))</f>
        <v/>
      </c>
      <c r="N2036" s="53" t="str">
        <f t="shared" si="353"/>
        <v/>
      </c>
      <c r="O2036" s="54" t="str">
        <f t="shared" si="354"/>
        <v/>
      </c>
      <c r="P2036" s="53" t="str">
        <f t="shared" si="345"/>
        <v/>
      </c>
      <c r="Q2036" s="52" t="str">
        <f t="shared" si="346"/>
        <v/>
      </c>
      <c r="R2036" s="55" t="str">
        <f t="shared" si="347"/>
        <v/>
      </c>
      <c r="S2036" s="52" t="str">
        <f t="shared" si="355"/>
        <v/>
      </c>
      <c r="T2036" s="81" t="str">
        <f t="shared" si="348"/>
        <v/>
      </c>
      <c r="U2036" s="53" t="str">
        <f>IF(S2036="","",COUNTIF($S$7:S2036,"該当２"))</f>
        <v/>
      </c>
      <c r="V2036" s="56" t="str">
        <f t="shared" si="349"/>
        <v/>
      </c>
      <c r="W2036" s="81" t="str">
        <f t="shared" si="350"/>
        <v/>
      </c>
      <c r="X2036" s="53" t="str">
        <f>IF(V2036="","",COUNTIF($V$7:V2036,"該当３"))</f>
        <v/>
      </c>
    </row>
    <row r="2037" spans="1:24">
      <c r="A2037" s="237">
        <v>2020905012</v>
      </c>
      <c r="B2037" s="237">
        <v>20</v>
      </c>
      <c r="C2037" s="238">
        <v>209</v>
      </c>
      <c r="D2037" s="239">
        <v>5</v>
      </c>
      <c r="E2037" s="238">
        <v>12</v>
      </c>
      <c r="F2037" s="237" t="s">
        <v>511</v>
      </c>
      <c r="G2037" s="237" t="s">
        <v>2067</v>
      </c>
      <c r="H2037" s="237" t="s">
        <v>2124</v>
      </c>
      <c r="I2037" s="237" t="s">
        <v>494</v>
      </c>
      <c r="J2037" s="51"/>
      <c r="K2037" s="52" t="str">
        <f t="shared" si="351"/>
        <v/>
      </c>
      <c r="L2037" s="81" t="str">
        <f t="shared" si="352"/>
        <v/>
      </c>
      <c r="M2037" s="53" t="str">
        <f>IF(K2037="","",COUNTIF($K$7:K2037,"ﾘｽﾄ１"))</f>
        <v/>
      </c>
      <c r="N2037" s="53" t="str">
        <f t="shared" si="353"/>
        <v/>
      </c>
      <c r="O2037" s="54" t="str">
        <f t="shared" si="354"/>
        <v/>
      </c>
      <c r="P2037" s="53" t="str">
        <f t="shared" si="345"/>
        <v/>
      </c>
      <c r="Q2037" s="52" t="str">
        <f t="shared" si="346"/>
        <v/>
      </c>
      <c r="R2037" s="55" t="str">
        <f t="shared" si="347"/>
        <v/>
      </c>
      <c r="S2037" s="52" t="str">
        <f t="shared" si="355"/>
        <v/>
      </c>
      <c r="T2037" s="81" t="str">
        <f t="shared" si="348"/>
        <v/>
      </c>
      <c r="U2037" s="53" t="str">
        <f>IF(S2037="","",COUNTIF($S$7:S2037,"該当２"))</f>
        <v/>
      </c>
      <c r="V2037" s="56" t="str">
        <f t="shared" si="349"/>
        <v/>
      </c>
      <c r="W2037" s="81" t="str">
        <f t="shared" si="350"/>
        <v/>
      </c>
      <c r="X2037" s="53" t="str">
        <f>IF(V2037="","",COUNTIF($V$7:V2037,"該当３"))</f>
        <v/>
      </c>
    </row>
    <row r="2038" spans="1:24">
      <c r="A2038" s="237">
        <v>2020905013</v>
      </c>
      <c r="B2038" s="237">
        <v>20</v>
      </c>
      <c r="C2038" s="238">
        <v>209</v>
      </c>
      <c r="D2038" s="239">
        <v>5</v>
      </c>
      <c r="E2038" s="238">
        <v>13</v>
      </c>
      <c r="F2038" s="237" t="s">
        <v>511</v>
      </c>
      <c r="G2038" s="237" t="s">
        <v>2067</v>
      </c>
      <c r="H2038" s="237" t="s">
        <v>2124</v>
      </c>
      <c r="I2038" s="237" t="s">
        <v>2130</v>
      </c>
      <c r="J2038" s="51"/>
      <c r="K2038" s="52" t="str">
        <f t="shared" si="351"/>
        <v/>
      </c>
      <c r="L2038" s="81" t="str">
        <f t="shared" si="352"/>
        <v/>
      </c>
      <c r="M2038" s="53" t="str">
        <f>IF(K2038="","",COUNTIF($K$7:K2038,"ﾘｽﾄ１"))</f>
        <v/>
      </c>
      <c r="N2038" s="53" t="str">
        <f t="shared" si="353"/>
        <v/>
      </c>
      <c r="O2038" s="54" t="str">
        <f t="shared" si="354"/>
        <v/>
      </c>
      <c r="P2038" s="53" t="str">
        <f t="shared" si="345"/>
        <v/>
      </c>
      <c r="Q2038" s="52" t="str">
        <f t="shared" si="346"/>
        <v/>
      </c>
      <c r="R2038" s="55" t="str">
        <f t="shared" si="347"/>
        <v/>
      </c>
      <c r="S2038" s="52" t="str">
        <f t="shared" si="355"/>
        <v/>
      </c>
      <c r="T2038" s="81" t="str">
        <f t="shared" si="348"/>
        <v/>
      </c>
      <c r="U2038" s="53" t="str">
        <f>IF(S2038="","",COUNTIF($S$7:S2038,"該当２"))</f>
        <v/>
      </c>
      <c r="V2038" s="56" t="str">
        <f t="shared" si="349"/>
        <v/>
      </c>
      <c r="W2038" s="81" t="str">
        <f t="shared" si="350"/>
        <v/>
      </c>
      <c r="X2038" s="53" t="str">
        <f>IF(V2038="","",COUNTIF($V$7:V2038,"該当３"))</f>
        <v/>
      </c>
    </row>
    <row r="2039" spans="1:24">
      <c r="A2039" s="237">
        <v>2020905014</v>
      </c>
      <c r="B2039" s="237">
        <v>20</v>
      </c>
      <c r="C2039" s="238">
        <v>209</v>
      </c>
      <c r="D2039" s="239">
        <v>5</v>
      </c>
      <c r="E2039" s="238">
        <v>14</v>
      </c>
      <c r="F2039" s="237" t="s">
        <v>511</v>
      </c>
      <c r="G2039" s="237" t="s">
        <v>2067</v>
      </c>
      <c r="H2039" s="237" t="s">
        <v>2124</v>
      </c>
      <c r="I2039" s="237" t="s">
        <v>2111</v>
      </c>
      <c r="J2039" s="51"/>
      <c r="K2039" s="52" t="str">
        <f t="shared" si="351"/>
        <v/>
      </c>
      <c r="L2039" s="81" t="str">
        <f t="shared" si="352"/>
        <v/>
      </c>
      <c r="M2039" s="53" t="str">
        <f>IF(K2039="","",COUNTIF($K$7:K2039,"ﾘｽﾄ１"))</f>
        <v/>
      </c>
      <c r="N2039" s="53" t="str">
        <f t="shared" si="353"/>
        <v/>
      </c>
      <c r="O2039" s="54" t="str">
        <f t="shared" si="354"/>
        <v/>
      </c>
      <c r="P2039" s="53" t="str">
        <f t="shared" si="345"/>
        <v/>
      </c>
      <c r="Q2039" s="52" t="str">
        <f t="shared" si="346"/>
        <v/>
      </c>
      <c r="R2039" s="55" t="str">
        <f t="shared" si="347"/>
        <v/>
      </c>
      <c r="S2039" s="52" t="str">
        <f t="shared" si="355"/>
        <v/>
      </c>
      <c r="T2039" s="81" t="str">
        <f t="shared" si="348"/>
        <v/>
      </c>
      <c r="U2039" s="53" t="str">
        <f>IF(S2039="","",COUNTIF($S$7:S2039,"該当２"))</f>
        <v/>
      </c>
      <c r="V2039" s="56" t="str">
        <f t="shared" si="349"/>
        <v/>
      </c>
      <c r="W2039" s="81" t="str">
        <f t="shared" si="350"/>
        <v/>
      </c>
      <c r="X2039" s="53" t="str">
        <f>IF(V2039="","",COUNTIF($V$7:V2039,"該当３"))</f>
        <v/>
      </c>
    </row>
    <row r="2040" spans="1:24">
      <c r="A2040" s="237">
        <v>2020905015</v>
      </c>
      <c r="B2040" s="237">
        <v>20</v>
      </c>
      <c r="C2040" s="238">
        <v>209</v>
      </c>
      <c r="D2040" s="239">
        <v>5</v>
      </c>
      <c r="E2040" s="238">
        <v>15</v>
      </c>
      <c r="F2040" s="237" t="s">
        <v>511</v>
      </c>
      <c r="G2040" s="237" t="s">
        <v>2067</v>
      </c>
      <c r="H2040" s="237" t="s">
        <v>2124</v>
      </c>
      <c r="I2040" s="237" t="s">
        <v>346</v>
      </c>
      <c r="J2040" s="51"/>
      <c r="K2040" s="52" t="str">
        <f t="shared" si="351"/>
        <v/>
      </c>
      <c r="L2040" s="81" t="str">
        <f t="shared" si="352"/>
        <v/>
      </c>
      <c r="M2040" s="53" t="str">
        <f>IF(K2040="","",COUNTIF($K$7:K2040,"ﾘｽﾄ１"))</f>
        <v/>
      </c>
      <c r="N2040" s="53" t="str">
        <f t="shared" si="353"/>
        <v/>
      </c>
      <c r="O2040" s="54" t="str">
        <f t="shared" si="354"/>
        <v/>
      </c>
      <c r="P2040" s="53" t="str">
        <f t="shared" si="345"/>
        <v/>
      </c>
      <c r="Q2040" s="52" t="str">
        <f t="shared" si="346"/>
        <v/>
      </c>
      <c r="R2040" s="55" t="str">
        <f t="shared" si="347"/>
        <v/>
      </c>
      <c r="S2040" s="52" t="str">
        <f t="shared" si="355"/>
        <v/>
      </c>
      <c r="T2040" s="81" t="str">
        <f t="shared" si="348"/>
        <v/>
      </c>
      <c r="U2040" s="53" t="str">
        <f>IF(S2040="","",COUNTIF($S$7:S2040,"該当２"))</f>
        <v/>
      </c>
      <c r="V2040" s="56" t="str">
        <f t="shared" si="349"/>
        <v/>
      </c>
      <c r="W2040" s="81" t="str">
        <f t="shared" si="350"/>
        <v/>
      </c>
      <c r="X2040" s="53" t="str">
        <f>IF(V2040="","",COUNTIF($V$7:V2040,"該当３"))</f>
        <v/>
      </c>
    </row>
    <row r="2041" spans="1:24">
      <c r="A2041" s="237">
        <v>2020905016</v>
      </c>
      <c r="B2041" s="237">
        <v>20</v>
      </c>
      <c r="C2041" s="238">
        <v>209</v>
      </c>
      <c r="D2041" s="239">
        <v>5</v>
      </c>
      <c r="E2041" s="238">
        <v>16</v>
      </c>
      <c r="F2041" s="237" t="s">
        <v>511</v>
      </c>
      <c r="G2041" s="237" t="s">
        <v>2067</v>
      </c>
      <c r="H2041" s="237" t="s">
        <v>2124</v>
      </c>
      <c r="I2041" s="237" t="s">
        <v>2131</v>
      </c>
      <c r="J2041" s="51"/>
      <c r="K2041" s="52" t="str">
        <f t="shared" si="351"/>
        <v/>
      </c>
      <c r="L2041" s="81" t="str">
        <f t="shared" si="352"/>
        <v/>
      </c>
      <c r="M2041" s="53" t="str">
        <f>IF(K2041="","",COUNTIF($K$7:K2041,"ﾘｽﾄ１"))</f>
        <v/>
      </c>
      <c r="N2041" s="53" t="str">
        <f t="shared" si="353"/>
        <v/>
      </c>
      <c r="O2041" s="54" t="str">
        <f t="shared" si="354"/>
        <v/>
      </c>
      <c r="P2041" s="53" t="str">
        <f t="shared" si="345"/>
        <v/>
      </c>
      <c r="Q2041" s="52" t="str">
        <f t="shared" si="346"/>
        <v/>
      </c>
      <c r="R2041" s="55" t="str">
        <f t="shared" si="347"/>
        <v/>
      </c>
      <c r="S2041" s="52" t="str">
        <f t="shared" si="355"/>
        <v/>
      </c>
      <c r="T2041" s="81" t="str">
        <f t="shared" si="348"/>
        <v/>
      </c>
      <c r="U2041" s="53" t="str">
        <f>IF(S2041="","",COUNTIF($S$7:S2041,"該当２"))</f>
        <v/>
      </c>
      <c r="V2041" s="56" t="str">
        <f t="shared" si="349"/>
        <v/>
      </c>
      <c r="W2041" s="81" t="str">
        <f t="shared" si="350"/>
        <v/>
      </c>
      <c r="X2041" s="53" t="str">
        <f>IF(V2041="","",COUNTIF($V$7:V2041,"該当３"))</f>
        <v/>
      </c>
    </row>
    <row r="2042" spans="1:24">
      <c r="A2042" s="237">
        <v>2020905017</v>
      </c>
      <c r="B2042" s="237">
        <v>20</v>
      </c>
      <c r="C2042" s="238">
        <v>209</v>
      </c>
      <c r="D2042" s="239">
        <v>5</v>
      </c>
      <c r="E2042" s="238">
        <v>17</v>
      </c>
      <c r="F2042" s="237" t="s">
        <v>511</v>
      </c>
      <c r="G2042" s="237" t="s">
        <v>2067</v>
      </c>
      <c r="H2042" s="237" t="s">
        <v>2124</v>
      </c>
      <c r="I2042" s="237" t="s">
        <v>2132</v>
      </c>
      <c r="J2042" s="51"/>
      <c r="K2042" s="52" t="str">
        <f t="shared" si="351"/>
        <v/>
      </c>
      <c r="L2042" s="81" t="str">
        <f t="shared" si="352"/>
        <v/>
      </c>
      <c r="M2042" s="53" t="str">
        <f>IF(K2042="","",COUNTIF($K$7:K2042,"ﾘｽﾄ１"))</f>
        <v/>
      </c>
      <c r="N2042" s="53" t="str">
        <f t="shared" si="353"/>
        <v/>
      </c>
      <c r="O2042" s="54" t="str">
        <f t="shared" si="354"/>
        <v/>
      </c>
      <c r="P2042" s="53" t="str">
        <f t="shared" si="345"/>
        <v/>
      </c>
      <c r="Q2042" s="52" t="str">
        <f t="shared" si="346"/>
        <v/>
      </c>
      <c r="R2042" s="55" t="str">
        <f t="shared" si="347"/>
        <v/>
      </c>
      <c r="S2042" s="52" t="str">
        <f t="shared" si="355"/>
        <v/>
      </c>
      <c r="T2042" s="81" t="str">
        <f t="shared" si="348"/>
        <v/>
      </c>
      <c r="U2042" s="53" t="str">
        <f>IF(S2042="","",COUNTIF($S$7:S2042,"該当２"))</f>
        <v/>
      </c>
      <c r="V2042" s="56" t="str">
        <f t="shared" si="349"/>
        <v/>
      </c>
      <c r="W2042" s="81" t="str">
        <f t="shared" si="350"/>
        <v/>
      </c>
      <c r="X2042" s="53" t="str">
        <f>IF(V2042="","",COUNTIF($V$7:V2042,"該当３"))</f>
        <v/>
      </c>
    </row>
    <row r="2043" spans="1:24">
      <c r="A2043" s="237">
        <v>2020905018</v>
      </c>
      <c r="B2043" s="237">
        <v>20</v>
      </c>
      <c r="C2043" s="238">
        <v>209</v>
      </c>
      <c r="D2043" s="239">
        <v>5</v>
      </c>
      <c r="E2043" s="238">
        <v>18</v>
      </c>
      <c r="F2043" s="237" t="s">
        <v>511</v>
      </c>
      <c r="G2043" s="237" t="s">
        <v>2067</v>
      </c>
      <c r="H2043" s="237" t="s">
        <v>2124</v>
      </c>
      <c r="I2043" s="237" t="s">
        <v>2133</v>
      </c>
      <c r="J2043" s="51"/>
      <c r="K2043" s="52" t="str">
        <f t="shared" si="351"/>
        <v/>
      </c>
      <c r="L2043" s="81" t="str">
        <f t="shared" si="352"/>
        <v/>
      </c>
      <c r="M2043" s="53" t="str">
        <f>IF(K2043="","",COUNTIF($K$7:K2043,"ﾘｽﾄ１"))</f>
        <v/>
      </c>
      <c r="N2043" s="53" t="str">
        <f t="shared" si="353"/>
        <v/>
      </c>
      <c r="O2043" s="54" t="str">
        <f t="shared" si="354"/>
        <v/>
      </c>
      <c r="P2043" s="53" t="str">
        <f t="shared" si="345"/>
        <v/>
      </c>
      <c r="Q2043" s="52" t="str">
        <f t="shared" si="346"/>
        <v/>
      </c>
      <c r="R2043" s="55" t="str">
        <f t="shared" si="347"/>
        <v/>
      </c>
      <c r="S2043" s="52" t="str">
        <f t="shared" si="355"/>
        <v/>
      </c>
      <c r="T2043" s="81" t="str">
        <f t="shared" si="348"/>
        <v/>
      </c>
      <c r="U2043" s="53" t="str">
        <f>IF(S2043="","",COUNTIF($S$7:S2043,"該当２"))</f>
        <v/>
      </c>
      <c r="V2043" s="56" t="str">
        <f t="shared" si="349"/>
        <v/>
      </c>
      <c r="W2043" s="81" t="str">
        <f t="shared" si="350"/>
        <v/>
      </c>
      <c r="X2043" s="53" t="str">
        <f>IF(V2043="","",COUNTIF($V$7:V2043,"該当３"))</f>
        <v/>
      </c>
    </row>
    <row r="2044" spans="1:24">
      <c r="A2044" s="237">
        <v>2020905019</v>
      </c>
      <c r="B2044" s="237">
        <v>20</v>
      </c>
      <c r="C2044" s="238">
        <v>209</v>
      </c>
      <c r="D2044" s="239">
        <v>5</v>
      </c>
      <c r="E2044" s="238">
        <v>19</v>
      </c>
      <c r="F2044" s="237" t="s">
        <v>511</v>
      </c>
      <c r="G2044" s="237" t="s">
        <v>2067</v>
      </c>
      <c r="H2044" s="237" t="s">
        <v>2124</v>
      </c>
      <c r="I2044" s="237" t="s">
        <v>467</v>
      </c>
      <c r="J2044" s="51"/>
      <c r="K2044" s="52" t="str">
        <f t="shared" si="351"/>
        <v/>
      </c>
      <c r="L2044" s="81" t="str">
        <f t="shared" si="352"/>
        <v/>
      </c>
      <c r="M2044" s="53" t="str">
        <f>IF(K2044="","",COUNTIF($K$7:K2044,"ﾘｽﾄ１"))</f>
        <v/>
      </c>
      <c r="N2044" s="53" t="str">
        <f t="shared" si="353"/>
        <v/>
      </c>
      <c r="O2044" s="54" t="str">
        <f t="shared" si="354"/>
        <v/>
      </c>
      <c r="P2044" s="53" t="str">
        <f t="shared" si="345"/>
        <v/>
      </c>
      <c r="Q2044" s="52" t="str">
        <f t="shared" si="346"/>
        <v/>
      </c>
      <c r="R2044" s="55" t="str">
        <f t="shared" si="347"/>
        <v/>
      </c>
      <c r="S2044" s="52" t="str">
        <f t="shared" si="355"/>
        <v/>
      </c>
      <c r="T2044" s="81" t="str">
        <f t="shared" si="348"/>
        <v/>
      </c>
      <c r="U2044" s="53" t="str">
        <f>IF(S2044="","",COUNTIF($S$7:S2044,"該当２"))</f>
        <v/>
      </c>
      <c r="V2044" s="56" t="str">
        <f t="shared" si="349"/>
        <v/>
      </c>
      <c r="W2044" s="81" t="str">
        <f t="shared" si="350"/>
        <v/>
      </c>
      <c r="X2044" s="53" t="str">
        <f>IF(V2044="","",COUNTIF($V$7:V2044,"該当３"))</f>
        <v/>
      </c>
    </row>
    <row r="2045" spans="1:24">
      <c r="A2045" s="237">
        <v>2020905020</v>
      </c>
      <c r="B2045" s="237">
        <v>20</v>
      </c>
      <c r="C2045" s="238">
        <v>209</v>
      </c>
      <c r="D2045" s="239">
        <v>5</v>
      </c>
      <c r="E2045" s="238">
        <v>20</v>
      </c>
      <c r="F2045" s="237" t="s">
        <v>511</v>
      </c>
      <c r="G2045" s="237" t="s">
        <v>2067</v>
      </c>
      <c r="H2045" s="237" t="s">
        <v>2124</v>
      </c>
      <c r="I2045" s="237" t="s">
        <v>2134</v>
      </c>
      <c r="J2045" s="51"/>
      <c r="K2045" s="52" t="str">
        <f t="shared" si="351"/>
        <v/>
      </c>
      <c r="L2045" s="81" t="str">
        <f t="shared" si="352"/>
        <v/>
      </c>
      <c r="M2045" s="53" t="str">
        <f>IF(K2045="","",COUNTIF($K$7:K2045,"ﾘｽﾄ１"))</f>
        <v/>
      </c>
      <c r="N2045" s="53" t="str">
        <f t="shared" si="353"/>
        <v/>
      </c>
      <c r="O2045" s="54" t="str">
        <f t="shared" si="354"/>
        <v/>
      </c>
      <c r="P2045" s="53" t="str">
        <f t="shared" si="345"/>
        <v/>
      </c>
      <c r="Q2045" s="52" t="str">
        <f t="shared" si="346"/>
        <v/>
      </c>
      <c r="R2045" s="55" t="str">
        <f t="shared" si="347"/>
        <v/>
      </c>
      <c r="S2045" s="52" t="str">
        <f t="shared" si="355"/>
        <v/>
      </c>
      <c r="T2045" s="81" t="str">
        <f t="shared" si="348"/>
        <v/>
      </c>
      <c r="U2045" s="53" t="str">
        <f>IF(S2045="","",COUNTIF($S$7:S2045,"該当２"))</f>
        <v/>
      </c>
      <c r="V2045" s="56" t="str">
        <f t="shared" si="349"/>
        <v/>
      </c>
      <c r="W2045" s="81" t="str">
        <f t="shared" si="350"/>
        <v/>
      </c>
      <c r="X2045" s="53" t="str">
        <f>IF(V2045="","",COUNTIF($V$7:V2045,"該当３"))</f>
        <v/>
      </c>
    </row>
    <row r="2046" spans="1:24">
      <c r="A2046" s="237">
        <v>2020905021</v>
      </c>
      <c r="B2046" s="237">
        <v>20</v>
      </c>
      <c r="C2046" s="238">
        <v>209</v>
      </c>
      <c r="D2046" s="239">
        <v>5</v>
      </c>
      <c r="E2046" s="238">
        <v>21</v>
      </c>
      <c r="F2046" s="237" t="s">
        <v>511</v>
      </c>
      <c r="G2046" s="237" t="s">
        <v>2067</v>
      </c>
      <c r="H2046" s="237" t="s">
        <v>2124</v>
      </c>
      <c r="I2046" s="237" t="s">
        <v>2135</v>
      </c>
      <c r="J2046" s="51"/>
      <c r="K2046" s="52" t="str">
        <f t="shared" si="351"/>
        <v/>
      </c>
      <c r="L2046" s="81" t="str">
        <f t="shared" si="352"/>
        <v/>
      </c>
      <c r="M2046" s="53" t="str">
        <f>IF(K2046="","",COUNTIF($K$7:K2046,"ﾘｽﾄ１"))</f>
        <v/>
      </c>
      <c r="N2046" s="53" t="str">
        <f t="shared" si="353"/>
        <v/>
      </c>
      <c r="O2046" s="54" t="str">
        <f t="shared" si="354"/>
        <v/>
      </c>
      <c r="P2046" s="53" t="str">
        <f t="shared" si="345"/>
        <v/>
      </c>
      <c r="Q2046" s="52" t="str">
        <f t="shared" si="346"/>
        <v/>
      </c>
      <c r="R2046" s="55" t="str">
        <f t="shared" si="347"/>
        <v/>
      </c>
      <c r="S2046" s="52" t="str">
        <f t="shared" si="355"/>
        <v/>
      </c>
      <c r="T2046" s="81" t="str">
        <f t="shared" si="348"/>
        <v/>
      </c>
      <c r="U2046" s="53" t="str">
        <f>IF(S2046="","",COUNTIF($S$7:S2046,"該当２"))</f>
        <v/>
      </c>
      <c r="V2046" s="56" t="str">
        <f t="shared" si="349"/>
        <v/>
      </c>
      <c r="W2046" s="81" t="str">
        <f t="shared" si="350"/>
        <v/>
      </c>
      <c r="X2046" s="53" t="str">
        <f>IF(V2046="","",COUNTIF($V$7:V2046,"該当３"))</f>
        <v/>
      </c>
    </row>
    <row r="2047" spans="1:24">
      <c r="A2047" s="237">
        <v>2020905022</v>
      </c>
      <c r="B2047" s="237">
        <v>20</v>
      </c>
      <c r="C2047" s="238">
        <v>209</v>
      </c>
      <c r="D2047" s="239">
        <v>5</v>
      </c>
      <c r="E2047" s="238">
        <v>22</v>
      </c>
      <c r="F2047" s="237" t="s">
        <v>511</v>
      </c>
      <c r="G2047" s="237" t="s">
        <v>2067</v>
      </c>
      <c r="H2047" s="237" t="s">
        <v>2124</v>
      </c>
      <c r="I2047" s="237" t="s">
        <v>2136</v>
      </c>
      <c r="J2047" s="51"/>
      <c r="K2047" s="52" t="str">
        <f t="shared" si="351"/>
        <v/>
      </c>
      <c r="L2047" s="81" t="str">
        <f t="shared" si="352"/>
        <v/>
      </c>
      <c r="M2047" s="53" t="str">
        <f>IF(K2047="","",COUNTIF($K$7:K2047,"ﾘｽﾄ１"))</f>
        <v/>
      </c>
      <c r="N2047" s="53" t="str">
        <f t="shared" si="353"/>
        <v/>
      </c>
      <c r="O2047" s="54" t="str">
        <f t="shared" si="354"/>
        <v/>
      </c>
      <c r="P2047" s="53" t="str">
        <f t="shared" si="345"/>
        <v/>
      </c>
      <c r="Q2047" s="52" t="str">
        <f t="shared" si="346"/>
        <v/>
      </c>
      <c r="R2047" s="55" t="str">
        <f t="shared" si="347"/>
        <v/>
      </c>
      <c r="S2047" s="52" t="str">
        <f t="shared" si="355"/>
        <v/>
      </c>
      <c r="T2047" s="81" t="str">
        <f t="shared" si="348"/>
        <v/>
      </c>
      <c r="U2047" s="53" t="str">
        <f>IF(S2047="","",COUNTIF($S$7:S2047,"該当２"))</f>
        <v/>
      </c>
      <c r="V2047" s="56" t="str">
        <f t="shared" si="349"/>
        <v/>
      </c>
      <c r="W2047" s="81" t="str">
        <f t="shared" si="350"/>
        <v/>
      </c>
      <c r="X2047" s="53" t="str">
        <f>IF(V2047="","",COUNTIF($V$7:V2047,"該当３"))</f>
        <v/>
      </c>
    </row>
    <row r="2048" spans="1:24">
      <c r="A2048" s="237">
        <v>2020905023</v>
      </c>
      <c r="B2048" s="237">
        <v>20</v>
      </c>
      <c r="C2048" s="238">
        <v>209</v>
      </c>
      <c r="D2048" s="239">
        <v>5</v>
      </c>
      <c r="E2048" s="238">
        <v>23</v>
      </c>
      <c r="F2048" s="237" t="s">
        <v>511</v>
      </c>
      <c r="G2048" s="237" t="s">
        <v>2067</v>
      </c>
      <c r="H2048" s="237" t="s">
        <v>2124</v>
      </c>
      <c r="I2048" s="237" t="s">
        <v>483</v>
      </c>
      <c r="J2048" s="51"/>
      <c r="K2048" s="52" t="str">
        <f t="shared" si="351"/>
        <v/>
      </c>
      <c r="L2048" s="81" t="str">
        <f t="shared" si="352"/>
        <v/>
      </c>
      <c r="M2048" s="53" t="str">
        <f>IF(K2048="","",COUNTIF($K$7:K2048,"ﾘｽﾄ１"))</f>
        <v/>
      </c>
      <c r="N2048" s="53" t="str">
        <f t="shared" si="353"/>
        <v/>
      </c>
      <c r="O2048" s="54" t="str">
        <f t="shared" si="354"/>
        <v/>
      </c>
      <c r="P2048" s="53" t="str">
        <f t="shared" si="345"/>
        <v/>
      </c>
      <c r="Q2048" s="52" t="str">
        <f t="shared" si="346"/>
        <v/>
      </c>
      <c r="R2048" s="55" t="str">
        <f t="shared" si="347"/>
        <v/>
      </c>
      <c r="S2048" s="52" t="str">
        <f t="shared" si="355"/>
        <v/>
      </c>
      <c r="T2048" s="81" t="str">
        <f t="shared" si="348"/>
        <v/>
      </c>
      <c r="U2048" s="53" t="str">
        <f>IF(S2048="","",COUNTIF($S$7:S2048,"該当２"))</f>
        <v/>
      </c>
      <c r="V2048" s="56" t="str">
        <f t="shared" si="349"/>
        <v/>
      </c>
      <c r="W2048" s="81" t="str">
        <f t="shared" si="350"/>
        <v/>
      </c>
      <c r="X2048" s="53" t="str">
        <f>IF(V2048="","",COUNTIF($V$7:V2048,"該当３"))</f>
        <v/>
      </c>
    </row>
    <row r="2049" spans="1:24">
      <c r="A2049" s="237">
        <v>2020905024</v>
      </c>
      <c r="B2049" s="237">
        <v>20</v>
      </c>
      <c r="C2049" s="238">
        <v>209</v>
      </c>
      <c r="D2049" s="239">
        <v>5</v>
      </c>
      <c r="E2049" s="238">
        <v>24</v>
      </c>
      <c r="F2049" s="237" t="s">
        <v>511</v>
      </c>
      <c r="G2049" s="237" t="s">
        <v>2067</v>
      </c>
      <c r="H2049" s="237" t="s">
        <v>2124</v>
      </c>
      <c r="I2049" s="237" t="s">
        <v>2137</v>
      </c>
      <c r="J2049" s="51"/>
      <c r="K2049" s="52" t="str">
        <f t="shared" si="351"/>
        <v/>
      </c>
      <c r="L2049" s="81" t="str">
        <f t="shared" si="352"/>
        <v/>
      </c>
      <c r="M2049" s="53" t="str">
        <f>IF(K2049="","",COUNTIF($K$7:K2049,"ﾘｽﾄ１"))</f>
        <v/>
      </c>
      <c r="N2049" s="53" t="str">
        <f t="shared" si="353"/>
        <v/>
      </c>
      <c r="O2049" s="54" t="str">
        <f t="shared" si="354"/>
        <v/>
      </c>
      <c r="P2049" s="53" t="str">
        <f t="shared" si="345"/>
        <v/>
      </c>
      <c r="Q2049" s="52" t="str">
        <f t="shared" si="346"/>
        <v/>
      </c>
      <c r="R2049" s="55" t="str">
        <f t="shared" si="347"/>
        <v/>
      </c>
      <c r="S2049" s="52" t="str">
        <f t="shared" si="355"/>
        <v/>
      </c>
      <c r="T2049" s="81" t="str">
        <f t="shared" si="348"/>
        <v/>
      </c>
      <c r="U2049" s="53" t="str">
        <f>IF(S2049="","",COUNTIF($S$7:S2049,"該当２"))</f>
        <v/>
      </c>
      <c r="V2049" s="56" t="str">
        <f t="shared" si="349"/>
        <v/>
      </c>
      <c r="W2049" s="81" t="str">
        <f t="shared" si="350"/>
        <v/>
      </c>
      <c r="X2049" s="53" t="str">
        <f>IF(V2049="","",COUNTIF($V$7:V2049,"該当３"))</f>
        <v/>
      </c>
    </row>
    <row r="2050" spans="1:24">
      <c r="A2050" s="237">
        <v>2020905025</v>
      </c>
      <c r="B2050" s="237">
        <v>20</v>
      </c>
      <c r="C2050" s="238">
        <v>209</v>
      </c>
      <c r="D2050" s="239">
        <v>5</v>
      </c>
      <c r="E2050" s="238">
        <v>25</v>
      </c>
      <c r="F2050" s="237" t="s">
        <v>511</v>
      </c>
      <c r="G2050" s="237" t="s">
        <v>2067</v>
      </c>
      <c r="H2050" s="237" t="s">
        <v>2124</v>
      </c>
      <c r="I2050" s="237" t="s">
        <v>2138</v>
      </c>
      <c r="J2050" s="51"/>
      <c r="K2050" s="52" t="str">
        <f t="shared" si="351"/>
        <v/>
      </c>
      <c r="L2050" s="81" t="str">
        <f t="shared" si="352"/>
        <v/>
      </c>
      <c r="M2050" s="53" t="str">
        <f>IF(K2050="","",COUNTIF($K$7:K2050,"ﾘｽﾄ１"))</f>
        <v/>
      </c>
      <c r="N2050" s="53" t="str">
        <f t="shared" si="353"/>
        <v/>
      </c>
      <c r="O2050" s="54" t="str">
        <f t="shared" si="354"/>
        <v/>
      </c>
      <c r="P2050" s="53" t="str">
        <f t="shared" si="345"/>
        <v/>
      </c>
      <c r="Q2050" s="52" t="str">
        <f t="shared" si="346"/>
        <v/>
      </c>
      <c r="R2050" s="55" t="str">
        <f t="shared" si="347"/>
        <v/>
      </c>
      <c r="S2050" s="52" t="str">
        <f t="shared" si="355"/>
        <v/>
      </c>
      <c r="T2050" s="81" t="str">
        <f t="shared" si="348"/>
        <v/>
      </c>
      <c r="U2050" s="53" t="str">
        <f>IF(S2050="","",COUNTIF($S$7:S2050,"該当２"))</f>
        <v/>
      </c>
      <c r="V2050" s="56" t="str">
        <f t="shared" si="349"/>
        <v/>
      </c>
      <c r="W2050" s="81" t="str">
        <f t="shared" si="350"/>
        <v/>
      </c>
      <c r="X2050" s="53" t="str">
        <f>IF(V2050="","",COUNTIF($V$7:V2050,"該当３"))</f>
        <v/>
      </c>
    </row>
    <row r="2051" spans="1:24">
      <c r="A2051" s="237">
        <v>2020906000</v>
      </c>
      <c r="B2051" s="237">
        <v>20</v>
      </c>
      <c r="C2051" s="238">
        <v>209</v>
      </c>
      <c r="D2051" s="239">
        <v>6</v>
      </c>
      <c r="E2051" s="238">
        <v>0</v>
      </c>
      <c r="F2051" s="237" t="s">
        <v>511</v>
      </c>
      <c r="G2051" s="237" t="s">
        <v>2067</v>
      </c>
      <c r="H2051" s="237" t="s">
        <v>2139</v>
      </c>
      <c r="I2051" s="237"/>
      <c r="J2051" s="51"/>
      <c r="K2051" s="52" t="str">
        <f t="shared" si="351"/>
        <v/>
      </c>
      <c r="L2051" s="81" t="str">
        <f t="shared" si="352"/>
        <v/>
      </c>
      <c r="M2051" s="53" t="str">
        <f>IF(K2051="","",COUNTIF($K$7:K2051,"ﾘｽﾄ１"))</f>
        <v/>
      </c>
      <c r="N2051" s="53" t="str">
        <f t="shared" si="353"/>
        <v/>
      </c>
      <c r="O2051" s="54" t="str">
        <f t="shared" si="354"/>
        <v/>
      </c>
      <c r="P2051" s="53" t="str">
        <f t="shared" si="345"/>
        <v/>
      </c>
      <c r="Q2051" s="52" t="str">
        <f t="shared" si="346"/>
        <v/>
      </c>
      <c r="R2051" s="55" t="str">
        <f t="shared" si="347"/>
        <v/>
      </c>
      <c r="S2051" s="52" t="str">
        <f t="shared" si="355"/>
        <v/>
      </c>
      <c r="T2051" s="81" t="str">
        <f t="shared" si="348"/>
        <v/>
      </c>
      <c r="U2051" s="53" t="str">
        <f>IF(S2051="","",COUNTIF($S$7:S2051,"該当２"))</f>
        <v/>
      </c>
      <c r="V2051" s="56" t="str">
        <f t="shared" si="349"/>
        <v/>
      </c>
      <c r="W2051" s="81" t="str">
        <f t="shared" si="350"/>
        <v/>
      </c>
      <c r="X2051" s="53" t="str">
        <f>IF(V2051="","",COUNTIF($V$7:V2051,"該当３"))</f>
        <v/>
      </c>
    </row>
    <row r="2052" spans="1:24">
      <c r="A2052" s="237">
        <v>2020906001</v>
      </c>
      <c r="B2052" s="237">
        <v>20</v>
      </c>
      <c r="C2052" s="238">
        <v>209</v>
      </c>
      <c r="D2052" s="239">
        <v>6</v>
      </c>
      <c r="E2052" s="238">
        <v>1</v>
      </c>
      <c r="F2052" s="237" t="s">
        <v>511</v>
      </c>
      <c r="G2052" s="237" t="s">
        <v>2067</v>
      </c>
      <c r="H2052" s="237" t="s">
        <v>2139</v>
      </c>
      <c r="I2052" s="237" t="s">
        <v>2140</v>
      </c>
      <c r="J2052" s="51"/>
      <c r="K2052" s="52" t="str">
        <f t="shared" si="351"/>
        <v/>
      </c>
      <c r="L2052" s="81" t="str">
        <f t="shared" si="352"/>
        <v/>
      </c>
      <c r="M2052" s="53" t="str">
        <f>IF(K2052="","",COUNTIF($K$7:K2052,"ﾘｽﾄ１"))</f>
        <v/>
      </c>
      <c r="N2052" s="53" t="str">
        <f t="shared" si="353"/>
        <v/>
      </c>
      <c r="O2052" s="54" t="str">
        <f t="shared" si="354"/>
        <v/>
      </c>
      <c r="P2052" s="53" t="str">
        <f t="shared" si="345"/>
        <v/>
      </c>
      <c r="Q2052" s="52" t="str">
        <f t="shared" si="346"/>
        <v/>
      </c>
      <c r="R2052" s="55" t="str">
        <f t="shared" si="347"/>
        <v/>
      </c>
      <c r="S2052" s="52" t="str">
        <f t="shared" si="355"/>
        <v/>
      </c>
      <c r="T2052" s="81" t="str">
        <f t="shared" si="348"/>
        <v/>
      </c>
      <c r="U2052" s="53" t="str">
        <f>IF(S2052="","",COUNTIF($S$7:S2052,"該当２"))</f>
        <v/>
      </c>
      <c r="V2052" s="56" t="str">
        <f t="shared" si="349"/>
        <v/>
      </c>
      <c r="W2052" s="81" t="str">
        <f t="shared" si="350"/>
        <v/>
      </c>
      <c r="X2052" s="53" t="str">
        <f>IF(V2052="","",COUNTIF($V$7:V2052,"該当３"))</f>
        <v/>
      </c>
    </row>
    <row r="2053" spans="1:24">
      <c r="A2053" s="237">
        <v>2020906002</v>
      </c>
      <c r="B2053" s="237">
        <v>20</v>
      </c>
      <c r="C2053" s="238">
        <v>209</v>
      </c>
      <c r="D2053" s="239">
        <v>6</v>
      </c>
      <c r="E2053" s="238">
        <v>2</v>
      </c>
      <c r="F2053" s="237" t="s">
        <v>511</v>
      </c>
      <c r="G2053" s="237" t="s">
        <v>2067</v>
      </c>
      <c r="H2053" s="237" t="s">
        <v>2139</v>
      </c>
      <c r="I2053" s="237" t="s">
        <v>328</v>
      </c>
      <c r="J2053" s="51"/>
      <c r="K2053" s="52" t="str">
        <f t="shared" si="351"/>
        <v/>
      </c>
      <c r="L2053" s="81" t="str">
        <f t="shared" si="352"/>
        <v/>
      </c>
      <c r="M2053" s="53" t="str">
        <f>IF(K2053="","",COUNTIF($K$7:K2053,"ﾘｽﾄ１"))</f>
        <v/>
      </c>
      <c r="N2053" s="53" t="str">
        <f t="shared" si="353"/>
        <v/>
      </c>
      <c r="O2053" s="54" t="str">
        <f t="shared" si="354"/>
        <v/>
      </c>
      <c r="P2053" s="53" t="str">
        <f t="shared" si="345"/>
        <v/>
      </c>
      <c r="Q2053" s="52" t="str">
        <f t="shared" si="346"/>
        <v/>
      </c>
      <c r="R2053" s="55" t="str">
        <f t="shared" si="347"/>
        <v/>
      </c>
      <c r="S2053" s="52" t="str">
        <f t="shared" si="355"/>
        <v/>
      </c>
      <c r="T2053" s="81" t="str">
        <f t="shared" si="348"/>
        <v/>
      </c>
      <c r="U2053" s="53" t="str">
        <f>IF(S2053="","",COUNTIF($S$7:S2053,"該当２"))</f>
        <v/>
      </c>
      <c r="V2053" s="56" t="str">
        <f t="shared" si="349"/>
        <v/>
      </c>
      <c r="W2053" s="81" t="str">
        <f t="shared" si="350"/>
        <v/>
      </c>
      <c r="X2053" s="53" t="str">
        <f>IF(V2053="","",COUNTIF($V$7:V2053,"該当３"))</f>
        <v/>
      </c>
    </row>
    <row r="2054" spans="1:24">
      <c r="A2054" s="237">
        <v>2020906003</v>
      </c>
      <c r="B2054" s="237">
        <v>20</v>
      </c>
      <c r="C2054" s="238">
        <v>209</v>
      </c>
      <c r="D2054" s="239">
        <v>6</v>
      </c>
      <c r="E2054" s="238">
        <v>3</v>
      </c>
      <c r="F2054" s="237" t="s">
        <v>511</v>
      </c>
      <c r="G2054" s="237" t="s">
        <v>2067</v>
      </c>
      <c r="H2054" s="237" t="s">
        <v>2139</v>
      </c>
      <c r="I2054" s="237" t="s">
        <v>2141</v>
      </c>
      <c r="J2054" s="51"/>
      <c r="K2054" s="52" t="str">
        <f t="shared" si="351"/>
        <v/>
      </c>
      <c r="L2054" s="81" t="str">
        <f t="shared" si="352"/>
        <v/>
      </c>
      <c r="M2054" s="53" t="str">
        <f>IF(K2054="","",COUNTIF($K$7:K2054,"ﾘｽﾄ１"))</f>
        <v/>
      </c>
      <c r="N2054" s="53" t="str">
        <f t="shared" si="353"/>
        <v/>
      </c>
      <c r="O2054" s="54" t="str">
        <f t="shared" si="354"/>
        <v/>
      </c>
      <c r="P2054" s="53" t="str">
        <f t="shared" si="345"/>
        <v/>
      </c>
      <c r="Q2054" s="52" t="str">
        <f t="shared" si="346"/>
        <v/>
      </c>
      <c r="R2054" s="55" t="str">
        <f t="shared" si="347"/>
        <v/>
      </c>
      <c r="S2054" s="52" t="str">
        <f t="shared" si="355"/>
        <v/>
      </c>
      <c r="T2054" s="81" t="str">
        <f t="shared" si="348"/>
        <v/>
      </c>
      <c r="U2054" s="53" t="str">
        <f>IF(S2054="","",COUNTIF($S$7:S2054,"該当２"))</f>
        <v/>
      </c>
      <c r="V2054" s="56" t="str">
        <f t="shared" si="349"/>
        <v/>
      </c>
      <c r="W2054" s="81" t="str">
        <f t="shared" si="350"/>
        <v/>
      </c>
      <c r="X2054" s="53" t="str">
        <f>IF(V2054="","",COUNTIF($V$7:V2054,"該当３"))</f>
        <v/>
      </c>
    </row>
    <row r="2055" spans="1:24">
      <c r="A2055" s="237">
        <v>2020906004</v>
      </c>
      <c r="B2055" s="237">
        <v>20</v>
      </c>
      <c r="C2055" s="238">
        <v>209</v>
      </c>
      <c r="D2055" s="239">
        <v>6</v>
      </c>
      <c r="E2055" s="238">
        <v>4</v>
      </c>
      <c r="F2055" s="237" t="s">
        <v>511</v>
      </c>
      <c r="G2055" s="237" t="s">
        <v>2067</v>
      </c>
      <c r="H2055" s="237" t="s">
        <v>2139</v>
      </c>
      <c r="I2055" s="237" t="s">
        <v>2142</v>
      </c>
      <c r="J2055" s="51"/>
      <c r="K2055" s="52" t="str">
        <f t="shared" si="351"/>
        <v/>
      </c>
      <c r="L2055" s="81" t="str">
        <f t="shared" si="352"/>
        <v/>
      </c>
      <c r="M2055" s="53" t="str">
        <f>IF(K2055="","",COUNTIF($K$7:K2055,"ﾘｽﾄ１"))</f>
        <v/>
      </c>
      <c r="N2055" s="53" t="str">
        <f t="shared" si="353"/>
        <v/>
      </c>
      <c r="O2055" s="54" t="str">
        <f t="shared" si="354"/>
        <v/>
      </c>
      <c r="P2055" s="53" t="str">
        <f t="shared" si="345"/>
        <v/>
      </c>
      <c r="Q2055" s="52" t="str">
        <f t="shared" si="346"/>
        <v/>
      </c>
      <c r="R2055" s="55" t="str">
        <f t="shared" si="347"/>
        <v/>
      </c>
      <c r="S2055" s="52" t="str">
        <f t="shared" si="355"/>
        <v/>
      </c>
      <c r="T2055" s="81" t="str">
        <f t="shared" si="348"/>
        <v/>
      </c>
      <c r="U2055" s="53" t="str">
        <f>IF(S2055="","",COUNTIF($S$7:S2055,"該当２"))</f>
        <v/>
      </c>
      <c r="V2055" s="56" t="str">
        <f t="shared" si="349"/>
        <v/>
      </c>
      <c r="W2055" s="81" t="str">
        <f t="shared" si="350"/>
        <v/>
      </c>
      <c r="X2055" s="53" t="str">
        <f>IF(V2055="","",COUNTIF($V$7:V2055,"該当３"))</f>
        <v/>
      </c>
    </row>
    <row r="2056" spans="1:24">
      <c r="A2056" s="237">
        <v>2020906005</v>
      </c>
      <c r="B2056" s="237">
        <v>20</v>
      </c>
      <c r="C2056" s="238">
        <v>209</v>
      </c>
      <c r="D2056" s="239">
        <v>6</v>
      </c>
      <c r="E2056" s="238">
        <v>5</v>
      </c>
      <c r="F2056" s="237" t="s">
        <v>511</v>
      </c>
      <c r="G2056" s="237" t="s">
        <v>2067</v>
      </c>
      <c r="H2056" s="237" t="s">
        <v>2139</v>
      </c>
      <c r="I2056" s="237" t="s">
        <v>2143</v>
      </c>
      <c r="J2056" s="51"/>
      <c r="K2056" s="52" t="str">
        <f t="shared" si="351"/>
        <v/>
      </c>
      <c r="L2056" s="81" t="str">
        <f t="shared" si="352"/>
        <v/>
      </c>
      <c r="M2056" s="53" t="str">
        <f>IF(K2056="","",COUNTIF($K$7:K2056,"ﾘｽﾄ１"))</f>
        <v/>
      </c>
      <c r="N2056" s="53" t="str">
        <f t="shared" si="353"/>
        <v/>
      </c>
      <c r="O2056" s="54" t="str">
        <f t="shared" si="354"/>
        <v/>
      </c>
      <c r="P2056" s="53" t="str">
        <f t="shared" si="345"/>
        <v/>
      </c>
      <c r="Q2056" s="52" t="str">
        <f t="shared" si="346"/>
        <v/>
      </c>
      <c r="R2056" s="55" t="str">
        <f t="shared" si="347"/>
        <v/>
      </c>
      <c r="S2056" s="52" t="str">
        <f t="shared" si="355"/>
        <v/>
      </c>
      <c r="T2056" s="81" t="str">
        <f t="shared" si="348"/>
        <v/>
      </c>
      <c r="U2056" s="53" t="str">
        <f>IF(S2056="","",COUNTIF($S$7:S2056,"該当２"))</f>
        <v/>
      </c>
      <c r="V2056" s="56" t="str">
        <f t="shared" si="349"/>
        <v/>
      </c>
      <c r="W2056" s="81" t="str">
        <f t="shared" si="350"/>
        <v/>
      </c>
      <c r="X2056" s="53" t="str">
        <f>IF(V2056="","",COUNTIF($V$7:V2056,"該当３"))</f>
        <v/>
      </c>
    </row>
    <row r="2057" spans="1:24">
      <c r="A2057" s="237">
        <v>2020906006</v>
      </c>
      <c r="B2057" s="237">
        <v>20</v>
      </c>
      <c r="C2057" s="238">
        <v>209</v>
      </c>
      <c r="D2057" s="239">
        <v>6</v>
      </c>
      <c r="E2057" s="238">
        <v>6</v>
      </c>
      <c r="F2057" s="237" t="s">
        <v>511</v>
      </c>
      <c r="G2057" s="237" t="s">
        <v>2067</v>
      </c>
      <c r="H2057" s="237" t="s">
        <v>2139</v>
      </c>
      <c r="I2057" s="237" t="s">
        <v>278</v>
      </c>
      <c r="J2057" s="51"/>
      <c r="K2057" s="52" t="str">
        <f t="shared" si="351"/>
        <v/>
      </c>
      <c r="L2057" s="81" t="str">
        <f t="shared" si="352"/>
        <v/>
      </c>
      <c r="M2057" s="53" t="str">
        <f>IF(K2057="","",COUNTIF($K$7:K2057,"ﾘｽﾄ１"))</f>
        <v/>
      </c>
      <c r="N2057" s="53" t="str">
        <f t="shared" si="353"/>
        <v/>
      </c>
      <c r="O2057" s="54" t="str">
        <f t="shared" si="354"/>
        <v/>
      </c>
      <c r="P2057" s="53" t="str">
        <f t="shared" si="345"/>
        <v/>
      </c>
      <c r="Q2057" s="52" t="str">
        <f t="shared" si="346"/>
        <v/>
      </c>
      <c r="R2057" s="55" t="str">
        <f t="shared" si="347"/>
        <v/>
      </c>
      <c r="S2057" s="52" t="str">
        <f t="shared" si="355"/>
        <v/>
      </c>
      <c r="T2057" s="81" t="str">
        <f t="shared" si="348"/>
        <v/>
      </c>
      <c r="U2057" s="53" t="str">
        <f>IF(S2057="","",COUNTIF($S$7:S2057,"該当２"))</f>
        <v/>
      </c>
      <c r="V2057" s="56" t="str">
        <f t="shared" si="349"/>
        <v/>
      </c>
      <c r="W2057" s="81" t="str">
        <f t="shared" si="350"/>
        <v/>
      </c>
      <c r="X2057" s="53" t="str">
        <f>IF(V2057="","",COUNTIF($V$7:V2057,"該当３"))</f>
        <v/>
      </c>
    </row>
    <row r="2058" spans="1:24">
      <c r="A2058" s="237">
        <v>2020906007</v>
      </c>
      <c r="B2058" s="237">
        <v>20</v>
      </c>
      <c r="C2058" s="238">
        <v>209</v>
      </c>
      <c r="D2058" s="239">
        <v>6</v>
      </c>
      <c r="E2058" s="238">
        <v>7</v>
      </c>
      <c r="F2058" s="237" t="s">
        <v>511</v>
      </c>
      <c r="G2058" s="237" t="s">
        <v>2067</v>
      </c>
      <c r="H2058" s="237" t="s">
        <v>2139</v>
      </c>
      <c r="I2058" s="237" t="s">
        <v>2144</v>
      </c>
      <c r="J2058" s="51"/>
      <c r="K2058" s="52" t="str">
        <f t="shared" si="351"/>
        <v/>
      </c>
      <c r="L2058" s="81" t="str">
        <f t="shared" si="352"/>
        <v/>
      </c>
      <c r="M2058" s="53" t="str">
        <f>IF(K2058="","",COUNTIF($K$7:K2058,"ﾘｽﾄ１"))</f>
        <v/>
      </c>
      <c r="N2058" s="53" t="str">
        <f t="shared" si="353"/>
        <v/>
      </c>
      <c r="O2058" s="54" t="str">
        <f t="shared" si="354"/>
        <v/>
      </c>
      <c r="P2058" s="53" t="str">
        <f t="shared" ref="P2058:P2121" si="356">IF(O2058="該当１",G2058,"")</f>
        <v/>
      </c>
      <c r="Q2058" s="52" t="str">
        <f t="shared" ref="Q2058:Q2121" si="357">IF(O2058="該当１","ﾘｽﾄ2","")</f>
        <v/>
      </c>
      <c r="R2058" s="55" t="str">
        <f t="shared" ref="R2058:R2121" si="358">IF(Q2058="ﾘｽﾄ2",H2058,"")</f>
        <v/>
      </c>
      <c r="S2058" s="52" t="str">
        <f t="shared" si="355"/>
        <v/>
      </c>
      <c r="T2058" s="81" t="str">
        <f t="shared" ref="T2058:T2121" si="359">IF(S2058="該当２",H2058,"")</f>
        <v/>
      </c>
      <c r="U2058" s="53" t="str">
        <f>IF(S2058="","",COUNTIF($S$7:S2058,"該当２"))</f>
        <v/>
      </c>
      <c r="V2058" s="56" t="str">
        <f t="shared" ref="V2058:V2121" si="360">IF(AND($S$2=H2058,E2058&gt;0,E2058&lt;998),"該当３","")</f>
        <v/>
      </c>
      <c r="W2058" s="81" t="str">
        <f t="shared" ref="W2058:W2121" si="361">IF(V2058="該当３",I2058,"")</f>
        <v/>
      </c>
      <c r="X2058" s="53" t="str">
        <f>IF(V2058="","",COUNTIF($V$7:V2058,"該当３"))</f>
        <v/>
      </c>
    </row>
    <row r="2059" spans="1:24">
      <c r="A2059" s="237">
        <v>2020906008</v>
      </c>
      <c r="B2059" s="237">
        <v>20</v>
      </c>
      <c r="C2059" s="238">
        <v>209</v>
      </c>
      <c r="D2059" s="239">
        <v>6</v>
      </c>
      <c r="E2059" s="238">
        <v>8</v>
      </c>
      <c r="F2059" s="237" t="s">
        <v>511</v>
      </c>
      <c r="G2059" s="237" t="s">
        <v>2067</v>
      </c>
      <c r="H2059" s="237" t="s">
        <v>2139</v>
      </c>
      <c r="I2059" s="237" t="s">
        <v>2145</v>
      </c>
      <c r="J2059" s="51"/>
      <c r="K2059" s="52" t="str">
        <f t="shared" ref="K2059:K2122" si="362">IF(AND($C2059&gt;0,$H2059=""),"ﾘｽﾄ１","")</f>
        <v/>
      </c>
      <c r="L2059" s="81" t="str">
        <f t="shared" ref="L2059:L2122" si="363">IF(K2059="ﾘｽﾄ１",G2059,"")</f>
        <v/>
      </c>
      <c r="M2059" s="53" t="str">
        <f>IF(K2059="","",COUNTIF($K$7:K2059,"ﾘｽﾄ１"))</f>
        <v/>
      </c>
      <c r="N2059" s="53" t="str">
        <f t="shared" ref="N2059:N2122" si="364">IF(AND(D2059=0,E2059&gt;0),"同一区","")</f>
        <v/>
      </c>
      <c r="O2059" s="54" t="str">
        <f t="shared" ref="O2059:O2122" si="365">IF(AND(EXACT($K$2,G2059),H2059&gt;0),"該当１","")</f>
        <v/>
      </c>
      <c r="P2059" s="53" t="str">
        <f t="shared" si="356"/>
        <v/>
      </c>
      <c r="Q2059" s="52" t="str">
        <f t="shared" si="357"/>
        <v/>
      </c>
      <c r="R2059" s="55" t="str">
        <f t="shared" si="358"/>
        <v/>
      </c>
      <c r="S2059" s="52" t="str">
        <f t="shared" ref="S2059:S2122" si="366">IF(AND(Q2059="ﾘｽﾄ2",OR(I2059=0,AND(N2059="同一区",E2059=1))),"該当２","")</f>
        <v/>
      </c>
      <c r="T2059" s="81" t="str">
        <f t="shared" si="359"/>
        <v/>
      </c>
      <c r="U2059" s="53" t="str">
        <f>IF(S2059="","",COUNTIF($S$7:S2059,"該当２"))</f>
        <v/>
      </c>
      <c r="V2059" s="56" t="str">
        <f t="shared" si="360"/>
        <v/>
      </c>
      <c r="W2059" s="81" t="str">
        <f t="shared" si="361"/>
        <v/>
      </c>
      <c r="X2059" s="53" t="str">
        <f>IF(V2059="","",COUNTIF($V$7:V2059,"該当３"))</f>
        <v/>
      </c>
    </row>
    <row r="2060" spans="1:24">
      <c r="A2060" s="237">
        <v>2020906009</v>
      </c>
      <c r="B2060" s="237">
        <v>20</v>
      </c>
      <c r="C2060" s="238">
        <v>209</v>
      </c>
      <c r="D2060" s="239">
        <v>6</v>
      </c>
      <c r="E2060" s="238">
        <v>9</v>
      </c>
      <c r="F2060" s="237" t="s">
        <v>511</v>
      </c>
      <c r="G2060" s="237" t="s">
        <v>2067</v>
      </c>
      <c r="H2060" s="237" t="s">
        <v>2139</v>
      </c>
      <c r="I2060" s="237" t="s">
        <v>2146</v>
      </c>
      <c r="J2060" s="51"/>
      <c r="K2060" s="52" t="str">
        <f t="shared" si="362"/>
        <v/>
      </c>
      <c r="L2060" s="81" t="str">
        <f t="shared" si="363"/>
        <v/>
      </c>
      <c r="M2060" s="53" t="str">
        <f>IF(K2060="","",COUNTIF($K$7:K2060,"ﾘｽﾄ１"))</f>
        <v/>
      </c>
      <c r="N2060" s="53" t="str">
        <f t="shared" si="364"/>
        <v/>
      </c>
      <c r="O2060" s="54" t="str">
        <f t="shared" si="365"/>
        <v/>
      </c>
      <c r="P2060" s="53" t="str">
        <f t="shared" si="356"/>
        <v/>
      </c>
      <c r="Q2060" s="52" t="str">
        <f t="shared" si="357"/>
        <v/>
      </c>
      <c r="R2060" s="55" t="str">
        <f t="shared" si="358"/>
        <v/>
      </c>
      <c r="S2060" s="52" t="str">
        <f t="shared" si="366"/>
        <v/>
      </c>
      <c r="T2060" s="81" t="str">
        <f t="shared" si="359"/>
        <v/>
      </c>
      <c r="U2060" s="53" t="str">
        <f>IF(S2060="","",COUNTIF($S$7:S2060,"該当２"))</f>
        <v/>
      </c>
      <c r="V2060" s="56" t="str">
        <f t="shared" si="360"/>
        <v/>
      </c>
      <c r="W2060" s="81" t="str">
        <f t="shared" si="361"/>
        <v/>
      </c>
      <c r="X2060" s="53" t="str">
        <f>IF(V2060="","",COUNTIF($V$7:V2060,"該当３"))</f>
        <v/>
      </c>
    </row>
    <row r="2061" spans="1:24">
      <c r="A2061" s="237">
        <v>2020906010</v>
      </c>
      <c r="B2061" s="237">
        <v>20</v>
      </c>
      <c r="C2061" s="238">
        <v>209</v>
      </c>
      <c r="D2061" s="239">
        <v>6</v>
      </c>
      <c r="E2061" s="238">
        <v>10</v>
      </c>
      <c r="F2061" s="237" t="s">
        <v>511</v>
      </c>
      <c r="G2061" s="237" t="s">
        <v>2067</v>
      </c>
      <c r="H2061" s="237" t="s">
        <v>2139</v>
      </c>
      <c r="I2061" s="237" t="s">
        <v>2147</v>
      </c>
      <c r="J2061" s="51"/>
      <c r="K2061" s="52" t="str">
        <f t="shared" si="362"/>
        <v/>
      </c>
      <c r="L2061" s="81" t="str">
        <f t="shared" si="363"/>
        <v/>
      </c>
      <c r="M2061" s="53" t="str">
        <f>IF(K2061="","",COUNTIF($K$7:K2061,"ﾘｽﾄ１"))</f>
        <v/>
      </c>
      <c r="N2061" s="53" t="str">
        <f t="shared" si="364"/>
        <v/>
      </c>
      <c r="O2061" s="54" t="str">
        <f t="shared" si="365"/>
        <v/>
      </c>
      <c r="P2061" s="53" t="str">
        <f t="shared" si="356"/>
        <v/>
      </c>
      <c r="Q2061" s="52" t="str">
        <f t="shared" si="357"/>
        <v/>
      </c>
      <c r="R2061" s="55" t="str">
        <f t="shared" si="358"/>
        <v/>
      </c>
      <c r="S2061" s="52" t="str">
        <f t="shared" si="366"/>
        <v/>
      </c>
      <c r="T2061" s="81" t="str">
        <f t="shared" si="359"/>
        <v/>
      </c>
      <c r="U2061" s="53" t="str">
        <f>IF(S2061="","",COUNTIF($S$7:S2061,"該当２"))</f>
        <v/>
      </c>
      <c r="V2061" s="56" t="str">
        <f t="shared" si="360"/>
        <v/>
      </c>
      <c r="W2061" s="81" t="str">
        <f t="shared" si="361"/>
        <v/>
      </c>
      <c r="X2061" s="53" t="str">
        <f>IF(V2061="","",COUNTIF($V$7:V2061,"該当３"))</f>
        <v/>
      </c>
    </row>
    <row r="2062" spans="1:24">
      <c r="A2062" s="237">
        <v>2020906011</v>
      </c>
      <c r="B2062" s="237">
        <v>20</v>
      </c>
      <c r="C2062" s="238">
        <v>209</v>
      </c>
      <c r="D2062" s="239">
        <v>6</v>
      </c>
      <c r="E2062" s="238">
        <v>11</v>
      </c>
      <c r="F2062" s="237" t="s">
        <v>511</v>
      </c>
      <c r="G2062" s="237" t="s">
        <v>2067</v>
      </c>
      <c r="H2062" s="237" t="s">
        <v>2139</v>
      </c>
      <c r="I2062" s="237" t="s">
        <v>333</v>
      </c>
      <c r="J2062" s="51"/>
      <c r="K2062" s="52" t="str">
        <f t="shared" si="362"/>
        <v/>
      </c>
      <c r="L2062" s="81" t="str">
        <f t="shared" si="363"/>
        <v/>
      </c>
      <c r="M2062" s="53" t="str">
        <f>IF(K2062="","",COUNTIF($K$7:K2062,"ﾘｽﾄ１"))</f>
        <v/>
      </c>
      <c r="N2062" s="53" t="str">
        <f t="shared" si="364"/>
        <v/>
      </c>
      <c r="O2062" s="54" t="str">
        <f t="shared" si="365"/>
        <v/>
      </c>
      <c r="P2062" s="53" t="str">
        <f t="shared" si="356"/>
        <v/>
      </c>
      <c r="Q2062" s="52" t="str">
        <f t="shared" si="357"/>
        <v/>
      </c>
      <c r="R2062" s="55" t="str">
        <f t="shared" si="358"/>
        <v/>
      </c>
      <c r="S2062" s="52" t="str">
        <f t="shared" si="366"/>
        <v/>
      </c>
      <c r="T2062" s="81" t="str">
        <f t="shared" si="359"/>
        <v/>
      </c>
      <c r="U2062" s="53" t="str">
        <f>IF(S2062="","",COUNTIF($S$7:S2062,"該当２"))</f>
        <v/>
      </c>
      <c r="V2062" s="56" t="str">
        <f t="shared" si="360"/>
        <v/>
      </c>
      <c r="W2062" s="81" t="str">
        <f t="shared" si="361"/>
        <v/>
      </c>
      <c r="X2062" s="53" t="str">
        <f>IF(V2062="","",COUNTIF($V$7:V2062,"該当３"))</f>
        <v/>
      </c>
    </row>
    <row r="2063" spans="1:24">
      <c r="A2063" s="237">
        <v>2020906012</v>
      </c>
      <c r="B2063" s="237">
        <v>20</v>
      </c>
      <c r="C2063" s="238">
        <v>209</v>
      </c>
      <c r="D2063" s="239">
        <v>6</v>
      </c>
      <c r="E2063" s="238">
        <v>12</v>
      </c>
      <c r="F2063" s="237" t="s">
        <v>511</v>
      </c>
      <c r="G2063" s="237" t="s">
        <v>2067</v>
      </c>
      <c r="H2063" s="237" t="s">
        <v>2139</v>
      </c>
      <c r="I2063" s="237" t="s">
        <v>438</v>
      </c>
      <c r="J2063" s="51"/>
      <c r="K2063" s="52" t="str">
        <f t="shared" si="362"/>
        <v/>
      </c>
      <c r="L2063" s="81" t="str">
        <f t="shared" si="363"/>
        <v/>
      </c>
      <c r="M2063" s="53" t="str">
        <f>IF(K2063="","",COUNTIF($K$7:K2063,"ﾘｽﾄ１"))</f>
        <v/>
      </c>
      <c r="N2063" s="53" t="str">
        <f t="shared" si="364"/>
        <v/>
      </c>
      <c r="O2063" s="54" t="str">
        <f t="shared" si="365"/>
        <v/>
      </c>
      <c r="P2063" s="53" t="str">
        <f t="shared" si="356"/>
        <v/>
      </c>
      <c r="Q2063" s="52" t="str">
        <f t="shared" si="357"/>
        <v/>
      </c>
      <c r="R2063" s="55" t="str">
        <f t="shared" si="358"/>
        <v/>
      </c>
      <c r="S2063" s="52" t="str">
        <f t="shared" si="366"/>
        <v/>
      </c>
      <c r="T2063" s="81" t="str">
        <f t="shared" si="359"/>
        <v/>
      </c>
      <c r="U2063" s="53" t="str">
        <f>IF(S2063="","",COUNTIF($S$7:S2063,"該当２"))</f>
        <v/>
      </c>
      <c r="V2063" s="56" t="str">
        <f t="shared" si="360"/>
        <v/>
      </c>
      <c r="W2063" s="81" t="str">
        <f t="shared" si="361"/>
        <v/>
      </c>
      <c r="X2063" s="53" t="str">
        <f>IF(V2063="","",COUNTIF($V$7:V2063,"該当３"))</f>
        <v/>
      </c>
    </row>
    <row r="2064" spans="1:24">
      <c r="A2064" s="237">
        <v>2020906013</v>
      </c>
      <c r="B2064" s="237">
        <v>20</v>
      </c>
      <c r="C2064" s="238">
        <v>209</v>
      </c>
      <c r="D2064" s="239">
        <v>6</v>
      </c>
      <c r="E2064" s="238">
        <v>13</v>
      </c>
      <c r="F2064" s="237" t="s">
        <v>511</v>
      </c>
      <c r="G2064" s="237" t="s">
        <v>2067</v>
      </c>
      <c r="H2064" s="237" t="s">
        <v>2139</v>
      </c>
      <c r="I2064" s="237" t="s">
        <v>4</v>
      </c>
      <c r="J2064" s="51"/>
      <c r="K2064" s="52" t="str">
        <f t="shared" si="362"/>
        <v/>
      </c>
      <c r="L2064" s="81" t="str">
        <f t="shared" si="363"/>
        <v/>
      </c>
      <c r="M2064" s="53" t="str">
        <f>IF(K2064="","",COUNTIF($K$7:K2064,"ﾘｽﾄ１"))</f>
        <v/>
      </c>
      <c r="N2064" s="53" t="str">
        <f t="shared" si="364"/>
        <v/>
      </c>
      <c r="O2064" s="54" t="str">
        <f t="shared" si="365"/>
        <v/>
      </c>
      <c r="P2064" s="53" t="str">
        <f t="shared" si="356"/>
        <v/>
      </c>
      <c r="Q2064" s="52" t="str">
        <f t="shared" si="357"/>
        <v/>
      </c>
      <c r="R2064" s="55" t="str">
        <f t="shared" si="358"/>
        <v/>
      </c>
      <c r="S2064" s="52" t="str">
        <f t="shared" si="366"/>
        <v/>
      </c>
      <c r="T2064" s="81" t="str">
        <f t="shared" si="359"/>
        <v/>
      </c>
      <c r="U2064" s="53" t="str">
        <f>IF(S2064="","",COUNTIF($S$7:S2064,"該当２"))</f>
        <v/>
      </c>
      <c r="V2064" s="56" t="str">
        <f t="shared" si="360"/>
        <v/>
      </c>
      <c r="W2064" s="81" t="str">
        <f t="shared" si="361"/>
        <v/>
      </c>
      <c r="X2064" s="53" t="str">
        <f>IF(V2064="","",COUNTIF($V$7:V2064,"該当３"))</f>
        <v/>
      </c>
    </row>
    <row r="2065" spans="1:24">
      <c r="A2065" s="237">
        <v>2020906014</v>
      </c>
      <c r="B2065" s="237">
        <v>20</v>
      </c>
      <c r="C2065" s="238">
        <v>209</v>
      </c>
      <c r="D2065" s="239">
        <v>6</v>
      </c>
      <c r="E2065" s="238">
        <v>14</v>
      </c>
      <c r="F2065" s="237" t="s">
        <v>511</v>
      </c>
      <c r="G2065" s="237" t="s">
        <v>2067</v>
      </c>
      <c r="H2065" s="237" t="s">
        <v>2139</v>
      </c>
      <c r="I2065" s="237" t="s">
        <v>2148</v>
      </c>
      <c r="J2065" s="51"/>
      <c r="K2065" s="52" t="str">
        <f t="shared" si="362"/>
        <v/>
      </c>
      <c r="L2065" s="81" t="str">
        <f t="shared" si="363"/>
        <v/>
      </c>
      <c r="M2065" s="53" t="str">
        <f>IF(K2065="","",COUNTIF($K$7:K2065,"ﾘｽﾄ１"))</f>
        <v/>
      </c>
      <c r="N2065" s="53" t="str">
        <f t="shared" si="364"/>
        <v/>
      </c>
      <c r="O2065" s="54" t="str">
        <f t="shared" si="365"/>
        <v/>
      </c>
      <c r="P2065" s="53" t="str">
        <f t="shared" si="356"/>
        <v/>
      </c>
      <c r="Q2065" s="52" t="str">
        <f t="shared" si="357"/>
        <v/>
      </c>
      <c r="R2065" s="55" t="str">
        <f t="shared" si="358"/>
        <v/>
      </c>
      <c r="S2065" s="52" t="str">
        <f t="shared" si="366"/>
        <v/>
      </c>
      <c r="T2065" s="81" t="str">
        <f t="shared" si="359"/>
        <v/>
      </c>
      <c r="U2065" s="53" t="str">
        <f>IF(S2065="","",COUNTIF($S$7:S2065,"該当２"))</f>
        <v/>
      </c>
      <c r="V2065" s="56" t="str">
        <f t="shared" si="360"/>
        <v/>
      </c>
      <c r="W2065" s="81" t="str">
        <f t="shared" si="361"/>
        <v/>
      </c>
      <c r="X2065" s="53" t="str">
        <f>IF(V2065="","",COUNTIF($V$7:V2065,"該当３"))</f>
        <v/>
      </c>
    </row>
    <row r="2066" spans="1:24">
      <c r="A2066" s="237">
        <v>2020906015</v>
      </c>
      <c r="B2066" s="237">
        <v>20</v>
      </c>
      <c r="C2066" s="238">
        <v>209</v>
      </c>
      <c r="D2066" s="239">
        <v>6</v>
      </c>
      <c r="E2066" s="238">
        <v>15</v>
      </c>
      <c r="F2066" s="237" t="s">
        <v>511</v>
      </c>
      <c r="G2066" s="237" t="s">
        <v>2067</v>
      </c>
      <c r="H2066" s="237" t="s">
        <v>2139</v>
      </c>
      <c r="I2066" s="237" t="s">
        <v>2149</v>
      </c>
      <c r="J2066" s="51"/>
      <c r="K2066" s="52" t="str">
        <f t="shared" si="362"/>
        <v/>
      </c>
      <c r="L2066" s="81" t="str">
        <f t="shared" si="363"/>
        <v/>
      </c>
      <c r="M2066" s="53" t="str">
        <f>IF(K2066="","",COUNTIF($K$7:K2066,"ﾘｽﾄ１"))</f>
        <v/>
      </c>
      <c r="N2066" s="53" t="str">
        <f t="shared" si="364"/>
        <v/>
      </c>
      <c r="O2066" s="54" t="str">
        <f t="shared" si="365"/>
        <v/>
      </c>
      <c r="P2066" s="53" t="str">
        <f t="shared" si="356"/>
        <v/>
      </c>
      <c r="Q2066" s="52" t="str">
        <f t="shared" si="357"/>
        <v/>
      </c>
      <c r="R2066" s="55" t="str">
        <f t="shared" si="358"/>
        <v/>
      </c>
      <c r="S2066" s="52" t="str">
        <f t="shared" si="366"/>
        <v/>
      </c>
      <c r="T2066" s="81" t="str">
        <f t="shared" si="359"/>
        <v/>
      </c>
      <c r="U2066" s="53" t="str">
        <f>IF(S2066="","",COUNTIF($S$7:S2066,"該当２"))</f>
        <v/>
      </c>
      <c r="V2066" s="56" t="str">
        <f t="shared" si="360"/>
        <v/>
      </c>
      <c r="W2066" s="81" t="str">
        <f t="shared" si="361"/>
        <v/>
      </c>
      <c r="X2066" s="53" t="str">
        <f>IF(V2066="","",COUNTIF($V$7:V2066,"該当３"))</f>
        <v/>
      </c>
    </row>
    <row r="2067" spans="1:24">
      <c r="A2067" s="237">
        <v>2020906016</v>
      </c>
      <c r="B2067" s="237">
        <v>20</v>
      </c>
      <c r="C2067" s="238">
        <v>209</v>
      </c>
      <c r="D2067" s="239">
        <v>6</v>
      </c>
      <c r="E2067" s="238">
        <v>16</v>
      </c>
      <c r="F2067" s="237" t="s">
        <v>511</v>
      </c>
      <c r="G2067" s="237" t="s">
        <v>2067</v>
      </c>
      <c r="H2067" s="237" t="s">
        <v>2139</v>
      </c>
      <c r="I2067" s="237" t="s">
        <v>477</v>
      </c>
      <c r="J2067" s="51"/>
      <c r="K2067" s="52" t="str">
        <f t="shared" si="362"/>
        <v/>
      </c>
      <c r="L2067" s="81" t="str">
        <f t="shared" si="363"/>
        <v/>
      </c>
      <c r="M2067" s="53" t="str">
        <f>IF(K2067="","",COUNTIF($K$7:K2067,"ﾘｽﾄ１"))</f>
        <v/>
      </c>
      <c r="N2067" s="53" t="str">
        <f t="shared" si="364"/>
        <v/>
      </c>
      <c r="O2067" s="54" t="str">
        <f t="shared" si="365"/>
        <v/>
      </c>
      <c r="P2067" s="53" t="str">
        <f t="shared" si="356"/>
        <v/>
      </c>
      <c r="Q2067" s="52" t="str">
        <f t="shared" si="357"/>
        <v/>
      </c>
      <c r="R2067" s="55" t="str">
        <f t="shared" si="358"/>
        <v/>
      </c>
      <c r="S2067" s="52" t="str">
        <f t="shared" si="366"/>
        <v/>
      </c>
      <c r="T2067" s="81" t="str">
        <f t="shared" si="359"/>
        <v/>
      </c>
      <c r="U2067" s="53" t="str">
        <f>IF(S2067="","",COUNTIF($S$7:S2067,"該当２"))</f>
        <v/>
      </c>
      <c r="V2067" s="56" t="str">
        <f t="shared" si="360"/>
        <v/>
      </c>
      <c r="W2067" s="81" t="str">
        <f t="shared" si="361"/>
        <v/>
      </c>
      <c r="X2067" s="53" t="str">
        <f>IF(V2067="","",COUNTIF($V$7:V2067,"該当３"))</f>
        <v/>
      </c>
    </row>
    <row r="2068" spans="1:24">
      <c r="A2068" s="237">
        <v>2020906017</v>
      </c>
      <c r="B2068" s="237">
        <v>20</v>
      </c>
      <c r="C2068" s="238">
        <v>209</v>
      </c>
      <c r="D2068" s="239">
        <v>6</v>
      </c>
      <c r="E2068" s="238">
        <v>17</v>
      </c>
      <c r="F2068" s="237" t="s">
        <v>511</v>
      </c>
      <c r="G2068" s="237" t="s">
        <v>2067</v>
      </c>
      <c r="H2068" s="237" t="s">
        <v>2139</v>
      </c>
      <c r="I2068" s="237" t="s">
        <v>2150</v>
      </c>
      <c r="J2068" s="51"/>
      <c r="K2068" s="52" t="str">
        <f t="shared" si="362"/>
        <v/>
      </c>
      <c r="L2068" s="81" t="str">
        <f t="shared" si="363"/>
        <v/>
      </c>
      <c r="M2068" s="53" t="str">
        <f>IF(K2068="","",COUNTIF($K$7:K2068,"ﾘｽﾄ１"))</f>
        <v/>
      </c>
      <c r="N2068" s="53" t="str">
        <f t="shared" si="364"/>
        <v/>
      </c>
      <c r="O2068" s="54" t="str">
        <f t="shared" si="365"/>
        <v/>
      </c>
      <c r="P2068" s="53" t="str">
        <f t="shared" si="356"/>
        <v/>
      </c>
      <c r="Q2068" s="52" t="str">
        <f t="shared" si="357"/>
        <v/>
      </c>
      <c r="R2068" s="55" t="str">
        <f t="shared" si="358"/>
        <v/>
      </c>
      <c r="S2068" s="52" t="str">
        <f t="shared" si="366"/>
        <v/>
      </c>
      <c r="T2068" s="81" t="str">
        <f t="shared" si="359"/>
        <v/>
      </c>
      <c r="U2068" s="53" t="str">
        <f>IF(S2068="","",COUNTIF($S$7:S2068,"該当２"))</f>
        <v/>
      </c>
      <c r="V2068" s="56" t="str">
        <f t="shared" si="360"/>
        <v/>
      </c>
      <c r="W2068" s="81" t="str">
        <f t="shared" si="361"/>
        <v/>
      </c>
      <c r="X2068" s="53" t="str">
        <f>IF(V2068="","",COUNTIF($V$7:V2068,"該当３"))</f>
        <v/>
      </c>
    </row>
    <row r="2069" spans="1:24">
      <c r="A2069" s="237">
        <v>2020906018</v>
      </c>
      <c r="B2069" s="237">
        <v>20</v>
      </c>
      <c r="C2069" s="238">
        <v>209</v>
      </c>
      <c r="D2069" s="239">
        <v>6</v>
      </c>
      <c r="E2069" s="238">
        <v>18</v>
      </c>
      <c r="F2069" s="237" t="s">
        <v>511</v>
      </c>
      <c r="G2069" s="237" t="s">
        <v>2067</v>
      </c>
      <c r="H2069" s="237" t="s">
        <v>2139</v>
      </c>
      <c r="I2069" s="237" t="s">
        <v>1505</v>
      </c>
      <c r="J2069" s="51"/>
      <c r="K2069" s="52" t="str">
        <f t="shared" si="362"/>
        <v/>
      </c>
      <c r="L2069" s="81" t="str">
        <f t="shared" si="363"/>
        <v/>
      </c>
      <c r="M2069" s="53" t="str">
        <f>IF(K2069="","",COUNTIF($K$7:K2069,"ﾘｽﾄ１"))</f>
        <v/>
      </c>
      <c r="N2069" s="53" t="str">
        <f t="shared" si="364"/>
        <v/>
      </c>
      <c r="O2069" s="54" t="str">
        <f t="shared" si="365"/>
        <v/>
      </c>
      <c r="P2069" s="53" t="str">
        <f t="shared" si="356"/>
        <v/>
      </c>
      <c r="Q2069" s="52" t="str">
        <f t="shared" si="357"/>
        <v/>
      </c>
      <c r="R2069" s="55" t="str">
        <f t="shared" si="358"/>
        <v/>
      </c>
      <c r="S2069" s="52" t="str">
        <f t="shared" si="366"/>
        <v/>
      </c>
      <c r="T2069" s="81" t="str">
        <f t="shared" si="359"/>
        <v/>
      </c>
      <c r="U2069" s="53" t="str">
        <f>IF(S2069="","",COUNTIF($S$7:S2069,"該当２"))</f>
        <v/>
      </c>
      <c r="V2069" s="56" t="str">
        <f t="shared" si="360"/>
        <v/>
      </c>
      <c r="W2069" s="81" t="str">
        <f t="shared" si="361"/>
        <v/>
      </c>
      <c r="X2069" s="53" t="str">
        <f>IF(V2069="","",COUNTIF($V$7:V2069,"該当３"))</f>
        <v/>
      </c>
    </row>
    <row r="2070" spans="1:24">
      <c r="A2070" s="237">
        <v>2020906019</v>
      </c>
      <c r="B2070" s="237">
        <v>20</v>
      </c>
      <c r="C2070" s="238">
        <v>209</v>
      </c>
      <c r="D2070" s="239">
        <v>6</v>
      </c>
      <c r="E2070" s="238">
        <v>19</v>
      </c>
      <c r="F2070" s="237" t="s">
        <v>511</v>
      </c>
      <c r="G2070" s="237" t="s">
        <v>2067</v>
      </c>
      <c r="H2070" s="237" t="s">
        <v>2139</v>
      </c>
      <c r="I2070" s="237" t="s">
        <v>2151</v>
      </c>
      <c r="J2070" s="51"/>
      <c r="K2070" s="52" t="str">
        <f t="shared" si="362"/>
        <v/>
      </c>
      <c r="L2070" s="81" t="str">
        <f t="shared" si="363"/>
        <v/>
      </c>
      <c r="M2070" s="53" t="str">
        <f>IF(K2070="","",COUNTIF($K$7:K2070,"ﾘｽﾄ１"))</f>
        <v/>
      </c>
      <c r="N2070" s="53" t="str">
        <f t="shared" si="364"/>
        <v/>
      </c>
      <c r="O2070" s="54" t="str">
        <f t="shared" si="365"/>
        <v/>
      </c>
      <c r="P2070" s="53" t="str">
        <f t="shared" si="356"/>
        <v/>
      </c>
      <c r="Q2070" s="52" t="str">
        <f t="shared" si="357"/>
        <v/>
      </c>
      <c r="R2070" s="55" t="str">
        <f t="shared" si="358"/>
        <v/>
      </c>
      <c r="S2070" s="52" t="str">
        <f t="shared" si="366"/>
        <v/>
      </c>
      <c r="T2070" s="81" t="str">
        <f t="shared" si="359"/>
        <v/>
      </c>
      <c r="U2070" s="53" t="str">
        <f>IF(S2070="","",COUNTIF($S$7:S2070,"該当２"))</f>
        <v/>
      </c>
      <c r="V2070" s="56" t="str">
        <f t="shared" si="360"/>
        <v/>
      </c>
      <c r="W2070" s="81" t="str">
        <f t="shared" si="361"/>
        <v/>
      </c>
      <c r="X2070" s="53" t="str">
        <f>IF(V2070="","",COUNTIF($V$7:V2070,"該当３"))</f>
        <v/>
      </c>
    </row>
    <row r="2071" spans="1:24">
      <c r="A2071" s="237">
        <v>2020906020</v>
      </c>
      <c r="B2071" s="237">
        <v>20</v>
      </c>
      <c r="C2071" s="238">
        <v>209</v>
      </c>
      <c r="D2071" s="239">
        <v>6</v>
      </c>
      <c r="E2071" s="238">
        <v>20</v>
      </c>
      <c r="F2071" s="237" t="s">
        <v>511</v>
      </c>
      <c r="G2071" s="237" t="s">
        <v>2067</v>
      </c>
      <c r="H2071" s="237" t="s">
        <v>2139</v>
      </c>
      <c r="I2071" s="237" t="s">
        <v>5</v>
      </c>
      <c r="J2071" s="51"/>
      <c r="K2071" s="52" t="str">
        <f t="shared" si="362"/>
        <v/>
      </c>
      <c r="L2071" s="81" t="str">
        <f t="shared" si="363"/>
        <v/>
      </c>
      <c r="M2071" s="53" t="str">
        <f>IF(K2071="","",COUNTIF($K$7:K2071,"ﾘｽﾄ１"))</f>
        <v/>
      </c>
      <c r="N2071" s="53" t="str">
        <f t="shared" si="364"/>
        <v/>
      </c>
      <c r="O2071" s="54" t="str">
        <f t="shared" si="365"/>
        <v/>
      </c>
      <c r="P2071" s="53" t="str">
        <f t="shared" si="356"/>
        <v/>
      </c>
      <c r="Q2071" s="52" t="str">
        <f t="shared" si="357"/>
        <v/>
      </c>
      <c r="R2071" s="55" t="str">
        <f t="shared" si="358"/>
        <v/>
      </c>
      <c r="S2071" s="52" t="str">
        <f t="shared" si="366"/>
        <v/>
      </c>
      <c r="T2071" s="81" t="str">
        <f t="shared" si="359"/>
        <v/>
      </c>
      <c r="U2071" s="53" t="str">
        <f>IF(S2071="","",COUNTIF($S$7:S2071,"該当２"))</f>
        <v/>
      </c>
      <c r="V2071" s="56" t="str">
        <f t="shared" si="360"/>
        <v/>
      </c>
      <c r="W2071" s="81" t="str">
        <f t="shared" si="361"/>
        <v/>
      </c>
      <c r="X2071" s="53" t="str">
        <f>IF(V2071="","",COUNTIF($V$7:V2071,"該当３"))</f>
        <v/>
      </c>
    </row>
    <row r="2072" spans="1:24">
      <c r="A2072" s="237">
        <v>2020906021</v>
      </c>
      <c r="B2072" s="237">
        <v>20</v>
      </c>
      <c r="C2072" s="238">
        <v>209</v>
      </c>
      <c r="D2072" s="239">
        <v>6</v>
      </c>
      <c r="E2072" s="238">
        <v>21</v>
      </c>
      <c r="F2072" s="237" t="s">
        <v>511</v>
      </c>
      <c r="G2072" s="237" t="s">
        <v>2067</v>
      </c>
      <c r="H2072" s="237" t="s">
        <v>2139</v>
      </c>
      <c r="I2072" s="237" t="s">
        <v>276</v>
      </c>
      <c r="J2072" s="51"/>
      <c r="K2072" s="52" t="str">
        <f t="shared" si="362"/>
        <v/>
      </c>
      <c r="L2072" s="81" t="str">
        <f t="shared" si="363"/>
        <v/>
      </c>
      <c r="M2072" s="53" t="str">
        <f>IF(K2072="","",COUNTIF($K$7:K2072,"ﾘｽﾄ１"))</f>
        <v/>
      </c>
      <c r="N2072" s="53" t="str">
        <f t="shared" si="364"/>
        <v/>
      </c>
      <c r="O2072" s="54" t="str">
        <f t="shared" si="365"/>
        <v/>
      </c>
      <c r="P2072" s="53" t="str">
        <f t="shared" si="356"/>
        <v/>
      </c>
      <c r="Q2072" s="52" t="str">
        <f t="shared" si="357"/>
        <v/>
      </c>
      <c r="R2072" s="55" t="str">
        <f t="shared" si="358"/>
        <v/>
      </c>
      <c r="S2072" s="52" t="str">
        <f t="shared" si="366"/>
        <v/>
      </c>
      <c r="T2072" s="81" t="str">
        <f t="shared" si="359"/>
        <v/>
      </c>
      <c r="U2072" s="53" t="str">
        <f>IF(S2072="","",COUNTIF($S$7:S2072,"該当２"))</f>
        <v/>
      </c>
      <c r="V2072" s="56" t="str">
        <f t="shared" si="360"/>
        <v/>
      </c>
      <c r="W2072" s="81" t="str">
        <f t="shared" si="361"/>
        <v/>
      </c>
      <c r="X2072" s="53" t="str">
        <f>IF(V2072="","",COUNTIF($V$7:V2072,"該当３"))</f>
        <v/>
      </c>
    </row>
    <row r="2073" spans="1:24">
      <c r="A2073" s="237">
        <v>2020906022</v>
      </c>
      <c r="B2073" s="237">
        <v>20</v>
      </c>
      <c r="C2073" s="238">
        <v>209</v>
      </c>
      <c r="D2073" s="239">
        <v>6</v>
      </c>
      <c r="E2073" s="238">
        <v>22</v>
      </c>
      <c r="F2073" s="237" t="s">
        <v>511</v>
      </c>
      <c r="G2073" s="237" t="s">
        <v>2067</v>
      </c>
      <c r="H2073" s="237" t="s">
        <v>2139</v>
      </c>
      <c r="I2073" s="237" t="s">
        <v>459</v>
      </c>
      <c r="J2073" s="51"/>
      <c r="K2073" s="52" t="str">
        <f t="shared" si="362"/>
        <v/>
      </c>
      <c r="L2073" s="81" t="str">
        <f t="shared" si="363"/>
        <v/>
      </c>
      <c r="M2073" s="53" t="str">
        <f>IF(K2073="","",COUNTIF($K$7:K2073,"ﾘｽﾄ１"))</f>
        <v/>
      </c>
      <c r="N2073" s="53" t="str">
        <f t="shared" si="364"/>
        <v/>
      </c>
      <c r="O2073" s="54" t="str">
        <f t="shared" si="365"/>
        <v/>
      </c>
      <c r="P2073" s="53" t="str">
        <f t="shared" si="356"/>
        <v/>
      </c>
      <c r="Q2073" s="52" t="str">
        <f t="shared" si="357"/>
        <v/>
      </c>
      <c r="R2073" s="55" t="str">
        <f t="shared" si="358"/>
        <v/>
      </c>
      <c r="S2073" s="52" t="str">
        <f t="shared" si="366"/>
        <v/>
      </c>
      <c r="T2073" s="81" t="str">
        <f t="shared" si="359"/>
        <v/>
      </c>
      <c r="U2073" s="53" t="str">
        <f>IF(S2073="","",COUNTIF($S$7:S2073,"該当２"))</f>
        <v/>
      </c>
      <c r="V2073" s="56" t="str">
        <f t="shared" si="360"/>
        <v/>
      </c>
      <c r="W2073" s="81" t="str">
        <f t="shared" si="361"/>
        <v/>
      </c>
      <c r="X2073" s="53" t="str">
        <f>IF(V2073="","",COUNTIF($V$7:V2073,"該当３"))</f>
        <v/>
      </c>
    </row>
    <row r="2074" spans="1:24">
      <c r="A2074" s="237">
        <v>2020906023</v>
      </c>
      <c r="B2074" s="237">
        <v>20</v>
      </c>
      <c r="C2074" s="238">
        <v>209</v>
      </c>
      <c r="D2074" s="239">
        <v>6</v>
      </c>
      <c r="E2074" s="238">
        <v>23</v>
      </c>
      <c r="F2074" s="237" t="s">
        <v>511</v>
      </c>
      <c r="G2074" s="237" t="s">
        <v>2067</v>
      </c>
      <c r="H2074" s="237" t="s">
        <v>2139</v>
      </c>
      <c r="I2074" s="237" t="s">
        <v>2152</v>
      </c>
      <c r="J2074" s="51"/>
      <c r="K2074" s="52" t="str">
        <f t="shared" si="362"/>
        <v/>
      </c>
      <c r="L2074" s="81" t="str">
        <f t="shared" si="363"/>
        <v/>
      </c>
      <c r="M2074" s="53" t="str">
        <f>IF(K2074="","",COUNTIF($K$7:K2074,"ﾘｽﾄ１"))</f>
        <v/>
      </c>
      <c r="N2074" s="53" t="str">
        <f t="shared" si="364"/>
        <v/>
      </c>
      <c r="O2074" s="54" t="str">
        <f t="shared" si="365"/>
        <v/>
      </c>
      <c r="P2074" s="53" t="str">
        <f t="shared" si="356"/>
        <v/>
      </c>
      <c r="Q2074" s="52" t="str">
        <f t="shared" si="357"/>
        <v/>
      </c>
      <c r="R2074" s="55" t="str">
        <f t="shared" si="358"/>
        <v/>
      </c>
      <c r="S2074" s="52" t="str">
        <f t="shared" si="366"/>
        <v/>
      </c>
      <c r="T2074" s="81" t="str">
        <f t="shared" si="359"/>
        <v/>
      </c>
      <c r="U2074" s="53" t="str">
        <f>IF(S2074="","",COUNTIF($S$7:S2074,"該当２"))</f>
        <v/>
      </c>
      <c r="V2074" s="56" t="str">
        <f t="shared" si="360"/>
        <v/>
      </c>
      <c r="W2074" s="81" t="str">
        <f t="shared" si="361"/>
        <v/>
      </c>
      <c r="X2074" s="53" t="str">
        <f>IF(V2074="","",COUNTIF($V$7:V2074,"該当３"))</f>
        <v/>
      </c>
    </row>
    <row r="2075" spans="1:24">
      <c r="A2075" s="237">
        <v>2020906024</v>
      </c>
      <c r="B2075" s="237">
        <v>20</v>
      </c>
      <c r="C2075" s="238">
        <v>209</v>
      </c>
      <c r="D2075" s="239">
        <v>6</v>
      </c>
      <c r="E2075" s="238">
        <v>24</v>
      </c>
      <c r="F2075" s="237" t="s">
        <v>511</v>
      </c>
      <c r="G2075" s="237" t="s">
        <v>2067</v>
      </c>
      <c r="H2075" s="237" t="s">
        <v>2139</v>
      </c>
      <c r="I2075" s="237" t="s">
        <v>2153</v>
      </c>
      <c r="K2075" s="52" t="str">
        <f t="shared" si="362"/>
        <v/>
      </c>
      <c r="L2075" s="81" t="str">
        <f t="shared" si="363"/>
        <v/>
      </c>
      <c r="M2075" s="53" t="str">
        <f>IF(K2075="","",COUNTIF($K$7:K2075,"ﾘｽﾄ１"))</f>
        <v/>
      </c>
      <c r="N2075" s="53" t="str">
        <f t="shared" si="364"/>
        <v/>
      </c>
      <c r="O2075" s="54" t="str">
        <f t="shared" si="365"/>
        <v/>
      </c>
      <c r="P2075" s="53" t="str">
        <f t="shared" si="356"/>
        <v/>
      </c>
      <c r="Q2075" s="52" t="str">
        <f t="shared" si="357"/>
        <v/>
      </c>
      <c r="R2075" s="55" t="str">
        <f t="shared" si="358"/>
        <v/>
      </c>
      <c r="S2075" s="52" t="str">
        <f t="shared" si="366"/>
        <v/>
      </c>
      <c r="T2075" s="81" t="str">
        <f t="shared" si="359"/>
        <v/>
      </c>
      <c r="U2075" s="53" t="str">
        <f>IF(S2075="","",COUNTIF($S$7:S2075,"該当２"))</f>
        <v/>
      </c>
      <c r="V2075" s="56" t="str">
        <f t="shared" si="360"/>
        <v/>
      </c>
      <c r="W2075" s="81" t="str">
        <f t="shared" si="361"/>
        <v/>
      </c>
      <c r="X2075" s="53" t="str">
        <f>IF(V2075="","",COUNTIF($V$7:V2075,"該当３"))</f>
        <v/>
      </c>
    </row>
    <row r="2076" spans="1:24">
      <c r="A2076" s="237">
        <v>2020906025</v>
      </c>
      <c r="B2076" s="237">
        <v>20</v>
      </c>
      <c r="C2076" s="238">
        <v>209</v>
      </c>
      <c r="D2076" s="239">
        <v>6</v>
      </c>
      <c r="E2076" s="238">
        <v>25</v>
      </c>
      <c r="F2076" s="237" t="s">
        <v>511</v>
      </c>
      <c r="G2076" s="237" t="s">
        <v>2067</v>
      </c>
      <c r="H2076" s="237" t="s">
        <v>2139</v>
      </c>
      <c r="I2076" s="237" t="s">
        <v>2154</v>
      </c>
      <c r="K2076" s="52" t="str">
        <f t="shared" si="362"/>
        <v/>
      </c>
      <c r="L2076" s="81" t="str">
        <f t="shared" si="363"/>
        <v/>
      </c>
      <c r="M2076" s="53" t="str">
        <f>IF(K2076="","",COUNTIF($K$7:K2076,"ﾘｽﾄ１"))</f>
        <v/>
      </c>
      <c r="N2076" s="53" t="str">
        <f t="shared" si="364"/>
        <v/>
      </c>
      <c r="O2076" s="54" t="str">
        <f t="shared" si="365"/>
        <v/>
      </c>
      <c r="P2076" s="53" t="str">
        <f t="shared" si="356"/>
        <v/>
      </c>
      <c r="Q2076" s="52" t="str">
        <f t="shared" si="357"/>
        <v/>
      </c>
      <c r="R2076" s="55" t="str">
        <f t="shared" si="358"/>
        <v/>
      </c>
      <c r="S2076" s="52" t="str">
        <f t="shared" si="366"/>
        <v/>
      </c>
      <c r="T2076" s="81" t="str">
        <f t="shared" si="359"/>
        <v/>
      </c>
      <c r="U2076" s="53" t="str">
        <f>IF(S2076="","",COUNTIF($S$7:S2076,"該当２"))</f>
        <v/>
      </c>
      <c r="V2076" s="56" t="str">
        <f t="shared" si="360"/>
        <v/>
      </c>
      <c r="W2076" s="81" t="str">
        <f t="shared" si="361"/>
        <v/>
      </c>
      <c r="X2076" s="53" t="str">
        <f>IF(V2076="","",COUNTIF($V$7:V2076,"該当３"))</f>
        <v/>
      </c>
    </row>
    <row r="2077" spans="1:24">
      <c r="A2077" s="237">
        <v>2020907000</v>
      </c>
      <c r="B2077" s="237">
        <v>20</v>
      </c>
      <c r="C2077" s="238">
        <v>209</v>
      </c>
      <c r="D2077" s="239">
        <v>7</v>
      </c>
      <c r="E2077" s="238">
        <v>0</v>
      </c>
      <c r="F2077" s="237" t="s">
        <v>511</v>
      </c>
      <c r="G2077" s="237" t="s">
        <v>2067</v>
      </c>
      <c r="H2077" s="237" t="s">
        <v>2155</v>
      </c>
      <c r="I2077" s="237"/>
      <c r="K2077" s="52" t="str">
        <f t="shared" si="362"/>
        <v/>
      </c>
      <c r="L2077" s="81" t="str">
        <f t="shared" si="363"/>
        <v/>
      </c>
      <c r="M2077" s="53" t="str">
        <f>IF(K2077="","",COUNTIF($K$7:K2077,"ﾘｽﾄ１"))</f>
        <v/>
      </c>
      <c r="N2077" s="53" t="str">
        <f t="shared" si="364"/>
        <v/>
      </c>
      <c r="O2077" s="54" t="str">
        <f t="shared" si="365"/>
        <v/>
      </c>
      <c r="P2077" s="53" t="str">
        <f t="shared" si="356"/>
        <v/>
      </c>
      <c r="Q2077" s="52" t="str">
        <f t="shared" si="357"/>
        <v/>
      </c>
      <c r="R2077" s="55" t="str">
        <f t="shared" si="358"/>
        <v/>
      </c>
      <c r="S2077" s="52" t="str">
        <f t="shared" si="366"/>
        <v/>
      </c>
      <c r="T2077" s="81" t="str">
        <f t="shared" si="359"/>
        <v/>
      </c>
      <c r="U2077" s="53" t="str">
        <f>IF(S2077="","",COUNTIF($S$7:S2077,"該当２"))</f>
        <v/>
      </c>
      <c r="V2077" s="56" t="str">
        <f t="shared" si="360"/>
        <v/>
      </c>
      <c r="W2077" s="81" t="str">
        <f t="shared" si="361"/>
        <v/>
      </c>
      <c r="X2077" s="53" t="str">
        <f>IF(V2077="","",COUNTIF($V$7:V2077,"該当３"))</f>
        <v/>
      </c>
    </row>
    <row r="2078" spans="1:24">
      <c r="A2078" s="237">
        <v>2020907001</v>
      </c>
      <c r="B2078" s="237">
        <v>20</v>
      </c>
      <c r="C2078" s="238">
        <v>209</v>
      </c>
      <c r="D2078" s="239">
        <v>7</v>
      </c>
      <c r="E2078" s="238">
        <v>1</v>
      </c>
      <c r="F2078" s="237" t="s">
        <v>511</v>
      </c>
      <c r="G2078" s="237" t="s">
        <v>2067</v>
      </c>
      <c r="H2078" s="237" t="s">
        <v>2155</v>
      </c>
      <c r="I2078" s="237" t="s">
        <v>500</v>
      </c>
      <c r="K2078" s="52" t="str">
        <f t="shared" si="362"/>
        <v/>
      </c>
      <c r="L2078" s="81" t="str">
        <f t="shared" si="363"/>
        <v/>
      </c>
      <c r="M2078" s="53" t="str">
        <f>IF(K2078="","",COUNTIF($K$7:K2078,"ﾘｽﾄ１"))</f>
        <v/>
      </c>
      <c r="N2078" s="53" t="str">
        <f t="shared" si="364"/>
        <v/>
      </c>
      <c r="O2078" s="54" t="str">
        <f t="shared" si="365"/>
        <v/>
      </c>
      <c r="P2078" s="53" t="str">
        <f t="shared" si="356"/>
        <v/>
      </c>
      <c r="Q2078" s="52" t="str">
        <f t="shared" si="357"/>
        <v/>
      </c>
      <c r="R2078" s="55" t="str">
        <f t="shared" si="358"/>
        <v/>
      </c>
      <c r="S2078" s="52" t="str">
        <f t="shared" si="366"/>
        <v/>
      </c>
      <c r="T2078" s="81" t="str">
        <f t="shared" si="359"/>
        <v/>
      </c>
      <c r="U2078" s="53" t="str">
        <f>IF(S2078="","",COUNTIF($S$7:S2078,"該当２"))</f>
        <v/>
      </c>
      <c r="V2078" s="56" t="str">
        <f t="shared" si="360"/>
        <v/>
      </c>
      <c r="W2078" s="81" t="str">
        <f t="shared" si="361"/>
        <v/>
      </c>
      <c r="X2078" s="53" t="str">
        <f>IF(V2078="","",COUNTIF($V$7:V2078,"該当３"))</f>
        <v/>
      </c>
    </row>
    <row r="2079" spans="1:24">
      <c r="A2079" s="237">
        <v>2020907002</v>
      </c>
      <c r="B2079" s="237">
        <v>20</v>
      </c>
      <c r="C2079" s="238">
        <v>209</v>
      </c>
      <c r="D2079" s="239">
        <v>7</v>
      </c>
      <c r="E2079" s="238">
        <v>2</v>
      </c>
      <c r="F2079" s="237" t="s">
        <v>511</v>
      </c>
      <c r="G2079" s="237" t="s">
        <v>2067</v>
      </c>
      <c r="H2079" s="237" t="s">
        <v>2155</v>
      </c>
      <c r="I2079" s="237" t="s">
        <v>2156</v>
      </c>
      <c r="K2079" s="52" t="str">
        <f t="shared" si="362"/>
        <v/>
      </c>
      <c r="L2079" s="81" t="str">
        <f t="shared" si="363"/>
        <v/>
      </c>
      <c r="M2079" s="53" t="str">
        <f>IF(K2079="","",COUNTIF($K$7:K2079,"ﾘｽﾄ１"))</f>
        <v/>
      </c>
      <c r="N2079" s="53" t="str">
        <f t="shared" si="364"/>
        <v/>
      </c>
      <c r="O2079" s="54" t="str">
        <f t="shared" si="365"/>
        <v/>
      </c>
      <c r="P2079" s="53" t="str">
        <f t="shared" si="356"/>
        <v/>
      </c>
      <c r="Q2079" s="52" t="str">
        <f t="shared" si="357"/>
        <v/>
      </c>
      <c r="R2079" s="55" t="str">
        <f t="shared" si="358"/>
        <v/>
      </c>
      <c r="S2079" s="52" t="str">
        <f t="shared" si="366"/>
        <v/>
      </c>
      <c r="T2079" s="81" t="str">
        <f t="shared" si="359"/>
        <v/>
      </c>
      <c r="U2079" s="53" t="str">
        <f>IF(S2079="","",COUNTIF($S$7:S2079,"該当２"))</f>
        <v/>
      </c>
      <c r="V2079" s="56" t="str">
        <f t="shared" si="360"/>
        <v/>
      </c>
      <c r="W2079" s="81" t="str">
        <f t="shared" si="361"/>
        <v/>
      </c>
      <c r="X2079" s="53" t="str">
        <f>IF(V2079="","",COUNTIF($V$7:V2079,"該当３"))</f>
        <v/>
      </c>
    </row>
    <row r="2080" spans="1:24">
      <c r="A2080" s="237">
        <v>2020907003</v>
      </c>
      <c r="B2080" s="237">
        <v>20</v>
      </c>
      <c r="C2080" s="238">
        <v>209</v>
      </c>
      <c r="D2080" s="239">
        <v>7</v>
      </c>
      <c r="E2080" s="238">
        <v>3</v>
      </c>
      <c r="F2080" s="237" t="s">
        <v>511</v>
      </c>
      <c r="G2080" s="237" t="s">
        <v>2067</v>
      </c>
      <c r="H2080" s="237" t="s">
        <v>2155</v>
      </c>
      <c r="I2080" s="237" t="s">
        <v>358</v>
      </c>
      <c r="K2080" s="52" t="str">
        <f t="shared" si="362"/>
        <v/>
      </c>
      <c r="L2080" s="81" t="str">
        <f t="shared" si="363"/>
        <v/>
      </c>
      <c r="M2080" s="53" t="str">
        <f>IF(K2080="","",COUNTIF($K$7:K2080,"ﾘｽﾄ１"))</f>
        <v/>
      </c>
      <c r="N2080" s="53" t="str">
        <f t="shared" si="364"/>
        <v/>
      </c>
      <c r="O2080" s="54" t="str">
        <f t="shared" si="365"/>
        <v/>
      </c>
      <c r="P2080" s="53" t="str">
        <f t="shared" si="356"/>
        <v/>
      </c>
      <c r="Q2080" s="52" t="str">
        <f t="shared" si="357"/>
        <v/>
      </c>
      <c r="R2080" s="55" t="str">
        <f t="shared" si="358"/>
        <v/>
      </c>
      <c r="S2080" s="52" t="str">
        <f t="shared" si="366"/>
        <v/>
      </c>
      <c r="T2080" s="81" t="str">
        <f t="shared" si="359"/>
        <v/>
      </c>
      <c r="U2080" s="53" t="str">
        <f>IF(S2080="","",COUNTIF($S$7:S2080,"該当２"))</f>
        <v/>
      </c>
      <c r="V2080" s="56" t="str">
        <f t="shared" si="360"/>
        <v/>
      </c>
      <c r="W2080" s="81" t="str">
        <f t="shared" si="361"/>
        <v/>
      </c>
      <c r="X2080" s="53" t="str">
        <f>IF(V2080="","",COUNTIF($V$7:V2080,"該当３"))</f>
        <v/>
      </c>
    </row>
    <row r="2081" spans="1:24">
      <c r="A2081" s="237">
        <v>2020907004</v>
      </c>
      <c r="B2081" s="237">
        <v>20</v>
      </c>
      <c r="C2081" s="238">
        <v>209</v>
      </c>
      <c r="D2081" s="239">
        <v>7</v>
      </c>
      <c r="E2081" s="238">
        <v>4</v>
      </c>
      <c r="F2081" s="237" t="s">
        <v>511</v>
      </c>
      <c r="G2081" s="237" t="s">
        <v>2067</v>
      </c>
      <c r="H2081" s="237" t="s">
        <v>2155</v>
      </c>
      <c r="I2081" s="237" t="s">
        <v>386</v>
      </c>
      <c r="K2081" s="52" t="str">
        <f t="shared" si="362"/>
        <v/>
      </c>
      <c r="L2081" s="81" t="str">
        <f t="shared" si="363"/>
        <v/>
      </c>
      <c r="M2081" s="53" t="str">
        <f>IF(K2081="","",COUNTIF($K$7:K2081,"ﾘｽﾄ１"))</f>
        <v/>
      </c>
      <c r="N2081" s="53" t="str">
        <f t="shared" si="364"/>
        <v/>
      </c>
      <c r="O2081" s="54" t="str">
        <f t="shared" si="365"/>
        <v/>
      </c>
      <c r="P2081" s="53" t="str">
        <f t="shared" si="356"/>
        <v/>
      </c>
      <c r="Q2081" s="52" t="str">
        <f t="shared" si="357"/>
        <v/>
      </c>
      <c r="R2081" s="55" t="str">
        <f t="shared" si="358"/>
        <v/>
      </c>
      <c r="S2081" s="52" t="str">
        <f t="shared" si="366"/>
        <v/>
      </c>
      <c r="T2081" s="81" t="str">
        <f t="shared" si="359"/>
        <v/>
      </c>
      <c r="U2081" s="53" t="str">
        <f>IF(S2081="","",COUNTIF($S$7:S2081,"該当２"))</f>
        <v/>
      </c>
      <c r="V2081" s="56" t="str">
        <f t="shared" si="360"/>
        <v/>
      </c>
      <c r="W2081" s="81" t="str">
        <f t="shared" si="361"/>
        <v/>
      </c>
      <c r="X2081" s="53" t="str">
        <f>IF(V2081="","",COUNTIF($V$7:V2081,"該当３"))</f>
        <v/>
      </c>
    </row>
    <row r="2082" spans="1:24">
      <c r="A2082" s="237">
        <v>2020907005</v>
      </c>
      <c r="B2082" s="237">
        <v>20</v>
      </c>
      <c r="C2082" s="238">
        <v>209</v>
      </c>
      <c r="D2082" s="239">
        <v>7</v>
      </c>
      <c r="E2082" s="238">
        <v>5</v>
      </c>
      <c r="F2082" s="237" t="s">
        <v>511</v>
      </c>
      <c r="G2082" s="237" t="s">
        <v>2067</v>
      </c>
      <c r="H2082" s="237" t="s">
        <v>2155</v>
      </c>
      <c r="I2082" s="237" t="s">
        <v>2157</v>
      </c>
      <c r="K2082" s="52" t="str">
        <f t="shared" si="362"/>
        <v/>
      </c>
      <c r="L2082" s="81" t="str">
        <f t="shared" si="363"/>
        <v/>
      </c>
      <c r="M2082" s="53" t="str">
        <f>IF(K2082="","",COUNTIF($K$7:K2082,"ﾘｽﾄ１"))</f>
        <v/>
      </c>
      <c r="N2082" s="53" t="str">
        <f t="shared" si="364"/>
        <v/>
      </c>
      <c r="O2082" s="54" t="str">
        <f t="shared" si="365"/>
        <v/>
      </c>
      <c r="P2082" s="53" t="str">
        <f t="shared" si="356"/>
        <v/>
      </c>
      <c r="Q2082" s="52" t="str">
        <f t="shared" si="357"/>
        <v/>
      </c>
      <c r="R2082" s="55" t="str">
        <f t="shared" si="358"/>
        <v/>
      </c>
      <c r="S2082" s="52" t="str">
        <f t="shared" si="366"/>
        <v/>
      </c>
      <c r="T2082" s="81" t="str">
        <f t="shared" si="359"/>
        <v/>
      </c>
      <c r="U2082" s="53" t="str">
        <f>IF(S2082="","",COUNTIF($S$7:S2082,"該当２"))</f>
        <v/>
      </c>
      <c r="V2082" s="56" t="str">
        <f t="shared" si="360"/>
        <v/>
      </c>
      <c r="W2082" s="81" t="str">
        <f t="shared" si="361"/>
        <v/>
      </c>
      <c r="X2082" s="53" t="str">
        <f>IF(V2082="","",COUNTIF($V$7:V2082,"該当３"))</f>
        <v/>
      </c>
    </row>
    <row r="2083" spans="1:24">
      <c r="A2083" s="237">
        <v>2020907006</v>
      </c>
      <c r="B2083" s="237">
        <v>20</v>
      </c>
      <c r="C2083" s="238">
        <v>209</v>
      </c>
      <c r="D2083" s="239">
        <v>7</v>
      </c>
      <c r="E2083" s="238">
        <v>6</v>
      </c>
      <c r="F2083" s="237" t="s">
        <v>511</v>
      </c>
      <c r="G2083" s="237" t="s">
        <v>2067</v>
      </c>
      <c r="H2083" s="237" t="s">
        <v>2155</v>
      </c>
      <c r="I2083" s="237" t="s">
        <v>2158</v>
      </c>
      <c r="K2083" s="52" t="str">
        <f t="shared" si="362"/>
        <v/>
      </c>
      <c r="L2083" s="81" t="str">
        <f t="shared" si="363"/>
        <v/>
      </c>
      <c r="M2083" s="53" t="str">
        <f>IF(K2083="","",COUNTIF($K$7:K2083,"ﾘｽﾄ１"))</f>
        <v/>
      </c>
      <c r="N2083" s="53" t="str">
        <f t="shared" si="364"/>
        <v/>
      </c>
      <c r="O2083" s="54" t="str">
        <f t="shared" si="365"/>
        <v/>
      </c>
      <c r="P2083" s="53" t="str">
        <f t="shared" si="356"/>
        <v/>
      </c>
      <c r="Q2083" s="52" t="str">
        <f t="shared" si="357"/>
        <v/>
      </c>
      <c r="R2083" s="55" t="str">
        <f t="shared" si="358"/>
        <v/>
      </c>
      <c r="S2083" s="52" t="str">
        <f t="shared" si="366"/>
        <v/>
      </c>
      <c r="T2083" s="81" t="str">
        <f t="shared" si="359"/>
        <v/>
      </c>
      <c r="U2083" s="53" t="str">
        <f>IF(S2083="","",COUNTIF($S$7:S2083,"該当２"))</f>
        <v/>
      </c>
      <c r="V2083" s="56" t="str">
        <f t="shared" si="360"/>
        <v/>
      </c>
      <c r="W2083" s="81" t="str">
        <f t="shared" si="361"/>
        <v/>
      </c>
      <c r="X2083" s="53" t="str">
        <f>IF(V2083="","",COUNTIF($V$7:V2083,"該当３"))</f>
        <v/>
      </c>
    </row>
    <row r="2084" spans="1:24">
      <c r="A2084" s="237">
        <v>2020907007</v>
      </c>
      <c r="B2084" s="237">
        <v>20</v>
      </c>
      <c r="C2084" s="238">
        <v>209</v>
      </c>
      <c r="D2084" s="239">
        <v>7</v>
      </c>
      <c r="E2084" s="238">
        <v>7</v>
      </c>
      <c r="F2084" s="237" t="s">
        <v>511</v>
      </c>
      <c r="G2084" s="237" t="s">
        <v>2067</v>
      </c>
      <c r="H2084" s="237" t="s">
        <v>2155</v>
      </c>
      <c r="I2084" s="237" t="s">
        <v>438</v>
      </c>
      <c r="K2084" s="52" t="str">
        <f t="shared" si="362"/>
        <v/>
      </c>
      <c r="L2084" s="81" t="str">
        <f t="shared" si="363"/>
        <v/>
      </c>
      <c r="M2084" s="53" t="str">
        <f>IF(K2084="","",COUNTIF($K$7:K2084,"ﾘｽﾄ１"))</f>
        <v/>
      </c>
      <c r="N2084" s="53" t="str">
        <f t="shared" si="364"/>
        <v/>
      </c>
      <c r="O2084" s="54" t="str">
        <f t="shared" si="365"/>
        <v/>
      </c>
      <c r="P2084" s="53" t="str">
        <f t="shared" si="356"/>
        <v/>
      </c>
      <c r="Q2084" s="52" t="str">
        <f t="shared" si="357"/>
        <v/>
      </c>
      <c r="R2084" s="55" t="str">
        <f t="shared" si="358"/>
        <v/>
      </c>
      <c r="S2084" s="52" t="str">
        <f t="shared" si="366"/>
        <v/>
      </c>
      <c r="T2084" s="81" t="str">
        <f t="shared" si="359"/>
        <v/>
      </c>
      <c r="U2084" s="53" t="str">
        <f>IF(S2084="","",COUNTIF($S$7:S2084,"該当２"))</f>
        <v/>
      </c>
      <c r="V2084" s="56" t="str">
        <f t="shared" si="360"/>
        <v/>
      </c>
      <c r="W2084" s="81" t="str">
        <f t="shared" si="361"/>
        <v/>
      </c>
      <c r="X2084" s="53" t="str">
        <f>IF(V2084="","",COUNTIF($V$7:V2084,"該当３"))</f>
        <v/>
      </c>
    </row>
    <row r="2085" spans="1:24">
      <c r="A2085" s="237">
        <v>2020907008</v>
      </c>
      <c r="B2085" s="237">
        <v>20</v>
      </c>
      <c r="C2085" s="238">
        <v>209</v>
      </c>
      <c r="D2085" s="239">
        <v>7</v>
      </c>
      <c r="E2085" s="238">
        <v>8</v>
      </c>
      <c r="F2085" s="237" t="s">
        <v>511</v>
      </c>
      <c r="G2085" s="237" t="s">
        <v>2067</v>
      </c>
      <c r="H2085" s="237" t="s">
        <v>2155</v>
      </c>
      <c r="I2085" s="237" t="s">
        <v>2159</v>
      </c>
      <c r="K2085" s="52" t="str">
        <f t="shared" si="362"/>
        <v/>
      </c>
      <c r="L2085" s="81" t="str">
        <f t="shared" si="363"/>
        <v/>
      </c>
      <c r="M2085" s="53" t="str">
        <f>IF(K2085="","",COUNTIF($K$7:K2085,"ﾘｽﾄ１"))</f>
        <v/>
      </c>
      <c r="N2085" s="53" t="str">
        <f t="shared" si="364"/>
        <v/>
      </c>
      <c r="O2085" s="54" t="str">
        <f t="shared" si="365"/>
        <v/>
      </c>
      <c r="P2085" s="53" t="str">
        <f t="shared" si="356"/>
        <v/>
      </c>
      <c r="Q2085" s="52" t="str">
        <f t="shared" si="357"/>
        <v/>
      </c>
      <c r="R2085" s="55" t="str">
        <f t="shared" si="358"/>
        <v/>
      </c>
      <c r="S2085" s="52" t="str">
        <f t="shared" si="366"/>
        <v/>
      </c>
      <c r="T2085" s="81" t="str">
        <f t="shared" si="359"/>
        <v/>
      </c>
      <c r="U2085" s="53" t="str">
        <f>IF(S2085="","",COUNTIF($S$7:S2085,"該当２"))</f>
        <v/>
      </c>
      <c r="V2085" s="56" t="str">
        <f t="shared" si="360"/>
        <v/>
      </c>
      <c r="W2085" s="81" t="str">
        <f t="shared" si="361"/>
        <v/>
      </c>
      <c r="X2085" s="53" t="str">
        <f>IF(V2085="","",COUNTIF($V$7:V2085,"該当３"))</f>
        <v/>
      </c>
    </row>
    <row r="2086" spans="1:24">
      <c r="A2086" s="237">
        <v>2020907009</v>
      </c>
      <c r="B2086" s="237">
        <v>20</v>
      </c>
      <c r="C2086" s="238">
        <v>209</v>
      </c>
      <c r="D2086" s="239">
        <v>7</v>
      </c>
      <c r="E2086" s="238">
        <v>9</v>
      </c>
      <c r="F2086" s="237" t="s">
        <v>511</v>
      </c>
      <c r="G2086" s="237" t="s">
        <v>2067</v>
      </c>
      <c r="H2086" s="237" t="s">
        <v>2155</v>
      </c>
      <c r="I2086" s="237" t="s">
        <v>2160</v>
      </c>
      <c r="K2086" s="52" t="str">
        <f t="shared" si="362"/>
        <v/>
      </c>
      <c r="L2086" s="81" t="str">
        <f t="shared" si="363"/>
        <v/>
      </c>
      <c r="M2086" s="53" t="str">
        <f>IF(K2086="","",COUNTIF($K$7:K2086,"ﾘｽﾄ１"))</f>
        <v/>
      </c>
      <c r="N2086" s="53" t="str">
        <f t="shared" si="364"/>
        <v/>
      </c>
      <c r="O2086" s="54" t="str">
        <f t="shared" si="365"/>
        <v/>
      </c>
      <c r="P2086" s="53" t="str">
        <f t="shared" si="356"/>
        <v/>
      </c>
      <c r="Q2086" s="52" t="str">
        <f t="shared" si="357"/>
        <v/>
      </c>
      <c r="R2086" s="55" t="str">
        <f t="shared" si="358"/>
        <v/>
      </c>
      <c r="S2086" s="52" t="str">
        <f t="shared" si="366"/>
        <v/>
      </c>
      <c r="T2086" s="81" t="str">
        <f t="shared" si="359"/>
        <v/>
      </c>
      <c r="U2086" s="53" t="str">
        <f>IF(S2086="","",COUNTIF($S$7:S2086,"該当２"))</f>
        <v/>
      </c>
      <c r="V2086" s="56" t="str">
        <f t="shared" si="360"/>
        <v/>
      </c>
      <c r="W2086" s="81" t="str">
        <f t="shared" si="361"/>
        <v/>
      </c>
      <c r="X2086" s="53" t="str">
        <f>IF(V2086="","",COUNTIF($V$7:V2086,"該当３"))</f>
        <v/>
      </c>
    </row>
    <row r="2087" spans="1:24">
      <c r="A2087" s="237">
        <v>2020907010</v>
      </c>
      <c r="B2087" s="237">
        <v>20</v>
      </c>
      <c r="C2087" s="238">
        <v>209</v>
      </c>
      <c r="D2087" s="239">
        <v>7</v>
      </c>
      <c r="E2087" s="238">
        <v>10</v>
      </c>
      <c r="F2087" s="237" t="s">
        <v>511</v>
      </c>
      <c r="G2087" s="237" t="s">
        <v>2067</v>
      </c>
      <c r="H2087" s="237" t="s">
        <v>2155</v>
      </c>
      <c r="I2087" s="237" t="s">
        <v>2161</v>
      </c>
      <c r="K2087" s="52" t="str">
        <f t="shared" si="362"/>
        <v/>
      </c>
      <c r="L2087" s="81" t="str">
        <f t="shared" si="363"/>
        <v/>
      </c>
      <c r="M2087" s="53" t="str">
        <f>IF(K2087="","",COUNTIF($K$7:K2087,"ﾘｽﾄ１"))</f>
        <v/>
      </c>
      <c r="N2087" s="53" t="str">
        <f t="shared" si="364"/>
        <v/>
      </c>
      <c r="O2087" s="54" t="str">
        <f t="shared" si="365"/>
        <v/>
      </c>
      <c r="P2087" s="53" t="str">
        <f t="shared" si="356"/>
        <v/>
      </c>
      <c r="Q2087" s="52" t="str">
        <f t="shared" si="357"/>
        <v/>
      </c>
      <c r="R2087" s="55" t="str">
        <f t="shared" si="358"/>
        <v/>
      </c>
      <c r="S2087" s="52" t="str">
        <f t="shared" si="366"/>
        <v/>
      </c>
      <c r="T2087" s="81" t="str">
        <f t="shared" si="359"/>
        <v/>
      </c>
      <c r="U2087" s="53" t="str">
        <f>IF(S2087="","",COUNTIF($S$7:S2087,"該当２"))</f>
        <v/>
      </c>
      <c r="V2087" s="56" t="str">
        <f t="shared" si="360"/>
        <v/>
      </c>
      <c r="W2087" s="81" t="str">
        <f t="shared" si="361"/>
        <v/>
      </c>
      <c r="X2087" s="53" t="str">
        <f>IF(V2087="","",COUNTIF($V$7:V2087,"該当３"))</f>
        <v/>
      </c>
    </row>
    <row r="2088" spans="1:24">
      <c r="A2088" s="237">
        <v>2020907011</v>
      </c>
      <c r="B2088" s="237">
        <v>20</v>
      </c>
      <c r="C2088" s="238">
        <v>209</v>
      </c>
      <c r="D2088" s="239">
        <v>7</v>
      </c>
      <c r="E2088" s="238">
        <v>11</v>
      </c>
      <c r="F2088" s="237" t="s">
        <v>511</v>
      </c>
      <c r="G2088" s="237" t="s">
        <v>2067</v>
      </c>
      <c r="H2088" s="237" t="s">
        <v>2155</v>
      </c>
      <c r="I2088" s="237" t="s">
        <v>5</v>
      </c>
      <c r="K2088" s="52" t="str">
        <f t="shared" si="362"/>
        <v/>
      </c>
      <c r="L2088" s="81" t="str">
        <f t="shared" si="363"/>
        <v/>
      </c>
      <c r="M2088" s="53" t="str">
        <f>IF(K2088="","",COUNTIF($K$7:K2088,"ﾘｽﾄ１"))</f>
        <v/>
      </c>
      <c r="N2088" s="53" t="str">
        <f t="shared" si="364"/>
        <v/>
      </c>
      <c r="O2088" s="54" t="str">
        <f t="shared" si="365"/>
        <v/>
      </c>
      <c r="P2088" s="53" t="str">
        <f t="shared" si="356"/>
        <v/>
      </c>
      <c r="Q2088" s="52" t="str">
        <f t="shared" si="357"/>
        <v/>
      </c>
      <c r="R2088" s="55" t="str">
        <f t="shared" si="358"/>
        <v/>
      </c>
      <c r="S2088" s="52" t="str">
        <f t="shared" si="366"/>
        <v/>
      </c>
      <c r="T2088" s="81" t="str">
        <f t="shared" si="359"/>
        <v/>
      </c>
      <c r="U2088" s="53" t="str">
        <f>IF(S2088="","",COUNTIF($S$7:S2088,"該当２"))</f>
        <v/>
      </c>
      <c r="V2088" s="56" t="str">
        <f t="shared" si="360"/>
        <v/>
      </c>
      <c r="W2088" s="81" t="str">
        <f t="shared" si="361"/>
        <v/>
      </c>
      <c r="X2088" s="53" t="str">
        <f>IF(V2088="","",COUNTIF($V$7:V2088,"該当３"))</f>
        <v/>
      </c>
    </row>
    <row r="2089" spans="1:24">
      <c r="A2089" s="237">
        <v>2020907012</v>
      </c>
      <c r="B2089" s="237">
        <v>20</v>
      </c>
      <c r="C2089" s="238">
        <v>209</v>
      </c>
      <c r="D2089" s="239">
        <v>7</v>
      </c>
      <c r="E2089" s="238">
        <v>12</v>
      </c>
      <c r="F2089" s="237" t="s">
        <v>511</v>
      </c>
      <c r="G2089" s="237" t="s">
        <v>2067</v>
      </c>
      <c r="H2089" s="237" t="s">
        <v>2155</v>
      </c>
      <c r="I2089" s="237" t="s">
        <v>427</v>
      </c>
      <c r="K2089" s="52" t="str">
        <f t="shared" si="362"/>
        <v/>
      </c>
      <c r="L2089" s="81" t="str">
        <f t="shared" si="363"/>
        <v/>
      </c>
      <c r="M2089" s="53" t="str">
        <f>IF(K2089="","",COUNTIF($K$7:K2089,"ﾘｽﾄ１"))</f>
        <v/>
      </c>
      <c r="N2089" s="53" t="str">
        <f t="shared" si="364"/>
        <v/>
      </c>
      <c r="O2089" s="54" t="str">
        <f t="shared" si="365"/>
        <v/>
      </c>
      <c r="P2089" s="53" t="str">
        <f t="shared" si="356"/>
        <v/>
      </c>
      <c r="Q2089" s="52" t="str">
        <f t="shared" si="357"/>
        <v/>
      </c>
      <c r="R2089" s="55" t="str">
        <f t="shared" si="358"/>
        <v/>
      </c>
      <c r="S2089" s="52" t="str">
        <f t="shared" si="366"/>
        <v/>
      </c>
      <c r="T2089" s="81" t="str">
        <f t="shared" si="359"/>
        <v/>
      </c>
      <c r="U2089" s="53" t="str">
        <f>IF(S2089="","",COUNTIF($S$7:S2089,"該当２"))</f>
        <v/>
      </c>
      <c r="V2089" s="56" t="str">
        <f t="shared" si="360"/>
        <v/>
      </c>
      <c r="W2089" s="81" t="str">
        <f t="shared" si="361"/>
        <v/>
      </c>
      <c r="X2089" s="53" t="str">
        <f>IF(V2089="","",COUNTIF($V$7:V2089,"該当３"))</f>
        <v/>
      </c>
    </row>
    <row r="2090" spans="1:24">
      <c r="A2090" s="4">
        <v>2020907013</v>
      </c>
      <c r="B2090" s="237">
        <v>20</v>
      </c>
      <c r="C2090" s="238">
        <v>209</v>
      </c>
      <c r="D2090" s="239">
        <v>7</v>
      </c>
      <c r="E2090" s="238">
        <v>13</v>
      </c>
      <c r="F2090" s="7" t="s">
        <v>511</v>
      </c>
      <c r="G2090" s="7" t="s">
        <v>2067</v>
      </c>
      <c r="H2090" s="7" t="s">
        <v>2155</v>
      </c>
      <c r="I2090" s="7" t="s">
        <v>2162</v>
      </c>
      <c r="K2090" s="52" t="str">
        <f t="shared" si="362"/>
        <v/>
      </c>
      <c r="L2090" s="81" t="str">
        <f t="shared" si="363"/>
        <v/>
      </c>
      <c r="M2090" s="53" t="str">
        <f>IF(K2090="","",COUNTIF($K$7:K2090,"ﾘｽﾄ１"))</f>
        <v/>
      </c>
      <c r="N2090" s="53" t="str">
        <f t="shared" si="364"/>
        <v/>
      </c>
      <c r="O2090" s="54" t="str">
        <f t="shared" si="365"/>
        <v/>
      </c>
      <c r="P2090" s="53" t="str">
        <f t="shared" si="356"/>
        <v/>
      </c>
      <c r="Q2090" s="52" t="str">
        <f t="shared" si="357"/>
        <v/>
      </c>
      <c r="R2090" s="55" t="str">
        <f t="shared" si="358"/>
        <v/>
      </c>
      <c r="S2090" s="52" t="str">
        <f t="shared" si="366"/>
        <v/>
      </c>
      <c r="T2090" s="81" t="str">
        <f t="shared" si="359"/>
        <v/>
      </c>
      <c r="U2090" s="53" t="str">
        <f>IF(S2090="","",COUNTIF($S$7:S2090,"該当２"))</f>
        <v/>
      </c>
      <c r="V2090" s="56" t="str">
        <f t="shared" si="360"/>
        <v/>
      </c>
      <c r="W2090" s="81" t="str">
        <f t="shared" si="361"/>
        <v/>
      </c>
      <c r="X2090" s="53" t="str">
        <f>IF(V2090="","",COUNTIF($V$7:V2090,"該当３"))</f>
        <v/>
      </c>
    </row>
    <row r="2091" spans="1:24">
      <c r="A2091" s="4">
        <v>2020907014</v>
      </c>
      <c r="B2091" s="237">
        <v>20</v>
      </c>
      <c r="C2091" s="238">
        <v>209</v>
      </c>
      <c r="D2091" s="239">
        <v>7</v>
      </c>
      <c r="E2091" s="238">
        <v>14</v>
      </c>
      <c r="F2091" s="7" t="s">
        <v>511</v>
      </c>
      <c r="G2091" s="7" t="s">
        <v>2067</v>
      </c>
      <c r="H2091" s="7" t="s">
        <v>2155</v>
      </c>
      <c r="I2091" s="7" t="s">
        <v>1349</v>
      </c>
      <c r="K2091" s="52" t="str">
        <f t="shared" si="362"/>
        <v/>
      </c>
      <c r="L2091" s="81" t="str">
        <f t="shared" si="363"/>
        <v/>
      </c>
      <c r="M2091" s="53" t="str">
        <f>IF(K2091="","",COUNTIF($K$7:K2091,"ﾘｽﾄ１"))</f>
        <v/>
      </c>
      <c r="N2091" s="53" t="str">
        <f t="shared" si="364"/>
        <v/>
      </c>
      <c r="O2091" s="54" t="str">
        <f t="shared" si="365"/>
        <v/>
      </c>
      <c r="P2091" s="53" t="str">
        <f t="shared" si="356"/>
        <v/>
      </c>
      <c r="Q2091" s="52" t="str">
        <f t="shared" si="357"/>
        <v/>
      </c>
      <c r="R2091" s="55" t="str">
        <f t="shared" si="358"/>
        <v/>
      </c>
      <c r="S2091" s="52" t="str">
        <f t="shared" si="366"/>
        <v/>
      </c>
      <c r="T2091" s="81" t="str">
        <f t="shared" si="359"/>
        <v/>
      </c>
      <c r="U2091" s="53" t="str">
        <f>IF(S2091="","",COUNTIF($S$7:S2091,"該当２"))</f>
        <v/>
      </c>
      <c r="V2091" s="56" t="str">
        <f t="shared" si="360"/>
        <v/>
      </c>
      <c r="W2091" s="81" t="str">
        <f t="shared" si="361"/>
        <v/>
      </c>
      <c r="X2091" s="53" t="str">
        <f>IF(V2091="","",COUNTIF($V$7:V2091,"該当３"))</f>
        <v/>
      </c>
    </row>
    <row r="2092" spans="1:24">
      <c r="A2092" s="4">
        <v>2020907015</v>
      </c>
      <c r="B2092" s="237">
        <v>20</v>
      </c>
      <c r="C2092" s="238">
        <v>209</v>
      </c>
      <c r="D2092" s="239">
        <v>7</v>
      </c>
      <c r="E2092" s="238">
        <v>15</v>
      </c>
      <c r="F2092" s="7" t="s">
        <v>511</v>
      </c>
      <c r="G2092" s="7" t="s">
        <v>2067</v>
      </c>
      <c r="H2092" s="7" t="s">
        <v>2155</v>
      </c>
      <c r="I2092" s="7" t="s">
        <v>2163</v>
      </c>
      <c r="K2092" s="52" t="str">
        <f t="shared" si="362"/>
        <v/>
      </c>
      <c r="L2092" s="81" t="str">
        <f t="shared" si="363"/>
        <v/>
      </c>
      <c r="M2092" s="53" t="str">
        <f>IF(K2092="","",COUNTIF($K$7:K2092,"ﾘｽﾄ１"))</f>
        <v/>
      </c>
      <c r="N2092" s="53" t="str">
        <f t="shared" si="364"/>
        <v/>
      </c>
      <c r="O2092" s="54" t="str">
        <f t="shared" si="365"/>
        <v/>
      </c>
      <c r="P2092" s="53" t="str">
        <f t="shared" si="356"/>
        <v/>
      </c>
      <c r="Q2092" s="52" t="str">
        <f t="shared" si="357"/>
        <v/>
      </c>
      <c r="R2092" s="55" t="str">
        <f t="shared" si="358"/>
        <v/>
      </c>
      <c r="S2092" s="52" t="str">
        <f t="shared" si="366"/>
        <v/>
      </c>
      <c r="T2092" s="81" t="str">
        <f t="shared" si="359"/>
        <v/>
      </c>
      <c r="U2092" s="53" t="str">
        <f>IF(S2092="","",COUNTIF($S$7:S2092,"該当２"))</f>
        <v/>
      </c>
      <c r="V2092" s="56" t="str">
        <f t="shared" si="360"/>
        <v/>
      </c>
      <c r="W2092" s="81" t="str">
        <f t="shared" si="361"/>
        <v/>
      </c>
      <c r="X2092" s="53" t="str">
        <f>IF(V2092="","",COUNTIF($V$7:V2092,"該当３"))</f>
        <v/>
      </c>
    </row>
    <row r="2093" spans="1:24">
      <c r="A2093" s="4">
        <v>2020907016</v>
      </c>
      <c r="B2093" s="237">
        <v>20</v>
      </c>
      <c r="C2093" s="238">
        <v>209</v>
      </c>
      <c r="D2093" s="239">
        <v>7</v>
      </c>
      <c r="E2093" s="238">
        <v>16</v>
      </c>
      <c r="F2093" s="7" t="s">
        <v>511</v>
      </c>
      <c r="G2093" s="7" t="s">
        <v>2067</v>
      </c>
      <c r="H2093" s="7" t="s">
        <v>2155</v>
      </c>
      <c r="I2093" s="7" t="s">
        <v>690</v>
      </c>
      <c r="K2093" s="52" t="str">
        <f t="shared" si="362"/>
        <v/>
      </c>
      <c r="L2093" s="81" t="str">
        <f t="shared" si="363"/>
        <v/>
      </c>
      <c r="M2093" s="53" t="str">
        <f>IF(K2093="","",COUNTIF($K$7:K2093,"ﾘｽﾄ１"))</f>
        <v/>
      </c>
      <c r="N2093" s="53" t="str">
        <f t="shared" si="364"/>
        <v/>
      </c>
      <c r="O2093" s="54" t="str">
        <f t="shared" si="365"/>
        <v/>
      </c>
      <c r="P2093" s="53" t="str">
        <f t="shared" si="356"/>
        <v/>
      </c>
      <c r="Q2093" s="52" t="str">
        <f t="shared" si="357"/>
        <v/>
      </c>
      <c r="R2093" s="55" t="str">
        <f t="shared" si="358"/>
        <v/>
      </c>
      <c r="S2093" s="52" t="str">
        <f t="shared" si="366"/>
        <v/>
      </c>
      <c r="T2093" s="81" t="str">
        <f t="shared" si="359"/>
        <v/>
      </c>
      <c r="U2093" s="53" t="str">
        <f>IF(S2093="","",COUNTIF($S$7:S2093,"該当２"))</f>
        <v/>
      </c>
      <c r="V2093" s="56" t="str">
        <f t="shared" si="360"/>
        <v/>
      </c>
      <c r="W2093" s="81" t="str">
        <f t="shared" si="361"/>
        <v/>
      </c>
      <c r="X2093" s="53" t="str">
        <f>IF(V2093="","",COUNTIF($V$7:V2093,"該当３"))</f>
        <v/>
      </c>
    </row>
    <row r="2094" spans="1:24">
      <c r="A2094" s="4">
        <v>2020907017</v>
      </c>
      <c r="B2094" s="237">
        <v>20</v>
      </c>
      <c r="C2094" s="238">
        <v>209</v>
      </c>
      <c r="D2094" s="239">
        <v>7</v>
      </c>
      <c r="E2094" s="238">
        <v>17</v>
      </c>
      <c r="F2094" s="7" t="s">
        <v>511</v>
      </c>
      <c r="G2094" s="7" t="s">
        <v>2067</v>
      </c>
      <c r="H2094" s="7" t="s">
        <v>2155</v>
      </c>
      <c r="I2094" s="7" t="s">
        <v>2164</v>
      </c>
      <c r="K2094" s="52" t="str">
        <f t="shared" si="362"/>
        <v/>
      </c>
      <c r="L2094" s="81" t="str">
        <f t="shared" si="363"/>
        <v/>
      </c>
      <c r="M2094" s="53" t="str">
        <f>IF(K2094="","",COUNTIF($K$7:K2094,"ﾘｽﾄ１"))</f>
        <v/>
      </c>
      <c r="N2094" s="53" t="str">
        <f t="shared" si="364"/>
        <v/>
      </c>
      <c r="O2094" s="54" t="str">
        <f t="shared" si="365"/>
        <v/>
      </c>
      <c r="P2094" s="53" t="str">
        <f t="shared" si="356"/>
        <v/>
      </c>
      <c r="Q2094" s="52" t="str">
        <f t="shared" si="357"/>
        <v/>
      </c>
      <c r="R2094" s="55" t="str">
        <f t="shared" si="358"/>
        <v/>
      </c>
      <c r="S2094" s="52" t="str">
        <f t="shared" si="366"/>
        <v/>
      </c>
      <c r="T2094" s="81" t="str">
        <f t="shared" si="359"/>
        <v/>
      </c>
      <c r="U2094" s="53" t="str">
        <f>IF(S2094="","",COUNTIF($S$7:S2094,"該当２"))</f>
        <v/>
      </c>
      <c r="V2094" s="56" t="str">
        <f t="shared" si="360"/>
        <v/>
      </c>
      <c r="W2094" s="81" t="str">
        <f t="shared" si="361"/>
        <v/>
      </c>
      <c r="X2094" s="53" t="str">
        <f>IF(V2094="","",COUNTIF($V$7:V2094,"該当３"))</f>
        <v/>
      </c>
    </row>
    <row r="2095" spans="1:24">
      <c r="A2095" s="4">
        <v>2020907018</v>
      </c>
      <c r="B2095" s="237">
        <v>20</v>
      </c>
      <c r="C2095" s="238">
        <v>209</v>
      </c>
      <c r="D2095" s="239">
        <v>7</v>
      </c>
      <c r="E2095" s="238">
        <v>18</v>
      </c>
      <c r="F2095" s="7" t="s">
        <v>511</v>
      </c>
      <c r="G2095" s="7" t="s">
        <v>2067</v>
      </c>
      <c r="H2095" s="7" t="s">
        <v>2155</v>
      </c>
      <c r="I2095" s="7" t="s">
        <v>348</v>
      </c>
      <c r="K2095" s="52" t="str">
        <f t="shared" si="362"/>
        <v/>
      </c>
      <c r="L2095" s="81" t="str">
        <f t="shared" si="363"/>
        <v/>
      </c>
      <c r="M2095" s="53" t="str">
        <f>IF(K2095="","",COUNTIF($K$7:K2095,"ﾘｽﾄ１"))</f>
        <v/>
      </c>
      <c r="N2095" s="53" t="str">
        <f t="shared" si="364"/>
        <v/>
      </c>
      <c r="O2095" s="54" t="str">
        <f t="shared" si="365"/>
        <v/>
      </c>
      <c r="P2095" s="53" t="str">
        <f t="shared" si="356"/>
        <v/>
      </c>
      <c r="Q2095" s="52" t="str">
        <f t="shared" si="357"/>
        <v/>
      </c>
      <c r="R2095" s="55" t="str">
        <f t="shared" si="358"/>
        <v/>
      </c>
      <c r="S2095" s="52" t="str">
        <f t="shared" si="366"/>
        <v/>
      </c>
      <c r="T2095" s="81" t="str">
        <f t="shared" si="359"/>
        <v/>
      </c>
      <c r="U2095" s="53" t="str">
        <f>IF(S2095="","",COUNTIF($S$7:S2095,"該当２"))</f>
        <v/>
      </c>
      <c r="V2095" s="56" t="str">
        <f t="shared" si="360"/>
        <v/>
      </c>
      <c r="W2095" s="81" t="str">
        <f t="shared" si="361"/>
        <v/>
      </c>
      <c r="X2095" s="53" t="str">
        <f>IF(V2095="","",COUNTIF($V$7:V2095,"該当３"))</f>
        <v/>
      </c>
    </row>
    <row r="2096" spans="1:24">
      <c r="A2096" s="4">
        <v>2020907019</v>
      </c>
      <c r="B2096" s="237">
        <v>20</v>
      </c>
      <c r="C2096" s="238">
        <v>209</v>
      </c>
      <c r="D2096" s="239">
        <v>7</v>
      </c>
      <c r="E2096" s="238">
        <v>19</v>
      </c>
      <c r="F2096" s="7" t="s">
        <v>511</v>
      </c>
      <c r="G2096" s="7" t="s">
        <v>2067</v>
      </c>
      <c r="H2096" s="7" t="s">
        <v>2155</v>
      </c>
      <c r="I2096" s="7" t="s">
        <v>2165</v>
      </c>
      <c r="K2096" s="52" t="str">
        <f t="shared" si="362"/>
        <v/>
      </c>
      <c r="L2096" s="81" t="str">
        <f t="shared" si="363"/>
        <v/>
      </c>
      <c r="M2096" s="53" t="str">
        <f>IF(K2096="","",COUNTIF($K$7:K2096,"ﾘｽﾄ１"))</f>
        <v/>
      </c>
      <c r="N2096" s="53" t="str">
        <f t="shared" si="364"/>
        <v/>
      </c>
      <c r="O2096" s="54" t="str">
        <f t="shared" si="365"/>
        <v/>
      </c>
      <c r="P2096" s="53" t="str">
        <f t="shared" si="356"/>
        <v/>
      </c>
      <c r="Q2096" s="52" t="str">
        <f t="shared" si="357"/>
        <v/>
      </c>
      <c r="R2096" s="55" t="str">
        <f t="shared" si="358"/>
        <v/>
      </c>
      <c r="S2096" s="52" t="str">
        <f t="shared" si="366"/>
        <v/>
      </c>
      <c r="T2096" s="81" t="str">
        <f t="shared" si="359"/>
        <v/>
      </c>
      <c r="U2096" s="53" t="str">
        <f>IF(S2096="","",COUNTIF($S$7:S2096,"該当２"))</f>
        <v/>
      </c>
      <c r="V2096" s="56" t="str">
        <f t="shared" si="360"/>
        <v/>
      </c>
      <c r="W2096" s="81" t="str">
        <f t="shared" si="361"/>
        <v/>
      </c>
      <c r="X2096" s="53" t="str">
        <f>IF(V2096="","",COUNTIF($V$7:V2096,"該当３"))</f>
        <v/>
      </c>
    </row>
    <row r="2097" spans="1:24">
      <c r="A2097" s="4">
        <v>2020907020</v>
      </c>
      <c r="B2097" s="237">
        <v>20</v>
      </c>
      <c r="C2097" s="238">
        <v>209</v>
      </c>
      <c r="D2097" s="239">
        <v>7</v>
      </c>
      <c r="E2097" s="238">
        <v>20</v>
      </c>
      <c r="F2097" s="7" t="s">
        <v>511</v>
      </c>
      <c r="G2097" s="7" t="s">
        <v>2067</v>
      </c>
      <c r="H2097" s="7" t="s">
        <v>2155</v>
      </c>
      <c r="I2097" s="7" t="s">
        <v>7</v>
      </c>
      <c r="K2097" s="52" t="str">
        <f t="shared" si="362"/>
        <v/>
      </c>
      <c r="L2097" s="81" t="str">
        <f t="shared" si="363"/>
        <v/>
      </c>
      <c r="M2097" s="53" t="str">
        <f>IF(K2097="","",COUNTIF($K$7:K2097,"ﾘｽﾄ１"))</f>
        <v/>
      </c>
      <c r="N2097" s="53" t="str">
        <f t="shared" si="364"/>
        <v/>
      </c>
      <c r="O2097" s="54" t="str">
        <f t="shared" si="365"/>
        <v/>
      </c>
      <c r="P2097" s="53" t="str">
        <f t="shared" si="356"/>
        <v/>
      </c>
      <c r="Q2097" s="52" t="str">
        <f t="shared" si="357"/>
        <v/>
      </c>
      <c r="R2097" s="55" t="str">
        <f t="shared" si="358"/>
        <v/>
      </c>
      <c r="S2097" s="52" t="str">
        <f t="shared" si="366"/>
        <v/>
      </c>
      <c r="T2097" s="81" t="str">
        <f t="shared" si="359"/>
        <v/>
      </c>
      <c r="U2097" s="53" t="str">
        <f>IF(S2097="","",COUNTIF($S$7:S2097,"該当２"))</f>
        <v/>
      </c>
      <c r="V2097" s="56" t="str">
        <f t="shared" si="360"/>
        <v/>
      </c>
      <c r="W2097" s="81" t="str">
        <f t="shared" si="361"/>
        <v/>
      </c>
      <c r="X2097" s="53" t="str">
        <f>IF(V2097="","",COUNTIF($V$7:V2097,"該当３"))</f>
        <v/>
      </c>
    </row>
    <row r="2098" spans="1:24">
      <c r="A2098" s="4">
        <v>2020907021</v>
      </c>
      <c r="B2098" s="237">
        <v>20</v>
      </c>
      <c r="C2098" s="238">
        <v>209</v>
      </c>
      <c r="D2098" s="239">
        <v>7</v>
      </c>
      <c r="E2098" s="238">
        <v>21</v>
      </c>
      <c r="F2098" s="7" t="s">
        <v>511</v>
      </c>
      <c r="G2098" s="7" t="s">
        <v>2067</v>
      </c>
      <c r="H2098" s="7" t="s">
        <v>2155</v>
      </c>
      <c r="I2098" s="7" t="s">
        <v>1442</v>
      </c>
      <c r="K2098" s="52" t="str">
        <f t="shared" si="362"/>
        <v/>
      </c>
      <c r="L2098" s="81" t="str">
        <f t="shared" si="363"/>
        <v/>
      </c>
      <c r="M2098" s="53" t="str">
        <f>IF(K2098="","",COUNTIF($K$7:K2098,"ﾘｽﾄ１"))</f>
        <v/>
      </c>
      <c r="N2098" s="53" t="str">
        <f t="shared" si="364"/>
        <v/>
      </c>
      <c r="O2098" s="54" t="str">
        <f t="shared" si="365"/>
        <v/>
      </c>
      <c r="P2098" s="53" t="str">
        <f t="shared" si="356"/>
        <v/>
      </c>
      <c r="Q2098" s="52" t="str">
        <f t="shared" si="357"/>
        <v/>
      </c>
      <c r="R2098" s="55" t="str">
        <f t="shared" si="358"/>
        <v/>
      </c>
      <c r="S2098" s="52" t="str">
        <f t="shared" si="366"/>
        <v/>
      </c>
      <c r="T2098" s="81" t="str">
        <f t="shared" si="359"/>
        <v/>
      </c>
      <c r="U2098" s="53" t="str">
        <f>IF(S2098="","",COUNTIF($S$7:S2098,"該当２"))</f>
        <v/>
      </c>
      <c r="V2098" s="56" t="str">
        <f t="shared" si="360"/>
        <v/>
      </c>
      <c r="W2098" s="81" t="str">
        <f t="shared" si="361"/>
        <v/>
      </c>
      <c r="X2098" s="53" t="str">
        <f>IF(V2098="","",COUNTIF($V$7:V2098,"該当３"))</f>
        <v/>
      </c>
    </row>
    <row r="2099" spans="1:24">
      <c r="A2099" s="4">
        <v>2020907022</v>
      </c>
      <c r="B2099" s="237">
        <v>20</v>
      </c>
      <c r="C2099" s="238">
        <v>209</v>
      </c>
      <c r="D2099" s="239">
        <v>7</v>
      </c>
      <c r="E2099" s="238">
        <v>22</v>
      </c>
      <c r="F2099" s="7" t="s">
        <v>511</v>
      </c>
      <c r="G2099" s="7" t="s">
        <v>2067</v>
      </c>
      <c r="H2099" s="7" t="s">
        <v>2155</v>
      </c>
      <c r="I2099" s="7" t="s">
        <v>1242</v>
      </c>
      <c r="K2099" s="52" t="str">
        <f t="shared" si="362"/>
        <v/>
      </c>
      <c r="L2099" s="81" t="str">
        <f t="shared" si="363"/>
        <v/>
      </c>
      <c r="M2099" s="53" t="str">
        <f>IF(K2099="","",COUNTIF($K$7:K2099,"ﾘｽﾄ１"))</f>
        <v/>
      </c>
      <c r="N2099" s="53" t="str">
        <f t="shared" si="364"/>
        <v/>
      </c>
      <c r="O2099" s="54" t="str">
        <f t="shared" si="365"/>
        <v/>
      </c>
      <c r="P2099" s="53" t="str">
        <f t="shared" si="356"/>
        <v/>
      </c>
      <c r="Q2099" s="52" t="str">
        <f t="shared" si="357"/>
        <v/>
      </c>
      <c r="R2099" s="55" t="str">
        <f t="shared" si="358"/>
        <v/>
      </c>
      <c r="S2099" s="52" t="str">
        <f t="shared" si="366"/>
        <v/>
      </c>
      <c r="T2099" s="81" t="str">
        <f t="shared" si="359"/>
        <v/>
      </c>
      <c r="U2099" s="53" t="str">
        <f>IF(S2099="","",COUNTIF($S$7:S2099,"該当２"))</f>
        <v/>
      </c>
      <c r="V2099" s="56" t="str">
        <f t="shared" si="360"/>
        <v/>
      </c>
      <c r="W2099" s="81" t="str">
        <f t="shared" si="361"/>
        <v/>
      </c>
      <c r="X2099" s="53" t="str">
        <f>IF(V2099="","",COUNTIF($V$7:V2099,"該当３"))</f>
        <v/>
      </c>
    </row>
    <row r="2100" spans="1:24">
      <c r="A2100" s="4">
        <v>2020907023</v>
      </c>
      <c r="B2100" s="237">
        <v>20</v>
      </c>
      <c r="C2100" s="238">
        <v>209</v>
      </c>
      <c r="D2100" s="239">
        <v>7</v>
      </c>
      <c r="E2100" s="238">
        <v>23</v>
      </c>
      <c r="F2100" s="7" t="s">
        <v>511</v>
      </c>
      <c r="G2100" s="7" t="s">
        <v>2067</v>
      </c>
      <c r="H2100" s="7" t="s">
        <v>2155</v>
      </c>
      <c r="I2100" s="7" t="s">
        <v>2166</v>
      </c>
      <c r="K2100" s="52" t="str">
        <f t="shared" si="362"/>
        <v/>
      </c>
      <c r="L2100" s="81" t="str">
        <f t="shared" si="363"/>
        <v/>
      </c>
      <c r="M2100" s="53" t="str">
        <f>IF(K2100="","",COUNTIF($K$7:K2100,"ﾘｽﾄ１"))</f>
        <v/>
      </c>
      <c r="N2100" s="53" t="str">
        <f t="shared" si="364"/>
        <v/>
      </c>
      <c r="O2100" s="54" t="str">
        <f t="shared" si="365"/>
        <v/>
      </c>
      <c r="P2100" s="53" t="str">
        <f t="shared" si="356"/>
        <v/>
      </c>
      <c r="Q2100" s="52" t="str">
        <f t="shared" si="357"/>
        <v/>
      </c>
      <c r="R2100" s="55" t="str">
        <f t="shared" si="358"/>
        <v/>
      </c>
      <c r="S2100" s="52" t="str">
        <f t="shared" si="366"/>
        <v/>
      </c>
      <c r="T2100" s="81" t="str">
        <f t="shared" si="359"/>
        <v/>
      </c>
      <c r="U2100" s="53" t="str">
        <f>IF(S2100="","",COUNTIF($S$7:S2100,"該当２"))</f>
        <v/>
      </c>
      <c r="V2100" s="56" t="str">
        <f t="shared" si="360"/>
        <v/>
      </c>
      <c r="W2100" s="81" t="str">
        <f t="shared" si="361"/>
        <v/>
      </c>
      <c r="X2100" s="53" t="str">
        <f>IF(V2100="","",COUNTIF($V$7:V2100,"該当３"))</f>
        <v/>
      </c>
    </row>
    <row r="2101" spans="1:24">
      <c r="A2101" s="4">
        <v>2020908000</v>
      </c>
      <c r="B2101" s="237">
        <v>20</v>
      </c>
      <c r="C2101" s="238">
        <v>209</v>
      </c>
      <c r="D2101" s="239">
        <v>8</v>
      </c>
      <c r="E2101" s="238">
        <v>0</v>
      </c>
      <c r="F2101" s="7" t="s">
        <v>511</v>
      </c>
      <c r="G2101" s="7" t="s">
        <v>2067</v>
      </c>
      <c r="H2101" s="7" t="s">
        <v>2167</v>
      </c>
      <c r="K2101" s="52" t="str">
        <f t="shared" si="362"/>
        <v/>
      </c>
      <c r="L2101" s="81" t="str">
        <f t="shared" si="363"/>
        <v/>
      </c>
      <c r="M2101" s="53" t="str">
        <f>IF(K2101="","",COUNTIF($K$7:K2101,"ﾘｽﾄ１"))</f>
        <v/>
      </c>
      <c r="N2101" s="53" t="str">
        <f t="shared" si="364"/>
        <v/>
      </c>
      <c r="O2101" s="54" t="str">
        <f t="shared" si="365"/>
        <v/>
      </c>
      <c r="P2101" s="53" t="str">
        <f t="shared" si="356"/>
        <v/>
      </c>
      <c r="Q2101" s="52" t="str">
        <f t="shared" si="357"/>
        <v/>
      </c>
      <c r="R2101" s="55" t="str">
        <f t="shared" si="358"/>
        <v/>
      </c>
      <c r="S2101" s="52" t="str">
        <f t="shared" si="366"/>
        <v/>
      </c>
      <c r="T2101" s="81" t="str">
        <f t="shared" si="359"/>
        <v/>
      </c>
      <c r="U2101" s="53" t="str">
        <f>IF(S2101="","",COUNTIF($S$7:S2101,"該当２"))</f>
        <v/>
      </c>
      <c r="V2101" s="56" t="str">
        <f t="shared" si="360"/>
        <v/>
      </c>
      <c r="W2101" s="81" t="str">
        <f t="shared" si="361"/>
        <v/>
      </c>
      <c r="X2101" s="53" t="str">
        <f>IF(V2101="","",COUNTIF($V$7:V2101,"該当３"))</f>
        <v/>
      </c>
    </row>
    <row r="2102" spans="1:24">
      <c r="A2102" s="4">
        <v>2020908001</v>
      </c>
      <c r="B2102" s="237">
        <v>20</v>
      </c>
      <c r="C2102" s="238">
        <v>209</v>
      </c>
      <c r="D2102" s="239">
        <v>8</v>
      </c>
      <c r="E2102" s="238">
        <v>1</v>
      </c>
      <c r="F2102" s="7" t="s">
        <v>511</v>
      </c>
      <c r="G2102" s="7" t="s">
        <v>2067</v>
      </c>
      <c r="H2102" s="7" t="s">
        <v>2167</v>
      </c>
      <c r="I2102" s="7" t="s">
        <v>2168</v>
      </c>
      <c r="K2102" s="52" t="str">
        <f t="shared" si="362"/>
        <v/>
      </c>
      <c r="L2102" s="81" t="str">
        <f t="shared" si="363"/>
        <v/>
      </c>
      <c r="M2102" s="53" t="str">
        <f>IF(K2102="","",COUNTIF($K$7:K2102,"ﾘｽﾄ１"))</f>
        <v/>
      </c>
      <c r="N2102" s="53" t="str">
        <f t="shared" si="364"/>
        <v/>
      </c>
      <c r="O2102" s="54" t="str">
        <f t="shared" si="365"/>
        <v/>
      </c>
      <c r="P2102" s="53" t="str">
        <f t="shared" si="356"/>
        <v/>
      </c>
      <c r="Q2102" s="52" t="str">
        <f t="shared" si="357"/>
        <v/>
      </c>
      <c r="R2102" s="55" t="str">
        <f t="shared" si="358"/>
        <v/>
      </c>
      <c r="S2102" s="52" t="str">
        <f t="shared" si="366"/>
        <v/>
      </c>
      <c r="T2102" s="81" t="str">
        <f t="shared" si="359"/>
        <v/>
      </c>
      <c r="U2102" s="53" t="str">
        <f>IF(S2102="","",COUNTIF($S$7:S2102,"該当２"))</f>
        <v/>
      </c>
      <c r="V2102" s="56" t="str">
        <f t="shared" si="360"/>
        <v/>
      </c>
      <c r="W2102" s="81" t="str">
        <f t="shared" si="361"/>
        <v/>
      </c>
      <c r="X2102" s="53" t="str">
        <f>IF(V2102="","",COUNTIF($V$7:V2102,"該当３"))</f>
        <v/>
      </c>
    </row>
    <row r="2103" spans="1:24">
      <c r="A2103" s="4">
        <v>2020908002</v>
      </c>
      <c r="B2103" s="237">
        <v>20</v>
      </c>
      <c r="C2103" s="238">
        <v>209</v>
      </c>
      <c r="D2103" s="239">
        <v>8</v>
      </c>
      <c r="E2103" s="238">
        <v>2</v>
      </c>
      <c r="F2103" s="7" t="s">
        <v>511</v>
      </c>
      <c r="G2103" s="7" t="s">
        <v>2067</v>
      </c>
      <c r="H2103" s="7" t="s">
        <v>2167</v>
      </c>
      <c r="I2103" s="7" t="s">
        <v>2169</v>
      </c>
      <c r="K2103" s="52" t="str">
        <f t="shared" si="362"/>
        <v/>
      </c>
      <c r="L2103" s="81" t="str">
        <f t="shared" si="363"/>
        <v/>
      </c>
      <c r="M2103" s="53" t="str">
        <f>IF(K2103="","",COUNTIF($K$7:K2103,"ﾘｽﾄ１"))</f>
        <v/>
      </c>
      <c r="N2103" s="53" t="str">
        <f t="shared" si="364"/>
        <v/>
      </c>
      <c r="O2103" s="54" t="str">
        <f t="shared" si="365"/>
        <v/>
      </c>
      <c r="P2103" s="53" t="str">
        <f t="shared" si="356"/>
        <v/>
      </c>
      <c r="Q2103" s="52" t="str">
        <f t="shared" si="357"/>
        <v/>
      </c>
      <c r="R2103" s="55" t="str">
        <f t="shared" si="358"/>
        <v/>
      </c>
      <c r="S2103" s="52" t="str">
        <f t="shared" si="366"/>
        <v/>
      </c>
      <c r="T2103" s="81" t="str">
        <f t="shared" si="359"/>
        <v/>
      </c>
      <c r="U2103" s="53" t="str">
        <f>IF(S2103="","",COUNTIF($S$7:S2103,"該当２"))</f>
        <v/>
      </c>
      <c r="V2103" s="56" t="str">
        <f t="shared" si="360"/>
        <v/>
      </c>
      <c r="W2103" s="81" t="str">
        <f t="shared" si="361"/>
        <v/>
      </c>
      <c r="X2103" s="53" t="str">
        <f>IF(V2103="","",COUNTIF($V$7:V2103,"該当３"))</f>
        <v/>
      </c>
    </row>
    <row r="2104" spans="1:24">
      <c r="A2104" s="4">
        <v>2020908003</v>
      </c>
      <c r="B2104" s="237">
        <v>20</v>
      </c>
      <c r="C2104" s="238">
        <v>209</v>
      </c>
      <c r="D2104" s="239">
        <v>8</v>
      </c>
      <c r="E2104" s="238">
        <v>3</v>
      </c>
      <c r="F2104" s="7" t="s">
        <v>511</v>
      </c>
      <c r="G2104" s="7" t="s">
        <v>2067</v>
      </c>
      <c r="H2104" s="7" t="s">
        <v>2167</v>
      </c>
      <c r="I2104" s="7" t="s">
        <v>2170</v>
      </c>
      <c r="K2104" s="52" t="str">
        <f t="shared" si="362"/>
        <v/>
      </c>
      <c r="L2104" s="81" t="str">
        <f t="shared" si="363"/>
        <v/>
      </c>
      <c r="M2104" s="53" t="str">
        <f>IF(K2104="","",COUNTIF($K$7:K2104,"ﾘｽﾄ１"))</f>
        <v/>
      </c>
      <c r="N2104" s="53" t="str">
        <f t="shared" si="364"/>
        <v/>
      </c>
      <c r="O2104" s="54" t="str">
        <f t="shared" si="365"/>
        <v/>
      </c>
      <c r="P2104" s="53" t="str">
        <f t="shared" si="356"/>
        <v/>
      </c>
      <c r="Q2104" s="52" t="str">
        <f t="shared" si="357"/>
        <v/>
      </c>
      <c r="R2104" s="55" t="str">
        <f t="shared" si="358"/>
        <v/>
      </c>
      <c r="S2104" s="52" t="str">
        <f t="shared" si="366"/>
        <v/>
      </c>
      <c r="T2104" s="81" t="str">
        <f t="shared" si="359"/>
        <v/>
      </c>
      <c r="U2104" s="53" t="str">
        <f>IF(S2104="","",COUNTIF($S$7:S2104,"該当２"))</f>
        <v/>
      </c>
      <c r="V2104" s="56" t="str">
        <f t="shared" si="360"/>
        <v/>
      </c>
      <c r="W2104" s="81" t="str">
        <f t="shared" si="361"/>
        <v/>
      </c>
      <c r="X2104" s="53" t="str">
        <f>IF(V2104="","",COUNTIF($V$7:V2104,"該当３"))</f>
        <v/>
      </c>
    </row>
    <row r="2105" spans="1:24">
      <c r="A2105" s="4">
        <v>2020908004</v>
      </c>
      <c r="B2105" s="237">
        <v>20</v>
      </c>
      <c r="C2105" s="238">
        <v>209</v>
      </c>
      <c r="D2105" s="239">
        <v>8</v>
      </c>
      <c r="E2105" s="238">
        <v>4</v>
      </c>
      <c r="F2105" s="7" t="s">
        <v>511</v>
      </c>
      <c r="G2105" s="7" t="s">
        <v>2067</v>
      </c>
      <c r="H2105" s="7" t="s">
        <v>2167</v>
      </c>
      <c r="I2105" s="7" t="s">
        <v>2171</v>
      </c>
      <c r="K2105" s="52" t="str">
        <f t="shared" si="362"/>
        <v/>
      </c>
      <c r="L2105" s="81" t="str">
        <f t="shared" si="363"/>
        <v/>
      </c>
      <c r="M2105" s="53" t="str">
        <f>IF(K2105="","",COUNTIF($K$7:K2105,"ﾘｽﾄ１"))</f>
        <v/>
      </c>
      <c r="N2105" s="53" t="str">
        <f t="shared" si="364"/>
        <v/>
      </c>
      <c r="O2105" s="54" t="str">
        <f t="shared" si="365"/>
        <v/>
      </c>
      <c r="P2105" s="53" t="str">
        <f t="shared" si="356"/>
        <v/>
      </c>
      <c r="Q2105" s="52" t="str">
        <f t="shared" si="357"/>
        <v/>
      </c>
      <c r="R2105" s="55" t="str">
        <f t="shared" si="358"/>
        <v/>
      </c>
      <c r="S2105" s="52" t="str">
        <f t="shared" si="366"/>
        <v/>
      </c>
      <c r="T2105" s="81" t="str">
        <f t="shared" si="359"/>
        <v/>
      </c>
      <c r="U2105" s="53" t="str">
        <f>IF(S2105="","",COUNTIF($S$7:S2105,"該当２"))</f>
        <v/>
      </c>
      <c r="V2105" s="56" t="str">
        <f t="shared" si="360"/>
        <v/>
      </c>
      <c r="W2105" s="81" t="str">
        <f t="shared" si="361"/>
        <v/>
      </c>
      <c r="X2105" s="53" t="str">
        <f>IF(V2105="","",COUNTIF($V$7:V2105,"該当３"))</f>
        <v/>
      </c>
    </row>
    <row r="2106" spans="1:24">
      <c r="A2106" s="4">
        <v>2020908005</v>
      </c>
      <c r="B2106" s="237">
        <v>20</v>
      </c>
      <c r="C2106" s="238">
        <v>209</v>
      </c>
      <c r="D2106" s="239">
        <v>8</v>
      </c>
      <c r="E2106" s="238">
        <v>5</v>
      </c>
      <c r="F2106" s="7" t="s">
        <v>511</v>
      </c>
      <c r="G2106" s="7" t="s">
        <v>2067</v>
      </c>
      <c r="H2106" s="7" t="s">
        <v>2167</v>
      </c>
      <c r="I2106" s="7" t="s">
        <v>2172</v>
      </c>
      <c r="K2106" s="52" t="str">
        <f t="shared" si="362"/>
        <v/>
      </c>
      <c r="L2106" s="81" t="str">
        <f t="shared" si="363"/>
        <v/>
      </c>
      <c r="M2106" s="53" t="str">
        <f>IF(K2106="","",COUNTIF($K$7:K2106,"ﾘｽﾄ１"))</f>
        <v/>
      </c>
      <c r="N2106" s="53" t="str">
        <f t="shared" si="364"/>
        <v/>
      </c>
      <c r="O2106" s="54" t="str">
        <f t="shared" si="365"/>
        <v/>
      </c>
      <c r="P2106" s="53" t="str">
        <f t="shared" si="356"/>
        <v/>
      </c>
      <c r="Q2106" s="52" t="str">
        <f t="shared" si="357"/>
        <v/>
      </c>
      <c r="R2106" s="55" t="str">
        <f t="shared" si="358"/>
        <v/>
      </c>
      <c r="S2106" s="52" t="str">
        <f t="shared" si="366"/>
        <v/>
      </c>
      <c r="T2106" s="81" t="str">
        <f t="shared" si="359"/>
        <v/>
      </c>
      <c r="U2106" s="53" t="str">
        <f>IF(S2106="","",COUNTIF($S$7:S2106,"該当２"))</f>
        <v/>
      </c>
      <c r="V2106" s="56" t="str">
        <f t="shared" si="360"/>
        <v/>
      </c>
      <c r="W2106" s="81" t="str">
        <f t="shared" si="361"/>
        <v/>
      </c>
      <c r="X2106" s="53" t="str">
        <f>IF(V2106="","",COUNTIF($V$7:V2106,"該当３"))</f>
        <v/>
      </c>
    </row>
    <row r="2107" spans="1:24">
      <c r="A2107" s="4">
        <v>2020908006</v>
      </c>
      <c r="B2107" s="237">
        <v>20</v>
      </c>
      <c r="C2107" s="238">
        <v>209</v>
      </c>
      <c r="D2107" s="239">
        <v>8</v>
      </c>
      <c r="E2107" s="238">
        <v>6</v>
      </c>
      <c r="F2107" s="7" t="s">
        <v>511</v>
      </c>
      <c r="G2107" s="7" t="s">
        <v>2067</v>
      </c>
      <c r="H2107" s="7" t="s">
        <v>2167</v>
      </c>
      <c r="I2107" s="7" t="s">
        <v>2173</v>
      </c>
      <c r="K2107" s="52" t="str">
        <f t="shared" si="362"/>
        <v/>
      </c>
      <c r="L2107" s="81" t="str">
        <f t="shared" si="363"/>
        <v/>
      </c>
      <c r="M2107" s="53" t="str">
        <f>IF(K2107="","",COUNTIF($K$7:K2107,"ﾘｽﾄ１"))</f>
        <v/>
      </c>
      <c r="N2107" s="53" t="str">
        <f t="shared" si="364"/>
        <v/>
      </c>
      <c r="O2107" s="54" t="str">
        <f t="shared" si="365"/>
        <v/>
      </c>
      <c r="P2107" s="53" t="str">
        <f t="shared" si="356"/>
        <v/>
      </c>
      <c r="Q2107" s="52" t="str">
        <f t="shared" si="357"/>
        <v/>
      </c>
      <c r="R2107" s="55" t="str">
        <f t="shared" si="358"/>
        <v/>
      </c>
      <c r="S2107" s="52" t="str">
        <f t="shared" si="366"/>
        <v/>
      </c>
      <c r="T2107" s="81" t="str">
        <f t="shared" si="359"/>
        <v/>
      </c>
      <c r="U2107" s="53" t="str">
        <f>IF(S2107="","",COUNTIF($S$7:S2107,"該当２"))</f>
        <v/>
      </c>
      <c r="V2107" s="56" t="str">
        <f t="shared" si="360"/>
        <v/>
      </c>
      <c r="W2107" s="81" t="str">
        <f t="shared" si="361"/>
        <v/>
      </c>
      <c r="X2107" s="53" t="str">
        <f>IF(V2107="","",COUNTIF($V$7:V2107,"該当３"))</f>
        <v/>
      </c>
    </row>
    <row r="2108" spans="1:24">
      <c r="A2108" s="4">
        <v>2020908007</v>
      </c>
      <c r="B2108" s="237">
        <v>20</v>
      </c>
      <c r="C2108" s="238">
        <v>209</v>
      </c>
      <c r="D2108" s="239">
        <v>8</v>
      </c>
      <c r="E2108" s="238">
        <v>7</v>
      </c>
      <c r="F2108" s="7" t="s">
        <v>511</v>
      </c>
      <c r="G2108" s="7" t="s">
        <v>2067</v>
      </c>
      <c r="H2108" s="7" t="s">
        <v>2167</v>
      </c>
      <c r="I2108" s="7" t="s">
        <v>2174</v>
      </c>
      <c r="K2108" s="52" t="str">
        <f t="shared" si="362"/>
        <v/>
      </c>
      <c r="L2108" s="81" t="str">
        <f t="shared" si="363"/>
        <v/>
      </c>
      <c r="M2108" s="53" t="str">
        <f>IF(K2108="","",COUNTIF($K$7:K2108,"ﾘｽﾄ１"))</f>
        <v/>
      </c>
      <c r="N2108" s="53" t="str">
        <f t="shared" si="364"/>
        <v/>
      </c>
      <c r="O2108" s="54" t="str">
        <f t="shared" si="365"/>
        <v/>
      </c>
      <c r="P2108" s="53" t="str">
        <f t="shared" si="356"/>
        <v/>
      </c>
      <c r="Q2108" s="52" t="str">
        <f t="shared" si="357"/>
        <v/>
      </c>
      <c r="R2108" s="55" t="str">
        <f t="shared" si="358"/>
        <v/>
      </c>
      <c r="S2108" s="52" t="str">
        <f t="shared" si="366"/>
        <v/>
      </c>
      <c r="T2108" s="81" t="str">
        <f t="shared" si="359"/>
        <v/>
      </c>
      <c r="U2108" s="53" t="str">
        <f>IF(S2108="","",COUNTIF($S$7:S2108,"該当２"))</f>
        <v/>
      </c>
      <c r="V2108" s="56" t="str">
        <f t="shared" si="360"/>
        <v/>
      </c>
      <c r="W2108" s="81" t="str">
        <f t="shared" si="361"/>
        <v/>
      </c>
      <c r="X2108" s="53" t="str">
        <f>IF(V2108="","",COUNTIF($V$7:V2108,"該当３"))</f>
        <v/>
      </c>
    </row>
    <row r="2109" spans="1:24">
      <c r="A2109" s="4">
        <v>2020908008</v>
      </c>
      <c r="B2109" s="237">
        <v>20</v>
      </c>
      <c r="C2109" s="238">
        <v>209</v>
      </c>
      <c r="D2109" s="239">
        <v>8</v>
      </c>
      <c r="E2109" s="238">
        <v>8</v>
      </c>
      <c r="F2109" s="7" t="s">
        <v>511</v>
      </c>
      <c r="G2109" s="7" t="s">
        <v>2067</v>
      </c>
      <c r="H2109" s="7" t="s">
        <v>2167</v>
      </c>
      <c r="I2109" s="7" t="s">
        <v>8</v>
      </c>
      <c r="K2109" s="52" t="str">
        <f t="shared" si="362"/>
        <v/>
      </c>
      <c r="L2109" s="81" t="str">
        <f t="shared" si="363"/>
        <v/>
      </c>
      <c r="M2109" s="53" t="str">
        <f>IF(K2109="","",COUNTIF($K$7:K2109,"ﾘｽﾄ１"))</f>
        <v/>
      </c>
      <c r="N2109" s="53" t="str">
        <f t="shared" si="364"/>
        <v/>
      </c>
      <c r="O2109" s="54" t="str">
        <f t="shared" si="365"/>
        <v/>
      </c>
      <c r="P2109" s="53" t="str">
        <f t="shared" si="356"/>
        <v/>
      </c>
      <c r="Q2109" s="52" t="str">
        <f t="shared" si="357"/>
        <v/>
      </c>
      <c r="R2109" s="55" t="str">
        <f t="shared" si="358"/>
        <v/>
      </c>
      <c r="S2109" s="52" t="str">
        <f t="shared" si="366"/>
        <v/>
      </c>
      <c r="T2109" s="81" t="str">
        <f t="shared" si="359"/>
        <v/>
      </c>
      <c r="U2109" s="53" t="str">
        <f>IF(S2109="","",COUNTIF($S$7:S2109,"該当２"))</f>
        <v/>
      </c>
      <c r="V2109" s="56" t="str">
        <f t="shared" si="360"/>
        <v/>
      </c>
      <c r="W2109" s="81" t="str">
        <f t="shared" si="361"/>
        <v/>
      </c>
      <c r="X2109" s="53" t="str">
        <f>IF(V2109="","",COUNTIF($V$7:V2109,"該当３"))</f>
        <v/>
      </c>
    </row>
    <row r="2110" spans="1:24">
      <c r="A2110" s="4">
        <v>2020908009</v>
      </c>
      <c r="B2110" s="237">
        <v>20</v>
      </c>
      <c r="C2110" s="238">
        <v>209</v>
      </c>
      <c r="D2110" s="239">
        <v>8</v>
      </c>
      <c r="E2110" s="238">
        <v>9</v>
      </c>
      <c r="F2110" s="7" t="s">
        <v>511</v>
      </c>
      <c r="G2110" s="7" t="s">
        <v>2067</v>
      </c>
      <c r="H2110" s="7" t="s">
        <v>2167</v>
      </c>
      <c r="I2110" s="7" t="s">
        <v>277</v>
      </c>
      <c r="K2110" s="52" t="str">
        <f t="shared" si="362"/>
        <v/>
      </c>
      <c r="L2110" s="81" t="str">
        <f t="shared" si="363"/>
        <v/>
      </c>
      <c r="M2110" s="53" t="str">
        <f>IF(K2110="","",COUNTIF($K$7:K2110,"ﾘｽﾄ１"))</f>
        <v/>
      </c>
      <c r="N2110" s="53" t="str">
        <f t="shared" si="364"/>
        <v/>
      </c>
      <c r="O2110" s="54" t="str">
        <f t="shared" si="365"/>
        <v/>
      </c>
      <c r="P2110" s="53" t="str">
        <f t="shared" si="356"/>
        <v/>
      </c>
      <c r="Q2110" s="52" t="str">
        <f t="shared" si="357"/>
        <v/>
      </c>
      <c r="R2110" s="55" t="str">
        <f t="shared" si="358"/>
        <v/>
      </c>
      <c r="S2110" s="52" t="str">
        <f t="shared" si="366"/>
        <v/>
      </c>
      <c r="T2110" s="81" t="str">
        <f t="shared" si="359"/>
        <v/>
      </c>
      <c r="U2110" s="53" t="str">
        <f>IF(S2110="","",COUNTIF($S$7:S2110,"該当２"))</f>
        <v/>
      </c>
      <c r="V2110" s="56" t="str">
        <f t="shared" si="360"/>
        <v/>
      </c>
      <c r="W2110" s="81" t="str">
        <f t="shared" si="361"/>
        <v/>
      </c>
      <c r="X2110" s="53" t="str">
        <f>IF(V2110="","",COUNTIF($V$7:V2110,"該当３"))</f>
        <v/>
      </c>
    </row>
    <row r="2111" spans="1:24">
      <c r="A2111" s="4">
        <v>2020908010</v>
      </c>
      <c r="B2111" s="237">
        <v>20</v>
      </c>
      <c r="C2111" s="238">
        <v>209</v>
      </c>
      <c r="D2111" s="239">
        <v>8</v>
      </c>
      <c r="E2111" s="238">
        <v>10</v>
      </c>
      <c r="F2111" s="7" t="s">
        <v>511</v>
      </c>
      <c r="G2111" s="7" t="s">
        <v>2067</v>
      </c>
      <c r="H2111" s="7" t="s">
        <v>2167</v>
      </c>
      <c r="I2111" s="7" t="s">
        <v>373</v>
      </c>
      <c r="K2111" s="52" t="str">
        <f t="shared" si="362"/>
        <v/>
      </c>
      <c r="L2111" s="81" t="str">
        <f t="shared" si="363"/>
        <v/>
      </c>
      <c r="M2111" s="53" t="str">
        <f>IF(K2111="","",COUNTIF($K$7:K2111,"ﾘｽﾄ１"))</f>
        <v/>
      </c>
      <c r="N2111" s="53" t="str">
        <f t="shared" si="364"/>
        <v/>
      </c>
      <c r="O2111" s="54" t="str">
        <f t="shared" si="365"/>
        <v/>
      </c>
      <c r="P2111" s="53" t="str">
        <f t="shared" si="356"/>
        <v/>
      </c>
      <c r="Q2111" s="52" t="str">
        <f t="shared" si="357"/>
        <v/>
      </c>
      <c r="R2111" s="55" t="str">
        <f t="shared" si="358"/>
        <v/>
      </c>
      <c r="S2111" s="52" t="str">
        <f t="shared" si="366"/>
        <v/>
      </c>
      <c r="T2111" s="81" t="str">
        <f t="shared" si="359"/>
        <v/>
      </c>
      <c r="U2111" s="53" t="str">
        <f>IF(S2111="","",COUNTIF($S$7:S2111,"該当２"))</f>
        <v/>
      </c>
      <c r="V2111" s="56" t="str">
        <f t="shared" si="360"/>
        <v/>
      </c>
      <c r="W2111" s="81" t="str">
        <f t="shared" si="361"/>
        <v/>
      </c>
      <c r="X2111" s="53" t="str">
        <f>IF(V2111="","",COUNTIF($V$7:V2111,"該当３"))</f>
        <v/>
      </c>
    </row>
    <row r="2112" spans="1:24">
      <c r="A2112" s="4">
        <v>2020908011</v>
      </c>
      <c r="B2112" s="237">
        <v>20</v>
      </c>
      <c r="C2112" s="238">
        <v>209</v>
      </c>
      <c r="D2112" s="239">
        <v>8</v>
      </c>
      <c r="E2112" s="238">
        <v>11</v>
      </c>
      <c r="F2112" s="7" t="s">
        <v>511</v>
      </c>
      <c r="G2112" s="7" t="s">
        <v>2067</v>
      </c>
      <c r="H2112" s="7" t="s">
        <v>2167</v>
      </c>
      <c r="I2112" s="7" t="s">
        <v>2175</v>
      </c>
      <c r="K2112" s="52" t="str">
        <f t="shared" si="362"/>
        <v/>
      </c>
      <c r="L2112" s="81" t="str">
        <f t="shared" si="363"/>
        <v/>
      </c>
      <c r="M2112" s="53" t="str">
        <f>IF(K2112="","",COUNTIF($K$7:K2112,"ﾘｽﾄ１"))</f>
        <v/>
      </c>
      <c r="N2112" s="53" t="str">
        <f t="shared" si="364"/>
        <v/>
      </c>
      <c r="O2112" s="54" t="str">
        <f t="shared" si="365"/>
        <v/>
      </c>
      <c r="P2112" s="53" t="str">
        <f t="shared" si="356"/>
        <v/>
      </c>
      <c r="Q2112" s="52" t="str">
        <f t="shared" si="357"/>
        <v/>
      </c>
      <c r="R2112" s="55" t="str">
        <f t="shared" si="358"/>
        <v/>
      </c>
      <c r="S2112" s="52" t="str">
        <f t="shared" si="366"/>
        <v/>
      </c>
      <c r="T2112" s="81" t="str">
        <f t="shared" si="359"/>
        <v/>
      </c>
      <c r="U2112" s="53" t="str">
        <f>IF(S2112="","",COUNTIF($S$7:S2112,"該当２"))</f>
        <v/>
      </c>
      <c r="V2112" s="56" t="str">
        <f t="shared" si="360"/>
        <v/>
      </c>
      <c r="W2112" s="81" t="str">
        <f t="shared" si="361"/>
        <v/>
      </c>
      <c r="X2112" s="53" t="str">
        <f>IF(V2112="","",COUNTIF($V$7:V2112,"該当３"))</f>
        <v/>
      </c>
    </row>
    <row r="2113" spans="1:24">
      <c r="A2113" s="4">
        <v>2020908012</v>
      </c>
      <c r="B2113" s="237">
        <v>20</v>
      </c>
      <c r="C2113" s="238">
        <v>209</v>
      </c>
      <c r="D2113" s="239">
        <v>8</v>
      </c>
      <c r="E2113" s="238">
        <v>12</v>
      </c>
      <c r="F2113" s="7" t="s">
        <v>511</v>
      </c>
      <c r="G2113" s="7" t="s">
        <v>2067</v>
      </c>
      <c r="H2113" s="7" t="s">
        <v>2167</v>
      </c>
      <c r="I2113" s="7" t="s">
        <v>2176</v>
      </c>
      <c r="K2113" s="52" t="str">
        <f t="shared" si="362"/>
        <v/>
      </c>
      <c r="L2113" s="81" t="str">
        <f t="shared" si="363"/>
        <v/>
      </c>
      <c r="M2113" s="53" t="str">
        <f>IF(K2113="","",COUNTIF($K$7:K2113,"ﾘｽﾄ１"))</f>
        <v/>
      </c>
      <c r="N2113" s="53" t="str">
        <f t="shared" si="364"/>
        <v/>
      </c>
      <c r="O2113" s="54" t="str">
        <f t="shared" si="365"/>
        <v/>
      </c>
      <c r="P2113" s="53" t="str">
        <f t="shared" si="356"/>
        <v/>
      </c>
      <c r="Q2113" s="52" t="str">
        <f t="shared" si="357"/>
        <v/>
      </c>
      <c r="R2113" s="55" t="str">
        <f t="shared" si="358"/>
        <v/>
      </c>
      <c r="S2113" s="52" t="str">
        <f t="shared" si="366"/>
        <v/>
      </c>
      <c r="T2113" s="81" t="str">
        <f t="shared" si="359"/>
        <v/>
      </c>
      <c r="U2113" s="53" t="str">
        <f>IF(S2113="","",COUNTIF($S$7:S2113,"該当２"))</f>
        <v/>
      </c>
      <c r="V2113" s="56" t="str">
        <f t="shared" si="360"/>
        <v/>
      </c>
      <c r="W2113" s="81" t="str">
        <f t="shared" si="361"/>
        <v/>
      </c>
      <c r="X2113" s="53" t="str">
        <f>IF(V2113="","",COUNTIF($V$7:V2113,"該当３"))</f>
        <v/>
      </c>
    </row>
    <row r="2114" spans="1:24">
      <c r="A2114" s="4">
        <v>2020908013</v>
      </c>
      <c r="B2114" s="237">
        <v>20</v>
      </c>
      <c r="C2114" s="238">
        <v>209</v>
      </c>
      <c r="D2114" s="239">
        <v>8</v>
      </c>
      <c r="E2114" s="238">
        <v>13</v>
      </c>
      <c r="F2114" s="7" t="s">
        <v>511</v>
      </c>
      <c r="G2114" s="7" t="s">
        <v>2067</v>
      </c>
      <c r="H2114" s="7" t="s">
        <v>2167</v>
      </c>
      <c r="I2114" s="7" t="s">
        <v>2177</v>
      </c>
      <c r="K2114" s="52" t="str">
        <f t="shared" si="362"/>
        <v/>
      </c>
      <c r="L2114" s="81" t="str">
        <f t="shared" si="363"/>
        <v/>
      </c>
      <c r="M2114" s="53" t="str">
        <f>IF(K2114="","",COUNTIF($K$7:K2114,"ﾘｽﾄ１"))</f>
        <v/>
      </c>
      <c r="N2114" s="53" t="str">
        <f t="shared" si="364"/>
        <v/>
      </c>
      <c r="O2114" s="54" t="str">
        <f t="shared" si="365"/>
        <v/>
      </c>
      <c r="P2114" s="53" t="str">
        <f t="shared" si="356"/>
        <v/>
      </c>
      <c r="Q2114" s="52" t="str">
        <f t="shared" si="357"/>
        <v/>
      </c>
      <c r="R2114" s="55" t="str">
        <f t="shared" si="358"/>
        <v/>
      </c>
      <c r="S2114" s="52" t="str">
        <f t="shared" si="366"/>
        <v/>
      </c>
      <c r="T2114" s="81" t="str">
        <f t="shared" si="359"/>
        <v/>
      </c>
      <c r="U2114" s="53" t="str">
        <f>IF(S2114="","",COUNTIF($S$7:S2114,"該当２"))</f>
        <v/>
      </c>
      <c r="V2114" s="56" t="str">
        <f t="shared" si="360"/>
        <v/>
      </c>
      <c r="W2114" s="81" t="str">
        <f t="shared" si="361"/>
        <v/>
      </c>
      <c r="X2114" s="53" t="str">
        <f>IF(V2114="","",COUNTIF($V$7:V2114,"該当３"))</f>
        <v/>
      </c>
    </row>
    <row r="2115" spans="1:24">
      <c r="A2115" s="4">
        <v>2020908014</v>
      </c>
      <c r="B2115" s="237">
        <v>20</v>
      </c>
      <c r="C2115" s="238">
        <v>209</v>
      </c>
      <c r="D2115" s="239">
        <v>8</v>
      </c>
      <c r="E2115" s="238">
        <v>14</v>
      </c>
      <c r="F2115" s="7" t="s">
        <v>511</v>
      </c>
      <c r="G2115" s="7" t="s">
        <v>2067</v>
      </c>
      <c r="H2115" s="7" t="s">
        <v>2167</v>
      </c>
      <c r="I2115" s="7" t="s">
        <v>2178</v>
      </c>
      <c r="K2115" s="52" t="str">
        <f t="shared" si="362"/>
        <v/>
      </c>
      <c r="L2115" s="81" t="str">
        <f t="shared" si="363"/>
        <v/>
      </c>
      <c r="M2115" s="53" t="str">
        <f>IF(K2115="","",COUNTIF($K$7:K2115,"ﾘｽﾄ１"))</f>
        <v/>
      </c>
      <c r="N2115" s="53" t="str">
        <f t="shared" si="364"/>
        <v/>
      </c>
      <c r="O2115" s="54" t="str">
        <f t="shared" si="365"/>
        <v/>
      </c>
      <c r="P2115" s="53" t="str">
        <f t="shared" si="356"/>
        <v/>
      </c>
      <c r="Q2115" s="52" t="str">
        <f t="shared" si="357"/>
        <v/>
      </c>
      <c r="R2115" s="55" t="str">
        <f t="shared" si="358"/>
        <v/>
      </c>
      <c r="S2115" s="52" t="str">
        <f t="shared" si="366"/>
        <v/>
      </c>
      <c r="T2115" s="81" t="str">
        <f t="shared" si="359"/>
        <v/>
      </c>
      <c r="U2115" s="53" t="str">
        <f>IF(S2115="","",COUNTIF($S$7:S2115,"該当２"))</f>
        <v/>
      </c>
      <c r="V2115" s="56" t="str">
        <f t="shared" si="360"/>
        <v/>
      </c>
      <c r="W2115" s="81" t="str">
        <f t="shared" si="361"/>
        <v/>
      </c>
      <c r="X2115" s="53" t="str">
        <f>IF(V2115="","",COUNTIF($V$7:V2115,"該当３"))</f>
        <v/>
      </c>
    </row>
    <row r="2116" spans="1:24">
      <c r="A2116" s="4">
        <v>2020908015</v>
      </c>
      <c r="B2116" s="237">
        <v>20</v>
      </c>
      <c r="C2116" s="238">
        <v>209</v>
      </c>
      <c r="D2116" s="239">
        <v>8</v>
      </c>
      <c r="E2116" s="238">
        <v>15</v>
      </c>
      <c r="F2116" s="7" t="s">
        <v>511</v>
      </c>
      <c r="G2116" s="7" t="s">
        <v>2067</v>
      </c>
      <c r="H2116" s="7" t="s">
        <v>2167</v>
      </c>
      <c r="I2116" s="7" t="s">
        <v>2179</v>
      </c>
      <c r="K2116" s="52" t="str">
        <f t="shared" si="362"/>
        <v/>
      </c>
      <c r="L2116" s="81" t="str">
        <f t="shared" si="363"/>
        <v/>
      </c>
      <c r="M2116" s="53" t="str">
        <f>IF(K2116="","",COUNTIF($K$7:K2116,"ﾘｽﾄ１"))</f>
        <v/>
      </c>
      <c r="N2116" s="53" t="str">
        <f t="shared" si="364"/>
        <v/>
      </c>
      <c r="O2116" s="54" t="str">
        <f t="shared" si="365"/>
        <v/>
      </c>
      <c r="P2116" s="53" t="str">
        <f t="shared" si="356"/>
        <v/>
      </c>
      <c r="Q2116" s="52" t="str">
        <f t="shared" si="357"/>
        <v/>
      </c>
      <c r="R2116" s="55" t="str">
        <f t="shared" si="358"/>
        <v/>
      </c>
      <c r="S2116" s="52" t="str">
        <f t="shared" si="366"/>
        <v/>
      </c>
      <c r="T2116" s="81" t="str">
        <f t="shared" si="359"/>
        <v/>
      </c>
      <c r="U2116" s="53" t="str">
        <f>IF(S2116="","",COUNTIF($S$7:S2116,"該当２"))</f>
        <v/>
      </c>
      <c r="V2116" s="56" t="str">
        <f t="shared" si="360"/>
        <v/>
      </c>
      <c r="W2116" s="81" t="str">
        <f t="shared" si="361"/>
        <v/>
      </c>
      <c r="X2116" s="53" t="str">
        <f>IF(V2116="","",COUNTIF($V$7:V2116,"該当３"))</f>
        <v/>
      </c>
    </row>
    <row r="2117" spans="1:24">
      <c r="A2117" s="4">
        <v>2020909000</v>
      </c>
      <c r="B2117" s="237">
        <v>20</v>
      </c>
      <c r="C2117" s="238">
        <v>209</v>
      </c>
      <c r="D2117" s="239">
        <v>9</v>
      </c>
      <c r="E2117" s="238">
        <v>0</v>
      </c>
      <c r="F2117" s="7" t="s">
        <v>511</v>
      </c>
      <c r="G2117" s="7" t="s">
        <v>2067</v>
      </c>
      <c r="H2117" s="7" t="s">
        <v>2180</v>
      </c>
      <c r="K2117" s="52" t="str">
        <f t="shared" si="362"/>
        <v/>
      </c>
      <c r="L2117" s="81" t="str">
        <f t="shared" si="363"/>
        <v/>
      </c>
      <c r="M2117" s="53" t="str">
        <f>IF(K2117="","",COUNTIF($K$7:K2117,"ﾘｽﾄ１"))</f>
        <v/>
      </c>
      <c r="N2117" s="53" t="str">
        <f t="shared" si="364"/>
        <v/>
      </c>
      <c r="O2117" s="54" t="str">
        <f t="shared" si="365"/>
        <v/>
      </c>
      <c r="P2117" s="53" t="str">
        <f t="shared" si="356"/>
        <v/>
      </c>
      <c r="Q2117" s="52" t="str">
        <f t="shared" si="357"/>
        <v/>
      </c>
      <c r="R2117" s="55" t="str">
        <f t="shared" si="358"/>
        <v/>
      </c>
      <c r="S2117" s="52" t="str">
        <f t="shared" si="366"/>
        <v/>
      </c>
      <c r="T2117" s="81" t="str">
        <f t="shared" si="359"/>
        <v/>
      </c>
      <c r="U2117" s="53" t="str">
        <f>IF(S2117="","",COUNTIF($S$7:S2117,"該当２"))</f>
        <v/>
      </c>
      <c r="V2117" s="56" t="str">
        <f t="shared" si="360"/>
        <v/>
      </c>
      <c r="W2117" s="81" t="str">
        <f t="shared" si="361"/>
        <v/>
      </c>
      <c r="X2117" s="53" t="str">
        <f>IF(V2117="","",COUNTIF($V$7:V2117,"該当３"))</f>
        <v/>
      </c>
    </row>
    <row r="2118" spans="1:24">
      <c r="A2118" s="4">
        <v>2020909001</v>
      </c>
      <c r="B2118" s="237">
        <v>20</v>
      </c>
      <c r="C2118" s="238">
        <v>209</v>
      </c>
      <c r="D2118" s="239">
        <v>9</v>
      </c>
      <c r="E2118" s="238">
        <v>1</v>
      </c>
      <c r="F2118" s="7" t="s">
        <v>511</v>
      </c>
      <c r="G2118" s="7" t="s">
        <v>2067</v>
      </c>
      <c r="H2118" s="7" t="s">
        <v>2180</v>
      </c>
      <c r="I2118" s="7" t="s">
        <v>2181</v>
      </c>
      <c r="K2118" s="52" t="str">
        <f t="shared" si="362"/>
        <v/>
      </c>
      <c r="L2118" s="81" t="str">
        <f t="shared" si="363"/>
        <v/>
      </c>
      <c r="M2118" s="53" t="str">
        <f>IF(K2118="","",COUNTIF($K$7:K2118,"ﾘｽﾄ１"))</f>
        <v/>
      </c>
      <c r="N2118" s="53" t="str">
        <f t="shared" si="364"/>
        <v/>
      </c>
      <c r="O2118" s="54" t="str">
        <f t="shared" si="365"/>
        <v/>
      </c>
      <c r="P2118" s="53" t="str">
        <f t="shared" si="356"/>
        <v/>
      </c>
      <c r="Q2118" s="52" t="str">
        <f t="shared" si="357"/>
        <v/>
      </c>
      <c r="R2118" s="55" t="str">
        <f t="shared" si="358"/>
        <v/>
      </c>
      <c r="S2118" s="52" t="str">
        <f t="shared" si="366"/>
        <v/>
      </c>
      <c r="T2118" s="81" t="str">
        <f t="shared" si="359"/>
        <v/>
      </c>
      <c r="U2118" s="53" t="str">
        <f>IF(S2118="","",COUNTIF($S$7:S2118,"該当２"))</f>
        <v/>
      </c>
      <c r="V2118" s="56" t="str">
        <f t="shared" si="360"/>
        <v/>
      </c>
      <c r="W2118" s="81" t="str">
        <f t="shared" si="361"/>
        <v/>
      </c>
      <c r="X2118" s="53" t="str">
        <f>IF(V2118="","",COUNTIF($V$7:V2118,"該当３"))</f>
        <v/>
      </c>
    </row>
    <row r="2119" spans="1:24">
      <c r="A2119" s="4">
        <v>2020909002</v>
      </c>
      <c r="B2119" s="237">
        <v>20</v>
      </c>
      <c r="C2119" s="238">
        <v>209</v>
      </c>
      <c r="D2119" s="239">
        <v>9</v>
      </c>
      <c r="E2119" s="238">
        <v>2</v>
      </c>
      <c r="F2119" s="7" t="s">
        <v>511</v>
      </c>
      <c r="G2119" s="7" t="s">
        <v>2067</v>
      </c>
      <c r="H2119" s="7" t="s">
        <v>2180</v>
      </c>
      <c r="I2119" s="7" t="s">
        <v>2182</v>
      </c>
      <c r="K2119" s="52" t="str">
        <f t="shared" si="362"/>
        <v/>
      </c>
      <c r="L2119" s="81" t="str">
        <f t="shared" si="363"/>
        <v/>
      </c>
      <c r="M2119" s="53" t="str">
        <f>IF(K2119="","",COUNTIF($K$7:K2119,"ﾘｽﾄ１"))</f>
        <v/>
      </c>
      <c r="N2119" s="53" t="str">
        <f t="shared" si="364"/>
        <v/>
      </c>
      <c r="O2119" s="54" t="str">
        <f t="shared" si="365"/>
        <v/>
      </c>
      <c r="P2119" s="53" t="str">
        <f t="shared" si="356"/>
        <v/>
      </c>
      <c r="Q2119" s="52" t="str">
        <f t="shared" si="357"/>
        <v/>
      </c>
      <c r="R2119" s="55" t="str">
        <f t="shared" si="358"/>
        <v/>
      </c>
      <c r="S2119" s="52" t="str">
        <f t="shared" si="366"/>
        <v/>
      </c>
      <c r="T2119" s="81" t="str">
        <f t="shared" si="359"/>
        <v/>
      </c>
      <c r="U2119" s="53" t="str">
        <f>IF(S2119="","",COUNTIF($S$7:S2119,"該当２"))</f>
        <v/>
      </c>
      <c r="V2119" s="56" t="str">
        <f t="shared" si="360"/>
        <v/>
      </c>
      <c r="W2119" s="81" t="str">
        <f t="shared" si="361"/>
        <v/>
      </c>
      <c r="X2119" s="53" t="str">
        <f>IF(V2119="","",COUNTIF($V$7:V2119,"該当３"))</f>
        <v/>
      </c>
    </row>
    <row r="2120" spans="1:24">
      <c r="A2120" s="4">
        <v>2020909003</v>
      </c>
      <c r="B2120" s="237">
        <v>20</v>
      </c>
      <c r="C2120" s="238">
        <v>209</v>
      </c>
      <c r="D2120" s="239">
        <v>9</v>
      </c>
      <c r="E2120" s="238">
        <v>3</v>
      </c>
      <c r="F2120" s="7" t="s">
        <v>511</v>
      </c>
      <c r="G2120" s="7" t="s">
        <v>2067</v>
      </c>
      <c r="H2120" s="7" t="s">
        <v>2180</v>
      </c>
      <c r="I2120" s="7" t="s">
        <v>2183</v>
      </c>
      <c r="K2120" s="52" t="str">
        <f t="shared" si="362"/>
        <v/>
      </c>
      <c r="L2120" s="81" t="str">
        <f t="shared" si="363"/>
        <v/>
      </c>
      <c r="M2120" s="53" t="str">
        <f>IF(K2120="","",COUNTIF($K$7:K2120,"ﾘｽﾄ１"))</f>
        <v/>
      </c>
      <c r="N2120" s="53" t="str">
        <f t="shared" si="364"/>
        <v/>
      </c>
      <c r="O2120" s="54" t="str">
        <f t="shared" si="365"/>
        <v/>
      </c>
      <c r="P2120" s="53" t="str">
        <f t="shared" si="356"/>
        <v/>
      </c>
      <c r="Q2120" s="52" t="str">
        <f t="shared" si="357"/>
        <v/>
      </c>
      <c r="R2120" s="55" t="str">
        <f t="shared" si="358"/>
        <v/>
      </c>
      <c r="S2120" s="52" t="str">
        <f t="shared" si="366"/>
        <v/>
      </c>
      <c r="T2120" s="81" t="str">
        <f t="shared" si="359"/>
        <v/>
      </c>
      <c r="U2120" s="53" t="str">
        <f>IF(S2120="","",COUNTIF($S$7:S2120,"該当２"))</f>
        <v/>
      </c>
      <c r="V2120" s="56" t="str">
        <f t="shared" si="360"/>
        <v/>
      </c>
      <c r="W2120" s="81" t="str">
        <f t="shared" si="361"/>
        <v/>
      </c>
      <c r="X2120" s="53" t="str">
        <f>IF(V2120="","",COUNTIF($V$7:V2120,"該当３"))</f>
        <v/>
      </c>
    </row>
    <row r="2121" spans="1:24">
      <c r="A2121" s="4">
        <v>2020909004</v>
      </c>
      <c r="B2121" s="237">
        <v>20</v>
      </c>
      <c r="C2121" s="238">
        <v>209</v>
      </c>
      <c r="D2121" s="239">
        <v>9</v>
      </c>
      <c r="E2121" s="238">
        <v>4</v>
      </c>
      <c r="F2121" s="7" t="s">
        <v>511</v>
      </c>
      <c r="G2121" s="7" t="s">
        <v>2067</v>
      </c>
      <c r="H2121" s="7" t="s">
        <v>2180</v>
      </c>
      <c r="I2121" s="7" t="s">
        <v>2184</v>
      </c>
      <c r="K2121" s="52" t="str">
        <f t="shared" si="362"/>
        <v/>
      </c>
      <c r="L2121" s="81" t="str">
        <f t="shared" si="363"/>
        <v/>
      </c>
      <c r="M2121" s="53" t="str">
        <f>IF(K2121="","",COUNTIF($K$7:K2121,"ﾘｽﾄ１"))</f>
        <v/>
      </c>
      <c r="N2121" s="53" t="str">
        <f t="shared" si="364"/>
        <v/>
      </c>
      <c r="O2121" s="54" t="str">
        <f t="shared" si="365"/>
        <v/>
      </c>
      <c r="P2121" s="53" t="str">
        <f t="shared" si="356"/>
        <v/>
      </c>
      <c r="Q2121" s="52" t="str">
        <f t="shared" si="357"/>
        <v/>
      </c>
      <c r="R2121" s="55" t="str">
        <f t="shared" si="358"/>
        <v/>
      </c>
      <c r="S2121" s="52" t="str">
        <f t="shared" si="366"/>
        <v/>
      </c>
      <c r="T2121" s="81" t="str">
        <f t="shared" si="359"/>
        <v/>
      </c>
      <c r="U2121" s="53" t="str">
        <f>IF(S2121="","",COUNTIF($S$7:S2121,"該当２"))</f>
        <v/>
      </c>
      <c r="V2121" s="56" t="str">
        <f t="shared" si="360"/>
        <v/>
      </c>
      <c r="W2121" s="81" t="str">
        <f t="shared" si="361"/>
        <v/>
      </c>
      <c r="X2121" s="53" t="str">
        <f>IF(V2121="","",COUNTIF($V$7:V2121,"該当３"))</f>
        <v/>
      </c>
    </row>
    <row r="2122" spans="1:24">
      <c r="A2122" s="4">
        <v>2020909005</v>
      </c>
      <c r="B2122" s="237">
        <v>20</v>
      </c>
      <c r="C2122" s="238">
        <v>209</v>
      </c>
      <c r="D2122" s="239">
        <v>9</v>
      </c>
      <c r="E2122" s="238">
        <v>5</v>
      </c>
      <c r="F2122" s="7" t="s">
        <v>511</v>
      </c>
      <c r="G2122" s="7" t="s">
        <v>2067</v>
      </c>
      <c r="H2122" s="7" t="s">
        <v>2180</v>
      </c>
      <c r="I2122" s="7" t="s">
        <v>5</v>
      </c>
      <c r="K2122" s="52" t="str">
        <f t="shared" si="362"/>
        <v/>
      </c>
      <c r="L2122" s="81" t="str">
        <f t="shared" si="363"/>
        <v/>
      </c>
      <c r="M2122" s="53" t="str">
        <f>IF(K2122="","",COUNTIF($K$7:K2122,"ﾘｽﾄ１"))</f>
        <v/>
      </c>
      <c r="N2122" s="53" t="str">
        <f t="shared" si="364"/>
        <v/>
      </c>
      <c r="O2122" s="54" t="str">
        <f t="shared" si="365"/>
        <v/>
      </c>
      <c r="P2122" s="53" t="str">
        <f t="shared" ref="P2122:P2185" si="367">IF(O2122="該当１",G2122,"")</f>
        <v/>
      </c>
      <c r="Q2122" s="52" t="str">
        <f t="shared" ref="Q2122:Q2185" si="368">IF(O2122="該当１","ﾘｽﾄ2","")</f>
        <v/>
      </c>
      <c r="R2122" s="55" t="str">
        <f t="shared" ref="R2122:R2185" si="369">IF(Q2122="ﾘｽﾄ2",H2122,"")</f>
        <v/>
      </c>
      <c r="S2122" s="52" t="str">
        <f t="shared" si="366"/>
        <v/>
      </c>
      <c r="T2122" s="81" t="str">
        <f t="shared" ref="T2122:T2185" si="370">IF(S2122="該当２",H2122,"")</f>
        <v/>
      </c>
      <c r="U2122" s="53" t="str">
        <f>IF(S2122="","",COUNTIF($S$7:S2122,"該当２"))</f>
        <v/>
      </c>
      <c r="V2122" s="56" t="str">
        <f t="shared" ref="V2122:V2185" si="371">IF(AND($S$2=H2122,E2122&gt;0,E2122&lt;998),"該当３","")</f>
        <v/>
      </c>
      <c r="W2122" s="81" t="str">
        <f t="shared" ref="W2122:W2185" si="372">IF(V2122="該当３",I2122,"")</f>
        <v/>
      </c>
      <c r="X2122" s="53" t="str">
        <f>IF(V2122="","",COUNTIF($V$7:V2122,"該当３"))</f>
        <v/>
      </c>
    </row>
    <row r="2123" spans="1:24">
      <c r="A2123" s="4">
        <v>2020909006</v>
      </c>
      <c r="B2123" s="237">
        <v>20</v>
      </c>
      <c r="C2123" s="238">
        <v>209</v>
      </c>
      <c r="D2123" s="239">
        <v>9</v>
      </c>
      <c r="E2123" s="238">
        <v>6</v>
      </c>
      <c r="F2123" s="7" t="s">
        <v>511</v>
      </c>
      <c r="G2123" s="7" t="s">
        <v>2067</v>
      </c>
      <c r="H2123" s="7" t="s">
        <v>2180</v>
      </c>
      <c r="I2123" s="7" t="s">
        <v>2185</v>
      </c>
      <c r="K2123" s="52" t="str">
        <f t="shared" ref="K2123:K2186" si="373">IF(AND($C2123&gt;0,$H2123=""),"ﾘｽﾄ１","")</f>
        <v/>
      </c>
      <c r="L2123" s="81" t="str">
        <f t="shared" ref="L2123:L2186" si="374">IF(K2123="ﾘｽﾄ１",G2123,"")</f>
        <v/>
      </c>
      <c r="M2123" s="53" t="str">
        <f>IF(K2123="","",COUNTIF($K$7:K2123,"ﾘｽﾄ１"))</f>
        <v/>
      </c>
      <c r="N2123" s="53" t="str">
        <f t="shared" ref="N2123:N2186" si="375">IF(AND(D2123=0,E2123&gt;0),"同一区","")</f>
        <v/>
      </c>
      <c r="O2123" s="54" t="str">
        <f t="shared" ref="O2123:O2186" si="376">IF(AND(EXACT($K$2,G2123),H2123&gt;0),"該当１","")</f>
        <v/>
      </c>
      <c r="P2123" s="53" t="str">
        <f t="shared" si="367"/>
        <v/>
      </c>
      <c r="Q2123" s="52" t="str">
        <f t="shared" si="368"/>
        <v/>
      </c>
      <c r="R2123" s="55" t="str">
        <f t="shared" si="369"/>
        <v/>
      </c>
      <c r="S2123" s="52" t="str">
        <f t="shared" ref="S2123:S2186" si="377">IF(AND(Q2123="ﾘｽﾄ2",OR(I2123=0,AND(N2123="同一区",E2123=1))),"該当２","")</f>
        <v/>
      </c>
      <c r="T2123" s="81" t="str">
        <f t="shared" si="370"/>
        <v/>
      </c>
      <c r="U2123" s="53" t="str">
        <f>IF(S2123="","",COUNTIF($S$7:S2123,"該当２"))</f>
        <v/>
      </c>
      <c r="V2123" s="56" t="str">
        <f t="shared" si="371"/>
        <v/>
      </c>
      <c r="W2123" s="81" t="str">
        <f t="shared" si="372"/>
        <v/>
      </c>
      <c r="X2123" s="53" t="str">
        <f>IF(V2123="","",COUNTIF($V$7:V2123,"該当３"))</f>
        <v/>
      </c>
    </row>
    <row r="2124" spans="1:24">
      <c r="A2124" s="4">
        <v>2020909007</v>
      </c>
      <c r="B2124" s="237">
        <v>20</v>
      </c>
      <c r="C2124" s="238">
        <v>209</v>
      </c>
      <c r="D2124" s="239">
        <v>9</v>
      </c>
      <c r="E2124" s="238">
        <v>7</v>
      </c>
      <c r="F2124" s="7" t="s">
        <v>511</v>
      </c>
      <c r="G2124" s="7" t="s">
        <v>2067</v>
      </c>
      <c r="H2124" s="7" t="s">
        <v>2180</v>
      </c>
      <c r="I2124" s="7" t="s">
        <v>706</v>
      </c>
      <c r="K2124" s="52" t="str">
        <f t="shared" si="373"/>
        <v/>
      </c>
      <c r="L2124" s="81" t="str">
        <f t="shared" si="374"/>
        <v/>
      </c>
      <c r="M2124" s="53" t="str">
        <f>IF(K2124="","",COUNTIF($K$7:K2124,"ﾘｽﾄ１"))</f>
        <v/>
      </c>
      <c r="N2124" s="53" t="str">
        <f t="shared" si="375"/>
        <v/>
      </c>
      <c r="O2124" s="54" t="str">
        <f t="shared" si="376"/>
        <v/>
      </c>
      <c r="P2124" s="53" t="str">
        <f t="shared" si="367"/>
        <v/>
      </c>
      <c r="Q2124" s="52" t="str">
        <f t="shared" si="368"/>
        <v/>
      </c>
      <c r="R2124" s="55" t="str">
        <f t="shared" si="369"/>
        <v/>
      </c>
      <c r="S2124" s="52" t="str">
        <f t="shared" si="377"/>
        <v/>
      </c>
      <c r="T2124" s="81" t="str">
        <f t="shared" si="370"/>
        <v/>
      </c>
      <c r="U2124" s="53" t="str">
        <f>IF(S2124="","",COUNTIF($S$7:S2124,"該当２"))</f>
        <v/>
      </c>
      <c r="V2124" s="56" t="str">
        <f t="shared" si="371"/>
        <v/>
      </c>
      <c r="W2124" s="81" t="str">
        <f t="shared" si="372"/>
        <v/>
      </c>
      <c r="X2124" s="53" t="str">
        <f>IF(V2124="","",COUNTIF($V$7:V2124,"該当３"))</f>
        <v/>
      </c>
    </row>
    <row r="2125" spans="1:24">
      <c r="A2125" s="4">
        <v>2020909008</v>
      </c>
      <c r="B2125" s="237">
        <v>20</v>
      </c>
      <c r="C2125" s="238">
        <v>209</v>
      </c>
      <c r="D2125" s="239">
        <v>9</v>
      </c>
      <c r="E2125" s="238">
        <v>8</v>
      </c>
      <c r="F2125" s="7" t="s">
        <v>511</v>
      </c>
      <c r="G2125" s="7" t="s">
        <v>2067</v>
      </c>
      <c r="H2125" s="7" t="s">
        <v>2180</v>
      </c>
      <c r="I2125" s="7" t="s">
        <v>2186</v>
      </c>
      <c r="K2125" s="52" t="str">
        <f t="shared" si="373"/>
        <v/>
      </c>
      <c r="L2125" s="81" t="str">
        <f t="shared" si="374"/>
        <v/>
      </c>
      <c r="M2125" s="53" t="str">
        <f>IF(K2125="","",COUNTIF($K$7:K2125,"ﾘｽﾄ１"))</f>
        <v/>
      </c>
      <c r="N2125" s="53" t="str">
        <f t="shared" si="375"/>
        <v/>
      </c>
      <c r="O2125" s="54" t="str">
        <f t="shared" si="376"/>
        <v/>
      </c>
      <c r="P2125" s="53" t="str">
        <f t="shared" si="367"/>
        <v/>
      </c>
      <c r="Q2125" s="52" t="str">
        <f t="shared" si="368"/>
        <v/>
      </c>
      <c r="R2125" s="55" t="str">
        <f t="shared" si="369"/>
        <v/>
      </c>
      <c r="S2125" s="52" t="str">
        <f t="shared" si="377"/>
        <v/>
      </c>
      <c r="T2125" s="81" t="str">
        <f t="shared" si="370"/>
        <v/>
      </c>
      <c r="U2125" s="53" t="str">
        <f>IF(S2125="","",COUNTIF($S$7:S2125,"該当２"))</f>
        <v/>
      </c>
      <c r="V2125" s="56" t="str">
        <f t="shared" si="371"/>
        <v/>
      </c>
      <c r="W2125" s="81" t="str">
        <f t="shared" si="372"/>
        <v/>
      </c>
      <c r="X2125" s="53" t="str">
        <f>IF(V2125="","",COUNTIF($V$7:V2125,"該当３"))</f>
        <v/>
      </c>
    </row>
    <row r="2126" spans="1:24">
      <c r="A2126" s="4">
        <v>2020909009</v>
      </c>
      <c r="B2126" s="237">
        <v>20</v>
      </c>
      <c r="C2126" s="238">
        <v>209</v>
      </c>
      <c r="D2126" s="239">
        <v>9</v>
      </c>
      <c r="E2126" s="238">
        <v>9</v>
      </c>
      <c r="F2126" s="7" t="s">
        <v>511</v>
      </c>
      <c r="G2126" s="7" t="s">
        <v>2067</v>
      </c>
      <c r="H2126" s="7" t="s">
        <v>2180</v>
      </c>
      <c r="I2126" s="7" t="s">
        <v>2187</v>
      </c>
      <c r="K2126" s="52" t="str">
        <f t="shared" si="373"/>
        <v/>
      </c>
      <c r="L2126" s="81" t="str">
        <f t="shared" si="374"/>
        <v/>
      </c>
      <c r="M2126" s="53" t="str">
        <f>IF(K2126="","",COUNTIF($K$7:K2126,"ﾘｽﾄ１"))</f>
        <v/>
      </c>
      <c r="N2126" s="53" t="str">
        <f t="shared" si="375"/>
        <v/>
      </c>
      <c r="O2126" s="54" t="str">
        <f t="shared" si="376"/>
        <v/>
      </c>
      <c r="P2126" s="53" t="str">
        <f t="shared" si="367"/>
        <v/>
      </c>
      <c r="Q2126" s="52" t="str">
        <f t="shared" si="368"/>
        <v/>
      </c>
      <c r="R2126" s="55" t="str">
        <f t="shared" si="369"/>
        <v/>
      </c>
      <c r="S2126" s="52" t="str">
        <f t="shared" si="377"/>
        <v/>
      </c>
      <c r="T2126" s="81" t="str">
        <f t="shared" si="370"/>
        <v/>
      </c>
      <c r="U2126" s="53" t="str">
        <f>IF(S2126="","",COUNTIF($S$7:S2126,"該当２"))</f>
        <v/>
      </c>
      <c r="V2126" s="56" t="str">
        <f t="shared" si="371"/>
        <v/>
      </c>
      <c r="W2126" s="81" t="str">
        <f t="shared" si="372"/>
        <v/>
      </c>
      <c r="X2126" s="53" t="str">
        <f>IF(V2126="","",COUNTIF($V$7:V2126,"該当３"))</f>
        <v/>
      </c>
    </row>
    <row r="2127" spans="1:24">
      <c r="A2127" s="4">
        <v>2020909010</v>
      </c>
      <c r="B2127" s="237">
        <v>20</v>
      </c>
      <c r="C2127" s="238">
        <v>209</v>
      </c>
      <c r="D2127" s="239">
        <v>9</v>
      </c>
      <c r="E2127" s="238">
        <v>10</v>
      </c>
      <c r="F2127" s="7" t="s">
        <v>511</v>
      </c>
      <c r="G2127" s="7" t="s">
        <v>2067</v>
      </c>
      <c r="H2127" s="7" t="s">
        <v>2180</v>
      </c>
      <c r="I2127" s="7" t="s">
        <v>538</v>
      </c>
      <c r="K2127" s="52" t="str">
        <f t="shared" si="373"/>
        <v/>
      </c>
      <c r="L2127" s="81" t="str">
        <f t="shared" si="374"/>
        <v/>
      </c>
      <c r="M2127" s="53" t="str">
        <f>IF(K2127="","",COUNTIF($K$7:K2127,"ﾘｽﾄ１"))</f>
        <v/>
      </c>
      <c r="N2127" s="53" t="str">
        <f t="shared" si="375"/>
        <v/>
      </c>
      <c r="O2127" s="54" t="str">
        <f t="shared" si="376"/>
        <v/>
      </c>
      <c r="P2127" s="53" t="str">
        <f t="shared" si="367"/>
        <v/>
      </c>
      <c r="Q2127" s="52" t="str">
        <f t="shared" si="368"/>
        <v/>
      </c>
      <c r="R2127" s="55" t="str">
        <f t="shared" si="369"/>
        <v/>
      </c>
      <c r="S2127" s="52" t="str">
        <f t="shared" si="377"/>
        <v/>
      </c>
      <c r="T2127" s="81" t="str">
        <f t="shared" si="370"/>
        <v/>
      </c>
      <c r="U2127" s="53" t="str">
        <f>IF(S2127="","",COUNTIF($S$7:S2127,"該当２"))</f>
        <v/>
      </c>
      <c r="V2127" s="56" t="str">
        <f t="shared" si="371"/>
        <v/>
      </c>
      <c r="W2127" s="81" t="str">
        <f t="shared" si="372"/>
        <v/>
      </c>
      <c r="X2127" s="53" t="str">
        <f>IF(V2127="","",COUNTIF($V$7:V2127,"該当３"))</f>
        <v/>
      </c>
    </row>
    <row r="2128" spans="1:24">
      <c r="A2128" s="4">
        <v>2020909011</v>
      </c>
      <c r="B2128" s="237">
        <v>20</v>
      </c>
      <c r="C2128" s="238">
        <v>209</v>
      </c>
      <c r="D2128" s="239">
        <v>9</v>
      </c>
      <c r="E2128" s="238">
        <v>11</v>
      </c>
      <c r="F2128" s="7" t="s">
        <v>511</v>
      </c>
      <c r="G2128" s="7" t="s">
        <v>2067</v>
      </c>
      <c r="H2128" s="7" t="s">
        <v>2180</v>
      </c>
      <c r="I2128" s="7" t="s">
        <v>2188</v>
      </c>
      <c r="K2128" s="52" t="str">
        <f t="shared" si="373"/>
        <v/>
      </c>
      <c r="L2128" s="81" t="str">
        <f t="shared" si="374"/>
        <v/>
      </c>
      <c r="M2128" s="53" t="str">
        <f>IF(K2128="","",COUNTIF($K$7:K2128,"ﾘｽﾄ１"))</f>
        <v/>
      </c>
      <c r="N2128" s="53" t="str">
        <f t="shared" si="375"/>
        <v/>
      </c>
      <c r="O2128" s="54" t="str">
        <f t="shared" si="376"/>
        <v/>
      </c>
      <c r="P2128" s="53" t="str">
        <f t="shared" si="367"/>
        <v/>
      </c>
      <c r="Q2128" s="52" t="str">
        <f t="shared" si="368"/>
        <v/>
      </c>
      <c r="R2128" s="55" t="str">
        <f t="shared" si="369"/>
        <v/>
      </c>
      <c r="S2128" s="52" t="str">
        <f t="shared" si="377"/>
        <v/>
      </c>
      <c r="T2128" s="81" t="str">
        <f t="shared" si="370"/>
        <v/>
      </c>
      <c r="U2128" s="53" t="str">
        <f>IF(S2128="","",COUNTIF($S$7:S2128,"該当２"))</f>
        <v/>
      </c>
      <c r="V2128" s="56" t="str">
        <f t="shared" si="371"/>
        <v/>
      </c>
      <c r="W2128" s="81" t="str">
        <f t="shared" si="372"/>
        <v/>
      </c>
      <c r="X2128" s="53" t="str">
        <f>IF(V2128="","",COUNTIF($V$7:V2128,"該当３"))</f>
        <v/>
      </c>
    </row>
    <row r="2129" spans="1:24">
      <c r="A2129" s="4">
        <v>2020910000</v>
      </c>
      <c r="B2129" s="237">
        <v>20</v>
      </c>
      <c r="C2129" s="238">
        <v>209</v>
      </c>
      <c r="D2129" s="239">
        <v>10</v>
      </c>
      <c r="E2129" s="238">
        <v>0</v>
      </c>
      <c r="F2129" s="7" t="s">
        <v>511</v>
      </c>
      <c r="G2129" s="7" t="s">
        <v>2067</v>
      </c>
      <c r="H2129" s="7" t="s">
        <v>2189</v>
      </c>
      <c r="K2129" s="52" t="str">
        <f t="shared" si="373"/>
        <v/>
      </c>
      <c r="L2129" s="81" t="str">
        <f t="shared" si="374"/>
        <v/>
      </c>
      <c r="M2129" s="53" t="str">
        <f>IF(K2129="","",COUNTIF($K$7:K2129,"ﾘｽﾄ１"))</f>
        <v/>
      </c>
      <c r="N2129" s="53" t="str">
        <f t="shared" si="375"/>
        <v/>
      </c>
      <c r="O2129" s="54" t="str">
        <f t="shared" si="376"/>
        <v/>
      </c>
      <c r="P2129" s="53" t="str">
        <f t="shared" si="367"/>
        <v/>
      </c>
      <c r="Q2129" s="52" t="str">
        <f t="shared" si="368"/>
        <v/>
      </c>
      <c r="R2129" s="55" t="str">
        <f t="shared" si="369"/>
        <v/>
      </c>
      <c r="S2129" s="52" t="str">
        <f t="shared" si="377"/>
        <v/>
      </c>
      <c r="T2129" s="81" t="str">
        <f t="shared" si="370"/>
        <v/>
      </c>
      <c r="U2129" s="53" t="str">
        <f>IF(S2129="","",COUNTIF($S$7:S2129,"該当２"))</f>
        <v/>
      </c>
      <c r="V2129" s="56" t="str">
        <f t="shared" si="371"/>
        <v/>
      </c>
      <c r="W2129" s="81" t="str">
        <f t="shared" si="372"/>
        <v/>
      </c>
      <c r="X2129" s="53" t="str">
        <f>IF(V2129="","",COUNTIF($V$7:V2129,"該当３"))</f>
        <v/>
      </c>
    </row>
    <row r="2130" spans="1:24">
      <c r="A2130" s="4">
        <v>2020910001</v>
      </c>
      <c r="B2130" s="237">
        <v>20</v>
      </c>
      <c r="C2130" s="238">
        <v>209</v>
      </c>
      <c r="D2130" s="239">
        <v>10</v>
      </c>
      <c r="E2130" s="238">
        <v>1</v>
      </c>
      <c r="F2130" s="7" t="s">
        <v>511</v>
      </c>
      <c r="G2130" s="7" t="s">
        <v>2067</v>
      </c>
      <c r="H2130" s="7" t="s">
        <v>2189</v>
      </c>
      <c r="I2130" s="7" t="s">
        <v>2190</v>
      </c>
      <c r="K2130" s="52" t="str">
        <f t="shared" si="373"/>
        <v/>
      </c>
      <c r="L2130" s="81" t="str">
        <f t="shared" si="374"/>
        <v/>
      </c>
      <c r="M2130" s="53" t="str">
        <f>IF(K2130="","",COUNTIF($K$7:K2130,"ﾘｽﾄ１"))</f>
        <v/>
      </c>
      <c r="N2130" s="53" t="str">
        <f t="shared" si="375"/>
        <v/>
      </c>
      <c r="O2130" s="54" t="str">
        <f t="shared" si="376"/>
        <v/>
      </c>
      <c r="P2130" s="53" t="str">
        <f t="shared" si="367"/>
        <v/>
      </c>
      <c r="Q2130" s="52" t="str">
        <f t="shared" si="368"/>
        <v/>
      </c>
      <c r="R2130" s="55" t="str">
        <f t="shared" si="369"/>
        <v/>
      </c>
      <c r="S2130" s="52" t="str">
        <f t="shared" si="377"/>
        <v/>
      </c>
      <c r="T2130" s="81" t="str">
        <f t="shared" si="370"/>
        <v/>
      </c>
      <c r="U2130" s="53" t="str">
        <f>IF(S2130="","",COUNTIF($S$7:S2130,"該当２"))</f>
        <v/>
      </c>
      <c r="V2130" s="56" t="str">
        <f t="shared" si="371"/>
        <v/>
      </c>
      <c r="W2130" s="81" t="str">
        <f t="shared" si="372"/>
        <v/>
      </c>
      <c r="X2130" s="53" t="str">
        <f>IF(V2130="","",COUNTIF($V$7:V2130,"該当３"))</f>
        <v/>
      </c>
    </row>
    <row r="2131" spans="1:24">
      <c r="A2131" s="4">
        <v>2020910002</v>
      </c>
      <c r="B2131" s="237">
        <v>20</v>
      </c>
      <c r="C2131" s="238">
        <v>209</v>
      </c>
      <c r="D2131" s="239">
        <v>10</v>
      </c>
      <c r="E2131" s="238">
        <v>2</v>
      </c>
      <c r="F2131" s="7" t="s">
        <v>511</v>
      </c>
      <c r="G2131" s="7" t="s">
        <v>2067</v>
      </c>
      <c r="H2131" s="7" t="s">
        <v>2189</v>
      </c>
      <c r="I2131" s="7" t="s">
        <v>7</v>
      </c>
      <c r="K2131" s="52" t="str">
        <f t="shared" si="373"/>
        <v/>
      </c>
      <c r="L2131" s="81" t="str">
        <f t="shared" si="374"/>
        <v/>
      </c>
      <c r="M2131" s="53" t="str">
        <f>IF(K2131="","",COUNTIF($K$7:K2131,"ﾘｽﾄ１"))</f>
        <v/>
      </c>
      <c r="N2131" s="53" t="str">
        <f t="shared" si="375"/>
        <v/>
      </c>
      <c r="O2131" s="54" t="str">
        <f t="shared" si="376"/>
        <v/>
      </c>
      <c r="P2131" s="53" t="str">
        <f t="shared" si="367"/>
        <v/>
      </c>
      <c r="Q2131" s="52" t="str">
        <f t="shared" si="368"/>
        <v/>
      </c>
      <c r="R2131" s="55" t="str">
        <f t="shared" si="369"/>
        <v/>
      </c>
      <c r="S2131" s="52" t="str">
        <f t="shared" si="377"/>
        <v/>
      </c>
      <c r="T2131" s="81" t="str">
        <f t="shared" si="370"/>
        <v/>
      </c>
      <c r="U2131" s="53" t="str">
        <f>IF(S2131="","",COUNTIF($S$7:S2131,"該当２"))</f>
        <v/>
      </c>
      <c r="V2131" s="56" t="str">
        <f t="shared" si="371"/>
        <v/>
      </c>
      <c r="W2131" s="81" t="str">
        <f t="shared" si="372"/>
        <v/>
      </c>
      <c r="X2131" s="53" t="str">
        <f>IF(V2131="","",COUNTIF($V$7:V2131,"該当３"))</f>
        <v/>
      </c>
    </row>
    <row r="2132" spans="1:24">
      <c r="A2132" s="4">
        <v>2020910003</v>
      </c>
      <c r="B2132" s="237">
        <v>20</v>
      </c>
      <c r="C2132" s="238">
        <v>209</v>
      </c>
      <c r="D2132" s="239">
        <v>10</v>
      </c>
      <c r="E2132" s="238">
        <v>3</v>
      </c>
      <c r="F2132" s="7" t="s">
        <v>511</v>
      </c>
      <c r="G2132" s="7" t="s">
        <v>2067</v>
      </c>
      <c r="H2132" s="7" t="s">
        <v>2189</v>
      </c>
      <c r="I2132" s="7" t="s">
        <v>298</v>
      </c>
      <c r="K2132" s="52" t="str">
        <f t="shared" si="373"/>
        <v/>
      </c>
      <c r="L2132" s="81" t="str">
        <f t="shared" si="374"/>
        <v/>
      </c>
      <c r="M2132" s="53" t="str">
        <f>IF(K2132="","",COUNTIF($K$7:K2132,"ﾘｽﾄ１"))</f>
        <v/>
      </c>
      <c r="N2132" s="53" t="str">
        <f t="shared" si="375"/>
        <v/>
      </c>
      <c r="O2132" s="54" t="str">
        <f t="shared" si="376"/>
        <v/>
      </c>
      <c r="P2132" s="53" t="str">
        <f t="shared" si="367"/>
        <v/>
      </c>
      <c r="Q2132" s="52" t="str">
        <f t="shared" si="368"/>
        <v/>
      </c>
      <c r="R2132" s="55" t="str">
        <f t="shared" si="369"/>
        <v/>
      </c>
      <c r="S2132" s="52" t="str">
        <f t="shared" si="377"/>
        <v/>
      </c>
      <c r="T2132" s="81" t="str">
        <f t="shared" si="370"/>
        <v/>
      </c>
      <c r="U2132" s="53" t="str">
        <f>IF(S2132="","",COUNTIF($S$7:S2132,"該当２"))</f>
        <v/>
      </c>
      <c r="V2132" s="56" t="str">
        <f t="shared" si="371"/>
        <v/>
      </c>
      <c r="W2132" s="81" t="str">
        <f t="shared" si="372"/>
        <v/>
      </c>
      <c r="X2132" s="53" t="str">
        <f>IF(V2132="","",COUNTIF($V$7:V2132,"該当３"))</f>
        <v/>
      </c>
    </row>
    <row r="2133" spans="1:24">
      <c r="A2133" s="4">
        <v>2020910004</v>
      </c>
      <c r="B2133" s="237">
        <v>20</v>
      </c>
      <c r="C2133" s="238">
        <v>209</v>
      </c>
      <c r="D2133" s="239">
        <v>10</v>
      </c>
      <c r="E2133" s="238">
        <v>4</v>
      </c>
      <c r="F2133" s="7" t="s">
        <v>511</v>
      </c>
      <c r="G2133" s="7" t="s">
        <v>2067</v>
      </c>
      <c r="H2133" s="7" t="s">
        <v>2189</v>
      </c>
      <c r="I2133" s="7" t="s">
        <v>313</v>
      </c>
      <c r="K2133" s="52" t="str">
        <f t="shared" si="373"/>
        <v/>
      </c>
      <c r="L2133" s="81" t="str">
        <f t="shared" si="374"/>
        <v/>
      </c>
      <c r="M2133" s="53" t="str">
        <f>IF(K2133="","",COUNTIF($K$7:K2133,"ﾘｽﾄ１"))</f>
        <v/>
      </c>
      <c r="N2133" s="53" t="str">
        <f t="shared" si="375"/>
        <v/>
      </c>
      <c r="O2133" s="54" t="str">
        <f t="shared" si="376"/>
        <v/>
      </c>
      <c r="P2133" s="53" t="str">
        <f t="shared" si="367"/>
        <v/>
      </c>
      <c r="Q2133" s="52" t="str">
        <f t="shared" si="368"/>
        <v/>
      </c>
      <c r="R2133" s="55" t="str">
        <f t="shared" si="369"/>
        <v/>
      </c>
      <c r="S2133" s="52" t="str">
        <f t="shared" si="377"/>
        <v/>
      </c>
      <c r="T2133" s="81" t="str">
        <f t="shared" si="370"/>
        <v/>
      </c>
      <c r="U2133" s="53" t="str">
        <f>IF(S2133="","",COUNTIF($S$7:S2133,"該当２"))</f>
        <v/>
      </c>
      <c r="V2133" s="56" t="str">
        <f t="shared" si="371"/>
        <v/>
      </c>
      <c r="W2133" s="81" t="str">
        <f t="shared" si="372"/>
        <v/>
      </c>
      <c r="X2133" s="53" t="str">
        <f>IF(V2133="","",COUNTIF($V$7:V2133,"該当３"))</f>
        <v/>
      </c>
    </row>
    <row r="2134" spans="1:24">
      <c r="A2134" s="4">
        <v>2020910005</v>
      </c>
      <c r="B2134" s="237">
        <v>20</v>
      </c>
      <c r="C2134" s="238">
        <v>209</v>
      </c>
      <c r="D2134" s="239">
        <v>10</v>
      </c>
      <c r="E2134" s="238">
        <v>5</v>
      </c>
      <c r="F2134" s="7" t="s">
        <v>511</v>
      </c>
      <c r="G2134" s="7" t="s">
        <v>2067</v>
      </c>
      <c r="H2134" s="7" t="s">
        <v>2189</v>
      </c>
      <c r="I2134" s="7" t="s">
        <v>271</v>
      </c>
      <c r="K2134" s="52" t="str">
        <f t="shared" si="373"/>
        <v/>
      </c>
      <c r="L2134" s="81" t="str">
        <f t="shared" si="374"/>
        <v/>
      </c>
      <c r="M2134" s="53" t="str">
        <f>IF(K2134="","",COUNTIF($K$7:K2134,"ﾘｽﾄ１"))</f>
        <v/>
      </c>
      <c r="N2134" s="53" t="str">
        <f t="shared" si="375"/>
        <v/>
      </c>
      <c r="O2134" s="54" t="str">
        <f t="shared" si="376"/>
        <v/>
      </c>
      <c r="P2134" s="53" t="str">
        <f t="shared" si="367"/>
        <v/>
      </c>
      <c r="Q2134" s="52" t="str">
        <f t="shared" si="368"/>
        <v/>
      </c>
      <c r="R2134" s="55" t="str">
        <f t="shared" si="369"/>
        <v/>
      </c>
      <c r="S2134" s="52" t="str">
        <f t="shared" si="377"/>
        <v/>
      </c>
      <c r="T2134" s="81" t="str">
        <f t="shared" si="370"/>
        <v/>
      </c>
      <c r="U2134" s="53" t="str">
        <f>IF(S2134="","",COUNTIF($S$7:S2134,"該当２"))</f>
        <v/>
      </c>
      <c r="V2134" s="56" t="str">
        <f t="shared" si="371"/>
        <v/>
      </c>
      <c r="W2134" s="81" t="str">
        <f t="shared" si="372"/>
        <v/>
      </c>
      <c r="X2134" s="53" t="str">
        <f>IF(V2134="","",COUNTIF($V$7:V2134,"該当３"))</f>
        <v/>
      </c>
    </row>
    <row r="2135" spans="1:24">
      <c r="A2135" s="4">
        <v>2020910006</v>
      </c>
      <c r="B2135" s="237">
        <v>20</v>
      </c>
      <c r="C2135" s="238">
        <v>209</v>
      </c>
      <c r="D2135" s="239">
        <v>10</v>
      </c>
      <c r="E2135" s="238">
        <v>6</v>
      </c>
      <c r="F2135" s="7" t="s">
        <v>511</v>
      </c>
      <c r="G2135" s="7" t="s">
        <v>2067</v>
      </c>
      <c r="H2135" s="7" t="s">
        <v>2189</v>
      </c>
      <c r="I2135" s="7" t="s">
        <v>2191</v>
      </c>
      <c r="K2135" s="52" t="str">
        <f t="shared" si="373"/>
        <v/>
      </c>
      <c r="L2135" s="81" t="str">
        <f t="shared" si="374"/>
        <v/>
      </c>
      <c r="M2135" s="53" t="str">
        <f>IF(K2135="","",COUNTIF($K$7:K2135,"ﾘｽﾄ１"))</f>
        <v/>
      </c>
      <c r="N2135" s="53" t="str">
        <f t="shared" si="375"/>
        <v/>
      </c>
      <c r="O2135" s="54" t="str">
        <f t="shared" si="376"/>
        <v/>
      </c>
      <c r="P2135" s="53" t="str">
        <f t="shared" si="367"/>
        <v/>
      </c>
      <c r="Q2135" s="52" t="str">
        <f t="shared" si="368"/>
        <v/>
      </c>
      <c r="R2135" s="55" t="str">
        <f t="shared" si="369"/>
        <v/>
      </c>
      <c r="S2135" s="52" t="str">
        <f t="shared" si="377"/>
        <v/>
      </c>
      <c r="T2135" s="81" t="str">
        <f t="shared" si="370"/>
        <v/>
      </c>
      <c r="U2135" s="53" t="str">
        <f>IF(S2135="","",COUNTIF($S$7:S2135,"該当２"))</f>
        <v/>
      </c>
      <c r="V2135" s="56" t="str">
        <f t="shared" si="371"/>
        <v/>
      </c>
      <c r="W2135" s="81" t="str">
        <f t="shared" si="372"/>
        <v/>
      </c>
      <c r="X2135" s="53" t="str">
        <f>IF(V2135="","",COUNTIF($V$7:V2135,"該当３"))</f>
        <v/>
      </c>
    </row>
    <row r="2136" spans="1:24">
      <c r="A2136" s="4">
        <v>2020910007</v>
      </c>
      <c r="B2136" s="237">
        <v>20</v>
      </c>
      <c r="C2136" s="238">
        <v>209</v>
      </c>
      <c r="D2136" s="239">
        <v>10</v>
      </c>
      <c r="E2136" s="238">
        <v>7</v>
      </c>
      <c r="F2136" s="7" t="s">
        <v>511</v>
      </c>
      <c r="G2136" s="7" t="s">
        <v>2067</v>
      </c>
      <c r="H2136" s="7" t="s">
        <v>2189</v>
      </c>
      <c r="I2136" s="7" t="s">
        <v>392</v>
      </c>
      <c r="K2136" s="52" t="str">
        <f t="shared" si="373"/>
        <v/>
      </c>
      <c r="L2136" s="81" t="str">
        <f t="shared" si="374"/>
        <v/>
      </c>
      <c r="M2136" s="53" t="str">
        <f>IF(K2136="","",COUNTIF($K$7:K2136,"ﾘｽﾄ１"))</f>
        <v/>
      </c>
      <c r="N2136" s="53" t="str">
        <f t="shared" si="375"/>
        <v/>
      </c>
      <c r="O2136" s="54" t="str">
        <f t="shared" si="376"/>
        <v/>
      </c>
      <c r="P2136" s="53" t="str">
        <f t="shared" si="367"/>
        <v/>
      </c>
      <c r="Q2136" s="52" t="str">
        <f t="shared" si="368"/>
        <v/>
      </c>
      <c r="R2136" s="55" t="str">
        <f t="shared" si="369"/>
        <v/>
      </c>
      <c r="S2136" s="52" t="str">
        <f t="shared" si="377"/>
        <v/>
      </c>
      <c r="T2136" s="81" t="str">
        <f t="shared" si="370"/>
        <v/>
      </c>
      <c r="U2136" s="53" t="str">
        <f>IF(S2136="","",COUNTIF($S$7:S2136,"該当２"))</f>
        <v/>
      </c>
      <c r="V2136" s="56" t="str">
        <f t="shared" si="371"/>
        <v/>
      </c>
      <c r="W2136" s="81" t="str">
        <f t="shared" si="372"/>
        <v/>
      </c>
      <c r="X2136" s="53" t="str">
        <f>IF(V2136="","",COUNTIF($V$7:V2136,"該当３"))</f>
        <v/>
      </c>
    </row>
    <row r="2137" spans="1:24">
      <c r="A2137" s="4">
        <v>2020910008</v>
      </c>
      <c r="B2137" s="237">
        <v>20</v>
      </c>
      <c r="C2137" s="238">
        <v>209</v>
      </c>
      <c r="D2137" s="239">
        <v>10</v>
      </c>
      <c r="E2137" s="238">
        <v>8</v>
      </c>
      <c r="F2137" s="7" t="s">
        <v>511</v>
      </c>
      <c r="G2137" s="7" t="s">
        <v>2067</v>
      </c>
      <c r="H2137" s="7" t="s">
        <v>2189</v>
      </c>
      <c r="I2137" s="7" t="s">
        <v>2192</v>
      </c>
      <c r="K2137" s="52" t="str">
        <f t="shared" si="373"/>
        <v/>
      </c>
      <c r="L2137" s="81" t="str">
        <f t="shared" si="374"/>
        <v/>
      </c>
      <c r="M2137" s="53" t="str">
        <f>IF(K2137="","",COUNTIF($K$7:K2137,"ﾘｽﾄ１"))</f>
        <v/>
      </c>
      <c r="N2137" s="53" t="str">
        <f t="shared" si="375"/>
        <v/>
      </c>
      <c r="O2137" s="54" t="str">
        <f t="shared" si="376"/>
        <v/>
      </c>
      <c r="P2137" s="53" t="str">
        <f t="shared" si="367"/>
        <v/>
      </c>
      <c r="Q2137" s="52" t="str">
        <f t="shared" si="368"/>
        <v/>
      </c>
      <c r="R2137" s="55" t="str">
        <f t="shared" si="369"/>
        <v/>
      </c>
      <c r="S2137" s="52" t="str">
        <f t="shared" si="377"/>
        <v/>
      </c>
      <c r="T2137" s="81" t="str">
        <f t="shared" si="370"/>
        <v/>
      </c>
      <c r="U2137" s="53" t="str">
        <f>IF(S2137="","",COUNTIF($S$7:S2137,"該当２"))</f>
        <v/>
      </c>
      <c r="V2137" s="56" t="str">
        <f t="shared" si="371"/>
        <v/>
      </c>
      <c r="W2137" s="81" t="str">
        <f t="shared" si="372"/>
        <v/>
      </c>
      <c r="X2137" s="53" t="str">
        <f>IF(V2137="","",COUNTIF($V$7:V2137,"該当３"))</f>
        <v/>
      </c>
    </row>
    <row r="2138" spans="1:24">
      <c r="A2138" s="4">
        <v>2020910009</v>
      </c>
      <c r="B2138" s="237">
        <v>20</v>
      </c>
      <c r="C2138" s="238">
        <v>209</v>
      </c>
      <c r="D2138" s="239">
        <v>10</v>
      </c>
      <c r="E2138" s="238">
        <v>9</v>
      </c>
      <c r="F2138" s="7" t="s">
        <v>511</v>
      </c>
      <c r="G2138" s="7" t="s">
        <v>2067</v>
      </c>
      <c r="H2138" s="7" t="s">
        <v>2189</v>
      </c>
      <c r="I2138" s="7" t="s">
        <v>2193</v>
      </c>
      <c r="K2138" s="52" t="str">
        <f t="shared" si="373"/>
        <v/>
      </c>
      <c r="L2138" s="81" t="str">
        <f t="shared" si="374"/>
        <v/>
      </c>
      <c r="M2138" s="53" t="str">
        <f>IF(K2138="","",COUNTIF($K$7:K2138,"ﾘｽﾄ１"))</f>
        <v/>
      </c>
      <c r="N2138" s="53" t="str">
        <f t="shared" si="375"/>
        <v/>
      </c>
      <c r="O2138" s="54" t="str">
        <f t="shared" si="376"/>
        <v/>
      </c>
      <c r="P2138" s="53" t="str">
        <f t="shared" si="367"/>
        <v/>
      </c>
      <c r="Q2138" s="52" t="str">
        <f t="shared" si="368"/>
        <v/>
      </c>
      <c r="R2138" s="55" t="str">
        <f t="shared" si="369"/>
        <v/>
      </c>
      <c r="S2138" s="52" t="str">
        <f t="shared" si="377"/>
        <v/>
      </c>
      <c r="T2138" s="81" t="str">
        <f t="shared" si="370"/>
        <v/>
      </c>
      <c r="U2138" s="53" t="str">
        <f>IF(S2138="","",COUNTIF($S$7:S2138,"該当２"))</f>
        <v/>
      </c>
      <c r="V2138" s="56" t="str">
        <f t="shared" si="371"/>
        <v/>
      </c>
      <c r="W2138" s="81" t="str">
        <f t="shared" si="372"/>
        <v/>
      </c>
      <c r="X2138" s="53" t="str">
        <f>IF(V2138="","",COUNTIF($V$7:V2138,"該当３"))</f>
        <v/>
      </c>
    </row>
    <row r="2139" spans="1:24">
      <c r="A2139" s="4">
        <v>2020910010</v>
      </c>
      <c r="B2139" s="237">
        <v>20</v>
      </c>
      <c r="C2139" s="238">
        <v>209</v>
      </c>
      <c r="D2139" s="239">
        <v>10</v>
      </c>
      <c r="E2139" s="238">
        <v>10</v>
      </c>
      <c r="F2139" s="7" t="s">
        <v>511</v>
      </c>
      <c r="G2139" s="7" t="s">
        <v>2067</v>
      </c>
      <c r="H2139" s="7" t="s">
        <v>2189</v>
      </c>
      <c r="I2139" s="7" t="s">
        <v>276</v>
      </c>
      <c r="K2139" s="52" t="str">
        <f t="shared" si="373"/>
        <v/>
      </c>
      <c r="L2139" s="81" t="str">
        <f t="shared" si="374"/>
        <v/>
      </c>
      <c r="M2139" s="53" t="str">
        <f>IF(K2139="","",COUNTIF($K$7:K2139,"ﾘｽﾄ１"))</f>
        <v/>
      </c>
      <c r="N2139" s="53" t="str">
        <f t="shared" si="375"/>
        <v/>
      </c>
      <c r="O2139" s="54" t="str">
        <f t="shared" si="376"/>
        <v/>
      </c>
      <c r="P2139" s="53" t="str">
        <f t="shared" si="367"/>
        <v/>
      </c>
      <c r="Q2139" s="52" t="str">
        <f t="shared" si="368"/>
        <v/>
      </c>
      <c r="R2139" s="55" t="str">
        <f t="shared" si="369"/>
        <v/>
      </c>
      <c r="S2139" s="52" t="str">
        <f t="shared" si="377"/>
        <v/>
      </c>
      <c r="T2139" s="81" t="str">
        <f t="shared" si="370"/>
        <v/>
      </c>
      <c r="U2139" s="53" t="str">
        <f>IF(S2139="","",COUNTIF($S$7:S2139,"該当２"))</f>
        <v/>
      </c>
      <c r="V2139" s="56" t="str">
        <f t="shared" si="371"/>
        <v/>
      </c>
      <c r="W2139" s="81" t="str">
        <f t="shared" si="372"/>
        <v/>
      </c>
      <c r="X2139" s="53" t="str">
        <f>IF(V2139="","",COUNTIF($V$7:V2139,"該当３"))</f>
        <v/>
      </c>
    </row>
    <row r="2140" spans="1:24">
      <c r="A2140" s="4">
        <v>2020910011</v>
      </c>
      <c r="B2140" s="237">
        <v>20</v>
      </c>
      <c r="C2140" s="238">
        <v>209</v>
      </c>
      <c r="D2140" s="239">
        <v>10</v>
      </c>
      <c r="E2140" s="238">
        <v>11</v>
      </c>
      <c r="F2140" s="7" t="s">
        <v>511</v>
      </c>
      <c r="G2140" s="7" t="s">
        <v>2067</v>
      </c>
      <c r="H2140" s="7" t="s">
        <v>2189</v>
      </c>
      <c r="I2140" s="7" t="s">
        <v>471</v>
      </c>
      <c r="K2140" s="52" t="str">
        <f t="shared" si="373"/>
        <v/>
      </c>
      <c r="L2140" s="81" t="str">
        <f t="shared" si="374"/>
        <v/>
      </c>
      <c r="M2140" s="53" t="str">
        <f>IF(K2140="","",COUNTIF($K$7:K2140,"ﾘｽﾄ１"))</f>
        <v/>
      </c>
      <c r="N2140" s="53" t="str">
        <f t="shared" si="375"/>
        <v/>
      </c>
      <c r="O2140" s="54" t="str">
        <f t="shared" si="376"/>
        <v/>
      </c>
      <c r="P2140" s="53" t="str">
        <f t="shared" si="367"/>
        <v/>
      </c>
      <c r="Q2140" s="52" t="str">
        <f t="shared" si="368"/>
        <v/>
      </c>
      <c r="R2140" s="55" t="str">
        <f t="shared" si="369"/>
        <v/>
      </c>
      <c r="S2140" s="52" t="str">
        <f t="shared" si="377"/>
        <v/>
      </c>
      <c r="T2140" s="81" t="str">
        <f t="shared" si="370"/>
        <v/>
      </c>
      <c r="U2140" s="53" t="str">
        <f>IF(S2140="","",COUNTIF($S$7:S2140,"該当２"))</f>
        <v/>
      </c>
      <c r="V2140" s="56" t="str">
        <f t="shared" si="371"/>
        <v/>
      </c>
      <c r="W2140" s="81" t="str">
        <f t="shared" si="372"/>
        <v/>
      </c>
      <c r="X2140" s="53" t="str">
        <f>IF(V2140="","",COUNTIF($V$7:V2140,"該当３"))</f>
        <v/>
      </c>
    </row>
    <row r="2141" spans="1:24">
      <c r="A2141" s="4">
        <v>2020910012</v>
      </c>
      <c r="B2141" s="237">
        <v>20</v>
      </c>
      <c r="C2141" s="238">
        <v>209</v>
      </c>
      <c r="D2141" s="239">
        <v>10</v>
      </c>
      <c r="E2141" s="238">
        <v>12</v>
      </c>
      <c r="F2141" s="7" t="s">
        <v>511</v>
      </c>
      <c r="G2141" s="7" t="s">
        <v>2067</v>
      </c>
      <c r="H2141" s="7" t="s">
        <v>2189</v>
      </c>
      <c r="I2141" s="7" t="s">
        <v>2194</v>
      </c>
      <c r="K2141" s="52" t="str">
        <f t="shared" si="373"/>
        <v/>
      </c>
      <c r="L2141" s="81" t="str">
        <f t="shared" si="374"/>
        <v/>
      </c>
      <c r="M2141" s="53" t="str">
        <f>IF(K2141="","",COUNTIF($K$7:K2141,"ﾘｽﾄ１"))</f>
        <v/>
      </c>
      <c r="N2141" s="53" t="str">
        <f t="shared" si="375"/>
        <v/>
      </c>
      <c r="O2141" s="54" t="str">
        <f t="shared" si="376"/>
        <v/>
      </c>
      <c r="P2141" s="53" t="str">
        <f t="shared" si="367"/>
        <v/>
      </c>
      <c r="Q2141" s="52" t="str">
        <f t="shared" si="368"/>
        <v/>
      </c>
      <c r="R2141" s="55" t="str">
        <f t="shared" si="369"/>
        <v/>
      </c>
      <c r="S2141" s="52" t="str">
        <f t="shared" si="377"/>
        <v/>
      </c>
      <c r="T2141" s="81" t="str">
        <f t="shared" si="370"/>
        <v/>
      </c>
      <c r="U2141" s="53" t="str">
        <f>IF(S2141="","",COUNTIF($S$7:S2141,"該当２"))</f>
        <v/>
      </c>
      <c r="V2141" s="56" t="str">
        <f t="shared" si="371"/>
        <v/>
      </c>
      <c r="W2141" s="81" t="str">
        <f t="shared" si="372"/>
        <v/>
      </c>
      <c r="X2141" s="53" t="str">
        <f>IF(V2141="","",COUNTIF($V$7:V2141,"該当３"))</f>
        <v/>
      </c>
    </row>
    <row r="2142" spans="1:24">
      <c r="A2142" s="4">
        <v>2020910013</v>
      </c>
      <c r="B2142" s="237">
        <v>20</v>
      </c>
      <c r="C2142" s="238">
        <v>209</v>
      </c>
      <c r="D2142" s="239">
        <v>10</v>
      </c>
      <c r="E2142" s="238">
        <v>13</v>
      </c>
      <c r="F2142" s="7" t="s">
        <v>511</v>
      </c>
      <c r="G2142" s="7" t="s">
        <v>2067</v>
      </c>
      <c r="H2142" s="7" t="s">
        <v>2189</v>
      </c>
      <c r="I2142" s="7" t="s">
        <v>2195</v>
      </c>
      <c r="K2142" s="52" t="str">
        <f t="shared" si="373"/>
        <v/>
      </c>
      <c r="L2142" s="81" t="str">
        <f t="shared" si="374"/>
        <v/>
      </c>
      <c r="M2142" s="53" t="str">
        <f>IF(K2142="","",COUNTIF($K$7:K2142,"ﾘｽﾄ１"))</f>
        <v/>
      </c>
      <c r="N2142" s="53" t="str">
        <f t="shared" si="375"/>
        <v/>
      </c>
      <c r="O2142" s="54" t="str">
        <f t="shared" si="376"/>
        <v/>
      </c>
      <c r="P2142" s="53" t="str">
        <f t="shared" si="367"/>
        <v/>
      </c>
      <c r="Q2142" s="52" t="str">
        <f t="shared" si="368"/>
        <v/>
      </c>
      <c r="R2142" s="55" t="str">
        <f t="shared" si="369"/>
        <v/>
      </c>
      <c r="S2142" s="52" t="str">
        <f t="shared" si="377"/>
        <v/>
      </c>
      <c r="T2142" s="81" t="str">
        <f t="shared" si="370"/>
        <v/>
      </c>
      <c r="U2142" s="53" t="str">
        <f>IF(S2142="","",COUNTIF($S$7:S2142,"該当２"))</f>
        <v/>
      </c>
      <c r="V2142" s="56" t="str">
        <f t="shared" si="371"/>
        <v/>
      </c>
      <c r="W2142" s="81" t="str">
        <f t="shared" si="372"/>
        <v/>
      </c>
      <c r="X2142" s="53" t="str">
        <f>IF(V2142="","",COUNTIF($V$7:V2142,"該当３"))</f>
        <v/>
      </c>
    </row>
    <row r="2143" spans="1:24">
      <c r="A2143" s="4">
        <v>2020910014</v>
      </c>
      <c r="B2143" s="237">
        <v>20</v>
      </c>
      <c r="C2143" s="238">
        <v>209</v>
      </c>
      <c r="D2143" s="239">
        <v>10</v>
      </c>
      <c r="E2143" s="238">
        <v>14</v>
      </c>
      <c r="F2143" s="7" t="s">
        <v>511</v>
      </c>
      <c r="G2143" s="7" t="s">
        <v>2067</v>
      </c>
      <c r="H2143" s="7" t="s">
        <v>2189</v>
      </c>
      <c r="I2143" s="7" t="s">
        <v>2196</v>
      </c>
      <c r="K2143" s="52" t="str">
        <f t="shared" si="373"/>
        <v/>
      </c>
      <c r="L2143" s="81" t="str">
        <f t="shared" si="374"/>
        <v/>
      </c>
      <c r="M2143" s="53" t="str">
        <f>IF(K2143="","",COUNTIF($K$7:K2143,"ﾘｽﾄ１"))</f>
        <v/>
      </c>
      <c r="N2143" s="53" t="str">
        <f t="shared" si="375"/>
        <v/>
      </c>
      <c r="O2143" s="54" t="str">
        <f t="shared" si="376"/>
        <v/>
      </c>
      <c r="P2143" s="53" t="str">
        <f t="shared" si="367"/>
        <v/>
      </c>
      <c r="Q2143" s="52" t="str">
        <f t="shared" si="368"/>
        <v/>
      </c>
      <c r="R2143" s="55" t="str">
        <f t="shared" si="369"/>
        <v/>
      </c>
      <c r="S2143" s="52" t="str">
        <f t="shared" si="377"/>
        <v/>
      </c>
      <c r="T2143" s="81" t="str">
        <f t="shared" si="370"/>
        <v/>
      </c>
      <c r="U2143" s="53" t="str">
        <f>IF(S2143="","",COUNTIF($S$7:S2143,"該当２"))</f>
        <v/>
      </c>
      <c r="V2143" s="56" t="str">
        <f t="shared" si="371"/>
        <v/>
      </c>
      <c r="W2143" s="81" t="str">
        <f t="shared" si="372"/>
        <v/>
      </c>
      <c r="X2143" s="53" t="str">
        <f>IF(V2143="","",COUNTIF($V$7:V2143,"該当３"))</f>
        <v/>
      </c>
    </row>
    <row r="2144" spans="1:24">
      <c r="A2144" s="4">
        <v>2020911000</v>
      </c>
      <c r="B2144" s="237">
        <v>20</v>
      </c>
      <c r="C2144" s="238">
        <v>209</v>
      </c>
      <c r="D2144" s="239">
        <v>11</v>
      </c>
      <c r="E2144" s="238">
        <v>0</v>
      </c>
      <c r="F2144" s="7" t="s">
        <v>511</v>
      </c>
      <c r="G2144" s="7" t="s">
        <v>2067</v>
      </c>
      <c r="H2144" s="7" t="s">
        <v>2197</v>
      </c>
      <c r="K2144" s="52" t="str">
        <f t="shared" si="373"/>
        <v/>
      </c>
      <c r="L2144" s="81" t="str">
        <f t="shared" si="374"/>
        <v/>
      </c>
      <c r="M2144" s="53" t="str">
        <f>IF(K2144="","",COUNTIF($K$7:K2144,"ﾘｽﾄ１"))</f>
        <v/>
      </c>
      <c r="N2144" s="53" t="str">
        <f t="shared" si="375"/>
        <v/>
      </c>
      <c r="O2144" s="54" t="str">
        <f t="shared" si="376"/>
        <v/>
      </c>
      <c r="P2144" s="53" t="str">
        <f t="shared" si="367"/>
        <v/>
      </c>
      <c r="Q2144" s="52" t="str">
        <f t="shared" si="368"/>
        <v/>
      </c>
      <c r="R2144" s="55" t="str">
        <f t="shared" si="369"/>
        <v/>
      </c>
      <c r="S2144" s="52" t="str">
        <f t="shared" si="377"/>
        <v/>
      </c>
      <c r="T2144" s="81" t="str">
        <f t="shared" si="370"/>
        <v/>
      </c>
      <c r="U2144" s="53" t="str">
        <f>IF(S2144="","",COUNTIF($S$7:S2144,"該当２"))</f>
        <v/>
      </c>
      <c r="V2144" s="56" t="str">
        <f t="shared" si="371"/>
        <v/>
      </c>
      <c r="W2144" s="81" t="str">
        <f t="shared" si="372"/>
        <v/>
      </c>
      <c r="X2144" s="53" t="str">
        <f>IF(V2144="","",COUNTIF($V$7:V2144,"該当３"))</f>
        <v/>
      </c>
    </row>
    <row r="2145" spans="1:24">
      <c r="A2145" s="4">
        <v>2020911001</v>
      </c>
      <c r="B2145" s="237">
        <v>20</v>
      </c>
      <c r="C2145" s="238">
        <v>209</v>
      </c>
      <c r="D2145" s="239">
        <v>11</v>
      </c>
      <c r="E2145" s="238">
        <v>1</v>
      </c>
      <c r="F2145" s="7" t="s">
        <v>511</v>
      </c>
      <c r="G2145" s="7" t="s">
        <v>2067</v>
      </c>
      <c r="H2145" s="7" t="s">
        <v>2197</v>
      </c>
      <c r="I2145" s="7" t="s">
        <v>309</v>
      </c>
      <c r="K2145" s="52" t="str">
        <f t="shared" si="373"/>
        <v/>
      </c>
      <c r="L2145" s="81" t="str">
        <f t="shared" si="374"/>
        <v/>
      </c>
      <c r="M2145" s="53" t="str">
        <f>IF(K2145="","",COUNTIF($K$7:K2145,"ﾘｽﾄ１"))</f>
        <v/>
      </c>
      <c r="N2145" s="53" t="str">
        <f t="shared" si="375"/>
        <v/>
      </c>
      <c r="O2145" s="54" t="str">
        <f t="shared" si="376"/>
        <v/>
      </c>
      <c r="P2145" s="53" t="str">
        <f t="shared" si="367"/>
        <v/>
      </c>
      <c r="Q2145" s="52" t="str">
        <f t="shared" si="368"/>
        <v/>
      </c>
      <c r="R2145" s="55" t="str">
        <f t="shared" si="369"/>
        <v/>
      </c>
      <c r="S2145" s="52" t="str">
        <f t="shared" si="377"/>
        <v/>
      </c>
      <c r="T2145" s="81" t="str">
        <f t="shared" si="370"/>
        <v/>
      </c>
      <c r="U2145" s="53" t="str">
        <f>IF(S2145="","",COUNTIF($S$7:S2145,"該当２"))</f>
        <v/>
      </c>
      <c r="V2145" s="56" t="str">
        <f t="shared" si="371"/>
        <v/>
      </c>
      <c r="W2145" s="81" t="str">
        <f t="shared" si="372"/>
        <v/>
      </c>
      <c r="X2145" s="53" t="str">
        <f>IF(V2145="","",COUNTIF($V$7:V2145,"該当３"))</f>
        <v/>
      </c>
    </row>
    <row r="2146" spans="1:24">
      <c r="A2146" s="4">
        <v>2020911002</v>
      </c>
      <c r="B2146" s="237">
        <v>20</v>
      </c>
      <c r="C2146" s="238">
        <v>209</v>
      </c>
      <c r="D2146" s="239">
        <v>11</v>
      </c>
      <c r="E2146" s="238">
        <v>2</v>
      </c>
      <c r="F2146" s="7" t="s">
        <v>511</v>
      </c>
      <c r="G2146" s="7" t="s">
        <v>2067</v>
      </c>
      <c r="H2146" s="7" t="s">
        <v>2197</v>
      </c>
      <c r="I2146" s="7" t="s">
        <v>2198</v>
      </c>
      <c r="K2146" s="52" t="str">
        <f t="shared" si="373"/>
        <v/>
      </c>
      <c r="L2146" s="81" t="str">
        <f t="shared" si="374"/>
        <v/>
      </c>
      <c r="M2146" s="53" t="str">
        <f>IF(K2146="","",COUNTIF($K$7:K2146,"ﾘｽﾄ１"))</f>
        <v/>
      </c>
      <c r="N2146" s="53" t="str">
        <f t="shared" si="375"/>
        <v/>
      </c>
      <c r="O2146" s="54" t="str">
        <f t="shared" si="376"/>
        <v/>
      </c>
      <c r="P2146" s="53" t="str">
        <f t="shared" si="367"/>
        <v/>
      </c>
      <c r="Q2146" s="52" t="str">
        <f t="shared" si="368"/>
        <v/>
      </c>
      <c r="R2146" s="55" t="str">
        <f t="shared" si="369"/>
        <v/>
      </c>
      <c r="S2146" s="52" t="str">
        <f t="shared" si="377"/>
        <v/>
      </c>
      <c r="T2146" s="81" t="str">
        <f t="shared" si="370"/>
        <v/>
      </c>
      <c r="U2146" s="53" t="str">
        <f>IF(S2146="","",COUNTIF($S$7:S2146,"該当２"))</f>
        <v/>
      </c>
      <c r="V2146" s="56" t="str">
        <f t="shared" si="371"/>
        <v/>
      </c>
      <c r="W2146" s="81" t="str">
        <f t="shared" si="372"/>
        <v/>
      </c>
      <c r="X2146" s="53" t="str">
        <f>IF(V2146="","",COUNTIF($V$7:V2146,"該当３"))</f>
        <v/>
      </c>
    </row>
    <row r="2147" spans="1:24">
      <c r="A2147" s="4">
        <v>2020911003</v>
      </c>
      <c r="B2147" s="237">
        <v>20</v>
      </c>
      <c r="C2147" s="238">
        <v>209</v>
      </c>
      <c r="D2147" s="239">
        <v>11</v>
      </c>
      <c r="E2147" s="238">
        <v>3</v>
      </c>
      <c r="F2147" s="7" t="s">
        <v>511</v>
      </c>
      <c r="G2147" s="7" t="s">
        <v>2067</v>
      </c>
      <c r="H2147" s="7" t="s">
        <v>2197</v>
      </c>
      <c r="I2147" s="7" t="s">
        <v>2199</v>
      </c>
      <c r="K2147" s="52" t="str">
        <f t="shared" si="373"/>
        <v/>
      </c>
      <c r="L2147" s="81" t="str">
        <f t="shared" si="374"/>
        <v/>
      </c>
      <c r="M2147" s="53" t="str">
        <f>IF(K2147="","",COUNTIF($K$7:K2147,"ﾘｽﾄ１"))</f>
        <v/>
      </c>
      <c r="N2147" s="53" t="str">
        <f t="shared" si="375"/>
        <v/>
      </c>
      <c r="O2147" s="54" t="str">
        <f t="shared" si="376"/>
        <v/>
      </c>
      <c r="P2147" s="53" t="str">
        <f t="shared" si="367"/>
        <v/>
      </c>
      <c r="Q2147" s="52" t="str">
        <f t="shared" si="368"/>
        <v/>
      </c>
      <c r="R2147" s="55" t="str">
        <f t="shared" si="369"/>
        <v/>
      </c>
      <c r="S2147" s="52" t="str">
        <f t="shared" si="377"/>
        <v/>
      </c>
      <c r="T2147" s="81" t="str">
        <f t="shared" si="370"/>
        <v/>
      </c>
      <c r="U2147" s="53" t="str">
        <f>IF(S2147="","",COUNTIF($S$7:S2147,"該当２"))</f>
        <v/>
      </c>
      <c r="V2147" s="56" t="str">
        <f t="shared" si="371"/>
        <v/>
      </c>
      <c r="W2147" s="81" t="str">
        <f t="shared" si="372"/>
        <v/>
      </c>
      <c r="X2147" s="53" t="str">
        <f>IF(V2147="","",COUNTIF($V$7:V2147,"該当３"))</f>
        <v/>
      </c>
    </row>
    <row r="2148" spans="1:24">
      <c r="A2148" s="4">
        <v>2020911004</v>
      </c>
      <c r="B2148" s="237">
        <v>20</v>
      </c>
      <c r="C2148" s="238">
        <v>209</v>
      </c>
      <c r="D2148" s="239">
        <v>11</v>
      </c>
      <c r="E2148" s="238">
        <v>4</v>
      </c>
      <c r="F2148" s="7" t="s">
        <v>511</v>
      </c>
      <c r="G2148" s="7" t="s">
        <v>2067</v>
      </c>
      <c r="H2148" s="7" t="s">
        <v>2197</v>
      </c>
      <c r="I2148" s="7" t="s">
        <v>2200</v>
      </c>
      <c r="K2148" s="52" t="str">
        <f t="shared" si="373"/>
        <v/>
      </c>
      <c r="L2148" s="81" t="str">
        <f t="shared" si="374"/>
        <v/>
      </c>
      <c r="M2148" s="53" t="str">
        <f>IF(K2148="","",COUNTIF($K$7:K2148,"ﾘｽﾄ１"))</f>
        <v/>
      </c>
      <c r="N2148" s="53" t="str">
        <f t="shared" si="375"/>
        <v/>
      </c>
      <c r="O2148" s="54" t="str">
        <f t="shared" si="376"/>
        <v/>
      </c>
      <c r="P2148" s="53" t="str">
        <f t="shared" si="367"/>
        <v/>
      </c>
      <c r="Q2148" s="52" t="str">
        <f t="shared" si="368"/>
        <v/>
      </c>
      <c r="R2148" s="55" t="str">
        <f t="shared" si="369"/>
        <v/>
      </c>
      <c r="S2148" s="52" t="str">
        <f t="shared" si="377"/>
        <v/>
      </c>
      <c r="T2148" s="81" t="str">
        <f t="shared" si="370"/>
        <v/>
      </c>
      <c r="U2148" s="53" t="str">
        <f>IF(S2148="","",COUNTIF($S$7:S2148,"該当２"))</f>
        <v/>
      </c>
      <c r="V2148" s="56" t="str">
        <f t="shared" si="371"/>
        <v/>
      </c>
      <c r="W2148" s="81" t="str">
        <f t="shared" si="372"/>
        <v/>
      </c>
      <c r="X2148" s="53" t="str">
        <f>IF(V2148="","",COUNTIF($V$7:V2148,"該当３"))</f>
        <v/>
      </c>
    </row>
    <row r="2149" spans="1:24">
      <c r="A2149" s="4">
        <v>2020911005</v>
      </c>
      <c r="B2149" s="237">
        <v>20</v>
      </c>
      <c r="C2149" s="238">
        <v>209</v>
      </c>
      <c r="D2149" s="239">
        <v>11</v>
      </c>
      <c r="E2149" s="238">
        <v>5</v>
      </c>
      <c r="F2149" s="7" t="s">
        <v>511</v>
      </c>
      <c r="G2149" s="7" t="s">
        <v>2067</v>
      </c>
      <c r="H2149" s="7" t="s">
        <v>2197</v>
      </c>
      <c r="I2149" s="7" t="s">
        <v>767</v>
      </c>
      <c r="K2149" s="52" t="str">
        <f t="shared" si="373"/>
        <v/>
      </c>
      <c r="L2149" s="81" t="str">
        <f t="shared" si="374"/>
        <v/>
      </c>
      <c r="M2149" s="53" t="str">
        <f>IF(K2149="","",COUNTIF($K$7:K2149,"ﾘｽﾄ１"))</f>
        <v/>
      </c>
      <c r="N2149" s="53" t="str">
        <f t="shared" si="375"/>
        <v/>
      </c>
      <c r="O2149" s="54" t="str">
        <f t="shared" si="376"/>
        <v/>
      </c>
      <c r="P2149" s="53" t="str">
        <f t="shared" si="367"/>
        <v/>
      </c>
      <c r="Q2149" s="52" t="str">
        <f t="shared" si="368"/>
        <v/>
      </c>
      <c r="R2149" s="55" t="str">
        <f t="shared" si="369"/>
        <v/>
      </c>
      <c r="S2149" s="52" t="str">
        <f t="shared" si="377"/>
        <v/>
      </c>
      <c r="T2149" s="81" t="str">
        <f t="shared" si="370"/>
        <v/>
      </c>
      <c r="U2149" s="53" t="str">
        <f>IF(S2149="","",COUNTIF($S$7:S2149,"該当２"))</f>
        <v/>
      </c>
      <c r="V2149" s="56" t="str">
        <f t="shared" si="371"/>
        <v/>
      </c>
      <c r="W2149" s="81" t="str">
        <f t="shared" si="372"/>
        <v/>
      </c>
      <c r="X2149" s="53" t="str">
        <f>IF(V2149="","",COUNTIF($V$7:V2149,"該当３"))</f>
        <v/>
      </c>
    </row>
    <row r="2150" spans="1:24">
      <c r="A2150" s="4">
        <v>2020911006</v>
      </c>
      <c r="B2150" s="237">
        <v>20</v>
      </c>
      <c r="C2150" s="238">
        <v>209</v>
      </c>
      <c r="D2150" s="239">
        <v>11</v>
      </c>
      <c r="E2150" s="238">
        <v>6</v>
      </c>
      <c r="F2150" s="7" t="s">
        <v>511</v>
      </c>
      <c r="G2150" s="7" t="s">
        <v>2067</v>
      </c>
      <c r="H2150" s="7" t="s">
        <v>2197</v>
      </c>
      <c r="I2150" s="7" t="s">
        <v>760</v>
      </c>
      <c r="K2150" s="52" t="str">
        <f t="shared" si="373"/>
        <v/>
      </c>
      <c r="L2150" s="81" t="str">
        <f t="shared" si="374"/>
        <v/>
      </c>
      <c r="M2150" s="53" t="str">
        <f>IF(K2150="","",COUNTIF($K$7:K2150,"ﾘｽﾄ１"))</f>
        <v/>
      </c>
      <c r="N2150" s="53" t="str">
        <f t="shared" si="375"/>
        <v/>
      </c>
      <c r="O2150" s="54" t="str">
        <f t="shared" si="376"/>
        <v/>
      </c>
      <c r="P2150" s="53" t="str">
        <f t="shared" si="367"/>
        <v/>
      </c>
      <c r="Q2150" s="52" t="str">
        <f t="shared" si="368"/>
        <v/>
      </c>
      <c r="R2150" s="55" t="str">
        <f t="shared" si="369"/>
        <v/>
      </c>
      <c r="S2150" s="52" t="str">
        <f t="shared" si="377"/>
        <v/>
      </c>
      <c r="T2150" s="81" t="str">
        <f t="shared" si="370"/>
        <v/>
      </c>
      <c r="U2150" s="53" t="str">
        <f>IF(S2150="","",COUNTIF($S$7:S2150,"該当２"))</f>
        <v/>
      </c>
      <c r="V2150" s="56" t="str">
        <f t="shared" si="371"/>
        <v/>
      </c>
      <c r="W2150" s="81" t="str">
        <f t="shared" si="372"/>
        <v/>
      </c>
      <c r="X2150" s="53" t="str">
        <f>IF(V2150="","",COUNTIF($V$7:V2150,"該当３"))</f>
        <v/>
      </c>
    </row>
    <row r="2151" spans="1:24">
      <c r="A2151" s="4">
        <v>2020911007</v>
      </c>
      <c r="B2151" s="237">
        <v>20</v>
      </c>
      <c r="C2151" s="238">
        <v>209</v>
      </c>
      <c r="D2151" s="239">
        <v>11</v>
      </c>
      <c r="E2151" s="238">
        <v>7</v>
      </c>
      <c r="F2151" s="7" t="s">
        <v>511</v>
      </c>
      <c r="G2151" s="7" t="s">
        <v>2067</v>
      </c>
      <c r="H2151" s="7" t="s">
        <v>2197</v>
      </c>
      <c r="I2151" s="7" t="s">
        <v>336</v>
      </c>
      <c r="K2151" s="52" t="str">
        <f t="shared" si="373"/>
        <v/>
      </c>
      <c r="L2151" s="81" t="str">
        <f t="shared" si="374"/>
        <v/>
      </c>
      <c r="M2151" s="53" t="str">
        <f>IF(K2151="","",COUNTIF($K$7:K2151,"ﾘｽﾄ１"))</f>
        <v/>
      </c>
      <c r="N2151" s="53" t="str">
        <f t="shared" si="375"/>
        <v/>
      </c>
      <c r="O2151" s="54" t="str">
        <f t="shared" si="376"/>
        <v/>
      </c>
      <c r="P2151" s="53" t="str">
        <f t="shared" si="367"/>
        <v/>
      </c>
      <c r="Q2151" s="52" t="str">
        <f t="shared" si="368"/>
        <v/>
      </c>
      <c r="R2151" s="55" t="str">
        <f t="shared" si="369"/>
        <v/>
      </c>
      <c r="S2151" s="52" t="str">
        <f t="shared" si="377"/>
        <v/>
      </c>
      <c r="T2151" s="81" t="str">
        <f t="shared" si="370"/>
        <v/>
      </c>
      <c r="U2151" s="53" t="str">
        <f>IF(S2151="","",COUNTIF($S$7:S2151,"該当２"))</f>
        <v/>
      </c>
      <c r="V2151" s="56" t="str">
        <f t="shared" si="371"/>
        <v/>
      </c>
      <c r="W2151" s="81" t="str">
        <f t="shared" si="372"/>
        <v/>
      </c>
      <c r="X2151" s="53" t="str">
        <f>IF(V2151="","",COUNTIF($V$7:V2151,"該当３"))</f>
        <v/>
      </c>
    </row>
    <row r="2152" spans="1:24">
      <c r="A2152" s="4">
        <v>2020912000</v>
      </c>
      <c r="B2152" s="237">
        <v>20</v>
      </c>
      <c r="C2152" s="238">
        <v>209</v>
      </c>
      <c r="D2152" s="239">
        <v>12</v>
      </c>
      <c r="E2152" s="238">
        <v>0</v>
      </c>
      <c r="F2152" s="7" t="s">
        <v>511</v>
      </c>
      <c r="G2152" s="7" t="s">
        <v>2067</v>
      </c>
      <c r="H2152" s="7" t="s">
        <v>2201</v>
      </c>
      <c r="K2152" s="52" t="str">
        <f t="shared" si="373"/>
        <v/>
      </c>
      <c r="L2152" s="81" t="str">
        <f t="shared" si="374"/>
        <v/>
      </c>
      <c r="M2152" s="53" t="str">
        <f>IF(K2152="","",COUNTIF($K$7:K2152,"ﾘｽﾄ１"))</f>
        <v/>
      </c>
      <c r="N2152" s="53" t="str">
        <f t="shared" si="375"/>
        <v/>
      </c>
      <c r="O2152" s="54" t="str">
        <f t="shared" si="376"/>
        <v/>
      </c>
      <c r="P2152" s="53" t="str">
        <f t="shared" si="367"/>
        <v/>
      </c>
      <c r="Q2152" s="52" t="str">
        <f t="shared" si="368"/>
        <v/>
      </c>
      <c r="R2152" s="55" t="str">
        <f t="shared" si="369"/>
        <v/>
      </c>
      <c r="S2152" s="52" t="str">
        <f t="shared" si="377"/>
        <v/>
      </c>
      <c r="T2152" s="81" t="str">
        <f t="shared" si="370"/>
        <v/>
      </c>
      <c r="U2152" s="53" t="str">
        <f>IF(S2152="","",COUNTIF($S$7:S2152,"該当２"))</f>
        <v/>
      </c>
      <c r="V2152" s="56" t="str">
        <f t="shared" si="371"/>
        <v/>
      </c>
      <c r="W2152" s="81" t="str">
        <f t="shared" si="372"/>
        <v/>
      </c>
      <c r="X2152" s="53" t="str">
        <f>IF(V2152="","",COUNTIF($V$7:V2152,"該当３"))</f>
        <v/>
      </c>
    </row>
    <row r="2153" spans="1:24">
      <c r="A2153" s="4">
        <v>2020912001</v>
      </c>
      <c r="B2153" s="237">
        <v>20</v>
      </c>
      <c r="C2153" s="238">
        <v>209</v>
      </c>
      <c r="D2153" s="239">
        <v>12</v>
      </c>
      <c r="E2153" s="238">
        <v>1</v>
      </c>
      <c r="F2153" s="7" t="s">
        <v>511</v>
      </c>
      <c r="G2153" s="7" t="s">
        <v>2067</v>
      </c>
      <c r="H2153" s="7" t="s">
        <v>2201</v>
      </c>
      <c r="I2153" s="7" t="s">
        <v>2202</v>
      </c>
      <c r="K2153" s="52" t="str">
        <f t="shared" si="373"/>
        <v/>
      </c>
      <c r="L2153" s="81" t="str">
        <f t="shared" si="374"/>
        <v/>
      </c>
      <c r="M2153" s="53" t="str">
        <f>IF(K2153="","",COUNTIF($K$7:K2153,"ﾘｽﾄ１"))</f>
        <v/>
      </c>
      <c r="N2153" s="53" t="str">
        <f t="shared" si="375"/>
        <v/>
      </c>
      <c r="O2153" s="54" t="str">
        <f t="shared" si="376"/>
        <v/>
      </c>
      <c r="P2153" s="53" t="str">
        <f t="shared" si="367"/>
        <v/>
      </c>
      <c r="Q2153" s="52" t="str">
        <f t="shared" si="368"/>
        <v/>
      </c>
      <c r="R2153" s="55" t="str">
        <f t="shared" si="369"/>
        <v/>
      </c>
      <c r="S2153" s="52" t="str">
        <f t="shared" si="377"/>
        <v/>
      </c>
      <c r="T2153" s="81" t="str">
        <f t="shared" si="370"/>
        <v/>
      </c>
      <c r="U2153" s="53" t="str">
        <f>IF(S2153="","",COUNTIF($S$7:S2153,"該当２"))</f>
        <v/>
      </c>
      <c r="V2153" s="56" t="str">
        <f t="shared" si="371"/>
        <v/>
      </c>
      <c r="W2153" s="81" t="str">
        <f t="shared" si="372"/>
        <v/>
      </c>
      <c r="X2153" s="53" t="str">
        <f>IF(V2153="","",COUNTIF($V$7:V2153,"該当３"))</f>
        <v/>
      </c>
    </row>
    <row r="2154" spans="1:24">
      <c r="A2154" s="4">
        <v>2020912002</v>
      </c>
      <c r="B2154" s="237">
        <v>20</v>
      </c>
      <c r="C2154" s="238">
        <v>209</v>
      </c>
      <c r="D2154" s="239">
        <v>12</v>
      </c>
      <c r="E2154" s="238">
        <v>2</v>
      </c>
      <c r="F2154" s="7" t="s">
        <v>511</v>
      </c>
      <c r="G2154" s="7" t="s">
        <v>2067</v>
      </c>
      <c r="H2154" s="7" t="s">
        <v>2201</v>
      </c>
      <c r="I2154" s="7" t="s">
        <v>2203</v>
      </c>
      <c r="K2154" s="52" t="str">
        <f t="shared" si="373"/>
        <v/>
      </c>
      <c r="L2154" s="81" t="str">
        <f t="shared" si="374"/>
        <v/>
      </c>
      <c r="M2154" s="53" t="str">
        <f>IF(K2154="","",COUNTIF($K$7:K2154,"ﾘｽﾄ１"))</f>
        <v/>
      </c>
      <c r="N2154" s="53" t="str">
        <f t="shared" si="375"/>
        <v/>
      </c>
      <c r="O2154" s="54" t="str">
        <f t="shared" si="376"/>
        <v/>
      </c>
      <c r="P2154" s="53" t="str">
        <f t="shared" si="367"/>
        <v/>
      </c>
      <c r="Q2154" s="52" t="str">
        <f t="shared" si="368"/>
        <v/>
      </c>
      <c r="R2154" s="55" t="str">
        <f t="shared" si="369"/>
        <v/>
      </c>
      <c r="S2154" s="52" t="str">
        <f t="shared" si="377"/>
        <v/>
      </c>
      <c r="T2154" s="81" t="str">
        <f t="shared" si="370"/>
        <v/>
      </c>
      <c r="U2154" s="53" t="str">
        <f>IF(S2154="","",COUNTIF($S$7:S2154,"該当２"))</f>
        <v/>
      </c>
      <c r="V2154" s="56" t="str">
        <f t="shared" si="371"/>
        <v/>
      </c>
      <c r="W2154" s="81" t="str">
        <f t="shared" si="372"/>
        <v/>
      </c>
      <c r="X2154" s="53" t="str">
        <f>IF(V2154="","",COUNTIF($V$7:V2154,"該当３"))</f>
        <v/>
      </c>
    </row>
    <row r="2155" spans="1:24">
      <c r="A2155" s="4">
        <v>2020912003</v>
      </c>
      <c r="B2155" s="237">
        <v>20</v>
      </c>
      <c r="C2155" s="238">
        <v>209</v>
      </c>
      <c r="D2155" s="239">
        <v>12</v>
      </c>
      <c r="E2155" s="238">
        <v>3</v>
      </c>
      <c r="F2155" s="7" t="s">
        <v>511</v>
      </c>
      <c r="G2155" s="7" t="s">
        <v>2067</v>
      </c>
      <c r="H2155" s="7" t="s">
        <v>2201</v>
      </c>
      <c r="I2155" s="7" t="s">
        <v>331</v>
      </c>
      <c r="K2155" s="52" t="str">
        <f t="shared" si="373"/>
        <v/>
      </c>
      <c r="L2155" s="81" t="str">
        <f t="shared" si="374"/>
        <v/>
      </c>
      <c r="M2155" s="53" t="str">
        <f>IF(K2155="","",COUNTIF($K$7:K2155,"ﾘｽﾄ１"))</f>
        <v/>
      </c>
      <c r="N2155" s="53" t="str">
        <f t="shared" si="375"/>
        <v/>
      </c>
      <c r="O2155" s="54" t="str">
        <f t="shared" si="376"/>
        <v/>
      </c>
      <c r="P2155" s="53" t="str">
        <f t="shared" si="367"/>
        <v/>
      </c>
      <c r="Q2155" s="52" t="str">
        <f t="shared" si="368"/>
        <v/>
      </c>
      <c r="R2155" s="55" t="str">
        <f t="shared" si="369"/>
        <v/>
      </c>
      <c r="S2155" s="52" t="str">
        <f t="shared" si="377"/>
        <v/>
      </c>
      <c r="T2155" s="81" t="str">
        <f t="shared" si="370"/>
        <v/>
      </c>
      <c r="U2155" s="53" t="str">
        <f>IF(S2155="","",COUNTIF($S$7:S2155,"該当２"))</f>
        <v/>
      </c>
      <c r="V2155" s="56" t="str">
        <f t="shared" si="371"/>
        <v/>
      </c>
      <c r="W2155" s="81" t="str">
        <f t="shared" si="372"/>
        <v/>
      </c>
      <c r="X2155" s="53" t="str">
        <f>IF(V2155="","",COUNTIF($V$7:V2155,"該当３"))</f>
        <v/>
      </c>
    </row>
    <row r="2156" spans="1:24">
      <c r="A2156" s="4">
        <v>2020912004</v>
      </c>
      <c r="B2156" s="237">
        <v>20</v>
      </c>
      <c r="C2156" s="238">
        <v>209</v>
      </c>
      <c r="D2156" s="239">
        <v>12</v>
      </c>
      <c r="E2156" s="238">
        <v>4</v>
      </c>
      <c r="F2156" s="7" t="s">
        <v>511</v>
      </c>
      <c r="G2156" s="7" t="s">
        <v>2067</v>
      </c>
      <c r="H2156" s="7" t="s">
        <v>2201</v>
      </c>
      <c r="I2156" s="7" t="s">
        <v>2204</v>
      </c>
      <c r="K2156" s="52" t="str">
        <f t="shared" si="373"/>
        <v/>
      </c>
      <c r="L2156" s="81" t="str">
        <f t="shared" si="374"/>
        <v/>
      </c>
      <c r="M2156" s="53" t="str">
        <f>IF(K2156="","",COUNTIF($K$7:K2156,"ﾘｽﾄ１"))</f>
        <v/>
      </c>
      <c r="N2156" s="53" t="str">
        <f t="shared" si="375"/>
        <v/>
      </c>
      <c r="O2156" s="54" t="str">
        <f t="shared" si="376"/>
        <v/>
      </c>
      <c r="P2156" s="53" t="str">
        <f t="shared" si="367"/>
        <v/>
      </c>
      <c r="Q2156" s="52" t="str">
        <f t="shared" si="368"/>
        <v/>
      </c>
      <c r="R2156" s="55" t="str">
        <f t="shared" si="369"/>
        <v/>
      </c>
      <c r="S2156" s="52" t="str">
        <f t="shared" si="377"/>
        <v/>
      </c>
      <c r="T2156" s="81" t="str">
        <f t="shared" si="370"/>
        <v/>
      </c>
      <c r="U2156" s="53" t="str">
        <f>IF(S2156="","",COUNTIF($S$7:S2156,"該当２"))</f>
        <v/>
      </c>
      <c r="V2156" s="56" t="str">
        <f t="shared" si="371"/>
        <v/>
      </c>
      <c r="W2156" s="81" t="str">
        <f t="shared" si="372"/>
        <v/>
      </c>
      <c r="X2156" s="53" t="str">
        <f>IF(V2156="","",COUNTIF($V$7:V2156,"該当３"))</f>
        <v/>
      </c>
    </row>
    <row r="2157" spans="1:24">
      <c r="A2157" s="4">
        <v>2020912005</v>
      </c>
      <c r="B2157" s="237">
        <v>20</v>
      </c>
      <c r="C2157" s="238">
        <v>209</v>
      </c>
      <c r="D2157" s="239">
        <v>12</v>
      </c>
      <c r="E2157" s="238">
        <v>5</v>
      </c>
      <c r="F2157" s="7" t="s">
        <v>511</v>
      </c>
      <c r="G2157" s="7" t="s">
        <v>2067</v>
      </c>
      <c r="H2157" s="7" t="s">
        <v>2201</v>
      </c>
      <c r="I2157" s="7" t="s">
        <v>391</v>
      </c>
      <c r="K2157" s="52" t="str">
        <f t="shared" si="373"/>
        <v/>
      </c>
      <c r="L2157" s="81" t="str">
        <f t="shared" si="374"/>
        <v/>
      </c>
      <c r="M2157" s="53" t="str">
        <f>IF(K2157="","",COUNTIF($K$7:K2157,"ﾘｽﾄ１"))</f>
        <v/>
      </c>
      <c r="N2157" s="53" t="str">
        <f t="shared" si="375"/>
        <v/>
      </c>
      <c r="O2157" s="54" t="str">
        <f t="shared" si="376"/>
        <v/>
      </c>
      <c r="P2157" s="53" t="str">
        <f t="shared" si="367"/>
        <v/>
      </c>
      <c r="Q2157" s="52" t="str">
        <f t="shared" si="368"/>
        <v/>
      </c>
      <c r="R2157" s="55" t="str">
        <f t="shared" si="369"/>
        <v/>
      </c>
      <c r="S2157" s="52" t="str">
        <f t="shared" si="377"/>
        <v/>
      </c>
      <c r="T2157" s="81" t="str">
        <f t="shared" si="370"/>
        <v/>
      </c>
      <c r="U2157" s="53" t="str">
        <f>IF(S2157="","",COUNTIF($S$7:S2157,"該当２"))</f>
        <v/>
      </c>
      <c r="V2157" s="56" t="str">
        <f t="shared" si="371"/>
        <v/>
      </c>
      <c r="W2157" s="81" t="str">
        <f t="shared" si="372"/>
        <v/>
      </c>
      <c r="X2157" s="53" t="str">
        <f>IF(V2157="","",COUNTIF($V$7:V2157,"該当３"))</f>
        <v/>
      </c>
    </row>
    <row r="2158" spans="1:24">
      <c r="A2158" s="4">
        <v>2020912006</v>
      </c>
      <c r="B2158" s="237">
        <v>20</v>
      </c>
      <c r="C2158" s="238">
        <v>209</v>
      </c>
      <c r="D2158" s="239">
        <v>12</v>
      </c>
      <c r="E2158" s="238">
        <v>6</v>
      </c>
      <c r="F2158" s="7" t="s">
        <v>511</v>
      </c>
      <c r="G2158" s="7" t="s">
        <v>2067</v>
      </c>
      <c r="H2158" s="7" t="s">
        <v>2201</v>
      </c>
      <c r="I2158" s="7" t="s">
        <v>2205</v>
      </c>
      <c r="K2158" s="52" t="str">
        <f t="shared" si="373"/>
        <v/>
      </c>
      <c r="L2158" s="81" t="str">
        <f t="shared" si="374"/>
        <v/>
      </c>
      <c r="M2158" s="53" t="str">
        <f>IF(K2158="","",COUNTIF($K$7:K2158,"ﾘｽﾄ１"))</f>
        <v/>
      </c>
      <c r="N2158" s="53" t="str">
        <f t="shared" si="375"/>
        <v/>
      </c>
      <c r="O2158" s="54" t="str">
        <f t="shared" si="376"/>
        <v/>
      </c>
      <c r="P2158" s="53" t="str">
        <f t="shared" si="367"/>
        <v/>
      </c>
      <c r="Q2158" s="52" t="str">
        <f t="shared" si="368"/>
        <v/>
      </c>
      <c r="R2158" s="55" t="str">
        <f t="shared" si="369"/>
        <v/>
      </c>
      <c r="S2158" s="52" t="str">
        <f t="shared" si="377"/>
        <v/>
      </c>
      <c r="T2158" s="81" t="str">
        <f t="shared" si="370"/>
        <v/>
      </c>
      <c r="U2158" s="53" t="str">
        <f>IF(S2158="","",COUNTIF($S$7:S2158,"該当２"))</f>
        <v/>
      </c>
      <c r="V2158" s="56" t="str">
        <f t="shared" si="371"/>
        <v/>
      </c>
      <c r="W2158" s="81" t="str">
        <f t="shared" si="372"/>
        <v/>
      </c>
      <c r="X2158" s="53" t="str">
        <f>IF(V2158="","",COUNTIF($V$7:V2158,"該当３"))</f>
        <v/>
      </c>
    </row>
    <row r="2159" spans="1:24">
      <c r="A2159" s="4">
        <v>2020913000</v>
      </c>
      <c r="B2159" s="237">
        <v>20</v>
      </c>
      <c r="C2159" s="238">
        <v>209</v>
      </c>
      <c r="D2159" s="239">
        <v>13</v>
      </c>
      <c r="E2159" s="238">
        <v>0</v>
      </c>
      <c r="F2159" s="7" t="s">
        <v>511</v>
      </c>
      <c r="G2159" s="7" t="s">
        <v>2067</v>
      </c>
      <c r="H2159" s="7" t="s">
        <v>2206</v>
      </c>
      <c r="K2159" s="52" t="str">
        <f t="shared" si="373"/>
        <v/>
      </c>
      <c r="L2159" s="81" t="str">
        <f t="shared" si="374"/>
        <v/>
      </c>
      <c r="M2159" s="53" t="str">
        <f>IF(K2159="","",COUNTIF($K$7:K2159,"ﾘｽﾄ１"))</f>
        <v/>
      </c>
      <c r="N2159" s="53" t="str">
        <f t="shared" si="375"/>
        <v/>
      </c>
      <c r="O2159" s="54" t="str">
        <f t="shared" si="376"/>
        <v/>
      </c>
      <c r="P2159" s="53" t="str">
        <f t="shared" si="367"/>
        <v/>
      </c>
      <c r="Q2159" s="52" t="str">
        <f t="shared" si="368"/>
        <v/>
      </c>
      <c r="R2159" s="55" t="str">
        <f t="shared" si="369"/>
        <v/>
      </c>
      <c r="S2159" s="52" t="str">
        <f t="shared" si="377"/>
        <v/>
      </c>
      <c r="T2159" s="81" t="str">
        <f t="shared" si="370"/>
        <v/>
      </c>
      <c r="U2159" s="53" t="str">
        <f>IF(S2159="","",COUNTIF($S$7:S2159,"該当２"))</f>
        <v/>
      </c>
      <c r="V2159" s="56" t="str">
        <f t="shared" si="371"/>
        <v/>
      </c>
      <c r="W2159" s="81" t="str">
        <f t="shared" si="372"/>
        <v/>
      </c>
      <c r="X2159" s="53" t="str">
        <f>IF(V2159="","",COUNTIF($V$7:V2159,"該当３"))</f>
        <v/>
      </c>
    </row>
    <row r="2160" spans="1:24">
      <c r="A2160" s="4">
        <v>2020913001</v>
      </c>
      <c r="B2160" s="237">
        <v>20</v>
      </c>
      <c r="C2160" s="238">
        <v>209</v>
      </c>
      <c r="D2160" s="239">
        <v>13</v>
      </c>
      <c r="E2160" s="238">
        <v>1</v>
      </c>
      <c r="F2160" s="7" t="s">
        <v>511</v>
      </c>
      <c r="G2160" s="7" t="s">
        <v>2067</v>
      </c>
      <c r="H2160" s="7" t="s">
        <v>2206</v>
      </c>
      <c r="I2160" s="7" t="s">
        <v>2207</v>
      </c>
      <c r="K2160" s="52" t="str">
        <f t="shared" si="373"/>
        <v/>
      </c>
      <c r="L2160" s="81" t="str">
        <f t="shared" si="374"/>
        <v/>
      </c>
      <c r="M2160" s="53" t="str">
        <f>IF(K2160="","",COUNTIF($K$7:K2160,"ﾘｽﾄ１"))</f>
        <v/>
      </c>
      <c r="N2160" s="53" t="str">
        <f t="shared" si="375"/>
        <v/>
      </c>
      <c r="O2160" s="54" t="str">
        <f t="shared" si="376"/>
        <v/>
      </c>
      <c r="P2160" s="53" t="str">
        <f t="shared" si="367"/>
        <v/>
      </c>
      <c r="Q2160" s="52" t="str">
        <f t="shared" si="368"/>
        <v/>
      </c>
      <c r="R2160" s="55" t="str">
        <f t="shared" si="369"/>
        <v/>
      </c>
      <c r="S2160" s="52" t="str">
        <f t="shared" si="377"/>
        <v/>
      </c>
      <c r="T2160" s="81" t="str">
        <f t="shared" si="370"/>
        <v/>
      </c>
      <c r="U2160" s="53" t="str">
        <f>IF(S2160="","",COUNTIF($S$7:S2160,"該当２"))</f>
        <v/>
      </c>
      <c r="V2160" s="56" t="str">
        <f t="shared" si="371"/>
        <v/>
      </c>
      <c r="W2160" s="81" t="str">
        <f t="shared" si="372"/>
        <v/>
      </c>
      <c r="X2160" s="53" t="str">
        <f>IF(V2160="","",COUNTIF($V$7:V2160,"該当３"))</f>
        <v/>
      </c>
    </row>
    <row r="2161" spans="1:24">
      <c r="A2161" s="4">
        <v>2020913002</v>
      </c>
      <c r="B2161" s="237">
        <v>20</v>
      </c>
      <c r="C2161" s="238">
        <v>209</v>
      </c>
      <c r="D2161" s="239">
        <v>13</v>
      </c>
      <c r="E2161" s="238">
        <v>2</v>
      </c>
      <c r="F2161" s="7" t="s">
        <v>511</v>
      </c>
      <c r="G2161" s="7" t="s">
        <v>2067</v>
      </c>
      <c r="H2161" s="7" t="s">
        <v>2206</v>
      </c>
      <c r="I2161" s="7" t="s">
        <v>2208</v>
      </c>
      <c r="K2161" s="52" t="str">
        <f t="shared" si="373"/>
        <v/>
      </c>
      <c r="L2161" s="81" t="str">
        <f t="shared" si="374"/>
        <v/>
      </c>
      <c r="M2161" s="53" t="str">
        <f>IF(K2161="","",COUNTIF($K$7:K2161,"ﾘｽﾄ１"))</f>
        <v/>
      </c>
      <c r="N2161" s="53" t="str">
        <f t="shared" si="375"/>
        <v/>
      </c>
      <c r="O2161" s="54" t="str">
        <f t="shared" si="376"/>
        <v/>
      </c>
      <c r="P2161" s="53" t="str">
        <f t="shared" si="367"/>
        <v/>
      </c>
      <c r="Q2161" s="52" t="str">
        <f t="shared" si="368"/>
        <v/>
      </c>
      <c r="R2161" s="55" t="str">
        <f t="shared" si="369"/>
        <v/>
      </c>
      <c r="S2161" s="52" t="str">
        <f t="shared" si="377"/>
        <v/>
      </c>
      <c r="T2161" s="81" t="str">
        <f t="shared" si="370"/>
        <v/>
      </c>
      <c r="U2161" s="53" t="str">
        <f>IF(S2161="","",COUNTIF($S$7:S2161,"該当２"))</f>
        <v/>
      </c>
      <c r="V2161" s="56" t="str">
        <f t="shared" si="371"/>
        <v/>
      </c>
      <c r="W2161" s="81" t="str">
        <f t="shared" si="372"/>
        <v/>
      </c>
      <c r="X2161" s="53" t="str">
        <f>IF(V2161="","",COUNTIF($V$7:V2161,"該当３"))</f>
        <v/>
      </c>
    </row>
    <row r="2162" spans="1:24">
      <c r="A2162" s="4">
        <v>2020913003</v>
      </c>
      <c r="B2162" s="237">
        <v>20</v>
      </c>
      <c r="C2162" s="238">
        <v>209</v>
      </c>
      <c r="D2162" s="239">
        <v>13</v>
      </c>
      <c r="E2162" s="238">
        <v>3</v>
      </c>
      <c r="F2162" s="7" t="s">
        <v>511</v>
      </c>
      <c r="G2162" s="7" t="s">
        <v>2067</v>
      </c>
      <c r="H2162" s="7" t="s">
        <v>2206</v>
      </c>
      <c r="I2162" s="7" t="s">
        <v>2209</v>
      </c>
      <c r="K2162" s="52" t="str">
        <f t="shared" si="373"/>
        <v/>
      </c>
      <c r="L2162" s="81" t="str">
        <f t="shared" si="374"/>
        <v/>
      </c>
      <c r="M2162" s="53" t="str">
        <f>IF(K2162="","",COUNTIF($K$7:K2162,"ﾘｽﾄ１"))</f>
        <v/>
      </c>
      <c r="N2162" s="53" t="str">
        <f t="shared" si="375"/>
        <v/>
      </c>
      <c r="O2162" s="54" t="str">
        <f t="shared" si="376"/>
        <v/>
      </c>
      <c r="P2162" s="53" t="str">
        <f t="shared" si="367"/>
        <v/>
      </c>
      <c r="Q2162" s="52" t="str">
        <f t="shared" si="368"/>
        <v/>
      </c>
      <c r="R2162" s="55" t="str">
        <f t="shared" si="369"/>
        <v/>
      </c>
      <c r="S2162" s="52" t="str">
        <f t="shared" si="377"/>
        <v/>
      </c>
      <c r="T2162" s="81" t="str">
        <f t="shared" si="370"/>
        <v/>
      </c>
      <c r="U2162" s="53" t="str">
        <f>IF(S2162="","",COUNTIF($S$7:S2162,"該当２"))</f>
        <v/>
      </c>
      <c r="V2162" s="56" t="str">
        <f t="shared" si="371"/>
        <v/>
      </c>
      <c r="W2162" s="81" t="str">
        <f t="shared" si="372"/>
        <v/>
      </c>
      <c r="X2162" s="53" t="str">
        <f>IF(V2162="","",COUNTIF($V$7:V2162,"該当３"))</f>
        <v/>
      </c>
    </row>
    <row r="2163" spans="1:24">
      <c r="A2163" s="4">
        <v>2020913004</v>
      </c>
      <c r="B2163" s="237">
        <v>20</v>
      </c>
      <c r="C2163" s="238">
        <v>209</v>
      </c>
      <c r="D2163" s="239">
        <v>13</v>
      </c>
      <c r="E2163" s="238">
        <v>4</v>
      </c>
      <c r="F2163" s="7" t="s">
        <v>511</v>
      </c>
      <c r="G2163" s="7" t="s">
        <v>2067</v>
      </c>
      <c r="H2163" s="7" t="s">
        <v>2206</v>
      </c>
      <c r="I2163" s="7" t="s">
        <v>2210</v>
      </c>
      <c r="K2163" s="52" t="str">
        <f t="shared" si="373"/>
        <v/>
      </c>
      <c r="L2163" s="81" t="str">
        <f t="shared" si="374"/>
        <v/>
      </c>
      <c r="M2163" s="53" t="str">
        <f>IF(K2163="","",COUNTIF($K$7:K2163,"ﾘｽﾄ１"))</f>
        <v/>
      </c>
      <c r="N2163" s="53" t="str">
        <f t="shared" si="375"/>
        <v/>
      </c>
      <c r="O2163" s="54" t="str">
        <f t="shared" si="376"/>
        <v/>
      </c>
      <c r="P2163" s="53" t="str">
        <f t="shared" si="367"/>
        <v/>
      </c>
      <c r="Q2163" s="52" t="str">
        <f t="shared" si="368"/>
        <v/>
      </c>
      <c r="R2163" s="55" t="str">
        <f t="shared" si="369"/>
        <v/>
      </c>
      <c r="S2163" s="52" t="str">
        <f t="shared" si="377"/>
        <v/>
      </c>
      <c r="T2163" s="81" t="str">
        <f t="shared" si="370"/>
        <v/>
      </c>
      <c r="U2163" s="53" t="str">
        <f>IF(S2163="","",COUNTIF($S$7:S2163,"該当２"))</f>
        <v/>
      </c>
      <c r="V2163" s="56" t="str">
        <f t="shared" si="371"/>
        <v/>
      </c>
      <c r="W2163" s="81" t="str">
        <f t="shared" si="372"/>
        <v/>
      </c>
      <c r="X2163" s="53" t="str">
        <f>IF(V2163="","",COUNTIF($V$7:V2163,"該当３"))</f>
        <v/>
      </c>
    </row>
    <row r="2164" spans="1:24">
      <c r="A2164" s="4">
        <v>2020913005</v>
      </c>
      <c r="B2164" s="237">
        <v>20</v>
      </c>
      <c r="C2164" s="238">
        <v>209</v>
      </c>
      <c r="D2164" s="239">
        <v>13</v>
      </c>
      <c r="E2164" s="238">
        <v>5</v>
      </c>
      <c r="F2164" s="7" t="s">
        <v>511</v>
      </c>
      <c r="G2164" s="7" t="s">
        <v>2067</v>
      </c>
      <c r="H2164" s="7" t="s">
        <v>2206</v>
      </c>
      <c r="I2164" s="7" t="s">
        <v>2211</v>
      </c>
      <c r="K2164" s="52" t="str">
        <f t="shared" si="373"/>
        <v/>
      </c>
      <c r="L2164" s="81" t="str">
        <f t="shared" si="374"/>
        <v/>
      </c>
      <c r="M2164" s="53" t="str">
        <f>IF(K2164="","",COUNTIF($K$7:K2164,"ﾘｽﾄ１"))</f>
        <v/>
      </c>
      <c r="N2164" s="53" t="str">
        <f t="shared" si="375"/>
        <v/>
      </c>
      <c r="O2164" s="54" t="str">
        <f t="shared" si="376"/>
        <v/>
      </c>
      <c r="P2164" s="53" t="str">
        <f t="shared" si="367"/>
        <v/>
      </c>
      <c r="Q2164" s="52" t="str">
        <f t="shared" si="368"/>
        <v/>
      </c>
      <c r="R2164" s="55" t="str">
        <f t="shared" si="369"/>
        <v/>
      </c>
      <c r="S2164" s="52" t="str">
        <f t="shared" si="377"/>
        <v/>
      </c>
      <c r="T2164" s="81" t="str">
        <f t="shared" si="370"/>
        <v/>
      </c>
      <c r="U2164" s="53" t="str">
        <f>IF(S2164="","",COUNTIF($S$7:S2164,"該当２"))</f>
        <v/>
      </c>
      <c r="V2164" s="56" t="str">
        <f t="shared" si="371"/>
        <v/>
      </c>
      <c r="W2164" s="81" t="str">
        <f t="shared" si="372"/>
        <v/>
      </c>
      <c r="X2164" s="53" t="str">
        <f>IF(V2164="","",COUNTIF($V$7:V2164,"該当３"))</f>
        <v/>
      </c>
    </row>
    <row r="2165" spans="1:24">
      <c r="A2165" s="4">
        <v>2020913006</v>
      </c>
      <c r="B2165" s="237">
        <v>20</v>
      </c>
      <c r="C2165" s="238">
        <v>209</v>
      </c>
      <c r="D2165" s="239">
        <v>13</v>
      </c>
      <c r="E2165" s="238">
        <v>6</v>
      </c>
      <c r="F2165" s="7" t="s">
        <v>511</v>
      </c>
      <c r="G2165" s="7" t="s">
        <v>2067</v>
      </c>
      <c r="H2165" s="7" t="s">
        <v>2206</v>
      </c>
      <c r="I2165" s="7" t="s">
        <v>386</v>
      </c>
      <c r="K2165" s="52" t="str">
        <f t="shared" si="373"/>
        <v/>
      </c>
      <c r="L2165" s="81" t="str">
        <f t="shared" si="374"/>
        <v/>
      </c>
      <c r="M2165" s="53" t="str">
        <f>IF(K2165="","",COUNTIF($K$7:K2165,"ﾘｽﾄ１"))</f>
        <v/>
      </c>
      <c r="N2165" s="53" t="str">
        <f t="shared" si="375"/>
        <v/>
      </c>
      <c r="O2165" s="54" t="str">
        <f t="shared" si="376"/>
        <v/>
      </c>
      <c r="P2165" s="53" t="str">
        <f t="shared" si="367"/>
        <v/>
      </c>
      <c r="Q2165" s="52" t="str">
        <f t="shared" si="368"/>
        <v/>
      </c>
      <c r="R2165" s="55" t="str">
        <f t="shared" si="369"/>
        <v/>
      </c>
      <c r="S2165" s="52" t="str">
        <f t="shared" si="377"/>
        <v/>
      </c>
      <c r="T2165" s="81" t="str">
        <f t="shared" si="370"/>
        <v/>
      </c>
      <c r="U2165" s="53" t="str">
        <f>IF(S2165="","",COUNTIF($S$7:S2165,"該当２"))</f>
        <v/>
      </c>
      <c r="V2165" s="56" t="str">
        <f t="shared" si="371"/>
        <v/>
      </c>
      <c r="W2165" s="81" t="str">
        <f t="shared" si="372"/>
        <v/>
      </c>
      <c r="X2165" s="53" t="str">
        <f>IF(V2165="","",COUNTIF($V$7:V2165,"該当３"))</f>
        <v/>
      </c>
    </row>
    <row r="2166" spans="1:24">
      <c r="A2166" s="4">
        <v>2020913007</v>
      </c>
      <c r="B2166" s="237">
        <v>20</v>
      </c>
      <c r="C2166" s="238">
        <v>209</v>
      </c>
      <c r="D2166" s="239">
        <v>13</v>
      </c>
      <c r="E2166" s="238">
        <v>7</v>
      </c>
      <c r="F2166" s="7" t="s">
        <v>511</v>
      </c>
      <c r="G2166" s="7" t="s">
        <v>2067</v>
      </c>
      <c r="H2166" s="7" t="s">
        <v>2206</v>
      </c>
      <c r="I2166" s="7" t="s">
        <v>2212</v>
      </c>
      <c r="K2166" s="52" t="str">
        <f t="shared" si="373"/>
        <v/>
      </c>
      <c r="L2166" s="81" t="str">
        <f t="shared" si="374"/>
        <v/>
      </c>
      <c r="M2166" s="53" t="str">
        <f>IF(K2166="","",COUNTIF($K$7:K2166,"ﾘｽﾄ１"))</f>
        <v/>
      </c>
      <c r="N2166" s="53" t="str">
        <f t="shared" si="375"/>
        <v/>
      </c>
      <c r="O2166" s="54" t="str">
        <f t="shared" si="376"/>
        <v/>
      </c>
      <c r="P2166" s="53" t="str">
        <f t="shared" si="367"/>
        <v/>
      </c>
      <c r="Q2166" s="52" t="str">
        <f t="shared" si="368"/>
        <v/>
      </c>
      <c r="R2166" s="55" t="str">
        <f t="shared" si="369"/>
        <v/>
      </c>
      <c r="S2166" s="52" t="str">
        <f t="shared" si="377"/>
        <v/>
      </c>
      <c r="T2166" s="81" t="str">
        <f t="shared" si="370"/>
        <v/>
      </c>
      <c r="U2166" s="53" t="str">
        <f>IF(S2166="","",COUNTIF($S$7:S2166,"該当２"))</f>
        <v/>
      </c>
      <c r="V2166" s="56" t="str">
        <f t="shared" si="371"/>
        <v/>
      </c>
      <c r="W2166" s="81" t="str">
        <f t="shared" si="372"/>
        <v/>
      </c>
      <c r="X2166" s="53" t="str">
        <f>IF(V2166="","",COUNTIF($V$7:V2166,"該当３"))</f>
        <v/>
      </c>
    </row>
    <row r="2167" spans="1:24">
      <c r="A2167" s="4">
        <v>2020913008</v>
      </c>
      <c r="B2167" s="237">
        <v>20</v>
      </c>
      <c r="C2167" s="238">
        <v>209</v>
      </c>
      <c r="D2167" s="239">
        <v>13</v>
      </c>
      <c r="E2167" s="238">
        <v>8</v>
      </c>
      <c r="F2167" s="7" t="s">
        <v>511</v>
      </c>
      <c r="G2167" s="7" t="s">
        <v>2067</v>
      </c>
      <c r="H2167" s="7" t="s">
        <v>2206</v>
      </c>
      <c r="I2167" s="7" t="s">
        <v>565</v>
      </c>
      <c r="K2167" s="52" t="str">
        <f t="shared" si="373"/>
        <v/>
      </c>
      <c r="L2167" s="81" t="str">
        <f t="shared" si="374"/>
        <v/>
      </c>
      <c r="M2167" s="53" t="str">
        <f>IF(K2167="","",COUNTIF($K$7:K2167,"ﾘｽﾄ１"))</f>
        <v/>
      </c>
      <c r="N2167" s="53" t="str">
        <f t="shared" si="375"/>
        <v/>
      </c>
      <c r="O2167" s="54" t="str">
        <f t="shared" si="376"/>
        <v/>
      </c>
      <c r="P2167" s="53" t="str">
        <f t="shared" si="367"/>
        <v/>
      </c>
      <c r="Q2167" s="52" t="str">
        <f t="shared" si="368"/>
        <v/>
      </c>
      <c r="R2167" s="55" t="str">
        <f t="shared" si="369"/>
        <v/>
      </c>
      <c r="S2167" s="52" t="str">
        <f t="shared" si="377"/>
        <v/>
      </c>
      <c r="T2167" s="81" t="str">
        <f t="shared" si="370"/>
        <v/>
      </c>
      <c r="U2167" s="53" t="str">
        <f>IF(S2167="","",COUNTIF($S$7:S2167,"該当２"))</f>
        <v/>
      </c>
      <c r="V2167" s="56" t="str">
        <f t="shared" si="371"/>
        <v/>
      </c>
      <c r="W2167" s="81" t="str">
        <f t="shared" si="372"/>
        <v/>
      </c>
      <c r="X2167" s="53" t="str">
        <f>IF(V2167="","",COUNTIF($V$7:V2167,"該当３"))</f>
        <v/>
      </c>
    </row>
    <row r="2168" spans="1:24">
      <c r="A2168" s="4">
        <v>2020913009</v>
      </c>
      <c r="B2168" s="237">
        <v>20</v>
      </c>
      <c r="C2168" s="238">
        <v>209</v>
      </c>
      <c r="D2168" s="239">
        <v>13</v>
      </c>
      <c r="E2168" s="238">
        <v>9</v>
      </c>
      <c r="F2168" s="7" t="s">
        <v>511</v>
      </c>
      <c r="G2168" s="7" t="s">
        <v>2067</v>
      </c>
      <c r="H2168" s="7" t="s">
        <v>2206</v>
      </c>
      <c r="I2168" s="7" t="s">
        <v>2213</v>
      </c>
      <c r="K2168" s="52" t="str">
        <f t="shared" si="373"/>
        <v/>
      </c>
      <c r="L2168" s="81" t="str">
        <f t="shared" si="374"/>
        <v/>
      </c>
      <c r="M2168" s="53" t="str">
        <f>IF(K2168="","",COUNTIF($K$7:K2168,"ﾘｽﾄ１"))</f>
        <v/>
      </c>
      <c r="N2168" s="53" t="str">
        <f t="shared" si="375"/>
        <v/>
      </c>
      <c r="O2168" s="54" t="str">
        <f t="shared" si="376"/>
        <v/>
      </c>
      <c r="P2168" s="53" t="str">
        <f t="shared" si="367"/>
        <v/>
      </c>
      <c r="Q2168" s="52" t="str">
        <f t="shared" si="368"/>
        <v/>
      </c>
      <c r="R2168" s="55" t="str">
        <f t="shared" si="369"/>
        <v/>
      </c>
      <c r="S2168" s="52" t="str">
        <f t="shared" si="377"/>
        <v/>
      </c>
      <c r="T2168" s="81" t="str">
        <f t="shared" si="370"/>
        <v/>
      </c>
      <c r="U2168" s="53" t="str">
        <f>IF(S2168="","",COUNTIF($S$7:S2168,"該当２"))</f>
        <v/>
      </c>
      <c r="V2168" s="56" t="str">
        <f t="shared" si="371"/>
        <v/>
      </c>
      <c r="W2168" s="81" t="str">
        <f t="shared" si="372"/>
        <v/>
      </c>
      <c r="X2168" s="53" t="str">
        <f>IF(V2168="","",COUNTIF($V$7:V2168,"該当３"))</f>
        <v/>
      </c>
    </row>
    <row r="2169" spans="1:24">
      <c r="A2169" s="4">
        <v>2020913010</v>
      </c>
      <c r="B2169" s="237">
        <v>20</v>
      </c>
      <c r="C2169" s="238">
        <v>209</v>
      </c>
      <c r="D2169" s="239">
        <v>13</v>
      </c>
      <c r="E2169" s="238">
        <v>10</v>
      </c>
      <c r="F2169" s="7" t="s">
        <v>511</v>
      </c>
      <c r="G2169" s="7" t="s">
        <v>2067</v>
      </c>
      <c r="H2169" s="7" t="s">
        <v>2206</v>
      </c>
      <c r="I2169" s="7" t="s">
        <v>2214</v>
      </c>
      <c r="K2169" s="52" t="str">
        <f t="shared" si="373"/>
        <v/>
      </c>
      <c r="L2169" s="81" t="str">
        <f t="shared" si="374"/>
        <v/>
      </c>
      <c r="M2169" s="53" t="str">
        <f>IF(K2169="","",COUNTIF($K$7:K2169,"ﾘｽﾄ１"))</f>
        <v/>
      </c>
      <c r="N2169" s="53" t="str">
        <f t="shared" si="375"/>
        <v/>
      </c>
      <c r="O2169" s="54" t="str">
        <f t="shared" si="376"/>
        <v/>
      </c>
      <c r="P2169" s="53" t="str">
        <f t="shared" si="367"/>
        <v/>
      </c>
      <c r="Q2169" s="52" t="str">
        <f t="shared" si="368"/>
        <v/>
      </c>
      <c r="R2169" s="55" t="str">
        <f t="shared" si="369"/>
        <v/>
      </c>
      <c r="S2169" s="52" t="str">
        <f t="shared" si="377"/>
        <v/>
      </c>
      <c r="T2169" s="81" t="str">
        <f t="shared" si="370"/>
        <v/>
      </c>
      <c r="U2169" s="53" t="str">
        <f>IF(S2169="","",COUNTIF($S$7:S2169,"該当２"))</f>
        <v/>
      </c>
      <c r="V2169" s="56" t="str">
        <f t="shared" si="371"/>
        <v/>
      </c>
      <c r="W2169" s="81" t="str">
        <f t="shared" si="372"/>
        <v/>
      </c>
      <c r="X2169" s="53" t="str">
        <f>IF(V2169="","",COUNTIF($V$7:V2169,"該当３"))</f>
        <v/>
      </c>
    </row>
    <row r="2170" spans="1:24">
      <c r="A2170" s="4">
        <v>2020913011</v>
      </c>
      <c r="B2170" s="237">
        <v>20</v>
      </c>
      <c r="C2170" s="238">
        <v>209</v>
      </c>
      <c r="D2170" s="239">
        <v>13</v>
      </c>
      <c r="E2170" s="238">
        <v>11</v>
      </c>
      <c r="F2170" s="7" t="s">
        <v>511</v>
      </c>
      <c r="G2170" s="7" t="s">
        <v>2067</v>
      </c>
      <c r="H2170" s="7" t="s">
        <v>2206</v>
      </c>
      <c r="I2170" s="7" t="s">
        <v>352</v>
      </c>
      <c r="K2170" s="52" t="str">
        <f t="shared" si="373"/>
        <v/>
      </c>
      <c r="L2170" s="81" t="str">
        <f t="shared" si="374"/>
        <v/>
      </c>
      <c r="M2170" s="53" t="str">
        <f>IF(K2170="","",COUNTIF($K$7:K2170,"ﾘｽﾄ１"))</f>
        <v/>
      </c>
      <c r="N2170" s="53" t="str">
        <f t="shared" si="375"/>
        <v/>
      </c>
      <c r="O2170" s="54" t="str">
        <f t="shared" si="376"/>
        <v/>
      </c>
      <c r="P2170" s="53" t="str">
        <f t="shared" si="367"/>
        <v/>
      </c>
      <c r="Q2170" s="52" t="str">
        <f t="shared" si="368"/>
        <v/>
      </c>
      <c r="R2170" s="55" t="str">
        <f t="shared" si="369"/>
        <v/>
      </c>
      <c r="S2170" s="52" t="str">
        <f t="shared" si="377"/>
        <v/>
      </c>
      <c r="T2170" s="81" t="str">
        <f t="shared" si="370"/>
        <v/>
      </c>
      <c r="U2170" s="53" t="str">
        <f>IF(S2170="","",COUNTIF($S$7:S2170,"該当２"))</f>
        <v/>
      </c>
      <c r="V2170" s="56" t="str">
        <f t="shared" si="371"/>
        <v/>
      </c>
      <c r="W2170" s="81" t="str">
        <f t="shared" si="372"/>
        <v/>
      </c>
      <c r="X2170" s="53" t="str">
        <f>IF(V2170="","",COUNTIF($V$7:V2170,"該当３"))</f>
        <v/>
      </c>
    </row>
    <row r="2171" spans="1:24">
      <c r="A2171" s="4">
        <v>2020913012</v>
      </c>
      <c r="B2171" s="237">
        <v>20</v>
      </c>
      <c r="C2171" s="238">
        <v>209</v>
      </c>
      <c r="D2171" s="239">
        <v>13</v>
      </c>
      <c r="E2171" s="238">
        <v>12</v>
      </c>
      <c r="F2171" s="7" t="s">
        <v>511</v>
      </c>
      <c r="G2171" s="7" t="s">
        <v>2067</v>
      </c>
      <c r="H2171" s="7" t="s">
        <v>2206</v>
      </c>
      <c r="I2171" s="7" t="s">
        <v>2215</v>
      </c>
      <c r="K2171" s="52" t="str">
        <f t="shared" si="373"/>
        <v/>
      </c>
      <c r="L2171" s="81" t="str">
        <f t="shared" si="374"/>
        <v/>
      </c>
      <c r="M2171" s="53" t="str">
        <f>IF(K2171="","",COUNTIF($K$7:K2171,"ﾘｽﾄ１"))</f>
        <v/>
      </c>
      <c r="N2171" s="53" t="str">
        <f t="shared" si="375"/>
        <v/>
      </c>
      <c r="O2171" s="54" t="str">
        <f t="shared" si="376"/>
        <v/>
      </c>
      <c r="P2171" s="53" t="str">
        <f t="shared" si="367"/>
        <v/>
      </c>
      <c r="Q2171" s="52" t="str">
        <f t="shared" si="368"/>
        <v/>
      </c>
      <c r="R2171" s="55" t="str">
        <f t="shared" si="369"/>
        <v/>
      </c>
      <c r="S2171" s="52" t="str">
        <f t="shared" si="377"/>
        <v/>
      </c>
      <c r="T2171" s="81" t="str">
        <f t="shared" si="370"/>
        <v/>
      </c>
      <c r="U2171" s="53" t="str">
        <f>IF(S2171="","",COUNTIF($S$7:S2171,"該当２"))</f>
        <v/>
      </c>
      <c r="V2171" s="56" t="str">
        <f t="shared" si="371"/>
        <v/>
      </c>
      <c r="W2171" s="81" t="str">
        <f t="shared" si="372"/>
        <v/>
      </c>
      <c r="X2171" s="53" t="str">
        <f>IF(V2171="","",COUNTIF($V$7:V2171,"該当３"))</f>
        <v/>
      </c>
    </row>
    <row r="2172" spans="1:24">
      <c r="A2172" s="4">
        <v>2020913013</v>
      </c>
      <c r="B2172" s="237">
        <v>20</v>
      </c>
      <c r="C2172" s="238">
        <v>209</v>
      </c>
      <c r="D2172" s="239">
        <v>13</v>
      </c>
      <c r="E2172" s="238">
        <v>13</v>
      </c>
      <c r="F2172" s="7" t="s">
        <v>511</v>
      </c>
      <c r="G2172" s="7" t="s">
        <v>2067</v>
      </c>
      <c r="H2172" s="7" t="s">
        <v>2206</v>
      </c>
      <c r="I2172" s="7" t="s">
        <v>2216</v>
      </c>
      <c r="K2172" s="52" t="str">
        <f t="shared" si="373"/>
        <v/>
      </c>
      <c r="L2172" s="81" t="str">
        <f t="shared" si="374"/>
        <v/>
      </c>
      <c r="M2172" s="53" t="str">
        <f>IF(K2172="","",COUNTIF($K$7:K2172,"ﾘｽﾄ１"))</f>
        <v/>
      </c>
      <c r="N2172" s="53" t="str">
        <f t="shared" si="375"/>
        <v/>
      </c>
      <c r="O2172" s="54" t="str">
        <f t="shared" si="376"/>
        <v/>
      </c>
      <c r="P2172" s="53" t="str">
        <f t="shared" si="367"/>
        <v/>
      </c>
      <c r="Q2172" s="52" t="str">
        <f t="shared" si="368"/>
        <v/>
      </c>
      <c r="R2172" s="55" t="str">
        <f t="shared" si="369"/>
        <v/>
      </c>
      <c r="S2172" s="52" t="str">
        <f t="shared" si="377"/>
        <v/>
      </c>
      <c r="T2172" s="81" t="str">
        <f t="shared" si="370"/>
        <v/>
      </c>
      <c r="U2172" s="53" t="str">
        <f>IF(S2172="","",COUNTIF($S$7:S2172,"該当２"))</f>
        <v/>
      </c>
      <c r="V2172" s="56" t="str">
        <f t="shared" si="371"/>
        <v/>
      </c>
      <c r="W2172" s="81" t="str">
        <f t="shared" si="372"/>
        <v/>
      </c>
      <c r="X2172" s="53" t="str">
        <f>IF(V2172="","",COUNTIF($V$7:V2172,"該当３"))</f>
        <v/>
      </c>
    </row>
    <row r="2173" spans="1:24">
      <c r="A2173" s="4">
        <v>2020913014</v>
      </c>
      <c r="B2173" s="237">
        <v>20</v>
      </c>
      <c r="C2173" s="238">
        <v>209</v>
      </c>
      <c r="D2173" s="239">
        <v>13</v>
      </c>
      <c r="E2173" s="238">
        <v>14</v>
      </c>
      <c r="F2173" s="7" t="s">
        <v>511</v>
      </c>
      <c r="G2173" s="7" t="s">
        <v>2067</v>
      </c>
      <c r="H2173" s="7" t="s">
        <v>2206</v>
      </c>
      <c r="I2173" s="7" t="s">
        <v>740</v>
      </c>
      <c r="K2173" s="52" t="str">
        <f t="shared" si="373"/>
        <v/>
      </c>
      <c r="L2173" s="81" t="str">
        <f t="shared" si="374"/>
        <v/>
      </c>
      <c r="M2173" s="53" t="str">
        <f>IF(K2173="","",COUNTIF($K$7:K2173,"ﾘｽﾄ１"))</f>
        <v/>
      </c>
      <c r="N2173" s="53" t="str">
        <f t="shared" si="375"/>
        <v/>
      </c>
      <c r="O2173" s="54" t="str">
        <f t="shared" si="376"/>
        <v/>
      </c>
      <c r="P2173" s="53" t="str">
        <f t="shared" si="367"/>
        <v/>
      </c>
      <c r="Q2173" s="52" t="str">
        <f t="shared" si="368"/>
        <v/>
      </c>
      <c r="R2173" s="55" t="str">
        <f t="shared" si="369"/>
        <v/>
      </c>
      <c r="S2173" s="52" t="str">
        <f t="shared" si="377"/>
        <v/>
      </c>
      <c r="T2173" s="81" t="str">
        <f t="shared" si="370"/>
        <v/>
      </c>
      <c r="U2173" s="53" t="str">
        <f>IF(S2173="","",COUNTIF($S$7:S2173,"該当２"))</f>
        <v/>
      </c>
      <c r="V2173" s="56" t="str">
        <f t="shared" si="371"/>
        <v/>
      </c>
      <c r="W2173" s="81" t="str">
        <f t="shared" si="372"/>
        <v/>
      </c>
      <c r="X2173" s="53" t="str">
        <f>IF(V2173="","",COUNTIF($V$7:V2173,"該当３"))</f>
        <v/>
      </c>
    </row>
    <row r="2174" spans="1:24">
      <c r="A2174" s="4">
        <v>2020913015</v>
      </c>
      <c r="B2174" s="237">
        <v>20</v>
      </c>
      <c r="C2174" s="238">
        <v>209</v>
      </c>
      <c r="D2174" s="239">
        <v>13</v>
      </c>
      <c r="E2174" s="238">
        <v>15</v>
      </c>
      <c r="F2174" s="7" t="s">
        <v>511</v>
      </c>
      <c r="G2174" s="7" t="s">
        <v>2067</v>
      </c>
      <c r="H2174" s="7" t="s">
        <v>2206</v>
      </c>
      <c r="I2174" s="7" t="s">
        <v>2217</v>
      </c>
      <c r="K2174" s="52" t="str">
        <f t="shared" si="373"/>
        <v/>
      </c>
      <c r="L2174" s="81" t="str">
        <f t="shared" si="374"/>
        <v/>
      </c>
      <c r="M2174" s="53" t="str">
        <f>IF(K2174="","",COUNTIF($K$7:K2174,"ﾘｽﾄ１"))</f>
        <v/>
      </c>
      <c r="N2174" s="53" t="str">
        <f t="shared" si="375"/>
        <v/>
      </c>
      <c r="O2174" s="54" t="str">
        <f t="shared" si="376"/>
        <v/>
      </c>
      <c r="P2174" s="53" t="str">
        <f t="shared" si="367"/>
        <v/>
      </c>
      <c r="Q2174" s="52" t="str">
        <f t="shared" si="368"/>
        <v/>
      </c>
      <c r="R2174" s="55" t="str">
        <f t="shared" si="369"/>
        <v/>
      </c>
      <c r="S2174" s="52" t="str">
        <f t="shared" si="377"/>
        <v/>
      </c>
      <c r="T2174" s="81" t="str">
        <f t="shared" si="370"/>
        <v/>
      </c>
      <c r="U2174" s="53" t="str">
        <f>IF(S2174="","",COUNTIF($S$7:S2174,"該当２"))</f>
        <v/>
      </c>
      <c r="V2174" s="56" t="str">
        <f t="shared" si="371"/>
        <v/>
      </c>
      <c r="W2174" s="81" t="str">
        <f t="shared" si="372"/>
        <v/>
      </c>
      <c r="X2174" s="53" t="str">
        <f>IF(V2174="","",COUNTIF($V$7:V2174,"該当３"))</f>
        <v/>
      </c>
    </row>
    <row r="2175" spans="1:24">
      <c r="A2175" s="4">
        <v>2020914000</v>
      </c>
      <c r="B2175" s="237">
        <v>20</v>
      </c>
      <c r="C2175" s="238">
        <v>209</v>
      </c>
      <c r="D2175" s="239">
        <v>14</v>
      </c>
      <c r="E2175" s="238">
        <v>0</v>
      </c>
      <c r="F2175" s="7" t="s">
        <v>511</v>
      </c>
      <c r="G2175" s="7" t="s">
        <v>2067</v>
      </c>
      <c r="H2175" s="7" t="s">
        <v>2218</v>
      </c>
      <c r="K2175" s="52" t="str">
        <f t="shared" si="373"/>
        <v/>
      </c>
      <c r="L2175" s="81" t="str">
        <f t="shared" si="374"/>
        <v/>
      </c>
      <c r="M2175" s="53" t="str">
        <f>IF(K2175="","",COUNTIF($K$7:K2175,"ﾘｽﾄ１"))</f>
        <v/>
      </c>
      <c r="N2175" s="53" t="str">
        <f t="shared" si="375"/>
        <v/>
      </c>
      <c r="O2175" s="54" t="str">
        <f t="shared" si="376"/>
        <v/>
      </c>
      <c r="P2175" s="53" t="str">
        <f t="shared" si="367"/>
        <v/>
      </c>
      <c r="Q2175" s="52" t="str">
        <f t="shared" si="368"/>
        <v/>
      </c>
      <c r="R2175" s="55" t="str">
        <f t="shared" si="369"/>
        <v/>
      </c>
      <c r="S2175" s="52" t="str">
        <f t="shared" si="377"/>
        <v/>
      </c>
      <c r="T2175" s="81" t="str">
        <f t="shared" si="370"/>
        <v/>
      </c>
      <c r="U2175" s="53" t="str">
        <f>IF(S2175="","",COUNTIF($S$7:S2175,"該当２"))</f>
        <v/>
      </c>
      <c r="V2175" s="56" t="str">
        <f t="shared" si="371"/>
        <v/>
      </c>
      <c r="W2175" s="81" t="str">
        <f t="shared" si="372"/>
        <v/>
      </c>
      <c r="X2175" s="53" t="str">
        <f>IF(V2175="","",COUNTIF($V$7:V2175,"該当３"))</f>
        <v/>
      </c>
    </row>
    <row r="2176" spans="1:24">
      <c r="A2176" s="4">
        <v>2020914001</v>
      </c>
      <c r="B2176" s="237">
        <v>20</v>
      </c>
      <c r="C2176" s="238">
        <v>209</v>
      </c>
      <c r="D2176" s="239">
        <v>14</v>
      </c>
      <c r="E2176" s="238">
        <v>1</v>
      </c>
      <c r="F2176" s="7" t="s">
        <v>511</v>
      </c>
      <c r="G2176" s="7" t="s">
        <v>2067</v>
      </c>
      <c r="H2176" s="7" t="s">
        <v>2218</v>
      </c>
      <c r="I2176" s="7" t="s">
        <v>2219</v>
      </c>
      <c r="K2176" s="52" t="str">
        <f t="shared" si="373"/>
        <v/>
      </c>
      <c r="L2176" s="81" t="str">
        <f t="shared" si="374"/>
        <v/>
      </c>
      <c r="M2176" s="53" t="str">
        <f>IF(K2176="","",COUNTIF($K$7:K2176,"ﾘｽﾄ１"))</f>
        <v/>
      </c>
      <c r="N2176" s="53" t="str">
        <f t="shared" si="375"/>
        <v/>
      </c>
      <c r="O2176" s="54" t="str">
        <f t="shared" si="376"/>
        <v/>
      </c>
      <c r="P2176" s="53" t="str">
        <f t="shared" si="367"/>
        <v/>
      </c>
      <c r="Q2176" s="52" t="str">
        <f t="shared" si="368"/>
        <v/>
      </c>
      <c r="R2176" s="55" t="str">
        <f t="shared" si="369"/>
        <v/>
      </c>
      <c r="S2176" s="52" t="str">
        <f t="shared" si="377"/>
        <v/>
      </c>
      <c r="T2176" s="81" t="str">
        <f t="shared" si="370"/>
        <v/>
      </c>
      <c r="U2176" s="53" t="str">
        <f>IF(S2176="","",COUNTIF($S$7:S2176,"該当２"))</f>
        <v/>
      </c>
      <c r="V2176" s="56" t="str">
        <f t="shared" si="371"/>
        <v/>
      </c>
      <c r="W2176" s="81" t="str">
        <f t="shared" si="372"/>
        <v/>
      </c>
      <c r="X2176" s="53" t="str">
        <f>IF(V2176="","",COUNTIF($V$7:V2176,"該当３"))</f>
        <v/>
      </c>
    </row>
    <row r="2177" spans="1:24">
      <c r="A2177" s="4">
        <v>2020914002</v>
      </c>
      <c r="B2177" s="237">
        <v>20</v>
      </c>
      <c r="C2177" s="238">
        <v>209</v>
      </c>
      <c r="D2177" s="239">
        <v>14</v>
      </c>
      <c r="E2177" s="238">
        <v>2</v>
      </c>
      <c r="F2177" s="7" t="s">
        <v>511</v>
      </c>
      <c r="G2177" s="7" t="s">
        <v>2067</v>
      </c>
      <c r="H2177" s="7" t="s">
        <v>2218</v>
      </c>
      <c r="I2177" s="7" t="s">
        <v>2220</v>
      </c>
      <c r="K2177" s="52" t="str">
        <f t="shared" si="373"/>
        <v/>
      </c>
      <c r="L2177" s="81" t="str">
        <f t="shared" si="374"/>
        <v/>
      </c>
      <c r="M2177" s="53" t="str">
        <f>IF(K2177="","",COUNTIF($K$7:K2177,"ﾘｽﾄ１"))</f>
        <v/>
      </c>
      <c r="N2177" s="53" t="str">
        <f t="shared" si="375"/>
        <v/>
      </c>
      <c r="O2177" s="54" t="str">
        <f t="shared" si="376"/>
        <v/>
      </c>
      <c r="P2177" s="53" t="str">
        <f t="shared" si="367"/>
        <v/>
      </c>
      <c r="Q2177" s="52" t="str">
        <f t="shared" si="368"/>
        <v/>
      </c>
      <c r="R2177" s="55" t="str">
        <f t="shared" si="369"/>
        <v/>
      </c>
      <c r="S2177" s="52" t="str">
        <f t="shared" si="377"/>
        <v/>
      </c>
      <c r="T2177" s="81" t="str">
        <f t="shared" si="370"/>
        <v/>
      </c>
      <c r="U2177" s="53" t="str">
        <f>IF(S2177="","",COUNTIF($S$7:S2177,"該当２"))</f>
        <v/>
      </c>
      <c r="V2177" s="56" t="str">
        <f t="shared" si="371"/>
        <v/>
      </c>
      <c r="W2177" s="81" t="str">
        <f t="shared" si="372"/>
        <v/>
      </c>
      <c r="X2177" s="53" t="str">
        <f>IF(V2177="","",COUNTIF($V$7:V2177,"該当３"))</f>
        <v/>
      </c>
    </row>
    <row r="2178" spans="1:24">
      <c r="A2178" s="4">
        <v>2020914003</v>
      </c>
      <c r="B2178" s="237">
        <v>20</v>
      </c>
      <c r="C2178" s="238">
        <v>209</v>
      </c>
      <c r="D2178" s="239">
        <v>14</v>
      </c>
      <c r="E2178" s="238">
        <v>3</v>
      </c>
      <c r="F2178" s="7" t="s">
        <v>511</v>
      </c>
      <c r="G2178" s="7" t="s">
        <v>2067</v>
      </c>
      <c r="H2178" s="7" t="s">
        <v>2218</v>
      </c>
      <c r="I2178" s="7" t="s">
        <v>2221</v>
      </c>
      <c r="K2178" s="52" t="str">
        <f t="shared" si="373"/>
        <v/>
      </c>
      <c r="L2178" s="81" t="str">
        <f t="shared" si="374"/>
        <v/>
      </c>
      <c r="M2178" s="53" t="str">
        <f>IF(K2178="","",COUNTIF($K$7:K2178,"ﾘｽﾄ１"))</f>
        <v/>
      </c>
      <c r="N2178" s="53" t="str">
        <f t="shared" si="375"/>
        <v/>
      </c>
      <c r="O2178" s="54" t="str">
        <f t="shared" si="376"/>
        <v/>
      </c>
      <c r="P2178" s="53" t="str">
        <f t="shared" si="367"/>
        <v/>
      </c>
      <c r="Q2178" s="52" t="str">
        <f t="shared" si="368"/>
        <v/>
      </c>
      <c r="R2178" s="55" t="str">
        <f t="shared" si="369"/>
        <v/>
      </c>
      <c r="S2178" s="52" t="str">
        <f t="shared" si="377"/>
        <v/>
      </c>
      <c r="T2178" s="81" t="str">
        <f t="shared" si="370"/>
        <v/>
      </c>
      <c r="U2178" s="53" t="str">
        <f>IF(S2178="","",COUNTIF($S$7:S2178,"該当２"))</f>
        <v/>
      </c>
      <c r="V2178" s="56" t="str">
        <f t="shared" si="371"/>
        <v/>
      </c>
      <c r="W2178" s="81" t="str">
        <f t="shared" si="372"/>
        <v/>
      </c>
      <c r="X2178" s="53" t="str">
        <f>IF(V2178="","",COUNTIF($V$7:V2178,"該当３"))</f>
        <v/>
      </c>
    </row>
    <row r="2179" spans="1:24">
      <c r="A2179" s="4">
        <v>2020914004</v>
      </c>
      <c r="B2179" s="237">
        <v>20</v>
      </c>
      <c r="C2179" s="238">
        <v>209</v>
      </c>
      <c r="D2179" s="239">
        <v>14</v>
      </c>
      <c r="E2179" s="238">
        <v>4</v>
      </c>
      <c r="F2179" s="7" t="s">
        <v>511</v>
      </c>
      <c r="G2179" s="7" t="s">
        <v>2067</v>
      </c>
      <c r="H2179" s="7" t="s">
        <v>2218</v>
      </c>
      <c r="I2179" s="7" t="s">
        <v>2222</v>
      </c>
      <c r="K2179" s="52" t="str">
        <f t="shared" si="373"/>
        <v/>
      </c>
      <c r="L2179" s="81" t="str">
        <f t="shared" si="374"/>
        <v/>
      </c>
      <c r="M2179" s="53" t="str">
        <f>IF(K2179="","",COUNTIF($K$7:K2179,"ﾘｽﾄ１"))</f>
        <v/>
      </c>
      <c r="N2179" s="53" t="str">
        <f t="shared" si="375"/>
        <v/>
      </c>
      <c r="O2179" s="54" t="str">
        <f t="shared" si="376"/>
        <v/>
      </c>
      <c r="P2179" s="53" t="str">
        <f t="shared" si="367"/>
        <v/>
      </c>
      <c r="Q2179" s="52" t="str">
        <f t="shared" si="368"/>
        <v/>
      </c>
      <c r="R2179" s="55" t="str">
        <f t="shared" si="369"/>
        <v/>
      </c>
      <c r="S2179" s="52" t="str">
        <f t="shared" si="377"/>
        <v/>
      </c>
      <c r="T2179" s="81" t="str">
        <f t="shared" si="370"/>
        <v/>
      </c>
      <c r="U2179" s="53" t="str">
        <f>IF(S2179="","",COUNTIF($S$7:S2179,"該当２"))</f>
        <v/>
      </c>
      <c r="V2179" s="56" t="str">
        <f t="shared" si="371"/>
        <v/>
      </c>
      <c r="W2179" s="81" t="str">
        <f t="shared" si="372"/>
        <v/>
      </c>
      <c r="X2179" s="53" t="str">
        <f>IF(V2179="","",COUNTIF($V$7:V2179,"該当３"))</f>
        <v/>
      </c>
    </row>
    <row r="2180" spans="1:24">
      <c r="A2180" s="4">
        <v>2020914005</v>
      </c>
      <c r="B2180" s="237">
        <v>20</v>
      </c>
      <c r="C2180" s="238">
        <v>209</v>
      </c>
      <c r="D2180" s="239">
        <v>14</v>
      </c>
      <c r="E2180" s="238">
        <v>5</v>
      </c>
      <c r="F2180" s="7" t="s">
        <v>511</v>
      </c>
      <c r="G2180" s="7" t="s">
        <v>2067</v>
      </c>
      <c r="H2180" s="7" t="s">
        <v>2218</v>
      </c>
      <c r="I2180" s="7" t="s">
        <v>402</v>
      </c>
      <c r="K2180" s="52" t="str">
        <f t="shared" si="373"/>
        <v/>
      </c>
      <c r="L2180" s="81" t="str">
        <f t="shared" si="374"/>
        <v/>
      </c>
      <c r="M2180" s="53" t="str">
        <f>IF(K2180="","",COUNTIF($K$7:K2180,"ﾘｽﾄ１"))</f>
        <v/>
      </c>
      <c r="N2180" s="53" t="str">
        <f t="shared" si="375"/>
        <v/>
      </c>
      <c r="O2180" s="54" t="str">
        <f t="shared" si="376"/>
        <v/>
      </c>
      <c r="P2180" s="53" t="str">
        <f t="shared" si="367"/>
        <v/>
      </c>
      <c r="Q2180" s="52" t="str">
        <f t="shared" si="368"/>
        <v/>
      </c>
      <c r="R2180" s="55" t="str">
        <f t="shared" si="369"/>
        <v/>
      </c>
      <c r="S2180" s="52" t="str">
        <f t="shared" si="377"/>
        <v/>
      </c>
      <c r="T2180" s="81" t="str">
        <f t="shared" si="370"/>
        <v/>
      </c>
      <c r="U2180" s="53" t="str">
        <f>IF(S2180="","",COUNTIF($S$7:S2180,"該当２"))</f>
        <v/>
      </c>
      <c r="V2180" s="56" t="str">
        <f t="shared" si="371"/>
        <v/>
      </c>
      <c r="W2180" s="81" t="str">
        <f t="shared" si="372"/>
        <v/>
      </c>
      <c r="X2180" s="53" t="str">
        <f>IF(V2180="","",COUNTIF($V$7:V2180,"該当３"))</f>
        <v/>
      </c>
    </row>
    <row r="2181" spans="1:24">
      <c r="A2181" s="4">
        <v>2020914006</v>
      </c>
      <c r="B2181" s="237">
        <v>20</v>
      </c>
      <c r="C2181" s="238">
        <v>209</v>
      </c>
      <c r="D2181" s="239">
        <v>14</v>
      </c>
      <c r="E2181" s="238">
        <v>6</v>
      </c>
      <c r="F2181" s="7" t="s">
        <v>511</v>
      </c>
      <c r="G2181" s="7" t="s">
        <v>2067</v>
      </c>
      <c r="H2181" s="7" t="s">
        <v>2218</v>
      </c>
      <c r="I2181" s="7" t="s">
        <v>665</v>
      </c>
      <c r="K2181" s="52" t="str">
        <f t="shared" si="373"/>
        <v/>
      </c>
      <c r="L2181" s="81" t="str">
        <f t="shared" si="374"/>
        <v/>
      </c>
      <c r="M2181" s="53" t="str">
        <f>IF(K2181="","",COUNTIF($K$7:K2181,"ﾘｽﾄ１"))</f>
        <v/>
      </c>
      <c r="N2181" s="53" t="str">
        <f t="shared" si="375"/>
        <v/>
      </c>
      <c r="O2181" s="54" t="str">
        <f t="shared" si="376"/>
        <v/>
      </c>
      <c r="P2181" s="53" t="str">
        <f t="shared" si="367"/>
        <v/>
      </c>
      <c r="Q2181" s="52" t="str">
        <f t="shared" si="368"/>
        <v/>
      </c>
      <c r="R2181" s="55" t="str">
        <f t="shared" si="369"/>
        <v/>
      </c>
      <c r="S2181" s="52" t="str">
        <f t="shared" si="377"/>
        <v/>
      </c>
      <c r="T2181" s="81" t="str">
        <f t="shared" si="370"/>
        <v/>
      </c>
      <c r="U2181" s="53" t="str">
        <f>IF(S2181="","",COUNTIF($S$7:S2181,"該当２"))</f>
        <v/>
      </c>
      <c r="V2181" s="56" t="str">
        <f t="shared" si="371"/>
        <v/>
      </c>
      <c r="W2181" s="81" t="str">
        <f t="shared" si="372"/>
        <v/>
      </c>
      <c r="X2181" s="53" t="str">
        <f>IF(V2181="","",COUNTIF($V$7:V2181,"該当３"))</f>
        <v/>
      </c>
    </row>
    <row r="2182" spans="1:24">
      <c r="A2182" s="4">
        <v>2020914007</v>
      </c>
      <c r="B2182" s="237">
        <v>20</v>
      </c>
      <c r="C2182" s="238">
        <v>209</v>
      </c>
      <c r="D2182" s="239">
        <v>14</v>
      </c>
      <c r="E2182" s="238">
        <v>7</v>
      </c>
      <c r="F2182" s="7" t="s">
        <v>511</v>
      </c>
      <c r="G2182" s="7" t="s">
        <v>2067</v>
      </c>
      <c r="H2182" s="7" t="s">
        <v>2218</v>
      </c>
      <c r="I2182" s="7" t="s">
        <v>1650</v>
      </c>
      <c r="K2182" s="52" t="str">
        <f t="shared" si="373"/>
        <v/>
      </c>
      <c r="L2182" s="81" t="str">
        <f t="shared" si="374"/>
        <v/>
      </c>
      <c r="M2182" s="53" t="str">
        <f>IF(K2182="","",COUNTIF($K$7:K2182,"ﾘｽﾄ１"))</f>
        <v/>
      </c>
      <c r="N2182" s="53" t="str">
        <f t="shared" si="375"/>
        <v/>
      </c>
      <c r="O2182" s="54" t="str">
        <f t="shared" si="376"/>
        <v/>
      </c>
      <c r="P2182" s="53" t="str">
        <f t="shared" si="367"/>
        <v/>
      </c>
      <c r="Q2182" s="52" t="str">
        <f t="shared" si="368"/>
        <v/>
      </c>
      <c r="R2182" s="55" t="str">
        <f t="shared" si="369"/>
        <v/>
      </c>
      <c r="S2182" s="52" t="str">
        <f t="shared" si="377"/>
        <v/>
      </c>
      <c r="T2182" s="81" t="str">
        <f t="shared" si="370"/>
        <v/>
      </c>
      <c r="U2182" s="53" t="str">
        <f>IF(S2182="","",COUNTIF($S$7:S2182,"該当２"))</f>
        <v/>
      </c>
      <c r="V2182" s="56" t="str">
        <f t="shared" si="371"/>
        <v/>
      </c>
      <c r="W2182" s="81" t="str">
        <f t="shared" si="372"/>
        <v/>
      </c>
      <c r="X2182" s="53" t="str">
        <f>IF(V2182="","",COUNTIF($V$7:V2182,"該当３"))</f>
        <v/>
      </c>
    </row>
    <row r="2183" spans="1:24">
      <c r="A2183" s="4">
        <v>2020914008</v>
      </c>
      <c r="B2183" s="237">
        <v>20</v>
      </c>
      <c r="C2183" s="238">
        <v>209</v>
      </c>
      <c r="D2183" s="239">
        <v>14</v>
      </c>
      <c r="E2183" s="238">
        <v>8</v>
      </c>
      <c r="F2183" s="7" t="s">
        <v>511</v>
      </c>
      <c r="G2183" s="7" t="s">
        <v>2067</v>
      </c>
      <c r="H2183" s="7" t="s">
        <v>2218</v>
      </c>
      <c r="I2183" s="7" t="s">
        <v>2223</v>
      </c>
      <c r="K2183" s="52" t="str">
        <f t="shared" si="373"/>
        <v/>
      </c>
      <c r="L2183" s="81" t="str">
        <f t="shared" si="374"/>
        <v/>
      </c>
      <c r="M2183" s="53" t="str">
        <f>IF(K2183="","",COUNTIF($K$7:K2183,"ﾘｽﾄ１"))</f>
        <v/>
      </c>
      <c r="N2183" s="53" t="str">
        <f t="shared" si="375"/>
        <v/>
      </c>
      <c r="O2183" s="54" t="str">
        <f t="shared" si="376"/>
        <v/>
      </c>
      <c r="P2183" s="53" t="str">
        <f t="shared" si="367"/>
        <v/>
      </c>
      <c r="Q2183" s="52" t="str">
        <f t="shared" si="368"/>
        <v/>
      </c>
      <c r="R2183" s="55" t="str">
        <f t="shared" si="369"/>
        <v/>
      </c>
      <c r="S2183" s="52" t="str">
        <f t="shared" si="377"/>
        <v/>
      </c>
      <c r="T2183" s="81" t="str">
        <f t="shared" si="370"/>
        <v/>
      </c>
      <c r="U2183" s="53" t="str">
        <f>IF(S2183="","",COUNTIF($S$7:S2183,"該当２"))</f>
        <v/>
      </c>
      <c r="V2183" s="56" t="str">
        <f t="shared" si="371"/>
        <v/>
      </c>
      <c r="W2183" s="81" t="str">
        <f t="shared" si="372"/>
        <v/>
      </c>
      <c r="X2183" s="53" t="str">
        <f>IF(V2183="","",COUNTIF($V$7:V2183,"該当３"))</f>
        <v/>
      </c>
    </row>
    <row r="2184" spans="1:24">
      <c r="A2184" s="4">
        <v>2020914009</v>
      </c>
      <c r="B2184" s="237">
        <v>20</v>
      </c>
      <c r="C2184" s="238">
        <v>209</v>
      </c>
      <c r="D2184" s="239">
        <v>14</v>
      </c>
      <c r="E2184" s="238">
        <v>9</v>
      </c>
      <c r="F2184" s="7" t="s">
        <v>511</v>
      </c>
      <c r="G2184" s="7" t="s">
        <v>2067</v>
      </c>
      <c r="H2184" s="7" t="s">
        <v>2218</v>
      </c>
      <c r="I2184" s="7" t="s">
        <v>721</v>
      </c>
      <c r="K2184" s="52" t="str">
        <f t="shared" si="373"/>
        <v/>
      </c>
      <c r="L2184" s="81" t="str">
        <f t="shared" si="374"/>
        <v/>
      </c>
      <c r="M2184" s="53" t="str">
        <f>IF(K2184="","",COUNTIF($K$7:K2184,"ﾘｽﾄ１"))</f>
        <v/>
      </c>
      <c r="N2184" s="53" t="str">
        <f t="shared" si="375"/>
        <v/>
      </c>
      <c r="O2184" s="54" t="str">
        <f t="shared" si="376"/>
        <v/>
      </c>
      <c r="P2184" s="53" t="str">
        <f t="shared" si="367"/>
        <v/>
      </c>
      <c r="Q2184" s="52" t="str">
        <f t="shared" si="368"/>
        <v/>
      </c>
      <c r="R2184" s="55" t="str">
        <f t="shared" si="369"/>
        <v/>
      </c>
      <c r="S2184" s="52" t="str">
        <f t="shared" si="377"/>
        <v/>
      </c>
      <c r="T2184" s="81" t="str">
        <f t="shared" si="370"/>
        <v/>
      </c>
      <c r="U2184" s="53" t="str">
        <f>IF(S2184="","",COUNTIF($S$7:S2184,"該当２"))</f>
        <v/>
      </c>
      <c r="V2184" s="56" t="str">
        <f t="shared" si="371"/>
        <v/>
      </c>
      <c r="W2184" s="81" t="str">
        <f t="shared" si="372"/>
        <v/>
      </c>
      <c r="X2184" s="53" t="str">
        <f>IF(V2184="","",COUNTIF($V$7:V2184,"該当３"))</f>
        <v/>
      </c>
    </row>
    <row r="2185" spans="1:24">
      <c r="A2185" s="4">
        <v>2020914010</v>
      </c>
      <c r="B2185" s="237">
        <v>20</v>
      </c>
      <c r="C2185" s="238">
        <v>209</v>
      </c>
      <c r="D2185" s="239">
        <v>14</v>
      </c>
      <c r="E2185" s="238">
        <v>10</v>
      </c>
      <c r="F2185" s="7" t="s">
        <v>511</v>
      </c>
      <c r="G2185" s="7" t="s">
        <v>2067</v>
      </c>
      <c r="H2185" s="7" t="s">
        <v>2218</v>
      </c>
      <c r="I2185" s="7" t="s">
        <v>339</v>
      </c>
      <c r="K2185" s="52" t="str">
        <f t="shared" si="373"/>
        <v/>
      </c>
      <c r="L2185" s="81" t="str">
        <f t="shared" si="374"/>
        <v/>
      </c>
      <c r="M2185" s="53" t="str">
        <f>IF(K2185="","",COUNTIF($K$7:K2185,"ﾘｽﾄ１"))</f>
        <v/>
      </c>
      <c r="N2185" s="53" t="str">
        <f t="shared" si="375"/>
        <v/>
      </c>
      <c r="O2185" s="54" t="str">
        <f t="shared" si="376"/>
        <v/>
      </c>
      <c r="P2185" s="53" t="str">
        <f t="shared" si="367"/>
        <v/>
      </c>
      <c r="Q2185" s="52" t="str">
        <f t="shared" si="368"/>
        <v/>
      </c>
      <c r="R2185" s="55" t="str">
        <f t="shared" si="369"/>
        <v/>
      </c>
      <c r="S2185" s="52" t="str">
        <f t="shared" si="377"/>
        <v/>
      </c>
      <c r="T2185" s="81" t="str">
        <f t="shared" si="370"/>
        <v/>
      </c>
      <c r="U2185" s="53" t="str">
        <f>IF(S2185="","",COUNTIF($S$7:S2185,"該当２"))</f>
        <v/>
      </c>
      <c r="V2185" s="56" t="str">
        <f t="shared" si="371"/>
        <v/>
      </c>
      <c r="W2185" s="81" t="str">
        <f t="shared" si="372"/>
        <v/>
      </c>
      <c r="X2185" s="53" t="str">
        <f>IF(V2185="","",COUNTIF($V$7:V2185,"該当３"))</f>
        <v/>
      </c>
    </row>
    <row r="2186" spans="1:24">
      <c r="A2186" s="4">
        <v>2020914011</v>
      </c>
      <c r="B2186" s="237">
        <v>20</v>
      </c>
      <c r="C2186" s="238">
        <v>209</v>
      </c>
      <c r="D2186" s="239">
        <v>14</v>
      </c>
      <c r="E2186" s="238">
        <v>11</v>
      </c>
      <c r="F2186" s="7" t="s">
        <v>511</v>
      </c>
      <c r="G2186" s="7" t="s">
        <v>2067</v>
      </c>
      <c r="H2186" s="7" t="s">
        <v>2218</v>
      </c>
      <c r="I2186" s="7" t="s">
        <v>2224</v>
      </c>
      <c r="K2186" s="52" t="str">
        <f t="shared" si="373"/>
        <v/>
      </c>
      <c r="L2186" s="81" t="str">
        <f t="shared" si="374"/>
        <v/>
      </c>
      <c r="M2186" s="53" t="str">
        <f>IF(K2186="","",COUNTIF($K$7:K2186,"ﾘｽﾄ１"))</f>
        <v/>
      </c>
      <c r="N2186" s="53" t="str">
        <f t="shared" si="375"/>
        <v/>
      </c>
      <c r="O2186" s="54" t="str">
        <f t="shared" si="376"/>
        <v/>
      </c>
      <c r="P2186" s="53" t="str">
        <f t="shared" ref="P2186:P2249" si="378">IF(O2186="該当１",G2186,"")</f>
        <v/>
      </c>
      <c r="Q2186" s="52" t="str">
        <f t="shared" ref="Q2186:Q2249" si="379">IF(O2186="該当１","ﾘｽﾄ2","")</f>
        <v/>
      </c>
      <c r="R2186" s="55" t="str">
        <f t="shared" ref="R2186:R2249" si="380">IF(Q2186="ﾘｽﾄ2",H2186,"")</f>
        <v/>
      </c>
      <c r="S2186" s="52" t="str">
        <f t="shared" si="377"/>
        <v/>
      </c>
      <c r="T2186" s="81" t="str">
        <f t="shared" ref="T2186:T2249" si="381">IF(S2186="該当２",H2186,"")</f>
        <v/>
      </c>
      <c r="U2186" s="53" t="str">
        <f>IF(S2186="","",COUNTIF($S$7:S2186,"該当２"))</f>
        <v/>
      </c>
      <c r="V2186" s="56" t="str">
        <f t="shared" ref="V2186:V2249" si="382">IF(AND($S$2=H2186,E2186&gt;0,E2186&lt;998),"該当３","")</f>
        <v/>
      </c>
      <c r="W2186" s="81" t="str">
        <f t="shared" ref="W2186:W2249" si="383">IF(V2186="該当３",I2186,"")</f>
        <v/>
      </c>
      <c r="X2186" s="53" t="str">
        <f>IF(V2186="","",COUNTIF($V$7:V2186,"該当３"))</f>
        <v/>
      </c>
    </row>
    <row r="2187" spans="1:24">
      <c r="A2187" s="4">
        <v>2020914012</v>
      </c>
      <c r="B2187" s="237">
        <v>20</v>
      </c>
      <c r="C2187" s="238">
        <v>209</v>
      </c>
      <c r="D2187" s="239">
        <v>14</v>
      </c>
      <c r="E2187" s="238">
        <v>12</v>
      </c>
      <c r="F2187" s="7" t="s">
        <v>511</v>
      </c>
      <c r="G2187" s="7" t="s">
        <v>2067</v>
      </c>
      <c r="H2187" s="7" t="s">
        <v>2218</v>
      </c>
      <c r="I2187" s="7" t="s">
        <v>2225</v>
      </c>
      <c r="K2187" s="52" t="str">
        <f t="shared" ref="K2187:K2250" si="384">IF(AND($C2187&gt;0,$H2187=""),"ﾘｽﾄ１","")</f>
        <v/>
      </c>
      <c r="L2187" s="81" t="str">
        <f t="shared" ref="L2187:L2250" si="385">IF(K2187="ﾘｽﾄ１",G2187,"")</f>
        <v/>
      </c>
      <c r="M2187" s="53" t="str">
        <f>IF(K2187="","",COUNTIF($K$7:K2187,"ﾘｽﾄ１"))</f>
        <v/>
      </c>
      <c r="N2187" s="53" t="str">
        <f t="shared" ref="N2187:N2250" si="386">IF(AND(D2187=0,E2187&gt;0),"同一区","")</f>
        <v/>
      </c>
      <c r="O2187" s="54" t="str">
        <f t="shared" ref="O2187:O2250" si="387">IF(AND(EXACT($K$2,G2187),H2187&gt;0),"該当１","")</f>
        <v/>
      </c>
      <c r="P2187" s="53" t="str">
        <f t="shared" si="378"/>
        <v/>
      </c>
      <c r="Q2187" s="52" t="str">
        <f t="shared" si="379"/>
        <v/>
      </c>
      <c r="R2187" s="55" t="str">
        <f t="shared" si="380"/>
        <v/>
      </c>
      <c r="S2187" s="52" t="str">
        <f t="shared" ref="S2187:S2250" si="388">IF(AND(Q2187="ﾘｽﾄ2",OR(I2187=0,AND(N2187="同一区",E2187=1))),"該当２","")</f>
        <v/>
      </c>
      <c r="T2187" s="81" t="str">
        <f t="shared" si="381"/>
        <v/>
      </c>
      <c r="U2187" s="53" t="str">
        <f>IF(S2187="","",COUNTIF($S$7:S2187,"該当２"))</f>
        <v/>
      </c>
      <c r="V2187" s="56" t="str">
        <f t="shared" si="382"/>
        <v/>
      </c>
      <c r="W2187" s="81" t="str">
        <f t="shared" si="383"/>
        <v/>
      </c>
      <c r="X2187" s="53" t="str">
        <f>IF(V2187="","",COUNTIF($V$7:V2187,"該当３"))</f>
        <v/>
      </c>
    </row>
    <row r="2188" spans="1:24">
      <c r="A2188" s="4">
        <v>2020914013</v>
      </c>
      <c r="B2188" s="237">
        <v>20</v>
      </c>
      <c r="C2188" s="238">
        <v>209</v>
      </c>
      <c r="D2188" s="239">
        <v>14</v>
      </c>
      <c r="E2188" s="238">
        <v>13</v>
      </c>
      <c r="F2188" s="7" t="s">
        <v>511</v>
      </c>
      <c r="G2188" s="7" t="s">
        <v>2067</v>
      </c>
      <c r="H2188" s="7" t="s">
        <v>2218</v>
      </c>
      <c r="I2188" s="7" t="s">
        <v>1820</v>
      </c>
      <c r="K2188" s="52" t="str">
        <f t="shared" si="384"/>
        <v/>
      </c>
      <c r="L2188" s="81" t="str">
        <f t="shared" si="385"/>
        <v/>
      </c>
      <c r="M2188" s="53" t="str">
        <f>IF(K2188="","",COUNTIF($K$7:K2188,"ﾘｽﾄ１"))</f>
        <v/>
      </c>
      <c r="N2188" s="53" t="str">
        <f t="shared" si="386"/>
        <v/>
      </c>
      <c r="O2188" s="54" t="str">
        <f t="shared" si="387"/>
        <v/>
      </c>
      <c r="P2188" s="53" t="str">
        <f t="shared" si="378"/>
        <v/>
      </c>
      <c r="Q2188" s="52" t="str">
        <f t="shared" si="379"/>
        <v/>
      </c>
      <c r="R2188" s="55" t="str">
        <f t="shared" si="380"/>
        <v/>
      </c>
      <c r="S2188" s="52" t="str">
        <f t="shared" si="388"/>
        <v/>
      </c>
      <c r="T2188" s="81" t="str">
        <f t="shared" si="381"/>
        <v/>
      </c>
      <c r="U2188" s="53" t="str">
        <f>IF(S2188="","",COUNTIF($S$7:S2188,"該当２"))</f>
        <v/>
      </c>
      <c r="V2188" s="56" t="str">
        <f t="shared" si="382"/>
        <v/>
      </c>
      <c r="W2188" s="81" t="str">
        <f t="shared" si="383"/>
        <v/>
      </c>
      <c r="X2188" s="53" t="str">
        <f>IF(V2188="","",COUNTIF($V$7:V2188,"該当３"))</f>
        <v/>
      </c>
    </row>
    <row r="2189" spans="1:24">
      <c r="A2189" s="4">
        <v>2020914014</v>
      </c>
      <c r="B2189" s="237">
        <v>20</v>
      </c>
      <c r="C2189" s="238">
        <v>209</v>
      </c>
      <c r="D2189" s="239">
        <v>14</v>
      </c>
      <c r="E2189" s="238">
        <v>14</v>
      </c>
      <c r="F2189" s="7" t="s">
        <v>511</v>
      </c>
      <c r="G2189" s="7" t="s">
        <v>2067</v>
      </c>
      <c r="H2189" s="7" t="s">
        <v>2218</v>
      </c>
      <c r="I2189" s="7" t="s">
        <v>945</v>
      </c>
      <c r="K2189" s="52" t="str">
        <f t="shared" si="384"/>
        <v/>
      </c>
      <c r="L2189" s="81" t="str">
        <f t="shared" si="385"/>
        <v/>
      </c>
      <c r="M2189" s="53" t="str">
        <f>IF(K2189="","",COUNTIF($K$7:K2189,"ﾘｽﾄ１"))</f>
        <v/>
      </c>
      <c r="N2189" s="53" t="str">
        <f t="shared" si="386"/>
        <v/>
      </c>
      <c r="O2189" s="54" t="str">
        <f t="shared" si="387"/>
        <v/>
      </c>
      <c r="P2189" s="53" t="str">
        <f t="shared" si="378"/>
        <v/>
      </c>
      <c r="Q2189" s="52" t="str">
        <f t="shared" si="379"/>
        <v/>
      </c>
      <c r="R2189" s="55" t="str">
        <f t="shared" si="380"/>
        <v/>
      </c>
      <c r="S2189" s="52" t="str">
        <f t="shared" si="388"/>
        <v/>
      </c>
      <c r="T2189" s="81" t="str">
        <f t="shared" si="381"/>
        <v/>
      </c>
      <c r="U2189" s="53" t="str">
        <f>IF(S2189="","",COUNTIF($S$7:S2189,"該当２"))</f>
        <v/>
      </c>
      <c r="V2189" s="56" t="str">
        <f t="shared" si="382"/>
        <v/>
      </c>
      <c r="W2189" s="81" t="str">
        <f t="shared" si="383"/>
        <v/>
      </c>
      <c r="X2189" s="53" t="str">
        <f>IF(V2189="","",COUNTIF($V$7:V2189,"該当３"))</f>
        <v/>
      </c>
    </row>
    <row r="2190" spans="1:24">
      <c r="A2190" s="4">
        <v>2020914015</v>
      </c>
      <c r="B2190" s="237">
        <v>20</v>
      </c>
      <c r="C2190" s="238">
        <v>209</v>
      </c>
      <c r="D2190" s="239">
        <v>14</v>
      </c>
      <c r="E2190" s="238">
        <v>15</v>
      </c>
      <c r="F2190" s="7" t="s">
        <v>511</v>
      </c>
      <c r="G2190" s="7" t="s">
        <v>2067</v>
      </c>
      <c r="H2190" s="7" t="s">
        <v>2218</v>
      </c>
      <c r="I2190" s="7" t="s">
        <v>1520</v>
      </c>
      <c r="K2190" s="52" t="str">
        <f t="shared" si="384"/>
        <v/>
      </c>
      <c r="L2190" s="81" t="str">
        <f t="shared" si="385"/>
        <v/>
      </c>
      <c r="M2190" s="53" t="str">
        <f>IF(K2190="","",COUNTIF($K$7:K2190,"ﾘｽﾄ１"))</f>
        <v/>
      </c>
      <c r="N2190" s="53" t="str">
        <f t="shared" si="386"/>
        <v/>
      </c>
      <c r="O2190" s="54" t="str">
        <f t="shared" si="387"/>
        <v/>
      </c>
      <c r="P2190" s="53" t="str">
        <f t="shared" si="378"/>
        <v/>
      </c>
      <c r="Q2190" s="52" t="str">
        <f t="shared" si="379"/>
        <v/>
      </c>
      <c r="R2190" s="55" t="str">
        <f t="shared" si="380"/>
        <v/>
      </c>
      <c r="S2190" s="52" t="str">
        <f t="shared" si="388"/>
        <v/>
      </c>
      <c r="T2190" s="81" t="str">
        <f t="shared" si="381"/>
        <v/>
      </c>
      <c r="U2190" s="53" t="str">
        <f>IF(S2190="","",COUNTIF($S$7:S2190,"該当２"))</f>
        <v/>
      </c>
      <c r="V2190" s="56" t="str">
        <f t="shared" si="382"/>
        <v/>
      </c>
      <c r="W2190" s="81" t="str">
        <f t="shared" si="383"/>
        <v/>
      </c>
      <c r="X2190" s="53" t="str">
        <f>IF(V2190="","",COUNTIF($V$7:V2190,"該当３"))</f>
        <v/>
      </c>
    </row>
    <row r="2191" spans="1:24">
      <c r="A2191" s="4">
        <v>2020914016</v>
      </c>
      <c r="B2191" s="237">
        <v>20</v>
      </c>
      <c r="C2191" s="238">
        <v>209</v>
      </c>
      <c r="D2191" s="239">
        <v>14</v>
      </c>
      <c r="E2191" s="238">
        <v>16</v>
      </c>
      <c r="F2191" s="7" t="s">
        <v>511</v>
      </c>
      <c r="G2191" s="7" t="s">
        <v>2067</v>
      </c>
      <c r="H2191" s="7" t="s">
        <v>2218</v>
      </c>
      <c r="I2191" s="7" t="s">
        <v>2226</v>
      </c>
      <c r="K2191" s="52" t="str">
        <f t="shared" si="384"/>
        <v/>
      </c>
      <c r="L2191" s="81" t="str">
        <f t="shared" si="385"/>
        <v/>
      </c>
      <c r="M2191" s="53" t="str">
        <f>IF(K2191="","",COUNTIF($K$7:K2191,"ﾘｽﾄ１"))</f>
        <v/>
      </c>
      <c r="N2191" s="53" t="str">
        <f t="shared" si="386"/>
        <v/>
      </c>
      <c r="O2191" s="54" t="str">
        <f t="shared" si="387"/>
        <v/>
      </c>
      <c r="P2191" s="53" t="str">
        <f t="shared" si="378"/>
        <v/>
      </c>
      <c r="Q2191" s="52" t="str">
        <f t="shared" si="379"/>
        <v/>
      </c>
      <c r="R2191" s="55" t="str">
        <f t="shared" si="380"/>
        <v/>
      </c>
      <c r="S2191" s="52" t="str">
        <f t="shared" si="388"/>
        <v/>
      </c>
      <c r="T2191" s="81" t="str">
        <f t="shared" si="381"/>
        <v/>
      </c>
      <c r="U2191" s="53" t="str">
        <f>IF(S2191="","",COUNTIF($S$7:S2191,"該当２"))</f>
        <v/>
      </c>
      <c r="V2191" s="56" t="str">
        <f t="shared" si="382"/>
        <v/>
      </c>
      <c r="W2191" s="81" t="str">
        <f t="shared" si="383"/>
        <v/>
      </c>
      <c r="X2191" s="53" t="str">
        <f>IF(V2191="","",COUNTIF($V$7:V2191,"該当３"))</f>
        <v/>
      </c>
    </row>
    <row r="2192" spans="1:24">
      <c r="A2192" s="4">
        <v>2020914017</v>
      </c>
      <c r="B2192" s="237">
        <v>20</v>
      </c>
      <c r="C2192" s="238">
        <v>209</v>
      </c>
      <c r="D2192" s="239">
        <v>14</v>
      </c>
      <c r="E2192" s="238">
        <v>17</v>
      </c>
      <c r="F2192" s="7" t="s">
        <v>511</v>
      </c>
      <c r="G2192" s="7" t="s">
        <v>2067</v>
      </c>
      <c r="H2192" s="7" t="s">
        <v>2218</v>
      </c>
      <c r="I2192" s="7" t="s">
        <v>370</v>
      </c>
      <c r="K2192" s="52" t="str">
        <f t="shared" si="384"/>
        <v/>
      </c>
      <c r="L2192" s="81" t="str">
        <f t="shared" si="385"/>
        <v/>
      </c>
      <c r="M2192" s="53" t="str">
        <f>IF(K2192="","",COUNTIF($K$7:K2192,"ﾘｽﾄ１"))</f>
        <v/>
      </c>
      <c r="N2192" s="53" t="str">
        <f t="shared" si="386"/>
        <v/>
      </c>
      <c r="O2192" s="54" t="str">
        <f t="shared" si="387"/>
        <v/>
      </c>
      <c r="P2192" s="53" t="str">
        <f t="shared" si="378"/>
        <v/>
      </c>
      <c r="Q2192" s="52" t="str">
        <f t="shared" si="379"/>
        <v/>
      </c>
      <c r="R2192" s="55" t="str">
        <f t="shared" si="380"/>
        <v/>
      </c>
      <c r="S2192" s="52" t="str">
        <f t="shared" si="388"/>
        <v/>
      </c>
      <c r="T2192" s="81" t="str">
        <f t="shared" si="381"/>
        <v/>
      </c>
      <c r="U2192" s="53" t="str">
        <f>IF(S2192="","",COUNTIF($S$7:S2192,"該当２"))</f>
        <v/>
      </c>
      <c r="V2192" s="56" t="str">
        <f t="shared" si="382"/>
        <v/>
      </c>
      <c r="W2192" s="81" t="str">
        <f t="shared" si="383"/>
        <v/>
      </c>
      <c r="X2192" s="53" t="str">
        <f>IF(V2192="","",COUNTIF($V$7:V2192,"該当３"))</f>
        <v/>
      </c>
    </row>
    <row r="2193" spans="1:24">
      <c r="A2193" s="4">
        <v>2020914018</v>
      </c>
      <c r="B2193" s="237">
        <v>20</v>
      </c>
      <c r="C2193" s="238">
        <v>209</v>
      </c>
      <c r="D2193" s="239">
        <v>14</v>
      </c>
      <c r="E2193" s="238">
        <v>18</v>
      </c>
      <c r="F2193" s="7" t="s">
        <v>511</v>
      </c>
      <c r="G2193" s="7" t="s">
        <v>2067</v>
      </c>
      <c r="H2193" s="7" t="s">
        <v>2218</v>
      </c>
      <c r="I2193" s="7" t="s">
        <v>2227</v>
      </c>
      <c r="K2193" s="52" t="str">
        <f t="shared" si="384"/>
        <v/>
      </c>
      <c r="L2193" s="81" t="str">
        <f t="shared" si="385"/>
        <v/>
      </c>
      <c r="M2193" s="53" t="str">
        <f>IF(K2193="","",COUNTIF($K$7:K2193,"ﾘｽﾄ１"))</f>
        <v/>
      </c>
      <c r="N2193" s="53" t="str">
        <f t="shared" si="386"/>
        <v/>
      </c>
      <c r="O2193" s="54" t="str">
        <f t="shared" si="387"/>
        <v/>
      </c>
      <c r="P2193" s="53" t="str">
        <f t="shared" si="378"/>
        <v/>
      </c>
      <c r="Q2193" s="52" t="str">
        <f t="shared" si="379"/>
        <v/>
      </c>
      <c r="R2193" s="55" t="str">
        <f t="shared" si="380"/>
        <v/>
      </c>
      <c r="S2193" s="52" t="str">
        <f t="shared" si="388"/>
        <v/>
      </c>
      <c r="T2193" s="81" t="str">
        <f t="shared" si="381"/>
        <v/>
      </c>
      <c r="U2193" s="53" t="str">
        <f>IF(S2193="","",COUNTIF($S$7:S2193,"該当２"))</f>
        <v/>
      </c>
      <c r="V2193" s="56" t="str">
        <f t="shared" si="382"/>
        <v/>
      </c>
      <c r="W2193" s="81" t="str">
        <f t="shared" si="383"/>
        <v/>
      </c>
      <c r="X2193" s="53" t="str">
        <f>IF(V2193="","",COUNTIF($V$7:V2193,"該当３"))</f>
        <v/>
      </c>
    </row>
    <row r="2194" spans="1:24">
      <c r="A2194" s="4">
        <v>2021000000</v>
      </c>
      <c r="B2194" s="237">
        <v>20</v>
      </c>
      <c r="C2194" s="238">
        <v>210</v>
      </c>
      <c r="D2194" s="239">
        <v>0</v>
      </c>
      <c r="E2194" s="238">
        <v>0</v>
      </c>
      <c r="F2194" s="7" t="s">
        <v>511</v>
      </c>
      <c r="G2194" s="7" t="s">
        <v>2228</v>
      </c>
      <c r="K2194" s="52" t="str">
        <f t="shared" si="384"/>
        <v>ﾘｽﾄ１</v>
      </c>
      <c r="L2194" s="81" t="str">
        <f t="shared" si="385"/>
        <v>駒ヶ根市</v>
      </c>
      <c r="M2194" s="53">
        <f>IF(K2194="","",COUNTIF($K$7:K2194,"ﾘｽﾄ１"))</f>
        <v>10</v>
      </c>
      <c r="N2194" s="53" t="str">
        <f t="shared" si="386"/>
        <v/>
      </c>
      <c r="O2194" s="54" t="str">
        <f t="shared" si="387"/>
        <v/>
      </c>
      <c r="P2194" s="53" t="str">
        <f t="shared" si="378"/>
        <v/>
      </c>
      <c r="Q2194" s="52" t="str">
        <f t="shared" si="379"/>
        <v/>
      </c>
      <c r="R2194" s="55" t="str">
        <f t="shared" si="380"/>
        <v/>
      </c>
      <c r="S2194" s="52" t="str">
        <f t="shared" si="388"/>
        <v/>
      </c>
      <c r="T2194" s="81" t="str">
        <f t="shared" si="381"/>
        <v/>
      </c>
      <c r="U2194" s="53" t="str">
        <f>IF(S2194="","",COUNTIF($S$7:S2194,"該当２"))</f>
        <v/>
      </c>
      <c r="V2194" s="56" t="str">
        <f t="shared" si="382"/>
        <v/>
      </c>
      <c r="W2194" s="81" t="str">
        <f t="shared" si="383"/>
        <v/>
      </c>
      <c r="X2194" s="53" t="str">
        <f>IF(V2194="","",COUNTIF($V$7:V2194,"該当３"))</f>
        <v/>
      </c>
    </row>
    <row r="2195" spans="1:24">
      <c r="A2195" s="4">
        <v>2021001000</v>
      </c>
      <c r="B2195" s="237">
        <v>20</v>
      </c>
      <c r="C2195" s="238">
        <v>210</v>
      </c>
      <c r="D2195" s="239">
        <v>1</v>
      </c>
      <c r="E2195" s="238">
        <v>0</v>
      </c>
      <c r="F2195" s="7" t="s">
        <v>511</v>
      </c>
      <c r="G2195" s="7" t="s">
        <v>2228</v>
      </c>
      <c r="H2195" s="7" t="s">
        <v>2229</v>
      </c>
      <c r="K2195" s="52" t="str">
        <f t="shared" si="384"/>
        <v/>
      </c>
      <c r="L2195" s="81" t="str">
        <f t="shared" si="385"/>
        <v/>
      </c>
      <c r="M2195" s="53" t="str">
        <f>IF(K2195="","",COUNTIF($K$7:K2195,"ﾘｽﾄ１"))</f>
        <v/>
      </c>
      <c r="N2195" s="53" t="str">
        <f t="shared" si="386"/>
        <v/>
      </c>
      <c r="O2195" s="54" t="str">
        <f t="shared" si="387"/>
        <v/>
      </c>
      <c r="P2195" s="53" t="str">
        <f t="shared" si="378"/>
        <v/>
      </c>
      <c r="Q2195" s="52" t="str">
        <f t="shared" si="379"/>
        <v/>
      </c>
      <c r="R2195" s="55" t="str">
        <f t="shared" si="380"/>
        <v/>
      </c>
      <c r="S2195" s="52" t="str">
        <f t="shared" si="388"/>
        <v/>
      </c>
      <c r="T2195" s="81" t="str">
        <f t="shared" si="381"/>
        <v/>
      </c>
      <c r="U2195" s="53" t="str">
        <f>IF(S2195="","",COUNTIF($S$7:S2195,"該当２"))</f>
        <v/>
      </c>
      <c r="V2195" s="56" t="str">
        <f t="shared" si="382"/>
        <v/>
      </c>
      <c r="W2195" s="81" t="str">
        <f t="shared" si="383"/>
        <v/>
      </c>
      <c r="X2195" s="53" t="str">
        <f>IF(V2195="","",COUNTIF($V$7:V2195,"該当３"))</f>
        <v/>
      </c>
    </row>
    <row r="2196" spans="1:24">
      <c r="A2196" s="4">
        <v>2021001001</v>
      </c>
      <c r="B2196" s="237">
        <v>20</v>
      </c>
      <c r="C2196" s="238">
        <v>210</v>
      </c>
      <c r="D2196" s="239">
        <v>1</v>
      </c>
      <c r="E2196" s="238">
        <v>1</v>
      </c>
      <c r="F2196" s="7" t="s">
        <v>511</v>
      </c>
      <c r="G2196" s="7" t="s">
        <v>2228</v>
      </c>
      <c r="H2196" s="7" t="s">
        <v>2229</v>
      </c>
      <c r="I2196" s="7" t="s">
        <v>2230</v>
      </c>
      <c r="K2196" s="52" t="str">
        <f t="shared" si="384"/>
        <v/>
      </c>
      <c r="L2196" s="81" t="str">
        <f t="shared" si="385"/>
        <v/>
      </c>
      <c r="M2196" s="53" t="str">
        <f>IF(K2196="","",COUNTIF($K$7:K2196,"ﾘｽﾄ１"))</f>
        <v/>
      </c>
      <c r="N2196" s="53" t="str">
        <f t="shared" si="386"/>
        <v/>
      </c>
      <c r="O2196" s="54" t="str">
        <f t="shared" si="387"/>
        <v/>
      </c>
      <c r="P2196" s="53" t="str">
        <f t="shared" si="378"/>
        <v/>
      </c>
      <c r="Q2196" s="52" t="str">
        <f t="shared" si="379"/>
        <v/>
      </c>
      <c r="R2196" s="55" t="str">
        <f t="shared" si="380"/>
        <v/>
      </c>
      <c r="S2196" s="52" t="str">
        <f t="shared" si="388"/>
        <v/>
      </c>
      <c r="T2196" s="81" t="str">
        <f t="shared" si="381"/>
        <v/>
      </c>
      <c r="U2196" s="53" t="str">
        <f>IF(S2196="","",COUNTIF($S$7:S2196,"該当２"))</f>
        <v/>
      </c>
      <c r="V2196" s="56" t="str">
        <f t="shared" si="382"/>
        <v/>
      </c>
      <c r="W2196" s="81" t="str">
        <f t="shared" si="383"/>
        <v/>
      </c>
      <c r="X2196" s="53" t="str">
        <f>IF(V2196="","",COUNTIF($V$7:V2196,"該当３"))</f>
        <v/>
      </c>
    </row>
    <row r="2197" spans="1:24">
      <c r="A2197" s="4">
        <v>2021001002</v>
      </c>
      <c r="B2197" s="237">
        <v>20</v>
      </c>
      <c r="C2197" s="238">
        <v>210</v>
      </c>
      <c r="D2197" s="239">
        <v>1</v>
      </c>
      <c r="E2197" s="238">
        <v>2</v>
      </c>
      <c r="F2197" s="7" t="s">
        <v>511</v>
      </c>
      <c r="G2197" s="7" t="s">
        <v>2228</v>
      </c>
      <c r="H2197" s="7" t="s">
        <v>2229</v>
      </c>
      <c r="I2197" s="7" t="s">
        <v>2231</v>
      </c>
      <c r="K2197" s="52" t="str">
        <f t="shared" si="384"/>
        <v/>
      </c>
      <c r="L2197" s="81" t="str">
        <f t="shared" si="385"/>
        <v/>
      </c>
      <c r="M2197" s="53" t="str">
        <f>IF(K2197="","",COUNTIF($K$7:K2197,"ﾘｽﾄ１"))</f>
        <v/>
      </c>
      <c r="N2197" s="53" t="str">
        <f t="shared" si="386"/>
        <v/>
      </c>
      <c r="O2197" s="54" t="str">
        <f t="shared" si="387"/>
        <v/>
      </c>
      <c r="P2197" s="53" t="str">
        <f t="shared" si="378"/>
        <v/>
      </c>
      <c r="Q2197" s="52" t="str">
        <f t="shared" si="379"/>
        <v/>
      </c>
      <c r="R2197" s="55" t="str">
        <f t="shared" si="380"/>
        <v/>
      </c>
      <c r="S2197" s="52" t="str">
        <f t="shared" si="388"/>
        <v/>
      </c>
      <c r="T2197" s="81" t="str">
        <f t="shared" si="381"/>
        <v/>
      </c>
      <c r="U2197" s="53" t="str">
        <f>IF(S2197="","",COUNTIF($S$7:S2197,"該当２"))</f>
        <v/>
      </c>
      <c r="V2197" s="56" t="str">
        <f t="shared" si="382"/>
        <v/>
      </c>
      <c r="W2197" s="81" t="str">
        <f t="shared" si="383"/>
        <v/>
      </c>
      <c r="X2197" s="53" t="str">
        <f>IF(V2197="","",COUNTIF($V$7:V2197,"該当３"))</f>
        <v/>
      </c>
    </row>
    <row r="2198" spans="1:24">
      <c r="A2198" s="4">
        <v>2021001003</v>
      </c>
      <c r="B2198" s="237">
        <v>20</v>
      </c>
      <c r="C2198" s="238">
        <v>210</v>
      </c>
      <c r="D2198" s="239">
        <v>1</v>
      </c>
      <c r="E2198" s="238">
        <v>3</v>
      </c>
      <c r="F2198" s="7" t="s">
        <v>511</v>
      </c>
      <c r="G2198" s="7" t="s">
        <v>2228</v>
      </c>
      <c r="H2198" s="7" t="s">
        <v>2229</v>
      </c>
      <c r="I2198" s="7" t="s">
        <v>2232</v>
      </c>
      <c r="K2198" s="52" t="str">
        <f t="shared" si="384"/>
        <v/>
      </c>
      <c r="L2198" s="81" t="str">
        <f t="shared" si="385"/>
        <v/>
      </c>
      <c r="M2198" s="53" t="str">
        <f>IF(K2198="","",COUNTIF($K$7:K2198,"ﾘｽﾄ１"))</f>
        <v/>
      </c>
      <c r="N2198" s="53" t="str">
        <f t="shared" si="386"/>
        <v/>
      </c>
      <c r="O2198" s="54" t="str">
        <f t="shared" si="387"/>
        <v/>
      </c>
      <c r="P2198" s="53" t="str">
        <f t="shared" si="378"/>
        <v/>
      </c>
      <c r="Q2198" s="52" t="str">
        <f t="shared" si="379"/>
        <v/>
      </c>
      <c r="R2198" s="55" t="str">
        <f t="shared" si="380"/>
        <v/>
      </c>
      <c r="S2198" s="52" t="str">
        <f t="shared" si="388"/>
        <v/>
      </c>
      <c r="T2198" s="81" t="str">
        <f t="shared" si="381"/>
        <v/>
      </c>
      <c r="U2198" s="53" t="str">
        <f>IF(S2198="","",COUNTIF($S$7:S2198,"該当２"))</f>
        <v/>
      </c>
      <c r="V2198" s="56" t="str">
        <f t="shared" si="382"/>
        <v/>
      </c>
      <c r="W2198" s="81" t="str">
        <f t="shared" si="383"/>
        <v/>
      </c>
      <c r="X2198" s="53" t="str">
        <f>IF(V2198="","",COUNTIF($V$7:V2198,"該当３"))</f>
        <v/>
      </c>
    </row>
    <row r="2199" spans="1:24">
      <c r="A2199" s="4">
        <v>2021001004</v>
      </c>
      <c r="B2199" s="237">
        <v>20</v>
      </c>
      <c r="C2199" s="238">
        <v>210</v>
      </c>
      <c r="D2199" s="239">
        <v>1</v>
      </c>
      <c r="E2199" s="238">
        <v>4</v>
      </c>
      <c r="F2199" s="7" t="s">
        <v>511</v>
      </c>
      <c r="G2199" s="7" t="s">
        <v>2228</v>
      </c>
      <c r="H2199" s="7" t="s">
        <v>2229</v>
      </c>
      <c r="I2199" s="7" t="s">
        <v>2233</v>
      </c>
      <c r="K2199" s="52" t="str">
        <f t="shared" si="384"/>
        <v/>
      </c>
      <c r="L2199" s="81" t="str">
        <f t="shared" si="385"/>
        <v/>
      </c>
      <c r="M2199" s="53" t="str">
        <f>IF(K2199="","",COUNTIF($K$7:K2199,"ﾘｽﾄ１"))</f>
        <v/>
      </c>
      <c r="N2199" s="53" t="str">
        <f t="shared" si="386"/>
        <v/>
      </c>
      <c r="O2199" s="54" t="str">
        <f t="shared" si="387"/>
        <v/>
      </c>
      <c r="P2199" s="53" t="str">
        <f t="shared" si="378"/>
        <v/>
      </c>
      <c r="Q2199" s="52" t="str">
        <f t="shared" si="379"/>
        <v/>
      </c>
      <c r="R2199" s="55" t="str">
        <f t="shared" si="380"/>
        <v/>
      </c>
      <c r="S2199" s="52" t="str">
        <f t="shared" si="388"/>
        <v/>
      </c>
      <c r="T2199" s="81" t="str">
        <f t="shared" si="381"/>
        <v/>
      </c>
      <c r="U2199" s="53" t="str">
        <f>IF(S2199="","",COUNTIF($S$7:S2199,"該当２"))</f>
        <v/>
      </c>
      <c r="V2199" s="56" t="str">
        <f t="shared" si="382"/>
        <v/>
      </c>
      <c r="W2199" s="81" t="str">
        <f t="shared" si="383"/>
        <v/>
      </c>
      <c r="X2199" s="53" t="str">
        <f>IF(V2199="","",COUNTIF($V$7:V2199,"該当３"))</f>
        <v/>
      </c>
    </row>
    <row r="2200" spans="1:24">
      <c r="A2200" s="4">
        <v>2021001005</v>
      </c>
      <c r="B2200" s="237">
        <v>20</v>
      </c>
      <c r="C2200" s="238">
        <v>210</v>
      </c>
      <c r="D2200" s="239">
        <v>1</v>
      </c>
      <c r="E2200" s="238">
        <v>5</v>
      </c>
      <c r="F2200" s="7" t="s">
        <v>511</v>
      </c>
      <c r="G2200" s="7" t="s">
        <v>2228</v>
      </c>
      <c r="H2200" s="7" t="s">
        <v>2229</v>
      </c>
      <c r="I2200" s="7" t="s">
        <v>2234</v>
      </c>
      <c r="K2200" s="52" t="str">
        <f t="shared" si="384"/>
        <v/>
      </c>
      <c r="L2200" s="81" t="str">
        <f t="shared" si="385"/>
        <v/>
      </c>
      <c r="M2200" s="53" t="str">
        <f>IF(K2200="","",COUNTIF($K$7:K2200,"ﾘｽﾄ１"))</f>
        <v/>
      </c>
      <c r="N2200" s="53" t="str">
        <f t="shared" si="386"/>
        <v/>
      </c>
      <c r="O2200" s="54" t="str">
        <f t="shared" si="387"/>
        <v/>
      </c>
      <c r="P2200" s="53" t="str">
        <f t="shared" si="378"/>
        <v/>
      </c>
      <c r="Q2200" s="52" t="str">
        <f t="shared" si="379"/>
        <v/>
      </c>
      <c r="R2200" s="55" t="str">
        <f t="shared" si="380"/>
        <v/>
      </c>
      <c r="S2200" s="52" t="str">
        <f t="shared" si="388"/>
        <v/>
      </c>
      <c r="T2200" s="81" t="str">
        <f t="shared" si="381"/>
        <v/>
      </c>
      <c r="U2200" s="53" t="str">
        <f>IF(S2200="","",COUNTIF($S$7:S2200,"該当２"))</f>
        <v/>
      </c>
      <c r="V2200" s="56" t="str">
        <f t="shared" si="382"/>
        <v/>
      </c>
      <c r="W2200" s="81" t="str">
        <f t="shared" si="383"/>
        <v/>
      </c>
      <c r="X2200" s="53" t="str">
        <f>IF(V2200="","",COUNTIF($V$7:V2200,"該当３"))</f>
        <v/>
      </c>
    </row>
    <row r="2201" spans="1:24">
      <c r="A2201" s="4">
        <v>2021001006</v>
      </c>
      <c r="B2201" s="237">
        <v>20</v>
      </c>
      <c r="C2201" s="238">
        <v>210</v>
      </c>
      <c r="D2201" s="239">
        <v>1</v>
      </c>
      <c r="E2201" s="238">
        <v>6</v>
      </c>
      <c r="F2201" s="7" t="s">
        <v>511</v>
      </c>
      <c r="G2201" s="7" t="s">
        <v>2228</v>
      </c>
      <c r="H2201" s="7" t="s">
        <v>2229</v>
      </c>
      <c r="I2201" s="7" t="s">
        <v>2235</v>
      </c>
      <c r="K2201" s="52" t="str">
        <f t="shared" si="384"/>
        <v/>
      </c>
      <c r="L2201" s="81" t="str">
        <f t="shared" si="385"/>
        <v/>
      </c>
      <c r="M2201" s="53" t="str">
        <f>IF(K2201="","",COUNTIF($K$7:K2201,"ﾘｽﾄ１"))</f>
        <v/>
      </c>
      <c r="N2201" s="53" t="str">
        <f t="shared" si="386"/>
        <v/>
      </c>
      <c r="O2201" s="54" t="str">
        <f t="shared" si="387"/>
        <v/>
      </c>
      <c r="P2201" s="53" t="str">
        <f t="shared" si="378"/>
        <v/>
      </c>
      <c r="Q2201" s="52" t="str">
        <f t="shared" si="379"/>
        <v/>
      </c>
      <c r="R2201" s="55" t="str">
        <f t="shared" si="380"/>
        <v/>
      </c>
      <c r="S2201" s="52" t="str">
        <f t="shared" si="388"/>
        <v/>
      </c>
      <c r="T2201" s="81" t="str">
        <f t="shared" si="381"/>
        <v/>
      </c>
      <c r="U2201" s="53" t="str">
        <f>IF(S2201="","",COUNTIF($S$7:S2201,"該当２"))</f>
        <v/>
      </c>
      <c r="V2201" s="56" t="str">
        <f t="shared" si="382"/>
        <v/>
      </c>
      <c r="W2201" s="81" t="str">
        <f t="shared" si="383"/>
        <v/>
      </c>
      <c r="X2201" s="53" t="str">
        <f>IF(V2201="","",COUNTIF($V$7:V2201,"該当３"))</f>
        <v/>
      </c>
    </row>
    <row r="2202" spans="1:24">
      <c r="A2202" s="4">
        <v>2021001007</v>
      </c>
      <c r="B2202" s="237">
        <v>20</v>
      </c>
      <c r="C2202" s="238">
        <v>210</v>
      </c>
      <c r="D2202" s="239">
        <v>1</v>
      </c>
      <c r="E2202" s="238">
        <v>7</v>
      </c>
      <c r="F2202" s="7" t="s">
        <v>511</v>
      </c>
      <c r="G2202" s="7" t="s">
        <v>2228</v>
      </c>
      <c r="H2202" s="7" t="s">
        <v>2229</v>
      </c>
      <c r="I2202" s="7" t="s">
        <v>1251</v>
      </c>
      <c r="K2202" s="52" t="str">
        <f t="shared" si="384"/>
        <v/>
      </c>
      <c r="L2202" s="81" t="str">
        <f t="shared" si="385"/>
        <v/>
      </c>
      <c r="M2202" s="53" t="str">
        <f>IF(K2202="","",COUNTIF($K$7:K2202,"ﾘｽﾄ１"))</f>
        <v/>
      </c>
      <c r="N2202" s="53" t="str">
        <f t="shared" si="386"/>
        <v/>
      </c>
      <c r="O2202" s="54" t="str">
        <f t="shared" si="387"/>
        <v/>
      </c>
      <c r="P2202" s="53" t="str">
        <f t="shared" si="378"/>
        <v/>
      </c>
      <c r="Q2202" s="52" t="str">
        <f t="shared" si="379"/>
        <v/>
      </c>
      <c r="R2202" s="55" t="str">
        <f t="shared" si="380"/>
        <v/>
      </c>
      <c r="S2202" s="52" t="str">
        <f t="shared" si="388"/>
        <v/>
      </c>
      <c r="T2202" s="81" t="str">
        <f t="shared" si="381"/>
        <v/>
      </c>
      <c r="U2202" s="53" t="str">
        <f>IF(S2202="","",COUNTIF($S$7:S2202,"該当２"))</f>
        <v/>
      </c>
      <c r="V2202" s="56" t="str">
        <f t="shared" si="382"/>
        <v/>
      </c>
      <c r="W2202" s="81" t="str">
        <f t="shared" si="383"/>
        <v/>
      </c>
      <c r="X2202" s="53" t="str">
        <f>IF(V2202="","",COUNTIF($V$7:V2202,"該当３"))</f>
        <v/>
      </c>
    </row>
    <row r="2203" spans="1:24">
      <c r="A2203" s="4">
        <v>2021001008</v>
      </c>
      <c r="B2203" s="237">
        <v>20</v>
      </c>
      <c r="C2203" s="238">
        <v>210</v>
      </c>
      <c r="D2203" s="239">
        <v>1</v>
      </c>
      <c r="E2203" s="238">
        <v>8</v>
      </c>
      <c r="F2203" s="7" t="s">
        <v>511</v>
      </c>
      <c r="G2203" s="7" t="s">
        <v>2228</v>
      </c>
      <c r="H2203" s="7" t="s">
        <v>2229</v>
      </c>
      <c r="I2203" s="7" t="s">
        <v>2236</v>
      </c>
      <c r="K2203" s="52" t="str">
        <f t="shared" si="384"/>
        <v/>
      </c>
      <c r="L2203" s="81" t="str">
        <f t="shared" si="385"/>
        <v/>
      </c>
      <c r="M2203" s="53" t="str">
        <f>IF(K2203="","",COUNTIF($K$7:K2203,"ﾘｽﾄ１"))</f>
        <v/>
      </c>
      <c r="N2203" s="53" t="str">
        <f t="shared" si="386"/>
        <v/>
      </c>
      <c r="O2203" s="54" t="str">
        <f t="shared" si="387"/>
        <v/>
      </c>
      <c r="P2203" s="53" t="str">
        <f t="shared" si="378"/>
        <v/>
      </c>
      <c r="Q2203" s="52" t="str">
        <f t="shared" si="379"/>
        <v/>
      </c>
      <c r="R2203" s="55" t="str">
        <f t="shared" si="380"/>
        <v/>
      </c>
      <c r="S2203" s="52" t="str">
        <f t="shared" si="388"/>
        <v/>
      </c>
      <c r="T2203" s="81" t="str">
        <f t="shared" si="381"/>
        <v/>
      </c>
      <c r="U2203" s="53" t="str">
        <f>IF(S2203="","",COUNTIF($S$7:S2203,"該当２"))</f>
        <v/>
      </c>
      <c r="V2203" s="56" t="str">
        <f t="shared" si="382"/>
        <v/>
      </c>
      <c r="W2203" s="81" t="str">
        <f t="shared" si="383"/>
        <v/>
      </c>
      <c r="X2203" s="53" t="str">
        <f>IF(V2203="","",COUNTIF($V$7:V2203,"該当３"))</f>
        <v/>
      </c>
    </row>
    <row r="2204" spans="1:24">
      <c r="A2204" s="4">
        <v>2021001009</v>
      </c>
      <c r="B2204" s="237">
        <v>20</v>
      </c>
      <c r="C2204" s="238">
        <v>210</v>
      </c>
      <c r="D2204" s="239">
        <v>1</v>
      </c>
      <c r="E2204" s="238">
        <v>9</v>
      </c>
      <c r="F2204" s="7" t="s">
        <v>511</v>
      </c>
      <c r="G2204" s="7" t="s">
        <v>2228</v>
      </c>
      <c r="H2204" s="7" t="s">
        <v>2229</v>
      </c>
      <c r="I2204" s="7" t="s">
        <v>2237</v>
      </c>
      <c r="K2204" s="52" t="str">
        <f t="shared" si="384"/>
        <v/>
      </c>
      <c r="L2204" s="81" t="str">
        <f t="shared" si="385"/>
        <v/>
      </c>
      <c r="M2204" s="53" t="str">
        <f>IF(K2204="","",COUNTIF($K$7:K2204,"ﾘｽﾄ１"))</f>
        <v/>
      </c>
      <c r="N2204" s="53" t="str">
        <f t="shared" si="386"/>
        <v/>
      </c>
      <c r="O2204" s="54" t="str">
        <f t="shared" si="387"/>
        <v/>
      </c>
      <c r="P2204" s="53" t="str">
        <f t="shared" si="378"/>
        <v/>
      </c>
      <c r="Q2204" s="52" t="str">
        <f t="shared" si="379"/>
        <v/>
      </c>
      <c r="R2204" s="55" t="str">
        <f t="shared" si="380"/>
        <v/>
      </c>
      <c r="S2204" s="52" t="str">
        <f t="shared" si="388"/>
        <v/>
      </c>
      <c r="T2204" s="81" t="str">
        <f t="shared" si="381"/>
        <v/>
      </c>
      <c r="U2204" s="53" t="str">
        <f>IF(S2204="","",COUNTIF($S$7:S2204,"該当２"))</f>
        <v/>
      </c>
      <c r="V2204" s="56" t="str">
        <f t="shared" si="382"/>
        <v/>
      </c>
      <c r="W2204" s="81" t="str">
        <f t="shared" si="383"/>
        <v/>
      </c>
      <c r="X2204" s="53" t="str">
        <f>IF(V2204="","",COUNTIF($V$7:V2204,"該当３"))</f>
        <v/>
      </c>
    </row>
    <row r="2205" spans="1:24">
      <c r="A2205" s="4">
        <v>2021001010</v>
      </c>
      <c r="B2205" s="237">
        <v>20</v>
      </c>
      <c r="C2205" s="238">
        <v>210</v>
      </c>
      <c r="D2205" s="239">
        <v>1</v>
      </c>
      <c r="E2205" s="238">
        <v>10</v>
      </c>
      <c r="F2205" s="7" t="s">
        <v>511</v>
      </c>
      <c r="G2205" s="7" t="s">
        <v>2228</v>
      </c>
      <c r="H2205" s="7" t="s">
        <v>2229</v>
      </c>
      <c r="I2205" s="7" t="s">
        <v>2238</v>
      </c>
      <c r="K2205" s="52" t="str">
        <f t="shared" si="384"/>
        <v/>
      </c>
      <c r="L2205" s="81" t="str">
        <f t="shared" si="385"/>
        <v/>
      </c>
      <c r="M2205" s="53" t="str">
        <f>IF(K2205="","",COUNTIF($K$7:K2205,"ﾘｽﾄ１"))</f>
        <v/>
      </c>
      <c r="N2205" s="53" t="str">
        <f t="shared" si="386"/>
        <v/>
      </c>
      <c r="O2205" s="54" t="str">
        <f t="shared" si="387"/>
        <v/>
      </c>
      <c r="P2205" s="53" t="str">
        <f t="shared" si="378"/>
        <v/>
      </c>
      <c r="Q2205" s="52" t="str">
        <f t="shared" si="379"/>
        <v/>
      </c>
      <c r="R2205" s="55" t="str">
        <f t="shared" si="380"/>
        <v/>
      </c>
      <c r="S2205" s="52" t="str">
        <f t="shared" si="388"/>
        <v/>
      </c>
      <c r="T2205" s="81" t="str">
        <f t="shared" si="381"/>
        <v/>
      </c>
      <c r="U2205" s="53" t="str">
        <f>IF(S2205="","",COUNTIF($S$7:S2205,"該当２"))</f>
        <v/>
      </c>
      <c r="V2205" s="56" t="str">
        <f t="shared" si="382"/>
        <v/>
      </c>
      <c r="W2205" s="81" t="str">
        <f t="shared" si="383"/>
        <v/>
      </c>
      <c r="X2205" s="53" t="str">
        <f>IF(V2205="","",COUNTIF($V$7:V2205,"該当３"))</f>
        <v/>
      </c>
    </row>
    <row r="2206" spans="1:24">
      <c r="A2206" s="4">
        <v>2021001011</v>
      </c>
      <c r="B2206" s="237">
        <v>20</v>
      </c>
      <c r="C2206" s="238">
        <v>210</v>
      </c>
      <c r="D2206" s="239">
        <v>1</v>
      </c>
      <c r="E2206" s="238">
        <v>11</v>
      </c>
      <c r="F2206" s="7" t="s">
        <v>511</v>
      </c>
      <c r="G2206" s="7" t="s">
        <v>2228</v>
      </c>
      <c r="H2206" s="7" t="s">
        <v>2229</v>
      </c>
      <c r="I2206" s="7" t="s">
        <v>2239</v>
      </c>
      <c r="K2206" s="52" t="str">
        <f t="shared" si="384"/>
        <v/>
      </c>
      <c r="L2206" s="81" t="str">
        <f t="shared" si="385"/>
        <v/>
      </c>
      <c r="M2206" s="53" t="str">
        <f>IF(K2206="","",COUNTIF($K$7:K2206,"ﾘｽﾄ１"))</f>
        <v/>
      </c>
      <c r="N2206" s="53" t="str">
        <f t="shared" si="386"/>
        <v/>
      </c>
      <c r="O2206" s="54" t="str">
        <f t="shared" si="387"/>
        <v/>
      </c>
      <c r="P2206" s="53" t="str">
        <f t="shared" si="378"/>
        <v/>
      </c>
      <c r="Q2206" s="52" t="str">
        <f t="shared" si="379"/>
        <v/>
      </c>
      <c r="R2206" s="55" t="str">
        <f t="shared" si="380"/>
        <v/>
      </c>
      <c r="S2206" s="52" t="str">
        <f t="shared" si="388"/>
        <v/>
      </c>
      <c r="T2206" s="81" t="str">
        <f t="shared" si="381"/>
        <v/>
      </c>
      <c r="U2206" s="53" t="str">
        <f>IF(S2206="","",COUNTIF($S$7:S2206,"該当２"))</f>
        <v/>
      </c>
      <c r="V2206" s="56" t="str">
        <f t="shared" si="382"/>
        <v/>
      </c>
      <c r="W2206" s="81" t="str">
        <f t="shared" si="383"/>
        <v/>
      </c>
      <c r="X2206" s="53" t="str">
        <f>IF(V2206="","",COUNTIF($V$7:V2206,"該当３"))</f>
        <v/>
      </c>
    </row>
    <row r="2207" spans="1:24">
      <c r="A2207" s="4">
        <v>2021001012</v>
      </c>
      <c r="B2207" s="237">
        <v>20</v>
      </c>
      <c r="C2207" s="238">
        <v>210</v>
      </c>
      <c r="D2207" s="239">
        <v>1</v>
      </c>
      <c r="E2207" s="238">
        <v>12</v>
      </c>
      <c r="F2207" s="7" t="s">
        <v>511</v>
      </c>
      <c r="G2207" s="7" t="s">
        <v>2228</v>
      </c>
      <c r="H2207" s="7" t="s">
        <v>2229</v>
      </c>
      <c r="I2207" s="7" t="s">
        <v>2240</v>
      </c>
      <c r="K2207" s="52" t="str">
        <f t="shared" si="384"/>
        <v/>
      </c>
      <c r="L2207" s="81" t="str">
        <f t="shared" si="385"/>
        <v/>
      </c>
      <c r="M2207" s="53" t="str">
        <f>IF(K2207="","",COUNTIF($K$7:K2207,"ﾘｽﾄ１"))</f>
        <v/>
      </c>
      <c r="N2207" s="53" t="str">
        <f t="shared" si="386"/>
        <v/>
      </c>
      <c r="O2207" s="54" t="str">
        <f t="shared" si="387"/>
        <v/>
      </c>
      <c r="P2207" s="53" t="str">
        <f t="shared" si="378"/>
        <v/>
      </c>
      <c r="Q2207" s="52" t="str">
        <f t="shared" si="379"/>
        <v/>
      </c>
      <c r="R2207" s="55" t="str">
        <f t="shared" si="380"/>
        <v/>
      </c>
      <c r="S2207" s="52" t="str">
        <f t="shared" si="388"/>
        <v/>
      </c>
      <c r="T2207" s="81" t="str">
        <f t="shared" si="381"/>
        <v/>
      </c>
      <c r="U2207" s="53" t="str">
        <f>IF(S2207="","",COUNTIF($S$7:S2207,"該当２"))</f>
        <v/>
      </c>
      <c r="V2207" s="56" t="str">
        <f t="shared" si="382"/>
        <v/>
      </c>
      <c r="W2207" s="81" t="str">
        <f t="shared" si="383"/>
        <v/>
      </c>
      <c r="X2207" s="53" t="str">
        <f>IF(V2207="","",COUNTIF($V$7:V2207,"該当３"))</f>
        <v/>
      </c>
    </row>
    <row r="2208" spans="1:24">
      <c r="A2208" s="4">
        <v>2021001013</v>
      </c>
      <c r="B2208" s="237">
        <v>20</v>
      </c>
      <c r="C2208" s="238">
        <v>210</v>
      </c>
      <c r="D2208" s="239">
        <v>1</v>
      </c>
      <c r="E2208" s="238">
        <v>13</v>
      </c>
      <c r="F2208" s="7" t="s">
        <v>511</v>
      </c>
      <c r="G2208" s="7" t="s">
        <v>2228</v>
      </c>
      <c r="H2208" s="7" t="s">
        <v>2229</v>
      </c>
      <c r="I2208" s="7" t="s">
        <v>2241</v>
      </c>
      <c r="K2208" s="52" t="str">
        <f t="shared" si="384"/>
        <v/>
      </c>
      <c r="L2208" s="81" t="str">
        <f t="shared" si="385"/>
        <v/>
      </c>
      <c r="M2208" s="53" t="str">
        <f>IF(K2208="","",COUNTIF($K$7:K2208,"ﾘｽﾄ１"))</f>
        <v/>
      </c>
      <c r="N2208" s="53" t="str">
        <f t="shared" si="386"/>
        <v/>
      </c>
      <c r="O2208" s="54" t="str">
        <f t="shared" si="387"/>
        <v/>
      </c>
      <c r="P2208" s="53" t="str">
        <f t="shared" si="378"/>
        <v/>
      </c>
      <c r="Q2208" s="52" t="str">
        <f t="shared" si="379"/>
        <v/>
      </c>
      <c r="R2208" s="55" t="str">
        <f t="shared" si="380"/>
        <v/>
      </c>
      <c r="S2208" s="52" t="str">
        <f t="shared" si="388"/>
        <v/>
      </c>
      <c r="T2208" s="81" t="str">
        <f t="shared" si="381"/>
        <v/>
      </c>
      <c r="U2208" s="53" t="str">
        <f>IF(S2208="","",COUNTIF($S$7:S2208,"該当２"))</f>
        <v/>
      </c>
      <c r="V2208" s="56" t="str">
        <f t="shared" si="382"/>
        <v/>
      </c>
      <c r="W2208" s="81" t="str">
        <f t="shared" si="383"/>
        <v/>
      </c>
      <c r="X2208" s="53" t="str">
        <f>IF(V2208="","",COUNTIF($V$7:V2208,"該当３"))</f>
        <v/>
      </c>
    </row>
    <row r="2209" spans="1:24">
      <c r="A2209" s="4">
        <v>2021001014</v>
      </c>
      <c r="B2209" s="237">
        <v>20</v>
      </c>
      <c r="C2209" s="238">
        <v>210</v>
      </c>
      <c r="D2209" s="239">
        <v>1</v>
      </c>
      <c r="E2209" s="238">
        <v>14</v>
      </c>
      <c r="F2209" s="7" t="s">
        <v>511</v>
      </c>
      <c r="G2209" s="7" t="s">
        <v>2228</v>
      </c>
      <c r="H2209" s="7" t="s">
        <v>2229</v>
      </c>
      <c r="I2209" s="7" t="s">
        <v>2242</v>
      </c>
      <c r="K2209" s="52" t="str">
        <f t="shared" si="384"/>
        <v/>
      </c>
      <c r="L2209" s="81" t="str">
        <f t="shared" si="385"/>
        <v/>
      </c>
      <c r="M2209" s="53" t="str">
        <f>IF(K2209="","",COUNTIF($K$7:K2209,"ﾘｽﾄ１"))</f>
        <v/>
      </c>
      <c r="N2209" s="53" t="str">
        <f t="shared" si="386"/>
        <v/>
      </c>
      <c r="O2209" s="54" t="str">
        <f t="shared" si="387"/>
        <v/>
      </c>
      <c r="P2209" s="53" t="str">
        <f t="shared" si="378"/>
        <v/>
      </c>
      <c r="Q2209" s="52" t="str">
        <f t="shared" si="379"/>
        <v/>
      </c>
      <c r="R2209" s="55" t="str">
        <f t="shared" si="380"/>
        <v/>
      </c>
      <c r="S2209" s="52" t="str">
        <f t="shared" si="388"/>
        <v/>
      </c>
      <c r="T2209" s="81" t="str">
        <f t="shared" si="381"/>
        <v/>
      </c>
      <c r="U2209" s="53" t="str">
        <f>IF(S2209="","",COUNTIF($S$7:S2209,"該当２"))</f>
        <v/>
      </c>
      <c r="V2209" s="56" t="str">
        <f t="shared" si="382"/>
        <v/>
      </c>
      <c r="W2209" s="81" t="str">
        <f t="shared" si="383"/>
        <v/>
      </c>
      <c r="X2209" s="53" t="str">
        <f>IF(V2209="","",COUNTIF($V$7:V2209,"該当３"))</f>
        <v/>
      </c>
    </row>
    <row r="2210" spans="1:24">
      <c r="A2210" s="4">
        <v>2021001015</v>
      </c>
      <c r="B2210" s="237">
        <v>20</v>
      </c>
      <c r="C2210" s="238">
        <v>210</v>
      </c>
      <c r="D2210" s="239">
        <v>1</v>
      </c>
      <c r="E2210" s="238">
        <v>15</v>
      </c>
      <c r="F2210" s="7" t="s">
        <v>511</v>
      </c>
      <c r="G2210" s="7" t="s">
        <v>2228</v>
      </c>
      <c r="H2210" s="7" t="s">
        <v>2229</v>
      </c>
      <c r="I2210" s="7" t="s">
        <v>760</v>
      </c>
      <c r="K2210" s="52" t="str">
        <f t="shared" si="384"/>
        <v/>
      </c>
      <c r="L2210" s="81" t="str">
        <f t="shared" si="385"/>
        <v/>
      </c>
      <c r="M2210" s="53" t="str">
        <f>IF(K2210="","",COUNTIF($K$7:K2210,"ﾘｽﾄ１"))</f>
        <v/>
      </c>
      <c r="N2210" s="53" t="str">
        <f t="shared" si="386"/>
        <v/>
      </c>
      <c r="O2210" s="54" t="str">
        <f t="shared" si="387"/>
        <v/>
      </c>
      <c r="P2210" s="53" t="str">
        <f t="shared" si="378"/>
        <v/>
      </c>
      <c r="Q2210" s="52" t="str">
        <f t="shared" si="379"/>
        <v/>
      </c>
      <c r="R2210" s="55" t="str">
        <f t="shared" si="380"/>
        <v/>
      </c>
      <c r="S2210" s="52" t="str">
        <f t="shared" si="388"/>
        <v/>
      </c>
      <c r="T2210" s="81" t="str">
        <f t="shared" si="381"/>
        <v/>
      </c>
      <c r="U2210" s="53" t="str">
        <f>IF(S2210="","",COUNTIF($S$7:S2210,"該当２"))</f>
        <v/>
      </c>
      <c r="V2210" s="56" t="str">
        <f t="shared" si="382"/>
        <v/>
      </c>
      <c r="W2210" s="81" t="str">
        <f t="shared" si="383"/>
        <v/>
      </c>
      <c r="X2210" s="53" t="str">
        <f>IF(V2210="","",COUNTIF($V$7:V2210,"該当３"))</f>
        <v/>
      </c>
    </row>
    <row r="2211" spans="1:24">
      <c r="A2211" s="4">
        <v>2021001016</v>
      </c>
      <c r="B2211" s="237">
        <v>20</v>
      </c>
      <c r="C2211" s="238">
        <v>210</v>
      </c>
      <c r="D2211" s="239">
        <v>1</v>
      </c>
      <c r="E2211" s="238">
        <v>16</v>
      </c>
      <c r="F2211" s="7" t="s">
        <v>511</v>
      </c>
      <c r="G2211" s="7" t="s">
        <v>2228</v>
      </c>
      <c r="H2211" s="7" t="s">
        <v>2229</v>
      </c>
      <c r="I2211" s="7" t="s">
        <v>308</v>
      </c>
      <c r="K2211" s="52" t="str">
        <f t="shared" si="384"/>
        <v/>
      </c>
      <c r="L2211" s="81" t="str">
        <f t="shared" si="385"/>
        <v/>
      </c>
      <c r="M2211" s="53" t="str">
        <f>IF(K2211="","",COUNTIF($K$7:K2211,"ﾘｽﾄ１"))</f>
        <v/>
      </c>
      <c r="N2211" s="53" t="str">
        <f t="shared" si="386"/>
        <v/>
      </c>
      <c r="O2211" s="54" t="str">
        <f t="shared" si="387"/>
        <v/>
      </c>
      <c r="P2211" s="53" t="str">
        <f t="shared" si="378"/>
        <v/>
      </c>
      <c r="Q2211" s="52" t="str">
        <f t="shared" si="379"/>
        <v/>
      </c>
      <c r="R2211" s="55" t="str">
        <f t="shared" si="380"/>
        <v/>
      </c>
      <c r="S2211" s="52" t="str">
        <f t="shared" si="388"/>
        <v/>
      </c>
      <c r="T2211" s="81" t="str">
        <f t="shared" si="381"/>
        <v/>
      </c>
      <c r="U2211" s="53" t="str">
        <f>IF(S2211="","",COUNTIF($S$7:S2211,"該当２"))</f>
        <v/>
      </c>
      <c r="V2211" s="56" t="str">
        <f t="shared" si="382"/>
        <v/>
      </c>
      <c r="W2211" s="81" t="str">
        <f t="shared" si="383"/>
        <v/>
      </c>
      <c r="X2211" s="53" t="str">
        <f>IF(V2211="","",COUNTIF($V$7:V2211,"該当３"))</f>
        <v/>
      </c>
    </row>
    <row r="2212" spans="1:24">
      <c r="A2212" s="4">
        <v>2021001017</v>
      </c>
      <c r="B2212" s="237">
        <v>20</v>
      </c>
      <c r="C2212" s="238">
        <v>210</v>
      </c>
      <c r="D2212" s="239">
        <v>1</v>
      </c>
      <c r="E2212" s="238">
        <v>17</v>
      </c>
      <c r="F2212" s="7" t="s">
        <v>511</v>
      </c>
      <c r="G2212" s="7" t="s">
        <v>2228</v>
      </c>
      <c r="H2212" s="7" t="s">
        <v>2229</v>
      </c>
      <c r="I2212" s="7" t="s">
        <v>438</v>
      </c>
      <c r="K2212" s="52" t="str">
        <f t="shared" si="384"/>
        <v/>
      </c>
      <c r="L2212" s="81" t="str">
        <f t="shared" si="385"/>
        <v/>
      </c>
      <c r="M2212" s="53" t="str">
        <f>IF(K2212="","",COUNTIF($K$7:K2212,"ﾘｽﾄ１"))</f>
        <v/>
      </c>
      <c r="N2212" s="53" t="str">
        <f t="shared" si="386"/>
        <v/>
      </c>
      <c r="O2212" s="54" t="str">
        <f t="shared" si="387"/>
        <v/>
      </c>
      <c r="P2212" s="53" t="str">
        <f t="shared" si="378"/>
        <v/>
      </c>
      <c r="Q2212" s="52" t="str">
        <f t="shared" si="379"/>
        <v/>
      </c>
      <c r="R2212" s="55" t="str">
        <f t="shared" si="380"/>
        <v/>
      </c>
      <c r="S2212" s="52" t="str">
        <f t="shared" si="388"/>
        <v/>
      </c>
      <c r="T2212" s="81" t="str">
        <f t="shared" si="381"/>
        <v/>
      </c>
      <c r="U2212" s="53" t="str">
        <f>IF(S2212="","",COUNTIF($S$7:S2212,"該当２"))</f>
        <v/>
      </c>
      <c r="V2212" s="56" t="str">
        <f t="shared" si="382"/>
        <v/>
      </c>
      <c r="W2212" s="81" t="str">
        <f t="shared" si="383"/>
        <v/>
      </c>
      <c r="X2212" s="53" t="str">
        <f>IF(V2212="","",COUNTIF($V$7:V2212,"該当３"))</f>
        <v/>
      </c>
    </row>
    <row r="2213" spans="1:24">
      <c r="A2213" s="4">
        <v>2021001018</v>
      </c>
      <c r="B2213" s="237">
        <v>20</v>
      </c>
      <c r="C2213" s="238">
        <v>210</v>
      </c>
      <c r="D2213" s="239">
        <v>1</v>
      </c>
      <c r="E2213" s="238">
        <v>18</v>
      </c>
      <c r="F2213" s="7" t="s">
        <v>511</v>
      </c>
      <c r="G2213" s="7" t="s">
        <v>2228</v>
      </c>
      <c r="H2213" s="7" t="s">
        <v>2229</v>
      </c>
      <c r="I2213" s="7" t="s">
        <v>2243</v>
      </c>
      <c r="K2213" s="52" t="str">
        <f t="shared" si="384"/>
        <v/>
      </c>
      <c r="L2213" s="81" t="str">
        <f t="shared" si="385"/>
        <v/>
      </c>
      <c r="M2213" s="53" t="str">
        <f>IF(K2213="","",COUNTIF($K$7:K2213,"ﾘｽﾄ１"))</f>
        <v/>
      </c>
      <c r="N2213" s="53" t="str">
        <f t="shared" si="386"/>
        <v/>
      </c>
      <c r="O2213" s="54" t="str">
        <f t="shared" si="387"/>
        <v/>
      </c>
      <c r="P2213" s="53" t="str">
        <f t="shared" si="378"/>
        <v/>
      </c>
      <c r="Q2213" s="52" t="str">
        <f t="shared" si="379"/>
        <v/>
      </c>
      <c r="R2213" s="55" t="str">
        <f t="shared" si="380"/>
        <v/>
      </c>
      <c r="S2213" s="52" t="str">
        <f t="shared" si="388"/>
        <v/>
      </c>
      <c r="T2213" s="81" t="str">
        <f t="shared" si="381"/>
        <v/>
      </c>
      <c r="U2213" s="53" t="str">
        <f>IF(S2213="","",COUNTIF($S$7:S2213,"該当２"))</f>
        <v/>
      </c>
      <c r="V2213" s="56" t="str">
        <f t="shared" si="382"/>
        <v/>
      </c>
      <c r="W2213" s="81" t="str">
        <f t="shared" si="383"/>
        <v/>
      </c>
      <c r="X2213" s="53" t="str">
        <f>IF(V2213="","",COUNTIF($V$7:V2213,"該当３"))</f>
        <v/>
      </c>
    </row>
    <row r="2214" spans="1:24">
      <c r="A2214" s="4">
        <v>2021001019</v>
      </c>
      <c r="B2214" s="237">
        <v>20</v>
      </c>
      <c r="C2214" s="238">
        <v>210</v>
      </c>
      <c r="D2214" s="239">
        <v>1</v>
      </c>
      <c r="E2214" s="238">
        <v>19</v>
      </c>
      <c r="F2214" s="7" t="s">
        <v>511</v>
      </c>
      <c r="G2214" s="7" t="s">
        <v>2228</v>
      </c>
      <c r="H2214" s="7" t="s">
        <v>2229</v>
      </c>
      <c r="I2214" s="7" t="s">
        <v>271</v>
      </c>
      <c r="K2214" s="52" t="str">
        <f t="shared" si="384"/>
        <v/>
      </c>
      <c r="L2214" s="81" t="str">
        <f t="shared" si="385"/>
        <v/>
      </c>
      <c r="M2214" s="53" t="str">
        <f>IF(K2214="","",COUNTIF($K$7:K2214,"ﾘｽﾄ１"))</f>
        <v/>
      </c>
      <c r="N2214" s="53" t="str">
        <f t="shared" si="386"/>
        <v/>
      </c>
      <c r="O2214" s="54" t="str">
        <f t="shared" si="387"/>
        <v/>
      </c>
      <c r="P2214" s="53" t="str">
        <f t="shared" si="378"/>
        <v/>
      </c>
      <c r="Q2214" s="52" t="str">
        <f t="shared" si="379"/>
        <v/>
      </c>
      <c r="R2214" s="55" t="str">
        <f t="shared" si="380"/>
        <v/>
      </c>
      <c r="S2214" s="52" t="str">
        <f t="shared" si="388"/>
        <v/>
      </c>
      <c r="T2214" s="81" t="str">
        <f t="shared" si="381"/>
        <v/>
      </c>
      <c r="U2214" s="53" t="str">
        <f>IF(S2214="","",COUNTIF($S$7:S2214,"該当２"))</f>
        <v/>
      </c>
      <c r="V2214" s="56" t="str">
        <f t="shared" si="382"/>
        <v/>
      </c>
      <c r="W2214" s="81" t="str">
        <f t="shared" si="383"/>
        <v/>
      </c>
      <c r="X2214" s="53" t="str">
        <f>IF(V2214="","",COUNTIF($V$7:V2214,"該当３"))</f>
        <v/>
      </c>
    </row>
    <row r="2215" spans="1:24">
      <c r="A2215" s="4">
        <v>2021001020</v>
      </c>
      <c r="B2215" s="237">
        <v>20</v>
      </c>
      <c r="C2215" s="238">
        <v>210</v>
      </c>
      <c r="D2215" s="239">
        <v>1</v>
      </c>
      <c r="E2215" s="238">
        <v>20</v>
      </c>
      <c r="F2215" s="7" t="s">
        <v>511</v>
      </c>
      <c r="G2215" s="7" t="s">
        <v>2228</v>
      </c>
      <c r="H2215" s="7" t="s">
        <v>2229</v>
      </c>
      <c r="I2215" s="7" t="s">
        <v>1181</v>
      </c>
      <c r="K2215" s="52" t="str">
        <f t="shared" si="384"/>
        <v/>
      </c>
      <c r="L2215" s="81" t="str">
        <f t="shared" si="385"/>
        <v/>
      </c>
      <c r="M2215" s="53" t="str">
        <f>IF(K2215="","",COUNTIF($K$7:K2215,"ﾘｽﾄ１"))</f>
        <v/>
      </c>
      <c r="N2215" s="53" t="str">
        <f t="shared" si="386"/>
        <v/>
      </c>
      <c r="O2215" s="54" t="str">
        <f t="shared" si="387"/>
        <v/>
      </c>
      <c r="P2215" s="53" t="str">
        <f t="shared" si="378"/>
        <v/>
      </c>
      <c r="Q2215" s="52" t="str">
        <f t="shared" si="379"/>
        <v/>
      </c>
      <c r="R2215" s="55" t="str">
        <f t="shared" si="380"/>
        <v/>
      </c>
      <c r="S2215" s="52" t="str">
        <f t="shared" si="388"/>
        <v/>
      </c>
      <c r="T2215" s="81" t="str">
        <f t="shared" si="381"/>
        <v/>
      </c>
      <c r="U2215" s="53" t="str">
        <f>IF(S2215="","",COUNTIF($S$7:S2215,"該当２"))</f>
        <v/>
      </c>
      <c r="V2215" s="56" t="str">
        <f t="shared" si="382"/>
        <v/>
      </c>
      <c r="W2215" s="81" t="str">
        <f t="shared" si="383"/>
        <v/>
      </c>
      <c r="X2215" s="53" t="str">
        <f>IF(V2215="","",COUNTIF($V$7:V2215,"該当３"))</f>
        <v/>
      </c>
    </row>
    <row r="2216" spans="1:24">
      <c r="A2216" s="4">
        <v>2021001021</v>
      </c>
      <c r="B2216" s="237">
        <v>20</v>
      </c>
      <c r="C2216" s="238">
        <v>210</v>
      </c>
      <c r="D2216" s="239">
        <v>1</v>
      </c>
      <c r="E2216" s="238">
        <v>21</v>
      </c>
      <c r="F2216" s="7" t="s">
        <v>511</v>
      </c>
      <c r="G2216" s="7" t="s">
        <v>2228</v>
      </c>
      <c r="H2216" s="7" t="s">
        <v>2229</v>
      </c>
      <c r="I2216" s="7" t="s">
        <v>2244</v>
      </c>
      <c r="K2216" s="52" t="str">
        <f t="shared" si="384"/>
        <v/>
      </c>
      <c r="L2216" s="81" t="str">
        <f t="shared" si="385"/>
        <v/>
      </c>
      <c r="M2216" s="53" t="str">
        <f>IF(K2216="","",COUNTIF($K$7:K2216,"ﾘｽﾄ１"))</f>
        <v/>
      </c>
      <c r="N2216" s="53" t="str">
        <f t="shared" si="386"/>
        <v/>
      </c>
      <c r="O2216" s="54" t="str">
        <f t="shared" si="387"/>
        <v/>
      </c>
      <c r="P2216" s="53" t="str">
        <f t="shared" si="378"/>
        <v/>
      </c>
      <c r="Q2216" s="52" t="str">
        <f t="shared" si="379"/>
        <v/>
      </c>
      <c r="R2216" s="55" t="str">
        <f t="shared" si="380"/>
        <v/>
      </c>
      <c r="S2216" s="52" t="str">
        <f t="shared" si="388"/>
        <v/>
      </c>
      <c r="T2216" s="81" t="str">
        <f t="shared" si="381"/>
        <v/>
      </c>
      <c r="U2216" s="53" t="str">
        <f>IF(S2216="","",COUNTIF($S$7:S2216,"該当２"))</f>
        <v/>
      </c>
      <c r="V2216" s="56" t="str">
        <f t="shared" si="382"/>
        <v/>
      </c>
      <c r="W2216" s="81" t="str">
        <f t="shared" si="383"/>
        <v/>
      </c>
      <c r="X2216" s="53" t="str">
        <f>IF(V2216="","",COUNTIF($V$7:V2216,"該当３"))</f>
        <v/>
      </c>
    </row>
    <row r="2217" spans="1:24">
      <c r="A2217" s="4">
        <v>2021001022</v>
      </c>
      <c r="B2217" s="237">
        <v>20</v>
      </c>
      <c r="C2217" s="238">
        <v>210</v>
      </c>
      <c r="D2217" s="239">
        <v>1</v>
      </c>
      <c r="E2217" s="238">
        <v>22</v>
      </c>
      <c r="F2217" s="7" t="s">
        <v>511</v>
      </c>
      <c r="G2217" s="7" t="s">
        <v>2228</v>
      </c>
      <c r="H2217" s="7" t="s">
        <v>2229</v>
      </c>
      <c r="I2217" s="7" t="s">
        <v>1119</v>
      </c>
      <c r="K2217" s="52" t="str">
        <f t="shared" si="384"/>
        <v/>
      </c>
      <c r="L2217" s="81" t="str">
        <f t="shared" si="385"/>
        <v/>
      </c>
      <c r="M2217" s="53" t="str">
        <f>IF(K2217="","",COUNTIF($K$7:K2217,"ﾘｽﾄ１"))</f>
        <v/>
      </c>
      <c r="N2217" s="53" t="str">
        <f t="shared" si="386"/>
        <v/>
      </c>
      <c r="O2217" s="54" t="str">
        <f t="shared" si="387"/>
        <v/>
      </c>
      <c r="P2217" s="53" t="str">
        <f t="shared" si="378"/>
        <v/>
      </c>
      <c r="Q2217" s="52" t="str">
        <f t="shared" si="379"/>
        <v/>
      </c>
      <c r="R2217" s="55" t="str">
        <f t="shared" si="380"/>
        <v/>
      </c>
      <c r="S2217" s="52" t="str">
        <f t="shared" si="388"/>
        <v/>
      </c>
      <c r="T2217" s="81" t="str">
        <f t="shared" si="381"/>
        <v/>
      </c>
      <c r="U2217" s="53" t="str">
        <f>IF(S2217="","",COUNTIF($S$7:S2217,"該当２"))</f>
        <v/>
      </c>
      <c r="V2217" s="56" t="str">
        <f t="shared" si="382"/>
        <v/>
      </c>
      <c r="W2217" s="81" t="str">
        <f t="shared" si="383"/>
        <v/>
      </c>
      <c r="X2217" s="53" t="str">
        <f>IF(V2217="","",COUNTIF($V$7:V2217,"該当３"))</f>
        <v/>
      </c>
    </row>
    <row r="2218" spans="1:24">
      <c r="A2218" s="4">
        <v>2021001023</v>
      </c>
      <c r="B2218" s="237">
        <v>20</v>
      </c>
      <c r="C2218" s="238">
        <v>210</v>
      </c>
      <c r="D2218" s="239">
        <v>1</v>
      </c>
      <c r="E2218" s="238">
        <v>23</v>
      </c>
      <c r="F2218" s="7" t="s">
        <v>511</v>
      </c>
      <c r="G2218" s="7" t="s">
        <v>2228</v>
      </c>
      <c r="H2218" s="7" t="s">
        <v>2229</v>
      </c>
      <c r="I2218" s="7" t="s">
        <v>2245</v>
      </c>
      <c r="K2218" s="52" t="str">
        <f t="shared" si="384"/>
        <v/>
      </c>
      <c r="L2218" s="81" t="str">
        <f t="shared" si="385"/>
        <v/>
      </c>
      <c r="M2218" s="53" t="str">
        <f>IF(K2218="","",COUNTIF($K$7:K2218,"ﾘｽﾄ１"))</f>
        <v/>
      </c>
      <c r="N2218" s="53" t="str">
        <f t="shared" si="386"/>
        <v/>
      </c>
      <c r="O2218" s="54" t="str">
        <f t="shared" si="387"/>
        <v/>
      </c>
      <c r="P2218" s="53" t="str">
        <f t="shared" si="378"/>
        <v/>
      </c>
      <c r="Q2218" s="52" t="str">
        <f t="shared" si="379"/>
        <v/>
      </c>
      <c r="R2218" s="55" t="str">
        <f t="shared" si="380"/>
        <v/>
      </c>
      <c r="S2218" s="52" t="str">
        <f t="shared" si="388"/>
        <v/>
      </c>
      <c r="T2218" s="81" t="str">
        <f t="shared" si="381"/>
        <v/>
      </c>
      <c r="U2218" s="53" t="str">
        <f>IF(S2218="","",COUNTIF($S$7:S2218,"該当２"))</f>
        <v/>
      </c>
      <c r="V2218" s="56" t="str">
        <f t="shared" si="382"/>
        <v/>
      </c>
      <c r="W2218" s="81" t="str">
        <f t="shared" si="383"/>
        <v/>
      </c>
      <c r="X2218" s="53" t="str">
        <f>IF(V2218="","",COUNTIF($V$7:V2218,"該当３"))</f>
        <v/>
      </c>
    </row>
    <row r="2219" spans="1:24">
      <c r="A2219" s="4">
        <v>2021001024</v>
      </c>
      <c r="B2219" s="237">
        <v>20</v>
      </c>
      <c r="C2219" s="238">
        <v>210</v>
      </c>
      <c r="D2219" s="239">
        <v>1</v>
      </c>
      <c r="E2219" s="238">
        <v>24</v>
      </c>
      <c r="F2219" s="7" t="s">
        <v>511</v>
      </c>
      <c r="G2219" s="7" t="s">
        <v>2228</v>
      </c>
      <c r="H2219" s="7" t="s">
        <v>2229</v>
      </c>
      <c r="I2219" s="7" t="s">
        <v>471</v>
      </c>
      <c r="K2219" s="52" t="str">
        <f t="shared" si="384"/>
        <v/>
      </c>
      <c r="L2219" s="81" t="str">
        <f t="shared" si="385"/>
        <v/>
      </c>
      <c r="M2219" s="53" t="str">
        <f>IF(K2219="","",COUNTIF($K$7:K2219,"ﾘｽﾄ１"))</f>
        <v/>
      </c>
      <c r="N2219" s="53" t="str">
        <f t="shared" si="386"/>
        <v/>
      </c>
      <c r="O2219" s="54" t="str">
        <f t="shared" si="387"/>
        <v/>
      </c>
      <c r="P2219" s="53" t="str">
        <f t="shared" si="378"/>
        <v/>
      </c>
      <c r="Q2219" s="52" t="str">
        <f t="shared" si="379"/>
        <v/>
      </c>
      <c r="R2219" s="55" t="str">
        <f t="shared" si="380"/>
        <v/>
      </c>
      <c r="S2219" s="52" t="str">
        <f t="shared" si="388"/>
        <v/>
      </c>
      <c r="T2219" s="81" t="str">
        <f t="shared" si="381"/>
        <v/>
      </c>
      <c r="U2219" s="53" t="str">
        <f>IF(S2219="","",COUNTIF($S$7:S2219,"該当２"))</f>
        <v/>
      </c>
      <c r="V2219" s="56" t="str">
        <f t="shared" si="382"/>
        <v/>
      </c>
      <c r="W2219" s="81" t="str">
        <f t="shared" si="383"/>
        <v/>
      </c>
      <c r="X2219" s="53" t="str">
        <f>IF(V2219="","",COUNTIF($V$7:V2219,"該当３"))</f>
        <v/>
      </c>
    </row>
    <row r="2220" spans="1:24">
      <c r="A2220" s="4">
        <v>2021001025</v>
      </c>
      <c r="B2220" s="237">
        <v>20</v>
      </c>
      <c r="C2220" s="238">
        <v>210</v>
      </c>
      <c r="D2220" s="239">
        <v>1</v>
      </c>
      <c r="E2220" s="238">
        <v>25</v>
      </c>
      <c r="F2220" s="7" t="s">
        <v>511</v>
      </c>
      <c r="G2220" s="7" t="s">
        <v>2228</v>
      </c>
      <c r="H2220" s="7" t="s">
        <v>2229</v>
      </c>
      <c r="I2220" s="7" t="s">
        <v>2246</v>
      </c>
      <c r="K2220" s="52" t="str">
        <f t="shared" si="384"/>
        <v/>
      </c>
      <c r="L2220" s="81" t="str">
        <f t="shared" si="385"/>
        <v/>
      </c>
      <c r="M2220" s="53" t="str">
        <f>IF(K2220="","",COUNTIF($K$7:K2220,"ﾘｽﾄ１"))</f>
        <v/>
      </c>
      <c r="N2220" s="53" t="str">
        <f t="shared" si="386"/>
        <v/>
      </c>
      <c r="O2220" s="54" t="str">
        <f t="shared" si="387"/>
        <v/>
      </c>
      <c r="P2220" s="53" t="str">
        <f t="shared" si="378"/>
        <v/>
      </c>
      <c r="Q2220" s="52" t="str">
        <f t="shared" si="379"/>
        <v/>
      </c>
      <c r="R2220" s="55" t="str">
        <f t="shared" si="380"/>
        <v/>
      </c>
      <c r="S2220" s="52" t="str">
        <f t="shared" si="388"/>
        <v/>
      </c>
      <c r="T2220" s="81" t="str">
        <f t="shared" si="381"/>
        <v/>
      </c>
      <c r="U2220" s="53" t="str">
        <f>IF(S2220="","",COUNTIF($S$7:S2220,"該当２"))</f>
        <v/>
      </c>
      <c r="V2220" s="56" t="str">
        <f t="shared" si="382"/>
        <v/>
      </c>
      <c r="W2220" s="81" t="str">
        <f t="shared" si="383"/>
        <v/>
      </c>
      <c r="X2220" s="53" t="str">
        <f>IF(V2220="","",COUNTIF($V$7:V2220,"該当３"))</f>
        <v/>
      </c>
    </row>
    <row r="2221" spans="1:24">
      <c r="A2221" s="4">
        <v>2021001026</v>
      </c>
      <c r="B2221" s="237">
        <v>20</v>
      </c>
      <c r="C2221" s="238">
        <v>210</v>
      </c>
      <c r="D2221" s="239">
        <v>1</v>
      </c>
      <c r="E2221" s="238">
        <v>26</v>
      </c>
      <c r="F2221" s="7" t="s">
        <v>511</v>
      </c>
      <c r="G2221" s="7" t="s">
        <v>2228</v>
      </c>
      <c r="H2221" s="7" t="s">
        <v>2229</v>
      </c>
      <c r="I2221" s="7" t="s">
        <v>2247</v>
      </c>
      <c r="K2221" s="52" t="str">
        <f t="shared" si="384"/>
        <v/>
      </c>
      <c r="L2221" s="81" t="str">
        <f t="shared" si="385"/>
        <v/>
      </c>
      <c r="M2221" s="53" t="str">
        <f>IF(K2221="","",COUNTIF($K$7:K2221,"ﾘｽﾄ１"))</f>
        <v/>
      </c>
      <c r="N2221" s="53" t="str">
        <f t="shared" si="386"/>
        <v/>
      </c>
      <c r="O2221" s="54" t="str">
        <f t="shared" si="387"/>
        <v/>
      </c>
      <c r="P2221" s="53" t="str">
        <f t="shared" si="378"/>
        <v/>
      </c>
      <c r="Q2221" s="52" t="str">
        <f t="shared" si="379"/>
        <v/>
      </c>
      <c r="R2221" s="55" t="str">
        <f t="shared" si="380"/>
        <v/>
      </c>
      <c r="S2221" s="52" t="str">
        <f t="shared" si="388"/>
        <v/>
      </c>
      <c r="T2221" s="81" t="str">
        <f t="shared" si="381"/>
        <v/>
      </c>
      <c r="U2221" s="53" t="str">
        <f>IF(S2221="","",COUNTIF($S$7:S2221,"該当２"))</f>
        <v/>
      </c>
      <c r="V2221" s="56" t="str">
        <f t="shared" si="382"/>
        <v/>
      </c>
      <c r="W2221" s="81" t="str">
        <f t="shared" si="383"/>
        <v/>
      </c>
      <c r="X2221" s="53" t="str">
        <f>IF(V2221="","",COUNTIF($V$7:V2221,"該当３"))</f>
        <v/>
      </c>
    </row>
    <row r="2222" spans="1:24">
      <c r="A2222" s="4">
        <v>2021001027</v>
      </c>
      <c r="B2222" s="237">
        <v>20</v>
      </c>
      <c r="C2222" s="238">
        <v>210</v>
      </c>
      <c r="D2222" s="239">
        <v>1</v>
      </c>
      <c r="E2222" s="238">
        <v>27</v>
      </c>
      <c r="F2222" s="7" t="s">
        <v>511</v>
      </c>
      <c r="G2222" s="7" t="s">
        <v>2228</v>
      </c>
      <c r="H2222" s="7" t="s">
        <v>2229</v>
      </c>
      <c r="I2222" s="7" t="s">
        <v>2248</v>
      </c>
      <c r="K2222" s="52" t="str">
        <f t="shared" si="384"/>
        <v/>
      </c>
      <c r="L2222" s="81" t="str">
        <f t="shared" si="385"/>
        <v/>
      </c>
      <c r="M2222" s="53" t="str">
        <f>IF(K2222="","",COUNTIF($K$7:K2222,"ﾘｽﾄ１"))</f>
        <v/>
      </c>
      <c r="N2222" s="53" t="str">
        <f t="shared" si="386"/>
        <v/>
      </c>
      <c r="O2222" s="54" t="str">
        <f t="shared" si="387"/>
        <v/>
      </c>
      <c r="P2222" s="53" t="str">
        <f t="shared" si="378"/>
        <v/>
      </c>
      <c r="Q2222" s="52" t="str">
        <f t="shared" si="379"/>
        <v/>
      </c>
      <c r="R2222" s="55" t="str">
        <f t="shared" si="380"/>
        <v/>
      </c>
      <c r="S2222" s="52" t="str">
        <f t="shared" si="388"/>
        <v/>
      </c>
      <c r="T2222" s="81" t="str">
        <f t="shared" si="381"/>
        <v/>
      </c>
      <c r="U2222" s="53" t="str">
        <f>IF(S2222="","",COUNTIF($S$7:S2222,"該当２"))</f>
        <v/>
      </c>
      <c r="V2222" s="56" t="str">
        <f t="shared" si="382"/>
        <v/>
      </c>
      <c r="W2222" s="81" t="str">
        <f t="shared" si="383"/>
        <v/>
      </c>
      <c r="X2222" s="53" t="str">
        <f>IF(V2222="","",COUNTIF($V$7:V2222,"該当３"))</f>
        <v/>
      </c>
    </row>
    <row r="2223" spans="1:24">
      <c r="A2223" s="4">
        <v>2021001028</v>
      </c>
      <c r="B2223" s="237">
        <v>20</v>
      </c>
      <c r="C2223" s="238">
        <v>210</v>
      </c>
      <c r="D2223" s="239">
        <v>1</v>
      </c>
      <c r="E2223" s="238">
        <v>28</v>
      </c>
      <c r="F2223" s="7" t="s">
        <v>511</v>
      </c>
      <c r="G2223" s="7" t="s">
        <v>2228</v>
      </c>
      <c r="H2223" s="7" t="s">
        <v>2229</v>
      </c>
      <c r="I2223" s="7" t="s">
        <v>1105</v>
      </c>
      <c r="K2223" s="52" t="str">
        <f t="shared" si="384"/>
        <v/>
      </c>
      <c r="L2223" s="81" t="str">
        <f t="shared" si="385"/>
        <v/>
      </c>
      <c r="M2223" s="53" t="str">
        <f>IF(K2223="","",COUNTIF($K$7:K2223,"ﾘｽﾄ１"))</f>
        <v/>
      </c>
      <c r="N2223" s="53" t="str">
        <f t="shared" si="386"/>
        <v/>
      </c>
      <c r="O2223" s="54" t="str">
        <f t="shared" si="387"/>
        <v/>
      </c>
      <c r="P2223" s="53" t="str">
        <f t="shared" si="378"/>
        <v/>
      </c>
      <c r="Q2223" s="52" t="str">
        <f t="shared" si="379"/>
        <v/>
      </c>
      <c r="R2223" s="55" t="str">
        <f t="shared" si="380"/>
        <v/>
      </c>
      <c r="S2223" s="52" t="str">
        <f t="shared" si="388"/>
        <v/>
      </c>
      <c r="T2223" s="81" t="str">
        <f t="shared" si="381"/>
        <v/>
      </c>
      <c r="U2223" s="53" t="str">
        <f>IF(S2223="","",COUNTIF($S$7:S2223,"該当２"))</f>
        <v/>
      </c>
      <c r="V2223" s="56" t="str">
        <f t="shared" si="382"/>
        <v/>
      </c>
      <c r="W2223" s="81" t="str">
        <f t="shared" si="383"/>
        <v/>
      </c>
      <c r="X2223" s="53" t="str">
        <f>IF(V2223="","",COUNTIF($V$7:V2223,"該当３"))</f>
        <v/>
      </c>
    </row>
    <row r="2224" spans="1:24">
      <c r="A2224" s="4">
        <v>2021001029</v>
      </c>
      <c r="B2224" s="237">
        <v>20</v>
      </c>
      <c r="C2224" s="238">
        <v>210</v>
      </c>
      <c r="D2224" s="239">
        <v>1</v>
      </c>
      <c r="E2224" s="238">
        <v>29</v>
      </c>
      <c r="F2224" s="7" t="s">
        <v>511</v>
      </c>
      <c r="G2224" s="7" t="s">
        <v>2228</v>
      </c>
      <c r="H2224" s="7" t="s">
        <v>2229</v>
      </c>
      <c r="I2224" s="7" t="s">
        <v>2249</v>
      </c>
      <c r="K2224" s="52" t="str">
        <f t="shared" si="384"/>
        <v/>
      </c>
      <c r="L2224" s="81" t="str">
        <f t="shared" si="385"/>
        <v/>
      </c>
      <c r="M2224" s="53" t="str">
        <f>IF(K2224="","",COUNTIF($K$7:K2224,"ﾘｽﾄ１"))</f>
        <v/>
      </c>
      <c r="N2224" s="53" t="str">
        <f t="shared" si="386"/>
        <v/>
      </c>
      <c r="O2224" s="54" t="str">
        <f t="shared" si="387"/>
        <v/>
      </c>
      <c r="P2224" s="53" t="str">
        <f t="shared" si="378"/>
        <v/>
      </c>
      <c r="Q2224" s="52" t="str">
        <f t="shared" si="379"/>
        <v/>
      </c>
      <c r="R2224" s="55" t="str">
        <f t="shared" si="380"/>
        <v/>
      </c>
      <c r="S2224" s="52" t="str">
        <f t="shared" si="388"/>
        <v/>
      </c>
      <c r="T2224" s="81" t="str">
        <f t="shared" si="381"/>
        <v/>
      </c>
      <c r="U2224" s="53" t="str">
        <f>IF(S2224="","",COUNTIF($S$7:S2224,"該当２"))</f>
        <v/>
      </c>
      <c r="V2224" s="56" t="str">
        <f t="shared" si="382"/>
        <v/>
      </c>
      <c r="W2224" s="81" t="str">
        <f t="shared" si="383"/>
        <v/>
      </c>
      <c r="X2224" s="53" t="str">
        <f>IF(V2224="","",COUNTIF($V$7:V2224,"該当３"))</f>
        <v/>
      </c>
    </row>
    <row r="2225" spans="1:24">
      <c r="A2225" s="4">
        <v>2021001030</v>
      </c>
      <c r="B2225" s="237">
        <v>20</v>
      </c>
      <c r="C2225" s="238">
        <v>210</v>
      </c>
      <c r="D2225" s="239">
        <v>1</v>
      </c>
      <c r="E2225" s="238">
        <v>30</v>
      </c>
      <c r="F2225" s="7" t="s">
        <v>511</v>
      </c>
      <c r="G2225" s="7" t="s">
        <v>2228</v>
      </c>
      <c r="H2225" s="7" t="s">
        <v>2229</v>
      </c>
      <c r="I2225" s="7" t="s">
        <v>495</v>
      </c>
      <c r="K2225" s="52" t="str">
        <f t="shared" si="384"/>
        <v/>
      </c>
      <c r="L2225" s="81" t="str">
        <f t="shared" si="385"/>
        <v/>
      </c>
      <c r="M2225" s="53" t="str">
        <f>IF(K2225="","",COUNTIF($K$7:K2225,"ﾘｽﾄ１"))</f>
        <v/>
      </c>
      <c r="N2225" s="53" t="str">
        <f t="shared" si="386"/>
        <v/>
      </c>
      <c r="O2225" s="54" t="str">
        <f t="shared" si="387"/>
        <v/>
      </c>
      <c r="P2225" s="53" t="str">
        <f t="shared" si="378"/>
        <v/>
      </c>
      <c r="Q2225" s="52" t="str">
        <f t="shared" si="379"/>
        <v/>
      </c>
      <c r="R2225" s="55" t="str">
        <f t="shared" si="380"/>
        <v/>
      </c>
      <c r="S2225" s="52" t="str">
        <f t="shared" si="388"/>
        <v/>
      </c>
      <c r="T2225" s="81" t="str">
        <f t="shared" si="381"/>
        <v/>
      </c>
      <c r="U2225" s="53" t="str">
        <f>IF(S2225="","",COUNTIF($S$7:S2225,"該当２"))</f>
        <v/>
      </c>
      <c r="V2225" s="56" t="str">
        <f t="shared" si="382"/>
        <v/>
      </c>
      <c r="W2225" s="81" t="str">
        <f t="shared" si="383"/>
        <v/>
      </c>
      <c r="X2225" s="53" t="str">
        <f>IF(V2225="","",COUNTIF($V$7:V2225,"該当３"))</f>
        <v/>
      </c>
    </row>
    <row r="2226" spans="1:24">
      <c r="A2226" s="4">
        <v>2021001031</v>
      </c>
      <c r="B2226" s="237">
        <v>20</v>
      </c>
      <c r="C2226" s="238">
        <v>210</v>
      </c>
      <c r="D2226" s="239">
        <v>1</v>
      </c>
      <c r="E2226" s="238">
        <v>31</v>
      </c>
      <c r="F2226" s="7" t="s">
        <v>511</v>
      </c>
      <c r="G2226" s="7" t="s">
        <v>2228</v>
      </c>
      <c r="H2226" s="7" t="s">
        <v>2229</v>
      </c>
      <c r="I2226" s="7" t="s">
        <v>2250</v>
      </c>
      <c r="K2226" s="52" t="str">
        <f t="shared" si="384"/>
        <v/>
      </c>
      <c r="L2226" s="81" t="str">
        <f t="shared" si="385"/>
        <v/>
      </c>
      <c r="M2226" s="53" t="str">
        <f>IF(K2226="","",COUNTIF($K$7:K2226,"ﾘｽﾄ１"))</f>
        <v/>
      </c>
      <c r="N2226" s="53" t="str">
        <f t="shared" si="386"/>
        <v/>
      </c>
      <c r="O2226" s="54" t="str">
        <f t="shared" si="387"/>
        <v/>
      </c>
      <c r="P2226" s="53" t="str">
        <f t="shared" si="378"/>
        <v/>
      </c>
      <c r="Q2226" s="52" t="str">
        <f t="shared" si="379"/>
        <v/>
      </c>
      <c r="R2226" s="55" t="str">
        <f t="shared" si="380"/>
        <v/>
      </c>
      <c r="S2226" s="52" t="str">
        <f t="shared" si="388"/>
        <v/>
      </c>
      <c r="T2226" s="81" t="str">
        <f t="shared" si="381"/>
        <v/>
      </c>
      <c r="U2226" s="53" t="str">
        <f>IF(S2226="","",COUNTIF($S$7:S2226,"該当２"))</f>
        <v/>
      </c>
      <c r="V2226" s="56" t="str">
        <f t="shared" si="382"/>
        <v/>
      </c>
      <c r="W2226" s="81" t="str">
        <f t="shared" si="383"/>
        <v/>
      </c>
      <c r="X2226" s="53" t="str">
        <f>IF(V2226="","",COUNTIF($V$7:V2226,"該当３"))</f>
        <v/>
      </c>
    </row>
    <row r="2227" spans="1:24">
      <c r="A2227" s="4">
        <v>2021001032</v>
      </c>
      <c r="B2227" s="237">
        <v>20</v>
      </c>
      <c r="C2227" s="238">
        <v>210</v>
      </c>
      <c r="D2227" s="239">
        <v>1</v>
      </c>
      <c r="E2227" s="238">
        <v>32</v>
      </c>
      <c r="F2227" s="7" t="s">
        <v>511</v>
      </c>
      <c r="G2227" s="7" t="s">
        <v>2228</v>
      </c>
      <c r="H2227" s="7" t="s">
        <v>2229</v>
      </c>
      <c r="I2227" s="7" t="s">
        <v>2251</v>
      </c>
      <c r="K2227" s="52" t="str">
        <f t="shared" si="384"/>
        <v/>
      </c>
      <c r="L2227" s="81" t="str">
        <f t="shared" si="385"/>
        <v/>
      </c>
      <c r="M2227" s="53" t="str">
        <f>IF(K2227="","",COUNTIF($K$7:K2227,"ﾘｽﾄ１"))</f>
        <v/>
      </c>
      <c r="N2227" s="53" t="str">
        <f t="shared" si="386"/>
        <v/>
      </c>
      <c r="O2227" s="54" t="str">
        <f t="shared" si="387"/>
        <v/>
      </c>
      <c r="P2227" s="53" t="str">
        <f t="shared" si="378"/>
        <v/>
      </c>
      <c r="Q2227" s="52" t="str">
        <f t="shared" si="379"/>
        <v/>
      </c>
      <c r="R2227" s="55" t="str">
        <f t="shared" si="380"/>
        <v/>
      </c>
      <c r="S2227" s="52" t="str">
        <f t="shared" si="388"/>
        <v/>
      </c>
      <c r="T2227" s="81" t="str">
        <f t="shared" si="381"/>
        <v/>
      </c>
      <c r="U2227" s="53" t="str">
        <f>IF(S2227="","",COUNTIF($S$7:S2227,"該当２"))</f>
        <v/>
      </c>
      <c r="V2227" s="56" t="str">
        <f t="shared" si="382"/>
        <v/>
      </c>
      <c r="W2227" s="81" t="str">
        <f t="shared" si="383"/>
        <v/>
      </c>
      <c r="X2227" s="53" t="str">
        <f>IF(V2227="","",COUNTIF($V$7:V2227,"該当３"))</f>
        <v/>
      </c>
    </row>
    <row r="2228" spans="1:24">
      <c r="A2228" s="4">
        <v>2021001033</v>
      </c>
      <c r="B2228" s="237">
        <v>20</v>
      </c>
      <c r="C2228" s="238">
        <v>210</v>
      </c>
      <c r="D2228" s="239">
        <v>1</v>
      </c>
      <c r="E2228" s="238">
        <v>33</v>
      </c>
      <c r="F2228" s="7" t="s">
        <v>511</v>
      </c>
      <c r="G2228" s="7" t="s">
        <v>2228</v>
      </c>
      <c r="H2228" s="7" t="s">
        <v>2229</v>
      </c>
      <c r="I2228" s="7" t="s">
        <v>2252</v>
      </c>
      <c r="K2228" s="52" t="str">
        <f t="shared" si="384"/>
        <v/>
      </c>
      <c r="L2228" s="81" t="str">
        <f t="shared" si="385"/>
        <v/>
      </c>
      <c r="M2228" s="53" t="str">
        <f>IF(K2228="","",COUNTIF($K$7:K2228,"ﾘｽﾄ１"))</f>
        <v/>
      </c>
      <c r="N2228" s="53" t="str">
        <f t="shared" si="386"/>
        <v/>
      </c>
      <c r="O2228" s="54" t="str">
        <f t="shared" si="387"/>
        <v/>
      </c>
      <c r="P2228" s="53" t="str">
        <f t="shared" si="378"/>
        <v/>
      </c>
      <c r="Q2228" s="52" t="str">
        <f t="shared" si="379"/>
        <v/>
      </c>
      <c r="R2228" s="55" t="str">
        <f t="shared" si="380"/>
        <v/>
      </c>
      <c r="S2228" s="52" t="str">
        <f t="shared" si="388"/>
        <v/>
      </c>
      <c r="T2228" s="81" t="str">
        <f t="shared" si="381"/>
        <v/>
      </c>
      <c r="U2228" s="53" t="str">
        <f>IF(S2228="","",COUNTIF($S$7:S2228,"該当２"))</f>
        <v/>
      </c>
      <c r="V2228" s="56" t="str">
        <f t="shared" si="382"/>
        <v/>
      </c>
      <c r="W2228" s="81" t="str">
        <f t="shared" si="383"/>
        <v/>
      </c>
      <c r="X2228" s="53" t="str">
        <f>IF(V2228="","",COUNTIF($V$7:V2228,"該当３"))</f>
        <v/>
      </c>
    </row>
    <row r="2229" spans="1:24">
      <c r="A2229" s="4">
        <v>2021001034</v>
      </c>
      <c r="B2229" s="237">
        <v>20</v>
      </c>
      <c r="C2229" s="238">
        <v>210</v>
      </c>
      <c r="D2229" s="239">
        <v>1</v>
      </c>
      <c r="E2229" s="238">
        <v>34</v>
      </c>
      <c r="F2229" s="7" t="s">
        <v>511</v>
      </c>
      <c r="G2229" s="7" t="s">
        <v>2228</v>
      </c>
      <c r="H2229" s="7" t="s">
        <v>2229</v>
      </c>
      <c r="I2229" s="7" t="s">
        <v>2253</v>
      </c>
      <c r="K2229" s="52" t="str">
        <f t="shared" si="384"/>
        <v/>
      </c>
      <c r="L2229" s="81" t="str">
        <f t="shared" si="385"/>
        <v/>
      </c>
      <c r="M2229" s="53" t="str">
        <f>IF(K2229="","",COUNTIF($K$7:K2229,"ﾘｽﾄ１"))</f>
        <v/>
      </c>
      <c r="N2229" s="53" t="str">
        <f t="shared" si="386"/>
        <v/>
      </c>
      <c r="O2229" s="54" t="str">
        <f t="shared" si="387"/>
        <v/>
      </c>
      <c r="P2229" s="53" t="str">
        <f t="shared" si="378"/>
        <v/>
      </c>
      <c r="Q2229" s="52" t="str">
        <f t="shared" si="379"/>
        <v/>
      </c>
      <c r="R2229" s="55" t="str">
        <f t="shared" si="380"/>
        <v/>
      </c>
      <c r="S2229" s="52" t="str">
        <f t="shared" si="388"/>
        <v/>
      </c>
      <c r="T2229" s="81" t="str">
        <f t="shared" si="381"/>
        <v/>
      </c>
      <c r="U2229" s="53" t="str">
        <f>IF(S2229="","",COUNTIF($S$7:S2229,"該当２"))</f>
        <v/>
      </c>
      <c r="V2229" s="56" t="str">
        <f t="shared" si="382"/>
        <v/>
      </c>
      <c r="W2229" s="81" t="str">
        <f t="shared" si="383"/>
        <v/>
      </c>
      <c r="X2229" s="53" t="str">
        <f>IF(V2229="","",COUNTIF($V$7:V2229,"該当３"))</f>
        <v/>
      </c>
    </row>
    <row r="2230" spans="1:24">
      <c r="A2230" s="4">
        <v>2021001035</v>
      </c>
      <c r="B2230" s="237">
        <v>20</v>
      </c>
      <c r="C2230" s="238">
        <v>210</v>
      </c>
      <c r="D2230" s="239">
        <v>1</v>
      </c>
      <c r="E2230" s="238">
        <v>35</v>
      </c>
      <c r="F2230" s="7" t="s">
        <v>511</v>
      </c>
      <c r="G2230" s="7" t="s">
        <v>2228</v>
      </c>
      <c r="H2230" s="7" t="s">
        <v>2229</v>
      </c>
      <c r="I2230" s="7" t="s">
        <v>2254</v>
      </c>
      <c r="K2230" s="52" t="str">
        <f t="shared" si="384"/>
        <v/>
      </c>
      <c r="L2230" s="81" t="str">
        <f t="shared" si="385"/>
        <v/>
      </c>
      <c r="M2230" s="53" t="str">
        <f>IF(K2230="","",COUNTIF($K$7:K2230,"ﾘｽﾄ１"))</f>
        <v/>
      </c>
      <c r="N2230" s="53" t="str">
        <f t="shared" si="386"/>
        <v/>
      </c>
      <c r="O2230" s="54" t="str">
        <f t="shared" si="387"/>
        <v/>
      </c>
      <c r="P2230" s="53" t="str">
        <f t="shared" si="378"/>
        <v/>
      </c>
      <c r="Q2230" s="52" t="str">
        <f t="shared" si="379"/>
        <v/>
      </c>
      <c r="R2230" s="55" t="str">
        <f t="shared" si="380"/>
        <v/>
      </c>
      <c r="S2230" s="52" t="str">
        <f t="shared" si="388"/>
        <v/>
      </c>
      <c r="T2230" s="81" t="str">
        <f t="shared" si="381"/>
        <v/>
      </c>
      <c r="U2230" s="53" t="str">
        <f>IF(S2230="","",COUNTIF($S$7:S2230,"該当２"))</f>
        <v/>
      </c>
      <c r="V2230" s="56" t="str">
        <f t="shared" si="382"/>
        <v/>
      </c>
      <c r="W2230" s="81" t="str">
        <f t="shared" si="383"/>
        <v/>
      </c>
      <c r="X2230" s="53" t="str">
        <f>IF(V2230="","",COUNTIF($V$7:V2230,"該当３"))</f>
        <v/>
      </c>
    </row>
    <row r="2231" spans="1:24">
      <c r="A2231" s="4">
        <v>2021001036</v>
      </c>
      <c r="B2231" s="237">
        <v>20</v>
      </c>
      <c r="C2231" s="238">
        <v>210</v>
      </c>
      <c r="D2231" s="239">
        <v>1</v>
      </c>
      <c r="E2231" s="238">
        <v>36</v>
      </c>
      <c r="F2231" s="7" t="s">
        <v>511</v>
      </c>
      <c r="G2231" s="7" t="s">
        <v>2228</v>
      </c>
      <c r="H2231" s="7" t="s">
        <v>2229</v>
      </c>
      <c r="I2231" s="7" t="s">
        <v>2255</v>
      </c>
      <c r="K2231" s="52" t="str">
        <f t="shared" si="384"/>
        <v/>
      </c>
      <c r="L2231" s="81" t="str">
        <f t="shared" si="385"/>
        <v/>
      </c>
      <c r="M2231" s="53" t="str">
        <f>IF(K2231="","",COUNTIF($K$7:K2231,"ﾘｽﾄ１"))</f>
        <v/>
      </c>
      <c r="N2231" s="53" t="str">
        <f t="shared" si="386"/>
        <v/>
      </c>
      <c r="O2231" s="54" t="str">
        <f t="shared" si="387"/>
        <v/>
      </c>
      <c r="P2231" s="53" t="str">
        <f t="shared" si="378"/>
        <v/>
      </c>
      <c r="Q2231" s="52" t="str">
        <f t="shared" si="379"/>
        <v/>
      </c>
      <c r="R2231" s="55" t="str">
        <f t="shared" si="380"/>
        <v/>
      </c>
      <c r="S2231" s="52" t="str">
        <f t="shared" si="388"/>
        <v/>
      </c>
      <c r="T2231" s="81" t="str">
        <f t="shared" si="381"/>
        <v/>
      </c>
      <c r="U2231" s="53" t="str">
        <f>IF(S2231="","",COUNTIF($S$7:S2231,"該当２"))</f>
        <v/>
      </c>
      <c r="V2231" s="56" t="str">
        <f t="shared" si="382"/>
        <v/>
      </c>
      <c r="W2231" s="81" t="str">
        <f t="shared" si="383"/>
        <v/>
      </c>
      <c r="X2231" s="53" t="str">
        <f>IF(V2231="","",COUNTIF($V$7:V2231,"該当３"))</f>
        <v/>
      </c>
    </row>
    <row r="2232" spans="1:24">
      <c r="A2232" s="4">
        <v>2021001037</v>
      </c>
      <c r="B2232" s="237">
        <v>20</v>
      </c>
      <c r="C2232" s="238">
        <v>210</v>
      </c>
      <c r="D2232" s="239">
        <v>1</v>
      </c>
      <c r="E2232" s="238">
        <v>37</v>
      </c>
      <c r="F2232" s="7" t="s">
        <v>511</v>
      </c>
      <c r="G2232" s="7" t="s">
        <v>2228</v>
      </c>
      <c r="H2232" s="7" t="s">
        <v>2229</v>
      </c>
      <c r="I2232" s="7" t="s">
        <v>2256</v>
      </c>
      <c r="K2232" s="52" t="str">
        <f t="shared" si="384"/>
        <v/>
      </c>
      <c r="L2232" s="81" t="str">
        <f t="shared" si="385"/>
        <v/>
      </c>
      <c r="M2232" s="53" t="str">
        <f>IF(K2232="","",COUNTIF($K$7:K2232,"ﾘｽﾄ１"))</f>
        <v/>
      </c>
      <c r="N2232" s="53" t="str">
        <f t="shared" si="386"/>
        <v/>
      </c>
      <c r="O2232" s="54" t="str">
        <f t="shared" si="387"/>
        <v/>
      </c>
      <c r="P2232" s="53" t="str">
        <f t="shared" si="378"/>
        <v/>
      </c>
      <c r="Q2232" s="52" t="str">
        <f t="shared" si="379"/>
        <v/>
      </c>
      <c r="R2232" s="55" t="str">
        <f t="shared" si="380"/>
        <v/>
      </c>
      <c r="S2232" s="52" t="str">
        <f t="shared" si="388"/>
        <v/>
      </c>
      <c r="T2232" s="81" t="str">
        <f t="shared" si="381"/>
        <v/>
      </c>
      <c r="U2232" s="53" t="str">
        <f>IF(S2232="","",COUNTIF($S$7:S2232,"該当２"))</f>
        <v/>
      </c>
      <c r="V2232" s="56" t="str">
        <f t="shared" si="382"/>
        <v/>
      </c>
      <c r="W2232" s="81" t="str">
        <f t="shared" si="383"/>
        <v/>
      </c>
      <c r="X2232" s="53" t="str">
        <f>IF(V2232="","",COUNTIF($V$7:V2232,"該当３"))</f>
        <v/>
      </c>
    </row>
    <row r="2233" spans="1:24">
      <c r="A2233" s="4">
        <v>2021001038</v>
      </c>
      <c r="B2233" s="237">
        <v>20</v>
      </c>
      <c r="C2233" s="238">
        <v>210</v>
      </c>
      <c r="D2233" s="239">
        <v>1</v>
      </c>
      <c r="E2233" s="238">
        <v>38</v>
      </c>
      <c r="F2233" s="7" t="s">
        <v>511</v>
      </c>
      <c r="G2233" s="7" t="s">
        <v>2228</v>
      </c>
      <c r="H2233" s="7" t="s">
        <v>2229</v>
      </c>
      <c r="I2233" s="7" t="s">
        <v>2257</v>
      </c>
      <c r="K2233" s="52" t="str">
        <f t="shared" si="384"/>
        <v/>
      </c>
      <c r="L2233" s="81" t="str">
        <f t="shared" si="385"/>
        <v/>
      </c>
      <c r="M2233" s="53" t="str">
        <f>IF(K2233="","",COUNTIF($K$7:K2233,"ﾘｽﾄ１"))</f>
        <v/>
      </c>
      <c r="N2233" s="53" t="str">
        <f t="shared" si="386"/>
        <v/>
      </c>
      <c r="O2233" s="54" t="str">
        <f t="shared" si="387"/>
        <v/>
      </c>
      <c r="P2233" s="53" t="str">
        <f t="shared" si="378"/>
        <v/>
      </c>
      <c r="Q2233" s="52" t="str">
        <f t="shared" si="379"/>
        <v/>
      </c>
      <c r="R2233" s="55" t="str">
        <f t="shared" si="380"/>
        <v/>
      </c>
      <c r="S2233" s="52" t="str">
        <f t="shared" si="388"/>
        <v/>
      </c>
      <c r="T2233" s="81" t="str">
        <f t="shared" si="381"/>
        <v/>
      </c>
      <c r="U2233" s="53" t="str">
        <f>IF(S2233="","",COUNTIF($S$7:S2233,"該当２"))</f>
        <v/>
      </c>
      <c r="V2233" s="56" t="str">
        <f t="shared" si="382"/>
        <v/>
      </c>
      <c r="W2233" s="81" t="str">
        <f t="shared" si="383"/>
        <v/>
      </c>
      <c r="X2233" s="53" t="str">
        <f>IF(V2233="","",COUNTIF($V$7:V2233,"該当３"))</f>
        <v/>
      </c>
    </row>
    <row r="2234" spans="1:24">
      <c r="A2234" s="4">
        <v>2021001039</v>
      </c>
      <c r="B2234" s="237">
        <v>20</v>
      </c>
      <c r="C2234" s="238">
        <v>210</v>
      </c>
      <c r="D2234" s="239">
        <v>1</v>
      </c>
      <c r="E2234" s="238">
        <v>39</v>
      </c>
      <c r="F2234" s="7" t="s">
        <v>511</v>
      </c>
      <c r="G2234" s="7" t="s">
        <v>2228</v>
      </c>
      <c r="H2234" s="7" t="s">
        <v>2229</v>
      </c>
      <c r="I2234" s="7" t="s">
        <v>2258</v>
      </c>
      <c r="K2234" s="52" t="str">
        <f t="shared" si="384"/>
        <v/>
      </c>
      <c r="L2234" s="81" t="str">
        <f t="shared" si="385"/>
        <v/>
      </c>
      <c r="M2234" s="53" t="str">
        <f>IF(K2234="","",COUNTIF($K$7:K2234,"ﾘｽﾄ１"))</f>
        <v/>
      </c>
      <c r="N2234" s="53" t="str">
        <f t="shared" si="386"/>
        <v/>
      </c>
      <c r="O2234" s="54" t="str">
        <f t="shared" si="387"/>
        <v/>
      </c>
      <c r="P2234" s="53" t="str">
        <f t="shared" si="378"/>
        <v/>
      </c>
      <c r="Q2234" s="52" t="str">
        <f t="shared" si="379"/>
        <v/>
      </c>
      <c r="R2234" s="55" t="str">
        <f t="shared" si="380"/>
        <v/>
      </c>
      <c r="S2234" s="52" t="str">
        <f t="shared" si="388"/>
        <v/>
      </c>
      <c r="T2234" s="81" t="str">
        <f t="shared" si="381"/>
        <v/>
      </c>
      <c r="U2234" s="53" t="str">
        <f>IF(S2234="","",COUNTIF($S$7:S2234,"該当２"))</f>
        <v/>
      </c>
      <c r="V2234" s="56" t="str">
        <f t="shared" si="382"/>
        <v/>
      </c>
      <c r="W2234" s="81" t="str">
        <f t="shared" si="383"/>
        <v/>
      </c>
      <c r="X2234" s="53" t="str">
        <f>IF(V2234="","",COUNTIF($V$7:V2234,"該当３"))</f>
        <v/>
      </c>
    </row>
    <row r="2235" spans="1:24">
      <c r="A2235" s="4">
        <v>2021001040</v>
      </c>
      <c r="B2235" s="237">
        <v>20</v>
      </c>
      <c r="C2235" s="238">
        <v>210</v>
      </c>
      <c r="D2235" s="239">
        <v>1</v>
      </c>
      <c r="E2235" s="238">
        <v>40</v>
      </c>
      <c r="F2235" s="7" t="s">
        <v>511</v>
      </c>
      <c r="G2235" s="7" t="s">
        <v>2228</v>
      </c>
      <c r="H2235" s="7" t="s">
        <v>2229</v>
      </c>
      <c r="I2235" s="7" t="s">
        <v>2259</v>
      </c>
      <c r="K2235" s="52" t="str">
        <f t="shared" si="384"/>
        <v/>
      </c>
      <c r="L2235" s="81" t="str">
        <f t="shared" si="385"/>
        <v/>
      </c>
      <c r="M2235" s="53" t="str">
        <f>IF(K2235="","",COUNTIF($K$7:K2235,"ﾘｽﾄ１"))</f>
        <v/>
      </c>
      <c r="N2235" s="53" t="str">
        <f t="shared" si="386"/>
        <v/>
      </c>
      <c r="O2235" s="54" t="str">
        <f t="shared" si="387"/>
        <v/>
      </c>
      <c r="P2235" s="53" t="str">
        <f t="shared" si="378"/>
        <v/>
      </c>
      <c r="Q2235" s="52" t="str">
        <f t="shared" si="379"/>
        <v/>
      </c>
      <c r="R2235" s="55" t="str">
        <f t="shared" si="380"/>
        <v/>
      </c>
      <c r="S2235" s="52" t="str">
        <f t="shared" si="388"/>
        <v/>
      </c>
      <c r="T2235" s="81" t="str">
        <f t="shared" si="381"/>
        <v/>
      </c>
      <c r="U2235" s="53" t="str">
        <f>IF(S2235="","",COUNTIF($S$7:S2235,"該当２"))</f>
        <v/>
      </c>
      <c r="V2235" s="56" t="str">
        <f t="shared" si="382"/>
        <v/>
      </c>
      <c r="W2235" s="81" t="str">
        <f t="shared" si="383"/>
        <v/>
      </c>
      <c r="X2235" s="53" t="str">
        <f>IF(V2235="","",COUNTIF($V$7:V2235,"該当３"))</f>
        <v/>
      </c>
    </row>
    <row r="2236" spans="1:24">
      <c r="A2236" s="4">
        <v>2021001041</v>
      </c>
      <c r="B2236" s="237">
        <v>20</v>
      </c>
      <c r="C2236" s="238">
        <v>210</v>
      </c>
      <c r="D2236" s="239">
        <v>1</v>
      </c>
      <c r="E2236" s="238">
        <v>41</v>
      </c>
      <c r="F2236" s="7" t="s">
        <v>511</v>
      </c>
      <c r="G2236" s="7" t="s">
        <v>2228</v>
      </c>
      <c r="H2236" s="7" t="s">
        <v>2229</v>
      </c>
      <c r="I2236" s="7" t="s">
        <v>2260</v>
      </c>
      <c r="K2236" s="52" t="str">
        <f t="shared" si="384"/>
        <v/>
      </c>
      <c r="L2236" s="81" t="str">
        <f t="shared" si="385"/>
        <v/>
      </c>
      <c r="M2236" s="53" t="str">
        <f>IF(K2236="","",COUNTIF($K$7:K2236,"ﾘｽﾄ１"))</f>
        <v/>
      </c>
      <c r="N2236" s="53" t="str">
        <f t="shared" si="386"/>
        <v/>
      </c>
      <c r="O2236" s="54" t="str">
        <f t="shared" si="387"/>
        <v/>
      </c>
      <c r="P2236" s="53" t="str">
        <f t="shared" si="378"/>
        <v/>
      </c>
      <c r="Q2236" s="52" t="str">
        <f t="shared" si="379"/>
        <v/>
      </c>
      <c r="R2236" s="55" t="str">
        <f t="shared" si="380"/>
        <v/>
      </c>
      <c r="S2236" s="52" t="str">
        <f t="shared" si="388"/>
        <v/>
      </c>
      <c r="T2236" s="81" t="str">
        <f t="shared" si="381"/>
        <v/>
      </c>
      <c r="U2236" s="53" t="str">
        <f>IF(S2236="","",COUNTIF($S$7:S2236,"該当２"))</f>
        <v/>
      </c>
      <c r="V2236" s="56" t="str">
        <f t="shared" si="382"/>
        <v/>
      </c>
      <c r="W2236" s="81" t="str">
        <f t="shared" si="383"/>
        <v/>
      </c>
      <c r="X2236" s="53" t="str">
        <f>IF(V2236="","",COUNTIF($V$7:V2236,"該当３"))</f>
        <v/>
      </c>
    </row>
    <row r="2237" spans="1:24">
      <c r="A2237" s="4">
        <v>2021001042</v>
      </c>
      <c r="B2237" s="237">
        <v>20</v>
      </c>
      <c r="C2237" s="238">
        <v>210</v>
      </c>
      <c r="D2237" s="239">
        <v>1</v>
      </c>
      <c r="E2237" s="238">
        <v>42</v>
      </c>
      <c r="F2237" s="7" t="s">
        <v>511</v>
      </c>
      <c r="G2237" s="7" t="s">
        <v>2228</v>
      </c>
      <c r="H2237" s="7" t="s">
        <v>2229</v>
      </c>
      <c r="I2237" s="7" t="s">
        <v>1233</v>
      </c>
      <c r="K2237" s="52" t="str">
        <f t="shared" si="384"/>
        <v/>
      </c>
      <c r="L2237" s="81" t="str">
        <f t="shared" si="385"/>
        <v/>
      </c>
      <c r="M2237" s="53" t="str">
        <f>IF(K2237="","",COUNTIF($K$7:K2237,"ﾘｽﾄ１"))</f>
        <v/>
      </c>
      <c r="N2237" s="53" t="str">
        <f t="shared" si="386"/>
        <v/>
      </c>
      <c r="O2237" s="54" t="str">
        <f t="shared" si="387"/>
        <v/>
      </c>
      <c r="P2237" s="53" t="str">
        <f t="shared" si="378"/>
        <v/>
      </c>
      <c r="Q2237" s="52" t="str">
        <f t="shared" si="379"/>
        <v/>
      </c>
      <c r="R2237" s="55" t="str">
        <f t="shared" si="380"/>
        <v/>
      </c>
      <c r="S2237" s="52" t="str">
        <f t="shared" si="388"/>
        <v/>
      </c>
      <c r="T2237" s="81" t="str">
        <f t="shared" si="381"/>
        <v/>
      </c>
      <c r="U2237" s="53" t="str">
        <f>IF(S2237="","",COUNTIF($S$7:S2237,"該当２"))</f>
        <v/>
      </c>
      <c r="V2237" s="56" t="str">
        <f t="shared" si="382"/>
        <v/>
      </c>
      <c r="W2237" s="81" t="str">
        <f t="shared" si="383"/>
        <v/>
      </c>
      <c r="X2237" s="53" t="str">
        <f>IF(V2237="","",COUNTIF($V$7:V2237,"該当３"))</f>
        <v/>
      </c>
    </row>
    <row r="2238" spans="1:24">
      <c r="A2238" s="4">
        <v>2021001043</v>
      </c>
      <c r="B2238" s="237">
        <v>20</v>
      </c>
      <c r="C2238" s="238">
        <v>210</v>
      </c>
      <c r="D2238" s="239">
        <v>1</v>
      </c>
      <c r="E2238" s="238">
        <v>43</v>
      </c>
      <c r="F2238" s="7" t="s">
        <v>511</v>
      </c>
      <c r="G2238" s="7" t="s">
        <v>2228</v>
      </c>
      <c r="H2238" s="7" t="s">
        <v>2229</v>
      </c>
      <c r="I2238" s="7" t="s">
        <v>276</v>
      </c>
      <c r="K2238" s="52" t="str">
        <f t="shared" si="384"/>
        <v/>
      </c>
      <c r="L2238" s="81" t="str">
        <f t="shared" si="385"/>
        <v/>
      </c>
      <c r="M2238" s="53" t="str">
        <f>IF(K2238="","",COUNTIF($K$7:K2238,"ﾘｽﾄ１"))</f>
        <v/>
      </c>
      <c r="N2238" s="53" t="str">
        <f t="shared" si="386"/>
        <v/>
      </c>
      <c r="O2238" s="54" t="str">
        <f t="shared" si="387"/>
        <v/>
      </c>
      <c r="P2238" s="53" t="str">
        <f t="shared" si="378"/>
        <v/>
      </c>
      <c r="Q2238" s="52" t="str">
        <f t="shared" si="379"/>
        <v/>
      </c>
      <c r="R2238" s="55" t="str">
        <f t="shared" si="380"/>
        <v/>
      </c>
      <c r="S2238" s="52" t="str">
        <f t="shared" si="388"/>
        <v/>
      </c>
      <c r="T2238" s="81" t="str">
        <f t="shared" si="381"/>
        <v/>
      </c>
      <c r="U2238" s="53" t="str">
        <f>IF(S2238="","",COUNTIF($S$7:S2238,"該当２"))</f>
        <v/>
      </c>
      <c r="V2238" s="56" t="str">
        <f t="shared" si="382"/>
        <v/>
      </c>
      <c r="W2238" s="81" t="str">
        <f t="shared" si="383"/>
        <v/>
      </c>
      <c r="X2238" s="53" t="str">
        <f>IF(V2238="","",COUNTIF($V$7:V2238,"該当３"))</f>
        <v/>
      </c>
    </row>
    <row r="2239" spans="1:24">
      <c r="A2239" s="4">
        <v>2021001044</v>
      </c>
      <c r="B2239" s="237">
        <v>20</v>
      </c>
      <c r="C2239" s="238">
        <v>210</v>
      </c>
      <c r="D2239" s="239">
        <v>1</v>
      </c>
      <c r="E2239" s="238">
        <v>44</v>
      </c>
      <c r="F2239" s="7" t="s">
        <v>511</v>
      </c>
      <c r="G2239" s="7" t="s">
        <v>2228</v>
      </c>
      <c r="H2239" s="7" t="s">
        <v>2229</v>
      </c>
      <c r="I2239" s="7" t="s">
        <v>2261</v>
      </c>
      <c r="K2239" s="52" t="str">
        <f t="shared" si="384"/>
        <v/>
      </c>
      <c r="L2239" s="81" t="str">
        <f t="shared" si="385"/>
        <v/>
      </c>
      <c r="M2239" s="53" t="str">
        <f>IF(K2239="","",COUNTIF($K$7:K2239,"ﾘｽﾄ１"))</f>
        <v/>
      </c>
      <c r="N2239" s="53" t="str">
        <f t="shared" si="386"/>
        <v/>
      </c>
      <c r="O2239" s="54" t="str">
        <f t="shared" si="387"/>
        <v/>
      </c>
      <c r="P2239" s="53" t="str">
        <f t="shared" si="378"/>
        <v/>
      </c>
      <c r="Q2239" s="52" t="str">
        <f t="shared" si="379"/>
        <v/>
      </c>
      <c r="R2239" s="55" t="str">
        <f t="shared" si="380"/>
        <v/>
      </c>
      <c r="S2239" s="52" t="str">
        <f t="shared" si="388"/>
        <v/>
      </c>
      <c r="T2239" s="81" t="str">
        <f t="shared" si="381"/>
        <v/>
      </c>
      <c r="U2239" s="53" t="str">
        <f>IF(S2239="","",COUNTIF($S$7:S2239,"該当２"))</f>
        <v/>
      </c>
      <c r="V2239" s="56" t="str">
        <f t="shared" si="382"/>
        <v/>
      </c>
      <c r="W2239" s="81" t="str">
        <f t="shared" si="383"/>
        <v/>
      </c>
      <c r="X2239" s="53" t="str">
        <f>IF(V2239="","",COUNTIF($V$7:V2239,"該当３"))</f>
        <v/>
      </c>
    </row>
    <row r="2240" spans="1:24">
      <c r="A2240" s="4">
        <v>2021001045</v>
      </c>
      <c r="B2240" s="237">
        <v>20</v>
      </c>
      <c r="C2240" s="238">
        <v>210</v>
      </c>
      <c r="D2240" s="239">
        <v>1</v>
      </c>
      <c r="E2240" s="238">
        <v>45</v>
      </c>
      <c r="F2240" s="7" t="s">
        <v>511</v>
      </c>
      <c r="G2240" s="7" t="s">
        <v>2228</v>
      </c>
      <c r="H2240" s="7" t="s">
        <v>2229</v>
      </c>
      <c r="I2240" s="7" t="s">
        <v>2262</v>
      </c>
      <c r="K2240" s="52" t="str">
        <f t="shared" si="384"/>
        <v/>
      </c>
      <c r="L2240" s="81" t="str">
        <f t="shared" si="385"/>
        <v/>
      </c>
      <c r="M2240" s="53" t="str">
        <f>IF(K2240="","",COUNTIF($K$7:K2240,"ﾘｽﾄ１"))</f>
        <v/>
      </c>
      <c r="N2240" s="53" t="str">
        <f t="shared" si="386"/>
        <v/>
      </c>
      <c r="O2240" s="54" t="str">
        <f t="shared" si="387"/>
        <v/>
      </c>
      <c r="P2240" s="53" t="str">
        <f t="shared" si="378"/>
        <v/>
      </c>
      <c r="Q2240" s="52" t="str">
        <f t="shared" si="379"/>
        <v/>
      </c>
      <c r="R2240" s="55" t="str">
        <f t="shared" si="380"/>
        <v/>
      </c>
      <c r="S2240" s="52" t="str">
        <f t="shared" si="388"/>
        <v/>
      </c>
      <c r="T2240" s="81" t="str">
        <f t="shared" si="381"/>
        <v/>
      </c>
      <c r="U2240" s="53" t="str">
        <f>IF(S2240="","",COUNTIF($S$7:S2240,"該当２"))</f>
        <v/>
      </c>
      <c r="V2240" s="56" t="str">
        <f t="shared" si="382"/>
        <v/>
      </c>
      <c r="W2240" s="81" t="str">
        <f t="shared" si="383"/>
        <v/>
      </c>
      <c r="X2240" s="53" t="str">
        <f>IF(V2240="","",COUNTIF($V$7:V2240,"該当３"))</f>
        <v/>
      </c>
    </row>
    <row r="2241" spans="1:24">
      <c r="A2241" s="4">
        <v>2021001046</v>
      </c>
      <c r="B2241" s="237">
        <v>20</v>
      </c>
      <c r="C2241" s="238">
        <v>210</v>
      </c>
      <c r="D2241" s="239">
        <v>1</v>
      </c>
      <c r="E2241" s="238">
        <v>46</v>
      </c>
      <c r="F2241" s="7" t="s">
        <v>511</v>
      </c>
      <c r="G2241" s="7" t="s">
        <v>2228</v>
      </c>
      <c r="H2241" s="7" t="s">
        <v>2229</v>
      </c>
      <c r="I2241" s="7" t="s">
        <v>2263</v>
      </c>
      <c r="K2241" s="52" t="str">
        <f t="shared" si="384"/>
        <v/>
      </c>
      <c r="L2241" s="81" t="str">
        <f t="shared" si="385"/>
        <v/>
      </c>
      <c r="M2241" s="53" t="str">
        <f>IF(K2241="","",COUNTIF($K$7:K2241,"ﾘｽﾄ１"))</f>
        <v/>
      </c>
      <c r="N2241" s="53" t="str">
        <f t="shared" si="386"/>
        <v/>
      </c>
      <c r="O2241" s="54" t="str">
        <f t="shared" si="387"/>
        <v/>
      </c>
      <c r="P2241" s="53" t="str">
        <f t="shared" si="378"/>
        <v/>
      </c>
      <c r="Q2241" s="52" t="str">
        <f t="shared" si="379"/>
        <v/>
      </c>
      <c r="R2241" s="55" t="str">
        <f t="shared" si="380"/>
        <v/>
      </c>
      <c r="S2241" s="52" t="str">
        <f t="shared" si="388"/>
        <v/>
      </c>
      <c r="T2241" s="81" t="str">
        <f t="shared" si="381"/>
        <v/>
      </c>
      <c r="U2241" s="53" t="str">
        <f>IF(S2241="","",COUNTIF($S$7:S2241,"該当２"))</f>
        <v/>
      </c>
      <c r="V2241" s="56" t="str">
        <f t="shared" si="382"/>
        <v/>
      </c>
      <c r="W2241" s="81" t="str">
        <f t="shared" si="383"/>
        <v/>
      </c>
      <c r="X2241" s="53" t="str">
        <f>IF(V2241="","",COUNTIF($V$7:V2241,"該当３"))</f>
        <v/>
      </c>
    </row>
    <row r="2242" spans="1:24">
      <c r="A2242" s="4">
        <v>2021001047</v>
      </c>
      <c r="B2242" s="237">
        <v>20</v>
      </c>
      <c r="C2242" s="238">
        <v>210</v>
      </c>
      <c r="D2242" s="239">
        <v>1</v>
      </c>
      <c r="E2242" s="238">
        <v>47</v>
      </c>
      <c r="F2242" s="7" t="s">
        <v>511</v>
      </c>
      <c r="G2242" s="7" t="s">
        <v>2228</v>
      </c>
      <c r="H2242" s="7" t="s">
        <v>2229</v>
      </c>
      <c r="I2242" s="7" t="s">
        <v>2264</v>
      </c>
      <c r="K2242" s="52" t="str">
        <f t="shared" si="384"/>
        <v/>
      </c>
      <c r="L2242" s="81" t="str">
        <f t="shared" si="385"/>
        <v/>
      </c>
      <c r="M2242" s="53" t="str">
        <f>IF(K2242="","",COUNTIF($K$7:K2242,"ﾘｽﾄ１"))</f>
        <v/>
      </c>
      <c r="N2242" s="53" t="str">
        <f t="shared" si="386"/>
        <v/>
      </c>
      <c r="O2242" s="54" t="str">
        <f t="shared" si="387"/>
        <v/>
      </c>
      <c r="P2242" s="53" t="str">
        <f t="shared" si="378"/>
        <v/>
      </c>
      <c r="Q2242" s="52" t="str">
        <f t="shared" si="379"/>
        <v/>
      </c>
      <c r="R2242" s="55" t="str">
        <f t="shared" si="380"/>
        <v/>
      </c>
      <c r="S2242" s="52" t="str">
        <f t="shared" si="388"/>
        <v/>
      </c>
      <c r="T2242" s="81" t="str">
        <f t="shared" si="381"/>
        <v/>
      </c>
      <c r="U2242" s="53" t="str">
        <f>IF(S2242="","",COUNTIF($S$7:S2242,"該当２"))</f>
        <v/>
      </c>
      <c r="V2242" s="56" t="str">
        <f t="shared" si="382"/>
        <v/>
      </c>
      <c r="W2242" s="81" t="str">
        <f t="shared" si="383"/>
        <v/>
      </c>
      <c r="X2242" s="53" t="str">
        <f>IF(V2242="","",COUNTIF($V$7:V2242,"該当３"))</f>
        <v/>
      </c>
    </row>
    <row r="2243" spans="1:24">
      <c r="A2243" s="4">
        <v>2021001048</v>
      </c>
      <c r="B2243" s="237">
        <v>20</v>
      </c>
      <c r="C2243" s="238">
        <v>210</v>
      </c>
      <c r="D2243" s="239">
        <v>1</v>
      </c>
      <c r="E2243" s="238">
        <v>48</v>
      </c>
      <c r="F2243" s="7" t="s">
        <v>511</v>
      </c>
      <c r="G2243" s="7" t="s">
        <v>2228</v>
      </c>
      <c r="H2243" s="7" t="s">
        <v>2229</v>
      </c>
      <c r="I2243" s="7" t="s">
        <v>2265</v>
      </c>
      <c r="K2243" s="52" t="str">
        <f t="shared" si="384"/>
        <v/>
      </c>
      <c r="L2243" s="81" t="str">
        <f t="shared" si="385"/>
        <v/>
      </c>
      <c r="M2243" s="53" t="str">
        <f>IF(K2243="","",COUNTIF($K$7:K2243,"ﾘｽﾄ１"))</f>
        <v/>
      </c>
      <c r="N2243" s="53" t="str">
        <f t="shared" si="386"/>
        <v/>
      </c>
      <c r="O2243" s="54" t="str">
        <f t="shared" si="387"/>
        <v/>
      </c>
      <c r="P2243" s="53" t="str">
        <f t="shared" si="378"/>
        <v/>
      </c>
      <c r="Q2243" s="52" t="str">
        <f t="shared" si="379"/>
        <v/>
      </c>
      <c r="R2243" s="55" t="str">
        <f t="shared" si="380"/>
        <v/>
      </c>
      <c r="S2243" s="52" t="str">
        <f t="shared" si="388"/>
        <v/>
      </c>
      <c r="T2243" s="81" t="str">
        <f t="shared" si="381"/>
        <v/>
      </c>
      <c r="U2243" s="53" t="str">
        <f>IF(S2243="","",COUNTIF($S$7:S2243,"該当２"))</f>
        <v/>
      </c>
      <c r="V2243" s="56" t="str">
        <f t="shared" si="382"/>
        <v/>
      </c>
      <c r="W2243" s="81" t="str">
        <f t="shared" si="383"/>
        <v/>
      </c>
      <c r="X2243" s="53" t="str">
        <f>IF(V2243="","",COUNTIF($V$7:V2243,"該当３"))</f>
        <v/>
      </c>
    </row>
    <row r="2244" spans="1:24">
      <c r="A2244" s="4">
        <v>2021001049</v>
      </c>
      <c r="B2244" s="237">
        <v>20</v>
      </c>
      <c r="C2244" s="238">
        <v>210</v>
      </c>
      <c r="D2244" s="239">
        <v>1</v>
      </c>
      <c r="E2244" s="238">
        <v>49</v>
      </c>
      <c r="F2244" s="7" t="s">
        <v>511</v>
      </c>
      <c r="G2244" s="7" t="s">
        <v>2228</v>
      </c>
      <c r="H2244" s="7" t="s">
        <v>2229</v>
      </c>
      <c r="I2244" s="7" t="s">
        <v>2266</v>
      </c>
      <c r="K2244" s="52" t="str">
        <f t="shared" si="384"/>
        <v/>
      </c>
      <c r="L2244" s="81" t="str">
        <f t="shared" si="385"/>
        <v/>
      </c>
      <c r="M2244" s="53" t="str">
        <f>IF(K2244="","",COUNTIF($K$7:K2244,"ﾘｽﾄ１"))</f>
        <v/>
      </c>
      <c r="N2244" s="53" t="str">
        <f t="shared" si="386"/>
        <v/>
      </c>
      <c r="O2244" s="54" t="str">
        <f t="shared" si="387"/>
        <v/>
      </c>
      <c r="P2244" s="53" t="str">
        <f t="shared" si="378"/>
        <v/>
      </c>
      <c r="Q2244" s="52" t="str">
        <f t="shared" si="379"/>
        <v/>
      </c>
      <c r="R2244" s="55" t="str">
        <f t="shared" si="380"/>
        <v/>
      </c>
      <c r="S2244" s="52" t="str">
        <f t="shared" si="388"/>
        <v/>
      </c>
      <c r="T2244" s="81" t="str">
        <f t="shared" si="381"/>
        <v/>
      </c>
      <c r="U2244" s="53" t="str">
        <f>IF(S2244="","",COUNTIF($S$7:S2244,"該当２"))</f>
        <v/>
      </c>
      <c r="V2244" s="56" t="str">
        <f t="shared" si="382"/>
        <v/>
      </c>
      <c r="W2244" s="81" t="str">
        <f t="shared" si="383"/>
        <v/>
      </c>
      <c r="X2244" s="53" t="str">
        <f>IF(V2244="","",COUNTIF($V$7:V2244,"該当３"))</f>
        <v/>
      </c>
    </row>
    <row r="2245" spans="1:24">
      <c r="A2245" s="4">
        <v>2021001050</v>
      </c>
      <c r="B2245" s="237">
        <v>20</v>
      </c>
      <c r="C2245" s="238">
        <v>210</v>
      </c>
      <c r="D2245" s="239">
        <v>1</v>
      </c>
      <c r="E2245" s="238">
        <v>50</v>
      </c>
      <c r="F2245" s="7" t="s">
        <v>511</v>
      </c>
      <c r="G2245" s="7" t="s">
        <v>2228</v>
      </c>
      <c r="H2245" s="7" t="s">
        <v>2229</v>
      </c>
      <c r="I2245" s="7" t="s">
        <v>2267</v>
      </c>
      <c r="K2245" s="52" t="str">
        <f t="shared" si="384"/>
        <v/>
      </c>
      <c r="L2245" s="81" t="str">
        <f t="shared" si="385"/>
        <v/>
      </c>
      <c r="M2245" s="53" t="str">
        <f>IF(K2245="","",COUNTIF($K$7:K2245,"ﾘｽﾄ１"))</f>
        <v/>
      </c>
      <c r="N2245" s="53" t="str">
        <f t="shared" si="386"/>
        <v/>
      </c>
      <c r="O2245" s="54" t="str">
        <f t="shared" si="387"/>
        <v/>
      </c>
      <c r="P2245" s="53" t="str">
        <f t="shared" si="378"/>
        <v/>
      </c>
      <c r="Q2245" s="52" t="str">
        <f t="shared" si="379"/>
        <v/>
      </c>
      <c r="R2245" s="55" t="str">
        <f t="shared" si="380"/>
        <v/>
      </c>
      <c r="S2245" s="52" t="str">
        <f t="shared" si="388"/>
        <v/>
      </c>
      <c r="T2245" s="81" t="str">
        <f t="shared" si="381"/>
        <v/>
      </c>
      <c r="U2245" s="53" t="str">
        <f>IF(S2245="","",COUNTIF($S$7:S2245,"該当２"))</f>
        <v/>
      </c>
      <c r="V2245" s="56" t="str">
        <f t="shared" si="382"/>
        <v/>
      </c>
      <c r="W2245" s="81" t="str">
        <f t="shared" si="383"/>
        <v/>
      </c>
      <c r="X2245" s="53" t="str">
        <f>IF(V2245="","",COUNTIF($V$7:V2245,"該当３"))</f>
        <v/>
      </c>
    </row>
    <row r="2246" spans="1:24">
      <c r="A2246" s="4">
        <v>2021001051</v>
      </c>
      <c r="B2246" s="237">
        <v>20</v>
      </c>
      <c r="C2246" s="238">
        <v>210</v>
      </c>
      <c r="D2246" s="239">
        <v>1</v>
      </c>
      <c r="E2246" s="238">
        <v>51</v>
      </c>
      <c r="F2246" s="7" t="s">
        <v>511</v>
      </c>
      <c r="G2246" s="7" t="s">
        <v>2228</v>
      </c>
      <c r="H2246" s="7" t="s">
        <v>2229</v>
      </c>
      <c r="I2246" s="7" t="s">
        <v>2268</v>
      </c>
      <c r="K2246" s="52" t="str">
        <f t="shared" si="384"/>
        <v/>
      </c>
      <c r="L2246" s="81" t="str">
        <f t="shared" si="385"/>
        <v/>
      </c>
      <c r="M2246" s="53" t="str">
        <f>IF(K2246="","",COUNTIF($K$7:K2246,"ﾘｽﾄ１"))</f>
        <v/>
      </c>
      <c r="N2246" s="53" t="str">
        <f t="shared" si="386"/>
        <v/>
      </c>
      <c r="O2246" s="54" t="str">
        <f t="shared" si="387"/>
        <v/>
      </c>
      <c r="P2246" s="53" t="str">
        <f t="shared" si="378"/>
        <v/>
      </c>
      <c r="Q2246" s="52" t="str">
        <f t="shared" si="379"/>
        <v/>
      </c>
      <c r="R2246" s="55" t="str">
        <f t="shared" si="380"/>
        <v/>
      </c>
      <c r="S2246" s="52" t="str">
        <f t="shared" si="388"/>
        <v/>
      </c>
      <c r="T2246" s="81" t="str">
        <f t="shared" si="381"/>
        <v/>
      </c>
      <c r="U2246" s="53" t="str">
        <f>IF(S2246="","",COUNTIF($S$7:S2246,"該当２"))</f>
        <v/>
      </c>
      <c r="V2246" s="56" t="str">
        <f t="shared" si="382"/>
        <v/>
      </c>
      <c r="W2246" s="81" t="str">
        <f t="shared" si="383"/>
        <v/>
      </c>
      <c r="X2246" s="53" t="str">
        <f>IF(V2246="","",COUNTIF($V$7:V2246,"該当３"))</f>
        <v/>
      </c>
    </row>
    <row r="2247" spans="1:24">
      <c r="A2247" s="4">
        <v>2021001052</v>
      </c>
      <c r="B2247" s="237">
        <v>20</v>
      </c>
      <c r="C2247" s="238">
        <v>210</v>
      </c>
      <c r="D2247" s="239">
        <v>1</v>
      </c>
      <c r="E2247" s="238">
        <v>52</v>
      </c>
      <c r="F2247" s="7" t="s">
        <v>511</v>
      </c>
      <c r="G2247" s="7" t="s">
        <v>2228</v>
      </c>
      <c r="H2247" s="7" t="s">
        <v>2229</v>
      </c>
      <c r="I2247" s="7" t="s">
        <v>2269</v>
      </c>
      <c r="K2247" s="52" t="str">
        <f t="shared" si="384"/>
        <v/>
      </c>
      <c r="L2247" s="81" t="str">
        <f t="shared" si="385"/>
        <v/>
      </c>
      <c r="M2247" s="53" t="str">
        <f>IF(K2247="","",COUNTIF($K$7:K2247,"ﾘｽﾄ１"))</f>
        <v/>
      </c>
      <c r="N2247" s="53" t="str">
        <f t="shared" si="386"/>
        <v/>
      </c>
      <c r="O2247" s="54" t="str">
        <f t="shared" si="387"/>
        <v/>
      </c>
      <c r="P2247" s="53" t="str">
        <f t="shared" si="378"/>
        <v/>
      </c>
      <c r="Q2247" s="52" t="str">
        <f t="shared" si="379"/>
        <v/>
      </c>
      <c r="R2247" s="55" t="str">
        <f t="shared" si="380"/>
        <v/>
      </c>
      <c r="S2247" s="52" t="str">
        <f t="shared" si="388"/>
        <v/>
      </c>
      <c r="T2247" s="81" t="str">
        <f t="shared" si="381"/>
        <v/>
      </c>
      <c r="U2247" s="53" t="str">
        <f>IF(S2247="","",COUNTIF($S$7:S2247,"該当２"))</f>
        <v/>
      </c>
      <c r="V2247" s="56" t="str">
        <f t="shared" si="382"/>
        <v/>
      </c>
      <c r="W2247" s="81" t="str">
        <f t="shared" si="383"/>
        <v/>
      </c>
      <c r="X2247" s="53" t="str">
        <f>IF(V2247="","",COUNTIF($V$7:V2247,"該当３"))</f>
        <v/>
      </c>
    </row>
    <row r="2248" spans="1:24">
      <c r="A2248" s="4">
        <v>2021001053</v>
      </c>
      <c r="B2248" s="237">
        <v>20</v>
      </c>
      <c r="C2248" s="238">
        <v>210</v>
      </c>
      <c r="D2248" s="239">
        <v>1</v>
      </c>
      <c r="E2248" s="238">
        <v>53</v>
      </c>
      <c r="F2248" s="7" t="s">
        <v>511</v>
      </c>
      <c r="G2248" s="7" t="s">
        <v>2228</v>
      </c>
      <c r="H2248" s="7" t="s">
        <v>2229</v>
      </c>
      <c r="I2248" s="7" t="s">
        <v>2270</v>
      </c>
      <c r="K2248" s="52" t="str">
        <f t="shared" si="384"/>
        <v/>
      </c>
      <c r="L2248" s="81" t="str">
        <f t="shared" si="385"/>
        <v/>
      </c>
      <c r="M2248" s="53" t="str">
        <f>IF(K2248="","",COUNTIF($K$7:K2248,"ﾘｽﾄ１"))</f>
        <v/>
      </c>
      <c r="N2248" s="53" t="str">
        <f t="shared" si="386"/>
        <v/>
      </c>
      <c r="O2248" s="54" t="str">
        <f t="shared" si="387"/>
        <v/>
      </c>
      <c r="P2248" s="53" t="str">
        <f t="shared" si="378"/>
        <v/>
      </c>
      <c r="Q2248" s="52" t="str">
        <f t="shared" si="379"/>
        <v/>
      </c>
      <c r="R2248" s="55" t="str">
        <f t="shared" si="380"/>
        <v/>
      </c>
      <c r="S2248" s="52" t="str">
        <f t="shared" si="388"/>
        <v/>
      </c>
      <c r="T2248" s="81" t="str">
        <f t="shared" si="381"/>
        <v/>
      </c>
      <c r="U2248" s="53" t="str">
        <f>IF(S2248="","",COUNTIF($S$7:S2248,"該当２"))</f>
        <v/>
      </c>
      <c r="V2248" s="56" t="str">
        <f t="shared" si="382"/>
        <v/>
      </c>
      <c r="W2248" s="81" t="str">
        <f t="shared" si="383"/>
        <v/>
      </c>
      <c r="X2248" s="53" t="str">
        <f>IF(V2248="","",COUNTIF($V$7:V2248,"該当３"))</f>
        <v/>
      </c>
    </row>
    <row r="2249" spans="1:24">
      <c r="A2249" s="4">
        <v>2021001054</v>
      </c>
      <c r="B2249" s="237">
        <v>20</v>
      </c>
      <c r="C2249" s="238">
        <v>210</v>
      </c>
      <c r="D2249" s="239">
        <v>1</v>
      </c>
      <c r="E2249" s="238">
        <v>54</v>
      </c>
      <c r="F2249" s="7" t="s">
        <v>511</v>
      </c>
      <c r="G2249" s="7" t="s">
        <v>2228</v>
      </c>
      <c r="H2249" s="7" t="s">
        <v>2229</v>
      </c>
      <c r="I2249" s="7" t="s">
        <v>2271</v>
      </c>
      <c r="K2249" s="52" t="str">
        <f t="shared" si="384"/>
        <v/>
      </c>
      <c r="L2249" s="81" t="str">
        <f t="shared" si="385"/>
        <v/>
      </c>
      <c r="M2249" s="53" t="str">
        <f>IF(K2249="","",COUNTIF($K$7:K2249,"ﾘｽﾄ１"))</f>
        <v/>
      </c>
      <c r="N2249" s="53" t="str">
        <f t="shared" si="386"/>
        <v/>
      </c>
      <c r="O2249" s="54" t="str">
        <f t="shared" si="387"/>
        <v/>
      </c>
      <c r="P2249" s="53" t="str">
        <f t="shared" si="378"/>
        <v/>
      </c>
      <c r="Q2249" s="52" t="str">
        <f t="shared" si="379"/>
        <v/>
      </c>
      <c r="R2249" s="55" t="str">
        <f t="shared" si="380"/>
        <v/>
      </c>
      <c r="S2249" s="52" t="str">
        <f t="shared" si="388"/>
        <v/>
      </c>
      <c r="T2249" s="81" t="str">
        <f t="shared" si="381"/>
        <v/>
      </c>
      <c r="U2249" s="53" t="str">
        <f>IF(S2249="","",COUNTIF($S$7:S2249,"該当２"))</f>
        <v/>
      </c>
      <c r="V2249" s="56" t="str">
        <f t="shared" si="382"/>
        <v/>
      </c>
      <c r="W2249" s="81" t="str">
        <f t="shared" si="383"/>
        <v/>
      </c>
      <c r="X2249" s="53" t="str">
        <f>IF(V2249="","",COUNTIF($V$7:V2249,"該当３"))</f>
        <v/>
      </c>
    </row>
    <row r="2250" spans="1:24">
      <c r="A2250" s="4">
        <v>2021001055</v>
      </c>
      <c r="B2250" s="237">
        <v>20</v>
      </c>
      <c r="C2250" s="238">
        <v>210</v>
      </c>
      <c r="D2250" s="239">
        <v>1</v>
      </c>
      <c r="E2250" s="238">
        <v>55</v>
      </c>
      <c r="F2250" s="7" t="s">
        <v>511</v>
      </c>
      <c r="G2250" s="7" t="s">
        <v>2228</v>
      </c>
      <c r="H2250" s="7" t="s">
        <v>2229</v>
      </c>
      <c r="I2250" s="7" t="s">
        <v>2272</v>
      </c>
      <c r="K2250" s="52" t="str">
        <f t="shared" si="384"/>
        <v/>
      </c>
      <c r="L2250" s="81" t="str">
        <f t="shared" si="385"/>
        <v/>
      </c>
      <c r="M2250" s="53" t="str">
        <f>IF(K2250="","",COUNTIF($K$7:K2250,"ﾘｽﾄ１"))</f>
        <v/>
      </c>
      <c r="N2250" s="53" t="str">
        <f t="shared" si="386"/>
        <v/>
      </c>
      <c r="O2250" s="54" t="str">
        <f t="shared" si="387"/>
        <v/>
      </c>
      <c r="P2250" s="53" t="str">
        <f t="shared" ref="P2250:P2313" si="389">IF(O2250="該当１",G2250,"")</f>
        <v/>
      </c>
      <c r="Q2250" s="52" t="str">
        <f t="shared" ref="Q2250:Q2313" si="390">IF(O2250="該当１","ﾘｽﾄ2","")</f>
        <v/>
      </c>
      <c r="R2250" s="55" t="str">
        <f t="shared" ref="R2250:R2313" si="391">IF(Q2250="ﾘｽﾄ2",H2250,"")</f>
        <v/>
      </c>
      <c r="S2250" s="52" t="str">
        <f t="shared" si="388"/>
        <v/>
      </c>
      <c r="T2250" s="81" t="str">
        <f t="shared" ref="T2250:T2313" si="392">IF(S2250="該当２",H2250,"")</f>
        <v/>
      </c>
      <c r="U2250" s="53" t="str">
        <f>IF(S2250="","",COUNTIF($S$7:S2250,"該当２"))</f>
        <v/>
      </c>
      <c r="V2250" s="56" t="str">
        <f t="shared" ref="V2250:V2313" si="393">IF(AND($S$2=H2250,E2250&gt;0,E2250&lt;998),"該当３","")</f>
        <v/>
      </c>
      <c r="W2250" s="81" t="str">
        <f t="shared" ref="W2250:W2313" si="394">IF(V2250="該当３",I2250,"")</f>
        <v/>
      </c>
      <c r="X2250" s="53" t="str">
        <f>IF(V2250="","",COUNTIF($V$7:V2250,"該当３"))</f>
        <v/>
      </c>
    </row>
    <row r="2251" spans="1:24">
      <c r="A2251" s="4">
        <v>2021001056</v>
      </c>
      <c r="B2251" s="237">
        <v>20</v>
      </c>
      <c r="C2251" s="238">
        <v>210</v>
      </c>
      <c r="D2251" s="239">
        <v>1</v>
      </c>
      <c r="E2251" s="238">
        <v>56</v>
      </c>
      <c r="F2251" s="7" t="s">
        <v>511</v>
      </c>
      <c r="G2251" s="7" t="s">
        <v>2228</v>
      </c>
      <c r="H2251" s="7" t="s">
        <v>2229</v>
      </c>
      <c r="I2251" s="7" t="s">
        <v>2273</v>
      </c>
      <c r="K2251" s="52" t="str">
        <f t="shared" ref="K2251:K2314" si="395">IF(AND($C2251&gt;0,$H2251=""),"ﾘｽﾄ１","")</f>
        <v/>
      </c>
      <c r="L2251" s="81" t="str">
        <f t="shared" ref="L2251:L2314" si="396">IF(K2251="ﾘｽﾄ１",G2251,"")</f>
        <v/>
      </c>
      <c r="M2251" s="53" t="str">
        <f>IF(K2251="","",COUNTIF($K$7:K2251,"ﾘｽﾄ１"))</f>
        <v/>
      </c>
      <c r="N2251" s="53" t="str">
        <f t="shared" ref="N2251:N2314" si="397">IF(AND(D2251=0,E2251&gt;0),"同一区","")</f>
        <v/>
      </c>
      <c r="O2251" s="54" t="str">
        <f t="shared" ref="O2251:O2314" si="398">IF(AND(EXACT($K$2,G2251),H2251&gt;0),"該当１","")</f>
        <v/>
      </c>
      <c r="P2251" s="53" t="str">
        <f t="shared" si="389"/>
        <v/>
      </c>
      <c r="Q2251" s="52" t="str">
        <f t="shared" si="390"/>
        <v/>
      </c>
      <c r="R2251" s="55" t="str">
        <f t="shared" si="391"/>
        <v/>
      </c>
      <c r="S2251" s="52" t="str">
        <f t="shared" ref="S2251:S2314" si="399">IF(AND(Q2251="ﾘｽﾄ2",OR(I2251=0,AND(N2251="同一区",E2251=1))),"該当２","")</f>
        <v/>
      </c>
      <c r="T2251" s="81" t="str">
        <f t="shared" si="392"/>
        <v/>
      </c>
      <c r="U2251" s="53" t="str">
        <f>IF(S2251="","",COUNTIF($S$7:S2251,"該当２"))</f>
        <v/>
      </c>
      <c r="V2251" s="56" t="str">
        <f t="shared" si="393"/>
        <v/>
      </c>
      <c r="W2251" s="81" t="str">
        <f t="shared" si="394"/>
        <v/>
      </c>
      <c r="X2251" s="53" t="str">
        <f>IF(V2251="","",COUNTIF($V$7:V2251,"該当３"))</f>
        <v/>
      </c>
    </row>
    <row r="2252" spans="1:24">
      <c r="A2252" s="4">
        <v>2021001057</v>
      </c>
      <c r="B2252" s="237">
        <v>20</v>
      </c>
      <c r="C2252" s="238">
        <v>210</v>
      </c>
      <c r="D2252" s="239">
        <v>1</v>
      </c>
      <c r="E2252" s="238">
        <v>57</v>
      </c>
      <c r="F2252" s="7" t="s">
        <v>511</v>
      </c>
      <c r="G2252" s="7" t="s">
        <v>2228</v>
      </c>
      <c r="H2252" s="7" t="s">
        <v>2229</v>
      </c>
      <c r="I2252" s="7" t="s">
        <v>2274</v>
      </c>
      <c r="K2252" s="52" t="str">
        <f t="shared" si="395"/>
        <v/>
      </c>
      <c r="L2252" s="81" t="str">
        <f t="shared" si="396"/>
        <v/>
      </c>
      <c r="M2252" s="53" t="str">
        <f>IF(K2252="","",COUNTIF($K$7:K2252,"ﾘｽﾄ１"))</f>
        <v/>
      </c>
      <c r="N2252" s="53" t="str">
        <f t="shared" si="397"/>
        <v/>
      </c>
      <c r="O2252" s="54" t="str">
        <f t="shared" si="398"/>
        <v/>
      </c>
      <c r="P2252" s="53" t="str">
        <f t="shared" si="389"/>
        <v/>
      </c>
      <c r="Q2252" s="52" t="str">
        <f t="shared" si="390"/>
        <v/>
      </c>
      <c r="R2252" s="55" t="str">
        <f t="shared" si="391"/>
        <v/>
      </c>
      <c r="S2252" s="52" t="str">
        <f t="shared" si="399"/>
        <v/>
      </c>
      <c r="T2252" s="81" t="str">
        <f t="shared" si="392"/>
        <v/>
      </c>
      <c r="U2252" s="53" t="str">
        <f>IF(S2252="","",COUNTIF($S$7:S2252,"該当２"))</f>
        <v/>
      </c>
      <c r="V2252" s="56" t="str">
        <f t="shared" si="393"/>
        <v/>
      </c>
      <c r="W2252" s="81" t="str">
        <f t="shared" si="394"/>
        <v/>
      </c>
      <c r="X2252" s="53" t="str">
        <f>IF(V2252="","",COUNTIF($V$7:V2252,"該当３"))</f>
        <v/>
      </c>
    </row>
    <row r="2253" spans="1:24">
      <c r="A2253" s="4">
        <v>2021001058</v>
      </c>
      <c r="B2253" s="237">
        <v>20</v>
      </c>
      <c r="C2253" s="238">
        <v>210</v>
      </c>
      <c r="D2253" s="239">
        <v>1</v>
      </c>
      <c r="E2253" s="238">
        <v>58</v>
      </c>
      <c r="F2253" s="7" t="s">
        <v>511</v>
      </c>
      <c r="G2253" s="7" t="s">
        <v>2228</v>
      </c>
      <c r="H2253" s="7" t="s">
        <v>2229</v>
      </c>
      <c r="I2253" s="7" t="s">
        <v>2275</v>
      </c>
      <c r="K2253" s="52" t="str">
        <f t="shared" si="395"/>
        <v/>
      </c>
      <c r="L2253" s="81" t="str">
        <f t="shared" si="396"/>
        <v/>
      </c>
      <c r="M2253" s="53" t="str">
        <f>IF(K2253="","",COUNTIF($K$7:K2253,"ﾘｽﾄ１"))</f>
        <v/>
      </c>
      <c r="N2253" s="53" t="str">
        <f t="shared" si="397"/>
        <v/>
      </c>
      <c r="O2253" s="54" t="str">
        <f t="shared" si="398"/>
        <v/>
      </c>
      <c r="P2253" s="53" t="str">
        <f t="shared" si="389"/>
        <v/>
      </c>
      <c r="Q2253" s="52" t="str">
        <f t="shared" si="390"/>
        <v/>
      </c>
      <c r="R2253" s="55" t="str">
        <f t="shared" si="391"/>
        <v/>
      </c>
      <c r="S2253" s="52" t="str">
        <f t="shared" si="399"/>
        <v/>
      </c>
      <c r="T2253" s="81" t="str">
        <f t="shared" si="392"/>
        <v/>
      </c>
      <c r="U2253" s="53" t="str">
        <f>IF(S2253="","",COUNTIF($S$7:S2253,"該当２"))</f>
        <v/>
      </c>
      <c r="V2253" s="56" t="str">
        <f t="shared" si="393"/>
        <v/>
      </c>
      <c r="W2253" s="81" t="str">
        <f t="shared" si="394"/>
        <v/>
      </c>
      <c r="X2253" s="53" t="str">
        <f>IF(V2253="","",COUNTIF($V$7:V2253,"該当３"))</f>
        <v/>
      </c>
    </row>
    <row r="2254" spans="1:24">
      <c r="A2254" s="4">
        <v>2021001059</v>
      </c>
      <c r="B2254" s="237">
        <v>20</v>
      </c>
      <c r="C2254" s="238">
        <v>210</v>
      </c>
      <c r="D2254" s="239">
        <v>1</v>
      </c>
      <c r="E2254" s="238">
        <v>59</v>
      </c>
      <c r="F2254" s="7" t="s">
        <v>511</v>
      </c>
      <c r="G2254" s="7" t="s">
        <v>2228</v>
      </c>
      <c r="H2254" s="7" t="s">
        <v>2229</v>
      </c>
      <c r="I2254" s="7" t="s">
        <v>2276</v>
      </c>
      <c r="K2254" s="52" t="str">
        <f t="shared" si="395"/>
        <v/>
      </c>
      <c r="L2254" s="81" t="str">
        <f t="shared" si="396"/>
        <v/>
      </c>
      <c r="M2254" s="53" t="str">
        <f>IF(K2254="","",COUNTIF($K$7:K2254,"ﾘｽﾄ１"))</f>
        <v/>
      </c>
      <c r="N2254" s="53" t="str">
        <f t="shared" si="397"/>
        <v/>
      </c>
      <c r="O2254" s="54" t="str">
        <f t="shared" si="398"/>
        <v/>
      </c>
      <c r="P2254" s="53" t="str">
        <f t="shared" si="389"/>
        <v/>
      </c>
      <c r="Q2254" s="52" t="str">
        <f t="shared" si="390"/>
        <v/>
      </c>
      <c r="R2254" s="55" t="str">
        <f t="shared" si="391"/>
        <v/>
      </c>
      <c r="S2254" s="52" t="str">
        <f t="shared" si="399"/>
        <v/>
      </c>
      <c r="T2254" s="81" t="str">
        <f t="shared" si="392"/>
        <v/>
      </c>
      <c r="U2254" s="53" t="str">
        <f>IF(S2254="","",COUNTIF($S$7:S2254,"該当２"))</f>
        <v/>
      </c>
      <c r="V2254" s="56" t="str">
        <f t="shared" si="393"/>
        <v/>
      </c>
      <c r="W2254" s="81" t="str">
        <f t="shared" si="394"/>
        <v/>
      </c>
      <c r="X2254" s="53" t="str">
        <f>IF(V2254="","",COUNTIF($V$7:V2254,"該当３"))</f>
        <v/>
      </c>
    </row>
    <row r="2255" spans="1:24">
      <c r="A2255" s="4">
        <v>2021001060</v>
      </c>
      <c r="B2255" s="237">
        <v>20</v>
      </c>
      <c r="C2255" s="238">
        <v>210</v>
      </c>
      <c r="D2255" s="239">
        <v>1</v>
      </c>
      <c r="E2255" s="238">
        <v>60</v>
      </c>
      <c r="F2255" s="7" t="s">
        <v>511</v>
      </c>
      <c r="G2255" s="7" t="s">
        <v>2228</v>
      </c>
      <c r="H2255" s="7" t="s">
        <v>2229</v>
      </c>
      <c r="I2255" s="7" t="s">
        <v>2277</v>
      </c>
      <c r="K2255" s="52" t="str">
        <f t="shared" si="395"/>
        <v/>
      </c>
      <c r="L2255" s="81" t="str">
        <f t="shared" si="396"/>
        <v/>
      </c>
      <c r="M2255" s="53" t="str">
        <f>IF(K2255="","",COUNTIF($K$7:K2255,"ﾘｽﾄ１"))</f>
        <v/>
      </c>
      <c r="N2255" s="53" t="str">
        <f t="shared" si="397"/>
        <v/>
      </c>
      <c r="O2255" s="54" t="str">
        <f t="shared" si="398"/>
        <v/>
      </c>
      <c r="P2255" s="53" t="str">
        <f t="shared" si="389"/>
        <v/>
      </c>
      <c r="Q2255" s="52" t="str">
        <f t="shared" si="390"/>
        <v/>
      </c>
      <c r="R2255" s="55" t="str">
        <f t="shared" si="391"/>
        <v/>
      </c>
      <c r="S2255" s="52" t="str">
        <f t="shared" si="399"/>
        <v/>
      </c>
      <c r="T2255" s="81" t="str">
        <f t="shared" si="392"/>
        <v/>
      </c>
      <c r="U2255" s="53" t="str">
        <f>IF(S2255="","",COUNTIF($S$7:S2255,"該当２"))</f>
        <v/>
      </c>
      <c r="V2255" s="56" t="str">
        <f t="shared" si="393"/>
        <v/>
      </c>
      <c r="W2255" s="81" t="str">
        <f t="shared" si="394"/>
        <v/>
      </c>
      <c r="X2255" s="53" t="str">
        <f>IF(V2255="","",COUNTIF($V$7:V2255,"該当３"))</f>
        <v/>
      </c>
    </row>
    <row r="2256" spans="1:24">
      <c r="A2256" s="4">
        <v>2021001061</v>
      </c>
      <c r="B2256" s="237">
        <v>20</v>
      </c>
      <c r="C2256" s="238">
        <v>210</v>
      </c>
      <c r="D2256" s="239">
        <v>1</v>
      </c>
      <c r="E2256" s="238">
        <v>61</v>
      </c>
      <c r="F2256" s="7" t="s">
        <v>511</v>
      </c>
      <c r="G2256" s="7" t="s">
        <v>2228</v>
      </c>
      <c r="H2256" s="7" t="s">
        <v>2229</v>
      </c>
      <c r="I2256" s="7" t="s">
        <v>2278</v>
      </c>
      <c r="K2256" s="52" t="str">
        <f t="shared" si="395"/>
        <v/>
      </c>
      <c r="L2256" s="81" t="str">
        <f t="shared" si="396"/>
        <v/>
      </c>
      <c r="M2256" s="53" t="str">
        <f>IF(K2256="","",COUNTIF($K$7:K2256,"ﾘｽﾄ１"))</f>
        <v/>
      </c>
      <c r="N2256" s="53" t="str">
        <f t="shared" si="397"/>
        <v/>
      </c>
      <c r="O2256" s="54" t="str">
        <f t="shared" si="398"/>
        <v/>
      </c>
      <c r="P2256" s="53" t="str">
        <f t="shared" si="389"/>
        <v/>
      </c>
      <c r="Q2256" s="52" t="str">
        <f t="shared" si="390"/>
        <v/>
      </c>
      <c r="R2256" s="55" t="str">
        <f t="shared" si="391"/>
        <v/>
      </c>
      <c r="S2256" s="52" t="str">
        <f t="shared" si="399"/>
        <v/>
      </c>
      <c r="T2256" s="81" t="str">
        <f t="shared" si="392"/>
        <v/>
      </c>
      <c r="U2256" s="53" t="str">
        <f>IF(S2256="","",COUNTIF($S$7:S2256,"該当２"))</f>
        <v/>
      </c>
      <c r="V2256" s="56" t="str">
        <f t="shared" si="393"/>
        <v/>
      </c>
      <c r="W2256" s="81" t="str">
        <f t="shared" si="394"/>
        <v/>
      </c>
      <c r="X2256" s="53" t="str">
        <f>IF(V2256="","",COUNTIF($V$7:V2256,"該当３"))</f>
        <v/>
      </c>
    </row>
    <row r="2257" spans="1:24">
      <c r="A2257" s="4">
        <v>2021001062</v>
      </c>
      <c r="B2257" s="237">
        <v>20</v>
      </c>
      <c r="C2257" s="238">
        <v>210</v>
      </c>
      <c r="D2257" s="239">
        <v>1</v>
      </c>
      <c r="E2257" s="238">
        <v>62</v>
      </c>
      <c r="F2257" s="7" t="s">
        <v>511</v>
      </c>
      <c r="G2257" s="7" t="s">
        <v>2228</v>
      </c>
      <c r="H2257" s="7" t="s">
        <v>2229</v>
      </c>
      <c r="I2257" s="7" t="s">
        <v>2279</v>
      </c>
      <c r="K2257" s="52" t="str">
        <f t="shared" si="395"/>
        <v/>
      </c>
      <c r="L2257" s="81" t="str">
        <f t="shared" si="396"/>
        <v/>
      </c>
      <c r="M2257" s="53" t="str">
        <f>IF(K2257="","",COUNTIF($K$7:K2257,"ﾘｽﾄ１"))</f>
        <v/>
      </c>
      <c r="N2257" s="53" t="str">
        <f t="shared" si="397"/>
        <v/>
      </c>
      <c r="O2257" s="54" t="str">
        <f t="shared" si="398"/>
        <v/>
      </c>
      <c r="P2257" s="53" t="str">
        <f t="shared" si="389"/>
        <v/>
      </c>
      <c r="Q2257" s="52" t="str">
        <f t="shared" si="390"/>
        <v/>
      </c>
      <c r="R2257" s="55" t="str">
        <f t="shared" si="391"/>
        <v/>
      </c>
      <c r="S2257" s="52" t="str">
        <f t="shared" si="399"/>
        <v/>
      </c>
      <c r="T2257" s="81" t="str">
        <f t="shared" si="392"/>
        <v/>
      </c>
      <c r="U2257" s="53" t="str">
        <f>IF(S2257="","",COUNTIF($S$7:S2257,"該当２"))</f>
        <v/>
      </c>
      <c r="V2257" s="56" t="str">
        <f t="shared" si="393"/>
        <v/>
      </c>
      <c r="W2257" s="81" t="str">
        <f t="shared" si="394"/>
        <v/>
      </c>
      <c r="X2257" s="53" t="str">
        <f>IF(V2257="","",COUNTIF($V$7:V2257,"該当３"))</f>
        <v/>
      </c>
    </row>
    <row r="2258" spans="1:24">
      <c r="A2258" s="4">
        <v>2021001063</v>
      </c>
      <c r="B2258" s="237">
        <v>20</v>
      </c>
      <c r="C2258" s="238">
        <v>210</v>
      </c>
      <c r="D2258" s="239">
        <v>1</v>
      </c>
      <c r="E2258" s="238">
        <v>63</v>
      </c>
      <c r="F2258" s="7" t="s">
        <v>511</v>
      </c>
      <c r="G2258" s="7" t="s">
        <v>2228</v>
      </c>
      <c r="H2258" s="7" t="s">
        <v>2229</v>
      </c>
      <c r="I2258" s="7" t="s">
        <v>2280</v>
      </c>
      <c r="K2258" s="52" t="str">
        <f t="shared" si="395"/>
        <v/>
      </c>
      <c r="L2258" s="81" t="str">
        <f t="shared" si="396"/>
        <v/>
      </c>
      <c r="M2258" s="53" t="str">
        <f>IF(K2258="","",COUNTIF($K$7:K2258,"ﾘｽﾄ１"))</f>
        <v/>
      </c>
      <c r="N2258" s="53" t="str">
        <f t="shared" si="397"/>
        <v/>
      </c>
      <c r="O2258" s="54" t="str">
        <f t="shared" si="398"/>
        <v/>
      </c>
      <c r="P2258" s="53" t="str">
        <f t="shared" si="389"/>
        <v/>
      </c>
      <c r="Q2258" s="52" t="str">
        <f t="shared" si="390"/>
        <v/>
      </c>
      <c r="R2258" s="55" t="str">
        <f t="shared" si="391"/>
        <v/>
      </c>
      <c r="S2258" s="52" t="str">
        <f t="shared" si="399"/>
        <v/>
      </c>
      <c r="T2258" s="81" t="str">
        <f t="shared" si="392"/>
        <v/>
      </c>
      <c r="U2258" s="53" t="str">
        <f>IF(S2258="","",COUNTIF($S$7:S2258,"該当２"))</f>
        <v/>
      </c>
      <c r="V2258" s="56" t="str">
        <f t="shared" si="393"/>
        <v/>
      </c>
      <c r="W2258" s="81" t="str">
        <f t="shared" si="394"/>
        <v/>
      </c>
      <c r="X2258" s="53" t="str">
        <f>IF(V2258="","",COUNTIF($V$7:V2258,"該当３"))</f>
        <v/>
      </c>
    </row>
    <row r="2259" spans="1:24">
      <c r="A2259" s="4">
        <v>2021001064</v>
      </c>
      <c r="B2259" s="237">
        <v>20</v>
      </c>
      <c r="C2259" s="238">
        <v>210</v>
      </c>
      <c r="D2259" s="239">
        <v>1</v>
      </c>
      <c r="E2259" s="238">
        <v>64</v>
      </c>
      <c r="F2259" s="7" t="s">
        <v>511</v>
      </c>
      <c r="G2259" s="7" t="s">
        <v>2228</v>
      </c>
      <c r="H2259" s="7" t="s">
        <v>2229</v>
      </c>
      <c r="I2259" s="7" t="s">
        <v>2281</v>
      </c>
      <c r="K2259" s="52" t="str">
        <f t="shared" si="395"/>
        <v/>
      </c>
      <c r="L2259" s="81" t="str">
        <f t="shared" si="396"/>
        <v/>
      </c>
      <c r="M2259" s="53" t="str">
        <f>IF(K2259="","",COUNTIF($K$7:K2259,"ﾘｽﾄ１"))</f>
        <v/>
      </c>
      <c r="N2259" s="53" t="str">
        <f t="shared" si="397"/>
        <v/>
      </c>
      <c r="O2259" s="54" t="str">
        <f t="shared" si="398"/>
        <v/>
      </c>
      <c r="P2259" s="53" t="str">
        <f t="shared" si="389"/>
        <v/>
      </c>
      <c r="Q2259" s="52" t="str">
        <f t="shared" si="390"/>
        <v/>
      </c>
      <c r="R2259" s="55" t="str">
        <f t="shared" si="391"/>
        <v/>
      </c>
      <c r="S2259" s="52" t="str">
        <f t="shared" si="399"/>
        <v/>
      </c>
      <c r="T2259" s="81" t="str">
        <f t="shared" si="392"/>
        <v/>
      </c>
      <c r="U2259" s="53" t="str">
        <f>IF(S2259="","",COUNTIF($S$7:S2259,"該当２"))</f>
        <v/>
      </c>
      <c r="V2259" s="56" t="str">
        <f t="shared" si="393"/>
        <v/>
      </c>
      <c r="W2259" s="81" t="str">
        <f t="shared" si="394"/>
        <v/>
      </c>
      <c r="X2259" s="53" t="str">
        <f>IF(V2259="","",COUNTIF($V$7:V2259,"該当３"))</f>
        <v/>
      </c>
    </row>
    <row r="2260" spans="1:24">
      <c r="A2260" s="4">
        <v>2021001065</v>
      </c>
      <c r="B2260" s="237">
        <v>20</v>
      </c>
      <c r="C2260" s="238">
        <v>210</v>
      </c>
      <c r="D2260" s="239">
        <v>1</v>
      </c>
      <c r="E2260" s="238">
        <v>65</v>
      </c>
      <c r="F2260" s="7" t="s">
        <v>511</v>
      </c>
      <c r="G2260" s="7" t="s">
        <v>2228</v>
      </c>
      <c r="H2260" s="7" t="s">
        <v>2229</v>
      </c>
      <c r="I2260" s="7" t="s">
        <v>2282</v>
      </c>
      <c r="K2260" s="52" t="str">
        <f t="shared" si="395"/>
        <v/>
      </c>
      <c r="L2260" s="81" t="str">
        <f t="shared" si="396"/>
        <v/>
      </c>
      <c r="M2260" s="53" t="str">
        <f>IF(K2260="","",COUNTIF($K$7:K2260,"ﾘｽﾄ１"))</f>
        <v/>
      </c>
      <c r="N2260" s="53" t="str">
        <f t="shared" si="397"/>
        <v/>
      </c>
      <c r="O2260" s="54" t="str">
        <f t="shared" si="398"/>
        <v/>
      </c>
      <c r="P2260" s="53" t="str">
        <f t="shared" si="389"/>
        <v/>
      </c>
      <c r="Q2260" s="52" t="str">
        <f t="shared" si="390"/>
        <v/>
      </c>
      <c r="R2260" s="55" t="str">
        <f t="shared" si="391"/>
        <v/>
      </c>
      <c r="S2260" s="52" t="str">
        <f t="shared" si="399"/>
        <v/>
      </c>
      <c r="T2260" s="81" t="str">
        <f t="shared" si="392"/>
        <v/>
      </c>
      <c r="U2260" s="53" t="str">
        <f>IF(S2260="","",COUNTIF($S$7:S2260,"該当２"))</f>
        <v/>
      </c>
      <c r="V2260" s="56" t="str">
        <f t="shared" si="393"/>
        <v/>
      </c>
      <c r="W2260" s="81" t="str">
        <f t="shared" si="394"/>
        <v/>
      </c>
      <c r="X2260" s="53" t="str">
        <f>IF(V2260="","",COUNTIF($V$7:V2260,"該当３"))</f>
        <v/>
      </c>
    </row>
    <row r="2261" spans="1:24">
      <c r="A2261" s="4">
        <v>2021001066</v>
      </c>
      <c r="B2261" s="237">
        <v>20</v>
      </c>
      <c r="C2261" s="238">
        <v>210</v>
      </c>
      <c r="D2261" s="239">
        <v>1</v>
      </c>
      <c r="E2261" s="238">
        <v>66</v>
      </c>
      <c r="F2261" s="7" t="s">
        <v>511</v>
      </c>
      <c r="G2261" s="7" t="s">
        <v>2228</v>
      </c>
      <c r="H2261" s="7" t="s">
        <v>2229</v>
      </c>
      <c r="I2261" s="7" t="s">
        <v>2283</v>
      </c>
      <c r="K2261" s="52" t="str">
        <f t="shared" si="395"/>
        <v/>
      </c>
      <c r="L2261" s="81" t="str">
        <f t="shared" si="396"/>
        <v/>
      </c>
      <c r="M2261" s="53" t="str">
        <f>IF(K2261="","",COUNTIF($K$7:K2261,"ﾘｽﾄ１"))</f>
        <v/>
      </c>
      <c r="N2261" s="53" t="str">
        <f t="shared" si="397"/>
        <v/>
      </c>
      <c r="O2261" s="54" t="str">
        <f t="shared" si="398"/>
        <v/>
      </c>
      <c r="P2261" s="53" t="str">
        <f t="shared" si="389"/>
        <v/>
      </c>
      <c r="Q2261" s="52" t="str">
        <f t="shared" si="390"/>
        <v/>
      </c>
      <c r="R2261" s="55" t="str">
        <f t="shared" si="391"/>
        <v/>
      </c>
      <c r="S2261" s="52" t="str">
        <f t="shared" si="399"/>
        <v/>
      </c>
      <c r="T2261" s="81" t="str">
        <f t="shared" si="392"/>
        <v/>
      </c>
      <c r="U2261" s="53" t="str">
        <f>IF(S2261="","",COUNTIF($S$7:S2261,"該当２"))</f>
        <v/>
      </c>
      <c r="V2261" s="56" t="str">
        <f t="shared" si="393"/>
        <v/>
      </c>
      <c r="W2261" s="81" t="str">
        <f t="shared" si="394"/>
        <v/>
      </c>
      <c r="X2261" s="53" t="str">
        <f>IF(V2261="","",COUNTIF($V$7:V2261,"該当３"))</f>
        <v/>
      </c>
    </row>
    <row r="2262" spans="1:24">
      <c r="A2262" s="4">
        <v>2021001067</v>
      </c>
      <c r="B2262" s="237">
        <v>20</v>
      </c>
      <c r="C2262" s="238">
        <v>210</v>
      </c>
      <c r="D2262" s="239">
        <v>1</v>
      </c>
      <c r="E2262" s="238">
        <v>67</v>
      </c>
      <c r="F2262" s="7" t="s">
        <v>511</v>
      </c>
      <c r="G2262" s="7" t="s">
        <v>2228</v>
      </c>
      <c r="H2262" s="7" t="s">
        <v>2229</v>
      </c>
      <c r="I2262" s="7" t="s">
        <v>2284</v>
      </c>
      <c r="K2262" s="52" t="str">
        <f t="shared" si="395"/>
        <v/>
      </c>
      <c r="L2262" s="81" t="str">
        <f t="shared" si="396"/>
        <v/>
      </c>
      <c r="M2262" s="53" t="str">
        <f>IF(K2262="","",COUNTIF($K$7:K2262,"ﾘｽﾄ１"))</f>
        <v/>
      </c>
      <c r="N2262" s="53" t="str">
        <f t="shared" si="397"/>
        <v/>
      </c>
      <c r="O2262" s="54" t="str">
        <f t="shared" si="398"/>
        <v/>
      </c>
      <c r="P2262" s="53" t="str">
        <f t="shared" si="389"/>
        <v/>
      </c>
      <c r="Q2262" s="52" t="str">
        <f t="shared" si="390"/>
        <v/>
      </c>
      <c r="R2262" s="55" t="str">
        <f t="shared" si="391"/>
        <v/>
      </c>
      <c r="S2262" s="52" t="str">
        <f t="shared" si="399"/>
        <v/>
      </c>
      <c r="T2262" s="81" t="str">
        <f t="shared" si="392"/>
        <v/>
      </c>
      <c r="U2262" s="53" t="str">
        <f>IF(S2262="","",COUNTIF($S$7:S2262,"該当２"))</f>
        <v/>
      </c>
      <c r="V2262" s="56" t="str">
        <f t="shared" si="393"/>
        <v/>
      </c>
      <c r="W2262" s="81" t="str">
        <f t="shared" si="394"/>
        <v/>
      </c>
      <c r="X2262" s="53" t="str">
        <f>IF(V2262="","",COUNTIF($V$7:V2262,"該当３"))</f>
        <v/>
      </c>
    </row>
    <row r="2263" spans="1:24">
      <c r="A2263" s="4">
        <v>2021002000</v>
      </c>
      <c r="B2263" s="237">
        <v>20</v>
      </c>
      <c r="C2263" s="238">
        <v>210</v>
      </c>
      <c r="D2263" s="239">
        <v>2</v>
      </c>
      <c r="E2263" s="238">
        <v>0</v>
      </c>
      <c r="F2263" s="7" t="s">
        <v>511</v>
      </c>
      <c r="G2263" s="7" t="s">
        <v>2228</v>
      </c>
      <c r="H2263" s="7" t="s">
        <v>2285</v>
      </c>
      <c r="K2263" s="52" t="str">
        <f t="shared" si="395"/>
        <v/>
      </c>
      <c r="L2263" s="81" t="str">
        <f t="shared" si="396"/>
        <v/>
      </c>
      <c r="M2263" s="53" t="str">
        <f>IF(K2263="","",COUNTIF($K$7:K2263,"ﾘｽﾄ１"))</f>
        <v/>
      </c>
      <c r="N2263" s="53" t="str">
        <f t="shared" si="397"/>
        <v/>
      </c>
      <c r="O2263" s="54" t="str">
        <f t="shared" si="398"/>
        <v/>
      </c>
      <c r="P2263" s="53" t="str">
        <f t="shared" si="389"/>
        <v/>
      </c>
      <c r="Q2263" s="52" t="str">
        <f t="shared" si="390"/>
        <v/>
      </c>
      <c r="R2263" s="55" t="str">
        <f t="shared" si="391"/>
        <v/>
      </c>
      <c r="S2263" s="52" t="str">
        <f t="shared" si="399"/>
        <v/>
      </c>
      <c r="T2263" s="81" t="str">
        <f t="shared" si="392"/>
        <v/>
      </c>
      <c r="U2263" s="53" t="str">
        <f>IF(S2263="","",COUNTIF($S$7:S2263,"該当２"))</f>
        <v/>
      </c>
      <c r="V2263" s="56" t="str">
        <f t="shared" si="393"/>
        <v/>
      </c>
      <c r="W2263" s="81" t="str">
        <f t="shared" si="394"/>
        <v/>
      </c>
      <c r="X2263" s="53" t="str">
        <f>IF(V2263="","",COUNTIF($V$7:V2263,"該当３"))</f>
        <v/>
      </c>
    </row>
    <row r="2264" spans="1:24">
      <c r="A2264" s="4">
        <v>2021002001</v>
      </c>
      <c r="B2264" s="237">
        <v>20</v>
      </c>
      <c r="C2264" s="238">
        <v>210</v>
      </c>
      <c r="D2264" s="239">
        <v>2</v>
      </c>
      <c r="E2264" s="238">
        <v>1</v>
      </c>
      <c r="F2264" s="7" t="s">
        <v>511</v>
      </c>
      <c r="G2264" s="7" t="s">
        <v>2228</v>
      </c>
      <c r="H2264" s="7" t="s">
        <v>2285</v>
      </c>
      <c r="I2264" s="7" t="s">
        <v>2286</v>
      </c>
      <c r="K2264" s="52" t="str">
        <f t="shared" si="395"/>
        <v/>
      </c>
      <c r="L2264" s="81" t="str">
        <f t="shared" si="396"/>
        <v/>
      </c>
      <c r="M2264" s="53" t="str">
        <f>IF(K2264="","",COUNTIF($K$7:K2264,"ﾘｽﾄ１"))</f>
        <v/>
      </c>
      <c r="N2264" s="53" t="str">
        <f t="shared" si="397"/>
        <v/>
      </c>
      <c r="O2264" s="54" t="str">
        <f t="shared" si="398"/>
        <v/>
      </c>
      <c r="P2264" s="53" t="str">
        <f t="shared" si="389"/>
        <v/>
      </c>
      <c r="Q2264" s="52" t="str">
        <f t="shared" si="390"/>
        <v/>
      </c>
      <c r="R2264" s="55" t="str">
        <f t="shared" si="391"/>
        <v/>
      </c>
      <c r="S2264" s="52" t="str">
        <f t="shared" si="399"/>
        <v/>
      </c>
      <c r="T2264" s="81" t="str">
        <f t="shared" si="392"/>
        <v/>
      </c>
      <c r="U2264" s="53" t="str">
        <f>IF(S2264="","",COUNTIF($S$7:S2264,"該当２"))</f>
        <v/>
      </c>
      <c r="V2264" s="56" t="str">
        <f t="shared" si="393"/>
        <v/>
      </c>
      <c r="W2264" s="81" t="str">
        <f t="shared" si="394"/>
        <v/>
      </c>
      <c r="X2264" s="53" t="str">
        <f>IF(V2264="","",COUNTIF($V$7:V2264,"該当３"))</f>
        <v/>
      </c>
    </row>
    <row r="2265" spans="1:24">
      <c r="A2265" s="4">
        <v>2021002002</v>
      </c>
      <c r="B2265" s="237">
        <v>20</v>
      </c>
      <c r="C2265" s="238">
        <v>210</v>
      </c>
      <c r="D2265" s="239">
        <v>2</v>
      </c>
      <c r="E2265" s="238">
        <v>2</v>
      </c>
      <c r="F2265" s="7" t="s">
        <v>511</v>
      </c>
      <c r="G2265" s="7" t="s">
        <v>2228</v>
      </c>
      <c r="H2265" s="7" t="s">
        <v>2285</v>
      </c>
      <c r="I2265" s="7" t="s">
        <v>2287</v>
      </c>
      <c r="K2265" s="52" t="str">
        <f t="shared" si="395"/>
        <v/>
      </c>
      <c r="L2265" s="81" t="str">
        <f t="shared" si="396"/>
        <v/>
      </c>
      <c r="M2265" s="53" t="str">
        <f>IF(K2265="","",COUNTIF($K$7:K2265,"ﾘｽﾄ１"))</f>
        <v/>
      </c>
      <c r="N2265" s="53" t="str">
        <f t="shared" si="397"/>
        <v/>
      </c>
      <c r="O2265" s="54" t="str">
        <f t="shared" si="398"/>
        <v/>
      </c>
      <c r="P2265" s="53" t="str">
        <f t="shared" si="389"/>
        <v/>
      </c>
      <c r="Q2265" s="52" t="str">
        <f t="shared" si="390"/>
        <v/>
      </c>
      <c r="R2265" s="55" t="str">
        <f t="shared" si="391"/>
        <v/>
      </c>
      <c r="S2265" s="52" t="str">
        <f t="shared" si="399"/>
        <v/>
      </c>
      <c r="T2265" s="81" t="str">
        <f t="shared" si="392"/>
        <v/>
      </c>
      <c r="U2265" s="53" t="str">
        <f>IF(S2265="","",COUNTIF($S$7:S2265,"該当２"))</f>
        <v/>
      </c>
      <c r="V2265" s="56" t="str">
        <f t="shared" si="393"/>
        <v/>
      </c>
      <c r="W2265" s="81" t="str">
        <f t="shared" si="394"/>
        <v/>
      </c>
      <c r="X2265" s="53" t="str">
        <f>IF(V2265="","",COUNTIF($V$7:V2265,"該当３"))</f>
        <v/>
      </c>
    </row>
    <row r="2266" spans="1:24">
      <c r="A2266" s="4">
        <v>2021002003</v>
      </c>
      <c r="B2266" s="237">
        <v>20</v>
      </c>
      <c r="C2266" s="238">
        <v>210</v>
      </c>
      <c r="D2266" s="239">
        <v>2</v>
      </c>
      <c r="E2266" s="238">
        <v>3</v>
      </c>
      <c r="F2266" s="7" t="s">
        <v>511</v>
      </c>
      <c r="G2266" s="7" t="s">
        <v>2228</v>
      </c>
      <c r="H2266" s="7" t="s">
        <v>2285</v>
      </c>
      <c r="I2266" s="7" t="s">
        <v>1096</v>
      </c>
      <c r="K2266" s="52" t="str">
        <f t="shared" si="395"/>
        <v/>
      </c>
      <c r="L2266" s="81" t="str">
        <f t="shared" si="396"/>
        <v/>
      </c>
      <c r="M2266" s="53" t="str">
        <f>IF(K2266="","",COUNTIF($K$7:K2266,"ﾘｽﾄ１"))</f>
        <v/>
      </c>
      <c r="N2266" s="53" t="str">
        <f t="shared" si="397"/>
        <v/>
      </c>
      <c r="O2266" s="54" t="str">
        <f t="shared" si="398"/>
        <v/>
      </c>
      <c r="P2266" s="53" t="str">
        <f t="shared" si="389"/>
        <v/>
      </c>
      <c r="Q2266" s="52" t="str">
        <f t="shared" si="390"/>
        <v/>
      </c>
      <c r="R2266" s="55" t="str">
        <f t="shared" si="391"/>
        <v/>
      </c>
      <c r="S2266" s="52" t="str">
        <f t="shared" si="399"/>
        <v/>
      </c>
      <c r="T2266" s="81" t="str">
        <f t="shared" si="392"/>
        <v/>
      </c>
      <c r="U2266" s="53" t="str">
        <f>IF(S2266="","",COUNTIF($S$7:S2266,"該当２"))</f>
        <v/>
      </c>
      <c r="V2266" s="56" t="str">
        <f t="shared" si="393"/>
        <v/>
      </c>
      <c r="W2266" s="81" t="str">
        <f t="shared" si="394"/>
        <v/>
      </c>
      <c r="X2266" s="53" t="str">
        <f>IF(V2266="","",COUNTIF($V$7:V2266,"該当３"))</f>
        <v/>
      </c>
    </row>
    <row r="2267" spans="1:24">
      <c r="A2267" s="4">
        <v>2021002004</v>
      </c>
      <c r="B2267" s="237">
        <v>20</v>
      </c>
      <c r="C2267" s="238">
        <v>210</v>
      </c>
      <c r="D2267" s="239">
        <v>2</v>
      </c>
      <c r="E2267" s="238">
        <v>4</v>
      </c>
      <c r="F2267" s="7" t="s">
        <v>511</v>
      </c>
      <c r="G2267" s="7" t="s">
        <v>2228</v>
      </c>
      <c r="H2267" s="7" t="s">
        <v>2285</v>
      </c>
      <c r="I2267" s="7" t="s">
        <v>2288</v>
      </c>
      <c r="K2267" s="52" t="str">
        <f t="shared" si="395"/>
        <v/>
      </c>
      <c r="L2267" s="81" t="str">
        <f t="shared" si="396"/>
        <v/>
      </c>
      <c r="M2267" s="53" t="str">
        <f>IF(K2267="","",COUNTIF($K$7:K2267,"ﾘｽﾄ１"))</f>
        <v/>
      </c>
      <c r="N2267" s="53" t="str">
        <f t="shared" si="397"/>
        <v/>
      </c>
      <c r="O2267" s="54" t="str">
        <f t="shared" si="398"/>
        <v/>
      </c>
      <c r="P2267" s="53" t="str">
        <f t="shared" si="389"/>
        <v/>
      </c>
      <c r="Q2267" s="52" t="str">
        <f t="shared" si="390"/>
        <v/>
      </c>
      <c r="R2267" s="55" t="str">
        <f t="shared" si="391"/>
        <v/>
      </c>
      <c r="S2267" s="52" t="str">
        <f t="shared" si="399"/>
        <v/>
      </c>
      <c r="T2267" s="81" t="str">
        <f t="shared" si="392"/>
        <v/>
      </c>
      <c r="U2267" s="53" t="str">
        <f>IF(S2267="","",COUNTIF($S$7:S2267,"該当２"))</f>
        <v/>
      </c>
      <c r="V2267" s="56" t="str">
        <f t="shared" si="393"/>
        <v/>
      </c>
      <c r="W2267" s="81" t="str">
        <f t="shared" si="394"/>
        <v/>
      </c>
      <c r="X2267" s="53" t="str">
        <f>IF(V2267="","",COUNTIF($V$7:V2267,"該当３"))</f>
        <v/>
      </c>
    </row>
    <row r="2268" spans="1:24">
      <c r="A2268" s="4">
        <v>2021002005</v>
      </c>
      <c r="B2268" s="237">
        <v>20</v>
      </c>
      <c r="C2268" s="238">
        <v>210</v>
      </c>
      <c r="D2268" s="239">
        <v>2</v>
      </c>
      <c r="E2268" s="238">
        <v>5</v>
      </c>
      <c r="F2268" s="7" t="s">
        <v>511</v>
      </c>
      <c r="G2268" s="7" t="s">
        <v>2228</v>
      </c>
      <c r="H2268" s="7" t="s">
        <v>2285</v>
      </c>
      <c r="I2268" s="7" t="s">
        <v>2289</v>
      </c>
      <c r="K2268" s="52" t="str">
        <f t="shared" si="395"/>
        <v/>
      </c>
      <c r="L2268" s="81" t="str">
        <f t="shared" si="396"/>
        <v/>
      </c>
      <c r="M2268" s="53" t="str">
        <f>IF(K2268="","",COUNTIF($K$7:K2268,"ﾘｽﾄ１"))</f>
        <v/>
      </c>
      <c r="N2268" s="53" t="str">
        <f t="shared" si="397"/>
        <v/>
      </c>
      <c r="O2268" s="54" t="str">
        <f t="shared" si="398"/>
        <v/>
      </c>
      <c r="P2268" s="53" t="str">
        <f t="shared" si="389"/>
        <v/>
      </c>
      <c r="Q2268" s="52" t="str">
        <f t="shared" si="390"/>
        <v/>
      </c>
      <c r="R2268" s="55" t="str">
        <f t="shared" si="391"/>
        <v/>
      </c>
      <c r="S2268" s="52" t="str">
        <f t="shared" si="399"/>
        <v/>
      </c>
      <c r="T2268" s="81" t="str">
        <f t="shared" si="392"/>
        <v/>
      </c>
      <c r="U2268" s="53" t="str">
        <f>IF(S2268="","",COUNTIF($S$7:S2268,"該当２"))</f>
        <v/>
      </c>
      <c r="V2268" s="56" t="str">
        <f t="shared" si="393"/>
        <v/>
      </c>
      <c r="W2268" s="81" t="str">
        <f t="shared" si="394"/>
        <v/>
      </c>
      <c r="X2268" s="53" t="str">
        <f>IF(V2268="","",COUNTIF($V$7:V2268,"該当３"))</f>
        <v/>
      </c>
    </row>
    <row r="2269" spans="1:24">
      <c r="A2269" s="4">
        <v>2021002006</v>
      </c>
      <c r="B2269" s="237">
        <v>20</v>
      </c>
      <c r="C2269" s="238">
        <v>210</v>
      </c>
      <c r="D2269" s="239">
        <v>2</v>
      </c>
      <c r="E2269" s="238">
        <v>6</v>
      </c>
      <c r="F2269" s="7" t="s">
        <v>511</v>
      </c>
      <c r="G2269" s="7" t="s">
        <v>2228</v>
      </c>
      <c r="H2269" s="7" t="s">
        <v>2285</v>
      </c>
      <c r="I2269" s="7" t="s">
        <v>2290</v>
      </c>
      <c r="K2269" s="52" t="str">
        <f t="shared" si="395"/>
        <v/>
      </c>
      <c r="L2269" s="81" t="str">
        <f t="shared" si="396"/>
        <v/>
      </c>
      <c r="M2269" s="53" t="str">
        <f>IF(K2269="","",COUNTIF($K$7:K2269,"ﾘｽﾄ１"))</f>
        <v/>
      </c>
      <c r="N2269" s="53" t="str">
        <f t="shared" si="397"/>
        <v/>
      </c>
      <c r="O2269" s="54" t="str">
        <f t="shared" si="398"/>
        <v/>
      </c>
      <c r="P2269" s="53" t="str">
        <f t="shared" si="389"/>
        <v/>
      </c>
      <c r="Q2269" s="52" t="str">
        <f t="shared" si="390"/>
        <v/>
      </c>
      <c r="R2269" s="55" t="str">
        <f t="shared" si="391"/>
        <v/>
      </c>
      <c r="S2269" s="52" t="str">
        <f t="shared" si="399"/>
        <v/>
      </c>
      <c r="T2269" s="81" t="str">
        <f t="shared" si="392"/>
        <v/>
      </c>
      <c r="U2269" s="53" t="str">
        <f>IF(S2269="","",COUNTIF($S$7:S2269,"該当２"))</f>
        <v/>
      </c>
      <c r="V2269" s="56" t="str">
        <f t="shared" si="393"/>
        <v/>
      </c>
      <c r="W2269" s="81" t="str">
        <f t="shared" si="394"/>
        <v/>
      </c>
      <c r="X2269" s="53" t="str">
        <f>IF(V2269="","",COUNTIF($V$7:V2269,"該当３"))</f>
        <v/>
      </c>
    </row>
    <row r="2270" spans="1:24">
      <c r="A2270" s="4">
        <v>2021002007</v>
      </c>
      <c r="B2270" s="237">
        <v>20</v>
      </c>
      <c r="C2270" s="238">
        <v>210</v>
      </c>
      <c r="D2270" s="239">
        <v>2</v>
      </c>
      <c r="E2270" s="238">
        <v>7</v>
      </c>
      <c r="F2270" s="7" t="s">
        <v>511</v>
      </c>
      <c r="G2270" s="7" t="s">
        <v>2228</v>
      </c>
      <c r="H2270" s="7" t="s">
        <v>2285</v>
      </c>
      <c r="I2270" s="7" t="s">
        <v>339</v>
      </c>
      <c r="K2270" s="52" t="str">
        <f t="shared" si="395"/>
        <v/>
      </c>
      <c r="L2270" s="81" t="str">
        <f t="shared" si="396"/>
        <v/>
      </c>
      <c r="M2270" s="53" t="str">
        <f>IF(K2270="","",COUNTIF($K$7:K2270,"ﾘｽﾄ１"))</f>
        <v/>
      </c>
      <c r="N2270" s="53" t="str">
        <f t="shared" si="397"/>
        <v/>
      </c>
      <c r="O2270" s="54" t="str">
        <f t="shared" si="398"/>
        <v/>
      </c>
      <c r="P2270" s="53" t="str">
        <f t="shared" si="389"/>
        <v/>
      </c>
      <c r="Q2270" s="52" t="str">
        <f t="shared" si="390"/>
        <v/>
      </c>
      <c r="R2270" s="55" t="str">
        <f t="shared" si="391"/>
        <v/>
      </c>
      <c r="S2270" s="52" t="str">
        <f t="shared" si="399"/>
        <v/>
      </c>
      <c r="T2270" s="81" t="str">
        <f t="shared" si="392"/>
        <v/>
      </c>
      <c r="U2270" s="53" t="str">
        <f>IF(S2270="","",COUNTIF($S$7:S2270,"該当２"))</f>
        <v/>
      </c>
      <c r="V2270" s="56" t="str">
        <f t="shared" si="393"/>
        <v/>
      </c>
      <c r="W2270" s="81" t="str">
        <f t="shared" si="394"/>
        <v/>
      </c>
      <c r="X2270" s="53" t="str">
        <f>IF(V2270="","",COUNTIF($V$7:V2270,"該当３"))</f>
        <v/>
      </c>
    </row>
    <row r="2271" spans="1:24">
      <c r="A2271" s="4">
        <v>2021002008</v>
      </c>
      <c r="B2271" s="237">
        <v>20</v>
      </c>
      <c r="C2271" s="238">
        <v>210</v>
      </c>
      <c r="D2271" s="239">
        <v>2</v>
      </c>
      <c r="E2271" s="238">
        <v>8</v>
      </c>
      <c r="F2271" s="7" t="s">
        <v>511</v>
      </c>
      <c r="G2271" s="7" t="s">
        <v>2228</v>
      </c>
      <c r="H2271" s="7" t="s">
        <v>2285</v>
      </c>
      <c r="I2271" s="7" t="s">
        <v>2291</v>
      </c>
      <c r="K2271" s="52" t="str">
        <f t="shared" si="395"/>
        <v/>
      </c>
      <c r="L2271" s="81" t="str">
        <f t="shared" si="396"/>
        <v/>
      </c>
      <c r="M2271" s="53" t="str">
        <f>IF(K2271="","",COUNTIF($K$7:K2271,"ﾘｽﾄ１"))</f>
        <v/>
      </c>
      <c r="N2271" s="53" t="str">
        <f t="shared" si="397"/>
        <v/>
      </c>
      <c r="O2271" s="54" t="str">
        <f t="shared" si="398"/>
        <v/>
      </c>
      <c r="P2271" s="53" t="str">
        <f t="shared" si="389"/>
        <v/>
      </c>
      <c r="Q2271" s="52" t="str">
        <f t="shared" si="390"/>
        <v/>
      </c>
      <c r="R2271" s="55" t="str">
        <f t="shared" si="391"/>
        <v/>
      </c>
      <c r="S2271" s="52" t="str">
        <f t="shared" si="399"/>
        <v/>
      </c>
      <c r="T2271" s="81" t="str">
        <f t="shared" si="392"/>
        <v/>
      </c>
      <c r="U2271" s="53" t="str">
        <f>IF(S2271="","",COUNTIF($S$7:S2271,"該当２"))</f>
        <v/>
      </c>
      <c r="V2271" s="56" t="str">
        <f t="shared" si="393"/>
        <v/>
      </c>
      <c r="W2271" s="81" t="str">
        <f t="shared" si="394"/>
        <v/>
      </c>
      <c r="X2271" s="53" t="str">
        <f>IF(V2271="","",COUNTIF($V$7:V2271,"該当３"))</f>
        <v/>
      </c>
    </row>
    <row r="2272" spans="1:24">
      <c r="A2272" s="4">
        <v>2021002009</v>
      </c>
      <c r="B2272" s="237">
        <v>20</v>
      </c>
      <c r="C2272" s="238">
        <v>210</v>
      </c>
      <c r="D2272" s="239">
        <v>2</v>
      </c>
      <c r="E2272" s="238">
        <v>9</v>
      </c>
      <c r="F2272" s="7" t="s">
        <v>511</v>
      </c>
      <c r="G2272" s="7" t="s">
        <v>2228</v>
      </c>
      <c r="H2272" s="7" t="s">
        <v>2285</v>
      </c>
      <c r="I2272" s="7" t="s">
        <v>2292</v>
      </c>
      <c r="K2272" s="52" t="str">
        <f t="shared" si="395"/>
        <v/>
      </c>
      <c r="L2272" s="81" t="str">
        <f t="shared" si="396"/>
        <v/>
      </c>
      <c r="M2272" s="53" t="str">
        <f>IF(K2272="","",COUNTIF($K$7:K2272,"ﾘｽﾄ１"))</f>
        <v/>
      </c>
      <c r="N2272" s="53" t="str">
        <f t="shared" si="397"/>
        <v/>
      </c>
      <c r="O2272" s="54" t="str">
        <f t="shared" si="398"/>
        <v/>
      </c>
      <c r="P2272" s="53" t="str">
        <f t="shared" si="389"/>
        <v/>
      </c>
      <c r="Q2272" s="52" t="str">
        <f t="shared" si="390"/>
        <v/>
      </c>
      <c r="R2272" s="55" t="str">
        <f t="shared" si="391"/>
        <v/>
      </c>
      <c r="S2272" s="52" t="str">
        <f t="shared" si="399"/>
        <v/>
      </c>
      <c r="T2272" s="81" t="str">
        <f t="shared" si="392"/>
        <v/>
      </c>
      <c r="U2272" s="53" t="str">
        <f>IF(S2272="","",COUNTIF($S$7:S2272,"該当２"))</f>
        <v/>
      </c>
      <c r="V2272" s="56" t="str">
        <f t="shared" si="393"/>
        <v/>
      </c>
      <c r="W2272" s="81" t="str">
        <f t="shared" si="394"/>
        <v/>
      </c>
      <c r="X2272" s="53" t="str">
        <f>IF(V2272="","",COUNTIF($V$7:V2272,"該当３"))</f>
        <v/>
      </c>
    </row>
    <row r="2273" spans="1:24">
      <c r="A2273" s="4">
        <v>2021002010</v>
      </c>
      <c r="B2273" s="237">
        <v>20</v>
      </c>
      <c r="C2273" s="238">
        <v>210</v>
      </c>
      <c r="D2273" s="239">
        <v>2</v>
      </c>
      <c r="E2273" s="238">
        <v>10</v>
      </c>
      <c r="F2273" s="7" t="s">
        <v>511</v>
      </c>
      <c r="G2273" s="7" t="s">
        <v>2228</v>
      </c>
      <c r="H2273" s="7" t="s">
        <v>2285</v>
      </c>
      <c r="I2273" s="7" t="s">
        <v>2293</v>
      </c>
      <c r="K2273" s="52" t="str">
        <f t="shared" si="395"/>
        <v/>
      </c>
      <c r="L2273" s="81" t="str">
        <f t="shared" si="396"/>
        <v/>
      </c>
      <c r="M2273" s="53" t="str">
        <f>IF(K2273="","",COUNTIF($K$7:K2273,"ﾘｽﾄ１"))</f>
        <v/>
      </c>
      <c r="N2273" s="53" t="str">
        <f t="shared" si="397"/>
        <v/>
      </c>
      <c r="O2273" s="54" t="str">
        <f t="shared" si="398"/>
        <v/>
      </c>
      <c r="P2273" s="53" t="str">
        <f t="shared" si="389"/>
        <v/>
      </c>
      <c r="Q2273" s="52" t="str">
        <f t="shared" si="390"/>
        <v/>
      </c>
      <c r="R2273" s="55" t="str">
        <f t="shared" si="391"/>
        <v/>
      </c>
      <c r="S2273" s="52" t="str">
        <f t="shared" si="399"/>
        <v/>
      </c>
      <c r="T2273" s="81" t="str">
        <f t="shared" si="392"/>
        <v/>
      </c>
      <c r="U2273" s="53" t="str">
        <f>IF(S2273="","",COUNTIF($S$7:S2273,"該当２"))</f>
        <v/>
      </c>
      <c r="V2273" s="56" t="str">
        <f t="shared" si="393"/>
        <v/>
      </c>
      <c r="W2273" s="81" t="str">
        <f t="shared" si="394"/>
        <v/>
      </c>
      <c r="X2273" s="53" t="str">
        <f>IF(V2273="","",COUNTIF($V$7:V2273,"該当３"))</f>
        <v/>
      </c>
    </row>
    <row r="2274" spans="1:24">
      <c r="A2274" s="4">
        <v>2021002011</v>
      </c>
      <c r="B2274" s="237">
        <v>20</v>
      </c>
      <c r="C2274" s="238">
        <v>210</v>
      </c>
      <c r="D2274" s="239">
        <v>2</v>
      </c>
      <c r="E2274" s="238">
        <v>11</v>
      </c>
      <c r="F2274" s="7" t="s">
        <v>511</v>
      </c>
      <c r="G2274" s="7" t="s">
        <v>2228</v>
      </c>
      <c r="H2274" s="7" t="s">
        <v>2285</v>
      </c>
      <c r="I2274" s="7" t="s">
        <v>7</v>
      </c>
      <c r="K2274" s="52" t="str">
        <f t="shared" si="395"/>
        <v/>
      </c>
      <c r="L2274" s="81" t="str">
        <f t="shared" si="396"/>
        <v/>
      </c>
      <c r="M2274" s="53" t="str">
        <f>IF(K2274="","",COUNTIF($K$7:K2274,"ﾘｽﾄ１"))</f>
        <v/>
      </c>
      <c r="N2274" s="53" t="str">
        <f t="shared" si="397"/>
        <v/>
      </c>
      <c r="O2274" s="54" t="str">
        <f t="shared" si="398"/>
        <v/>
      </c>
      <c r="P2274" s="53" t="str">
        <f t="shared" si="389"/>
        <v/>
      </c>
      <c r="Q2274" s="52" t="str">
        <f t="shared" si="390"/>
        <v/>
      </c>
      <c r="R2274" s="55" t="str">
        <f t="shared" si="391"/>
        <v/>
      </c>
      <c r="S2274" s="52" t="str">
        <f t="shared" si="399"/>
        <v/>
      </c>
      <c r="T2274" s="81" t="str">
        <f t="shared" si="392"/>
        <v/>
      </c>
      <c r="U2274" s="53" t="str">
        <f>IF(S2274="","",COUNTIF($S$7:S2274,"該当２"))</f>
        <v/>
      </c>
      <c r="V2274" s="56" t="str">
        <f t="shared" si="393"/>
        <v/>
      </c>
      <c r="W2274" s="81" t="str">
        <f t="shared" si="394"/>
        <v/>
      </c>
      <c r="X2274" s="53" t="str">
        <f>IF(V2274="","",COUNTIF($V$7:V2274,"該当３"))</f>
        <v/>
      </c>
    </row>
    <row r="2275" spans="1:24">
      <c r="A2275" s="4">
        <v>2021002012</v>
      </c>
      <c r="B2275" s="237">
        <v>20</v>
      </c>
      <c r="C2275" s="238">
        <v>210</v>
      </c>
      <c r="D2275" s="239">
        <v>2</v>
      </c>
      <c r="E2275" s="238">
        <v>12</v>
      </c>
      <c r="F2275" s="7" t="s">
        <v>511</v>
      </c>
      <c r="G2275" s="7" t="s">
        <v>2228</v>
      </c>
      <c r="H2275" s="7" t="s">
        <v>2285</v>
      </c>
      <c r="I2275" s="7" t="s">
        <v>2294</v>
      </c>
      <c r="K2275" s="52" t="str">
        <f t="shared" si="395"/>
        <v/>
      </c>
      <c r="L2275" s="81" t="str">
        <f t="shared" si="396"/>
        <v/>
      </c>
      <c r="M2275" s="53" t="str">
        <f>IF(K2275="","",COUNTIF($K$7:K2275,"ﾘｽﾄ１"))</f>
        <v/>
      </c>
      <c r="N2275" s="53" t="str">
        <f t="shared" si="397"/>
        <v/>
      </c>
      <c r="O2275" s="54" t="str">
        <f t="shared" si="398"/>
        <v/>
      </c>
      <c r="P2275" s="53" t="str">
        <f t="shared" si="389"/>
        <v/>
      </c>
      <c r="Q2275" s="52" t="str">
        <f t="shared" si="390"/>
        <v/>
      </c>
      <c r="R2275" s="55" t="str">
        <f t="shared" si="391"/>
        <v/>
      </c>
      <c r="S2275" s="52" t="str">
        <f t="shared" si="399"/>
        <v/>
      </c>
      <c r="T2275" s="81" t="str">
        <f t="shared" si="392"/>
        <v/>
      </c>
      <c r="U2275" s="53" t="str">
        <f>IF(S2275="","",COUNTIF($S$7:S2275,"該当２"))</f>
        <v/>
      </c>
      <c r="V2275" s="56" t="str">
        <f t="shared" si="393"/>
        <v/>
      </c>
      <c r="W2275" s="81" t="str">
        <f t="shared" si="394"/>
        <v/>
      </c>
      <c r="X2275" s="53" t="str">
        <f>IF(V2275="","",COUNTIF($V$7:V2275,"該当３"))</f>
        <v/>
      </c>
    </row>
    <row r="2276" spans="1:24">
      <c r="A2276" s="4">
        <v>2021003000</v>
      </c>
      <c r="B2276" s="237">
        <v>20</v>
      </c>
      <c r="C2276" s="238">
        <v>210</v>
      </c>
      <c r="D2276" s="239">
        <v>3</v>
      </c>
      <c r="E2276" s="238">
        <v>0</v>
      </c>
      <c r="F2276" s="7" t="s">
        <v>511</v>
      </c>
      <c r="G2276" s="7" t="s">
        <v>2228</v>
      </c>
      <c r="H2276" s="7" t="s">
        <v>2295</v>
      </c>
      <c r="K2276" s="52" t="str">
        <f t="shared" si="395"/>
        <v/>
      </c>
      <c r="L2276" s="81" t="str">
        <f t="shared" si="396"/>
        <v/>
      </c>
      <c r="M2276" s="53" t="str">
        <f>IF(K2276="","",COUNTIF($K$7:K2276,"ﾘｽﾄ１"))</f>
        <v/>
      </c>
      <c r="N2276" s="53" t="str">
        <f t="shared" si="397"/>
        <v/>
      </c>
      <c r="O2276" s="54" t="str">
        <f t="shared" si="398"/>
        <v/>
      </c>
      <c r="P2276" s="53" t="str">
        <f t="shared" si="389"/>
        <v/>
      </c>
      <c r="Q2276" s="52" t="str">
        <f t="shared" si="390"/>
        <v/>
      </c>
      <c r="R2276" s="55" t="str">
        <f t="shared" si="391"/>
        <v/>
      </c>
      <c r="S2276" s="52" t="str">
        <f t="shared" si="399"/>
        <v/>
      </c>
      <c r="T2276" s="81" t="str">
        <f t="shared" si="392"/>
        <v/>
      </c>
      <c r="U2276" s="53" t="str">
        <f>IF(S2276="","",COUNTIF($S$7:S2276,"該当２"))</f>
        <v/>
      </c>
      <c r="V2276" s="56" t="str">
        <f t="shared" si="393"/>
        <v/>
      </c>
      <c r="W2276" s="81" t="str">
        <f t="shared" si="394"/>
        <v/>
      </c>
      <c r="X2276" s="53" t="str">
        <f>IF(V2276="","",COUNTIF($V$7:V2276,"該当３"))</f>
        <v/>
      </c>
    </row>
    <row r="2277" spans="1:24">
      <c r="A2277" s="4">
        <v>2021003001</v>
      </c>
      <c r="B2277" s="237">
        <v>20</v>
      </c>
      <c r="C2277" s="238">
        <v>210</v>
      </c>
      <c r="D2277" s="239">
        <v>3</v>
      </c>
      <c r="E2277" s="238">
        <v>1</v>
      </c>
      <c r="F2277" s="7" t="s">
        <v>511</v>
      </c>
      <c r="G2277" s="7" t="s">
        <v>2228</v>
      </c>
      <c r="H2277" s="7" t="s">
        <v>2295</v>
      </c>
      <c r="I2277" s="7" t="s">
        <v>2296</v>
      </c>
      <c r="K2277" s="52" t="str">
        <f t="shared" si="395"/>
        <v/>
      </c>
      <c r="L2277" s="81" t="str">
        <f t="shared" si="396"/>
        <v/>
      </c>
      <c r="M2277" s="53" t="str">
        <f>IF(K2277="","",COUNTIF($K$7:K2277,"ﾘｽﾄ１"))</f>
        <v/>
      </c>
      <c r="N2277" s="53" t="str">
        <f t="shared" si="397"/>
        <v/>
      </c>
      <c r="O2277" s="54" t="str">
        <f t="shared" si="398"/>
        <v/>
      </c>
      <c r="P2277" s="53" t="str">
        <f t="shared" si="389"/>
        <v/>
      </c>
      <c r="Q2277" s="52" t="str">
        <f t="shared" si="390"/>
        <v/>
      </c>
      <c r="R2277" s="55" t="str">
        <f t="shared" si="391"/>
        <v/>
      </c>
      <c r="S2277" s="52" t="str">
        <f t="shared" si="399"/>
        <v/>
      </c>
      <c r="T2277" s="81" t="str">
        <f t="shared" si="392"/>
        <v/>
      </c>
      <c r="U2277" s="53" t="str">
        <f>IF(S2277="","",COUNTIF($S$7:S2277,"該当２"))</f>
        <v/>
      </c>
      <c r="V2277" s="56" t="str">
        <f t="shared" si="393"/>
        <v/>
      </c>
      <c r="W2277" s="81" t="str">
        <f t="shared" si="394"/>
        <v/>
      </c>
      <c r="X2277" s="53" t="str">
        <f>IF(V2277="","",COUNTIF($V$7:V2277,"該当３"))</f>
        <v/>
      </c>
    </row>
    <row r="2278" spans="1:24">
      <c r="A2278" s="4">
        <v>2021003002</v>
      </c>
      <c r="B2278" s="237">
        <v>20</v>
      </c>
      <c r="C2278" s="238">
        <v>210</v>
      </c>
      <c r="D2278" s="239">
        <v>3</v>
      </c>
      <c r="E2278" s="238">
        <v>2</v>
      </c>
      <c r="F2278" s="7" t="s">
        <v>511</v>
      </c>
      <c r="G2278" s="7" t="s">
        <v>2228</v>
      </c>
      <c r="H2278" s="7" t="s">
        <v>2295</v>
      </c>
      <c r="I2278" s="7" t="s">
        <v>2297</v>
      </c>
      <c r="K2278" s="52" t="str">
        <f t="shared" si="395"/>
        <v/>
      </c>
      <c r="L2278" s="81" t="str">
        <f t="shared" si="396"/>
        <v/>
      </c>
      <c r="M2278" s="53" t="str">
        <f>IF(K2278="","",COUNTIF($K$7:K2278,"ﾘｽﾄ１"))</f>
        <v/>
      </c>
      <c r="N2278" s="53" t="str">
        <f t="shared" si="397"/>
        <v/>
      </c>
      <c r="O2278" s="54" t="str">
        <f t="shared" si="398"/>
        <v/>
      </c>
      <c r="P2278" s="53" t="str">
        <f t="shared" si="389"/>
        <v/>
      </c>
      <c r="Q2278" s="52" t="str">
        <f t="shared" si="390"/>
        <v/>
      </c>
      <c r="R2278" s="55" t="str">
        <f t="shared" si="391"/>
        <v/>
      </c>
      <c r="S2278" s="52" t="str">
        <f t="shared" si="399"/>
        <v/>
      </c>
      <c r="T2278" s="81" t="str">
        <f t="shared" si="392"/>
        <v/>
      </c>
      <c r="U2278" s="53" t="str">
        <f>IF(S2278="","",COUNTIF($S$7:S2278,"該当２"))</f>
        <v/>
      </c>
      <c r="V2278" s="56" t="str">
        <f t="shared" si="393"/>
        <v/>
      </c>
      <c r="W2278" s="81" t="str">
        <f t="shared" si="394"/>
        <v/>
      </c>
      <c r="X2278" s="53" t="str">
        <f>IF(V2278="","",COUNTIF($V$7:V2278,"該当３"))</f>
        <v/>
      </c>
    </row>
    <row r="2279" spans="1:24">
      <c r="A2279" s="4">
        <v>2021003003</v>
      </c>
      <c r="B2279" s="237">
        <v>20</v>
      </c>
      <c r="C2279" s="238">
        <v>210</v>
      </c>
      <c r="D2279" s="239">
        <v>3</v>
      </c>
      <c r="E2279" s="238">
        <v>3</v>
      </c>
      <c r="F2279" s="7" t="s">
        <v>511</v>
      </c>
      <c r="G2279" s="7" t="s">
        <v>2228</v>
      </c>
      <c r="H2279" s="7" t="s">
        <v>2295</v>
      </c>
      <c r="I2279" s="7" t="s">
        <v>2298</v>
      </c>
      <c r="K2279" s="52" t="str">
        <f t="shared" si="395"/>
        <v/>
      </c>
      <c r="L2279" s="81" t="str">
        <f t="shared" si="396"/>
        <v/>
      </c>
      <c r="M2279" s="53" t="str">
        <f>IF(K2279="","",COUNTIF($K$7:K2279,"ﾘｽﾄ１"))</f>
        <v/>
      </c>
      <c r="N2279" s="53" t="str">
        <f t="shared" si="397"/>
        <v/>
      </c>
      <c r="O2279" s="54" t="str">
        <f t="shared" si="398"/>
        <v/>
      </c>
      <c r="P2279" s="53" t="str">
        <f t="shared" si="389"/>
        <v/>
      </c>
      <c r="Q2279" s="52" t="str">
        <f t="shared" si="390"/>
        <v/>
      </c>
      <c r="R2279" s="55" t="str">
        <f t="shared" si="391"/>
        <v/>
      </c>
      <c r="S2279" s="52" t="str">
        <f t="shared" si="399"/>
        <v/>
      </c>
      <c r="T2279" s="81" t="str">
        <f t="shared" si="392"/>
        <v/>
      </c>
      <c r="U2279" s="53" t="str">
        <f>IF(S2279="","",COUNTIF($S$7:S2279,"該当２"))</f>
        <v/>
      </c>
      <c r="V2279" s="56" t="str">
        <f t="shared" si="393"/>
        <v/>
      </c>
      <c r="W2279" s="81" t="str">
        <f t="shared" si="394"/>
        <v/>
      </c>
      <c r="X2279" s="53" t="str">
        <f>IF(V2279="","",COUNTIF($V$7:V2279,"該当３"))</f>
        <v/>
      </c>
    </row>
    <row r="2280" spans="1:24">
      <c r="A2280" s="4">
        <v>2021003004</v>
      </c>
      <c r="B2280" s="237">
        <v>20</v>
      </c>
      <c r="C2280" s="238">
        <v>210</v>
      </c>
      <c r="D2280" s="239">
        <v>3</v>
      </c>
      <c r="E2280" s="238">
        <v>4</v>
      </c>
      <c r="F2280" s="7" t="s">
        <v>511</v>
      </c>
      <c r="G2280" s="7" t="s">
        <v>2228</v>
      </c>
      <c r="H2280" s="7" t="s">
        <v>2295</v>
      </c>
      <c r="I2280" s="7" t="s">
        <v>406</v>
      </c>
      <c r="K2280" s="52" t="str">
        <f t="shared" si="395"/>
        <v/>
      </c>
      <c r="L2280" s="81" t="str">
        <f t="shared" si="396"/>
        <v/>
      </c>
      <c r="M2280" s="53" t="str">
        <f>IF(K2280="","",COUNTIF($K$7:K2280,"ﾘｽﾄ１"))</f>
        <v/>
      </c>
      <c r="N2280" s="53" t="str">
        <f t="shared" si="397"/>
        <v/>
      </c>
      <c r="O2280" s="54" t="str">
        <f t="shared" si="398"/>
        <v/>
      </c>
      <c r="P2280" s="53" t="str">
        <f t="shared" si="389"/>
        <v/>
      </c>
      <c r="Q2280" s="52" t="str">
        <f t="shared" si="390"/>
        <v/>
      </c>
      <c r="R2280" s="55" t="str">
        <f t="shared" si="391"/>
        <v/>
      </c>
      <c r="S2280" s="52" t="str">
        <f t="shared" si="399"/>
        <v/>
      </c>
      <c r="T2280" s="81" t="str">
        <f t="shared" si="392"/>
        <v/>
      </c>
      <c r="U2280" s="53" t="str">
        <f>IF(S2280="","",COUNTIF($S$7:S2280,"該当２"))</f>
        <v/>
      </c>
      <c r="V2280" s="56" t="str">
        <f t="shared" si="393"/>
        <v/>
      </c>
      <c r="W2280" s="81" t="str">
        <f t="shared" si="394"/>
        <v/>
      </c>
      <c r="X2280" s="53" t="str">
        <f>IF(V2280="","",COUNTIF($V$7:V2280,"該当３"))</f>
        <v/>
      </c>
    </row>
    <row r="2281" spans="1:24">
      <c r="A2281" s="4">
        <v>2021003005</v>
      </c>
      <c r="B2281" s="237">
        <v>20</v>
      </c>
      <c r="C2281" s="238">
        <v>210</v>
      </c>
      <c r="D2281" s="239">
        <v>3</v>
      </c>
      <c r="E2281" s="238">
        <v>5</v>
      </c>
      <c r="F2281" s="7" t="s">
        <v>511</v>
      </c>
      <c r="G2281" s="7" t="s">
        <v>2228</v>
      </c>
      <c r="H2281" s="7" t="s">
        <v>2295</v>
      </c>
      <c r="I2281" s="7" t="s">
        <v>335</v>
      </c>
      <c r="K2281" s="52" t="str">
        <f t="shared" si="395"/>
        <v/>
      </c>
      <c r="L2281" s="81" t="str">
        <f t="shared" si="396"/>
        <v/>
      </c>
      <c r="M2281" s="53" t="str">
        <f>IF(K2281="","",COUNTIF($K$7:K2281,"ﾘｽﾄ１"))</f>
        <v/>
      </c>
      <c r="N2281" s="53" t="str">
        <f t="shared" si="397"/>
        <v/>
      </c>
      <c r="O2281" s="54" t="str">
        <f t="shared" si="398"/>
        <v/>
      </c>
      <c r="P2281" s="53" t="str">
        <f t="shared" si="389"/>
        <v/>
      </c>
      <c r="Q2281" s="52" t="str">
        <f t="shared" si="390"/>
        <v/>
      </c>
      <c r="R2281" s="55" t="str">
        <f t="shared" si="391"/>
        <v/>
      </c>
      <c r="S2281" s="52" t="str">
        <f t="shared" si="399"/>
        <v/>
      </c>
      <c r="T2281" s="81" t="str">
        <f t="shared" si="392"/>
        <v/>
      </c>
      <c r="U2281" s="53" t="str">
        <f>IF(S2281="","",COUNTIF($S$7:S2281,"該当２"))</f>
        <v/>
      </c>
      <c r="V2281" s="56" t="str">
        <f t="shared" si="393"/>
        <v/>
      </c>
      <c r="W2281" s="81" t="str">
        <f t="shared" si="394"/>
        <v/>
      </c>
      <c r="X2281" s="53" t="str">
        <f>IF(V2281="","",COUNTIF($V$7:V2281,"該当３"))</f>
        <v/>
      </c>
    </row>
    <row r="2282" spans="1:24">
      <c r="A2282" s="4">
        <v>2021100000</v>
      </c>
      <c r="B2282" s="237">
        <v>20</v>
      </c>
      <c r="C2282" s="238">
        <v>211</v>
      </c>
      <c r="D2282" s="239">
        <v>0</v>
      </c>
      <c r="E2282" s="238">
        <v>0</v>
      </c>
      <c r="F2282" s="7" t="s">
        <v>511</v>
      </c>
      <c r="G2282" s="7" t="s">
        <v>2299</v>
      </c>
      <c r="K2282" s="52" t="str">
        <f t="shared" si="395"/>
        <v>ﾘｽﾄ１</v>
      </c>
      <c r="L2282" s="81" t="str">
        <f t="shared" si="396"/>
        <v>中野市</v>
      </c>
      <c r="M2282" s="53">
        <f>IF(K2282="","",COUNTIF($K$7:K2282,"ﾘｽﾄ１"))</f>
        <v>11</v>
      </c>
      <c r="N2282" s="53" t="str">
        <f t="shared" si="397"/>
        <v/>
      </c>
      <c r="O2282" s="54" t="str">
        <f t="shared" si="398"/>
        <v/>
      </c>
      <c r="P2282" s="53" t="str">
        <f t="shared" si="389"/>
        <v/>
      </c>
      <c r="Q2282" s="52" t="str">
        <f t="shared" si="390"/>
        <v/>
      </c>
      <c r="R2282" s="55" t="str">
        <f t="shared" si="391"/>
        <v/>
      </c>
      <c r="S2282" s="52" t="str">
        <f t="shared" si="399"/>
        <v/>
      </c>
      <c r="T2282" s="81" t="str">
        <f t="shared" si="392"/>
        <v/>
      </c>
      <c r="U2282" s="53" t="str">
        <f>IF(S2282="","",COUNTIF($S$7:S2282,"該当２"))</f>
        <v/>
      </c>
      <c r="V2282" s="56" t="str">
        <f t="shared" si="393"/>
        <v/>
      </c>
      <c r="W2282" s="81" t="str">
        <f t="shared" si="394"/>
        <v/>
      </c>
      <c r="X2282" s="53" t="str">
        <f>IF(V2282="","",COUNTIF($V$7:V2282,"該当３"))</f>
        <v/>
      </c>
    </row>
    <row r="2283" spans="1:24">
      <c r="A2283" s="4">
        <v>2021101000</v>
      </c>
      <c r="B2283" s="237">
        <v>20</v>
      </c>
      <c r="C2283" s="238">
        <v>211</v>
      </c>
      <c r="D2283" s="239">
        <v>1</v>
      </c>
      <c r="E2283" s="238">
        <v>0</v>
      </c>
      <c r="F2283" s="7" t="s">
        <v>511</v>
      </c>
      <c r="G2283" s="7" t="s">
        <v>2299</v>
      </c>
      <c r="H2283" s="7" t="s">
        <v>377</v>
      </c>
      <c r="K2283" s="52" t="str">
        <f t="shared" si="395"/>
        <v/>
      </c>
      <c r="L2283" s="81" t="str">
        <f t="shared" si="396"/>
        <v/>
      </c>
      <c r="M2283" s="53" t="str">
        <f>IF(K2283="","",COUNTIF($K$7:K2283,"ﾘｽﾄ１"))</f>
        <v/>
      </c>
      <c r="N2283" s="53" t="str">
        <f t="shared" si="397"/>
        <v/>
      </c>
      <c r="O2283" s="54" t="str">
        <f t="shared" si="398"/>
        <v/>
      </c>
      <c r="P2283" s="53" t="str">
        <f t="shared" si="389"/>
        <v/>
      </c>
      <c r="Q2283" s="52" t="str">
        <f t="shared" si="390"/>
        <v/>
      </c>
      <c r="R2283" s="55" t="str">
        <f t="shared" si="391"/>
        <v/>
      </c>
      <c r="S2283" s="52" t="str">
        <f t="shared" si="399"/>
        <v/>
      </c>
      <c r="T2283" s="81" t="str">
        <f t="shared" si="392"/>
        <v/>
      </c>
      <c r="U2283" s="53" t="str">
        <f>IF(S2283="","",COUNTIF($S$7:S2283,"該当２"))</f>
        <v/>
      </c>
      <c r="V2283" s="56" t="str">
        <f t="shared" si="393"/>
        <v/>
      </c>
      <c r="W2283" s="81" t="str">
        <f t="shared" si="394"/>
        <v/>
      </c>
      <c r="X2283" s="53" t="str">
        <f>IF(V2283="","",COUNTIF($V$7:V2283,"該当３"))</f>
        <v/>
      </c>
    </row>
    <row r="2284" spans="1:24">
      <c r="A2284" s="4">
        <v>2021101001</v>
      </c>
      <c r="B2284" s="237">
        <v>20</v>
      </c>
      <c r="C2284" s="238">
        <v>211</v>
      </c>
      <c r="D2284" s="239">
        <v>1</v>
      </c>
      <c r="E2284" s="238">
        <v>1</v>
      </c>
      <c r="F2284" s="7" t="s">
        <v>511</v>
      </c>
      <c r="G2284" s="7" t="s">
        <v>2299</v>
      </c>
      <c r="H2284" s="7" t="s">
        <v>377</v>
      </c>
      <c r="I2284" s="7" t="s">
        <v>1825</v>
      </c>
      <c r="K2284" s="52" t="str">
        <f t="shared" si="395"/>
        <v/>
      </c>
      <c r="L2284" s="81" t="str">
        <f t="shared" si="396"/>
        <v/>
      </c>
      <c r="M2284" s="53" t="str">
        <f>IF(K2284="","",COUNTIF($K$7:K2284,"ﾘｽﾄ１"))</f>
        <v/>
      </c>
      <c r="N2284" s="53" t="str">
        <f t="shared" si="397"/>
        <v/>
      </c>
      <c r="O2284" s="54" t="str">
        <f t="shared" si="398"/>
        <v/>
      </c>
      <c r="P2284" s="53" t="str">
        <f t="shared" si="389"/>
        <v/>
      </c>
      <c r="Q2284" s="52" t="str">
        <f t="shared" si="390"/>
        <v/>
      </c>
      <c r="R2284" s="55" t="str">
        <f t="shared" si="391"/>
        <v/>
      </c>
      <c r="S2284" s="52" t="str">
        <f t="shared" si="399"/>
        <v/>
      </c>
      <c r="T2284" s="81" t="str">
        <f t="shared" si="392"/>
        <v/>
      </c>
      <c r="U2284" s="53" t="str">
        <f>IF(S2284="","",COUNTIF($S$7:S2284,"該当２"))</f>
        <v/>
      </c>
      <c r="V2284" s="56" t="str">
        <f t="shared" si="393"/>
        <v/>
      </c>
      <c r="W2284" s="81" t="str">
        <f t="shared" si="394"/>
        <v/>
      </c>
      <c r="X2284" s="53" t="str">
        <f>IF(V2284="","",COUNTIF($V$7:V2284,"該当３"))</f>
        <v/>
      </c>
    </row>
    <row r="2285" spans="1:24">
      <c r="A2285" s="4">
        <v>2021101002</v>
      </c>
      <c r="B2285" s="237">
        <v>20</v>
      </c>
      <c r="C2285" s="238">
        <v>211</v>
      </c>
      <c r="D2285" s="239">
        <v>1</v>
      </c>
      <c r="E2285" s="238">
        <v>2</v>
      </c>
      <c r="F2285" s="7" t="s">
        <v>511</v>
      </c>
      <c r="G2285" s="7" t="s">
        <v>2299</v>
      </c>
      <c r="H2285" s="7" t="s">
        <v>377</v>
      </c>
      <c r="I2285" s="7" t="s">
        <v>2300</v>
      </c>
      <c r="K2285" s="52" t="str">
        <f t="shared" si="395"/>
        <v/>
      </c>
      <c r="L2285" s="81" t="str">
        <f t="shared" si="396"/>
        <v/>
      </c>
      <c r="M2285" s="53" t="str">
        <f>IF(K2285="","",COUNTIF($K$7:K2285,"ﾘｽﾄ１"))</f>
        <v/>
      </c>
      <c r="N2285" s="53" t="str">
        <f t="shared" si="397"/>
        <v/>
      </c>
      <c r="O2285" s="54" t="str">
        <f t="shared" si="398"/>
        <v/>
      </c>
      <c r="P2285" s="53" t="str">
        <f t="shared" si="389"/>
        <v/>
      </c>
      <c r="Q2285" s="52" t="str">
        <f t="shared" si="390"/>
        <v/>
      </c>
      <c r="R2285" s="55" t="str">
        <f t="shared" si="391"/>
        <v/>
      </c>
      <c r="S2285" s="52" t="str">
        <f t="shared" si="399"/>
        <v/>
      </c>
      <c r="T2285" s="81" t="str">
        <f t="shared" si="392"/>
        <v/>
      </c>
      <c r="U2285" s="53" t="str">
        <f>IF(S2285="","",COUNTIF($S$7:S2285,"該当２"))</f>
        <v/>
      </c>
      <c r="V2285" s="56" t="str">
        <f t="shared" si="393"/>
        <v/>
      </c>
      <c r="W2285" s="81" t="str">
        <f t="shared" si="394"/>
        <v/>
      </c>
      <c r="X2285" s="53" t="str">
        <f>IF(V2285="","",COUNTIF($V$7:V2285,"該当３"))</f>
        <v/>
      </c>
    </row>
    <row r="2286" spans="1:24">
      <c r="A2286" s="4">
        <v>2021101003</v>
      </c>
      <c r="B2286" s="237">
        <v>20</v>
      </c>
      <c r="C2286" s="238">
        <v>211</v>
      </c>
      <c r="D2286" s="239">
        <v>1</v>
      </c>
      <c r="E2286" s="238">
        <v>3</v>
      </c>
      <c r="F2286" s="7" t="s">
        <v>511</v>
      </c>
      <c r="G2286" s="7" t="s">
        <v>2299</v>
      </c>
      <c r="H2286" s="7" t="s">
        <v>377</v>
      </c>
      <c r="I2286" s="7" t="s">
        <v>2301</v>
      </c>
      <c r="K2286" s="52" t="str">
        <f t="shared" si="395"/>
        <v/>
      </c>
      <c r="L2286" s="81" t="str">
        <f t="shared" si="396"/>
        <v/>
      </c>
      <c r="M2286" s="53" t="str">
        <f>IF(K2286="","",COUNTIF($K$7:K2286,"ﾘｽﾄ１"))</f>
        <v/>
      </c>
      <c r="N2286" s="53" t="str">
        <f t="shared" si="397"/>
        <v/>
      </c>
      <c r="O2286" s="54" t="str">
        <f t="shared" si="398"/>
        <v/>
      </c>
      <c r="P2286" s="53" t="str">
        <f t="shared" si="389"/>
        <v/>
      </c>
      <c r="Q2286" s="52" t="str">
        <f t="shared" si="390"/>
        <v/>
      </c>
      <c r="R2286" s="55" t="str">
        <f t="shared" si="391"/>
        <v/>
      </c>
      <c r="S2286" s="52" t="str">
        <f t="shared" si="399"/>
        <v/>
      </c>
      <c r="T2286" s="81" t="str">
        <f t="shared" si="392"/>
        <v/>
      </c>
      <c r="U2286" s="53" t="str">
        <f>IF(S2286="","",COUNTIF($S$7:S2286,"該当２"))</f>
        <v/>
      </c>
      <c r="V2286" s="56" t="str">
        <f t="shared" si="393"/>
        <v/>
      </c>
      <c r="W2286" s="81" t="str">
        <f t="shared" si="394"/>
        <v/>
      </c>
      <c r="X2286" s="53" t="str">
        <f>IF(V2286="","",COUNTIF($V$7:V2286,"該当３"))</f>
        <v/>
      </c>
    </row>
    <row r="2287" spans="1:24">
      <c r="A2287" s="4">
        <v>2021101004</v>
      </c>
      <c r="B2287" s="237">
        <v>20</v>
      </c>
      <c r="C2287" s="238">
        <v>211</v>
      </c>
      <c r="D2287" s="239">
        <v>1</v>
      </c>
      <c r="E2287" s="238">
        <v>4</v>
      </c>
      <c r="F2287" s="7" t="s">
        <v>511</v>
      </c>
      <c r="G2287" s="7" t="s">
        <v>2299</v>
      </c>
      <c r="H2287" s="7" t="s">
        <v>377</v>
      </c>
      <c r="I2287" s="7" t="s">
        <v>2302</v>
      </c>
      <c r="K2287" s="52" t="str">
        <f t="shared" si="395"/>
        <v/>
      </c>
      <c r="L2287" s="81" t="str">
        <f t="shared" si="396"/>
        <v/>
      </c>
      <c r="M2287" s="53" t="str">
        <f>IF(K2287="","",COUNTIF($K$7:K2287,"ﾘｽﾄ１"))</f>
        <v/>
      </c>
      <c r="N2287" s="53" t="str">
        <f t="shared" si="397"/>
        <v/>
      </c>
      <c r="O2287" s="54" t="str">
        <f t="shared" si="398"/>
        <v/>
      </c>
      <c r="P2287" s="53" t="str">
        <f t="shared" si="389"/>
        <v/>
      </c>
      <c r="Q2287" s="52" t="str">
        <f t="shared" si="390"/>
        <v/>
      </c>
      <c r="R2287" s="55" t="str">
        <f t="shared" si="391"/>
        <v/>
      </c>
      <c r="S2287" s="52" t="str">
        <f t="shared" si="399"/>
        <v/>
      </c>
      <c r="T2287" s="81" t="str">
        <f t="shared" si="392"/>
        <v/>
      </c>
      <c r="U2287" s="53" t="str">
        <f>IF(S2287="","",COUNTIF($S$7:S2287,"該当２"))</f>
        <v/>
      </c>
      <c r="V2287" s="56" t="str">
        <f t="shared" si="393"/>
        <v/>
      </c>
      <c r="W2287" s="81" t="str">
        <f t="shared" si="394"/>
        <v/>
      </c>
      <c r="X2287" s="53" t="str">
        <f>IF(V2287="","",COUNTIF($V$7:V2287,"該当３"))</f>
        <v/>
      </c>
    </row>
    <row r="2288" spans="1:24">
      <c r="A2288" s="4">
        <v>2021101005</v>
      </c>
      <c r="B2288" s="237">
        <v>20</v>
      </c>
      <c r="C2288" s="238">
        <v>211</v>
      </c>
      <c r="D2288" s="239">
        <v>1</v>
      </c>
      <c r="E2288" s="238">
        <v>5</v>
      </c>
      <c r="F2288" s="7" t="s">
        <v>511</v>
      </c>
      <c r="G2288" s="7" t="s">
        <v>2299</v>
      </c>
      <c r="H2288" s="7" t="s">
        <v>377</v>
      </c>
      <c r="I2288" s="7" t="s">
        <v>2303</v>
      </c>
      <c r="K2288" s="52" t="str">
        <f t="shared" si="395"/>
        <v/>
      </c>
      <c r="L2288" s="81" t="str">
        <f t="shared" si="396"/>
        <v/>
      </c>
      <c r="M2288" s="53" t="str">
        <f>IF(K2288="","",COUNTIF($K$7:K2288,"ﾘｽﾄ１"))</f>
        <v/>
      </c>
      <c r="N2288" s="53" t="str">
        <f t="shared" si="397"/>
        <v/>
      </c>
      <c r="O2288" s="54" t="str">
        <f t="shared" si="398"/>
        <v/>
      </c>
      <c r="P2288" s="53" t="str">
        <f t="shared" si="389"/>
        <v/>
      </c>
      <c r="Q2288" s="52" t="str">
        <f t="shared" si="390"/>
        <v/>
      </c>
      <c r="R2288" s="55" t="str">
        <f t="shared" si="391"/>
        <v/>
      </c>
      <c r="S2288" s="52" t="str">
        <f t="shared" si="399"/>
        <v/>
      </c>
      <c r="T2288" s="81" t="str">
        <f t="shared" si="392"/>
        <v/>
      </c>
      <c r="U2288" s="53" t="str">
        <f>IF(S2288="","",COUNTIF($S$7:S2288,"該当２"))</f>
        <v/>
      </c>
      <c r="V2288" s="56" t="str">
        <f t="shared" si="393"/>
        <v/>
      </c>
      <c r="W2288" s="81" t="str">
        <f t="shared" si="394"/>
        <v/>
      </c>
      <c r="X2288" s="53" t="str">
        <f>IF(V2288="","",COUNTIF($V$7:V2288,"該当３"))</f>
        <v/>
      </c>
    </row>
    <row r="2289" spans="1:24">
      <c r="A2289" s="4">
        <v>2021101006</v>
      </c>
      <c r="B2289" s="237">
        <v>20</v>
      </c>
      <c r="C2289" s="238">
        <v>211</v>
      </c>
      <c r="D2289" s="239">
        <v>1</v>
      </c>
      <c r="E2289" s="238">
        <v>6</v>
      </c>
      <c r="F2289" s="7" t="s">
        <v>511</v>
      </c>
      <c r="G2289" s="7" t="s">
        <v>2299</v>
      </c>
      <c r="H2289" s="7" t="s">
        <v>377</v>
      </c>
      <c r="I2289" s="7" t="s">
        <v>363</v>
      </c>
      <c r="K2289" s="52" t="str">
        <f t="shared" si="395"/>
        <v/>
      </c>
      <c r="L2289" s="81" t="str">
        <f t="shared" si="396"/>
        <v/>
      </c>
      <c r="M2289" s="53" t="str">
        <f>IF(K2289="","",COUNTIF($K$7:K2289,"ﾘｽﾄ１"))</f>
        <v/>
      </c>
      <c r="N2289" s="53" t="str">
        <f t="shared" si="397"/>
        <v/>
      </c>
      <c r="O2289" s="54" t="str">
        <f t="shared" si="398"/>
        <v/>
      </c>
      <c r="P2289" s="53" t="str">
        <f t="shared" si="389"/>
        <v/>
      </c>
      <c r="Q2289" s="52" t="str">
        <f t="shared" si="390"/>
        <v/>
      </c>
      <c r="R2289" s="55" t="str">
        <f t="shared" si="391"/>
        <v/>
      </c>
      <c r="S2289" s="52" t="str">
        <f t="shared" si="399"/>
        <v/>
      </c>
      <c r="T2289" s="81" t="str">
        <f t="shared" si="392"/>
        <v/>
      </c>
      <c r="U2289" s="53" t="str">
        <f>IF(S2289="","",COUNTIF($S$7:S2289,"該当２"))</f>
        <v/>
      </c>
      <c r="V2289" s="56" t="str">
        <f t="shared" si="393"/>
        <v/>
      </c>
      <c r="W2289" s="81" t="str">
        <f t="shared" si="394"/>
        <v/>
      </c>
      <c r="X2289" s="53" t="str">
        <f>IF(V2289="","",COUNTIF($V$7:V2289,"該当３"))</f>
        <v/>
      </c>
    </row>
    <row r="2290" spans="1:24">
      <c r="A2290" s="4">
        <v>2021101007</v>
      </c>
      <c r="B2290" s="237">
        <v>20</v>
      </c>
      <c r="C2290" s="238">
        <v>211</v>
      </c>
      <c r="D2290" s="239">
        <v>1</v>
      </c>
      <c r="E2290" s="238">
        <v>7</v>
      </c>
      <c r="F2290" s="7" t="s">
        <v>511</v>
      </c>
      <c r="G2290" s="7" t="s">
        <v>2299</v>
      </c>
      <c r="H2290" s="7" t="s">
        <v>377</v>
      </c>
      <c r="I2290" s="7" t="s">
        <v>612</v>
      </c>
      <c r="K2290" s="52" t="str">
        <f t="shared" si="395"/>
        <v/>
      </c>
      <c r="L2290" s="81" t="str">
        <f t="shared" si="396"/>
        <v/>
      </c>
      <c r="M2290" s="53" t="str">
        <f>IF(K2290="","",COUNTIF($K$7:K2290,"ﾘｽﾄ１"))</f>
        <v/>
      </c>
      <c r="N2290" s="53" t="str">
        <f t="shared" si="397"/>
        <v/>
      </c>
      <c r="O2290" s="54" t="str">
        <f t="shared" si="398"/>
        <v/>
      </c>
      <c r="P2290" s="53" t="str">
        <f t="shared" si="389"/>
        <v/>
      </c>
      <c r="Q2290" s="52" t="str">
        <f t="shared" si="390"/>
        <v/>
      </c>
      <c r="R2290" s="55" t="str">
        <f t="shared" si="391"/>
        <v/>
      </c>
      <c r="S2290" s="52" t="str">
        <f t="shared" si="399"/>
        <v/>
      </c>
      <c r="T2290" s="81" t="str">
        <f t="shared" si="392"/>
        <v/>
      </c>
      <c r="U2290" s="53" t="str">
        <f>IF(S2290="","",COUNTIF($S$7:S2290,"該当２"))</f>
        <v/>
      </c>
      <c r="V2290" s="56" t="str">
        <f t="shared" si="393"/>
        <v/>
      </c>
      <c r="W2290" s="81" t="str">
        <f t="shared" si="394"/>
        <v/>
      </c>
      <c r="X2290" s="53" t="str">
        <f>IF(V2290="","",COUNTIF($V$7:V2290,"該当３"))</f>
        <v/>
      </c>
    </row>
    <row r="2291" spans="1:24">
      <c r="A2291" s="4">
        <v>2021101008</v>
      </c>
      <c r="B2291" s="237">
        <v>20</v>
      </c>
      <c r="C2291" s="238">
        <v>211</v>
      </c>
      <c r="D2291" s="239">
        <v>1</v>
      </c>
      <c r="E2291" s="238">
        <v>8</v>
      </c>
      <c r="F2291" s="7" t="s">
        <v>511</v>
      </c>
      <c r="G2291" s="7" t="s">
        <v>2299</v>
      </c>
      <c r="H2291" s="7" t="s">
        <v>377</v>
      </c>
      <c r="I2291" s="7" t="s">
        <v>8</v>
      </c>
      <c r="K2291" s="52" t="str">
        <f t="shared" si="395"/>
        <v/>
      </c>
      <c r="L2291" s="81" t="str">
        <f t="shared" si="396"/>
        <v/>
      </c>
      <c r="M2291" s="53" t="str">
        <f>IF(K2291="","",COUNTIF($K$7:K2291,"ﾘｽﾄ１"))</f>
        <v/>
      </c>
      <c r="N2291" s="53" t="str">
        <f t="shared" si="397"/>
        <v/>
      </c>
      <c r="O2291" s="54" t="str">
        <f t="shared" si="398"/>
        <v/>
      </c>
      <c r="P2291" s="53" t="str">
        <f t="shared" si="389"/>
        <v/>
      </c>
      <c r="Q2291" s="52" t="str">
        <f t="shared" si="390"/>
        <v/>
      </c>
      <c r="R2291" s="55" t="str">
        <f t="shared" si="391"/>
        <v/>
      </c>
      <c r="S2291" s="52" t="str">
        <f t="shared" si="399"/>
        <v/>
      </c>
      <c r="T2291" s="81" t="str">
        <f t="shared" si="392"/>
        <v/>
      </c>
      <c r="U2291" s="53" t="str">
        <f>IF(S2291="","",COUNTIF($S$7:S2291,"該当２"))</f>
        <v/>
      </c>
      <c r="V2291" s="56" t="str">
        <f t="shared" si="393"/>
        <v/>
      </c>
      <c r="W2291" s="81" t="str">
        <f t="shared" si="394"/>
        <v/>
      </c>
      <c r="X2291" s="53" t="str">
        <f>IF(V2291="","",COUNTIF($V$7:V2291,"該当３"))</f>
        <v/>
      </c>
    </row>
    <row r="2292" spans="1:24">
      <c r="A2292" s="4">
        <v>2021101009</v>
      </c>
      <c r="B2292" s="237">
        <v>20</v>
      </c>
      <c r="C2292" s="238">
        <v>211</v>
      </c>
      <c r="D2292" s="239">
        <v>1</v>
      </c>
      <c r="E2292" s="238">
        <v>9</v>
      </c>
      <c r="F2292" s="7" t="s">
        <v>511</v>
      </c>
      <c r="G2292" s="7" t="s">
        <v>2299</v>
      </c>
      <c r="H2292" s="7" t="s">
        <v>377</v>
      </c>
      <c r="I2292" s="7" t="s">
        <v>301</v>
      </c>
      <c r="K2292" s="52" t="str">
        <f t="shared" si="395"/>
        <v/>
      </c>
      <c r="L2292" s="81" t="str">
        <f t="shared" si="396"/>
        <v/>
      </c>
      <c r="M2292" s="53" t="str">
        <f>IF(K2292="","",COUNTIF($K$7:K2292,"ﾘｽﾄ１"))</f>
        <v/>
      </c>
      <c r="N2292" s="53" t="str">
        <f t="shared" si="397"/>
        <v/>
      </c>
      <c r="O2292" s="54" t="str">
        <f t="shared" si="398"/>
        <v/>
      </c>
      <c r="P2292" s="53" t="str">
        <f t="shared" si="389"/>
        <v/>
      </c>
      <c r="Q2292" s="52" t="str">
        <f t="shared" si="390"/>
        <v/>
      </c>
      <c r="R2292" s="55" t="str">
        <f t="shared" si="391"/>
        <v/>
      </c>
      <c r="S2292" s="52" t="str">
        <f t="shared" si="399"/>
        <v/>
      </c>
      <c r="T2292" s="81" t="str">
        <f t="shared" si="392"/>
        <v/>
      </c>
      <c r="U2292" s="53" t="str">
        <f>IF(S2292="","",COUNTIF($S$7:S2292,"該当２"))</f>
        <v/>
      </c>
      <c r="V2292" s="56" t="str">
        <f t="shared" si="393"/>
        <v/>
      </c>
      <c r="W2292" s="81" t="str">
        <f t="shared" si="394"/>
        <v/>
      </c>
      <c r="X2292" s="53" t="str">
        <f>IF(V2292="","",COUNTIF($V$7:V2292,"該当３"))</f>
        <v/>
      </c>
    </row>
    <row r="2293" spans="1:24">
      <c r="A2293" s="4">
        <v>2021101010</v>
      </c>
      <c r="B2293" s="237">
        <v>20</v>
      </c>
      <c r="C2293" s="238">
        <v>211</v>
      </c>
      <c r="D2293" s="239">
        <v>1</v>
      </c>
      <c r="E2293" s="238">
        <v>10</v>
      </c>
      <c r="F2293" s="7" t="s">
        <v>511</v>
      </c>
      <c r="G2293" s="7" t="s">
        <v>2299</v>
      </c>
      <c r="H2293" s="7" t="s">
        <v>377</v>
      </c>
      <c r="I2293" s="7" t="s">
        <v>421</v>
      </c>
      <c r="K2293" s="52" t="str">
        <f t="shared" si="395"/>
        <v/>
      </c>
      <c r="L2293" s="81" t="str">
        <f t="shared" si="396"/>
        <v/>
      </c>
      <c r="M2293" s="53" t="str">
        <f>IF(K2293="","",COUNTIF($K$7:K2293,"ﾘｽﾄ１"))</f>
        <v/>
      </c>
      <c r="N2293" s="53" t="str">
        <f t="shared" si="397"/>
        <v/>
      </c>
      <c r="O2293" s="54" t="str">
        <f t="shared" si="398"/>
        <v/>
      </c>
      <c r="P2293" s="53" t="str">
        <f t="shared" si="389"/>
        <v/>
      </c>
      <c r="Q2293" s="52" t="str">
        <f t="shared" si="390"/>
        <v/>
      </c>
      <c r="R2293" s="55" t="str">
        <f t="shared" si="391"/>
        <v/>
      </c>
      <c r="S2293" s="52" t="str">
        <f t="shared" si="399"/>
        <v/>
      </c>
      <c r="T2293" s="81" t="str">
        <f t="shared" si="392"/>
        <v/>
      </c>
      <c r="U2293" s="53" t="str">
        <f>IF(S2293="","",COUNTIF($S$7:S2293,"該当２"))</f>
        <v/>
      </c>
      <c r="V2293" s="56" t="str">
        <f t="shared" si="393"/>
        <v/>
      </c>
      <c r="W2293" s="81" t="str">
        <f t="shared" si="394"/>
        <v/>
      </c>
      <c r="X2293" s="53" t="str">
        <f>IF(V2293="","",COUNTIF($V$7:V2293,"該当３"))</f>
        <v/>
      </c>
    </row>
    <row r="2294" spans="1:24">
      <c r="A2294" s="4">
        <v>2021101011</v>
      </c>
      <c r="B2294" s="237">
        <v>20</v>
      </c>
      <c r="C2294" s="238">
        <v>211</v>
      </c>
      <c r="D2294" s="239">
        <v>1</v>
      </c>
      <c r="E2294" s="238">
        <v>11</v>
      </c>
      <c r="F2294" s="7" t="s">
        <v>511</v>
      </c>
      <c r="G2294" s="7" t="s">
        <v>2299</v>
      </c>
      <c r="H2294" s="7" t="s">
        <v>377</v>
      </c>
      <c r="I2294" s="7" t="s">
        <v>2304</v>
      </c>
      <c r="K2294" s="52" t="str">
        <f t="shared" si="395"/>
        <v/>
      </c>
      <c r="L2294" s="81" t="str">
        <f t="shared" si="396"/>
        <v/>
      </c>
      <c r="M2294" s="53" t="str">
        <f>IF(K2294="","",COUNTIF($K$7:K2294,"ﾘｽﾄ１"))</f>
        <v/>
      </c>
      <c r="N2294" s="53" t="str">
        <f t="shared" si="397"/>
        <v/>
      </c>
      <c r="O2294" s="54" t="str">
        <f t="shared" si="398"/>
        <v/>
      </c>
      <c r="P2294" s="53" t="str">
        <f t="shared" si="389"/>
        <v/>
      </c>
      <c r="Q2294" s="52" t="str">
        <f t="shared" si="390"/>
        <v/>
      </c>
      <c r="R2294" s="55" t="str">
        <f t="shared" si="391"/>
        <v/>
      </c>
      <c r="S2294" s="52" t="str">
        <f t="shared" si="399"/>
        <v/>
      </c>
      <c r="T2294" s="81" t="str">
        <f t="shared" si="392"/>
        <v/>
      </c>
      <c r="U2294" s="53" t="str">
        <f>IF(S2294="","",COUNTIF($S$7:S2294,"該当２"))</f>
        <v/>
      </c>
      <c r="V2294" s="56" t="str">
        <f t="shared" si="393"/>
        <v/>
      </c>
      <c r="W2294" s="81" t="str">
        <f t="shared" si="394"/>
        <v/>
      </c>
      <c r="X2294" s="53" t="str">
        <f>IF(V2294="","",COUNTIF($V$7:V2294,"該当３"))</f>
        <v/>
      </c>
    </row>
    <row r="2295" spans="1:24">
      <c r="A2295" s="4">
        <v>2021102000</v>
      </c>
      <c r="B2295" s="237">
        <v>20</v>
      </c>
      <c r="C2295" s="238">
        <v>211</v>
      </c>
      <c r="D2295" s="239">
        <v>2</v>
      </c>
      <c r="E2295" s="238">
        <v>0</v>
      </c>
      <c r="F2295" s="7" t="s">
        <v>511</v>
      </c>
      <c r="G2295" s="7" t="s">
        <v>2299</v>
      </c>
      <c r="H2295" s="7" t="s">
        <v>2305</v>
      </c>
      <c r="K2295" s="52" t="str">
        <f t="shared" si="395"/>
        <v/>
      </c>
      <c r="L2295" s="81" t="str">
        <f t="shared" si="396"/>
        <v/>
      </c>
      <c r="M2295" s="53" t="str">
        <f>IF(K2295="","",COUNTIF($K$7:K2295,"ﾘｽﾄ１"))</f>
        <v/>
      </c>
      <c r="N2295" s="53" t="str">
        <f t="shared" si="397"/>
        <v/>
      </c>
      <c r="O2295" s="54" t="str">
        <f t="shared" si="398"/>
        <v/>
      </c>
      <c r="P2295" s="53" t="str">
        <f t="shared" si="389"/>
        <v/>
      </c>
      <c r="Q2295" s="52" t="str">
        <f t="shared" si="390"/>
        <v/>
      </c>
      <c r="R2295" s="55" t="str">
        <f t="shared" si="391"/>
        <v/>
      </c>
      <c r="S2295" s="52" t="str">
        <f t="shared" si="399"/>
        <v/>
      </c>
      <c r="T2295" s="81" t="str">
        <f t="shared" si="392"/>
        <v/>
      </c>
      <c r="U2295" s="53" t="str">
        <f>IF(S2295="","",COUNTIF($S$7:S2295,"該当２"))</f>
        <v/>
      </c>
      <c r="V2295" s="56" t="str">
        <f t="shared" si="393"/>
        <v/>
      </c>
      <c r="W2295" s="81" t="str">
        <f t="shared" si="394"/>
        <v/>
      </c>
      <c r="X2295" s="53" t="str">
        <f>IF(V2295="","",COUNTIF($V$7:V2295,"該当３"))</f>
        <v/>
      </c>
    </row>
    <row r="2296" spans="1:24">
      <c r="A2296" s="4">
        <v>2021102001</v>
      </c>
      <c r="B2296" s="237">
        <v>20</v>
      </c>
      <c r="C2296" s="238">
        <v>211</v>
      </c>
      <c r="D2296" s="239">
        <v>2</v>
      </c>
      <c r="E2296" s="238">
        <v>1</v>
      </c>
      <c r="F2296" s="7" t="s">
        <v>511</v>
      </c>
      <c r="G2296" s="7" t="s">
        <v>2299</v>
      </c>
      <c r="H2296" s="7" t="s">
        <v>2305</v>
      </c>
      <c r="I2296" s="7" t="s">
        <v>2306</v>
      </c>
      <c r="K2296" s="52" t="str">
        <f t="shared" si="395"/>
        <v/>
      </c>
      <c r="L2296" s="81" t="str">
        <f t="shared" si="396"/>
        <v/>
      </c>
      <c r="M2296" s="53" t="str">
        <f>IF(K2296="","",COUNTIF($K$7:K2296,"ﾘｽﾄ１"))</f>
        <v/>
      </c>
      <c r="N2296" s="53" t="str">
        <f t="shared" si="397"/>
        <v/>
      </c>
      <c r="O2296" s="54" t="str">
        <f t="shared" si="398"/>
        <v/>
      </c>
      <c r="P2296" s="53" t="str">
        <f t="shared" si="389"/>
        <v/>
      </c>
      <c r="Q2296" s="52" t="str">
        <f t="shared" si="390"/>
        <v/>
      </c>
      <c r="R2296" s="55" t="str">
        <f t="shared" si="391"/>
        <v/>
      </c>
      <c r="S2296" s="52" t="str">
        <f t="shared" si="399"/>
        <v/>
      </c>
      <c r="T2296" s="81" t="str">
        <f t="shared" si="392"/>
        <v/>
      </c>
      <c r="U2296" s="53" t="str">
        <f>IF(S2296="","",COUNTIF($S$7:S2296,"該当２"))</f>
        <v/>
      </c>
      <c r="V2296" s="56" t="str">
        <f t="shared" si="393"/>
        <v/>
      </c>
      <c r="W2296" s="81" t="str">
        <f t="shared" si="394"/>
        <v/>
      </c>
      <c r="X2296" s="53" t="str">
        <f>IF(V2296="","",COUNTIF($V$7:V2296,"該当３"))</f>
        <v/>
      </c>
    </row>
    <row r="2297" spans="1:24">
      <c r="A2297" s="4">
        <v>2021102002</v>
      </c>
      <c r="B2297" s="237">
        <v>20</v>
      </c>
      <c r="C2297" s="238">
        <v>211</v>
      </c>
      <c r="D2297" s="239">
        <v>2</v>
      </c>
      <c r="E2297" s="238">
        <v>2</v>
      </c>
      <c r="F2297" s="7" t="s">
        <v>511</v>
      </c>
      <c r="G2297" s="7" t="s">
        <v>2299</v>
      </c>
      <c r="H2297" s="7" t="s">
        <v>2305</v>
      </c>
      <c r="I2297" s="7" t="s">
        <v>2307</v>
      </c>
      <c r="K2297" s="52" t="str">
        <f t="shared" si="395"/>
        <v/>
      </c>
      <c r="L2297" s="81" t="str">
        <f t="shared" si="396"/>
        <v/>
      </c>
      <c r="M2297" s="53" t="str">
        <f>IF(K2297="","",COUNTIF($K$7:K2297,"ﾘｽﾄ１"))</f>
        <v/>
      </c>
      <c r="N2297" s="53" t="str">
        <f t="shared" si="397"/>
        <v/>
      </c>
      <c r="O2297" s="54" t="str">
        <f t="shared" si="398"/>
        <v/>
      </c>
      <c r="P2297" s="53" t="str">
        <f t="shared" si="389"/>
        <v/>
      </c>
      <c r="Q2297" s="52" t="str">
        <f t="shared" si="390"/>
        <v/>
      </c>
      <c r="R2297" s="55" t="str">
        <f t="shared" si="391"/>
        <v/>
      </c>
      <c r="S2297" s="52" t="str">
        <f t="shared" si="399"/>
        <v/>
      </c>
      <c r="T2297" s="81" t="str">
        <f t="shared" si="392"/>
        <v/>
      </c>
      <c r="U2297" s="53" t="str">
        <f>IF(S2297="","",COUNTIF($S$7:S2297,"該当２"))</f>
        <v/>
      </c>
      <c r="V2297" s="56" t="str">
        <f t="shared" si="393"/>
        <v/>
      </c>
      <c r="W2297" s="81" t="str">
        <f t="shared" si="394"/>
        <v/>
      </c>
      <c r="X2297" s="53" t="str">
        <f>IF(V2297="","",COUNTIF($V$7:V2297,"該当３"))</f>
        <v/>
      </c>
    </row>
    <row r="2298" spans="1:24">
      <c r="A2298" s="4">
        <v>2021102003</v>
      </c>
      <c r="B2298" s="237">
        <v>20</v>
      </c>
      <c r="C2298" s="238">
        <v>211</v>
      </c>
      <c r="D2298" s="239">
        <v>2</v>
      </c>
      <c r="E2298" s="238">
        <v>3</v>
      </c>
      <c r="F2298" s="7" t="s">
        <v>511</v>
      </c>
      <c r="G2298" s="7" t="s">
        <v>2299</v>
      </c>
      <c r="H2298" s="7" t="s">
        <v>2305</v>
      </c>
      <c r="I2298" s="7" t="s">
        <v>2308</v>
      </c>
      <c r="K2298" s="52" t="str">
        <f t="shared" si="395"/>
        <v/>
      </c>
      <c r="L2298" s="81" t="str">
        <f t="shared" si="396"/>
        <v/>
      </c>
      <c r="M2298" s="53" t="str">
        <f>IF(K2298="","",COUNTIF($K$7:K2298,"ﾘｽﾄ１"))</f>
        <v/>
      </c>
      <c r="N2298" s="53" t="str">
        <f t="shared" si="397"/>
        <v/>
      </c>
      <c r="O2298" s="54" t="str">
        <f t="shared" si="398"/>
        <v/>
      </c>
      <c r="P2298" s="53" t="str">
        <f t="shared" si="389"/>
        <v/>
      </c>
      <c r="Q2298" s="52" t="str">
        <f t="shared" si="390"/>
        <v/>
      </c>
      <c r="R2298" s="55" t="str">
        <f t="shared" si="391"/>
        <v/>
      </c>
      <c r="S2298" s="52" t="str">
        <f t="shared" si="399"/>
        <v/>
      </c>
      <c r="T2298" s="81" t="str">
        <f t="shared" si="392"/>
        <v/>
      </c>
      <c r="U2298" s="53" t="str">
        <f>IF(S2298="","",COUNTIF($S$7:S2298,"該当２"))</f>
        <v/>
      </c>
      <c r="V2298" s="56" t="str">
        <f t="shared" si="393"/>
        <v/>
      </c>
      <c r="W2298" s="81" t="str">
        <f t="shared" si="394"/>
        <v/>
      </c>
      <c r="X2298" s="53" t="str">
        <f>IF(V2298="","",COUNTIF($V$7:V2298,"該当３"))</f>
        <v/>
      </c>
    </row>
    <row r="2299" spans="1:24">
      <c r="A2299" s="4">
        <v>2021102004</v>
      </c>
      <c r="B2299" s="237">
        <v>20</v>
      </c>
      <c r="C2299" s="238">
        <v>211</v>
      </c>
      <c r="D2299" s="239">
        <v>2</v>
      </c>
      <c r="E2299" s="238">
        <v>4</v>
      </c>
      <c r="F2299" s="7" t="s">
        <v>511</v>
      </c>
      <c r="G2299" s="7" t="s">
        <v>2299</v>
      </c>
      <c r="H2299" s="7" t="s">
        <v>2305</v>
      </c>
      <c r="I2299" s="7" t="s">
        <v>2309</v>
      </c>
      <c r="K2299" s="52" t="str">
        <f t="shared" si="395"/>
        <v/>
      </c>
      <c r="L2299" s="81" t="str">
        <f t="shared" si="396"/>
        <v/>
      </c>
      <c r="M2299" s="53" t="str">
        <f>IF(K2299="","",COUNTIF($K$7:K2299,"ﾘｽﾄ１"))</f>
        <v/>
      </c>
      <c r="N2299" s="53" t="str">
        <f t="shared" si="397"/>
        <v/>
      </c>
      <c r="O2299" s="54" t="str">
        <f t="shared" si="398"/>
        <v/>
      </c>
      <c r="P2299" s="53" t="str">
        <f t="shared" si="389"/>
        <v/>
      </c>
      <c r="Q2299" s="52" t="str">
        <f t="shared" si="390"/>
        <v/>
      </c>
      <c r="R2299" s="55" t="str">
        <f t="shared" si="391"/>
        <v/>
      </c>
      <c r="S2299" s="52" t="str">
        <f t="shared" si="399"/>
        <v/>
      </c>
      <c r="T2299" s="81" t="str">
        <f t="shared" si="392"/>
        <v/>
      </c>
      <c r="U2299" s="53" t="str">
        <f>IF(S2299="","",COUNTIF($S$7:S2299,"該当２"))</f>
        <v/>
      </c>
      <c r="V2299" s="56" t="str">
        <f t="shared" si="393"/>
        <v/>
      </c>
      <c r="W2299" s="81" t="str">
        <f t="shared" si="394"/>
        <v/>
      </c>
      <c r="X2299" s="53" t="str">
        <f>IF(V2299="","",COUNTIF($V$7:V2299,"該当３"))</f>
        <v/>
      </c>
    </row>
    <row r="2300" spans="1:24">
      <c r="A2300" s="4">
        <v>2021103000</v>
      </c>
      <c r="B2300" s="237">
        <v>20</v>
      </c>
      <c r="C2300" s="238">
        <v>211</v>
      </c>
      <c r="D2300" s="239">
        <v>3</v>
      </c>
      <c r="E2300" s="238">
        <v>0</v>
      </c>
      <c r="F2300" s="7" t="s">
        <v>511</v>
      </c>
      <c r="G2300" s="7" t="s">
        <v>2299</v>
      </c>
      <c r="H2300" s="7" t="s">
        <v>2310</v>
      </c>
      <c r="K2300" s="52" t="str">
        <f t="shared" si="395"/>
        <v/>
      </c>
      <c r="L2300" s="81" t="str">
        <f t="shared" si="396"/>
        <v/>
      </c>
      <c r="M2300" s="53" t="str">
        <f>IF(K2300="","",COUNTIF($K$7:K2300,"ﾘｽﾄ１"))</f>
        <v/>
      </c>
      <c r="N2300" s="53" t="str">
        <f t="shared" si="397"/>
        <v/>
      </c>
      <c r="O2300" s="54" t="str">
        <f t="shared" si="398"/>
        <v/>
      </c>
      <c r="P2300" s="53" t="str">
        <f t="shared" si="389"/>
        <v/>
      </c>
      <c r="Q2300" s="52" t="str">
        <f t="shared" si="390"/>
        <v/>
      </c>
      <c r="R2300" s="55" t="str">
        <f t="shared" si="391"/>
        <v/>
      </c>
      <c r="S2300" s="52" t="str">
        <f t="shared" si="399"/>
        <v/>
      </c>
      <c r="T2300" s="81" t="str">
        <f t="shared" si="392"/>
        <v/>
      </c>
      <c r="U2300" s="53" t="str">
        <f>IF(S2300="","",COUNTIF($S$7:S2300,"該当２"))</f>
        <v/>
      </c>
      <c r="V2300" s="56" t="str">
        <f t="shared" si="393"/>
        <v/>
      </c>
      <c r="W2300" s="81" t="str">
        <f t="shared" si="394"/>
        <v/>
      </c>
      <c r="X2300" s="53" t="str">
        <f>IF(V2300="","",COUNTIF($V$7:V2300,"該当３"))</f>
        <v/>
      </c>
    </row>
    <row r="2301" spans="1:24">
      <c r="A2301" s="4">
        <v>2021103001</v>
      </c>
      <c r="B2301" s="237">
        <v>20</v>
      </c>
      <c r="C2301" s="238">
        <v>211</v>
      </c>
      <c r="D2301" s="239">
        <v>3</v>
      </c>
      <c r="E2301" s="238">
        <v>1</v>
      </c>
      <c r="F2301" s="7" t="s">
        <v>511</v>
      </c>
      <c r="G2301" s="7" t="s">
        <v>2299</v>
      </c>
      <c r="H2301" s="7" t="s">
        <v>2310</v>
      </c>
      <c r="I2301" s="7" t="s">
        <v>2311</v>
      </c>
      <c r="K2301" s="52" t="str">
        <f t="shared" si="395"/>
        <v/>
      </c>
      <c r="L2301" s="81" t="str">
        <f t="shared" si="396"/>
        <v/>
      </c>
      <c r="M2301" s="53" t="str">
        <f>IF(K2301="","",COUNTIF($K$7:K2301,"ﾘｽﾄ１"))</f>
        <v/>
      </c>
      <c r="N2301" s="53" t="str">
        <f t="shared" si="397"/>
        <v/>
      </c>
      <c r="O2301" s="54" t="str">
        <f t="shared" si="398"/>
        <v/>
      </c>
      <c r="P2301" s="53" t="str">
        <f t="shared" si="389"/>
        <v/>
      </c>
      <c r="Q2301" s="52" t="str">
        <f t="shared" si="390"/>
        <v/>
      </c>
      <c r="R2301" s="55" t="str">
        <f t="shared" si="391"/>
        <v/>
      </c>
      <c r="S2301" s="52" t="str">
        <f t="shared" si="399"/>
        <v/>
      </c>
      <c r="T2301" s="81" t="str">
        <f t="shared" si="392"/>
        <v/>
      </c>
      <c r="U2301" s="53" t="str">
        <f>IF(S2301="","",COUNTIF($S$7:S2301,"該当２"))</f>
        <v/>
      </c>
      <c r="V2301" s="56" t="str">
        <f t="shared" si="393"/>
        <v/>
      </c>
      <c r="W2301" s="81" t="str">
        <f t="shared" si="394"/>
        <v/>
      </c>
      <c r="X2301" s="53" t="str">
        <f>IF(V2301="","",COUNTIF($V$7:V2301,"該当３"))</f>
        <v/>
      </c>
    </row>
    <row r="2302" spans="1:24">
      <c r="A2302" s="4">
        <v>2021103002</v>
      </c>
      <c r="B2302" s="237">
        <v>20</v>
      </c>
      <c r="C2302" s="238">
        <v>211</v>
      </c>
      <c r="D2302" s="239">
        <v>3</v>
      </c>
      <c r="E2302" s="238">
        <v>2</v>
      </c>
      <c r="F2302" s="7" t="s">
        <v>511</v>
      </c>
      <c r="G2302" s="7" t="s">
        <v>2299</v>
      </c>
      <c r="H2302" s="7" t="s">
        <v>2310</v>
      </c>
      <c r="I2302" s="7" t="s">
        <v>2312</v>
      </c>
      <c r="K2302" s="52" t="str">
        <f t="shared" si="395"/>
        <v/>
      </c>
      <c r="L2302" s="81" t="str">
        <f t="shared" si="396"/>
        <v/>
      </c>
      <c r="M2302" s="53" t="str">
        <f>IF(K2302="","",COUNTIF($K$7:K2302,"ﾘｽﾄ１"))</f>
        <v/>
      </c>
      <c r="N2302" s="53" t="str">
        <f t="shared" si="397"/>
        <v/>
      </c>
      <c r="O2302" s="54" t="str">
        <f t="shared" si="398"/>
        <v/>
      </c>
      <c r="P2302" s="53" t="str">
        <f t="shared" si="389"/>
        <v/>
      </c>
      <c r="Q2302" s="52" t="str">
        <f t="shared" si="390"/>
        <v/>
      </c>
      <c r="R2302" s="55" t="str">
        <f t="shared" si="391"/>
        <v/>
      </c>
      <c r="S2302" s="52" t="str">
        <f t="shared" si="399"/>
        <v/>
      </c>
      <c r="T2302" s="81" t="str">
        <f t="shared" si="392"/>
        <v/>
      </c>
      <c r="U2302" s="53" t="str">
        <f>IF(S2302="","",COUNTIF($S$7:S2302,"該当２"))</f>
        <v/>
      </c>
      <c r="V2302" s="56" t="str">
        <f t="shared" si="393"/>
        <v/>
      </c>
      <c r="W2302" s="81" t="str">
        <f t="shared" si="394"/>
        <v/>
      </c>
      <c r="X2302" s="53" t="str">
        <f>IF(V2302="","",COUNTIF($V$7:V2302,"該当３"))</f>
        <v/>
      </c>
    </row>
    <row r="2303" spans="1:24">
      <c r="A2303" s="4">
        <v>2021103003</v>
      </c>
      <c r="B2303" s="237">
        <v>20</v>
      </c>
      <c r="C2303" s="238">
        <v>211</v>
      </c>
      <c r="D2303" s="239">
        <v>3</v>
      </c>
      <c r="E2303" s="238">
        <v>3</v>
      </c>
      <c r="F2303" s="7" t="s">
        <v>511</v>
      </c>
      <c r="G2303" s="7" t="s">
        <v>2299</v>
      </c>
      <c r="H2303" s="7" t="s">
        <v>2310</v>
      </c>
      <c r="I2303" s="7" t="s">
        <v>1940</v>
      </c>
      <c r="K2303" s="52" t="str">
        <f t="shared" si="395"/>
        <v/>
      </c>
      <c r="L2303" s="81" t="str">
        <f t="shared" si="396"/>
        <v/>
      </c>
      <c r="M2303" s="53" t="str">
        <f>IF(K2303="","",COUNTIF($K$7:K2303,"ﾘｽﾄ１"))</f>
        <v/>
      </c>
      <c r="N2303" s="53" t="str">
        <f t="shared" si="397"/>
        <v/>
      </c>
      <c r="O2303" s="54" t="str">
        <f t="shared" si="398"/>
        <v/>
      </c>
      <c r="P2303" s="53" t="str">
        <f t="shared" si="389"/>
        <v/>
      </c>
      <c r="Q2303" s="52" t="str">
        <f t="shared" si="390"/>
        <v/>
      </c>
      <c r="R2303" s="55" t="str">
        <f t="shared" si="391"/>
        <v/>
      </c>
      <c r="S2303" s="52" t="str">
        <f t="shared" si="399"/>
        <v/>
      </c>
      <c r="T2303" s="81" t="str">
        <f t="shared" si="392"/>
        <v/>
      </c>
      <c r="U2303" s="53" t="str">
        <f>IF(S2303="","",COUNTIF($S$7:S2303,"該当２"))</f>
        <v/>
      </c>
      <c r="V2303" s="56" t="str">
        <f t="shared" si="393"/>
        <v/>
      </c>
      <c r="W2303" s="81" t="str">
        <f t="shared" si="394"/>
        <v/>
      </c>
      <c r="X2303" s="53" t="str">
        <f>IF(V2303="","",COUNTIF($V$7:V2303,"該当３"))</f>
        <v/>
      </c>
    </row>
    <row r="2304" spans="1:24">
      <c r="A2304" s="4">
        <v>2021103004</v>
      </c>
      <c r="B2304" s="237">
        <v>20</v>
      </c>
      <c r="C2304" s="238">
        <v>211</v>
      </c>
      <c r="D2304" s="239">
        <v>3</v>
      </c>
      <c r="E2304" s="238">
        <v>4</v>
      </c>
      <c r="F2304" s="7" t="s">
        <v>511</v>
      </c>
      <c r="G2304" s="7" t="s">
        <v>2299</v>
      </c>
      <c r="H2304" s="7" t="s">
        <v>2310</v>
      </c>
      <c r="I2304" s="7" t="s">
        <v>2313</v>
      </c>
      <c r="K2304" s="52" t="str">
        <f t="shared" si="395"/>
        <v/>
      </c>
      <c r="L2304" s="81" t="str">
        <f t="shared" si="396"/>
        <v/>
      </c>
      <c r="M2304" s="53" t="str">
        <f>IF(K2304="","",COUNTIF($K$7:K2304,"ﾘｽﾄ１"))</f>
        <v/>
      </c>
      <c r="N2304" s="53" t="str">
        <f t="shared" si="397"/>
        <v/>
      </c>
      <c r="O2304" s="54" t="str">
        <f t="shared" si="398"/>
        <v/>
      </c>
      <c r="P2304" s="53" t="str">
        <f t="shared" si="389"/>
        <v/>
      </c>
      <c r="Q2304" s="52" t="str">
        <f t="shared" si="390"/>
        <v/>
      </c>
      <c r="R2304" s="55" t="str">
        <f t="shared" si="391"/>
        <v/>
      </c>
      <c r="S2304" s="52" t="str">
        <f t="shared" si="399"/>
        <v/>
      </c>
      <c r="T2304" s="81" t="str">
        <f t="shared" si="392"/>
        <v/>
      </c>
      <c r="U2304" s="53" t="str">
        <f>IF(S2304="","",COUNTIF($S$7:S2304,"該当２"))</f>
        <v/>
      </c>
      <c r="V2304" s="56" t="str">
        <f t="shared" si="393"/>
        <v/>
      </c>
      <c r="W2304" s="81" t="str">
        <f t="shared" si="394"/>
        <v/>
      </c>
      <c r="X2304" s="53" t="str">
        <f>IF(V2304="","",COUNTIF($V$7:V2304,"該当３"))</f>
        <v/>
      </c>
    </row>
    <row r="2305" spans="1:24">
      <c r="A2305" s="4">
        <v>2021103005</v>
      </c>
      <c r="B2305" s="237">
        <v>20</v>
      </c>
      <c r="C2305" s="238">
        <v>211</v>
      </c>
      <c r="D2305" s="239">
        <v>3</v>
      </c>
      <c r="E2305" s="238">
        <v>5</v>
      </c>
      <c r="F2305" s="7" t="s">
        <v>511</v>
      </c>
      <c r="G2305" s="7" t="s">
        <v>2299</v>
      </c>
      <c r="H2305" s="7" t="s">
        <v>2310</v>
      </c>
      <c r="I2305" s="7" t="s">
        <v>2314</v>
      </c>
      <c r="K2305" s="52" t="str">
        <f t="shared" si="395"/>
        <v/>
      </c>
      <c r="L2305" s="81" t="str">
        <f t="shared" si="396"/>
        <v/>
      </c>
      <c r="M2305" s="53" t="str">
        <f>IF(K2305="","",COUNTIF($K$7:K2305,"ﾘｽﾄ１"))</f>
        <v/>
      </c>
      <c r="N2305" s="53" t="str">
        <f t="shared" si="397"/>
        <v/>
      </c>
      <c r="O2305" s="54" t="str">
        <f t="shared" si="398"/>
        <v/>
      </c>
      <c r="P2305" s="53" t="str">
        <f t="shared" si="389"/>
        <v/>
      </c>
      <c r="Q2305" s="52" t="str">
        <f t="shared" si="390"/>
        <v/>
      </c>
      <c r="R2305" s="55" t="str">
        <f t="shared" si="391"/>
        <v/>
      </c>
      <c r="S2305" s="52" t="str">
        <f t="shared" si="399"/>
        <v/>
      </c>
      <c r="T2305" s="81" t="str">
        <f t="shared" si="392"/>
        <v/>
      </c>
      <c r="U2305" s="53" t="str">
        <f>IF(S2305="","",COUNTIF($S$7:S2305,"該当２"))</f>
        <v/>
      </c>
      <c r="V2305" s="56" t="str">
        <f t="shared" si="393"/>
        <v/>
      </c>
      <c r="W2305" s="81" t="str">
        <f t="shared" si="394"/>
        <v/>
      </c>
      <c r="X2305" s="53" t="str">
        <f>IF(V2305="","",COUNTIF($V$7:V2305,"該当３"))</f>
        <v/>
      </c>
    </row>
    <row r="2306" spans="1:24">
      <c r="A2306" s="4">
        <v>2021103006</v>
      </c>
      <c r="B2306" s="237">
        <v>20</v>
      </c>
      <c r="C2306" s="238">
        <v>211</v>
      </c>
      <c r="D2306" s="239">
        <v>3</v>
      </c>
      <c r="E2306" s="238">
        <v>6</v>
      </c>
      <c r="F2306" s="7" t="s">
        <v>511</v>
      </c>
      <c r="G2306" s="7" t="s">
        <v>2299</v>
      </c>
      <c r="H2306" s="7" t="s">
        <v>2310</v>
      </c>
      <c r="I2306" s="7" t="s">
        <v>2315</v>
      </c>
      <c r="K2306" s="52" t="str">
        <f t="shared" si="395"/>
        <v/>
      </c>
      <c r="L2306" s="81" t="str">
        <f t="shared" si="396"/>
        <v/>
      </c>
      <c r="M2306" s="53" t="str">
        <f>IF(K2306="","",COUNTIF($K$7:K2306,"ﾘｽﾄ１"))</f>
        <v/>
      </c>
      <c r="N2306" s="53" t="str">
        <f t="shared" si="397"/>
        <v/>
      </c>
      <c r="O2306" s="54" t="str">
        <f t="shared" si="398"/>
        <v/>
      </c>
      <c r="P2306" s="53" t="str">
        <f t="shared" si="389"/>
        <v/>
      </c>
      <c r="Q2306" s="52" t="str">
        <f t="shared" si="390"/>
        <v/>
      </c>
      <c r="R2306" s="55" t="str">
        <f t="shared" si="391"/>
        <v/>
      </c>
      <c r="S2306" s="52" t="str">
        <f t="shared" si="399"/>
        <v/>
      </c>
      <c r="T2306" s="81" t="str">
        <f t="shared" si="392"/>
        <v/>
      </c>
      <c r="U2306" s="53" t="str">
        <f>IF(S2306="","",COUNTIF($S$7:S2306,"該当２"))</f>
        <v/>
      </c>
      <c r="V2306" s="56" t="str">
        <f t="shared" si="393"/>
        <v/>
      </c>
      <c r="W2306" s="81" t="str">
        <f t="shared" si="394"/>
        <v/>
      </c>
      <c r="X2306" s="53" t="str">
        <f>IF(V2306="","",COUNTIF($V$7:V2306,"該当３"))</f>
        <v/>
      </c>
    </row>
    <row r="2307" spans="1:24">
      <c r="A2307" s="4">
        <v>2021104000</v>
      </c>
      <c r="B2307" s="237">
        <v>20</v>
      </c>
      <c r="C2307" s="238">
        <v>211</v>
      </c>
      <c r="D2307" s="239">
        <v>4</v>
      </c>
      <c r="E2307" s="238">
        <v>0</v>
      </c>
      <c r="F2307" s="7" t="s">
        <v>511</v>
      </c>
      <c r="G2307" s="7" t="s">
        <v>2299</v>
      </c>
      <c r="H2307" s="7" t="s">
        <v>2316</v>
      </c>
      <c r="K2307" s="52" t="str">
        <f t="shared" si="395"/>
        <v/>
      </c>
      <c r="L2307" s="81" t="str">
        <f t="shared" si="396"/>
        <v/>
      </c>
      <c r="M2307" s="53" t="str">
        <f>IF(K2307="","",COUNTIF($K$7:K2307,"ﾘｽﾄ１"))</f>
        <v/>
      </c>
      <c r="N2307" s="53" t="str">
        <f t="shared" si="397"/>
        <v/>
      </c>
      <c r="O2307" s="54" t="str">
        <f t="shared" si="398"/>
        <v/>
      </c>
      <c r="P2307" s="53" t="str">
        <f t="shared" si="389"/>
        <v/>
      </c>
      <c r="Q2307" s="52" t="str">
        <f t="shared" si="390"/>
        <v/>
      </c>
      <c r="R2307" s="55" t="str">
        <f t="shared" si="391"/>
        <v/>
      </c>
      <c r="S2307" s="52" t="str">
        <f t="shared" si="399"/>
        <v/>
      </c>
      <c r="T2307" s="81" t="str">
        <f t="shared" si="392"/>
        <v/>
      </c>
      <c r="U2307" s="53" t="str">
        <f>IF(S2307="","",COUNTIF($S$7:S2307,"該当２"))</f>
        <v/>
      </c>
      <c r="V2307" s="56" t="str">
        <f t="shared" si="393"/>
        <v/>
      </c>
      <c r="W2307" s="81" t="str">
        <f t="shared" si="394"/>
        <v/>
      </c>
      <c r="X2307" s="53" t="str">
        <f>IF(V2307="","",COUNTIF($V$7:V2307,"該当３"))</f>
        <v/>
      </c>
    </row>
    <row r="2308" spans="1:24">
      <c r="A2308" s="4">
        <v>2021104001</v>
      </c>
      <c r="B2308" s="237">
        <v>20</v>
      </c>
      <c r="C2308" s="238">
        <v>211</v>
      </c>
      <c r="D2308" s="239">
        <v>4</v>
      </c>
      <c r="E2308" s="238">
        <v>1</v>
      </c>
      <c r="F2308" s="7" t="s">
        <v>511</v>
      </c>
      <c r="G2308" s="7" t="s">
        <v>2299</v>
      </c>
      <c r="H2308" s="7" t="s">
        <v>2316</v>
      </c>
      <c r="I2308" s="7" t="s">
        <v>2317</v>
      </c>
      <c r="K2308" s="52" t="str">
        <f t="shared" si="395"/>
        <v/>
      </c>
      <c r="L2308" s="81" t="str">
        <f t="shared" si="396"/>
        <v/>
      </c>
      <c r="M2308" s="53" t="str">
        <f>IF(K2308="","",COUNTIF($K$7:K2308,"ﾘｽﾄ１"))</f>
        <v/>
      </c>
      <c r="N2308" s="53" t="str">
        <f t="shared" si="397"/>
        <v/>
      </c>
      <c r="O2308" s="54" t="str">
        <f t="shared" si="398"/>
        <v/>
      </c>
      <c r="P2308" s="53" t="str">
        <f t="shared" si="389"/>
        <v/>
      </c>
      <c r="Q2308" s="52" t="str">
        <f t="shared" si="390"/>
        <v/>
      </c>
      <c r="R2308" s="55" t="str">
        <f t="shared" si="391"/>
        <v/>
      </c>
      <c r="S2308" s="52" t="str">
        <f t="shared" si="399"/>
        <v/>
      </c>
      <c r="T2308" s="81" t="str">
        <f t="shared" si="392"/>
        <v/>
      </c>
      <c r="U2308" s="53" t="str">
        <f>IF(S2308="","",COUNTIF($S$7:S2308,"該当２"))</f>
        <v/>
      </c>
      <c r="V2308" s="56" t="str">
        <f t="shared" si="393"/>
        <v/>
      </c>
      <c r="W2308" s="81" t="str">
        <f t="shared" si="394"/>
        <v/>
      </c>
      <c r="X2308" s="53" t="str">
        <f>IF(V2308="","",COUNTIF($V$7:V2308,"該当３"))</f>
        <v/>
      </c>
    </row>
    <row r="2309" spans="1:24">
      <c r="A2309" s="4">
        <v>2021104002</v>
      </c>
      <c r="B2309" s="237">
        <v>20</v>
      </c>
      <c r="C2309" s="238">
        <v>211</v>
      </c>
      <c r="D2309" s="239">
        <v>4</v>
      </c>
      <c r="E2309" s="238">
        <v>2</v>
      </c>
      <c r="F2309" s="7" t="s">
        <v>511</v>
      </c>
      <c r="G2309" s="7" t="s">
        <v>2299</v>
      </c>
      <c r="H2309" s="7" t="s">
        <v>2316</v>
      </c>
      <c r="I2309" s="7" t="s">
        <v>2318</v>
      </c>
      <c r="K2309" s="52" t="str">
        <f t="shared" si="395"/>
        <v/>
      </c>
      <c r="L2309" s="81" t="str">
        <f t="shared" si="396"/>
        <v/>
      </c>
      <c r="M2309" s="53" t="str">
        <f>IF(K2309="","",COUNTIF($K$7:K2309,"ﾘｽﾄ１"))</f>
        <v/>
      </c>
      <c r="N2309" s="53" t="str">
        <f t="shared" si="397"/>
        <v/>
      </c>
      <c r="O2309" s="54" t="str">
        <f t="shared" si="398"/>
        <v/>
      </c>
      <c r="P2309" s="53" t="str">
        <f t="shared" si="389"/>
        <v/>
      </c>
      <c r="Q2309" s="52" t="str">
        <f t="shared" si="390"/>
        <v/>
      </c>
      <c r="R2309" s="55" t="str">
        <f t="shared" si="391"/>
        <v/>
      </c>
      <c r="S2309" s="52" t="str">
        <f t="shared" si="399"/>
        <v/>
      </c>
      <c r="T2309" s="81" t="str">
        <f t="shared" si="392"/>
        <v/>
      </c>
      <c r="U2309" s="53" t="str">
        <f>IF(S2309="","",COUNTIF($S$7:S2309,"該当２"))</f>
        <v/>
      </c>
      <c r="V2309" s="56" t="str">
        <f t="shared" si="393"/>
        <v/>
      </c>
      <c r="W2309" s="81" t="str">
        <f t="shared" si="394"/>
        <v/>
      </c>
      <c r="X2309" s="53" t="str">
        <f>IF(V2309="","",COUNTIF($V$7:V2309,"該当３"))</f>
        <v/>
      </c>
    </row>
    <row r="2310" spans="1:24">
      <c r="A2310" s="4">
        <v>2021104003</v>
      </c>
      <c r="B2310" s="237">
        <v>20</v>
      </c>
      <c r="C2310" s="238">
        <v>211</v>
      </c>
      <c r="D2310" s="239">
        <v>4</v>
      </c>
      <c r="E2310" s="238">
        <v>3</v>
      </c>
      <c r="F2310" s="7" t="s">
        <v>511</v>
      </c>
      <c r="G2310" s="7" t="s">
        <v>2299</v>
      </c>
      <c r="H2310" s="7" t="s">
        <v>2316</v>
      </c>
      <c r="I2310" s="7" t="s">
        <v>2319</v>
      </c>
      <c r="K2310" s="52" t="str">
        <f t="shared" si="395"/>
        <v/>
      </c>
      <c r="L2310" s="81" t="str">
        <f t="shared" si="396"/>
        <v/>
      </c>
      <c r="M2310" s="53" t="str">
        <f>IF(K2310="","",COUNTIF($K$7:K2310,"ﾘｽﾄ１"))</f>
        <v/>
      </c>
      <c r="N2310" s="53" t="str">
        <f t="shared" si="397"/>
        <v/>
      </c>
      <c r="O2310" s="54" t="str">
        <f t="shared" si="398"/>
        <v/>
      </c>
      <c r="P2310" s="53" t="str">
        <f t="shared" si="389"/>
        <v/>
      </c>
      <c r="Q2310" s="52" t="str">
        <f t="shared" si="390"/>
        <v/>
      </c>
      <c r="R2310" s="55" t="str">
        <f t="shared" si="391"/>
        <v/>
      </c>
      <c r="S2310" s="52" t="str">
        <f t="shared" si="399"/>
        <v/>
      </c>
      <c r="T2310" s="81" t="str">
        <f t="shared" si="392"/>
        <v/>
      </c>
      <c r="U2310" s="53" t="str">
        <f>IF(S2310="","",COUNTIF($S$7:S2310,"該当２"))</f>
        <v/>
      </c>
      <c r="V2310" s="56" t="str">
        <f t="shared" si="393"/>
        <v/>
      </c>
      <c r="W2310" s="81" t="str">
        <f t="shared" si="394"/>
        <v/>
      </c>
      <c r="X2310" s="53" t="str">
        <f>IF(V2310="","",COUNTIF($V$7:V2310,"該当３"))</f>
        <v/>
      </c>
    </row>
    <row r="2311" spans="1:24">
      <c r="A2311" s="4">
        <v>2021104004</v>
      </c>
      <c r="B2311" s="237">
        <v>20</v>
      </c>
      <c r="C2311" s="238">
        <v>211</v>
      </c>
      <c r="D2311" s="239">
        <v>4</v>
      </c>
      <c r="E2311" s="238">
        <v>4</v>
      </c>
      <c r="F2311" s="7" t="s">
        <v>511</v>
      </c>
      <c r="G2311" s="7" t="s">
        <v>2299</v>
      </c>
      <c r="H2311" s="7" t="s">
        <v>2316</v>
      </c>
      <c r="I2311" s="7" t="s">
        <v>2320</v>
      </c>
      <c r="K2311" s="52" t="str">
        <f t="shared" si="395"/>
        <v/>
      </c>
      <c r="L2311" s="81" t="str">
        <f t="shared" si="396"/>
        <v/>
      </c>
      <c r="M2311" s="53" t="str">
        <f>IF(K2311="","",COUNTIF($K$7:K2311,"ﾘｽﾄ１"))</f>
        <v/>
      </c>
      <c r="N2311" s="53" t="str">
        <f t="shared" si="397"/>
        <v/>
      </c>
      <c r="O2311" s="54" t="str">
        <f t="shared" si="398"/>
        <v/>
      </c>
      <c r="P2311" s="53" t="str">
        <f t="shared" si="389"/>
        <v/>
      </c>
      <c r="Q2311" s="52" t="str">
        <f t="shared" si="390"/>
        <v/>
      </c>
      <c r="R2311" s="55" t="str">
        <f t="shared" si="391"/>
        <v/>
      </c>
      <c r="S2311" s="52" t="str">
        <f t="shared" si="399"/>
        <v/>
      </c>
      <c r="T2311" s="81" t="str">
        <f t="shared" si="392"/>
        <v/>
      </c>
      <c r="U2311" s="53" t="str">
        <f>IF(S2311="","",COUNTIF($S$7:S2311,"該当２"))</f>
        <v/>
      </c>
      <c r="V2311" s="56" t="str">
        <f t="shared" si="393"/>
        <v/>
      </c>
      <c r="W2311" s="81" t="str">
        <f t="shared" si="394"/>
        <v/>
      </c>
      <c r="X2311" s="53" t="str">
        <f>IF(V2311="","",COUNTIF($V$7:V2311,"該当３"))</f>
        <v/>
      </c>
    </row>
    <row r="2312" spans="1:24">
      <c r="A2312" s="4">
        <v>2021104005</v>
      </c>
      <c r="B2312" s="237">
        <v>20</v>
      </c>
      <c r="C2312" s="238">
        <v>211</v>
      </c>
      <c r="D2312" s="239">
        <v>4</v>
      </c>
      <c r="E2312" s="238">
        <v>5</v>
      </c>
      <c r="F2312" s="7" t="s">
        <v>511</v>
      </c>
      <c r="G2312" s="7" t="s">
        <v>2299</v>
      </c>
      <c r="H2312" s="7" t="s">
        <v>2316</v>
      </c>
      <c r="I2312" s="7" t="s">
        <v>2321</v>
      </c>
      <c r="K2312" s="52" t="str">
        <f t="shared" si="395"/>
        <v/>
      </c>
      <c r="L2312" s="81" t="str">
        <f t="shared" si="396"/>
        <v/>
      </c>
      <c r="M2312" s="53" t="str">
        <f>IF(K2312="","",COUNTIF($K$7:K2312,"ﾘｽﾄ１"))</f>
        <v/>
      </c>
      <c r="N2312" s="53" t="str">
        <f t="shared" si="397"/>
        <v/>
      </c>
      <c r="O2312" s="54" t="str">
        <f t="shared" si="398"/>
        <v/>
      </c>
      <c r="P2312" s="53" t="str">
        <f t="shared" si="389"/>
        <v/>
      </c>
      <c r="Q2312" s="52" t="str">
        <f t="shared" si="390"/>
        <v/>
      </c>
      <c r="R2312" s="55" t="str">
        <f t="shared" si="391"/>
        <v/>
      </c>
      <c r="S2312" s="52" t="str">
        <f t="shared" si="399"/>
        <v/>
      </c>
      <c r="T2312" s="81" t="str">
        <f t="shared" si="392"/>
        <v/>
      </c>
      <c r="U2312" s="53" t="str">
        <f>IF(S2312="","",COUNTIF($S$7:S2312,"該当２"))</f>
        <v/>
      </c>
      <c r="V2312" s="56" t="str">
        <f t="shared" si="393"/>
        <v/>
      </c>
      <c r="W2312" s="81" t="str">
        <f t="shared" si="394"/>
        <v/>
      </c>
      <c r="X2312" s="53" t="str">
        <f>IF(V2312="","",COUNTIF($V$7:V2312,"該当３"))</f>
        <v/>
      </c>
    </row>
    <row r="2313" spans="1:24">
      <c r="A2313" s="4">
        <v>2021104006</v>
      </c>
      <c r="B2313" s="237">
        <v>20</v>
      </c>
      <c r="C2313" s="238">
        <v>211</v>
      </c>
      <c r="D2313" s="239">
        <v>4</v>
      </c>
      <c r="E2313" s="238">
        <v>6</v>
      </c>
      <c r="F2313" s="7" t="s">
        <v>511</v>
      </c>
      <c r="G2313" s="7" t="s">
        <v>2299</v>
      </c>
      <c r="H2313" s="7" t="s">
        <v>2316</v>
      </c>
      <c r="I2313" s="7" t="s">
        <v>2322</v>
      </c>
      <c r="K2313" s="52" t="str">
        <f t="shared" si="395"/>
        <v/>
      </c>
      <c r="L2313" s="81" t="str">
        <f t="shared" si="396"/>
        <v/>
      </c>
      <c r="M2313" s="53" t="str">
        <f>IF(K2313="","",COUNTIF($K$7:K2313,"ﾘｽﾄ１"))</f>
        <v/>
      </c>
      <c r="N2313" s="53" t="str">
        <f t="shared" si="397"/>
        <v/>
      </c>
      <c r="O2313" s="54" t="str">
        <f t="shared" si="398"/>
        <v/>
      </c>
      <c r="P2313" s="53" t="str">
        <f t="shared" si="389"/>
        <v/>
      </c>
      <c r="Q2313" s="52" t="str">
        <f t="shared" si="390"/>
        <v/>
      </c>
      <c r="R2313" s="55" t="str">
        <f t="shared" si="391"/>
        <v/>
      </c>
      <c r="S2313" s="52" t="str">
        <f t="shared" si="399"/>
        <v/>
      </c>
      <c r="T2313" s="81" t="str">
        <f t="shared" si="392"/>
        <v/>
      </c>
      <c r="U2313" s="53" t="str">
        <f>IF(S2313="","",COUNTIF($S$7:S2313,"該当２"))</f>
        <v/>
      </c>
      <c r="V2313" s="56" t="str">
        <f t="shared" si="393"/>
        <v/>
      </c>
      <c r="W2313" s="81" t="str">
        <f t="shared" si="394"/>
        <v/>
      </c>
      <c r="X2313" s="53" t="str">
        <f>IF(V2313="","",COUNTIF($V$7:V2313,"該当３"))</f>
        <v/>
      </c>
    </row>
    <row r="2314" spans="1:24">
      <c r="A2314" s="4">
        <v>2021104007</v>
      </c>
      <c r="B2314" s="237">
        <v>20</v>
      </c>
      <c r="C2314" s="238">
        <v>211</v>
      </c>
      <c r="D2314" s="239">
        <v>4</v>
      </c>
      <c r="E2314" s="238">
        <v>7</v>
      </c>
      <c r="F2314" s="7" t="s">
        <v>511</v>
      </c>
      <c r="G2314" s="7" t="s">
        <v>2299</v>
      </c>
      <c r="H2314" s="7" t="s">
        <v>2316</v>
      </c>
      <c r="I2314" s="7" t="s">
        <v>2323</v>
      </c>
      <c r="K2314" s="52" t="str">
        <f t="shared" si="395"/>
        <v/>
      </c>
      <c r="L2314" s="81" t="str">
        <f t="shared" si="396"/>
        <v/>
      </c>
      <c r="M2314" s="53" t="str">
        <f>IF(K2314="","",COUNTIF($K$7:K2314,"ﾘｽﾄ１"))</f>
        <v/>
      </c>
      <c r="N2314" s="53" t="str">
        <f t="shared" si="397"/>
        <v/>
      </c>
      <c r="O2314" s="54" t="str">
        <f t="shared" si="398"/>
        <v/>
      </c>
      <c r="P2314" s="53" t="str">
        <f t="shared" ref="P2314:P2377" si="400">IF(O2314="該当１",G2314,"")</f>
        <v/>
      </c>
      <c r="Q2314" s="52" t="str">
        <f t="shared" ref="Q2314:Q2377" si="401">IF(O2314="該当１","ﾘｽﾄ2","")</f>
        <v/>
      </c>
      <c r="R2314" s="55" t="str">
        <f t="shared" ref="R2314:R2377" si="402">IF(Q2314="ﾘｽﾄ2",H2314,"")</f>
        <v/>
      </c>
      <c r="S2314" s="52" t="str">
        <f t="shared" si="399"/>
        <v/>
      </c>
      <c r="T2314" s="81" t="str">
        <f t="shared" ref="T2314:T2377" si="403">IF(S2314="該当２",H2314,"")</f>
        <v/>
      </c>
      <c r="U2314" s="53" t="str">
        <f>IF(S2314="","",COUNTIF($S$7:S2314,"該当２"))</f>
        <v/>
      </c>
      <c r="V2314" s="56" t="str">
        <f t="shared" ref="V2314:V2377" si="404">IF(AND($S$2=H2314,E2314&gt;0,E2314&lt;998),"該当３","")</f>
        <v/>
      </c>
      <c r="W2314" s="81" t="str">
        <f t="shared" ref="W2314:W2377" si="405">IF(V2314="該当３",I2314,"")</f>
        <v/>
      </c>
      <c r="X2314" s="53" t="str">
        <f>IF(V2314="","",COUNTIF($V$7:V2314,"該当３"))</f>
        <v/>
      </c>
    </row>
    <row r="2315" spans="1:24">
      <c r="A2315" s="4">
        <v>2021105000</v>
      </c>
      <c r="B2315" s="237">
        <v>20</v>
      </c>
      <c r="C2315" s="238">
        <v>211</v>
      </c>
      <c r="D2315" s="239">
        <v>5</v>
      </c>
      <c r="E2315" s="238">
        <v>0</v>
      </c>
      <c r="F2315" s="7" t="s">
        <v>511</v>
      </c>
      <c r="G2315" s="7" t="s">
        <v>2299</v>
      </c>
      <c r="H2315" s="7" t="s">
        <v>2324</v>
      </c>
      <c r="K2315" s="52" t="str">
        <f t="shared" ref="K2315:K2378" si="406">IF(AND($C2315&gt;0,$H2315=""),"ﾘｽﾄ１","")</f>
        <v/>
      </c>
      <c r="L2315" s="81" t="str">
        <f t="shared" ref="L2315:L2378" si="407">IF(K2315="ﾘｽﾄ１",G2315,"")</f>
        <v/>
      </c>
      <c r="M2315" s="53" t="str">
        <f>IF(K2315="","",COUNTIF($K$7:K2315,"ﾘｽﾄ１"))</f>
        <v/>
      </c>
      <c r="N2315" s="53" t="str">
        <f t="shared" ref="N2315:N2378" si="408">IF(AND(D2315=0,E2315&gt;0),"同一区","")</f>
        <v/>
      </c>
      <c r="O2315" s="54" t="str">
        <f t="shared" ref="O2315:O2378" si="409">IF(AND(EXACT($K$2,G2315),H2315&gt;0),"該当１","")</f>
        <v/>
      </c>
      <c r="P2315" s="53" t="str">
        <f t="shared" si="400"/>
        <v/>
      </c>
      <c r="Q2315" s="52" t="str">
        <f t="shared" si="401"/>
        <v/>
      </c>
      <c r="R2315" s="55" t="str">
        <f t="shared" si="402"/>
        <v/>
      </c>
      <c r="S2315" s="52" t="str">
        <f t="shared" ref="S2315:S2378" si="410">IF(AND(Q2315="ﾘｽﾄ2",OR(I2315=0,AND(N2315="同一区",E2315=1))),"該当２","")</f>
        <v/>
      </c>
      <c r="T2315" s="81" t="str">
        <f t="shared" si="403"/>
        <v/>
      </c>
      <c r="U2315" s="53" t="str">
        <f>IF(S2315="","",COUNTIF($S$7:S2315,"該当２"))</f>
        <v/>
      </c>
      <c r="V2315" s="56" t="str">
        <f t="shared" si="404"/>
        <v/>
      </c>
      <c r="W2315" s="81" t="str">
        <f t="shared" si="405"/>
        <v/>
      </c>
      <c r="X2315" s="53" t="str">
        <f>IF(V2315="","",COUNTIF($V$7:V2315,"該当３"))</f>
        <v/>
      </c>
    </row>
    <row r="2316" spans="1:24">
      <c r="A2316" s="4">
        <v>2021105001</v>
      </c>
      <c r="B2316" s="237">
        <v>20</v>
      </c>
      <c r="C2316" s="238">
        <v>211</v>
      </c>
      <c r="D2316" s="239">
        <v>5</v>
      </c>
      <c r="E2316" s="238">
        <v>1</v>
      </c>
      <c r="F2316" s="7" t="s">
        <v>511</v>
      </c>
      <c r="G2316" s="7" t="s">
        <v>2299</v>
      </c>
      <c r="H2316" s="7" t="s">
        <v>2324</v>
      </c>
      <c r="I2316" s="7" t="s">
        <v>2325</v>
      </c>
      <c r="K2316" s="52" t="str">
        <f t="shared" si="406"/>
        <v/>
      </c>
      <c r="L2316" s="81" t="str">
        <f t="shared" si="407"/>
        <v/>
      </c>
      <c r="M2316" s="53" t="str">
        <f>IF(K2316="","",COUNTIF($K$7:K2316,"ﾘｽﾄ１"))</f>
        <v/>
      </c>
      <c r="N2316" s="53" t="str">
        <f t="shared" si="408"/>
        <v/>
      </c>
      <c r="O2316" s="54" t="str">
        <f t="shared" si="409"/>
        <v/>
      </c>
      <c r="P2316" s="53" t="str">
        <f t="shared" si="400"/>
        <v/>
      </c>
      <c r="Q2316" s="52" t="str">
        <f t="shared" si="401"/>
        <v/>
      </c>
      <c r="R2316" s="55" t="str">
        <f t="shared" si="402"/>
        <v/>
      </c>
      <c r="S2316" s="52" t="str">
        <f t="shared" si="410"/>
        <v/>
      </c>
      <c r="T2316" s="81" t="str">
        <f t="shared" si="403"/>
        <v/>
      </c>
      <c r="U2316" s="53" t="str">
        <f>IF(S2316="","",COUNTIF($S$7:S2316,"該当２"))</f>
        <v/>
      </c>
      <c r="V2316" s="56" t="str">
        <f t="shared" si="404"/>
        <v/>
      </c>
      <c r="W2316" s="81" t="str">
        <f t="shared" si="405"/>
        <v/>
      </c>
      <c r="X2316" s="53" t="str">
        <f>IF(V2316="","",COUNTIF($V$7:V2316,"該当３"))</f>
        <v/>
      </c>
    </row>
    <row r="2317" spans="1:24">
      <c r="A2317" s="4">
        <v>2021105002</v>
      </c>
      <c r="B2317" s="237">
        <v>20</v>
      </c>
      <c r="C2317" s="238">
        <v>211</v>
      </c>
      <c r="D2317" s="239">
        <v>5</v>
      </c>
      <c r="E2317" s="238">
        <v>2</v>
      </c>
      <c r="F2317" s="7" t="s">
        <v>511</v>
      </c>
      <c r="G2317" s="7" t="s">
        <v>2299</v>
      </c>
      <c r="H2317" s="7" t="s">
        <v>2324</v>
      </c>
      <c r="I2317" s="7" t="s">
        <v>2297</v>
      </c>
      <c r="K2317" s="52" t="str">
        <f t="shared" si="406"/>
        <v/>
      </c>
      <c r="L2317" s="81" t="str">
        <f t="shared" si="407"/>
        <v/>
      </c>
      <c r="M2317" s="53" t="str">
        <f>IF(K2317="","",COUNTIF($K$7:K2317,"ﾘｽﾄ１"))</f>
        <v/>
      </c>
      <c r="N2317" s="53" t="str">
        <f t="shared" si="408"/>
        <v/>
      </c>
      <c r="O2317" s="54" t="str">
        <f t="shared" si="409"/>
        <v/>
      </c>
      <c r="P2317" s="53" t="str">
        <f t="shared" si="400"/>
        <v/>
      </c>
      <c r="Q2317" s="52" t="str">
        <f t="shared" si="401"/>
        <v/>
      </c>
      <c r="R2317" s="55" t="str">
        <f t="shared" si="402"/>
        <v/>
      </c>
      <c r="S2317" s="52" t="str">
        <f t="shared" si="410"/>
        <v/>
      </c>
      <c r="T2317" s="81" t="str">
        <f t="shared" si="403"/>
        <v/>
      </c>
      <c r="U2317" s="53" t="str">
        <f>IF(S2317="","",COUNTIF($S$7:S2317,"該当２"))</f>
        <v/>
      </c>
      <c r="V2317" s="56" t="str">
        <f t="shared" si="404"/>
        <v/>
      </c>
      <c r="W2317" s="81" t="str">
        <f t="shared" si="405"/>
        <v/>
      </c>
      <c r="X2317" s="53" t="str">
        <f>IF(V2317="","",COUNTIF($V$7:V2317,"該当３"))</f>
        <v/>
      </c>
    </row>
    <row r="2318" spans="1:24">
      <c r="A2318" s="4">
        <v>2021105003</v>
      </c>
      <c r="B2318" s="237">
        <v>20</v>
      </c>
      <c r="C2318" s="238">
        <v>211</v>
      </c>
      <c r="D2318" s="239">
        <v>5</v>
      </c>
      <c r="E2318" s="238">
        <v>3</v>
      </c>
      <c r="F2318" s="7" t="s">
        <v>511</v>
      </c>
      <c r="G2318" s="7" t="s">
        <v>2299</v>
      </c>
      <c r="H2318" s="7" t="s">
        <v>2324</v>
      </c>
      <c r="I2318" s="7" t="s">
        <v>2326</v>
      </c>
      <c r="K2318" s="52" t="str">
        <f t="shared" si="406"/>
        <v/>
      </c>
      <c r="L2318" s="81" t="str">
        <f t="shared" si="407"/>
        <v/>
      </c>
      <c r="M2318" s="53" t="str">
        <f>IF(K2318="","",COUNTIF($K$7:K2318,"ﾘｽﾄ１"))</f>
        <v/>
      </c>
      <c r="N2318" s="53" t="str">
        <f t="shared" si="408"/>
        <v/>
      </c>
      <c r="O2318" s="54" t="str">
        <f t="shared" si="409"/>
        <v/>
      </c>
      <c r="P2318" s="53" t="str">
        <f t="shared" si="400"/>
        <v/>
      </c>
      <c r="Q2318" s="52" t="str">
        <f t="shared" si="401"/>
        <v/>
      </c>
      <c r="R2318" s="55" t="str">
        <f t="shared" si="402"/>
        <v/>
      </c>
      <c r="S2318" s="52" t="str">
        <f t="shared" si="410"/>
        <v/>
      </c>
      <c r="T2318" s="81" t="str">
        <f t="shared" si="403"/>
        <v/>
      </c>
      <c r="U2318" s="53" t="str">
        <f>IF(S2318="","",COUNTIF($S$7:S2318,"該当２"))</f>
        <v/>
      </c>
      <c r="V2318" s="56" t="str">
        <f t="shared" si="404"/>
        <v/>
      </c>
      <c r="W2318" s="81" t="str">
        <f t="shared" si="405"/>
        <v/>
      </c>
      <c r="X2318" s="53" t="str">
        <f>IF(V2318="","",COUNTIF($V$7:V2318,"該当３"))</f>
        <v/>
      </c>
    </row>
    <row r="2319" spans="1:24">
      <c r="A2319" s="4">
        <v>2021105004</v>
      </c>
      <c r="B2319" s="237">
        <v>20</v>
      </c>
      <c r="C2319" s="238">
        <v>211</v>
      </c>
      <c r="D2319" s="239">
        <v>5</v>
      </c>
      <c r="E2319" s="238">
        <v>4</v>
      </c>
      <c r="F2319" s="7" t="s">
        <v>511</v>
      </c>
      <c r="G2319" s="7" t="s">
        <v>2299</v>
      </c>
      <c r="H2319" s="7" t="s">
        <v>2324</v>
      </c>
      <c r="I2319" s="7" t="s">
        <v>2327</v>
      </c>
      <c r="K2319" s="52" t="str">
        <f t="shared" si="406"/>
        <v/>
      </c>
      <c r="L2319" s="81" t="str">
        <f t="shared" si="407"/>
        <v/>
      </c>
      <c r="M2319" s="53" t="str">
        <f>IF(K2319="","",COUNTIF($K$7:K2319,"ﾘｽﾄ１"))</f>
        <v/>
      </c>
      <c r="N2319" s="53" t="str">
        <f t="shared" si="408"/>
        <v/>
      </c>
      <c r="O2319" s="54" t="str">
        <f t="shared" si="409"/>
        <v/>
      </c>
      <c r="P2319" s="53" t="str">
        <f t="shared" si="400"/>
        <v/>
      </c>
      <c r="Q2319" s="52" t="str">
        <f t="shared" si="401"/>
        <v/>
      </c>
      <c r="R2319" s="55" t="str">
        <f t="shared" si="402"/>
        <v/>
      </c>
      <c r="S2319" s="52" t="str">
        <f t="shared" si="410"/>
        <v/>
      </c>
      <c r="T2319" s="81" t="str">
        <f t="shared" si="403"/>
        <v/>
      </c>
      <c r="U2319" s="53" t="str">
        <f>IF(S2319="","",COUNTIF($S$7:S2319,"該当２"))</f>
        <v/>
      </c>
      <c r="V2319" s="56" t="str">
        <f t="shared" si="404"/>
        <v/>
      </c>
      <c r="W2319" s="81" t="str">
        <f t="shared" si="405"/>
        <v/>
      </c>
      <c r="X2319" s="53" t="str">
        <f>IF(V2319="","",COUNTIF($V$7:V2319,"該当３"))</f>
        <v/>
      </c>
    </row>
    <row r="2320" spans="1:24">
      <c r="A2320" s="4">
        <v>2021105005</v>
      </c>
      <c r="B2320" s="237">
        <v>20</v>
      </c>
      <c r="C2320" s="238">
        <v>211</v>
      </c>
      <c r="D2320" s="239">
        <v>5</v>
      </c>
      <c r="E2320" s="238">
        <v>5</v>
      </c>
      <c r="F2320" s="7" t="s">
        <v>511</v>
      </c>
      <c r="G2320" s="7" t="s">
        <v>2299</v>
      </c>
      <c r="H2320" s="7" t="s">
        <v>2324</v>
      </c>
      <c r="I2320" s="7" t="s">
        <v>2328</v>
      </c>
      <c r="K2320" s="52" t="str">
        <f t="shared" si="406"/>
        <v/>
      </c>
      <c r="L2320" s="81" t="str">
        <f t="shared" si="407"/>
        <v/>
      </c>
      <c r="M2320" s="53" t="str">
        <f>IF(K2320="","",COUNTIF($K$7:K2320,"ﾘｽﾄ１"))</f>
        <v/>
      </c>
      <c r="N2320" s="53" t="str">
        <f t="shared" si="408"/>
        <v/>
      </c>
      <c r="O2320" s="54" t="str">
        <f t="shared" si="409"/>
        <v/>
      </c>
      <c r="P2320" s="53" t="str">
        <f t="shared" si="400"/>
        <v/>
      </c>
      <c r="Q2320" s="52" t="str">
        <f t="shared" si="401"/>
        <v/>
      </c>
      <c r="R2320" s="55" t="str">
        <f t="shared" si="402"/>
        <v/>
      </c>
      <c r="S2320" s="52" t="str">
        <f t="shared" si="410"/>
        <v/>
      </c>
      <c r="T2320" s="81" t="str">
        <f t="shared" si="403"/>
        <v/>
      </c>
      <c r="U2320" s="53" t="str">
        <f>IF(S2320="","",COUNTIF($S$7:S2320,"該当２"))</f>
        <v/>
      </c>
      <c r="V2320" s="56" t="str">
        <f t="shared" si="404"/>
        <v/>
      </c>
      <c r="W2320" s="81" t="str">
        <f t="shared" si="405"/>
        <v/>
      </c>
      <c r="X2320" s="53" t="str">
        <f>IF(V2320="","",COUNTIF($V$7:V2320,"該当３"))</f>
        <v/>
      </c>
    </row>
    <row r="2321" spans="1:24">
      <c r="A2321" s="4">
        <v>2021106000</v>
      </c>
      <c r="B2321" s="237">
        <v>20</v>
      </c>
      <c r="C2321" s="238">
        <v>211</v>
      </c>
      <c r="D2321" s="239">
        <v>6</v>
      </c>
      <c r="E2321" s="238">
        <v>0</v>
      </c>
      <c r="F2321" s="7" t="s">
        <v>511</v>
      </c>
      <c r="G2321" s="7" t="s">
        <v>2299</v>
      </c>
      <c r="H2321" s="7" t="s">
        <v>2329</v>
      </c>
      <c r="K2321" s="52" t="str">
        <f t="shared" si="406"/>
        <v/>
      </c>
      <c r="L2321" s="81" t="str">
        <f t="shared" si="407"/>
        <v/>
      </c>
      <c r="M2321" s="53" t="str">
        <f>IF(K2321="","",COUNTIF($K$7:K2321,"ﾘｽﾄ１"))</f>
        <v/>
      </c>
      <c r="N2321" s="53" t="str">
        <f t="shared" si="408"/>
        <v/>
      </c>
      <c r="O2321" s="54" t="str">
        <f t="shared" si="409"/>
        <v/>
      </c>
      <c r="P2321" s="53" t="str">
        <f t="shared" si="400"/>
        <v/>
      </c>
      <c r="Q2321" s="52" t="str">
        <f t="shared" si="401"/>
        <v/>
      </c>
      <c r="R2321" s="55" t="str">
        <f t="shared" si="402"/>
        <v/>
      </c>
      <c r="S2321" s="52" t="str">
        <f t="shared" si="410"/>
        <v/>
      </c>
      <c r="T2321" s="81" t="str">
        <f t="shared" si="403"/>
        <v/>
      </c>
      <c r="U2321" s="53" t="str">
        <f>IF(S2321="","",COUNTIF($S$7:S2321,"該当２"))</f>
        <v/>
      </c>
      <c r="V2321" s="56" t="str">
        <f t="shared" si="404"/>
        <v/>
      </c>
      <c r="W2321" s="81" t="str">
        <f t="shared" si="405"/>
        <v/>
      </c>
      <c r="X2321" s="53" t="str">
        <f>IF(V2321="","",COUNTIF($V$7:V2321,"該当３"))</f>
        <v/>
      </c>
    </row>
    <row r="2322" spans="1:24">
      <c r="A2322" s="4">
        <v>2021106001</v>
      </c>
      <c r="B2322" s="237">
        <v>20</v>
      </c>
      <c r="C2322" s="238">
        <v>211</v>
      </c>
      <c r="D2322" s="239">
        <v>6</v>
      </c>
      <c r="E2322" s="238">
        <v>1</v>
      </c>
      <c r="F2322" s="7" t="s">
        <v>511</v>
      </c>
      <c r="G2322" s="7" t="s">
        <v>2299</v>
      </c>
      <c r="H2322" s="7" t="s">
        <v>2329</v>
      </c>
      <c r="I2322" s="7" t="s">
        <v>2330</v>
      </c>
      <c r="K2322" s="52" t="str">
        <f t="shared" si="406"/>
        <v/>
      </c>
      <c r="L2322" s="81" t="str">
        <f t="shared" si="407"/>
        <v/>
      </c>
      <c r="M2322" s="53" t="str">
        <f>IF(K2322="","",COUNTIF($K$7:K2322,"ﾘｽﾄ１"))</f>
        <v/>
      </c>
      <c r="N2322" s="53" t="str">
        <f t="shared" si="408"/>
        <v/>
      </c>
      <c r="O2322" s="54" t="str">
        <f t="shared" si="409"/>
        <v/>
      </c>
      <c r="P2322" s="53" t="str">
        <f t="shared" si="400"/>
        <v/>
      </c>
      <c r="Q2322" s="52" t="str">
        <f t="shared" si="401"/>
        <v/>
      </c>
      <c r="R2322" s="55" t="str">
        <f t="shared" si="402"/>
        <v/>
      </c>
      <c r="S2322" s="52" t="str">
        <f t="shared" si="410"/>
        <v/>
      </c>
      <c r="T2322" s="81" t="str">
        <f t="shared" si="403"/>
        <v/>
      </c>
      <c r="U2322" s="53" t="str">
        <f>IF(S2322="","",COUNTIF($S$7:S2322,"該当２"))</f>
        <v/>
      </c>
      <c r="V2322" s="56" t="str">
        <f t="shared" si="404"/>
        <v/>
      </c>
      <c r="W2322" s="81" t="str">
        <f t="shared" si="405"/>
        <v/>
      </c>
      <c r="X2322" s="53" t="str">
        <f>IF(V2322="","",COUNTIF($V$7:V2322,"該当３"))</f>
        <v/>
      </c>
    </row>
    <row r="2323" spans="1:24">
      <c r="A2323" s="4">
        <v>2021106002</v>
      </c>
      <c r="B2323" s="237">
        <v>20</v>
      </c>
      <c r="C2323" s="238">
        <v>211</v>
      </c>
      <c r="D2323" s="239">
        <v>6</v>
      </c>
      <c r="E2323" s="238">
        <v>2</v>
      </c>
      <c r="F2323" s="7" t="s">
        <v>511</v>
      </c>
      <c r="G2323" s="7" t="s">
        <v>2299</v>
      </c>
      <c r="H2323" s="7" t="s">
        <v>2329</v>
      </c>
      <c r="I2323" s="7" t="s">
        <v>2331</v>
      </c>
      <c r="K2323" s="52" t="str">
        <f t="shared" si="406"/>
        <v/>
      </c>
      <c r="L2323" s="81" t="str">
        <f t="shared" si="407"/>
        <v/>
      </c>
      <c r="M2323" s="53" t="str">
        <f>IF(K2323="","",COUNTIF($K$7:K2323,"ﾘｽﾄ１"))</f>
        <v/>
      </c>
      <c r="N2323" s="53" t="str">
        <f t="shared" si="408"/>
        <v/>
      </c>
      <c r="O2323" s="54" t="str">
        <f t="shared" si="409"/>
        <v/>
      </c>
      <c r="P2323" s="53" t="str">
        <f t="shared" si="400"/>
        <v/>
      </c>
      <c r="Q2323" s="52" t="str">
        <f t="shared" si="401"/>
        <v/>
      </c>
      <c r="R2323" s="55" t="str">
        <f t="shared" si="402"/>
        <v/>
      </c>
      <c r="S2323" s="52" t="str">
        <f t="shared" si="410"/>
        <v/>
      </c>
      <c r="T2323" s="81" t="str">
        <f t="shared" si="403"/>
        <v/>
      </c>
      <c r="U2323" s="53" t="str">
        <f>IF(S2323="","",COUNTIF($S$7:S2323,"該当２"))</f>
        <v/>
      </c>
      <c r="V2323" s="56" t="str">
        <f t="shared" si="404"/>
        <v/>
      </c>
      <c r="W2323" s="81" t="str">
        <f t="shared" si="405"/>
        <v/>
      </c>
      <c r="X2323" s="53" t="str">
        <f>IF(V2323="","",COUNTIF($V$7:V2323,"該当３"))</f>
        <v/>
      </c>
    </row>
    <row r="2324" spans="1:24">
      <c r="A2324" s="4">
        <v>2021106003</v>
      </c>
      <c r="B2324" s="237">
        <v>20</v>
      </c>
      <c r="C2324" s="238">
        <v>211</v>
      </c>
      <c r="D2324" s="239">
        <v>6</v>
      </c>
      <c r="E2324" s="238">
        <v>3</v>
      </c>
      <c r="F2324" s="7" t="s">
        <v>511</v>
      </c>
      <c r="G2324" s="7" t="s">
        <v>2299</v>
      </c>
      <c r="H2324" s="7" t="s">
        <v>2329</v>
      </c>
      <c r="I2324" s="7" t="s">
        <v>2332</v>
      </c>
      <c r="K2324" s="52" t="str">
        <f t="shared" si="406"/>
        <v/>
      </c>
      <c r="L2324" s="81" t="str">
        <f t="shared" si="407"/>
        <v/>
      </c>
      <c r="M2324" s="53" t="str">
        <f>IF(K2324="","",COUNTIF($K$7:K2324,"ﾘｽﾄ１"))</f>
        <v/>
      </c>
      <c r="N2324" s="53" t="str">
        <f t="shared" si="408"/>
        <v/>
      </c>
      <c r="O2324" s="54" t="str">
        <f t="shared" si="409"/>
        <v/>
      </c>
      <c r="P2324" s="53" t="str">
        <f t="shared" si="400"/>
        <v/>
      </c>
      <c r="Q2324" s="52" t="str">
        <f t="shared" si="401"/>
        <v/>
      </c>
      <c r="R2324" s="55" t="str">
        <f t="shared" si="402"/>
        <v/>
      </c>
      <c r="S2324" s="52" t="str">
        <f t="shared" si="410"/>
        <v/>
      </c>
      <c r="T2324" s="81" t="str">
        <f t="shared" si="403"/>
        <v/>
      </c>
      <c r="U2324" s="53" t="str">
        <f>IF(S2324="","",COUNTIF($S$7:S2324,"該当２"))</f>
        <v/>
      </c>
      <c r="V2324" s="56" t="str">
        <f t="shared" si="404"/>
        <v/>
      </c>
      <c r="W2324" s="81" t="str">
        <f t="shared" si="405"/>
        <v/>
      </c>
      <c r="X2324" s="53" t="str">
        <f>IF(V2324="","",COUNTIF($V$7:V2324,"該当３"))</f>
        <v/>
      </c>
    </row>
    <row r="2325" spans="1:24">
      <c r="A2325" s="4">
        <v>2021106004</v>
      </c>
      <c r="B2325" s="237">
        <v>20</v>
      </c>
      <c r="C2325" s="238">
        <v>211</v>
      </c>
      <c r="D2325" s="239">
        <v>6</v>
      </c>
      <c r="E2325" s="238">
        <v>4</v>
      </c>
      <c r="F2325" s="7" t="s">
        <v>511</v>
      </c>
      <c r="G2325" s="7" t="s">
        <v>2299</v>
      </c>
      <c r="H2325" s="7" t="s">
        <v>2329</v>
      </c>
      <c r="I2325" s="7" t="s">
        <v>2333</v>
      </c>
      <c r="K2325" s="52" t="str">
        <f t="shared" si="406"/>
        <v/>
      </c>
      <c r="L2325" s="81" t="str">
        <f t="shared" si="407"/>
        <v/>
      </c>
      <c r="M2325" s="53" t="str">
        <f>IF(K2325="","",COUNTIF($K$7:K2325,"ﾘｽﾄ１"))</f>
        <v/>
      </c>
      <c r="N2325" s="53" t="str">
        <f t="shared" si="408"/>
        <v/>
      </c>
      <c r="O2325" s="54" t="str">
        <f t="shared" si="409"/>
        <v/>
      </c>
      <c r="P2325" s="53" t="str">
        <f t="shared" si="400"/>
        <v/>
      </c>
      <c r="Q2325" s="52" t="str">
        <f t="shared" si="401"/>
        <v/>
      </c>
      <c r="R2325" s="55" t="str">
        <f t="shared" si="402"/>
        <v/>
      </c>
      <c r="S2325" s="52" t="str">
        <f t="shared" si="410"/>
        <v/>
      </c>
      <c r="T2325" s="81" t="str">
        <f t="shared" si="403"/>
        <v/>
      </c>
      <c r="U2325" s="53" t="str">
        <f>IF(S2325="","",COUNTIF($S$7:S2325,"該当２"))</f>
        <v/>
      </c>
      <c r="V2325" s="56" t="str">
        <f t="shared" si="404"/>
        <v/>
      </c>
      <c r="W2325" s="81" t="str">
        <f t="shared" si="405"/>
        <v/>
      </c>
      <c r="X2325" s="53" t="str">
        <f>IF(V2325="","",COUNTIF($V$7:V2325,"該当３"))</f>
        <v/>
      </c>
    </row>
    <row r="2326" spans="1:24">
      <c r="A2326" s="4">
        <v>2021106005</v>
      </c>
      <c r="B2326" s="237">
        <v>20</v>
      </c>
      <c r="C2326" s="238">
        <v>211</v>
      </c>
      <c r="D2326" s="239">
        <v>6</v>
      </c>
      <c r="E2326" s="238">
        <v>5</v>
      </c>
      <c r="F2326" s="7" t="s">
        <v>511</v>
      </c>
      <c r="G2326" s="7" t="s">
        <v>2299</v>
      </c>
      <c r="H2326" s="7" t="s">
        <v>2329</v>
      </c>
      <c r="I2326" s="7" t="s">
        <v>2334</v>
      </c>
      <c r="K2326" s="52" t="str">
        <f t="shared" si="406"/>
        <v/>
      </c>
      <c r="L2326" s="81" t="str">
        <f t="shared" si="407"/>
        <v/>
      </c>
      <c r="M2326" s="53" t="str">
        <f>IF(K2326="","",COUNTIF($K$7:K2326,"ﾘｽﾄ１"))</f>
        <v/>
      </c>
      <c r="N2326" s="53" t="str">
        <f t="shared" si="408"/>
        <v/>
      </c>
      <c r="O2326" s="54" t="str">
        <f t="shared" si="409"/>
        <v/>
      </c>
      <c r="P2326" s="53" t="str">
        <f t="shared" si="400"/>
        <v/>
      </c>
      <c r="Q2326" s="52" t="str">
        <f t="shared" si="401"/>
        <v/>
      </c>
      <c r="R2326" s="55" t="str">
        <f t="shared" si="402"/>
        <v/>
      </c>
      <c r="S2326" s="52" t="str">
        <f t="shared" si="410"/>
        <v/>
      </c>
      <c r="T2326" s="81" t="str">
        <f t="shared" si="403"/>
        <v/>
      </c>
      <c r="U2326" s="53" t="str">
        <f>IF(S2326="","",COUNTIF($S$7:S2326,"該当２"))</f>
        <v/>
      </c>
      <c r="V2326" s="56" t="str">
        <f t="shared" si="404"/>
        <v/>
      </c>
      <c r="W2326" s="81" t="str">
        <f t="shared" si="405"/>
        <v/>
      </c>
      <c r="X2326" s="53" t="str">
        <f>IF(V2326="","",COUNTIF($V$7:V2326,"該当３"))</f>
        <v/>
      </c>
    </row>
    <row r="2327" spans="1:24">
      <c r="A2327" s="4">
        <v>2021107000</v>
      </c>
      <c r="B2327" s="237">
        <v>20</v>
      </c>
      <c r="C2327" s="238">
        <v>211</v>
      </c>
      <c r="D2327" s="239">
        <v>7</v>
      </c>
      <c r="E2327" s="238">
        <v>0</v>
      </c>
      <c r="F2327" s="7" t="s">
        <v>511</v>
      </c>
      <c r="G2327" s="7" t="s">
        <v>2299</v>
      </c>
      <c r="H2327" s="7" t="s">
        <v>2335</v>
      </c>
      <c r="K2327" s="52" t="str">
        <f t="shared" si="406"/>
        <v/>
      </c>
      <c r="L2327" s="81" t="str">
        <f t="shared" si="407"/>
        <v/>
      </c>
      <c r="M2327" s="53" t="str">
        <f>IF(K2327="","",COUNTIF($K$7:K2327,"ﾘｽﾄ１"))</f>
        <v/>
      </c>
      <c r="N2327" s="53" t="str">
        <f t="shared" si="408"/>
        <v/>
      </c>
      <c r="O2327" s="54" t="str">
        <f t="shared" si="409"/>
        <v/>
      </c>
      <c r="P2327" s="53" t="str">
        <f t="shared" si="400"/>
        <v/>
      </c>
      <c r="Q2327" s="52" t="str">
        <f t="shared" si="401"/>
        <v/>
      </c>
      <c r="R2327" s="55" t="str">
        <f t="shared" si="402"/>
        <v/>
      </c>
      <c r="S2327" s="52" t="str">
        <f t="shared" si="410"/>
        <v/>
      </c>
      <c r="T2327" s="81" t="str">
        <f t="shared" si="403"/>
        <v/>
      </c>
      <c r="U2327" s="53" t="str">
        <f>IF(S2327="","",COUNTIF($S$7:S2327,"該当２"))</f>
        <v/>
      </c>
      <c r="V2327" s="56" t="str">
        <f t="shared" si="404"/>
        <v/>
      </c>
      <c r="W2327" s="81" t="str">
        <f t="shared" si="405"/>
        <v/>
      </c>
      <c r="X2327" s="53" t="str">
        <f>IF(V2327="","",COUNTIF($V$7:V2327,"該当３"))</f>
        <v/>
      </c>
    </row>
    <row r="2328" spans="1:24">
      <c r="A2328" s="4">
        <v>2021107001</v>
      </c>
      <c r="B2328" s="237">
        <v>20</v>
      </c>
      <c r="C2328" s="238">
        <v>211</v>
      </c>
      <c r="D2328" s="239">
        <v>7</v>
      </c>
      <c r="E2328" s="238">
        <v>1</v>
      </c>
      <c r="F2328" s="7" t="s">
        <v>511</v>
      </c>
      <c r="G2328" s="7" t="s">
        <v>2299</v>
      </c>
      <c r="H2328" s="7" t="s">
        <v>2335</v>
      </c>
      <c r="I2328" s="7" t="s">
        <v>313</v>
      </c>
      <c r="K2328" s="52" t="str">
        <f t="shared" si="406"/>
        <v/>
      </c>
      <c r="L2328" s="81" t="str">
        <f t="shared" si="407"/>
        <v/>
      </c>
      <c r="M2328" s="53" t="str">
        <f>IF(K2328="","",COUNTIF($K$7:K2328,"ﾘｽﾄ１"))</f>
        <v/>
      </c>
      <c r="N2328" s="53" t="str">
        <f t="shared" si="408"/>
        <v/>
      </c>
      <c r="O2328" s="54" t="str">
        <f t="shared" si="409"/>
        <v/>
      </c>
      <c r="P2328" s="53" t="str">
        <f t="shared" si="400"/>
        <v/>
      </c>
      <c r="Q2328" s="52" t="str">
        <f t="shared" si="401"/>
        <v/>
      </c>
      <c r="R2328" s="55" t="str">
        <f t="shared" si="402"/>
        <v/>
      </c>
      <c r="S2328" s="52" t="str">
        <f t="shared" si="410"/>
        <v/>
      </c>
      <c r="T2328" s="81" t="str">
        <f t="shared" si="403"/>
        <v/>
      </c>
      <c r="U2328" s="53" t="str">
        <f>IF(S2328="","",COUNTIF($S$7:S2328,"該当２"))</f>
        <v/>
      </c>
      <c r="V2328" s="56" t="str">
        <f t="shared" si="404"/>
        <v/>
      </c>
      <c r="W2328" s="81" t="str">
        <f t="shared" si="405"/>
        <v/>
      </c>
      <c r="X2328" s="53" t="str">
        <f>IF(V2328="","",COUNTIF($V$7:V2328,"該当３"))</f>
        <v/>
      </c>
    </row>
    <row r="2329" spans="1:24">
      <c r="A2329" s="4">
        <v>2021107002</v>
      </c>
      <c r="B2329" s="237">
        <v>20</v>
      </c>
      <c r="C2329" s="238">
        <v>211</v>
      </c>
      <c r="D2329" s="239">
        <v>7</v>
      </c>
      <c r="E2329" s="238">
        <v>2</v>
      </c>
      <c r="F2329" s="7" t="s">
        <v>511</v>
      </c>
      <c r="G2329" s="7" t="s">
        <v>2299</v>
      </c>
      <c r="H2329" s="7" t="s">
        <v>2335</v>
      </c>
      <c r="I2329" s="7" t="s">
        <v>554</v>
      </c>
      <c r="K2329" s="52" t="str">
        <f t="shared" si="406"/>
        <v/>
      </c>
      <c r="L2329" s="81" t="str">
        <f t="shared" si="407"/>
        <v/>
      </c>
      <c r="M2329" s="53" t="str">
        <f>IF(K2329="","",COUNTIF($K$7:K2329,"ﾘｽﾄ１"))</f>
        <v/>
      </c>
      <c r="N2329" s="53" t="str">
        <f t="shared" si="408"/>
        <v/>
      </c>
      <c r="O2329" s="54" t="str">
        <f t="shared" si="409"/>
        <v/>
      </c>
      <c r="P2329" s="53" t="str">
        <f t="shared" si="400"/>
        <v/>
      </c>
      <c r="Q2329" s="52" t="str">
        <f t="shared" si="401"/>
        <v/>
      </c>
      <c r="R2329" s="55" t="str">
        <f t="shared" si="402"/>
        <v/>
      </c>
      <c r="S2329" s="52" t="str">
        <f t="shared" si="410"/>
        <v/>
      </c>
      <c r="T2329" s="81" t="str">
        <f t="shared" si="403"/>
        <v/>
      </c>
      <c r="U2329" s="53" t="str">
        <f>IF(S2329="","",COUNTIF($S$7:S2329,"該当２"))</f>
        <v/>
      </c>
      <c r="V2329" s="56" t="str">
        <f t="shared" si="404"/>
        <v/>
      </c>
      <c r="W2329" s="81" t="str">
        <f t="shared" si="405"/>
        <v/>
      </c>
      <c r="X2329" s="53" t="str">
        <f>IF(V2329="","",COUNTIF($V$7:V2329,"該当３"))</f>
        <v/>
      </c>
    </row>
    <row r="2330" spans="1:24">
      <c r="A2330" s="4">
        <v>2021107003</v>
      </c>
      <c r="B2330" s="237">
        <v>20</v>
      </c>
      <c r="C2330" s="238">
        <v>211</v>
      </c>
      <c r="D2330" s="239">
        <v>7</v>
      </c>
      <c r="E2330" s="238">
        <v>3</v>
      </c>
      <c r="F2330" s="7" t="s">
        <v>511</v>
      </c>
      <c r="G2330" s="7" t="s">
        <v>2299</v>
      </c>
      <c r="H2330" s="7" t="s">
        <v>2335</v>
      </c>
      <c r="I2330" s="7" t="s">
        <v>855</v>
      </c>
      <c r="K2330" s="52" t="str">
        <f t="shared" si="406"/>
        <v/>
      </c>
      <c r="L2330" s="81" t="str">
        <f t="shared" si="407"/>
        <v/>
      </c>
      <c r="M2330" s="53" t="str">
        <f>IF(K2330="","",COUNTIF($K$7:K2330,"ﾘｽﾄ１"))</f>
        <v/>
      </c>
      <c r="N2330" s="53" t="str">
        <f t="shared" si="408"/>
        <v/>
      </c>
      <c r="O2330" s="54" t="str">
        <f t="shared" si="409"/>
        <v/>
      </c>
      <c r="P2330" s="53" t="str">
        <f t="shared" si="400"/>
        <v/>
      </c>
      <c r="Q2330" s="52" t="str">
        <f t="shared" si="401"/>
        <v/>
      </c>
      <c r="R2330" s="55" t="str">
        <f t="shared" si="402"/>
        <v/>
      </c>
      <c r="S2330" s="52" t="str">
        <f t="shared" si="410"/>
        <v/>
      </c>
      <c r="T2330" s="81" t="str">
        <f t="shared" si="403"/>
        <v/>
      </c>
      <c r="U2330" s="53" t="str">
        <f>IF(S2330="","",COUNTIF($S$7:S2330,"該当２"))</f>
        <v/>
      </c>
      <c r="V2330" s="56" t="str">
        <f t="shared" si="404"/>
        <v/>
      </c>
      <c r="W2330" s="81" t="str">
        <f t="shared" si="405"/>
        <v/>
      </c>
      <c r="X2330" s="53" t="str">
        <f>IF(V2330="","",COUNTIF($V$7:V2330,"該当３"))</f>
        <v/>
      </c>
    </row>
    <row r="2331" spans="1:24">
      <c r="A2331" s="4">
        <v>2021107004</v>
      </c>
      <c r="B2331" s="237">
        <v>20</v>
      </c>
      <c r="C2331" s="238">
        <v>211</v>
      </c>
      <c r="D2331" s="239">
        <v>7</v>
      </c>
      <c r="E2331" s="238">
        <v>4</v>
      </c>
      <c r="F2331" s="7" t="s">
        <v>511</v>
      </c>
      <c r="G2331" s="7" t="s">
        <v>2299</v>
      </c>
      <c r="H2331" s="7" t="s">
        <v>2335</v>
      </c>
      <c r="I2331" s="7" t="s">
        <v>331</v>
      </c>
      <c r="K2331" s="52" t="str">
        <f t="shared" si="406"/>
        <v/>
      </c>
      <c r="L2331" s="81" t="str">
        <f t="shared" si="407"/>
        <v/>
      </c>
      <c r="M2331" s="53" t="str">
        <f>IF(K2331="","",COUNTIF($K$7:K2331,"ﾘｽﾄ１"))</f>
        <v/>
      </c>
      <c r="N2331" s="53" t="str">
        <f t="shared" si="408"/>
        <v/>
      </c>
      <c r="O2331" s="54" t="str">
        <f t="shared" si="409"/>
        <v/>
      </c>
      <c r="P2331" s="53" t="str">
        <f t="shared" si="400"/>
        <v/>
      </c>
      <c r="Q2331" s="52" t="str">
        <f t="shared" si="401"/>
        <v/>
      </c>
      <c r="R2331" s="55" t="str">
        <f t="shared" si="402"/>
        <v/>
      </c>
      <c r="S2331" s="52" t="str">
        <f t="shared" si="410"/>
        <v/>
      </c>
      <c r="T2331" s="81" t="str">
        <f t="shared" si="403"/>
        <v/>
      </c>
      <c r="U2331" s="53" t="str">
        <f>IF(S2331="","",COUNTIF($S$7:S2331,"該当２"))</f>
        <v/>
      </c>
      <c r="V2331" s="56" t="str">
        <f t="shared" si="404"/>
        <v/>
      </c>
      <c r="W2331" s="81" t="str">
        <f t="shared" si="405"/>
        <v/>
      </c>
      <c r="X2331" s="53" t="str">
        <f>IF(V2331="","",COUNTIF($V$7:V2331,"該当３"))</f>
        <v/>
      </c>
    </row>
    <row r="2332" spans="1:24">
      <c r="A2332" s="4">
        <v>2021107005</v>
      </c>
      <c r="B2332" s="237">
        <v>20</v>
      </c>
      <c r="C2332" s="238">
        <v>211</v>
      </c>
      <c r="D2332" s="239">
        <v>7</v>
      </c>
      <c r="E2332" s="238">
        <v>5</v>
      </c>
      <c r="F2332" s="7" t="s">
        <v>511</v>
      </c>
      <c r="G2332" s="7" t="s">
        <v>2299</v>
      </c>
      <c r="H2332" s="7" t="s">
        <v>2335</v>
      </c>
      <c r="I2332" s="7" t="s">
        <v>2336</v>
      </c>
      <c r="K2332" s="52" t="str">
        <f t="shared" si="406"/>
        <v/>
      </c>
      <c r="L2332" s="81" t="str">
        <f t="shared" si="407"/>
        <v/>
      </c>
      <c r="M2332" s="53" t="str">
        <f>IF(K2332="","",COUNTIF($K$7:K2332,"ﾘｽﾄ１"))</f>
        <v/>
      </c>
      <c r="N2332" s="53" t="str">
        <f t="shared" si="408"/>
        <v/>
      </c>
      <c r="O2332" s="54" t="str">
        <f t="shared" si="409"/>
        <v/>
      </c>
      <c r="P2332" s="53" t="str">
        <f t="shared" si="400"/>
        <v/>
      </c>
      <c r="Q2332" s="52" t="str">
        <f t="shared" si="401"/>
        <v/>
      </c>
      <c r="R2332" s="55" t="str">
        <f t="shared" si="402"/>
        <v/>
      </c>
      <c r="S2332" s="52" t="str">
        <f t="shared" si="410"/>
        <v/>
      </c>
      <c r="T2332" s="81" t="str">
        <f t="shared" si="403"/>
        <v/>
      </c>
      <c r="U2332" s="53" t="str">
        <f>IF(S2332="","",COUNTIF($S$7:S2332,"該当２"))</f>
        <v/>
      </c>
      <c r="V2332" s="56" t="str">
        <f t="shared" si="404"/>
        <v/>
      </c>
      <c r="W2332" s="81" t="str">
        <f t="shared" si="405"/>
        <v/>
      </c>
      <c r="X2332" s="53" t="str">
        <f>IF(V2332="","",COUNTIF($V$7:V2332,"該当３"))</f>
        <v/>
      </c>
    </row>
    <row r="2333" spans="1:24">
      <c r="A2333" s="4">
        <v>2021107006</v>
      </c>
      <c r="B2333" s="237">
        <v>20</v>
      </c>
      <c r="C2333" s="238">
        <v>211</v>
      </c>
      <c r="D2333" s="239">
        <v>7</v>
      </c>
      <c r="E2333" s="238">
        <v>6</v>
      </c>
      <c r="F2333" s="7" t="s">
        <v>511</v>
      </c>
      <c r="G2333" s="7" t="s">
        <v>2299</v>
      </c>
      <c r="H2333" s="7" t="s">
        <v>2335</v>
      </c>
      <c r="I2333" s="7" t="s">
        <v>2337</v>
      </c>
      <c r="K2333" s="52" t="str">
        <f t="shared" si="406"/>
        <v/>
      </c>
      <c r="L2333" s="81" t="str">
        <f t="shared" si="407"/>
        <v/>
      </c>
      <c r="M2333" s="53" t="str">
        <f>IF(K2333="","",COUNTIF($K$7:K2333,"ﾘｽﾄ１"))</f>
        <v/>
      </c>
      <c r="N2333" s="53" t="str">
        <f t="shared" si="408"/>
        <v/>
      </c>
      <c r="O2333" s="54" t="str">
        <f t="shared" si="409"/>
        <v/>
      </c>
      <c r="P2333" s="53" t="str">
        <f t="shared" si="400"/>
        <v/>
      </c>
      <c r="Q2333" s="52" t="str">
        <f t="shared" si="401"/>
        <v/>
      </c>
      <c r="R2333" s="55" t="str">
        <f t="shared" si="402"/>
        <v/>
      </c>
      <c r="S2333" s="52" t="str">
        <f t="shared" si="410"/>
        <v/>
      </c>
      <c r="T2333" s="81" t="str">
        <f t="shared" si="403"/>
        <v/>
      </c>
      <c r="U2333" s="53" t="str">
        <f>IF(S2333="","",COUNTIF($S$7:S2333,"該当２"))</f>
        <v/>
      </c>
      <c r="V2333" s="56" t="str">
        <f t="shared" si="404"/>
        <v/>
      </c>
      <c r="W2333" s="81" t="str">
        <f t="shared" si="405"/>
        <v/>
      </c>
      <c r="X2333" s="53" t="str">
        <f>IF(V2333="","",COUNTIF($V$7:V2333,"該当３"))</f>
        <v/>
      </c>
    </row>
    <row r="2334" spans="1:24">
      <c r="A2334" s="4">
        <v>2021107007</v>
      </c>
      <c r="B2334" s="237">
        <v>20</v>
      </c>
      <c r="C2334" s="238">
        <v>211</v>
      </c>
      <c r="D2334" s="239">
        <v>7</v>
      </c>
      <c r="E2334" s="238">
        <v>7</v>
      </c>
      <c r="F2334" s="7" t="s">
        <v>511</v>
      </c>
      <c r="G2334" s="7" t="s">
        <v>2299</v>
      </c>
      <c r="H2334" s="7" t="s">
        <v>2335</v>
      </c>
      <c r="I2334" s="7" t="s">
        <v>2338</v>
      </c>
      <c r="K2334" s="52" t="str">
        <f t="shared" si="406"/>
        <v/>
      </c>
      <c r="L2334" s="81" t="str">
        <f t="shared" si="407"/>
        <v/>
      </c>
      <c r="M2334" s="53" t="str">
        <f>IF(K2334="","",COUNTIF($K$7:K2334,"ﾘｽﾄ１"))</f>
        <v/>
      </c>
      <c r="N2334" s="53" t="str">
        <f t="shared" si="408"/>
        <v/>
      </c>
      <c r="O2334" s="54" t="str">
        <f t="shared" si="409"/>
        <v/>
      </c>
      <c r="P2334" s="53" t="str">
        <f t="shared" si="400"/>
        <v/>
      </c>
      <c r="Q2334" s="52" t="str">
        <f t="shared" si="401"/>
        <v/>
      </c>
      <c r="R2334" s="55" t="str">
        <f t="shared" si="402"/>
        <v/>
      </c>
      <c r="S2334" s="52" t="str">
        <f t="shared" si="410"/>
        <v/>
      </c>
      <c r="T2334" s="81" t="str">
        <f t="shared" si="403"/>
        <v/>
      </c>
      <c r="U2334" s="53" t="str">
        <f>IF(S2334="","",COUNTIF($S$7:S2334,"該当２"))</f>
        <v/>
      </c>
      <c r="V2334" s="56" t="str">
        <f t="shared" si="404"/>
        <v/>
      </c>
      <c r="W2334" s="81" t="str">
        <f t="shared" si="405"/>
        <v/>
      </c>
      <c r="X2334" s="53" t="str">
        <f>IF(V2334="","",COUNTIF($V$7:V2334,"該当３"))</f>
        <v/>
      </c>
    </row>
    <row r="2335" spans="1:24">
      <c r="A2335" s="4">
        <v>2021107008</v>
      </c>
      <c r="B2335" s="237">
        <v>20</v>
      </c>
      <c r="C2335" s="238">
        <v>211</v>
      </c>
      <c r="D2335" s="239">
        <v>7</v>
      </c>
      <c r="E2335" s="238">
        <v>8</v>
      </c>
      <c r="F2335" s="7" t="s">
        <v>511</v>
      </c>
      <c r="G2335" s="7" t="s">
        <v>2299</v>
      </c>
      <c r="H2335" s="7" t="s">
        <v>2335</v>
      </c>
      <c r="I2335" s="7" t="s">
        <v>2339</v>
      </c>
      <c r="K2335" s="52" t="str">
        <f t="shared" si="406"/>
        <v/>
      </c>
      <c r="L2335" s="81" t="str">
        <f t="shared" si="407"/>
        <v/>
      </c>
      <c r="M2335" s="53" t="str">
        <f>IF(K2335="","",COUNTIF($K$7:K2335,"ﾘｽﾄ１"))</f>
        <v/>
      </c>
      <c r="N2335" s="53" t="str">
        <f t="shared" si="408"/>
        <v/>
      </c>
      <c r="O2335" s="54" t="str">
        <f t="shared" si="409"/>
        <v/>
      </c>
      <c r="P2335" s="53" t="str">
        <f t="shared" si="400"/>
        <v/>
      </c>
      <c r="Q2335" s="52" t="str">
        <f t="shared" si="401"/>
        <v/>
      </c>
      <c r="R2335" s="55" t="str">
        <f t="shared" si="402"/>
        <v/>
      </c>
      <c r="S2335" s="52" t="str">
        <f t="shared" si="410"/>
        <v/>
      </c>
      <c r="T2335" s="81" t="str">
        <f t="shared" si="403"/>
        <v/>
      </c>
      <c r="U2335" s="53" t="str">
        <f>IF(S2335="","",COUNTIF($S$7:S2335,"該当２"))</f>
        <v/>
      </c>
      <c r="V2335" s="56" t="str">
        <f t="shared" si="404"/>
        <v/>
      </c>
      <c r="W2335" s="81" t="str">
        <f t="shared" si="405"/>
        <v/>
      </c>
      <c r="X2335" s="53" t="str">
        <f>IF(V2335="","",COUNTIF($V$7:V2335,"該当３"))</f>
        <v/>
      </c>
    </row>
    <row r="2336" spans="1:24">
      <c r="A2336" s="4">
        <v>2021108000</v>
      </c>
      <c r="B2336" s="237">
        <v>20</v>
      </c>
      <c r="C2336" s="238">
        <v>211</v>
      </c>
      <c r="D2336" s="239">
        <v>8</v>
      </c>
      <c r="E2336" s="238">
        <v>0</v>
      </c>
      <c r="F2336" s="7" t="s">
        <v>511</v>
      </c>
      <c r="G2336" s="7" t="s">
        <v>2299</v>
      </c>
      <c r="H2336" s="7" t="s">
        <v>2340</v>
      </c>
      <c r="K2336" s="52" t="str">
        <f t="shared" si="406"/>
        <v/>
      </c>
      <c r="L2336" s="81" t="str">
        <f t="shared" si="407"/>
        <v/>
      </c>
      <c r="M2336" s="53" t="str">
        <f>IF(K2336="","",COUNTIF($K$7:K2336,"ﾘｽﾄ１"))</f>
        <v/>
      </c>
      <c r="N2336" s="53" t="str">
        <f t="shared" si="408"/>
        <v/>
      </c>
      <c r="O2336" s="54" t="str">
        <f t="shared" si="409"/>
        <v/>
      </c>
      <c r="P2336" s="53" t="str">
        <f t="shared" si="400"/>
        <v/>
      </c>
      <c r="Q2336" s="52" t="str">
        <f t="shared" si="401"/>
        <v/>
      </c>
      <c r="R2336" s="55" t="str">
        <f t="shared" si="402"/>
        <v/>
      </c>
      <c r="S2336" s="52" t="str">
        <f t="shared" si="410"/>
        <v/>
      </c>
      <c r="T2336" s="81" t="str">
        <f t="shared" si="403"/>
        <v/>
      </c>
      <c r="U2336" s="53" t="str">
        <f>IF(S2336="","",COUNTIF($S$7:S2336,"該当２"))</f>
        <v/>
      </c>
      <c r="V2336" s="56" t="str">
        <f t="shared" si="404"/>
        <v/>
      </c>
      <c r="W2336" s="81" t="str">
        <f t="shared" si="405"/>
        <v/>
      </c>
      <c r="X2336" s="53" t="str">
        <f>IF(V2336="","",COUNTIF($V$7:V2336,"該当３"))</f>
        <v/>
      </c>
    </row>
    <row r="2337" spans="1:24">
      <c r="A2337" s="4">
        <v>2021108001</v>
      </c>
      <c r="B2337" s="237">
        <v>20</v>
      </c>
      <c r="C2337" s="238">
        <v>211</v>
      </c>
      <c r="D2337" s="239">
        <v>8</v>
      </c>
      <c r="E2337" s="238">
        <v>1</v>
      </c>
      <c r="F2337" s="7" t="s">
        <v>511</v>
      </c>
      <c r="G2337" s="7" t="s">
        <v>2299</v>
      </c>
      <c r="H2337" s="7" t="s">
        <v>2340</v>
      </c>
      <c r="I2337" s="7" t="s">
        <v>497</v>
      </c>
      <c r="K2337" s="52" t="str">
        <f t="shared" si="406"/>
        <v/>
      </c>
      <c r="L2337" s="81" t="str">
        <f t="shared" si="407"/>
        <v/>
      </c>
      <c r="M2337" s="53" t="str">
        <f>IF(K2337="","",COUNTIF($K$7:K2337,"ﾘｽﾄ１"))</f>
        <v/>
      </c>
      <c r="N2337" s="53" t="str">
        <f t="shared" si="408"/>
        <v/>
      </c>
      <c r="O2337" s="54" t="str">
        <f t="shared" si="409"/>
        <v/>
      </c>
      <c r="P2337" s="53" t="str">
        <f t="shared" si="400"/>
        <v/>
      </c>
      <c r="Q2337" s="52" t="str">
        <f t="shared" si="401"/>
        <v/>
      </c>
      <c r="R2337" s="55" t="str">
        <f t="shared" si="402"/>
        <v/>
      </c>
      <c r="S2337" s="52" t="str">
        <f t="shared" si="410"/>
        <v/>
      </c>
      <c r="T2337" s="81" t="str">
        <f t="shared" si="403"/>
        <v/>
      </c>
      <c r="U2337" s="53" t="str">
        <f>IF(S2337="","",COUNTIF($S$7:S2337,"該当２"))</f>
        <v/>
      </c>
      <c r="V2337" s="56" t="str">
        <f t="shared" si="404"/>
        <v/>
      </c>
      <c r="W2337" s="81" t="str">
        <f t="shared" si="405"/>
        <v/>
      </c>
      <c r="X2337" s="53" t="str">
        <f>IF(V2337="","",COUNTIF($V$7:V2337,"該当３"))</f>
        <v/>
      </c>
    </row>
    <row r="2338" spans="1:24">
      <c r="A2338" s="4">
        <v>2021108002</v>
      </c>
      <c r="B2338" s="237">
        <v>20</v>
      </c>
      <c r="C2338" s="238">
        <v>211</v>
      </c>
      <c r="D2338" s="239">
        <v>8</v>
      </c>
      <c r="E2338" s="238">
        <v>2</v>
      </c>
      <c r="F2338" s="7" t="s">
        <v>511</v>
      </c>
      <c r="G2338" s="7" t="s">
        <v>2299</v>
      </c>
      <c r="H2338" s="7" t="s">
        <v>2340</v>
      </c>
      <c r="I2338" s="7" t="s">
        <v>717</v>
      </c>
      <c r="K2338" s="52" t="str">
        <f t="shared" si="406"/>
        <v/>
      </c>
      <c r="L2338" s="81" t="str">
        <f t="shared" si="407"/>
        <v/>
      </c>
      <c r="M2338" s="53" t="str">
        <f>IF(K2338="","",COUNTIF($K$7:K2338,"ﾘｽﾄ１"))</f>
        <v/>
      </c>
      <c r="N2338" s="53" t="str">
        <f t="shared" si="408"/>
        <v/>
      </c>
      <c r="O2338" s="54" t="str">
        <f t="shared" si="409"/>
        <v/>
      </c>
      <c r="P2338" s="53" t="str">
        <f t="shared" si="400"/>
        <v/>
      </c>
      <c r="Q2338" s="52" t="str">
        <f t="shared" si="401"/>
        <v/>
      </c>
      <c r="R2338" s="55" t="str">
        <f t="shared" si="402"/>
        <v/>
      </c>
      <c r="S2338" s="52" t="str">
        <f t="shared" si="410"/>
        <v/>
      </c>
      <c r="T2338" s="81" t="str">
        <f t="shared" si="403"/>
        <v/>
      </c>
      <c r="U2338" s="53" t="str">
        <f>IF(S2338="","",COUNTIF($S$7:S2338,"該当２"))</f>
        <v/>
      </c>
      <c r="V2338" s="56" t="str">
        <f t="shared" si="404"/>
        <v/>
      </c>
      <c r="W2338" s="81" t="str">
        <f t="shared" si="405"/>
        <v/>
      </c>
      <c r="X2338" s="53" t="str">
        <f>IF(V2338="","",COUNTIF($V$7:V2338,"該当３"))</f>
        <v/>
      </c>
    </row>
    <row r="2339" spans="1:24">
      <c r="A2339" s="4">
        <v>2021108003</v>
      </c>
      <c r="B2339" s="237">
        <v>20</v>
      </c>
      <c r="C2339" s="238">
        <v>211</v>
      </c>
      <c r="D2339" s="239">
        <v>8</v>
      </c>
      <c r="E2339" s="238">
        <v>3</v>
      </c>
      <c r="F2339" s="7" t="s">
        <v>511</v>
      </c>
      <c r="G2339" s="7" t="s">
        <v>2299</v>
      </c>
      <c r="H2339" s="7" t="s">
        <v>2340</v>
      </c>
      <c r="I2339" s="7" t="s">
        <v>2341</v>
      </c>
      <c r="K2339" s="52" t="str">
        <f t="shared" si="406"/>
        <v/>
      </c>
      <c r="L2339" s="81" t="str">
        <f t="shared" si="407"/>
        <v/>
      </c>
      <c r="M2339" s="53" t="str">
        <f>IF(K2339="","",COUNTIF($K$7:K2339,"ﾘｽﾄ１"))</f>
        <v/>
      </c>
      <c r="N2339" s="53" t="str">
        <f t="shared" si="408"/>
        <v/>
      </c>
      <c r="O2339" s="54" t="str">
        <f t="shared" si="409"/>
        <v/>
      </c>
      <c r="P2339" s="53" t="str">
        <f t="shared" si="400"/>
        <v/>
      </c>
      <c r="Q2339" s="52" t="str">
        <f t="shared" si="401"/>
        <v/>
      </c>
      <c r="R2339" s="55" t="str">
        <f t="shared" si="402"/>
        <v/>
      </c>
      <c r="S2339" s="52" t="str">
        <f t="shared" si="410"/>
        <v/>
      </c>
      <c r="T2339" s="81" t="str">
        <f t="shared" si="403"/>
        <v/>
      </c>
      <c r="U2339" s="53" t="str">
        <f>IF(S2339="","",COUNTIF($S$7:S2339,"該当２"))</f>
        <v/>
      </c>
      <c r="V2339" s="56" t="str">
        <f t="shared" si="404"/>
        <v/>
      </c>
      <c r="W2339" s="81" t="str">
        <f t="shared" si="405"/>
        <v/>
      </c>
      <c r="X2339" s="53" t="str">
        <f>IF(V2339="","",COUNTIF($V$7:V2339,"該当３"))</f>
        <v/>
      </c>
    </row>
    <row r="2340" spans="1:24">
      <c r="A2340" s="4">
        <v>2021109000</v>
      </c>
      <c r="B2340" s="237">
        <v>20</v>
      </c>
      <c r="C2340" s="238">
        <v>211</v>
      </c>
      <c r="D2340" s="239">
        <v>9</v>
      </c>
      <c r="E2340" s="238">
        <v>0</v>
      </c>
      <c r="F2340" s="7" t="s">
        <v>511</v>
      </c>
      <c r="G2340" s="7" t="s">
        <v>2299</v>
      </c>
      <c r="H2340" s="7" t="s">
        <v>2342</v>
      </c>
      <c r="K2340" s="52" t="str">
        <f t="shared" si="406"/>
        <v/>
      </c>
      <c r="L2340" s="81" t="str">
        <f t="shared" si="407"/>
        <v/>
      </c>
      <c r="M2340" s="53" t="str">
        <f>IF(K2340="","",COUNTIF($K$7:K2340,"ﾘｽﾄ１"))</f>
        <v/>
      </c>
      <c r="N2340" s="53" t="str">
        <f t="shared" si="408"/>
        <v/>
      </c>
      <c r="O2340" s="54" t="str">
        <f t="shared" si="409"/>
        <v/>
      </c>
      <c r="P2340" s="53" t="str">
        <f t="shared" si="400"/>
        <v/>
      </c>
      <c r="Q2340" s="52" t="str">
        <f t="shared" si="401"/>
        <v/>
      </c>
      <c r="R2340" s="55" t="str">
        <f t="shared" si="402"/>
        <v/>
      </c>
      <c r="S2340" s="52" t="str">
        <f t="shared" si="410"/>
        <v/>
      </c>
      <c r="T2340" s="81" t="str">
        <f t="shared" si="403"/>
        <v/>
      </c>
      <c r="U2340" s="53" t="str">
        <f>IF(S2340="","",COUNTIF($S$7:S2340,"該当２"))</f>
        <v/>
      </c>
      <c r="V2340" s="56" t="str">
        <f t="shared" si="404"/>
        <v/>
      </c>
      <c r="W2340" s="81" t="str">
        <f t="shared" si="405"/>
        <v/>
      </c>
      <c r="X2340" s="53" t="str">
        <f>IF(V2340="","",COUNTIF($V$7:V2340,"該当３"))</f>
        <v/>
      </c>
    </row>
    <row r="2341" spans="1:24">
      <c r="A2341" s="4">
        <v>2021109001</v>
      </c>
      <c r="B2341" s="237">
        <v>20</v>
      </c>
      <c r="C2341" s="238">
        <v>211</v>
      </c>
      <c r="D2341" s="239">
        <v>9</v>
      </c>
      <c r="E2341" s="238">
        <v>1</v>
      </c>
      <c r="F2341" s="7" t="s">
        <v>511</v>
      </c>
      <c r="G2341" s="7" t="s">
        <v>2299</v>
      </c>
      <c r="H2341" s="7" t="s">
        <v>2342</v>
      </c>
      <c r="I2341" s="7" t="s">
        <v>690</v>
      </c>
      <c r="K2341" s="52" t="str">
        <f t="shared" si="406"/>
        <v/>
      </c>
      <c r="L2341" s="81" t="str">
        <f t="shared" si="407"/>
        <v/>
      </c>
      <c r="M2341" s="53" t="str">
        <f>IF(K2341="","",COUNTIF($K$7:K2341,"ﾘｽﾄ１"))</f>
        <v/>
      </c>
      <c r="N2341" s="53" t="str">
        <f t="shared" si="408"/>
        <v/>
      </c>
      <c r="O2341" s="54" t="str">
        <f t="shared" si="409"/>
        <v/>
      </c>
      <c r="P2341" s="53" t="str">
        <f t="shared" si="400"/>
        <v/>
      </c>
      <c r="Q2341" s="52" t="str">
        <f t="shared" si="401"/>
        <v/>
      </c>
      <c r="R2341" s="55" t="str">
        <f t="shared" si="402"/>
        <v/>
      </c>
      <c r="S2341" s="52" t="str">
        <f t="shared" si="410"/>
        <v/>
      </c>
      <c r="T2341" s="81" t="str">
        <f t="shared" si="403"/>
        <v/>
      </c>
      <c r="U2341" s="53" t="str">
        <f>IF(S2341="","",COUNTIF($S$7:S2341,"該当２"))</f>
        <v/>
      </c>
      <c r="V2341" s="56" t="str">
        <f t="shared" si="404"/>
        <v/>
      </c>
      <c r="W2341" s="81" t="str">
        <f t="shared" si="405"/>
        <v/>
      </c>
      <c r="X2341" s="53" t="str">
        <f>IF(V2341="","",COUNTIF($V$7:V2341,"該当３"))</f>
        <v/>
      </c>
    </row>
    <row r="2342" spans="1:24">
      <c r="A2342" s="4">
        <v>2021109002</v>
      </c>
      <c r="B2342" s="237">
        <v>20</v>
      </c>
      <c r="C2342" s="238">
        <v>211</v>
      </c>
      <c r="D2342" s="239">
        <v>9</v>
      </c>
      <c r="E2342" s="238">
        <v>2</v>
      </c>
      <c r="F2342" s="7" t="s">
        <v>511</v>
      </c>
      <c r="G2342" s="7" t="s">
        <v>2299</v>
      </c>
      <c r="H2342" s="7" t="s">
        <v>2342</v>
      </c>
      <c r="I2342" s="7" t="s">
        <v>2343</v>
      </c>
      <c r="K2342" s="52" t="str">
        <f t="shared" si="406"/>
        <v/>
      </c>
      <c r="L2342" s="81" t="str">
        <f t="shared" si="407"/>
        <v/>
      </c>
      <c r="M2342" s="53" t="str">
        <f>IF(K2342="","",COUNTIF($K$7:K2342,"ﾘｽﾄ１"))</f>
        <v/>
      </c>
      <c r="N2342" s="53" t="str">
        <f t="shared" si="408"/>
        <v/>
      </c>
      <c r="O2342" s="54" t="str">
        <f t="shared" si="409"/>
        <v/>
      </c>
      <c r="P2342" s="53" t="str">
        <f t="shared" si="400"/>
        <v/>
      </c>
      <c r="Q2342" s="52" t="str">
        <f t="shared" si="401"/>
        <v/>
      </c>
      <c r="R2342" s="55" t="str">
        <f t="shared" si="402"/>
        <v/>
      </c>
      <c r="S2342" s="52" t="str">
        <f t="shared" si="410"/>
        <v/>
      </c>
      <c r="T2342" s="81" t="str">
        <f t="shared" si="403"/>
        <v/>
      </c>
      <c r="U2342" s="53" t="str">
        <f>IF(S2342="","",COUNTIF($S$7:S2342,"該当２"))</f>
        <v/>
      </c>
      <c r="V2342" s="56" t="str">
        <f t="shared" si="404"/>
        <v/>
      </c>
      <c r="W2342" s="81" t="str">
        <f t="shared" si="405"/>
        <v/>
      </c>
      <c r="X2342" s="53" t="str">
        <f>IF(V2342="","",COUNTIF($V$7:V2342,"該当３"))</f>
        <v/>
      </c>
    </row>
    <row r="2343" spans="1:24">
      <c r="A2343" s="4">
        <v>2021109003</v>
      </c>
      <c r="B2343" s="237">
        <v>20</v>
      </c>
      <c r="C2343" s="238">
        <v>211</v>
      </c>
      <c r="D2343" s="239">
        <v>9</v>
      </c>
      <c r="E2343" s="238">
        <v>3</v>
      </c>
      <c r="F2343" s="7" t="s">
        <v>511</v>
      </c>
      <c r="G2343" s="7" t="s">
        <v>2299</v>
      </c>
      <c r="H2343" s="7" t="s">
        <v>2342</v>
      </c>
      <c r="I2343" s="7" t="s">
        <v>2344</v>
      </c>
      <c r="K2343" s="52" t="str">
        <f t="shared" si="406"/>
        <v/>
      </c>
      <c r="L2343" s="81" t="str">
        <f t="shared" si="407"/>
        <v/>
      </c>
      <c r="M2343" s="53" t="str">
        <f>IF(K2343="","",COUNTIF($K$7:K2343,"ﾘｽﾄ１"))</f>
        <v/>
      </c>
      <c r="N2343" s="53" t="str">
        <f t="shared" si="408"/>
        <v/>
      </c>
      <c r="O2343" s="54" t="str">
        <f t="shared" si="409"/>
        <v/>
      </c>
      <c r="P2343" s="53" t="str">
        <f t="shared" si="400"/>
        <v/>
      </c>
      <c r="Q2343" s="52" t="str">
        <f t="shared" si="401"/>
        <v/>
      </c>
      <c r="R2343" s="55" t="str">
        <f t="shared" si="402"/>
        <v/>
      </c>
      <c r="S2343" s="52" t="str">
        <f t="shared" si="410"/>
        <v/>
      </c>
      <c r="T2343" s="81" t="str">
        <f t="shared" si="403"/>
        <v/>
      </c>
      <c r="U2343" s="53" t="str">
        <f>IF(S2343="","",COUNTIF($S$7:S2343,"該当２"))</f>
        <v/>
      </c>
      <c r="V2343" s="56" t="str">
        <f t="shared" si="404"/>
        <v/>
      </c>
      <c r="W2343" s="81" t="str">
        <f t="shared" si="405"/>
        <v/>
      </c>
      <c r="X2343" s="53" t="str">
        <f>IF(V2343="","",COUNTIF($V$7:V2343,"該当３"))</f>
        <v/>
      </c>
    </row>
    <row r="2344" spans="1:24">
      <c r="A2344" s="4">
        <v>2021109004</v>
      </c>
      <c r="B2344" s="237">
        <v>20</v>
      </c>
      <c r="C2344" s="238">
        <v>211</v>
      </c>
      <c r="D2344" s="239">
        <v>9</v>
      </c>
      <c r="E2344" s="238">
        <v>4</v>
      </c>
      <c r="F2344" s="7" t="s">
        <v>511</v>
      </c>
      <c r="G2344" s="7" t="s">
        <v>2299</v>
      </c>
      <c r="H2344" s="7" t="s">
        <v>2342</v>
      </c>
      <c r="I2344" s="7" t="s">
        <v>2345</v>
      </c>
      <c r="K2344" s="52" t="str">
        <f t="shared" si="406"/>
        <v/>
      </c>
      <c r="L2344" s="81" t="str">
        <f t="shared" si="407"/>
        <v/>
      </c>
      <c r="M2344" s="53" t="str">
        <f>IF(K2344="","",COUNTIF($K$7:K2344,"ﾘｽﾄ１"))</f>
        <v/>
      </c>
      <c r="N2344" s="53" t="str">
        <f t="shared" si="408"/>
        <v/>
      </c>
      <c r="O2344" s="54" t="str">
        <f t="shared" si="409"/>
        <v/>
      </c>
      <c r="P2344" s="53" t="str">
        <f t="shared" si="400"/>
        <v/>
      </c>
      <c r="Q2344" s="52" t="str">
        <f t="shared" si="401"/>
        <v/>
      </c>
      <c r="R2344" s="55" t="str">
        <f t="shared" si="402"/>
        <v/>
      </c>
      <c r="S2344" s="52" t="str">
        <f t="shared" si="410"/>
        <v/>
      </c>
      <c r="T2344" s="81" t="str">
        <f t="shared" si="403"/>
        <v/>
      </c>
      <c r="U2344" s="53" t="str">
        <f>IF(S2344="","",COUNTIF($S$7:S2344,"該当２"))</f>
        <v/>
      </c>
      <c r="V2344" s="56" t="str">
        <f t="shared" si="404"/>
        <v/>
      </c>
      <c r="W2344" s="81" t="str">
        <f t="shared" si="405"/>
        <v/>
      </c>
      <c r="X2344" s="53" t="str">
        <f>IF(V2344="","",COUNTIF($V$7:V2344,"該当３"))</f>
        <v/>
      </c>
    </row>
    <row r="2345" spans="1:24">
      <c r="A2345" s="4">
        <v>2021109005</v>
      </c>
      <c r="B2345" s="237">
        <v>20</v>
      </c>
      <c r="C2345" s="238">
        <v>211</v>
      </c>
      <c r="D2345" s="239">
        <v>9</v>
      </c>
      <c r="E2345" s="238">
        <v>5</v>
      </c>
      <c r="F2345" s="7" t="s">
        <v>511</v>
      </c>
      <c r="G2345" s="7" t="s">
        <v>2299</v>
      </c>
      <c r="H2345" s="7" t="s">
        <v>2342</v>
      </c>
      <c r="I2345" s="7" t="s">
        <v>2346</v>
      </c>
      <c r="K2345" s="52" t="str">
        <f t="shared" si="406"/>
        <v/>
      </c>
      <c r="L2345" s="81" t="str">
        <f t="shared" si="407"/>
        <v/>
      </c>
      <c r="M2345" s="53" t="str">
        <f>IF(K2345="","",COUNTIF($K$7:K2345,"ﾘｽﾄ１"))</f>
        <v/>
      </c>
      <c r="N2345" s="53" t="str">
        <f t="shared" si="408"/>
        <v/>
      </c>
      <c r="O2345" s="54" t="str">
        <f t="shared" si="409"/>
        <v/>
      </c>
      <c r="P2345" s="53" t="str">
        <f t="shared" si="400"/>
        <v/>
      </c>
      <c r="Q2345" s="52" t="str">
        <f t="shared" si="401"/>
        <v/>
      </c>
      <c r="R2345" s="55" t="str">
        <f t="shared" si="402"/>
        <v/>
      </c>
      <c r="S2345" s="52" t="str">
        <f t="shared" si="410"/>
        <v/>
      </c>
      <c r="T2345" s="81" t="str">
        <f t="shared" si="403"/>
        <v/>
      </c>
      <c r="U2345" s="53" t="str">
        <f>IF(S2345="","",COUNTIF($S$7:S2345,"該当２"))</f>
        <v/>
      </c>
      <c r="V2345" s="56" t="str">
        <f t="shared" si="404"/>
        <v/>
      </c>
      <c r="W2345" s="81" t="str">
        <f t="shared" si="405"/>
        <v/>
      </c>
      <c r="X2345" s="53" t="str">
        <f>IF(V2345="","",COUNTIF($V$7:V2345,"該当３"))</f>
        <v/>
      </c>
    </row>
    <row r="2346" spans="1:24">
      <c r="A2346" s="4">
        <v>2021110000</v>
      </c>
      <c r="B2346" s="237">
        <v>20</v>
      </c>
      <c r="C2346" s="238">
        <v>211</v>
      </c>
      <c r="D2346" s="239">
        <v>10</v>
      </c>
      <c r="E2346" s="238">
        <v>0</v>
      </c>
      <c r="F2346" s="7" t="s">
        <v>511</v>
      </c>
      <c r="G2346" s="7" t="s">
        <v>2299</v>
      </c>
      <c r="H2346" s="7" t="s">
        <v>2347</v>
      </c>
      <c r="K2346" s="52" t="str">
        <f t="shared" si="406"/>
        <v/>
      </c>
      <c r="L2346" s="81" t="str">
        <f t="shared" si="407"/>
        <v/>
      </c>
      <c r="M2346" s="53" t="str">
        <f>IF(K2346="","",COUNTIF($K$7:K2346,"ﾘｽﾄ１"))</f>
        <v/>
      </c>
      <c r="N2346" s="53" t="str">
        <f t="shared" si="408"/>
        <v/>
      </c>
      <c r="O2346" s="54" t="str">
        <f t="shared" si="409"/>
        <v/>
      </c>
      <c r="P2346" s="53" t="str">
        <f t="shared" si="400"/>
        <v/>
      </c>
      <c r="Q2346" s="52" t="str">
        <f t="shared" si="401"/>
        <v/>
      </c>
      <c r="R2346" s="55" t="str">
        <f t="shared" si="402"/>
        <v/>
      </c>
      <c r="S2346" s="52" t="str">
        <f t="shared" si="410"/>
        <v/>
      </c>
      <c r="T2346" s="81" t="str">
        <f t="shared" si="403"/>
        <v/>
      </c>
      <c r="U2346" s="53" t="str">
        <f>IF(S2346="","",COUNTIF($S$7:S2346,"該当２"))</f>
        <v/>
      </c>
      <c r="V2346" s="56" t="str">
        <f t="shared" si="404"/>
        <v/>
      </c>
      <c r="W2346" s="81" t="str">
        <f t="shared" si="405"/>
        <v/>
      </c>
      <c r="X2346" s="53" t="str">
        <f>IF(V2346="","",COUNTIF($V$7:V2346,"該当３"))</f>
        <v/>
      </c>
    </row>
    <row r="2347" spans="1:24">
      <c r="A2347" s="4">
        <v>2021110001</v>
      </c>
      <c r="B2347" s="237">
        <v>20</v>
      </c>
      <c r="C2347" s="238">
        <v>211</v>
      </c>
      <c r="D2347" s="239">
        <v>10</v>
      </c>
      <c r="E2347" s="238">
        <v>1</v>
      </c>
      <c r="F2347" s="7" t="s">
        <v>511</v>
      </c>
      <c r="G2347" s="7" t="s">
        <v>2299</v>
      </c>
      <c r="H2347" s="7" t="s">
        <v>2347</v>
      </c>
      <c r="I2347" s="7" t="s">
        <v>2348</v>
      </c>
      <c r="K2347" s="52" t="str">
        <f t="shared" si="406"/>
        <v/>
      </c>
      <c r="L2347" s="81" t="str">
        <f t="shared" si="407"/>
        <v/>
      </c>
      <c r="M2347" s="53" t="str">
        <f>IF(K2347="","",COUNTIF($K$7:K2347,"ﾘｽﾄ１"))</f>
        <v/>
      </c>
      <c r="N2347" s="53" t="str">
        <f t="shared" si="408"/>
        <v/>
      </c>
      <c r="O2347" s="54" t="str">
        <f t="shared" si="409"/>
        <v/>
      </c>
      <c r="P2347" s="53" t="str">
        <f t="shared" si="400"/>
        <v/>
      </c>
      <c r="Q2347" s="52" t="str">
        <f t="shared" si="401"/>
        <v/>
      </c>
      <c r="R2347" s="55" t="str">
        <f t="shared" si="402"/>
        <v/>
      </c>
      <c r="S2347" s="52" t="str">
        <f t="shared" si="410"/>
        <v/>
      </c>
      <c r="T2347" s="81" t="str">
        <f t="shared" si="403"/>
        <v/>
      </c>
      <c r="U2347" s="53" t="str">
        <f>IF(S2347="","",COUNTIF($S$7:S2347,"該当２"))</f>
        <v/>
      </c>
      <c r="V2347" s="56" t="str">
        <f t="shared" si="404"/>
        <v/>
      </c>
      <c r="W2347" s="81" t="str">
        <f t="shared" si="405"/>
        <v/>
      </c>
      <c r="X2347" s="53" t="str">
        <f>IF(V2347="","",COUNTIF($V$7:V2347,"該当３"))</f>
        <v/>
      </c>
    </row>
    <row r="2348" spans="1:24">
      <c r="A2348" s="4">
        <v>2021110002</v>
      </c>
      <c r="B2348" s="237">
        <v>20</v>
      </c>
      <c r="C2348" s="238">
        <v>211</v>
      </c>
      <c r="D2348" s="239">
        <v>10</v>
      </c>
      <c r="E2348" s="238">
        <v>2</v>
      </c>
      <c r="F2348" s="7" t="s">
        <v>511</v>
      </c>
      <c r="G2348" s="7" t="s">
        <v>2299</v>
      </c>
      <c r="H2348" s="7" t="s">
        <v>2347</v>
      </c>
      <c r="I2348" s="7" t="s">
        <v>2349</v>
      </c>
      <c r="K2348" s="52" t="str">
        <f t="shared" si="406"/>
        <v/>
      </c>
      <c r="L2348" s="81" t="str">
        <f t="shared" si="407"/>
        <v/>
      </c>
      <c r="M2348" s="53" t="str">
        <f>IF(K2348="","",COUNTIF($K$7:K2348,"ﾘｽﾄ１"))</f>
        <v/>
      </c>
      <c r="N2348" s="53" t="str">
        <f t="shared" si="408"/>
        <v/>
      </c>
      <c r="O2348" s="54" t="str">
        <f t="shared" si="409"/>
        <v/>
      </c>
      <c r="P2348" s="53" t="str">
        <f t="shared" si="400"/>
        <v/>
      </c>
      <c r="Q2348" s="52" t="str">
        <f t="shared" si="401"/>
        <v/>
      </c>
      <c r="R2348" s="55" t="str">
        <f t="shared" si="402"/>
        <v/>
      </c>
      <c r="S2348" s="52" t="str">
        <f t="shared" si="410"/>
        <v/>
      </c>
      <c r="T2348" s="81" t="str">
        <f t="shared" si="403"/>
        <v/>
      </c>
      <c r="U2348" s="53" t="str">
        <f>IF(S2348="","",COUNTIF($S$7:S2348,"該当２"))</f>
        <v/>
      </c>
      <c r="V2348" s="56" t="str">
        <f t="shared" si="404"/>
        <v/>
      </c>
      <c r="W2348" s="81" t="str">
        <f t="shared" si="405"/>
        <v/>
      </c>
      <c r="X2348" s="53" t="str">
        <f>IF(V2348="","",COUNTIF($V$7:V2348,"該当３"))</f>
        <v/>
      </c>
    </row>
    <row r="2349" spans="1:24">
      <c r="A2349" s="4">
        <v>2021110003</v>
      </c>
      <c r="B2349" s="237">
        <v>20</v>
      </c>
      <c r="C2349" s="238">
        <v>211</v>
      </c>
      <c r="D2349" s="239">
        <v>10</v>
      </c>
      <c r="E2349" s="238">
        <v>3</v>
      </c>
      <c r="F2349" s="7" t="s">
        <v>511</v>
      </c>
      <c r="G2349" s="7" t="s">
        <v>2299</v>
      </c>
      <c r="H2349" s="7" t="s">
        <v>2347</v>
      </c>
      <c r="I2349" s="7" t="s">
        <v>2350</v>
      </c>
      <c r="K2349" s="52" t="str">
        <f t="shared" si="406"/>
        <v/>
      </c>
      <c r="L2349" s="81" t="str">
        <f t="shared" si="407"/>
        <v/>
      </c>
      <c r="M2349" s="53" t="str">
        <f>IF(K2349="","",COUNTIF($K$7:K2349,"ﾘｽﾄ１"))</f>
        <v/>
      </c>
      <c r="N2349" s="53" t="str">
        <f t="shared" si="408"/>
        <v/>
      </c>
      <c r="O2349" s="54" t="str">
        <f t="shared" si="409"/>
        <v/>
      </c>
      <c r="P2349" s="53" t="str">
        <f t="shared" si="400"/>
        <v/>
      </c>
      <c r="Q2349" s="52" t="str">
        <f t="shared" si="401"/>
        <v/>
      </c>
      <c r="R2349" s="55" t="str">
        <f t="shared" si="402"/>
        <v/>
      </c>
      <c r="S2349" s="52" t="str">
        <f t="shared" si="410"/>
        <v/>
      </c>
      <c r="T2349" s="81" t="str">
        <f t="shared" si="403"/>
        <v/>
      </c>
      <c r="U2349" s="53" t="str">
        <f>IF(S2349="","",COUNTIF($S$7:S2349,"該当２"))</f>
        <v/>
      </c>
      <c r="V2349" s="56" t="str">
        <f t="shared" si="404"/>
        <v/>
      </c>
      <c r="W2349" s="81" t="str">
        <f t="shared" si="405"/>
        <v/>
      </c>
      <c r="X2349" s="53" t="str">
        <f>IF(V2349="","",COUNTIF($V$7:V2349,"該当３"))</f>
        <v/>
      </c>
    </row>
    <row r="2350" spans="1:24">
      <c r="A2350" s="4">
        <v>2021110004</v>
      </c>
      <c r="B2350" s="237">
        <v>20</v>
      </c>
      <c r="C2350" s="238">
        <v>211</v>
      </c>
      <c r="D2350" s="239">
        <v>10</v>
      </c>
      <c r="E2350" s="238">
        <v>4</v>
      </c>
      <c r="F2350" s="7" t="s">
        <v>511</v>
      </c>
      <c r="G2350" s="7" t="s">
        <v>2299</v>
      </c>
      <c r="H2350" s="7" t="s">
        <v>2347</v>
      </c>
      <c r="I2350" s="7" t="s">
        <v>2351</v>
      </c>
      <c r="K2350" s="52" t="str">
        <f t="shared" si="406"/>
        <v/>
      </c>
      <c r="L2350" s="81" t="str">
        <f t="shared" si="407"/>
        <v/>
      </c>
      <c r="M2350" s="53" t="str">
        <f>IF(K2350="","",COUNTIF($K$7:K2350,"ﾘｽﾄ１"))</f>
        <v/>
      </c>
      <c r="N2350" s="53" t="str">
        <f t="shared" si="408"/>
        <v/>
      </c>
      <c r="O2350" s="54" t="str">
        <f t="shared" si="409"/>
        <v/>
      </c>
      <c r="P2350" s="53" t="str">
        <f t="shared" si="400"/>
        <v/>
      </c>
      <c r="Q2350" s="52" t="str">
        <f t="shared" si="401"/>
        <v/>
      </c>
      <c r="R2350" s="55" t="str">
        <f t="shared" si="402"/>
        <v/>
      </c>
      <c r="S2350" s="52" t="str">
        <f t="shared" si="410"/>
        <v/>
      </c>
      <c r="T2350" s="81" t="str">
        <f t="shared" si="403"/>
        <v/>
      </c>
      <c r="U2350" s="53" t="str">
        <f>IF(S2350="","",COUNTIF($S$7:S2350,"該当２"))</f>
        <v/>
      </c>
      <c r="V2350" s="56" t="str">
        <f t="shared" si="404"/>
        <v/>
      </c>
      <c r="W2350" s="81" t="str">
        <f t="shared" si="405"/>
        <v/>
      </c>
      <c r="X2350" s="53" t="str">
        <f>IF(V2350="","",COUNTIF($V$7:V2350,"該当３"))</f>
        <v/>
      </c>
    </row>
    <row r="2351" spans="1:24">
      <c r="A2351" s="4">
        <v>2021110005</v>
      </c>
      <c r="B2351" s="237">
        <v>20</v>
      </c>
      <c r="C2351" s="238">
        <v>211</v>
      </c>
      <c r="D2351" s="239">
        <v>10</v>
      </c>
      <c r="E2351" s="238">
        <v>5</v>
      </c>
      <c r="F2351" s="7" t="s">
        <v>511</v>
      </c>
      <c r="G2351" s="7" t="s">
        <v>2299</v>
      </c>
      <c r="H2351" s="7" t="s">
        <v>2347</v>
      </c>
      <c r="I2351" s="7" t="s">
        <v>2352</v>
      </c>
      <c r="K2351" s="52" t="str">
        <f t="shared" si="406"/>
        <v/>
      </c>
      <c r="L2351" s="81" t="str">
        <f t="shared" si="407"/>
        <v/>
      </c>
      <c r="M2351" s="53" t="str">
        <f>IF(K2351="","",COUNTIF($K$7:K2351,"ﾘｽﾄ１"))</f>
        <v/>
      </c>
      <c r="N2351" s="53" t="str">
        <f t="shared" si="408"/>
        <v/>
      </c>
      <c r="O2351" s="54" t="str">
        <f t="shared" si="409"/>
        <v/>
      </c>
      <c r="P2351" s="53" t="str">
        <f t="shared" si="400"/>
        <v/>
      </c>
      <c r="Q2351" s="52" t="str">
        <f t="shared" si="401"/>
        <v/>
      </c>
      <c r="R2351" s="55" t="str">
        <f t="shared" si="402"/>
        <v/>
      </c>
      <c r="S2351" s="52" t="str">
        <f t="shared" si="410"/>
        <v/>
      </c>
      <c r="T2351" s="81" t="str">
        <f t="shared" si="403"/>
        <v/>
      </c>
      <c r="U2351" s="53" t="str">
        <f>IF(S2351="","",COUNTIF($S$7:S2351,"該当２"))</f>
        <v/>
      </c>
      <c r="V2351" s="56" t="str">
        <f t="shared" si="404"/>
        <v/>
      </c>
      <c r="W2351" s="81" t="str">
        <f t="shared" si="405"/>
        <v/>
      </c>
      <c r="X2351" s="53" t="str">
        <f>IF(V2351="","",COUNTIF($V$7:V2351,"該当３"))</f>
        <v/>
      </c>
    </row>
    <row r="2352" spans="1:24">
      <c r="A2352" s="4">
        <v>2021110006</v>
      </c>
      <c r="B2352" s="237">
        <v>20</v>
      </c>
      <c r="C2352" s="238">
        <v>211</v>
      </c>
      <c r="D2352" s="239">
        <v>10</v>
      </c>
      <c r="E2352" s="238">
        <v>6</v>
      </c>
      <c r="F2352" s="7" t="s">
        <v>511</v>
      </c>
      <c r="G2352" s="7" t="s">
        <v>2299</v>
      </c>
      <c r="H2352" s="7" t="s">
        <v>2347</v>
      </c>
      <c r="I2352" s="7" t="s">
        <v>2353</v>
      </c>
      <c r="K2352" s="52" t="str">
        <f t="shared" si="406"/>
        <v/>
      </c>
      <c r="L2352" s="81" t="str">
        <f t="shared" si="407"/>
        <v/>
      </c>
      <c r="M2352" s="53" t="str">
        <f>IF(K2352="","",COUNTIF($K$7:K2352,"ﾘｽﾄ１"))</f>
        <v/>
      </c>
      <c r="N2352" s="53" t="str">
        <f t="shared" si="408"/>
        <v/>
      </c>
      <c r="O2352" s="54" t="str">
        <f t="shared" si="409"/>
        <v/>
      </c>
      <c r="P2352" s="53" t="str">
        <f t="shared" si="400"/>
        <v/>
      </c>
      <c r="Q2352" s="52" t="str">
        <f t="shared" si="401"/>
        <v/>
      </c>
      <c r="R2352" s="55" t="str">
        <f t="shared" si="402"/>
        <v/>
      </c>
      <c r="S2352" s="52" t="str">
        <f t="shared" si="410"/>
        <v/>
      </c>
      <c r="T2352" s="81" t="str">
        <f t="shared" si="403"/>
        <v/>
      </c>
      <c r="U2352" s="53" t="str">
        <f>IF(S2352="","",COUNTIF($S$7:S2352,"該当２"))</f>
        <v/>
      </c>
      <c r="V2352" s="56" t="str">
        <f t="shared" si="404"/>
        <v/>
      </c>
      <c r="W2352" s="81" t="str">
        <f t="shared" si="405"/>
        <v/>
      </c>
      <c r="X2352" s="53" t="str">
        <f>IF(V2352="","",COUNTIF($V$7:V2352,"該当３"))</f>
        <v/>
      </c>
    </row>
    <row r="2353" spans="1:24">
      <c r="A2353" s="4">
        <v>2021110007</v>
      </c>
      <c r="B2353" s="237">
        <v>20</v>
      </c>
      <c r="C2353" s="238">
        <v>211</v>
      </c>
      <c r="D2353" s="239">
        <v>10</v>
      </c>
      <c r="E2353" s="238">
        <v>7</v>
      </c>
      <c r="F2353" s="7" t="s">
        <v>511</v>
      </c>
      <c r="G2353" s="7" t="s">
        <v>2299</v>
      </c>
      <c r="H2353" s="7" t="s">
        <v>2347</v>
      </c>
      <c r="I2353" s="7" t="s">
        <v>2354</v>
      </c>
      <c r="K2353" s="52" t="str">
        <f t="shared" si="406"/>
        <v/>
      </c>
      <c r="L2353" s="81" t="str">
        <f t="shared" si="407"/>
        <v/>
      </c>
      <c r="M2353" s="53" t="str">
        <f>IF(K2353="","",COUNTIF($K$7:K2353,"ﾘｽﾄ１"))</f>
        <v/>
      </c>
      <c r="N2353" s="53" t="str">
        <f t="shared" si="408"/>
        <v/>
      </c>
      <c r="O2353" s="54" t="str">
        <f t="shared" si="409"/>
        <v/>
      </c>
      <c r="P2353" s="53" t="str">
        <f t="shared" si="400"/>
        <v/>
      </c>
      <c r="Q2353" s="52" t="str">
        <f t="shared" si="401"/>
        <v/>
      </c>
      <c r="R2353" s="55" t="str">
        <f t="shared" si="402"/>
        <v/>
      </c>
      <c r="S2353" s="52" t="str">
        <f t="shared" si="410"/>
        <v/>
      </c>
      <c r="T2353" s="81" t="str">
        <f t="shared" si="403"/>
        <v/>
      </c>
      <c r="U2353" s="53" t="str">
        <f>IF(S2353="","",COUNTIF($S$7:S2353,"該当２"))</f>
        <v/>
      </c>
      <c r="V2353" s="56" t="str">
        <f t="shared" si="404"/>
        <v/>
      </c>
      <c r="W2353" s="81" t="str">
        <f t="shared" si="405"/>
        <v/>
      </c>
      <c r="X2353" s="53" t="str">
        <f>IF(V2353="","",COUNTIF($V$7:V2353,"該当３"))</f>
        <v/>
      </c>
    </row>
    <row r="2354" spans="1:24">
      <c r="A2354" s="4">
        <v>2021110008</v>
      </c>
      <c r="B2354" s="237">
        <v>20</v>
      </c>
      <c r="C2354" s="238">
        <v>211</v>
      </c>
      <c r="D2354" s="239">
        <v>10</v>
      </c>
      <c r="E2354" s="238">
        <v>8</v>
      </c>
      <c r="F2354" s="7" t="s">
        <v>511</v>
      </c>
      <c r="G2354" s="7" t="s">
        <v>2299</v>
      </c>
      <c r="H2354" s="7" t="s">
        <v>2347</v>
      </c>
      <c r="I2354" s="7" t="s">
        <v>2355</v>
      </c>
      <c r="K2354" s="52" t="str">
        <f t="shared" si="406"/>
        <v/>
      </c>
      <c r="L2354" s="81" t="str">
        <f t="shared" si="407"/>
        <v/>
      </c>
      <c r="M2354" s="53" t="str">
        <f>IF(K2354="","",COUNTIF($K$7:K2354,"ﾘｽﾄ１"))</f>
        <v/>
      </c>
      <c r="N2354" s="53" t="str">
        <f t="shared" si="408"/>
        <v/>
      </c>
      <c r="O2354" s="54" t="str">
        <f t="shared" si="409"/>
        <v/>
      </c>
      <c r="P2354" s="53" t="str">
        <f t="shared" si="400"/>
        <v/>
      </c>
      <c r="Q2354" s="52" t="str">
        <f t="shared" si="401"/>
        <v/>
      </c>
      <c r="R2354" s="55" t="str">
        <f t="shared" si="402"/>
        <v/>
      </c>
      <c r="S2354" s="52" t="str">
        <f t="shared" si="410"/>
        <v/>
      </c>
      <c r="T2354" s="81" t="str">
        <f t="shared" si="403"/>
        <v/>
      </c>
      <c r="U2354" s="53" t="str">
        <f>IF(S2354="","",COUNTIF($S$7:S2354,"該当２"))</f>
        <v/>
      </c>
      <c r="V2354" s="56" t="str">
        <f t="shared" si="404"/>
        <v/>
      </c>
      <c r="W2354" s="81" t="str">
        <f t="shared" si="405"/>
        <v/>
      </c>
      <c r="X2354" s="53" t="str">
        <f>IF(V2354="","",COUNTIF($V$7:V2354,"該当３"))</f>
        <v/>
      </c>
    </row>
    <row r="2355" spans="1:24">
      <c r="A2355" s="4">
        <v>2021111000</v>
      </c>
      <c r="B2355" s="237">
        <v>20</v>
      </c>
      <c r="C2355" s="238">
        <v>211</v>
      </c>
      <c r="D2355" s="239">
        <v>11</v>
      </c>
      <c r="E2355" s="238">
        <v>0</v>
      </c>
      <c r="F2355" s="7" t="s">
        <v>511</v>
      </c>
      <c r="G2355" s="7" t="s">
        <v>2299</v>
      </c>
      <c r="H2355" s="7" t="s">
        <v>2356</v>
      </c>
      <c r="K2355" s="52" t="str">
        <f t="shared" si="406"/>
        <v/>
      </c>
      <c r="L2355" s="81" t="str">
        <f t="shared" si="407"/>
        <v/>
      </c>
      <c r="M2355" s="53" t="str">
        <f>IF(K2355="","",COUNTIF($K$7:K2355,"ﾘｽﾄ１"))</f>
        <v/>
      </c>
      <c r="N2355" s="53" t="str">
        <f t="shared" si="408"/>
        <v/>
      </c>
      <c r="O2355" s="54" t="str">
        <f t="shared" si="409"/>
        <v/>
      </c>
      <c r="P2355" s="53" t="str">
        <f t="shared" si="400"/>
        <v/>
      </c>
      <c r="Q2355" s="52" t="str">
        <f t="shared" si="401"/>
        <v/>
      </c>
      <c r="R2355" s="55" t="str">
        <f t="shared" si="402"/>
        <v/>
      </c>
      <c r="S2355" s="52" t="str">
        <f t="shared" si="410"/>
        <v/>
      </c>
      <c r="T2355" s="81" t="str">
        <f t="shared" si="403"/>
        <v/>
      </c>
      <c r="U2355" s="53" t="str">
        <f>IF(S2355="","",COUNTIF($S$7:S2355,"該当２"))</f>
        <v/>
      </c>
      <c r="V2355" s="56" t="str">
        <f t="shared" si="404"/>
        <v/>
      </c>
      <c r="W2355" s="81" t="str">
        <f t="shared" si="405"/>
        <v/>
      </c>
      <c r="X2355" s="53" t="str">
        <f>IF(V2355="","",COUNTIF($V$7:V2355,"該当３"))</f>
        <v/>
      </c>
    </row>
    <row r="2356" spans="1:24">
      <c r="A2356" s="4">
        <v>2021111001</v>
      </c>
      <c r="B2356" s="237">
        <v>20</v>
      </c>
      <c r="C2356" s="238">
        <v>211</v>
      </c>
      <c r="D2356" s="239">
        <v>11</v>
      </c>
      <c r="E2356" s="238">
        <v>1</v>
      </c>
      <c r="F2356" s="7" t="s">
        <v>511</v>
      </c>
      <c r="G2356" s="7" t="s">
        <v>2299</v>
      </c>
      <c r="H2356" s="7" t="s">
        <v>2356</v>
      </c>
      <c r="I2356" s="7" t="s">
        <v>2357</v>
      </c>
      <c r="K2356" s="52" t="str">
        <f t="shared" si="406"/>
        <v/>
      </c>
      <c r="L2356" s="81" t="str">
        <f t="shared" si="407"/>
        <v/>
      </c>
      <c r="M2356" s="53" t="str">
        <f>IF(K2356="","",COUNTIF($K$7:K2356,"ﾘｽﾄ１"))</f>
        <v/>
      </c>
      <c r="N2356" s="53" t="str">
        <f t="shared" si="408"/>
        <v/>
      </c>
      <c r="O2356" s="54" t="str">
        <f t="shared" si="409"/>
        <v/>
      </c>
      <c r="P2356" s="53" t="str">
        <f t="shared" si="400"/>
        <v/>
      </c>
      <c r="Q2356" s="52" t="str">
        <f t="shared" si="401"/>
        <v/>
      </c>
      <c r="R2356" s="55" t="str">
        <f t="shared" si="402"/>
        <v/>
      </c>
      <c r="S2356" s="52" t="str">
        <f t="shared" si="410"/>
        <v/>
      </c>
      <c r="T2356" s="81" t="str">
        <f t="shared" si="403"/>
        <v/>
      </c>
      <c r="U2356" s="53" t="str">
        <f>IF(S2356="","",COUNTIF($S$7:S2356,"該当２"))</f>
        <v/>
      </c>
      <c r="V2356" s="56" t="str">
        <f t="shared" si="404"/>
        <v/>
      </c>
      <c r="W2356" s="81" t="str">
        <f t="shared" si="405"/>
        <v/>
      </c>
      <c r="X2356" s="53" t="str">
        <f>IF(V2356="","",COUNTIF($V$7:V2356,"該当３"))</f>
        <v/>
      </c>
    </row>
    <row r="2357" spans="1:24">
      <c r="A2357" s="4">
        <v>2021111002</v>
      </c>
      <c r="B2357" s="237">
        <v>20</v>
      </c>
      <c r="C2357" s="238">
        <v>211</v>
      </c>
      <c r="D2357" s="239">
        <v>11</v>
      </c>
      <c r="E2357" s="238">
        <v>2</v>
      </c>
      <c r="F2357" s="7" t="s">
        <v>511</v>
      </c>
      <c r="G2357" s="7" t="s">
        <v>2299</v>
      </c>
      <c r="H2357" s="7" t="s">
        <v>2356</v>
      </c>
      <c r="I2357" s="7" t="s">
        <v>2358</v>
      </c>
      <c r="K2357" s="52" t="str">
        <f t="shared" si="406"/>
        <v/>
      </c>
      <c r="L2357" s="81" t="str">
        <f t="shared" si="407"/>
        <v/>
      </c>
      <c r="M2357" s="53" t="str">
        <f>IF(K2357="","",COUNTIF($K$7:K2357,"ﾘｽﾄ１"))</f>
        <v/>
      </c>
      <c r="N2357" s="53" t="str">
        <f t="shared" si="408"/>
        <v/>
      </c>
      <c r="O2357" s="54" t="str">
        <f t="shared" si="409"/>
        <v/>
      </c>
      <c r="P2357" s="53" t="str">
        <f t="shared" si="400"/>
        <v/>
      </c>
      <c r="Q2357" s="52" t="str">
        <f t="shared" si="401"/>
        <v/>
      </c>
      <c r="R2357" s="55" t="str">
        <f t="shared" si="402"/>
        <v/>
      </c>
      <c r="S2357" s="52" t="str">
        <f t="shared" si="410"/>
        <v/>
      </c>
      <c r="T2357" s="81" t="str">
        <f t="shared" si="403"/>
        <v/>
      </c>
      <c r="U2357" s="53" t="str">
        <f>IF(S2357="","",COUNTIF($S$7:S2357,"該当２"))</f>
        <v/>
      </c>
      <c r="V2357" s="56" t="str">
        <f t="shared" si="404"/>
        <v/>
      </c>
      <c r="W2357" s="81" t="str">
        <f t="shared" si="405"/>
        <v/>
      </c>
      <c r="X2357" s="53" t="str">
        <f>IF(V2357="","",COUNTIF($V$7:V2357,"該当３"))</f>
        <v/>
      </c>
    </row>
    <row r="2358" spans="1:24">
      <c r="A2358" s="4">
        <v>2021111003</v>
      </c>
      <c r="B2358" s="237">
        <v>20</v>
      </c>
      <c r="C2358" s="238">
        <v>211</v>
      </c>
      <c r="D2358" s="239">
        <v>11</v>
      </c>
      <c r="E2358" s="238">
        <v>3</v>
      </c>
      <c r="F2358" s="7" t="s">
        <v>511</v>
      </c>
      <c r="G2358" s="7" t="s">
        <v>2299</v>
      </c>
      <c r="H2358" s="7" t="s">
        <v>2356</v>
      </c>
      <c r="I2358" s="7" t="s">
        <v>2359</v>
      </c>
      <c r="K2358" s="52" t="str">
        <f t="shared" si="406"/>
        <v/>
      </c>
      <c r="L2358" s="81" t="str">
        <f t="shared" si="407"/>
        <v/>
      </c>
      <c r="M2358" s="53" t="str">
        <f>IF(K2358="","",COUNTIF($K$7:K2358,"ﾘｽﾄ１"))</f>
        <v/>
      </c>
      <c r="N2358" s="53" t="str">
        <f t="shared" si="408"/>
        <v/>
      </c>
      <c r="O2358" s="54" t="str">
        <f t="shared" si="409"/>
        <v/>
      </c>
      <c r="P2358" s="53" t="str">
        <f t="shared" si="400"/>
        <v/>
      </c>
      <c r="Q2358" s="52" t="str">
        <f t="shared" si="401"/>
        <v/>
      </c>
      <c r="R2358" s="55" t="str">
        <f t="shared" si="402"/>
        <v/>
      </c>
      <c r="S2358" s="52" t="str">
        <f t="shared" si="410"/>
        <v/>
      </c>
      <c r="T2358" s="81" t="str">
        <f t="shared" si="403"/>
        <v/>
      </c>
      <c r="U2358" s="53" t="str">
        <f>IF(S2358="","",COUNTIF($S$7:S2358,"該当２"))</f>
        <v/>
      </c>
      <c r="V2358" s="56" t="str">
        <f t="shared" si="404"/>
        <v/>
      </c>
      <c r="W2358" s="81" t="str">
        <f t="shared" si="405"/>
        <v/>
      </c>
      <c r="X2358" s="53" t="str">
        <f>IF(V2358="","",COUNTIF($V$7:V2358,"該当３"))</f>
        <v/>
      </c>
    </row>
    <row r="2359" spans="1:24">
      <c r="A2359" s="4">
        <v>2021111004</v>
      </c>
      <c r="B2359" s="237">
        <v>20</v>
      </c>
      <c r="C2359" s="238">
        <v>211</v>
      </c>
      <c r="D2359" s="239">
        <v>11</v>
      </c>
      <c r="E2359" s="238">
        <v>4</v>
      </c>
      <c r="F2359" s="7" t="s">
        <v>511</v>
      </c>
      <c r="G2359" s="7" t="s">
        <v>2299</v>
      </c>
      <c r="H2359" s="7" t="s">
        <v>2356</v>
      </c>
      <c r="I2359" s="7" t="s">
        <v>2360</v>
      </c>
      <c r="K2359" s="52" t="str">
        <f t="shared" si="406"/>
        <v/>
      </c>
      <c r="L2359" s="81" t="str">
        <f t="shared" si="407"/>
        <v/>
      </c>
      <c r="M2359" s="53" t="str">
        <f>IF(K2359="","",COUNTIF($K$7:K2359,"ﾘｽﾄ１"))</f>
        <v/>
      </c>
      <c r="N2359" s="53" t="str">
        <f t="shared" si="408"/>
        <v/>
      </c>
      <c r="O2359" s="54" t="str">
        <f t="shared" si="409"/>
        <v/>
      </c>
      <c r="P2359" s="53" t="str">
        <f t="shared" si="400"/>
        <v/>
      </c>
      <c r="Q2359" s="52" t="str">
        <f t="shared" si="401"/>
        <v/>
      </c>
      <c r="R2359" s="55" t="str">
        <f t="shared" si="402"/>
        <v/>
      </c>
      <c r="S2359" s="52" t="str">
        <f t="shared" si="410"/>
        <v/>
      </c>
      <c r="T2359" s="81" t="str">
        <f t="shared" si="403"/>
        <v/>
      </c>
      <c r="U2359" s="53" t="str">
        <f>IF(S2359="","",COUNTIF($S$7:S2359,"該当２"))</f>
        <v/>
      </c>
      <c r="V2359" s="56" t="str">
        <f t="shared" si="404"/>
        <v/>
      </c>
      <c r="W2359" s="81" t="str">
        <f t="shared" si="405"/>
        <v/>
      </c>
      <c r="X2359" s="53" t="str">
        <f>IF(V2359="","",COUNTIF($V$7:V2359,"該当３"))</f>
        <v/>
      </c>
    </row>
    <row r="2360" spans="1:24">
      <c r="A2360" s="4">
        <v>2021111005</v>
      </c>
      <c r="B2360" s="237">
        <v>20</v>
      </c>
      <c r="C2360" s="238">
        <v>211</v>
      </c>
      <c r="D2360" s="239">
        <v>11</v>
      </c>
      <c r="E2360" s="238">
        <v>5</v>
      </c>
      <c r="F2360" s="7" t="s">
        <v>511</v>
      </c>
      <c r="G2360" s="7" t="s">
        <v>2299</v>
      </c>
      <c r="H2360" s="7" t="s">
        <v>2356</v>
      </c>
      <c r="I2360" s="7" t="s">
        <v>2361</v>
      </c>
      <c r="K2360" s="52" t="str">
        <f t="shared" si="406"/>
        <v/>
      </c>
      <c r="L2360" s="81" t="str">
        <f t="shared" si="407"/>
        <v/>
      </c>
      <c r="M2360" s="53" t="str">
        <f>IF(K2360="","",COUNTIF($K$7:K2360,"ﾘｽﾄ１"))</f>
        <v/>
      </c>
      <c r="N2360" s="53" t="str">
        <f t="shared" si="408"/>
        <v/>
      </c>
      <c r="O2360" s="54" t="str">
        <f t="shared" si="409"/>
        <v/>
      </c>
      <c r="P2360" s="53" t="str">
        <f t="shared" si="400"/>
        <v/>
      </c>
      <c r="Q2360" s="52" t="str">
        <f t="shared" si="401"/>
        <v/>
      </c>
      <c r="R2360" s="55" t="str">
        <f t="shared" si="402"/>
        <v/>
      </c>
      <c r="S2360" s="52" t="str">
        <f t="shared" si="410"/>
        <v/>
      </c>
      <c r="T2360" s="81" t="str">
        <f t="shared" si="403"/>
        <v/>
      </c>
      <c r="U2360" s="53" t="str">
        <f>IF(S2360="","",COUNTIF($S$7:S2360,"該当２"))</f>
        <v/>
      </c>
      <c r="V2360" s="56" t="str">
        <f t="shared" si="404"/>
        <v/>
      </c>
      <c r="W2360" s="81" t="str">
        <f t="shared" si="405"/>
        <v/>
      </c>
      <c r="X2360" s="53" t="str">
        <f>IF(V2360="","",COUNTIF($V$7:V2360,"該当３"))</f>
        <v/>
      </c>
    </row>
    <row r="2361" spans="1:24">
      <c r="A2361" s="4">
        <v>2021111006</v>
      </c>
      <c r="B2361" s="237">
        <v>20</v>
      </c>
      <c r="C2361" s="238">
        <v>211</v>
      </c>
      <c r="D2361" s="239">
        <v>11</v>
      </c>
      <c r="E2361" s="238">
        <v>6</v>
      </c>
      <c r="F2361" s="7" t="s">
        <v>511</v>
      </c>
      <c r="G2361" s="7" t="s">
        <v>2299</v>
      </c>
      <c r="H2361" s="7" t="s">
        <v>2356</v>
      </c>
      <c r="I2361" s="7" t="s">
        <v>2362</v>
      </c>
      <c r="K2361" s="52" t="str">
        <f t="shared" si="406"/>
        <v/>
      </c>
      <c r="L2361" s="81" t="str">
        <f t="shared" si="407"/>
        <v/>
      </c>
      <c r="M2361" s="53" t="str">
        <f>IF(K2361="","",COUNTIF($K$7:K2361,"ﾘｽﾄ１"))</f>
        <v/>
      </c>
      <c r="N2361" s="53" t="str">
        <f t="shared" si="408"/>
        <v/>
      </c>
      <c r="O2361" s="54" t="str">
        <f t="shared" si="409"/>
        <v/>
      </c>
      <c r="P2361" s="53" t="str">
        <f t="shared" si="400"/>
        <v/>
      </c>
      <c r="Q2361" s="52" t="str">
        <f t="shared" si="401"/>
        <v/>
      </c>
      <c r="R2361" s="55" t="str">
        <f t="shared" si="402"/>
        <v/>
      </c>
      <c r="S2361" s="52" t="str">
        <f t="shared" si="410"/>
        <v/>
      </c>
      <c r="T2361" s="81" t="str">
        <f t="shared" si="403"/>
        <v/>
      </c>
      <c r="U2361" s="53" t="str">
        <f>IF(S2361="","",COUNTIF($S$7:S2361,"該当２"))</f>
        <v/>
      </c>
      <c r="V2361" s="56" t="str">
        <f t="shared" si="404"/>
        <v/>
      </c>
      <c r="W2361" s="81" t="str">
        <f t="shared" si="405"/>
        <v/>
      </c>
      <c r="X2361" s="53" t="str">
        <f>IF(V2361="","",COUNTIF($V$7:V2361,"該当３"))</f>
        <v/>
      </c>
    </row>
    <row r="2362" spans="1:24">
      <c r="A2362" s="4">
        <v>2021111007</v>
      </c>
      <c r="B2362" s="237">
        <v>20</v>
      </c>
      <c r="C2362" s="238">
        <v>211</v>
      </c>
      <c r="D2362" s="239">
        <v>11</v>
      </c>
      <c r="E2362" s="238">
        <v>7</v>
      </c>
      <c r="F2362" s="7" t="s">
        <v>511</v>
      </c>
      <c r="G2362" s="7" t="s">
        <v>2299</v>
      </c>
      <c r="H2362" s="7" t="s">
        <v>2356</v>
      </c>
      <c r="I2362" s="7" t="s">
        <v>2363</v>
      </c>
      <c r="K2362" s="52" t="str">
        <f t="shared" si="406"/>
        <v/>
      </c>
      <c r="L2362" s="81" t="str">
        <f t="shared" si="407"/>
        <v/>
      </c>
      <c r="M2362" s="53" t="str">
        <f>IF(K2362="","",COUNTIF($K$7:K2362,"ﾘｽﾄ１"))</f>
        <v/>
      </c>
      <c r="N2362" s="53" t="str">
        <f t="shared" si="408"/>
        <v/>
      </c>
      <c r="O2362" s="54" t="str">
        <f t="shared" si="409"/>
        <v/>
      </c>
      <c r="P2362" s="53" t="str">
        <f t="shared" si="400"/>
        <v/>
      </c>
      <c r="Q2362" s="52" t="str">
        <f t="shared" si="401"/>
        <v/>
      </c>
      <c r="R2362" s="55" t="str">
        <f t="shared" si="402"/>
        <v/>
      </c>
      <c r="S2362" s="52" t="str">
        <f t="shared" si="410"/>
        <v/>
      </c>
      <c r="T2362" s="81" t="str">
        <f t="shared" si="403"/>
        <v/>
      </c>
      <c r="U2362" s="53" t="str">
        <f>IF(S2362="","",COUNTIF($S$7:S2362,"該当２"))</f>
        <v/>
      </c>
      <c r="V2362" s="56" t="str">
        <f t="shared" si="404"/>
        <v/>
      </c>
      <c r="W2362" s="81" t="str">
        <f t="shared" si="405"/>
        <v/>
      </c>
      <c r="X2362" s="53" t="str">
        <f>IF(V2362="","",COUNTIF($V$7:V2362,"該当３"))</f>
        <v/>
      </c>
    </row>
    <row r="2363" spans="1:24">
      <c r="A2363" s="4">
        <v>2021111008</v>
      </c>
      <c r="B2363" s="237">
        <v>20</v>
      </c>
      <c r="C2363" s="238">
        <v>211</v>
      </c>
      <c r="D2363" s="239">
        <v>11</v>
      </c>
      <c r="E2363" s="238">
        <v>8</v>
      </c>
      <c r="F2363" s="7" t="s">
        <v>511</v>
      </c>
      <c r="G2363" s="7" t="s">
        <v>2299</v>
      </c>
      <c r="H2363" s="7" t="s">
        <v>2356</v>
      </c>
      <c r="I2363" s="7" t="s">
        <v>2364</v>
      </c>
      <c r="K2363" s="52" t="str">
        <f t="shared" si="406"/>
        <v/>
      </c>
      <c r="L2363" s="81" t="str">
        <f t="shared" si="407"/>
        <v/>
      </c>
      <c r="M2363" s="53" t="str">
        <f>IF(K2363="","",COUNTIF($K$7:K2363,"ﾘｽﾄ１"))</f>
        <v/>
      </c>
      <c r="N2363" s="53" t="str">
        <f t="shared" si="408"/>
        <v/>
      </c>
      <c r="O2363" s="54" t="str">
        <f t="shared" si="409"/>
        <v/>
      </c>
      <c r="P2363" s="53" t="str">
        <f t="shared" si="400"/>
        <v/>
      </c>
      <c r="Q2363" s="52" t="str">
        <f t="shared" si="401"/>
        <v/>
      </c>
      <c r="R2363" s="55" t="str">
        <f t="shared" si="402"/>
        <v/>
      </c>
      <c r="S2363" s="52" t="str">
        <f t="shared" si="410"/>
        <v/>
      </c>
      <c r="T2363" s="81" t="str">
        <f t="shared" si="403"/>
        <v/>
      </c>
      <c r="U2363" s="53" t="str">
        <f>IF(S2363="","",COUNTIF($S$7:S2363,"該当２"))</f>
        <v/>
      </c>
      <c r="V2363" s="56" t="str">
        <f t="shared" si="404"/>
        <v/>
      </c>
      <c r="W2363" s="81" t="str">
        <f t="shared" si="405"/>
        <v/>
      </c>
      <c r="X2363" s="53" t="str">
        <f>IF(V2363="","",COUNTIF($V$7:V2363,"該当３"))</f>
        <v/>
      </c>
    </row>
    <row r="2364" spans="1:24">
      <c r="A2364" s="4">
        <v>2021111009</v>
      </c>
      <c r="B2364" s="237">
        <v>20</v>
      </c>
      <c r="C2364" s="238">
        <v>211</v>
      </c>
      <c r="D2364" s="239">
        <v>11</v>
      </c>
      <c r="E2364" s="238">
        <v>9</v>
      </c>
      <c r="F2364" s="7" t="s">
        <v>511</v>
      </c>
      <c r="G2364" s="7" t="s">
        <v>2299</v>
      </c>
      <c r="H2364" s="7" t="s">
        <v>2356</v>
      </c>
      <c r="I2364" s="7" t="s">
        <v>2365</v>
      </c>
      <c r="K2364" s="52" t="str">
        <f t="shared" si="406"/>
        <v/>
      </c>
      <c r="L2364" s="81" t="str">
        <f t="shared" si="407"/>
        <v/>
      </c>
      <c r="M2364" s="53" t="str">
        <f>IF(K2364="","",COUNTIF($K$7:K2364,"ﾘｽﾄ１"))</f>
        <v/>
      </c>
      <c r="N2364" s="53" t="str">
        <f t="shared" si="408"/>
        <v/>
      </c>
      <c r="O2364" s="54" t="str">
        <f t="shared" si="409"/>
        <v/>
      </c>
      <c r="P2364" s="53" t="str">
        <f t="shared" si="400"/>
        <v/>
      </c>
      <c r="Q2364" s="52" t="str">
        <f t="shared" si="401"/>
        <v/>
      </c>
      <c r="R2364" s="55" t="str">
        <f t="shared" si="402"/>
        <v/>
      </c>
      <c r="S2364" s="52" t="str">
        <f t="shared" si="410"/>
        <v/>
      </c>
      <c r="T2364" s="81" t="str">
        <f t="shared" si="403"/>
        <v/>
      </c>
      <c r="U2364" s="53" t="str">
        <f>IF(S2364="","",COUNTIF($S$7:S2364,"該当２"))</f>
        <v/>
      </c>
      <c r="V2364" s="56" t="str">
        <f t="shared" si="404"/>
        <v/>
      </c>
      <c r="W2364" s="81" t="str">
        <f t="shared" si="405"/>
        <v/>
      </c>
      <c r="X2364" s="53" t="str">
        <f>IF(V2364="","",COUNTIF($V$7:V2364,"該当３"))</f>
        <v/>
      </c>
    </row>
    <row r="2365" spans="1:24">
      <c r="A2365" s="4">
        <v>2021111010</v>
      </c>
      <c r="B2365" s="237">
        <v>20</v>
      </c>
      <c r="C2365" s="238">
        <v>211</v>
      </c>
      <c r="D2365" s="239">
        <v>11</v>
      </c>
      <c r="E2365" s="238">
        <v>10</v>
      </c>
      <c r="F2365" s="7" t="s">
        <v>511</v>
      </c>
      <c r="G2365" s="7" t="s">
        <v>2299</v>
      </c>
      <c r="H2365" s="7" t="s">
        <v>2356</v>
      </c>
      <c r="I2365" s="7" t="s">
        <v>2366</v>
      </c>
      <c r="K2365" s="52" t="str">
        <f t="shared" si="406"/>
        <v/>
      </c>
      <c r="L2365" s="81" t="str">
        <f t="shared" si="407"/>
        <v/>
      </c>
      <c r="M2365" s="53" t="str">
        <f>IF(K2365="","",COUNTIF($K$7:K2365,"ﾘｽﾄ１"))</f>
        <v/>
      </c>
      <c r="N2365" s="53" t="str">
        <f t="shared" si="408"/>
        <v/>
      </c>
      <c r="O2365" s="54" t="str">
        <f t="shared" si="409"/>
        <v/>
      </c>
      <c r="P2365" s="53" t="str">
        <f t="shared" si="400"/>
        <v/>
      </c>
      <c r="Q2365" s="52" t="str">
        <f t="shared" si="401"/>
        <v/>
      </c>
      <c r="R2365" s="55" t="str">
        <f t="shared" si="402"/>
        <v/>
      </c>
      <c r="S2365" s="52" t="str">
        <f t="shared" si="410"/>
        <v/>
      </c>
      <c r="T2365" s="81" t="str">
        <f t="shared" si="403"/>
        <v/>
      </c>
      <c r="U2365" s="53" t="str">
        <f>IF(S2365="","",COUNTIF($S$7:S2365,"該当２"))</f>
        <v/>
      </c>
      <c r="V2365" s="56" t="str">
        <f t="shared" si="404"/>
        <v/>
      </c>
      <c r="W2365" s="81" t="str">
        <f t="shared" si="405"/>
        <v/>
      </c>
      <c r="X2365" s="53" t="str">
        <f>IF(V2365="","",COUNTIF($V$7:V2365,"該当３"))</f>
        <v/>
      </c>
    </row>
    <row r="2366" spans="1:24">
      <c r="A2366" s="4">
        <v>2021111011</v>
      </c>
      <c r="B2366" s="237">
        <v>20</v>
      </c>
      <c r="C2366" s="238">
        <v>211</v>
      </c>
      <c r="D2366" s="239">
        <v>11</v>
      </c>
      <c r="E2366" s="238">
        <v>11</v>
      </c>
      <c r="F2366" s="7" t="s">
        <v>511</v>
      </c>
      <c r="G2366" s="7" t="s">
        <v>2299</v>
      </c>
      <c r="H2366" s="7" t="s">
        <v>2356</v>
      </c>
      <c r="I2366" s="7" t="s">
        <v>924</v>
      </c>
      <c r="K2366" s="52" t="str">
        <f t="shared" si="406"/>
        <v/>
      </c>
      <c r="L2366" s="81" t="str">
        <f t="shared" si="407"/>
        <v/>
      </c>
      <c r="M2366" s="53" t="str">
        <f>IF(K2366="","",COUNTIF($K$7:K2366,"ﾘｽﾄ１"))</f>
        <v/>
      </c>
      <c r="N2366" s="53" t="str">
        <f t="shared" si="408"/>
        <v/>
      </c>
      <c r="O2366" s="54" t="str">
        <f t="shared" si="409"/>
        <v/>
      </c>
      <c r="P2366" s="53" t="str">
        <f t="shared" si="400"/>
        <v/>
      </c>
      <c r="Q2366" s="52" t="str">
        <f t="shared" si="401"/>
        <v/>
      </c>
      <c r="R2366" s="55" t="str">
        <f t="shared" si="402"/>
        <v/>
      </c>
      <c r="S2366" s="52" t="str">
        <f t="shared" si="410"/>
        <v/>
      </c>
      <c r="T2366" s="81" t="str">
        <f t="shared" si="403"/>
        <v/>
      </c>
      <c r="U2366" s="53" t="str">
        <f>IF(S2366="","",COUNTIF($S$7:S2366,"該当２"))</f>
        <v/>
      </c>
      <c r="V2366" s="56" t="str">
        <f t="shared" si="404"/>
        <v/>
      </c>
      <c r="W2366" s="81" t="str">
        <f t="shared" si="405"/>
        <v/>
      </c>
      <c r="X2366" s="53" t="str">
        <f>IF(V2366="","",COUNTIF($V$7:V2366,"該当３"))</f>
        <v/>
      </c>
    </row>
    <row r="2367" spans="1:24">
      <c r="A2367" s="4">
        <v>2021111012</v>
      </c>
      <c r="B2367" s="237">
        <v>20</v>
      </c>
      <c r="C2367" s="238">
        <v>211</v>
      </c>
      <c r="D2367" s="239">
        <v>11</v>
      </c>
      <c r="E2367" s="238">
        <v>12</v>
      </c>
      <c r="F2367" s="7" t="s">
        <v>511</v>
      </c>
      <c r="G2367" s="7" t="s">
        <v>2299</v>
      </c>
      <c r="H2367" s="7" t="s">
        <v>2356</v>
      </c>
      <c r="I2367" s="7" t="s">
        <v>497</v>
      </c>
      <c r="K2367" s="52" t="str">
        <f t="shared" si="406"/>
        <v/>
      </c>
      <c r="L2367" s="81" t="str">
        <f t="shared" si="407"/>
        <v/>
      </c>
      <c r="M2367" s="53" t="str">
        <f>IF(K2367="","",COUNTIF($K$7:K2367,"ﾘｽﾄ１"))</f>
        <v/>
      </c>
      <c r="N2367" s="53" t="str">
        <f t="shared" si="408"/>
        <v/>
      </c>
      <c r="O2367" s="54" t="str">
        <f t="shared" si="409"/>
        <v/>
      </c>
      <c r="P2367" s="53" t="str">
        <f t="shared" si="400"/>
        <v/>
      </c>
      <c r="Q2367" s="52" t="str">
        <f t="shared" si="401"/>
        <v/>
      </c>
      <c r="R2367" s="55" t="str">
        <f t="shared" si="402"/>
        <v/>
      </c>
      <c r="S2367" s="52" t="str">
        <f t="shared" si="410"/>
        <v/>
      </c>
      <c r="T2367" s="81" t="str">
        <f t="shared" si="403"/>
        <v/>
      </c>
      <c r="U2367" s="53" t="str">
        <f>IF(S2367="","",COUNTIF($S$7:S2367,"該当２"))</f>
        <v/>
      </c>
      <c r="V2367" s="56" t="str">
        <f t="shared" si="404"/>
        <v/>
      </c>
      <c r="W2367" s="81" t="str">
        <f t="shared" si="405"/>
        <v/>
      </c>
      <c r="X2367" s="53" t="str">
        <f>IF(V2367="","",COUNTIF($V$7:V2367,"該当３"))</f>
        <v/>
      </c>
    </row>
    <row r="2368" spans="1:24">
      <c r="A2368" s="4">
        <v>2021200000</v>
      </c>
      <c r="B2368" s="237">
        <v>20</v>
      </c>
      <c r="C2368" s="238">
        <v>212</v>
      </c>
      <c r="D2368" s="239">
        <v>0</v>
      </c>
      <c r="E2368" s="238">
        <v>0</v>
      </c>
      <c r="F2368" s="7" t="s">
        <v>511</v>
      </c>
      <c r="G2368" s="7" t="s">
        <v>2367</v>
      </c>
      <c r="K2368" s="52" t="str">
        <f t="shared" si="406"/>
        <v>ﾘｽﾄ１</v>
      </c>
      <c r="L2368" s="81" t="str">
        <f t="shared" si="407"/>
        <v>大町市</v>
      </c>
      <c r="M2368" s="53">
        <f>IF(K2368="","",COUNTIF($K$7:K2368,"ﾘｽﾄ１"))</f>
        <v>12</v>
      </c>
      <c r="N2368" s="53" t="str">
        <f t="shared" si="408"/>
        <v/>
      </c>
      <c r="O2368" s="54" t="str">
        <f t="shared" si="409"/>
        <v/>
      </c>
      <c r="P2368" s="53" t="str">
        <f t="shared" si="400"/>
        <v/>
      </c>
      <c r="Q2368" s="52" t="str">
        <f t="shared" si="401"/>
        <v/>
      </c>
      <c r="R2368" s="55" t="str">
        <f t="shared" si="402"/>
        <v/>
      </c>
      <c r="S2368" s="52" t="str">
        <f t="shared" si="410"/>
        <v/>
      </c>
      <c r="T2368" s="81" t="str">
        <f t="shared" si="403"/>
        <v/>
      </c>
      <c r="U2368" s="53" t="str">
        <f>IF(S2368="","",COUNTIF($S$7:S2368,"該当２"))</f>
        <v/>
      </c>
      <c r="V2368" s="56" t="str">
        <f t="shared" si="404"/>
        <v/>
      </c>
      <c r="W2368" s="81" t="str">
        <f t="shared" si="405"/>
        <v/>
      </c>
      <c r="X2368" s="53" t="str">
        <f>IF(V2368="","",COUNTIF($V$7:V2368,"該当３"))</f>
        <v/>
      </c>
    </row>
    <row r="2369" spans="1:24">
      <c r="A2369" s="4">
        <v>2021201000</v>
      </c>
      <c r="B2369" s="237">
        <v>20</v>
      </c>
      <c r="C2369" s="238">
        <v>212</v>
      </c>
      <c r="D2369" s="239">
        <v>1</v>
      </c>
      <c r="E2369" s="238">
        <v>0</v>
      </c>
      <c r="F2369" s="7" t="s">
        <v>511</v>
      </c>
      <c r="G2369" s="7" t="s">
        <v>2367</v>
      </c>
      <c r="H2369" s="7" t="s">
        <v>275</v>
      </c>
      <c r="K2369" s="52" t="str">
        <f t="shared" si="406"/>
        <v/>
      </c>
      <c r="L2369" s="81" t="str">
        <f t="shared" si="407"/>
        <v/>
      </c>
      <c r="M2369" s="53" t="str">
        <f>IF(K2369="","",COUNTIF($K$7:K2369,"ﾘｽﾄ１"))</f>
        <v/>
      </c>
      <c r="N2369" s="53" t="str">
        <f t="shared" si="408"/>
        <v/>
      </c>
      <c r="O2369" s="54" t="str">
        <f t="shared" si="409"/>
        <v/>
      </c>
      <c r="P2369" s="53" t="str">
        <f t="shared" si="400"/>
        <v/>
      </c>
      <c r="Q2369" s="52" t="str">
        <f t="shared" si="401"/>
        <v/>
      </c>
      <c r="R2369" s="55" t="str">
        <f t="shared" si="402"/>
        <v/>
      </c>
      <c r="S2369" s="52" t="str">
        <f t="shared" si="410"/>
        <v/>
      </c>
      <c r="T2369" s="81" t="str">
        <f t="shared" si="403"/>
        <v/>
      </c>
      <c r="U2369" s="53" t="str">
        <f>IF(S2369="","",COUNTIF($S$7:S2369,"該当２"))</f>
        <v/>
      </c>
      <c r="V2369" s="56" t="str">
        <f t="shared" si="404"/>
        <v/>
      </c>
      <c r="W2369" s="81" t="str">
        <f t="shared" si="405"/>
        <v/>
      </c>
      <c r="X2369" s="53" t="str">
        <f>IF(V2369="","",COUNTIF($V$7:V2369,"該当３"))</f>
        <v/>
      </c>
    </row>
    <row r="2370" spans="1:24">
      <c r="A2370" s="4">
        <v>2021201001</v>
      </c>
      <c r="B2370" s="237">
        <v>20</v>
      </c>
      <c r="C2370" s="238">
        <v>212</v>
      </c>
      <c r="D2370" s="239">
        <v>1</v>
      </c>
      <c r="E2370" s="238">
        <v>1</v>
      </c>
      <c r="F2370" s="7" t="s">
        <v>511</v>
      </c>
      <c r="G2370" s="7" t="s">
        <v>2367</v>
      </c>
      <c r="H2370" s="7" t="s">
        <v>275</v>
      </c>
      <c r="I2370" s="7" t="s">
        <v>2368</v>
      </c>
      <c r="K2370" s="52" t="str">
        <f t="shared" si="406"/>
        <v/>
      </c>
      <c r="L2370" s="81" t="str">
        <f t="shared" si="407"/>
        <v/>
      </c>
      <c r="M2370" s="53" t="str">
        <f>IF(K2370="","",COUNTIF($K$7:K2370,"ﾘｽﾄ１"))</f>
        <v/>
      </c>
      <c r="N2370" s="53" t="str">
        <f t="shared" si="408"/>
        <v/>
      </c>
      <c r="O2370" s="54" t="str">
        <f t="shared" si="409"/>
        <v/>
      </c>
      <c r="P2370" s="53" t="str">
        <f t="shared" si="400"/>
        <v/>
      </c>
      <c r="Q2370" s="52" t="str">
        <f t="shared" si="401"/>
        <v/>
      </c>
      <c r="R2370" s="55" t="str">
        <f t="shared" si="402"/>
        <v/>
      </c>
      <c r="S2370" s="52" t="str">
        <f t="shared" si="410"/>
        <v/>
      </c>
      <c r="T2370" s="81" t="str">
        <f t="shared" si="403"/>
        <v/>
      </c>
      <c r="U2370" s="53" t="str">
        <f>IF(S2370="","",COUNTIF($S$7:S2370,"該当２"))</f>
        <v/>
      </c>
      <c r="V2370" s="56" t="str">
        <f t="shared" si="404"/>
        <v/>
      </c>
      <c r="W2370" s="81" t="str">
        <f t="shared" si="405"/>
        <v/>
      </c>
      <c r="X2370" s="53" t="str">
        <f>IF(V2370="","",COUNTIF($V$7:V2370,"該当３"))</f>
        <v/>
      </c>
    </row>
    <row r="2371" spans="1:24">
      <c r="A2371" s="4">
        <v>2021201002</v>
      </c>
      <c r="B2371" s="237">
        <v>20</v>
      </c>
      <c r="C2371" s="238">
        <v>212</v>
      </c>
      <c r="D2371" s="239">
        <v>1</v>
      </c>
      <c r="E2371" s="238">
        <v>2</v>
      </c>
      <c r="F2371" s="7" t="s">
        <v>511</v>
      </c>
      <c r="G2371" s="7" t="s">
        <v>2367</v>
      </c>
      <c r="H2371" s="7" t="s">
        <v>275</v>
      </c>
      <c r="I2371" s="7" t="s">
        <v>2369</v>
      </c>
      <c r="K2371" s="52" t="str">
        <f t="shared" si="406"/>
        <v/>
      </c>
      <c r="L2371" s="81" t="str">
        <f t="shared" si="407"/>
        <v/>
      </c>
      <c r="M2371" s="53" t="str">
        <f>IF(K2371="","",COUNTIF($K$7:K2371,"ﾘｽﾄ１"))</f>
        <v/>
      </c>
      <c r="N2371" s="53" t="str">
        <f t="shared" si="408"/>
        <v/>
      </c>
      <c r="O2371" s="54" t="str">
        <f t="shared" si="409"/>
        <v/>
      </c>
      <c r="P2371" s="53" t="str">
        <f t="shared" si="400"/>
        <v/>
      </c>
      <c r="Q2371" s="52" t="str">
        <f t="shared" si="401"/>
        <v/>
      </c>
      <c r="R2371" s="55" t="str">
        <f t="shared" si="402"/>
        <v/>
      </c>
      <c r="S2371" s="52" t="str">
        <f t="shared" si="410"/>
        <v/>
      </c>
      <c r="T2371" s="81" t="str">
        <f t="shared" si="403"/>
        <v/>
      </c>
      <c r="U2371" s="53" t="str">
        <f>IF(S2371="","",COUNTIF($S$7:S2371,"該当２"))</f>
        <v/>
      </c>
      <c r="V2371" s="56" t="str">
        <f t="shared" si="404"/>
        <v/>
      </c>
      <c r="W2371" s="81" t="str">
        <f t="shared" si="405"/>
        <v/>
      </c>
      <c r="X2371" s="53" t="str">
        <f>IF(V2371="","",COUNTIF($V$7:V2371,"該当３"))</f>
        <v/>
      </c>
    </row>
    <row r="2372" spans="1:24">
      <c r="A2372" s="4">
        <v>2021201003</v>
      </c>
      <c r="B2372" s="237">
        <v>20</v>
      </c>
      <c r="C2372" s="238">
        <v>212</v>
      </c>
      <c r="D2372" s="239">
        <v>1</v>
      </c>
      <c r="E2372" s="238">
        <v>3</v>
      </c>
      <c r="F2372" s="7" t="s">
        <v>511</v>
      </c>
      <c r="G2372" s="7" t="s">
        <v>2367</v>
      </c>
      <c r="H2372" s="7" t="s">
        <v>275</v>
      </c>
      <c r="I2372" s="7" t="s">
        <v>2370</v>
      </c>
      <c r="K2372" s="52" t="str">
        <f t="shared" si="406"/>
        <v/>
      </c>
      <c r="L2372" s="81" t="str">
        <f t="shared" si="407"/>
        <v/>
      </c>
      <c r="M2372" s="53" t="str">
        <f>IF(K2372="","",COUNTIF($K$7:K2372,"ﾘｽﾄ１"))</f>
        <v/>
      </c>
      <c r="N2372" s="53" t="str">
        <f t="shared" si="408"/>
        <v/>
      </c>
      <c r="O2372" s="54" t="str">
        <f t="shared" si="409"/>
        <v/>
      </c>
      <c r="P2372" s="53" t="str">
        <f t="shared" si="400"/>
        <v/>
      </c>
      <c r="Q2372" s="52" t="str">
        <f t="shared" si="401"/>
        <v/>
      </c>
      <c r="R2372" s="55" t="str">
        <f t="shared" si="402"/>
        <v/>
      </c>
      <c r="S2372" s="52" t="str">
        <f t="shared" si="410"/>
        <v/>
      </c>
      <c r="T2372" s="81" t="str">
        <f t="shared" si="403"/>
        <v/>
      </c>
      <c r="U2372" s="53" t="str">
        <f>IF(S2372="","",COUNTIF($S$7:S2372,"該当２"))</f>
        <v/>
      </c>
      <c r="V2372" s="56" t="str">
        <f t="shared" si="404"/>
        <v/>
      </c>
      <c r="W2372" s="81" t="str">
        <f t="shared" si="405"/>
        <v/>
      </c>
      <c r="X2372" s="53" t="str">
        <f>IF(V2372="","",COUNTIF($V$7:V2372,"該当３"))</f>
        <v/>
      </c>
    </row>
    <row r="2373" spans="1:24">
      <c r="A2373" s="4">
        <v>2021201004</v>
      </c>
      <c r="B2373" s="237">
        <v>20</v>
      </c>
      <c r="C2373" s="238">
        <v>212</v>
      </c>
      <c r="D2373" s="239">
        <v>1</v>
      </c>
      <c r="E2373" s="238">
        <v>4</v>
      </c>
      <c r="F2373" s="7" t="s">
        <v>511</v>
      </c>
      <c r="G2373" s="7" t="s">
        <v>2367</v>
      </c>
      <c r="H2373" s="7" t="s">
        <v>275</v>
      </c>
      <c r="I2373" s="7" t="s">
        <v>1968</v>
      </c>
      <c r="K2373" s="52" t="str">
        <f t="shared" si="406"/>
        <v/>
      </c>
      <c r="L2373" s="81" t="str">
        <f t="shared" si="407"/>
        <v/>
      </c>
      <c r="M2373" s="53" t="str">
        <f>IF(K2373="","",COUNTIF($K$7:K2373,"ﾘｽﾄ１"))</f>
        <v/>
      </c>
      <c r="N2373" s="53" t="str">
        <f t="shared" si="408"/>
        <v/>
      </c>
      <c r="O2373" s="54" t="str">
        <f t="shared" si="409"/>
        <v/>
      </c>
      <c r="P2373" s="53" t="str">
        <f t="shared" si="400"/>
        <v/>
      </c>
      <c r="Q2373" s="52" t="str">
        <f t="shared" si="401"/>
        <v/>
      </c>
      <c r="R2373" s="55" t="str">
        <f t="shared" si="402"/>
        <v/>
      </c>
      <c r="S2373" s="52" t="str">
        <f t="shared" si="410"/>
        <v/>
      </c>
      <c r="T2373" s="81" t="str">
        <f t="shared" si="403"/>
        <v/>
      </c>
      <c r="U2373" s="53" t="str">
        <f>IF(S2373="","",COUNTIF($S$7:S2373,"該当２"))</f>
        <v/>
      </c>
      <c r="V2373" s="56" t="str">
        <f t="shared" si="404"/>
        <v/>
      </c>
      <c r="W2373" s="81" t="str">
        <f t="shared" si="405"/>
        <v/>
      </c>
      <c r="X2373" s="53" t="str">
        <f>IF(V2373="","",COUNTIF($V$7:V2373,"該当３"))</f>
        <v/>
      </c>
    </row>
    <row r="2374" spans="1:24">
      <c r="A2374" s="4">
        <v>2021201005</v>
      </c>
      <c r="B2374" s="237">
        <v>20</v>
      </c>
      <c r="C2374" s="238">
        <v>212</v>
      </c>
      <c r="D2374" s="239">
        <v>1</v>
      </c>
      <c r="E2374" s="238">
        <v>5</v>
      </c>
      <c r="F2374" s="7" t="s">
        <v>511</v>
      </c>
      <c r="G2374" s="7" t="s">
        <v>2367</v>
      </c>
      <c r="H2374" s="7" t="s">
        <v>275</v>
      </c>
      <c r="I2374" s="7" t="s">
        <v>2371</v>
      </c>
      <c r="K2374" s="52" t="str">
        <f t="shared" si="406"/>
        <v/>
      </c>
      <c r="L2374" s="81" t="str">
        <f t="shared" si="407"/>
        <v/>
      </c>
      <c r="M2374" s="53" t="str">
        <f>IF(K2374="","",COUNTIF($K$7:K2374,"ﾘｽﾄ１"))</f>
        <v/>
      </c>
      <c r="N2374" s="53" t="str">
        <f t="shared" si="408"/>
        <v/>
      </c>
      <c r="O2374" s="54" t="str">
        <f t="shared" si="409"/>
        <v/>
      </c>
      <c r="P2374" s="53" t="str">
        <f t="shared" si="400"/>
        <v/>
      </c>
      <c r="Q2374" s="52" t="str">
        <f t="shared" si="401"/>
        <v/>
      </c>
      <c r="R2374" s="55" t="str">
        <f t="shared" si="402"/>
        <v/>
      </c>
      <c r="S2374" s="52" t="str">
        <f t="shared" si="410"/>
        <v/>
      </c>
      <c r="T2374" s="81" t="str">
        <f t="shared" si="403"/>
        <v/>
      </c>
      <c r="U2374" s="53" t="str">
        <f>IF(S2374="","",COUNTIF($S$7:S2374,"該当２"))</f>
        <v/>
      </c>
      <c r="V2374" s="56" t="str">
        <f t="shared" si="404"/>
        <v/>
      </c>
      <c r="W2374" s="81" t="str">
        <f t="shared" si="405"/>
        <v/>
      </c>
      <c r="X2374" s="53" t="str">
        <f>IF(V2374="","",COUNTIF($V$7:V2374,"該当３"))</f>
        <v/>
      </c>
    </row>
    <row r="2375" spans="1:24">
      <c r="A2375" s="4">
        <v>2021201006</v>
      </c>
      <c r="B2375" s="237">
        <v>20</v>
      </c>
      <c r="C2375" s="238">
        <v>212</v>
      </c>
      <c r="D2375" s="239">
        <v>1</v>
      </c>
      <c r="E2375" s="238">
        <v>6</v>
      </c>
      <c r="F2375" s="7" t="s">
        <v>511</v>
      </c>
      <c r="G2375" s="7" t="s">
        <v>2367</v>
      </c>
      <c r="H2375" s="7" t="s">
        <v>275</v>
      </c>
      <c r="I2375" s="7" t="s">
        <v>2372</v>
      </c>
      <c r="K2375" s="52" t="str">
        <f t="shared" si="406"/>
        <v/>
      </c>
      <c r="L2375" s="81" t="str">
        <f t="shared" si="407"/>
        <v/>
      </c>
      <c r="M2375" s="53" t="str">
        <f>IF(K2375="","",COUNTIF($K$7:K2375,"ﾘｽﾄ１"))</f>
        <v/>
      </c>
      <c r="N2375" s="53" t="str">
        <f t="shared" si="408"/>
        <v/>
      </c>
      <c r="O2375" s="54" t="str">
        <f t="shared" si="409"/>
        <v/>
      </c>
      <c r="P2375" s="53" t="str">
        <f t="shared" si="400"/>
        <v/>
      </c>
      <c r="Q2375" s="52" t="str">
        <f t="shared" si="401"/>
        <v/>
      </c>
      <c r="R2375" s="55" t="str">
        <f t="shared" si="402"/>
        <v/>
      </c>
      <c r="S2375" s="52" t="str">
        <f t="shared" si="410"/>
        <v/>
      </c>
      <c r="T2375" s="81" t="str">
        <f t="shared" si="403"/>
        <v/>
      </c>
      <c r="U2375" s="53" t="str">
        <f>IF(S2375="","",COUNTIF($S$7:S2375,"該当２"))</f>
        <v/>
      </c>
      <c r="V2375" s="56" t="str">
        <f t="shared" si="404"/>
        <v/>
      </c>
      <c r="W2375" s="81" t="str">
        <f t="shared" si="405"/>
        <v/>
      </c>
      <c r="X2375" s="53" t="str">
        <f>IF(V2375="","",COUNTIF($V$7:V2375,"該当３"))</f>
        <v/>
      </c>
    </row>
    <row r="2376" spans="1:24">
      <c r="A2376" s="4">
        <v>2021201007</v>
      </c>
      <c r="B2376" s="237">
        <v>20</v>
      </c>
      <c r="C2376" s="238">
        <v>212</v>
      </c>
      <c r="D2376" s="239">
        <v>1</v>
      </c>
      <c r="E2376" s="238">
        <v>7</v>
      </c>
      <c r="F2376" s="7" t="s">
        <v>511</v>
      </c>
      <c r="G2376" s="7" t="s">
        <v>2367</v>
      </c>
      <c r="H2376" s="7" t="s">
        <v>275</v>
      </c>
      <c r="I2376" s="7" t="s">
        <v>2373</v>
      </c>
      <c r="K2376" s="52" t="str">
        <f t="shared" si="406"/>
        <v/>
      </c>
      <c r="L2376" s="81" t="str">
        <f t="shared" si="407"/>
        <v/>
      </c>
      <c r="M2376" s="53" t="str">
        <f>IF(K2376="","",COUNTIF($K$7:K2376,"ﾘｽﾄ１"))</f>
        <v/>
      </c>
      <c r="N2376" s="53" t="str">
        <f t="shared" si="408"/>
        <v/>
      </c>
      <c r="O2376" s="54" t="str">
        <f t="shared" si="409"/>
        <v/>
      </c>
      <c r="P2376" s="53" t="str">
        <f t="shared" si="400"/>
        <v/>
      </c>
      <c r="Q2376" s="52" t="str">
        <f t="shared" si="401"/>
        <v/>
      </c>
      <c r="R2376" s="55" t="str">
        <f t="shared" si="402"/>
        <v/>
      </c>
      <c r="S2376" s="52" t="str">
        <f t="shared" si="410"/>
        <v/>
      </c>
      <c r="T2376" s="81" t="str">
        <f t="shared" si="403"/>
        <v/>
      </c>
      <c r="U2376" s="53" t="str">
        <f>IF(S2376="","",COUNTIF($S$7:S2376,"該当２"))</f>
        <v/>
      </c>
      <c r="V2376" s="56" t="str">
        <f t="shared" si="404"/>
        <v/>
      </c>
      <c r="W2376" s="81" t="str">
        <f t="shared" si="405"/>
        <v/>
      </c>
      <c r="X2376" s="53" t="str">
        <f>IF(V2376="","",COUNTIF($V$7:V2376,"該当３"))</f>
        <v/>
      </c>
    </row>
    <row r="2377" spans="1:24">
      <c r="A2377" s="4">
        <v>2021201008</v>
      </c>
      <c r="B2377" s="237">
        <v>20</v>
      </c>
      <c r="C2377" s="238">
        <v>212</v>
      </c>
      <c r="D2377" s="239">
        <v>1</v>
      </c>
      <c r="E2377" s="238">
        <v>8</v>
      </c>
      <c r="F2377" s="7" t="s">
        <v>511</v>
      </c>
      <c r="G2377" s="7" t="s">
        <v>2367</v>
      </c>
      <c r="H2377" s="7" t="s">
        <v>275</v>
      </c>
      <c r="I2377" s="7" t="s">
        <v>2374</v>
      </c>
      <c r="K2377" s="52" t="str">
        <f t="shared" si="406"/>
        <v/>
      </c>
      <c r="L2377" s="81" t="str">
        <f t="shared" si="407"/>
        <v/>
      </c>
      <c r="M2377" s="53" t="str">
        <f>IF(K2377="","",COUNTIF($K$7:K2377,"ﾘｽﾄ１"))</f>
        <v/>
      </c>
      <c r="N2377" s="53" t="str">
        <f t="shared" si="408"/>
        <v/>
      </c>
      <c r="O2377" s="54" t="str">
        <f t="shared" si="409"/>
        <v/>
      </c>
      <c r="P2377" s="53" t="str">
        <f t="shared" si="400"/>
        <v/>
      </c>
      <c r="Q2377" s="52" t="str">
        <f t="shared" si="401"/>
        <v/>
      </c>
      <c r="R2377" s="55" t="str">
        <f t="shared" si="402"/>
        <v/>
      </c>
      <c r="S2377" s="52" t="str">
        <f t="shared" si="410"/>
        <v/>
      </c>
      <c r="T2377" s="81" t="str">
        <f t="shared" si="403"/>
        <v/>
      </c>
      <c r="U2377" s="53" t="str">
        <f>IF(S2377="","",COUNTIF($S$7:S2377,"該当２"))</f>
        <v/>
      </c>
      <c r="V2377" s="56" t="str">
        <f t="shared" si="404"/>
        <v/>
      </c>
      <c r="W2377" s="81" t="str">
        <f t="shared" si="405"/>
        <v/>
      </c>
      <c r="X2377" s="53" t="str">
        <f>IF(V2377="","",COUNTIF($V$7:V2377,"該当３"))</f>
        <v/>
      </c>
    </row>
    <row r="2378" spans="1:24">
      <c r="A2378" s="4">
        <v>2021201009</v>
      </c>
      <c r="B2378" s="237">
        <v>20</v>
      </c>
      <c r="C2378" s="238">
        <v>212</v>
      </c>
      <c r="D2378" s="239">
        <v>1</v>
      </c>
      <c r="E2378" s="238">
        <v>9</v>
      </c>
      <c r="F2378" s="7" t="s">
        <v>511</v>
      </c>
      <c r="G2378" s="7" t="s">
        <v>2367</v>
      </c>
      <c r="H2378" s="7" t="s">
        <v>275</v>
      </c>
      <c r="I2378" s="7" t="s">
        <v>2375</v>
      </c>
      <c r="K2378" s="52" t="str">
        <f t="shared" si="406"/>
        <v/>
      </c>
      <c r="L2378" s="81" t="str">
        <f t="shared" si="407"/>
        <v/>
      </c>
      <c r="M2378" s="53" t="str">
        <f>IF(K2378="","",COUNTIF($K$7:K2378,"ﾘｽﾄ１"))</f>
        <v/>
      </c>
      <c r="N2378" s="53" t="str">
        <f t="shared" si="408"/>
        <v/>
      </c>
      <c r="O2378" s="54" t="str">
        <f t="shared" si="409"/>
        <v/>
      </c>
      <c r="P2378" s="53" t="str">
        <f t="shared" ref="P2378:P2441" si="411">IF(O2378="該当１",G2378,"")</f>
        <v/>
      </c>
      <c r="Q2378" s="52" t="str">
        <f t="shared" ref="Q2378:Q2441" si="412">IF(O2378="該当１","ﾘｽﾄ2","")</f>
        <v/>
      </c>
      <c r="R2378" s="55" t="str">
        <f t="shared" ref="R2378:R2441" si="413">IF(Q2378="ﾘｽﾄ2",H2378,"")</f>
        <v/>
      </c>
      <c r="S2378" s="52" t="str">
        <f t="shared" si="410"/>
        <v/>
      </c>
      <c r="T2378" s="81" t="str">
        <f t="shared" ref="T2378:T2441" si="414">IF(S2378="該当２",H2378,"")</f>
        <v/>
      </c>
      <c r="U2378" s="53" t="str">
        <f>IF(S2378="","",COUNTIF($S$7:S2378,"該当２"))</f>
        <v/>
      </c>
      <c r="V2378" s="56" t="str">
        <f t="shared" ref="V2378:V2441" si="415">IF(AND($S$2=H2378,E2378&gt;0,E2378&lt;998),"該当３","")</f>
        <v/>
      </c>
      <c r="W2378" s="81" t="str">
        <f t="shared" ref="W2378:W2441" si="416">IF(V2378="該当３",I2378,"")</f>
        <v/>
      </c>
      <c r="X2378" s="53" t="str">
        <f>IF(V2378="","",COUNTIF($V$7:V2378,"該当３"))</f>
        <v/>
      </c>
    </row>
    <row r="2379" spans="1:24">
      <c r="A2379" s="4">
        <v>2021201010</v>
      </c>
      <c r="B2379" s="237">
        <v>20</v>
      </c>
      <c r="C2379" s="238">
        <v>212</v>
      </c>
      <c r="D2379" s="239">
        <v>1</v>
      </c>
      <c r="E2379" s="238">
        <v>10</v>
      </c>
      <c r="F2379" s="7" t="s">
        <v>511</v>
      </c>
      <c r="G2379" s="7" t="s">
        <v>2367</v>
      </c>
      <c r="H2379" s="7" t="s">
        <v>275</v>
      </c>
      <c r="I2379" s="7" t="s">
        <v>2376</v>
      </c>
      <c r="K2379" s="52" t="str">
        <f t="shared" ref="K2379:K2442" si="417">IF(AND($C2379&gt;0,$H2379=""),"ﾘｽﾄ１","")</f>
        <v/>
      </c>
      <c r="L2379" s="81" t="str">
        <f t="shared" ref="L2379:L2442" si="418">IF(K2379="ﾘｽﾄ１",G2379,"")</f>
        <v/>
      </c>
      <c r="M2379" s="53" t="str">
        <f>IF(K2379="","",COUNTIF($K$7:K2379,"ﾘｽﾄ１"))</f>
        <v/>
      </c>
      <c r="N2379" s="53" t="str">
        <f t="shared" ref="N2379:N2442" si="419">IF(AND(D2379=0,E2379&gt;0),"同一区","")</f>
        <v/>
      </c>
      <c r="O2379" s="54" t="str">
        <f t="shared" ref="O2379:O2442" si="420">IF(AND(EXACT($K$2,G2379),H2379&gt;0),"該当１","")</f>
        <v/>
      </c>
      <c r="P2379" s="53" t="str">
        <f t="shared" si="411"/>
        <v/>
      </c>
      <c r="Q2379" s="52" t="str">
        <f t="shared" si="412"/>
        <v/>
      </c>
      <c r="R2379" s="55" t="str">
        <f t="shared" si="413"/>
        <v/>
      </c>
      <c r="S2379" s="52" t="str">
        <f t="shared" ref="S2379:S2442" si="421">IF(AND(Q2379="ﾘｽﾄ2",OR(I2379=0,AND(N2379="同一区",E2379=1))),"該当２","")</f>
        <v/>
      </c>
      <c r="T2379" s="81" t="str">
        <f t="shared" si="414"/>
        <v/>
      </c>
      <c r="U2379" s="53" t="str">
        <f>IF(S2379="","",COUNTIF($S$7:S2379,"該当２"))</f>
        <v/>
      </c>
      <c r="V2379" s="56" t="str">
        <f t="shared" si="415"/>
        <v/>
      </c>
      <c r="W2379" s="81" t="str">
        <f t="shared" si="416"/>
        <v/>
      </c>
      <c r="X2379" s="53" t="str">
        <f>IF(V2379="","",COUNTIF($V$7:V2379,"該当３"))</f>
        <v/>
      </c>
    </row>
    <row r="2380" spans="1:24">
      <c r="A2380" s="4">
        <v>2021201011</v>
      </c>
      <c r="B2380" s="237">
        <v>20</v>
      </c>
      <c r="C2380" s="238">
        <v>212</v>
      </c>
      <c r="D2380" s="239">
        <v>1</v>
      </c>
      <c r="E2380" s="238">
        <v>11</v>
      </c>
      <c r="F2380" s="7" t="s">
        <v>511</v>
      </c>
      <c r="G2380" s="7" t="s">
        <v>2367</v>
      </c>
      <c r="H2380" s="7" t="s">
        <v>275</v>
      </c>
      <c r="I2380" s="7" t="s">
        <v>2377</v>
      </c>
      <c r="K2380" s="52" t="str">
        <f t="shared" si="417"/>
        <v/>
      </c>
      <c r="L2380" s="81" t="str">
        <f t="shared" si="418"/>
        <v/>
      </c>
      <c r="M2380" s="53" t="str">
        <f>IF(K2380="","",COUNTIF($K$7:K2380,"ﾘｽﾄ１"))</f>
        <v/>
      </c>
      <c r="N2380" s="53" t="str">
        <f t="shared" si="419"/>
        <v/>
      </c>
      <c r="O2380" s="54" t="str">
        <f t="shared" si="420"/>
        <v/>
      </c>
      <c r="P2380" s="53" t="str">
        <f t="shared" si="411"/>
        <v/>
      </c>
      <c r="Q2380" s="52" t="str">
        <f t="shared" si="412"/>
        <v/>
      </c>
      <c r="R2380" s="55" t="str">
        <f t="shared" si="413"/>
        <v/>
      </c>
      <c r="S2380" s="52" t="str">
        <f t="shared" si="421"/>
        <v/>
      </c>
      <c r="T2380" s="81" t="str">
        <f t="shared" si="414"/>
        <v/>
      </c>
      <c r="U2380" s="53" t="str">
        <f>IF(S2380="","",COUNTIF($S$7:S2380,"該当２"))</f>
        <v/>
      </c>
      <c r="V2380" s="56" t="str">
        <f t="shared" si="415"/>
        <v/>
      </c>
      <c r="W2380" s="81" t="str">
        <f t="shared" si="416"/>
        <v/>
      </c>
      <c r="X2380" s="53" t="str">
        <f>IF(V2380="","",COUNTIF($V$7:V2380,"該当３"))</f>
        <v/>
      </c>
    </row>
    <row r="2381" spans="1:24">
      <c r="A2381" s="4">
        <v>2021201012</v>
      </c>
      <c r="B2381" s="237">
        <v>20</v>
      </c>
      <c r="C2381" s="238">
        <v>212</v>
      </c>
      <c r="D2381" s="239">
        <v>1</v>
      </c>
      <c r="E2381" s="238">
        <v>12</v>
      </c>
      <c r="F2381" s="7" t="s">
        <v>511</v>
      </c>
      <c r="G2381" s="7" t="s">
        <v>2367</v>
      </c>
      <c r="H2381" s="7" t="s">
        <v>275</v>
      </c>
      <c r="I2381" s="7" t="s">
        <v>2378</v>
      </c>
      <c r="K2381" s="52" t="str">
        <f t="shared" si="417"/>
        <v/>
      </c>
      <c r="L2381" s="81" t="str">
        <f t="shared" si="418"/>
        <v/>
      </c>
      <c r="M2381" s="53" t="str">
        <f>IF(K2381="","",COUNTIF($K$7:K2381,"ﾘｽﾄ１"))</f>
        <v/>
      </c>
      <c r="N2381" s="53" t="str">
        <f t="shared" si="419"/>
        <v/>
      </c>
      <c r="O2381" s="54" t="str">
        <f t="shared" si="420"/>
        <v/>
      </c>
      <c r="P2381" s="53" t="str">
        <f t="shared" si="411"/>
        <v/>
      </c>
      <c r="Q2381" s="52" t="str">
        <f t="shared" si="412"/>
        <v/>
      </c>
      <c r="R2381" s="55" t="str">
        <f t="shared" si="413"/>
        <v/>
      </c>
      <c r="S2381" s="52" t="str">
        <f t="shared" si="421"/>
        <v/>
      </c>
      <c r="T2381" s="81" t="str">
        <f t="shared" si="414"/>
        <v/>
      </c>
      <c r="U2381" s="53" t="str">
        <f>IF(S2381="","",COUNTIF($S$7:S2381,"該当２"))</f>
        <v/>
      </c>
      <c r="V2381" s="56" t="str">
        <f t="shared" si="415"/>
        <v/>
      </c>
      <c r="W2381" s="81" t="str">
        <f t="shared" si="416"/>
        <v/>
      </c>
      <c r="X2381" s="53" t="str">
        <f>IF(V2381="","",COUNTIF($V$7:V2381,"該当３"))</f>
        <v/>
      </c>
    </row>
    <row r="2382" spans="1:24">
      <c r="A2382" s="4">
        <v>2021201013</v>
      </c>
      <c r="B2382" s="237">
        <v>20</v>
      </c>
      <c r="C2382" s="238">
        <v>212</v>
      </c>
      <c r="D2382" s="239">
        <v>1</v>
      </c>
      <c r="E2382" s="238">
        <v>13</v>
      </c>
      <c r="F2382" s="7" t="s">
        <v>511</v>
      </c>
      <c r="G2382" s="7" t="s">
        <v>2367</v>
      </c>
      <c r="H2382" s="7" t="s">
        <v>275</v>
      </c>
      <c r="I2382" s="7" t="s">
        <v>2379</v>
      </c>
      <c r="K2382" s="52" t="str">
        <f t="shared" si="417"/>
        <v/>
      </c>
      <c r="L2382" s="81" t="str">
        <f t="shared" si="418"/>
        <v/>
      </c>
      <c r="M2382" s="53" t="str">
        <f>IF(K2382="","",COUNTIF($K$7:K2382,"ﾘｽﾄ１"))</f>
        <v/>
      </c>
      <c r="N2382" s="53" t="str">
        <f t="shared" si="419"/>
        <v/>
      </c>
      <c r="O2382" s="54" t="str">
        <f t="shared" si="420"/>
        <v/>
      </c>
      <c r="P2382" s="53" t="str">
        <f t="shared" si="411"/>
        <v/>
      </c>
      <c r="Q2382" s="52" t="str">
        <f t="shared" si="412"/>
        <v/>
      </c>
      <c r="R2382" s="55" t="str">
        <f t="shared" si="413"/>
        <v/>
      </c>
      <c r="S2382" s="52" t="str">
        <f t="shared" si="421"/>
        <v/>
      </c>
      <c r="T2382" s="81" t="str">
        <f t="shared" si="414"/>
        <v/>
      </c>
      <c r="U2382" s="53" t="str">
        <f>IF(S2382="","",COUNTIF($S$7:S2382,"該当２"))</f>
        <v/>
      </c>
      <c r="V2382" s="56" t="str">
        <f t="shared" si="415"/>
        <v/>
      </c>
      <c r="W2382" s="81" t="str">
        <f t="shared" si="416"/>
        <v/>
      </c>
      <c r="X2382" s="53" t="str">
        <f>IF(V2382="","",COUNTIF($V$7:V2382,"該当３"))</f>
        <v/>
      </c>
    </row>
    <row r="2383" spans="1:24">
      <c r="A2383" s="4">
        <v>2021201014</v>
      </c>
      <c r="B2383" s="237">
        <v>20</v>
      </c>
      <c r="C2383" s="238">
        <v>212</v>
      </c>
      <c r="D2383" s="239">
        <v>1</v>
      </c>
      <c r="E2383" s="238">
        <v>14</v>
      </c>
      <c r="F2383" s="7" t="s">
        <v>511</v>
      </c>
      <c r="G2383" s="7" t="s">
        <v>2367</v>
      </c>
      <c r="H2383" s="7" t="s">
        <v>275</v>
      </c>
      <c r="I2383" s="7" t="s">
        <v>1539</v>
      </c>
      <c r="K2383" s="52" t="str">
        <f t="shared" si="417"/>
        <v/>
      </c>
      <c r="L2383" s="81" t="str">
        <f t="shared" si="418"/>
        <v/>
      </c>
      <c r="M2383" s="53" t="str">
        <f>IF(K2383="","",COUNTIF($K$7:K2383,"ﾘｽﾄ１"))</f>
        <v/>
      </c>
      <c r="N2383" s="53" t="str">
        <f t="shared" si="419"/>
        <v/>
      </c>
      <c r="O2383" s="54" t="str">
        <f t="shared" si="420"/>
        <v/>
      </c>
      <c r="P2383" s="53" t="str">
        <f t="shared" si="411"/>
        <v/>
      </c>
      <c r="Q2383" s="52" t="str">
        <f t="shared" si="412"/>
        <v/>
      </c>
      <c r="R2383" s="55" t="str">
        <f t="shared" si="413"/>
        <v/>
      </c>
      <c r="S2383" s="52" t="str">
        <f t="shared" si="421"/>
        <v/>
      </c>
      <c r="T2383" s="81" t="str">
        <f t="shared" si="414"/>
        <v/>
      </c>
      <c r="U2383" s="53" t="str">
        <f>IF(S2383="","",COUNTIF($S$7:S2383,"該当２"))</f>
        <v/>
      </c>
      <c r="V2383" s="56" t="str">
        <f t="shared" si="415"/>
        <v/>
      </c>
      <c r="W2383" s="81" t="str">
        <f t="shared" si="416"/>
        <v/>
      </c>
      <c r="X2383" s="53" t="str">
        <f>IF(V2383="","",COUNTIF($V$7:V2383,"該当３"))</f>
        <v/>
      </c>
    </row>
    <row r="2384" spans="1:24">
      <c r="A2384" s="4">
        <v>2021201015</v>
      </c>
      <c r="B2384" s="237">
        <v>20</v>
      </c>
      <c r="C2384" s="238">
        <v>212</v>
      </c>
      <c r="D2384" s="239">
        <v>1</v>
      </c>
      <c r="E2384" s="238">
        <v>15</v>
      </c>
      <c r="F2384" s="7" t="s">
        <v>511</v>
      </c>
      <c r="G2384" s="7" t="s">
        <v>2367</v>
      </c>
      <c r="H2384" s="7" t="s">
        <v>275</v>
      </c>
      <c r="I2384" s="7" t="s">
        <v>2380</v>
      </c>
      <c r="K2384" s="52" t="str">
        <f t="shared" si="417"/>
        <v/>
      </c>
      <c r="L2384" s="81" t="str">
        <f t="shared" si="418"/>
        <v/>
      </c>
      <c r="M2384" s="53" t="str">
        <f>IF(K2384="","",COUNTIF($K$7:K2384,"ﾘｽﾄ１"))</f>
        <v/>
      </c>
      <c r="N2384" s="53" t="str">
        <f t="shared" si="419"/>
        <v/>
      </c>
      <c r="O2384" s="54" t="str">
        <f t="shared" si="420"/>
        <v/>
      </c>
      <c r="P2384" s="53" t="str">
        <f t="shared" si="411"/>
        <v/>
      </c>
      <c r="Q2384" s="52" t="str">
        <f t="shared" si="412"/>
        <v/>
      </c>
      <c r="R2384" s="55" t="str">
        <f t="shared" si="413"/>
        <v/>
      </c>
      <c r="S2384" s="52" t="str">
        <f t="shared" si="421"/>
        <v/>
      </c>
      <c r="T2384" s="81" t="str">
        <f t="shared" si="414"/>
        <v/>
      </c>
      <c r="U2384" s="53" t="str">
        <f>IF(S2384="","",COUNTIF($S$7:S2384,"該当２"))</f>
        <v/>
      </c>
      <c r="V2384" s="56" t="str">
        <f t="shared" si="415"/>
        <v/>
      </c>
      <c r="W2384" s="81" t="str">
        <f t="shared" si="416"/>
        <v/>
      </c>
      <c r="X2384" s="53" t="str">
        <f>IF(V2384="","",COUNTIF($V$7:V2384,"該当３"))</f>
        <v/>
      </c>
    </row>
    <row r="2385" spans="1:24">
      <c r="A2385" s="4">
        <v>2021201016</v>
      </c>
      <c r="B2385" s="237">
        <v>20</v>
      </c>
      <c r="C2385" s="238">
        <v>212</v>
      </c>
      <c r="D2385" s="239">
        <v>1</v>
      </c>
      <c r="E2385" s="238">
        <v>16</v>
      </c>
      <c r="F2385" s="7" t="s">
        <v>511</v>
      </c>
      <c r="G2385" s="7" t="s">
        <v>2367</v>
      </c>
      <c r="H2385" s="7" t="s">
        <v>275</v>
      </c>
      <c r="I2385" s="7" t="s">
        <v>2381</v>
      </c>
      <c r="K2385" s="52" t="str">
        <f t="shared" si="417"/>
        <v/>
      </c>
      <c r="L2385" s="81" t="str">
        <f t="shared" si="418"/>
        <v/>
      </c>
      <c r="M2385" s="53" t="str">
        <f>IF(K2385="","",COUNTIF($K$7:K2385,"ﾘｽﾄ１"))</f>
        <v/>
      </c>
      <c r="N2385" s="53" t="str">
        <f t="shared" si="419"/>
        <v/>
      </c>
      <c r="O2385" s="54" t="str">
        <f t="shared" si="420"/>
        <v/>
      </c>
      <c r="P2385" s="53" t="str">
        <f t="shared" si="411"/>
        <v/>
      </c>
      <c r="Q2385" s="52" t="str">
        <f t="shared" si="412"/>
        <v/>
      </c>
      <c r="R2385" s="55" t="str">
        <f t="shared" si="413"/>
        <v/>
      </c>
      <c r="S2385" s="52" t="str">
        <f t="shared" si="421"/>
        <v/>
      </c>
      <c r="T2385" s="81" t="str">
        <f t="shared" si="414"/>
        <v/>
      </c>
      <c r="U2385" s="53" t="str">
        <f>IF(S2385="","",COUNTIF($S$7:S2385,"該当２"))</f>
        <v/>
      </c>
      <c r="V2385" s="56" t="str">
        <f t="shared" si="415"/>
        <v/>
      </c>
      <c r="W2385" s="81" t="str">
        <f t="shared" si="416"/>
        <v/>
      </c>
      <c r="X2385" s="53" t="str">
        <f>IF(V2385="","",COUNTIF($V$7:V2385,"該当３"))</f>
        <v/>
      </c>
    </row>
    <row r="2386" spans="1:24">
      <c r="A2386" s="4">
        <v>2021201017</v>
      </c>
      <c r="B2386" s="237">
        <v>20</v>
      </c>
      <c r="C2386" s="238">
        <v>212</v>
      </c>
      <c r="D2386" s="239">
        <v>1</v>
      </c>
      <c r="E2386" s="238">
        <v>17</v>
      </c>
      <c r="F2386" s="7" t="s">
        <v>511</v>
      </c>
      <c r="G2386" s="7" t="s">
        <v>2367</v>
      </c>
      <c r="H2386" s="7" t="s">
        <v>275</v>
      </c>
      <c r="I2386" s="7" t="s">
        <v>2382</v>
      </c>
      <c r="K2386" s="52" t="str">
        <f t="shared" si="417"/>
        <v/>
      </c>
      <c r="L2386" s="81" t="str">
        <f t="shared" si="418"/>
        <v/>
      </c>
      <c r="M2386" s="53" t="str">
        <f>IF(K2386="","",COUNTIF($K$7:K2386,"ﾘｽﾄ１"))</f>
        <v/>
      </c>
      <c r="N2386" s="53" t="str">
        <f t="shared" si="419"/>
        <v/>
      </c>
      <c r="O2386" s="54" t="str">
        <f t="shared" si="420"/>
        <v/>
      </c>
      <c r="P2386" s="53" t="str">
        <f t="shared" si="411"/>
        <v/>
      </c>
      <c r="Q2386" s="52" t="str">
        <f t="shared" si="412"/>
        <v/>
      </c>
      <c r="R2386" s="55" t="str">
        <f t="shared" si="413"/>
        <v/>
      </c>
      <c r="S2386" s="52" t="str">
        <f t="shared" si="421"/>
        <v/>
      </c>
      <c r="T2386" s="81" t="str">
        <f t="shared" si="414"/>
        <v/>
      </c>
      <c r="U2386" s="53" t="str">
        <f>IF(S2386="","",COUNTIF($S$7:S2386,"該当２"))</f>
        <v/>
      </c>
      <c r="V2386" s="56" t="str">
        <f t="shared" si="415"/>
        <v/>
      </c>
      <c r="W2386" s="81" t="str">
        <f t="shared" si="416"/>
        <v/>
      </c>
      <c r="X2386" s="53" t="str">
        <f>IF(V2386="","",COUNTIF($V$7:V2386,"該当３"))</f>
        <v/>
      </c>
    </row>
    <row r="2387" spans="1:24">
      <c r="A2387" s="4">
        <v>2021201018</v>
      </c>
      <c r="B2387" s="237">
        <v>20</v>
      </c>
      <c r="C2387" s="238">
        <v>212</v>
      </c>
      <c r="D2387" s="239">
        <v>1</v>
      </c>
      <c r="E2387" s="238">
        <v>18</v>
      </c>
      <c r="F2387" s="7" t="s">
        <v>511</v>
      </c>
      <c r="G2387" s="7" t="s">
        <v>2367</v>
      </c>
      <c r="H2387" s="7" t="s">
        <v>275</v>
      </c>
      <c r="I2387" s="7" t="s">
        <v>2383</v>
      </c>
      <c r="K2387" s="52" t="str">
        <f t="shared" si="417"/>
        <v/>
      </c>
      <c r="L2387" s="81" t="str">
        <f t="shared" si="418"/>
        <v/>
      </c>
      <c r="M2387" s="53" t="str">
        <f>IF(K2387="","",COUNTIF($K$7:K2387,"ﾘｽﾄ１"))</f>
        <v/>
      </c>
      <c r="N2387" s="53" t="str">
        <f t="shared" si="419"/>
        <v/>
      </c>
      <c r="O2387" s="54" t="str">
        <f t="shared" si="420"/>
        <v/>
      </c>
      <c r="P2387" s="53" t="str">
        <f t="shared" si="411"/>
        <v/>
      </c>
      <c r="Q2387" s="52" t="str">
        <f t="shared" si="412"/>
        <v/>
      </c>
      <c r="R2387" s="55" t="str">
        <f t="shared" si="413"/>
        <v/>
      </c>
      <c r="S2387" s="52" t="str">
        <f t="shared" si="421"/>
        <v/>
      </c>
      <c r="T2387" s="81" t="str">
        <f t="shared" si="414"/>
        <v/>
      </c>
      <c r="U2387" s="53" t="str">
        <f>IF(S2387="","",COUNTIF($S$7:S2387,"該当２"))</f>
        <v/>
      </c>
      <c r="V2387" s="56" t="str">
        <f t="shared" si="415"/>
        <v/>
      </c>
      <c r="W2387" s="81" t="str">
        <f t="shared" si="416"/>
        <v/>
      </c>
      <c r="X2387" s="53" t="str">
        <f>IF(V2387="","",COUNTIF($V$7:V2387,"該当３"))</f>
        <v/>
      </c>
    </row>
    <row r="2388" spans="1:24">
      <c r="A2388" s="4">
        <v>2021201019</v>
      </c>
      <c r="B2388" s="237">
        <v>20</v>
      </c>
      <c r="C2388" s="238">
        <v>212</v>
      </c>
      <c r="D2388" s="239">
        <v>1</v>
      </c>
      <c r="E2388" s="238">
        <v>19</v>
      </c>
      <c r="F2388" s="7" t="s">
        <v>511</v>
      </c>
      <c r="G2388" s="7" t="s">
        <v>2367</v>
      </c>
      <c r="H2388" s="7" t="s">
        <v>275</v>
      </c>
      <c r="I2388" s="7" t="s">
        <v>2384</v>
      </c>
      <c r="K2388" s="52" t="str">
        <f t="shared" si="417"/>
        <v/>
      </c>
      <c r="L2388" s="81" t="str">
        <f t="shared" si="418"/>
        <v/>
      </c>
      <c r="M2388" s="53" t="str">
        <f>IF(K2388="","",COUNTIF($K$7:K2388,"ﾘｽﾄ１"))</f>
        <v/>
      </c>
      <c r="N2388" s="53" t="str">
        <f t="shared" si="419"/>
        <v/>
      </c>
      <c r="O2388" s="54" t="str">
        <f t="shared" si="420"/>
        <v/>
      </c>
      <c r="P2388" s="53" t="str">
        <f t="shared" si="411"/>
        <v/>
      </c>
      <c r="Q2388" s="52" t="str">
        <f t="shared" si="412"/>
        <v/>
      </c>
      <c r="R2388" s="55" t="str">
        <f t="shared" si="413"/>
        <v/>
      </c>
      <c r="S2388" s="52" t="str">
        <f t="shared" si="421"/>
        <v/>
      </c>
      <c r="T2388" s="81" t="str">
        <f t="shared" si="414"/>
        <v/>
      </c>
      <c r="U2388" s="53" t="str">
        <f>IF(S2388="","",COUNTIF($S$7:S2388,"該当２"))</f>
        <v/>
      </c>
      <c r="V2388" s="56" t="str">
        <f t="shared" si="415"/>
        <v/>
      </c>
      <c r="W2388" s="81" t="str">
        <f t="shared" si="416"/>
        <v/>
      </c>
      <c r="X2388" s="53" t="str">
        <f>IF(V2388="","",COUNTIF($V$7:V2388,"該当３"))</f>
        <v/>
      </c>
    </row>
    <row r="2389" spans="1:24">
      <c r="A2389" s="4">
        <v>2021201020</v>
      </c>
      <c r="B2389" s="237">
        <v>20</v>
      </c>
      <c r="C2389" s="238">
        <v>212</v>
      </c>
      <c r="D2389" s="239">
        <v>1</v>
      </c>
      <c r="E2389" s="238">
        <v>20</v>
      </c>
      <c r="F2389" s="7" t="s">
        <v>511</v>
      </c>
      <c r="G2389" s="7" t="s">
        <v>2367</v>
      </c>
      <c r="H2389" s="7" t="s">
        <v>275</v>
      </c>
      <c r="I2389" s="7" t="s">
        <v>1950</v>
      </c>
      <c r="K2389" s="52" t="str">
        <f t="shared" si="417"/>
        <v/>
      </c>
      <c r="L2389" s="81" t="str">
        <f t="shared" si="418"/>
        <v/>
      </c>
      <c r="M2389" s="53" t="str">
        <f>IF(K2389="","",COUNTIF($K$7:K2389,"ﾘｽﾄ１"))</f>
        <v/>
      </c>
      <c r="N2389" s="53" t="str">
        <f t="shared" si="419"/>
        <v/>
      </c>
      <c r="O2389" s="54" t="str">
        <f t="shared" si="420"/>
        <v/>
      </c>
      <c r="P2389" s="53" t="str">
        <f t="shared" si="411"/>
        <v/>
      </c>
      <c r="Q2389" s="52" t="str">
        <f t="shared" si="412"/>
        <v/>
      </c>
      <c r="R2389" s="55" t="str">
        <f t="shared" si="413"/>
        <v/>
      </c>
      <c r="S2389" s="52" t="str">
        <f t="shared" si="421"/>
        <v/>
      </c>
      <c r="T2389" s="81" t="str">
        <f t="shared" si="414"/>
        <v/>
      </c>
      <c r="U2389" s="53" t="str">
        <f>IF(S2389="","",COUNTIF($S$7:S2389,"該当２"))</f>
        <v/>
      </c>
      <c r="V2389" s="56" t="str">
        <f t="shared" si="415"/>
        <v/>
      </c>
      <c r="W2389" s="81" t="str">
        <f t="shared" si="416"/>
        <v/>
      </c>
      <c r="X2389" s="53" t="str">
        <f>IF(V2389="","",COUNTIF($V$7:V2389,"該当３"))</f>
        <v/>
      </c>
    </row>
    <row r="2390" spans="1:24">
      <c r="A2390" s="4">
        <v>2021201021</v>
      </c>
      <c r="B2390" s="237">
        <v>20</v>
      </c>
      <c r="C2390" s="238">
        <v>212</v>
      </c>
      <c r="D2390" s="239">
        <v>1</v>
      </c>
      <c r="E2390" s="238">
        <v>21</v>
      </c>
      <c r="F2390" s="7" t="s">
        <v>511</v>
      </c>
      <c r="G2390" s="7" t="s">
        <v>2367</v>
      </c>
      <c r="H2390" s="7" t="s">
        <v>275</v>
      </c>
      <c r="I2390" s="7" t="s">
        <v>2385</v>
      </c>
      <c r="K2390" s="52" t="str">
        <f t="shared" si="417"/>
        <v/>
      </c>
      <c r="L2390" s="81" t="str">
        <f t="shared" si="418"/>
        <v/>
      </c>
      <c r="M2390" s="53" t="str">
        <f>IF(K2390="","",COUNTIF($K$7:K2390,"ﾘｽﾄ１"))</f>
        <v/>
      </c>
      <c r="N2390" s="53" t="str">
        <f t="shared" si="419"/>
        <v/>
      </c>
      <c r="O2390" s="54" t="str">
        <f t="shared" si="420"/>
        <v/>
      </c>
      <c r="P2390" s="53" t="str">
        <f t="shared" si="411"/>
        <v/>
      </c>
      <c r="Q2390" s="52" t="str">
        <f t="shared" si="412"/>
        <v/>
      </c>
      <c r="R2390" s="55" t="str">
        <f t="shared" si="413"/>
        <v/>
      </c>
      <c r="S2390" s="52" t="str">
        <f t="shared" si="421"/>
        <v/>
      </c>
      <c r="T2390" s="81" t="str">
        <f t="shared" si="414"/>
        <v/>
      </c>
      <c r="U2390" s="53" t="str">
        <f>IF(S2390="","",COUNTIF($S$7:S2390,"該当２"))</f>
        <v/>
      </c>
      <c r="V2390" s="56" t="str">
        <f t="shared" si="415"/>
        <v/>
      </c>
      <c r="W2390" s="81" t="str">
        <f t="shared" si="416"/>
        <v/>
      </c>
      <c r="X2390" s="53" t="str">
        <f>IF(V2390="","",COUNTIF($V$7:V2390,"該当３"))</f>
        <v/>
      </c>
    </row>
    <row r="2391" spans="1:24">
      <c r="A2391" s="4">
        <v>2021201022</v>
      </c>
      <c r="B2391" s="237">
        <v>20</v>
      </c>
      <c r="C2391" s="238">
        <v>212</v>
      </c>
      <c r="D2391" s="239">
        <v>1</v>
      </c>
      <c r="E2391" s="238">
        <v>22</v>
      </c>
      <c r="F2391" s="7" t="s">
        <v>511</v>
      </c>
      <c r="G2391" s="7" t="s">
        <v>2367</v>
      </c>
      <c r="H2391" s="7" t="s">
        <v>275</v>
      </c>
      <c r="I2391" s="7" t="s">
        <v>8</v>
      </c>
      <c r="K2391" s="52" t="str">
        <f t="shared" si="417"/>
        <v/>
      </c>
      <c r="L2391" s="81" t="str">
        <f t="shared" si="418"/>
        <v/>
      </c>
      <c r="M2391" s="53" t="str">
        <f>IF(K2391="","",COUNTIF($K$7:K2391,"ﾘｽﾄ１"))</f>
        <v/>
      </c>
      <c r="N2391" s="53" t="str">
        <f t="shared" si="419"/>
        <v/>
      </c>
      <c r="O2391" s="54" t="str">
        <f t="shared" si="420"/>
        <v/>
      </c>
      <c r="P2391" s="53" t="str">
        <f t="shared" si="411"/>
        <v/>
      </c>
      <c r="Q2391" s="52" t="str">
        <f t="shared" si="412"/>
        <v/>
      </c>
      <c r="R2391" s="55" t="str">
        <f t="shared" si="413"/>
        <v/>
      </c>
      <c r="S2391" s="52" t="str">
        <f t="shared" si="421"/>
        <v/>
      </c>
      <c r="T2391" s="81" t="str">
        <f t="shared" si="414"/>
        <v/>
      </c>
      <c r="U2391" s="53" t="str">
        <f>IF(S2391="","",COUNTIF($S$7:S2391,"該当２"))</f>
        <v/>
      </c>
      <c r="V2391" s="56" t="str">
        <f t="shared" si="415"/>
        <v/>
      </c>
      <c r="W2391" s="81" t="str">
        <f t="shared" si="416"/>
        <v/>
      </c>
      <c r="X2391" s="53" t="str">
        <f>IF(V2391="","",COUNTIF($V$7:V2391,"該当３"))</f>
        <v/>
      </c>
    </row>
    <row r="2392" spans="1:24">
      <c r="A2392" s="4">
        <v>2021201023</v>
      </c>
      <c r="B2392" s="237">
        <v>20</v>
      </c>
      <c r="C2392" s="238">
        <v>212</v>
      </c>
      <c r="D2392" s="239">
        <v>1</v>
      </c>
      <c r="E2392" s="238">
        <v>23</v>
      </c>
      <c r="F2392" s="7" t="s">
        <v>511</v>
      </c>
      <c r="G2392" s="7" t="s">
        <v>2367</v>
      </c>
      <c r="H2392" s="7" t="s">
        <v>275</v>
      </c>
      <c r="I2392" s="7" t="s">
        <v>2386</v>
      </c>
      <c r="K2392" s="52" t="str">
        <f t="shared" si="417"/>
        <v/>
      </c>
      <c r="L2392" s="81" t="str">
        <f t="shared" si="418"/>
        <v/>
      </c>
      <c r="M2392" s="53" t="str">
        <f>IF(K2392="","",COUNTIF($K$7:K2392,"ﾘｽﾄ１"))</f>
        <v/>
      </c>
      <c r="N2392" s="53" t="str">
        <f t="shared" si="419"/>
        <v/>
      </c>
      <c r="O2392" s="54" t="str">
        <f t="shared" si="420"/>
        <v/>
      </c>
      <c r="P2392" s="53" t="str">
        <f t="shared" si="411"/>
        <v/>
      </c>
      <c r="Q2392" s="52" t="str">
        <f t="shared" si="412"/>
        <v/>
      </c>
      <c r="R2392" s="55" t="str">
        <f t="shared" si="413"/>
        <v/>
      </c>
      <c r="S2392" s="52" t="str">
        <f t="shared" si="421"/>
        <v/>
      </c>
      <c r="T2392" s="81" t="str">
        <f t="shared" si="414"/>
        <v/>
      </c>
      <c r="U2392" s="53" t="str">
        <f>IF(S2392="","",COUNTIF($S$7:S2392,"該当２"))</f>
        <v/>
      </c>
      <c r="V2392" s="56" t="str">
        <f t="shared" si="415"/>
        <v/>
      </c>
      <c r="W2392" s="81" t="str">
        <f t="shared" si="416"/>
        <v/>
      </c>
      <c r="X2392" s="53" t="str">
        <f>IF(V2392="","",COUNTIF($V$7:V2392,"該当３"))</f>
        <v/>
      </c>
    </row>
    <row r="2393" spans="1:24">
      <c r="A2393" s="4">
        <v>2021201024</v>
      </c>
      <c r="B2393" s="237">
        <v>20</v>
      </c>
      <c r="C2393" s="238">
        <v>212</v>
      </c>
      <c r="D2393" s="239">
        <v>1</v>
      </c>
      <c r="E2393" s="238">
        <v>24</v>
      </c>
      <c r="F2393" s="7" t="s">
        <v>511</v>
      </c>
      <c r="G2393" s="7" t="s">
        <v>2367</v>
      </c>
      <c r="H2393" s="7" t="s">
        <v>275</v>
      </c>
      <c r="I2393" s="7" t="s">
        <v>2387</v>
      </c>
      <c r="K2393" s="52" t="str">
        <f t="shared" si="417"/>
        <v/>
      </c>
      <c r="L2393" s="81" t="str">
        <f t="shared" si="418"/>
        <v/>
      </c>
      <c r="M2393" s="53" t="str">
        <f>IF(K2393="","",COUNTIF($K$7:K2393,"ﾘｽﾄ１"))</f>
        <v/>
      </c>
      <c r="N2393" s="53" t="str">
        <f t="shared" si="419"/>
        <v/>
      </c>
      <c r="O2393" s="54" t="str">
        <f t="shared" si="420"/>
        <v/>
      </c>
      <c r="P2393" s="53" t="str">
        <f t="shared" si="411"/>
        <v/>
      </c>
      <c r="Q2393" s="52" t="str">
        <f t="shared" si="412"/>
        <v/>
      </c>
      <c r="R2393" s="55" t="str">
        <f t="shared" si="413"/>
        <v/>
      </c>
      <c r="S2393" s="52" t="str">
        <f t="shared" si="421"/>
        <v/>
      </c>
      <c r="T2393" s="81" t="str">
        <f t="shared" si="414"/>
        <v/>
      </c>
      <c r="U2393" s="53" t="str">
        <f>IF(S2393="","",COUNTIF($S$7:S2393,"該当２"))</f>
        <v/>
      </c>
      <c r="V2393" s="56" t="str">
        <f t="shared" si="415"/>
        <v/>
      </c>
      <c r="W2393" s="81" t="str">
        <f t="shared" si="416"/>
        <v/>
      </c>
      <c r="X2393" s="53" t="str">
        <f>IF(V2393="","",COUNTIF($V$7:V2393,"該当３"))</f>
        <v/>
      </c>
    </row>
    <row r="2394" spans="1:24">
      <c r="A2394" s="4">
        <v>2021201025</v>
      </c>
      <c r="B2394" s="237">
        <v>20</v>
      </c>
      <c r="C2394" s="238">
        <v>212</v>
      </c>
      <c r="D2394" s="239">
        <v>1</v>
      </c>
      <c r="E2394" s="238">
        <v>25</v>
      </c>
      <c r="F2394" s="7" t="s">
        <v>511</v>
      </c>
      <c r="G2394" s="7" t="s">
        <v>2367</v>
      </c>
      <c r="H2394" s="7" t="s">
        <v>275</v>
      </c>
      <c r="I2394" s="7" t="s">
        <v>2388</v>
      </c>
      <c r="K2394" s="52" t="str">
        <f t="shared" si="417"/>
        <v/>
      </c>
      <c r="L2394" s="81" t="str">
        <f t="shared" si="418"/>
        <v/>
      </c>
      <c r="M2394" s="53" t="str">
        <f>IF(K2394="","",COUNTIF($K$7:K2394,"ﾘｽﾄ１"))</f>
        <v/>
      </c>
      <c r="N2394" s="53" t="str">
        <f t="shared" si="419"/>
        <v/>
      </c>
      <c r="O2394" s="54" t="str">
        <f t="shared" si="420"/>
        <v/>
      </c>
      <c r="P2394" s="53" t="str">
        <f t="shared" si="411"/>
        <v/>
      </c>
      <c r="Q2394" s="52" t="str">
        <f t="shared" si="412"/>
        <v/>
      </c>
      <c r="R2394" s="55" t="str">
        <f t="shared" si="413"/>
        <v/>
      </c>
      <c r="S2394" s="52" t="str">
        <f t="shared" si="421"/>
        <v/>
      </c>
      <c r="T2394" s="81" t="str">
        <f t="shared" si="414"/>
        <v/>
      </c>
      <c r="U2394" s="53" t="str">
        <f>IF(S2394="","",COUNTIF($S$7:S2394,"該当２"))</f>
        <v/>
      </c>
      <c r="V2394" s="56" t="str">
        <f t="shared" si="415"/>
        <v/>
      </c>
      <c r="W2394" s="81" t="str">
        <f t="shared" si="416"/>
        <v/>
      </c>
      <c r="X2394" s="53" t="str">
        <f>IF(V2394="","",COUNTIF($V$7:V2394,"該当３"))</f>
        <v/>
      </c>
    </row>
    <row r="2395" spans="1:24">
      <c r="A2395" s="4">
        <v>2021202000</v>
      </c>
      <c r="B2395" s="237">
        <v>20</v>
      </c>
      <c r="C2395" s="238">
        <v>212</v>
      </c>
      <c r="D2395" s="239">
        <v>2</v>
      </c>
      <c r="E2395" s="238">
        <v>0</v>
      </c>
      <c r="F2395" s="7" t="s">
        <v>511</v>
      </c>
      <c r="G2395" s="7" t="s">
        <v>2367</v>
      </c>
      <c r="H2395" s="7" t="s">
        <v>2389</v>
      </c>
      <c r="K2395" s="52" t="str">
        <f t="shared" si="417"/>
        <v/>
      </c>
      <c r="L2395" s="81" t="str">
        <f t="shared" si="418"/>
        <v/>
      </c>
      <c r="M2395" s="53" t="str">
        <f>IF(K2395="","",COUNTIF($K$7:K2395,"ﾘｽﾄ１"))</f>
        <v/>
      </c>
      <c r="N2395" s="53" t="str">
        <f t="shared" si="419"/>
        <v/>
      </c>
      <c r="O2395" s="54" t="str">
        <f t="shared" si="420"/>
        <v/>
      </c>
      <c r="P2395" s="53" t="str">
        <f t="shared" si="411"/>
        <v/>
      </c>
      <c r="Q2395" s="52" t="str">
        <f t="shared" si="412"/>
        <v/>
      </c>
      <c r="R2395" s="55" t="str">
        <f t="shared" si="413"/>
        <v/>
      </c>
      <c r="S2395" s="52" t="str">
        <f t="shared" si="421"/>
        <v/>
      </c>
      <c r="T2395" s="81" t="str">
        <f t="shared" si="414"/>
        <v/>
      </c>
      <c r="U2395" s="53" t="str">
        <f>IF(S2395="","",COUNTIF($S$7:S2395,"該当２"))</f>
        <v/>
      </c>
      <c r="V2395" s="56" t="str">
        <f t="shared" si="415"/>
        <v/>
      </c>
      <c r="W2395" s="81" t="str">
        <f t="shared" si="416"/>
        <v/>
      </c>
      <c r="X2395" s="53" t="str">
        <f>IF(V2395="","",COUNTIF($V$7:V2395,"該当３"))</f>
        <v/>
      </c>
    </row>
    <row r="2396" spans="1:24">
      <c r="A2396" s="4">
        <v>2021202001</v>
      </c>
      <c r="B2396" s="237">
        <v>20</v>
      </c>
      <c r="C2396" s="238">
        <v>212</v>
      </c>
      <c r="D2396" s="239">
        <v>2</v>
      </c>
      <c r="E2396" s="238">
        <v>1</v>
      </c>
      <c r="F2396" s="7" t="s">
        <v>511</v>
      </c>
      <c r="G2396" s="7" t="s">
        <v>2367</v>
      </c>
      <c r="H2396" s="7" t="s">
        <v>2389</v>
      </c>
      <c r="I2396" s="7" t="s">
        <v>2390</v>
      </c>
      <c r="K2396" s="52" t="str">
        <f t="shared" si="417"/>
        <v/>
      </c>
      <c r="L2396" s="81" t="str">
        <f t="shared" si="418"/>
        <v/>
      </c>
      <c r="M2396" s="53" t="str">
        <f>IF(K2396="","",COUNTIF($K$7:K2396,"ﾘｽﾄ１"))</f>
        <v/>
      </c>
      <c r="N2396" s="53" t="str">
        <f t="shared" si="419"/>
        <v/>
      </c>
      <c r="O2396" s="54" t="str">
        <f t="shared" si="420"/>
        <v/>
      </c>
      <c r="P2396" s="53" t="str">
        <f t="shared" si="411"/>
        <v/>
      </c>
      <c r="Q2396" s="52" t="str">
        <f t="shared" si="412"/>
        <v/>
      </c>
      <c r="R2396" s="55" t="str">
        <f t="shared" si="413"/>
        <v/>
      </c>
      <c r="S2396" s="52" t="str">
        <f t="shared" si="421"/>
        <v/>
      </c>
      <c r="T2396" s="81" t="str">
        <f t="shared" si="414"/>
        <v/>
      </c>
      <c r="U2396" s="53" t="str">
        <f>IF(S2396="","",COUNTIF($S$7:S2396,"該当２"))</f>
        <v/>
      </c>
      <c r="V2396" s="56" t="str">
        <f t="shared" si="415"/>
        <v/>
      </c>
      <c r="W2396" s="81" t="str">
        <f t="shared" si="416"/>
        <v/>
      </c>
      <c r="X2396" s="53" t="str">
        <f>IF(V2396="","",COUNTIF($V$7:V2396,"該当３"))</f>
        <v/>
      </c>
    </row>
    <row r="2397" spans="1:24">
      <c r="A2397" s="4">
        <v>2021202002</v>
      </c>
      <c r="B2397" s="237">
        <v>20</v>
      </c>
      <c r="C2397" s="238">
        <v>212</v>
      </c>
      <c r="D2397" s="239">
        <v>2</v>
      </c>
      <c r="E2397" s="238">
        <v>2</v>
      </c>
      <c r="F2397" s="7" t="s">
        <v>511</v>
      </c>
      <c r="G2397" s="7" t="s">
        <v>2367</v>
      </c>
      <c r="H2397" s="7" t="s">
        <v>2389</v>
      </c>
      <c r="I2397" s="7" t="s">
        <v>2391</v>
      </c>
      <c r="K2397" s="52" t="str">
        <f t="shared" si="417"/>
        <v/>
      </c>
      <c r="L2397" s="81" t="str">
        <f t="shared" si="418"/>
        <v/>
      </c>
      <c r="M2397" s="53" t="str">
        <f>IF(K2397="","",COUNTIF($K$7:K2397,"ﾘｽﾄ１"))</f>
        <v/>
      </c>
      <c r="N2397" s="53" t="str">
        <f t="shared" si="419"/>
        <v/>
      </c>
      <c r="O2397" s="54" t="str">
        <f t="shared" si="420"/>
        <v/>
      </c>
      <c r="P2397" s="53" t="str">
        <f t="shared" si="411"/>
        <v/>
      </c>
      <c r="Q2397" s="52" t="str">
        <f t="shared" si="412"/>
        <v/>
      </c>
      <c r="R2397" s="55" t="str">
        <f t="shared" si="413"/>
        <v/>
      </c>
      <c r="S2397" s="52" t="str">
        <f t="shared" si="421"/>
        <v/>
      </c>
      <c r="T2397" s="81" t="str">
        <f t="shared" si="414"/>
        <v/>
      </c>
      <c r="U2397" s="53" t="str">
        <f>IF(S2397="","",COUNTIF($S$7:S2397,"該当２"))</f>
        <v/>
      </c>
      <c r="V2397" s="56" t="str">
        <f t="shared" si="415"/>
        <v/>
      </c>
      <c r="W2397" s="81" t="str">
        <f t="shared" si="416"/>
        <v/>
      </c>
      <c r="X2397" s="53" t="str">
        <f>IF(V2397="","",COUNTIF($V$7:V2397,"該当３"))</f>
        <v/>
      </c>
    </row>
    <row r="2398" spans="1:24">
      <c r="A2398" s="4">
        <v>2021202003</v>
      </c>
      <c r="B2398" s="237">
        <v>20</v>
      </c>
      <c r="C2398" s="238">
        <v>212</v>
      </c>
      <c r="D2398" s="239">
        <v>2</v>
      </c>
      <c r="E2398" s="238">
        <v>3</v>
      </c>
      <c r="F2398" s="7" t="s">
        <v>511</v>
      </c>
      <c r="G2398" s="7" t="s">
        <v>2367</v>
      </c>
      <c r="H2398" s="7" t="s">
        <v>2389</v>
      </c>
      <c r="I2398" s="7" t="s">
        <v>2392</v>
      </c>
      <c r="K2398" s="52" t="str">
        <f t="shared" si="417"/>
        <v/>
      </c>
      <c r="L2398" s="81" t="str">
        <f t="shared" si="418"/>
        <v/>
      </c>
      <c r="M2398" s="53" t="str">
        <f>IF(K2398="","",COUNTIF($K$7:K2398,"ﾘｽﾄ１"))</f>
        <v/>
      </c>
      <c r="N2398" s="53" t="str">
        <f t="shared" si="419"/>
        <v/>
      </c>
      <c r="O2398" s="54" t="str">
        <f t="shared" si="420"/>
        <v/>
      </c>
      <c r="P2398" s="53" t="str">
        <f t="shared" si="411"/>
        <v/>
      </c>
      <c r="Q2398" s="52" t="str">
        <f t="shared" si="412"/>
        <v/>
      </c>
      <c r="R2398" s="55" t="str">
        <f t="shared" si="413"/>
        <v/>
      </c>
      <c r="S2398" s="52" t="str">
        <f t="shared" si="421"/>
        <v/>
      </c>
      <c r="T2398" s="81" t="str">
        <f t="shared" si="414"/>
        <v/>
      </c>
      <c r="U2398" s="53" t="str">
        <f>IF(S2398="","",COUNTIF($S$7:S2398,"該当２"))</f>
        <v/>
      </c>
      <c r="V2398" s="56" t="str">
        <f t="shared" si="415"/>
        <v/>
      </c>
      <c r="W2398" s="81" t="str">
        <f t="shared" si="416"/>
        <v/>
      </c>
      <c r="X2398" s="53" t="str">
        <f>IF(V2398="","",COUNTIF($V$7:V2398,"該当３"))</f>
        <v/>
      </c>
    </row>
    <row r="2399" spans="1:24">
      <c r="A2399" s="4">
        <v>2021202004</v>
      </c>
      <c r="B2399" s="237">
        <v>20</v>
      </c>
      <c r="C2399" s="238">
        <v>212</v>
      </c>
      <c r="D2399" s="239">
        <v>2</v>
      </c>
      <c r="E2399" s="238">
        <v>4</v>
      </c>
      <c r="F2399" s="7" t="s">
        <v>511</v>
      </c>
      <c r="G2399" s="7" t="s">
        <v>2367</v>
      </c>
      <c r="H2399" s="7" t="s">
        <v>2389</v>
      </c>
      <c r="I2399" s="7" t="s">
        <v>2393</v>
      </c>
      <c r="K2399" s="52" t="str">
        <f t="shared" si="417"/>
        <v/>
      </c>
      <c r="L2399" s="81" t="str">
        <f t="shared" si="418"/>
        <v/>
      </c>
      <c r="M2399" s="53" t="str">
        <f>IF(K2399="","",COUNTIF($K$7:K2399,"ﾘｽﾄ１"))</f>
        <v/>
      </c>
      <c r="N2399" s="53" t="str">
        <f t="shared" si="419"/>
        <v/>
      </c>
      <c r="O2399" s="54" t="str">
        <f t="shared" si="420"/>
        <v/>
      </c>
      <c r="P2399" s="53" t="str">
        <f t="shared" si="411"/>
        <v/>
      </c>
      <c r="Q2399" s="52" t="str">
        <f t="shared" si="412"/>
        <v/>
      </c>
      <c r="R2399" s="55" t="str">
        <f t="shared" si="413"/>
        <v/>
      </c>
      <c r="S2399" s="52" t="str">
        <f t="shared" si="421"/>
        <v/>
      </c>
      <c r="T2399" s="81" t="str">
        <f t="shared" si="414"/>
        <v/>
      </c>
      <c r="U2399" s="53" t="str">
        <f>IF(S2399="","",COUNTIF($S$7:S2399,"該当２"))</f>
        <v/>
      </c>
      <c r="V2399" s="56" t="str">
        <f t="shared" si="415"/>
        <v/>
      </c>
      <c r="W2399" s="81" t="str">
        <f t="shared" si="416"/>
        <v/>
      </c>
      <c r="X2399" s="53" t="str">
        <f>IF(V2399="","",COUNTIF($V$7:V2399,"該当３"))</f>
        <v/>
      </c>
    </row>
    <row r="2400" spans="1:24">
      <c r="A2400" s="4">
        <v>2021202005</v>
      </c>
      <c r="B2400" s="237">
        <v>20</v>
      </c>
      <c r="C2400" s="238">
        <v>212</v>
      </c>
      <c r="D2400" s="239">
        <v>2</v>
      </c>
      <c r="E2400" s="238">
        <v>5</v>
      </c>
      <c r="F2400" s="7" t="s">
        <v>511</v>
      </c>
      <c r="G2400" s="7" t="s">
        <v>2367</v>
      </c>
      <c r="H2400" s="7" t="s">
        <v>2389</v>
      </c>
      <c r="I2400" s="7" t="s">
        <v>2394</v>
      </c>
      <c r="K2400" s="52" t="str">
        <f t="shared" si="417"/>
        <v/>
      </c>
      <c r="L2400" s="81" t="str">
        <f t="shared" si="418"/>
        <v/>
      </c>
      <c r="M2400" s="53" t="str">
        <f>IF(K2400="","",COUNTIF($K$7:K2400,"ﾘｽﾄ１"))</f>
        <v/>
      </c>
      <c r="N2400" s="53" t="str">
        <f t="shared" si="419"/>
        <v/>
      </c>
      <c r="O2400" s="54" t="str">
        <f t="shared" si="420"/>
        <v/>
      </c>
      <c r="P2400" s="53" t="str">
        <f t="shared" si="411"/>
        <v/>
      </c>
      <c r="Q2400" s="52" t="str">
        <f t="shared" si="412"/>
        <v/>
      </c>
      <c r="R2400" s="55" t="str">
        <f t="shared" si="413"/>
        <v/>
      </c>
      <c r="S2400" s="52" t="str">
        <f t="shared" si="421"/>
        <v/>
      </c>
      <c r="T2400" s="81" t="str">
        <f t="shared" si="414"/>
        <v/>
      </c>
      <c r="U2400" s="53" t="str">
        <f>IF(S2400="","",COUNTIF($S$7:S2400,"該当２"))</f>
        <v/>
      </c>
      <c r="V2400" s="56" t="str">
        <f t="shared" si="415"/>
        <v/>
      </c>
      <c r="W2400" s="81" t="str">
        <f t="shared" si="416"/>
        <v/>
      </c>
      <c r="X2400" s="53" t="str">
        <f>IF(V2400="","",COUNTIF($V$7:V2400,"該当３"))</f>
        <v/>
      </c>
    </row>
    <row r="2401" spans="1:24">
      <c r="A2401" s="4">
        <v>2021202006</v>
      </c>
      <c r="B2401" s="237">
        <v>20</v>
      </c>
      <c r="C2401" s="238">
        <v>212</v>
      </c>
      <c r="D2401" s="239">
        <v>2</v>
      </c>
      <c r="E2401" s="238">
        <v>6</v>
      </c>
      <c r="F2401" s="7" t="s">
        <v>511</v>
      </c>
      <c r="G2401" s="7" t="s">
        <v>2367</v>
      </c>
      <c r="H2401" s="7" t="s">
        <v>2389</v>
      </c>
      <c r="I2401" s="7" t="s">
        <v>2395</v>
      </c>
      <c r="K2401" s="52" t="str">
        <f t="shared" si="417"/>
        <v/>
      </c>
      <c r="L2401" s="81" t="str">
        <f t="shared" si="418"/>
        <v/>
      </c>
      <c r="M2401" s="53" t="str">
        <f>IF(K2401="","",COUNTIF($K$7:K2401,"ﾘｽﾄ１"))</f>
        <v/>
      </c>
      <c r="N2401" s="53" t="str">
        <f t="shared" si="419"/>
        <v/>
      </c>
      <c r="O2401" s="54" t="str">
        <f t="shared" si="420"/>
        <v/>
      </c>
      <c r="P2401" s="53" t="str">
        <f t="shared" si="411"/>
        <v/>
      </c>
      <c r="Q2401" s="52" t="str">
        <f t="shared" si="412"/>
        <v/>
      </c>
      <c r="R2401" s="55" t="str">
        <f t="shared" si="413"/>
        <v/>
      </c>
      <c r="S2401" s="52" t="str">
        <f t="shared" si="421"/>
        <v/>
      </c>
      <c r="T2401" s="81" t="str">
        <f t="shared" si="414"/>
        <v/>
      </c>
      <c r="U2401" s="53" t="str">
        <f>IF(S2401="","",COUNTIF($S$7:S2401,"該当２"))</f>
        <v/>
      </c>
      <c r="V2401" s="56" t="str">
        <f t="shared" si="415"/>
        <v/>
      </c>
      <c r="W2401" s="81" t="str">
        <f t="shared" si="416"/>
        <v/>
      </c>
      <c r="X2401" s="53" t="str">
        <f>IF(V2401="","",COUNTIF($V$7:V2401,"該当３"))</f>
        <v/>
      </c>
    </row>
    <row r="2402" spans="1:24">
      <c r="A2402" s="4">
        <v>2021202007</v>
      </c>
      <c r="B2402" s="237">
        <v>20</v>
      </c>
      <c r="C2402" s="238">
        <v>212</v>
      </c>
      <c r="D2402" s="239">
        <v>2</v>
      </c>
      <c r="E2402" s="238">
        <v>7</v>
      </c>
      <c r="F2402" s="7" t="s">
        <v>511</v>
      </c>
      <c r="G2402" s="7" t="s">
        <v>2367</v>
      </c>
      <c r="H2402" s="7" t="s">
        <v>2389</v>
      </c>
      <c r="I2402" s="7" t="s">
        <v>2396</v>
      </c>
      <c r="K2402" s="52" t="str">
        <f t="shared" si="417"/>
        <v/>
      </c>
      <c r="L2402" s="81" t="str">
        <f t="shared" si="418"/>
        <v/>
      </c>
      <c r="M2402" s="53" t="str">
        <f>IF(K2402="","",COUNTIF($K$7:K2402,"ﾘｽﾄ１"))</f>
        <v/>
      </c>
      <c r="N2402" s="53" t="str">
        <f t="shared" si="419"/>
        <v/>
      </c>
      <c r="O2402" s="54" t="str">
        <f t="shared" si="420"/>
        <v/>
      </c>
      <c r="P2402" s="53" t="str">
        <f t="shared" si="411"/>
        <v/>
      </c>
      <c r="Q2402" s="52" t="str">
        <f t="shared" si="412"/>
        <v/>
      </c>
      <c r="R2402" s="55" t="str">
        <f t="shared" si="413"/>
        <v/>
      </c>
      <c r="S2402" s="52" t="str">
        <f t="shared" si="421"/>
        <v/>
      </c>
      <c r="T2402" s="81" t="str">
        <f t="shared" si="414"/>
        <v/>
      </c>
      <c r="U2402" s="53" t="str">
        <f>IF(S2402="","",COUNTIF($S$7:S2402,"該当２"))</f>
        <v/>
      </c>
      <c r="V2402" s="56" t="str">
        <f t="shared" si="415"/>
        <v/>
      </c>
      <c r="W2402" s="81" t="str">
        <f t="shared" si="416"/>
        <v/>
      </c>
      <c r="X2402" s="53" t="str">
        <f>IF(V2402="","",COUNTIF($V$7:V2402,"該当３"))</f>
        <v/>
      </c>
    </row>
    <row r="2403" spans="1:24">
      <c r="A2403" s="4">
        <v>2021202008</v>
      </c>
      <c r="B2403" s="237">
        <v>20</v>
      </c>
      <c r="C2403" s="238">
        <v>212</v>
      </c>
      <c r="D2403" s="239">
        <v>2</v>
      </c>
      <c r="E2403" s="238">
        <v>8</v>
      </c>
      <c r="F2403" s="7" t="s">
        <v>511</v>
      </c>
      <c r="G2403" s="7" t="s">
        <v>2367</v>
      </c>
      <c r="H2403" s="7" t="s">
        <v>2389</v>
      </c>
      <c r="I2403" s="7" t="s">
        <v>2397</v>
      </c>
      <c r="K2403" s="52" t="str">
        <f t="shared" si="417"/>
        <v/>
      </c>
      <c r="L2403" s="81" t="str">
        <f t="shared" si="418"/>
        <v/>
      </c>
      <c r="M2403" s="53" t="str">
        <f>IF(K2403="","",COUNTIF($K$7:K2403,"ﾘｽﾄ１"))</f>
        <v/>
      </c>
      <c r="N2403" s="53" t="str">
        <f t="shared" si="419"/>
        <v/>
      </c>
      <c r="O2403" s="54" t="str">
        <f t="shared" si="420"/>
        <v/>
      </c>
      <c r="P2403" s="53" t="str">
        <f t="shared" si="411"/>
        <v/>
      </c>
      <c r="Q2403" s="52" t="str">
        <f t="shared" si="412"/>
        <v/>
      </c>
      <c r="R2403" s="55" t="str">
        <f t="shared" si="413"/>
        <v/>
      </c>
      <c r="S2403" s="52" t="str">
        <f t="shared" si="421"/>
        <v/>
      </c>
      <c r="T2403" s="81" t="str">
        <f t="shared" si="414"/>
        <v/>
      </c>
      <c r="U2403" s="53" t="str">
        <f>IF(S2403="","",COUNTIF($S$7:S2403,"該当２"))</f>
        <v/>
      </c>
      <c r="V2403" s="56" t="str">
        <f t="shared" si="415"/>
        <v/>
      </c>
      <c r="W2403" s="81" t="str">
        <f t="shared" si="416"/>
        <v/>
      </c>
      <c r="X2403" s="53" t="str">
        <f>IF(V2403="","",COUNTIF($V$7:V2403,"該当３"))</f>
        <v/>
      </c>
    </row>
    <row r="2404" spans="1:24">
      <c r="A2404" s="4">
        <v>2021202009</v>
      </c>
      <c r="B2404" s="237">
        <v>20</v>
      </c>
      <c r="C2404" s="238">
        <v>212</v>
      </c>
      <c r="D2404" s="239">
        <v>2</v>
      </c>
      <c r="E2404" s="238">
        <v>9</v>
      </c>
      <c r="F2404" s="7" t="s">
        <v>511</v>
      </c>
      <c r="G2404" s="7" t="s">
        <v>2367</v>
      </c>
      <c r="H2404" s="7" t="s">
        <v>2389</v>
      </c>
      <c r="I2404" s="7" t="s">
        <v>433</v>
      </c>
      <c r="K2404" s="52" t="str">
        <f t="shared" si="417"/>
        <v/>
      </c>
      <c r="L2404" s="81" t="str">
        <f t="shared" si="418"/>
        <v/>
      </c>
      <c r="M2404" s="53" t="str">
        <f>IF(K2404="","",COUNTIF($K$7:K2404,"ﾘｽﾄ１"))</f>
        <v/>
      </c>
      <c r="N2404" s="53" t="str">
        <f t="shared" si="419"/>
        <v/>
      </c>
      <c r="O2404" s="54" t="str">
        <f t="shared" si="420"/>
        <v/>
      </c>
      <c r="P2404" s="53" t="str">
        <f t="shared" si="411"/>
        <v/>
      </c>
      <c r="Q2404" s="52" t="str">
        <f t="shared" si="412"/>
        <v/>
      </c>
      <c r="R2404" s="55" t="str">
        <f t="shared" si="413"/>
        <v/>
      </c>
      <c r="S2404" s="52" t="str">
        <f t="shared" si="421"/>
        <v/>
      </c>
      <c r="T2404" s="81" t="str">
        <f t="shared" si="414"/>
        <v/>
      </c>
      <c r="U2404" s="53" t="str">
        <f>IF(S2404="","",COUNTIF($S$7:S2404,"該当２"))</f>
        <v/>
      </c>
      <c r="V2404" s="56" t="str">
        <f t="shared" si="415"/>
        <v/>
      </c>
      <c r="W2404" s="81" t="str">
        <f t="shared" si="416"/>
        <v/>
      </c>
      <c r="X2404" s="53" t="str">
        <f>IF(V2404="","",COUNTIF($V$7:V2404,"該当３"))</f>
        <v/>
      </c>
    </row>
    <row r="2405" spans="1:24">
      <c r="A2405" s="4">
        <v>2021202010</v>
      </c>
      <c r="B2405" s="237">
        <v>20</v>
      </c>
      <c r="C2405" s="238">
        <v>212</v>
      </c>
      <c r="D2405" s="239">
        <v>2</v>
      </c>
      <c r="E2405" s="238">
        <v>10</v>
      </c>
      <c r="F2405" s="7" t="s">
        <v>511</v>
      </c>
      <c r="G2405" s="7" t="s">
        <v>2367</v>
      </c>
      <c r="H2405" s="7" t="s">
        <v>2389</v>
      </c>
      <c r="I2405" s="7" t="s">
        <v>314</v>
      </c>
      <c r="K2405" s="52" t="str">
        <f t="shared" si="417"/>
        <v/>
      </c>
      <c r="L2405" s="81" t="str">
        <f t="shared" si="418"/>
        <v/>
      </c>
      <c r="M2405" s="53" t="str">
        <f>IF(K2405="","",COUNTIF($K$7:K2405,"ﾘｽﾄ１"))</f>
        <v/>
      </c>
      <c r="N2405" s="53" t="str">
        <f t="shared" si="419"/>
        <v/>
      </c>
      <c r="O2405" s="54" t="str">
        <f t="shared" si="420"/>
        <v/>
      </c>
      <c r="P2405" s="53" t="str">
        <f t="shared" si="411"/>
        <v/>
      </c>
      <c r="Q2405" s="52" t="str">
        <f t="shared" si="412"/>
        <v/>
      </c>
      <c r="R2405" s="55" t="str">
        <f t="shared" si="413"/>
        <v/>
      </c>
      <c r="S2405" s="52" t="str">
        <f t="shared" si="421"/>
        <v/>
      </c>
      <c r="T2405" s="81" t="str">
        <f t="shared" si="414"/>
        <v/>
      </c>
      <c r="U2405" s="53" t="str">
        <f>IF(S2405="","",COUNTIF($S$7:S2405,"該当２"))</f>
        <v/>
      </c>
      <c r="V2405" s="56" t="str">
        <f t="shared" si="415"/>
        <v/>
      </c>
      <c r="W2405" s="81" t="str">
        <f t="shared" si="416"/>
        <v/>
      </c>
      <c r="X2405" s="53" t="str">
        <f>IF(V2405="","",COUNTIF($V$7:V2405,"該当３"))</f>
        <v/>
      </c>
    </row>
    <row r="2406" spans="1:24">
      <c r="A2406" s="4">
        <v>2021202011</v>
      </c>
      <c r="B2406" s="237">
        <v>20</v>
      </c>
      <c r="C2406" s="238">
        <v>212</v>
      </c>
      <c r="D2406" s="239">
        <v>2</v>
      </c>
      <c r="E2406" s="238">
        <v>11</v>
      </c>
      <c r="F2406" s="7" t="s">
        <v>511</v>
      </c>
      <c r="G2406" s="7" t="s">
        <v>2367</v>
      </c>
      <c r="H2406" s="7" t="s">
        <v>2389</v>
      </c>
      <c r="I2406" s="7" t="s">
        <v>2398</v>
      </c>
      <c r="K2406" s="52" t="str">
        <f t="shared" si="417"/>
        <v/>
      </c>
      <c r="L2406" s="81" t="str">
        <f t="shared" si="418"/>
        <v/>
      </c>
      <c r="M2406" s="53" t="str">
        <f>IF(K2406="","",COUNTIF($K$7:K2406,"ﾘｽﾄ１"))</f>
        <v/>
      </c>
      <c r="N2406" s="53" t="str">
        <f t="shared" si="419"/>
        <v/>
      </c>
      <c r="O2406" s="54" t="str">
        <f t="shared" si="420"/>
        <v/>
      </c>
      <c r="P2406" s="53" t="str">
        <f t="shared" si="411"/>
        <v/>
      </c>
      <c r="Q2406" s="52" t="str">
        <f t="shared" si="412"/>
        <v/>
      </c>
      <c r="R2406" s="55" t="str">
        <f t="shared" si="413"/>
        <v/>
      </c>
      <c r="S2406" s="52" t="str">
        <f t="shared" si="421"/>
        <v/>
      </c>
      <c r="T2406" s="81" t="str">
        <f t="shared" si="414"/>
        <v/>
      </c>
      <c r="U2406" s="53" t="str">
        <f>IF(S2406="","",COUNTIF($S$7:S2406,"該当２"))</f>
        <v/>
      </c>
      <c r="V2406" s="56" t="str">
        <f t="shared" si="415"/>
        <v/>
      </c>
      <c r="W2406" s="81" t="str">
        <f t="shared" si="416"/>
        <v/>
      </c>
      <c r="X2406" s="53" t="str">
        <f>IF(V2406="","",COUNTIF($V$7:V2406,"該当３"))</f>
        <v/>
      </c>
    </row>
    <row r="2407" spans="1:24">
      <c r="A2407" s="4">
        <v>2021202012</v>
      </c>
      <c r="B2407" s="237">
        <v>20</v>
      </c>
      <c r="C2407" s="238">
        <v>212</v>
      </c>
      <c r="D2407" s="239">
        <v>2</v>
      </c>
      <c r="E2407" s="238">
        <v>12</v>
      </c>
      <c r="F2407" s="7" t="s">
        <v>511</v>
      </c>
      <c r="G2407" s="7" t="s">
        <v>2367</v>
      </c>
      <c r="H2407" s="7" t="s">
        <v>2389</v>
      </c>
      <c r="I2407" s="7" t="s">
        <v>2399</v>
      </c>
      <c r="K2407" s="52" t="str">
        <f t="shared" si="417"/>
        <v/>
      </c>
      <c r="L2407" s="81" t="str">
        <f t="shared" si="418"/>
        <v/>
      </c>
      <c r="M2407" s="53" t="str">
        <f>IF(K2407="","",COUNTIF($K$7:K2407,"ﾘｽﾄ１"))</f>
        <v/>
      </c>
      <c r="N2407" s="53" t="str">
        <f t="shared" si="419"/>
        <v/>
      </c>
      <c r="O2407" s="54" t="str">
        <f t="shared" si="420"/>
        <v/>
      </c>
      <c r="P2407" s="53" t="str">
        <f t="shared" si="411"/>
        <v/>
      </c>
      <c r="Q2407" s="52" t="str">
        <f t="shared" si="412"/>
        <v/>
      </c>
      <c r="R2407" s="55" t="str">
        <f t="shared" si="413"/>
        <v/>
      </c>
      <c r="S2407" s="52" t="str">
        <f t="shared" si="421"/>
        <v/>
      </c>
      <c r="T2407" s="81" t="str">
        <f t="shared" si="414"/>
        <v/>
      </c>
      <c r="U2407" s="53" t="str">
        <f>IF(S2407="","",COUNTIF($S$7:S2407,"該当２"))</f>
        <v/>
      </c>
      <c r="V2407" s="56" t="str">
        <f t="shared" si="415"/>
        <v/>
      </c>
      <c r="W2407" s="81" t="str">
        <f t="shared" si="416"/>
        <v/>
      </c>
      <c r="X2407" s="53" t="str">
        <f>IF(V2407="","",COUNTIF($V$7:V2407,"該当３"))</f>
        <v/>
      </c>
    </row>
    <row r="2408" spans="1:24">
      <c r="A2408" s="4">
        <v>2021202013</v>
      </c>
      <c r="B2408" s="237">
        <v>20</v>
      </c>
      <c r="C2408" s="238">
        <v>212</v>
      </c>
      <c r="D2408" s="239">
        <v>2</v>
      </c>
      <c r="E2408" s="238">
        <v>13</v>
      </c>
      <c r="F2408" s="7" t="s">
        <v>511</v>
      </c>
      <c r="G2408" s="7" t="s">
        <v>2367</v>
      </c>
      <c r="H2408" s="7" t="s">
        <v>2389</v>
      </c>
      <c r="I2408" s="7" t="s">
        <v>2400</v>
      </c>
      <c r="K2408" s="52" t="str">
        <f t="shared" si="417"/>
        <v/>
      </c>
      <c r="L2408" s="81" t="str">
        <f t="shared" si="418"/>
        <v/>
      </c>
      <c r="M2408" s="53" t="str">
        <f>IF(K2408="","",COUNTIF($K$7:K2408,"ﾘｽﾄ１"))</f>
        <v/>
      </c>
      <c r="N2408" s="53" t="str">
        <f t="shared" si="419"/>
        <v/>
      </c>
      <c r="O2408" s="54" t="str">
        <f t="shared" si="420"/>
        <v/>
      </c>
      <c r="P2408" s="53" t="str">
        <f t="shared" si="411"/>
        <v/>
      </c>
      <c r="Q2408" s="52" t="str">
        <f t="shared" si="412"/>
        <v/>
      </c>
      <c r="R2408" s="55" t="str">
        <f t="shared" si="413"/>
        <v/>
      </c>
      <c r="S2408" s="52" t="str">
        <f t="shared" si="421"/>
        <v/>
      </c>
      <c r="T2408" s="81" t="str">
        <f t="shared" si="414"/>
        <v/>
      </c>
      <c r="U2408" s="53" t="str">
        <f>IF(S2408="","",COUNTIF($S$7:S2408,"該当２"))</f>
        <v/>
      </c>
      <c r="V2408" s="56" t="str">
        <f t="shared" si="415"/>
        <v/>
      </c>
      <c r="W2408" s="81" t="str">
        <f t="shared" si="416"/>
        <v/>
      </c>
      <c r="X2408" s="53" t="str">
        <f>IF(V2408="","",COUNTIF($V$7:V2408,"該当３"))</f>
        <v/>
      </c>
    </row>
    <row r="2409" spans="1:24">
      <c r="A2409" s="4">
        <v>2021202014</v>
      </c>
      <c r="B2409" s="237">
        <v>20</v>
      </c>
      <c r="C2409" s="238">
        <v>212</v>
      </c>
      <c r="D2409" s="239">
        <v>2</v>
      </c>
      <c r="E2409" s="238">
        <v>14</v>
      </c>
      <c r="F2409" s="7" t="s">
        <v>511</v>
      </c>
      <c r="G2409" s="7" t="s">
        <v>2367</v>
      </c>
      <c r="H2409" s="7" t="s">
        <v>2389</v>
      </c>
      <c r="I2409" s="7" t="s">
        <v>2401</v>
      </c>
      <c r="K2409" s="52" t="str">
        <f t="shared" si="417"/>
        <v/>
      </c>
      <c r="L2409" s="81" t="str">
        <f t="shared" si="418"/>
        <v/>
      </c>
      <c r="M2409" s="53" t="str">
        <f>IF(K2409="","",COUNTIF($K$7:K2409,"ﾘｽﾄ１"))</f>
        <v/>
      </c>
      <c r="N2409" s="53" t="str">
        <f t="shared" si="419"/>
        <v/>
      </c>
      <c r="O2409" s="54" t="str">
        <f t="shared" si="420"/>
        <v/>
      </c>
      <c r="P2409" s="53" t="str">
        <f t="shared" si="411"/>
        <v/>
      </c>
      <c r="Q2409" s="52" t="str">
        <f t="shared" si="412"/>
        <v/>
      </c>
      <c r="R2409" s="55" t="str">
        <f t="shared" si="413"/>
        <v/>
      </c>
      <c r="S2409" s="52" t="str">
        <f t="shared" si="421"/>
        <v/>
      </c>
      <c r="T2409" s="81" t="str">
        <f t="shared" si="414"/>
        <v/>
      </c>
      <c r="U2409" s="53" t="str">
        <f>IF(S2409="","",COUNTIF($S$7:S2409,"該当２"))</f>
        <v/>
      </c>
      <c r="V2409" s="56" t="str">
        <f t="shared" si="415"/>
        <v/>
      </c>
      <c r="W2409" s="81" t="str">
        <f t="shared" si="416"/>
        <v/>
      </c>
      <c r="X2409" s="53" t="str">
        <f>IF(V2409="","",COUNTIF($V$7:V2409,"該当３"))</f>
        <v/>
      </c>
    </row>
    <row r="2410" spans="1:24">
      <c r="A2410" s="4">
        <v>2021202015</v>
      </c>
      <c r="B2410" s="237">
        <v>20</v>
      </c>
      <c r="C2410" s="238">
        <v>212</v>
      </c>
      <c r="D2410" s="239">
        <v>2</v>
      </c>
      <c r="E2410" s="238">
        <v>15</v>
      </c>
      <c r="F2410" s="7" t="s">
        <v>511</v>
      </c>
      <c r="G2410" s="7" t="s">
        <v>2367</v>
      </c>
      <c r="H2410" s="7" t="s">
        <v>2389</v>
      </c>
      <c r="I2410" s="7" t="s">
        <v>2001</v>
      </c>
      <c r="K2410" s="52" t="str">
        <f t="shared" si="417"/>
        <v/>
      </c>
      <c r="L2410" s="81" t="str">
        <f t="shared" si="418"/>
        <v/>
      </c>
      <c r="M2410" s="53" t="str">
        <f>IF(K2410="","",COUNTIF($K$7:K2410,"ﾘｽﾄ１"))</f>
        <v/>
      </c>
      <c r="N2410" s="53" t="str">
        <f t="shared" si="419"/>
        <v/>
      </c>
      <c r="O2410" s="54" t="str">
        <f t="shared" si="420"/>
        <v/>
      </c>
      <c r="P2410" s="53" t="str">
        <f t="shared" si="411"/>
        <v/>
      </c>
      <c r="Q2410" s="52" t="str">
        <f t="shared" si="412"/>
        <v/>
      </c>
      <c r="R2410" s="55" t="str">
        <f t="shared" si="413"/>
        <v/>
      </c>
      <c r="S2410" s="52" t="str">
        <f t="shared" si="421"/>
        <v/>
      </c>
      <c r="T2410" s="81" t="str">
        <f t="shared" si="414"/>
        <v/>
      </c>
      <c r="U2410" s="53" t="str">
        <f>IF(S2410="","",COUNTIF($S$7:S2410,"該当２"))</f>
        <v/>
      </c>
      <c r="V2410" s="56" t="str">
        <f t="shared" si="415"/>
        <v/>
      </c>
      <c r="W2410" s="81" t="str">
        <f t="shared" si="416"/>
        <v/>
      </c>
      <c r="X2410" s="53" t="str">
        <f>IF(V2410="","",COUNTIF($V$7:V2410,"該当３"))</f>
        <v/>
      </c>
    </row>
    <row r="2411" spans="1:24">
      <c r="A2411" s="4">
        <v>2021202016</v>
      </c>
      <c r="B2411" s="237">
        <v>20</v>
      </c>
      <c r="C2411" s="238">
        <v>212</v>
      </c>
      <c r="D2411" s="239">
        <v>2</v>
      </c>
      <c r="E2411" s="238">
        <v>16</v>
      </c>
      <c r="F2411" s="7" t="s">
        <v>511</v>
      </c>
      <c r="G2411" s="7" t="s">
        <v>2367</v>
      </c>
      <c r="H2411" s="7" t="s">
        <v>2389</v>
      </c>
      <c r="I2411" s="7" t="s">
        <v>2402</v>
      </c>
      <c r="K2411" s="52" t="str">
        <f t="shared" si="417"/>
        <v/>
      </c>
      <c r="L2411" s="81" t="str">
        <f t="shared" si="418"/>
        <v/>
      </c>
      <c r="M2411" s="53" t="str">
        <f>IF(K2411="","",COUNTIF($K$7:K2411,"ﾘｽﾄ１"))</f>
        <v/>
      </c>
      <c r="N2411" s="53" t="str">
        <f t="shared" si="419"/>
        <v/>
      </c>
      <c r="O2411" s="54" t="str">
        <f t="shared" si="420"/>
        <v/>
      </c>
      <c r="P2411" s="53" t="str">
        <f t="shared" si="411"/>
        <v/>
      </c>
      <c r="Q2411" s="52" t="str">
        <f t="shared" si="412"/>
        <v/>
      </c>
      <c r="R2411" s="55" t="str">
        <f t="shared" si="413"/>
        <v/>
      </c>
      <c r="S2411" s="52" t="str">
        <f t="shared" si="421"/>
        <v/>
      </c>
      <c r="T2411" s="81" t="str">
        <f t="shared" si="414"/>
        <v/>
      </c>
      <c r="U2411" s="53" t="str">
        <f>IF(S2411="","",COUNTIF($S$7:S2411,"該当２"))</f>
        <v/>
      </c>
      <c r="V2411" s="56" t="str">
        <f t="shared" si="415"/>
        <v/>
      </c>
      <c r="W2411" s="81" t="str">
        <f t="shared" si="416"/>
        <v/>
      </c>
      <c r="X2411" s="53" t="str">
        <f>IF(V2411="","",COUNTIF($V$7:V2411,"該当３"))</f>
        <v/>
      </c>
    </row>
    <row r="2412" spans="1:24">
      <c r="A2412" s="4">
        <v>2021202017</v>
      </c>
      <c r="B2412" s="237">
        <v>20</v>
      </c>
      <c r="C2412" s="238">
        <v>212</v>
      </c>
      <c r="D2412" s="239">
        <v>2</v>
      </c>
      <c r="E2412" s="238">
        <v>17</v>
      </c>
      <c r="F2412" s="7" t="s">
        <v>511</v>
      </c>
      <c r="G2412" s="7" t="s">
        <v>2367</v>
      </c>
      <c r="H2412" s="7" t="s">
        <v>2389</v>
      </c>
      <c r="I2412" s="7" t="s">
        <v>807</v>
      </c>
      <c r="K2412" s="52" t="str">
        <f t="shared" si="417"/>
        <v/>
      </c>
      <c r="L2412" s="81" t="str">
        <f t="shared" si="418"/>
        <v/>
      </c>
      <c r="M2412" s="53" t="str">
        <f>IF(K2412="","",COUNTIF($K$7:K2412,"ﾘｽﾄ１"))</f>
        <v/>
      </c>
      <c r="N2412" s="53" t="str">
        <f t="shared" si="419"/>
        <v/>
      </c>
      <c r="O2412" s="54" t="str">
        <f t="shared" si="420"/>
        <v/>
      </c>
      <c r="P2412" s="53" t="str">
        <f t="shared" si="411"/>
        <v/>
      </c>
      <c r="Q2412" s="52" t="str">
        <f t="shared" si="412"/>
        <v/>
      </c>
      <c r="R2412" s="55" t="str">
        <f t="shared" si="413"/>
        <v/>
      </c>
      <c r="S2412" s="52" t="str">
        <f t="shared" si="421"/>
        <v/>
      </c>
      <c r="T2412" s="81" t="str">
        <f t="shared" si="414"/>
        <v/>
      </c>
      <c r="U2412" s="53" t="str">
        <f>IF(S2412="","",COUNTIF($S$7:S2412,"該当２"))</f>
        <v/>
      </c>
      <c r="V2412" s="56" t="str">
        <f t="shared" si="415"/>
        <v/>
      </c>
      <c r="W2412" s="81" t="str">
        <f t="shared" si="416"/>
        <v/>
      </c>
      <c r="X2412" s="53" t="str">
        <f>IF(V2412="","",COUNTIF($V$7:V2412,"該当３"))</f>
        <v/>
      </c>
    </row>
    <row r="2413" spans="1:24">
      <c r="A2413" s="4">
        <v>2021202018</v>
      </c>
      <c r="B2413" s="237">
        <v>20</v>
      </c>
      <c r="C2413" s="238">
        <v>212</v>
      </c>
      <c r="D2413" s="239">
        <v>2</v>
      </c>
      <c r="E2413" s="238">
        <v>18</v>
      </c>
      <c r="F2413" s="7" t="s">
        <v>511</v>
      </c>
      <c r="G2413" s="7" t="s">
        <v>2367</v>
      </c>
      <c r="H2413" s="7" t="s">
        <v>2389</v>
      </c>
      <c r="I2413" s="7" t="s">
        <v>2403</v>
      </c>
      <c r="K2413" s="52" t="str">
        <f t="shared" si="417"/>
        <v/>
      </c>
      <c r="L2413" s="81" t="str">
        <f t="shared" si="418"/>
        <v/>
      </c>
      <c r="M2413" s="53" t="str">
        <f>IF(K2413="","",COUNTIF($K$7:K2413,"ﾘｽﾄ１"))</f>
        <v/>
      </c>
      <c r="N2413" s="53" t="str">
        <f t="shared" si="419"/>
        <v/>
      </c>
      <c r="O2413" s="54" t="str">
        <f t="shared" si="420"/>
        <v/>
      </c>
      <c r="P2413" s="53" t="str">
        <f t="shared" si="411"/>
        <v/>
      </c>
      <c r="Q2413" s="52" t="str">
        <f t="shared" si="412"/>
        <v/>
      </c>
      <c r="R2413" s="55" t="str">
        <f t="shared" si="413"/>
        <v/>
      </c>
      <c r="S2413" s="52" t="str">
        <f t="shared" si="421"/>
        <v/>
      </c>
      <c r="T2413" s="81" t="str">
        <f t="shared" si="414"/>
        <v/>
      </c>
      <c r="U2413" s="53" t="str">
        <f>IF(S2413="","",COUNTIF($S$7:S2413,"該当２"))</f>
        <v/>
      </c>
      <c r="V2413" s="56" t="str">
        <f t="shared" si="415"/>
        <v/>
      </c>
      <c r="W2413" s="81" t="str">
        <f t="shared" si="416"/>
        <v/>
      </c>
      <c r="X2413" s="53" t="str">
        <f>IF(V2413="","",COUNTIF($V$7:V2413,"該当３"))</f>
        <v/>
      </c>
    </row>
    <row r="2414" spans="1:24">
      <c r="A2414" s="4">
        <v>2021202019</v>
      </c>
      <c r="B2414" s="237">
        <v>20</v>
      </c>
      <c r="C2414" s="238">
        <v>212</v>
      </c>
      <c r="D2414" s="239">
        <v>2</v>
      </c>
      <c r="E2414" s="238">
        <v>19</v>
      </c>
      <c r="F2414" s="7" t="s">
        <v>511</v>
      </c>
      <c r="G2414" s="7" t="s">
        <v>2367</v>
      </c>
      <c r="H2414" s="7" t="s">
        <v>2389</v>
      </c>
      <c r="I2414" s="7" t="s">
        <v>2404</v>
      </c>
      <c r="K2414" s="52" t="str">
        <f t="shared" si="417"/>
        <v/>
      </c>
      <c r="L2414" s="81" t="str">
        <f t="shared" si="418"/>
        <v/>
      </c>
      <c r="M2414" s="53" t="str">
        <f>IF(K2414="","",COUNTIF($K$7:K2414,"ﾘｽﾄ１"))</f>
        <v/>
      </c>
      <c r="N2414" s="53" t="str">
        <f t="shared" si="419"/>
        <v/>
      </c>
      <c r="O2414" s="54" t="str">
        <f t="shared" si="420"/>
        <v/>
      </c>
      <c r="P2414" s="53" t="str">
        <f t="shared" si="411"/>
        <v/>
      </c>
      <c r="Q2414" s="52" t="str">
        <f t="shared" si="412"/>
        <v/>
      </c>
      <c r="R2414" s="55" t="str">
        <f t="shared" si="413"/>
        <v/>
      </c>
      <c r="S2414" s="52" t="str">
        <f t="shared" si="421"/>
        <v/>
      </c>
      <c r="T2414" s="81" t="str">
        <f t="shared" si="414"/>
        <v/>
      </c>
      <c r="U2414" s="53" t="str">
        <f>IF(S2414="","",COUNTIF($S$7:S2414,"該当２"))</f>
        <v/>
      </c>
      <c r="V2414" s="56" t="str">
        <f t="shared" si="415"/>
        <v/>
      </c>
      <c r="W2414" s="81" t="str">
        <f t="shared" si="416"/>
        <v/>
      </c>
      <c r="X2414" s="53" t="str">
        <f>IF(V2414="","",COUNTIF($V$7:V2414,"該当３"))</f>
        <v/>
      </c>
    </row>
    <row r="2415" spans="1:24">
      <c r="A2415" s="4">
        <v>2021202020</v>
      </c>
      <c r="B2415" s="237">
        <v>20</v>
      </c>
      <c r="C2415" s="238">
        <v>212</v>
      </c>
      <c r="D2415" s="239">
        <v>2</v>
      </c>
      <c r="E2415" s="238">
        <v>20</v>
      </c>
      <c r="F2415" s="7" t="s">
        <v>511</v>
      </c>
      <c r="G2415" s="7" t="s">
        <v>2367</v>
      </c>
      <c r="H2415" s="7" t="s">
        <v>2389</v>
      </c>
      <c r="I2415" s="7" t="s">
        <v>2405</v>
      </c>
      <c r="K2415" s="52" t="str">
        <f t="shared" si="417"/>
        <v/>
      </c>
      <c r="L2415" s="81" t="str">
        <f t="shared" si="418"/>
        <v/>
      </c>
      <c r="M2415" s="53" t="str">
        <f>IF(K2415="","",COUNTIF($K$7:K2415,"ﾘｽﾄ１"))</f>
        <v/>
      </c>
      <c r="N2415" s="53" t="str">
        <f t="shared" si="419"/>
        <v/>
      </c>
      <c r="O2415" s="54" t="str">
        <f t="shared" si="420"/>
        <v/>
      </c>
      <c r="P2415" s="53" t="str">
        <f t="shared" si="411"/>
        <v/>
      </c>
      <c r="Q2415" s="52" t="str">
        <f t="shared" si="412"/>
        <v/>
      </c>
      <c r="R2415" s="55" t="str">
        <f t="shared" si="413"/>
        <v/>
      </c>
      <c r="S2415" s="52" t="str">
        <f t="shared" si="421"/>
        <v/>
      </c>
      <c r="T2415" s="81" t="str">
        <f t="shared" si="414"/>
        <v/>
      </c>
      <c r="U2415" s="53" t="str">
        <f>IF(S2415="","",COUNTIF($S$7:S2415,"該当２"))</f>
        <v/>
      </c>
      <c r="V2415" s="56" t="str">
        <f t="shared" si="415"/>
        <v/>
      </c>
      <c r="W2415" s="81" t="str">
        <f t="shared" si="416"/>
        <v/>
      </c>
      <c r="X2415" s="53" t="str">
        <f>IF(V2415="","",COUNTIF($V$7:V2415,"該当３"))</f>
        <v/>
      </c>
    </row>
    <row r="2416" spans="1:24">
      <c r="A2416" s="4">
        <v>2021202021</v>
      </c>
      <c r="B2416" s="237">
        <v>20</v>
      </c>
      <c r="C2416" s="238">
        <v>212</v>
      </c>
      <c r="D2416" s="239">
        <v>2</v>
      </c>
      <c r="E2416" s="238">
        <v>21</v>
      </c>
      <c r="F2416" s="7" t="s">
        <v>511</v>
      </c>
      <c r="G2416" s="7" t="s">
        <v>2367</v>
      </c>
      <c r="H2416" s="7" t="s">
        <v>2389</v>
      </c>
      <c r="I2416" s="7" t="s">
        <v>385</v>
      </c>
      <c r="K2416" s="52" t="str">
        <f t="shared" si="417"/>
        <v/>
      </c>
      <c r="L2416" s="81" t="str">
        <f t="shared" si="418"/>
        <v/>
      </c>
      <c r="M2416" s="53" t="str">
        <f>IF(K2416="","",COUNTIF($K$7:K2416,"ﾘｽﾄ１"))</f>
        <v/>
      </c>
      <c r="N2416" s="53" t="str">
        <f t="shared" si="419"/>
        <v/>
      </c>
      <c r="O2416" s="54" t="str">
        <f t="shared" si="420"/>
        <v/>
      </c>
      <c r="P2416" s="53" t="str">
        <f t="shared" si="411"/>
        <v/>
      </c>
      <c r="Q2416" s="52" t="str">
        <f t="shared" si="412"/>
        <v/>
      </c>
      <c r="R2416" s="55" t="str">
        <f t="shared" si="413"/>
        <v/>
      </c>
      <c r="S2416" s="52" t="str">
        <f t="shared" si="421"/>
        <v/>
      </c>
      <c r="T2416" s="81" t="str">
        <f t="shared" si="414"/>
        <v/>
      </c>
      <c r="U2416" s="53" t="str">
        <f>IF(S2416="","",COUNTIF($S$7:S2416,"該当２"))</f>
        <v/>
      </c>
      <c r="V2416" s="56" t="str">
        <f t="shared" si="415"/>
        <v/>
      </c>
      <c r="W2416" s="81" t="str">
        <f t="shared" si="416"/>
        <v/>
      </c>
      <c r="X2416" s="53" t="str">
        <f>IF(V2416="","",COUNTIF($V$7:V2416,"該当３"))</f>
        <v/>
      </c>
    </row>
    <row r="2417" spans="1:24">
      <c r="A2417" s="4">
        <v>2021202022</v>
      </c>
      <c r="B2417" s="237">
        <v>20</v>
      </c>
      <c r="C2417" s="238">
        <v>212</v>
      </c>
      <c r="D2417" s="239">
        <v>2</v>
      </c>
      <c r="E2417" s="238">
        <v>22</v>
      </c>
      <c r="F2417" s="7" t="s">
        <v>511</v>
      </c>
      <c r="G2417" s="7" t="s">
        <v>2367</v>
      </c>
      <c r="H2417" s="7" t="s">
        <v>2389</v>
      </c>
      <c r="I2417" s="7" t="s">
        <v>2406</v>
      </c>
      <c r="K2417" s="52" t="str">
        <f t="shared" si="417"/>
        <v/>
      </c>
      <c r="L2417" s="81" t="str">
        <f t="shared" si="418"/>
        <v/>
      </c>
      <c r="M2417" s="53" t="str">
        <f>IF(K2417="","",COUNTIF($K$7:K2417,"ﾘｽﾄ１"))</f>
        <v/>
      </c>
      <c r="N2417" s="53" t="str">
        <f t="shared" si="419"/>
        <v/>
      </c>
      <c r="O2417" s="54" t="str">
        <f t="shared" si="420"/>
        <v/>
      </c>
      <c r="P2417" s="53" t="str">
        <f t="shared" si="411"/>
        <v/>
      </c>
      <c r="Q2417" s="52" t="str">
        <f t="shared" si="412"/>
        <v/>
      </c>
      <c r="R2417" s="55" t="str">
        <f t="shared" si="413"/>
        <v/>
      </c>
      <c r="S2417" s="52" t="str">
        <f t="shared" si="421"/>
        <v/>
      </c>
      <c r="T2417" s="81" t="str">
        <f t="shared" si="414"/>
        <v/>
      </c>
      <c r="U2417" s="53" t="str">
        <f>IF(S2417="","",COUNTIF($S$7:S2417,"該当２"))</f>
        <v/>
      </c>
      <c r="V2417" s="56" t="str">
        <f t="shared" si="415"/>
        <v/>
      </c>
      <c r="W2417" s="81" t="str">
        <f t="shared" si="416"/>
        <v/>
      </c>
      <c r="X2417" s="53" t="str">
        <f>IF(V2417="","",COUNTIF($V$7:V2417,"該当３"))</f>
        <v/>
      </c>
    </row>
    <row r="2418" spans="1:24">
      <c r="A2418" s="4">
        <v>2021202023</v>
      </c>
      <c r="B2418" s="237">
        <v>20</v>
      </c>
      <c r="C2418" s="238">
        <v>212</v>
      </c>
      <c r="D2418" s="239">
        <v>2</v>
      </c>
      <c r="E2418" s="238">
        <v>23</v>
      </c>
      <c r="F2418" s="7" t="s">
        <v>511</v>
      </c>
      <c r="G2418" s="7" t="s">
        <v>2367</v>
      </c>
      <c r="H2418" s="7" t="s">
        <v>2389</v>
      </c>
      <c r="I2418" s="7" t="s">
        <v>2407</v>
      </c>
      <c r="K2418" s="52" t="str">
        <f t="shared" si="417"/>
        <v/>
      </c>
      <c r="L2418" s="81" t="str">
        <f t="shared" si="418"/>
        <v/>
      </c>
      <c r="M2418" s="53" t="str">
        <f>IF(K2418="","",COUNTIF($K$7:K2418,"ﾘｽﾄ１"))</f>
        <v/>
      </c>
      <c r="N2418" s="53" t="str">
        <f t="shared" si="419"/>
        <v/>
      </c>
      <c r="O2418" s="54" t="str">
        <f t="shared" si="420"/>
        <v/>
      </c>
      <c r="P2418" s="53" t="str">
        <f t="shared" si="411"/>
        <v/>
      </c>
      <c r="Q2418" s="52" t="str">
        <f t="shared" si="412"/>
        <v/>
      </c>
      <c r="R2418" s="55" t="str">
        <f t="shared" si="413"/>
        <v/>
      </c>
      <c r="S2418" s="52" t="str">
        <f t="shared" si="421"/>
        <v/>
      </c>
      <c r="T2418" s="81" t="str">
        <f t="shared" si="414"/>
        <v/>
      </c>
      <c r="U2418" s="53" t="str">
        <f>IF(S2418="","",COUNTIF($S$7:S2418,"該当２"))</f>
        <v/>
      </c>
      <c r="V2418" s="56" t="str">
        <f t="shared" si="415"/>
        <v/>
      </c>
      <c r="W2418" s="81" t="str">
        <f t="shared" si="416"/>
        <v/>
      </c>
      <c r="X2418" s="53" t="str">
        <f>IF(V2418="","",COUNTIF($V$7:V2418,"該当３"))</f>
        <v/>
      </c>
    </row>
    <row r="2419" spans="1:24">
      <c r="A2419" s="4">
        <v>2021202024</v>
      </c>
      <c r="B2419" s="237">
        <v>20</v>
      </c>
      <c r="C2419" s="238">
        <v>212</v>
      </c>
      <c r="D2419" s="239">
        <v>2</v>
      </c>
      <c r="E2419" s="238">
        <v>24</v>
      </c>
      <c r="F2419" s="7" t="s">
        <v>511</v>
      </c>
      <c r="G2419" s="7" t="s">
        <v>2367</v>
      </c>
      <c r="H2419" s="7" t="s">
        <v>2389</v>
      </c>
      <c r="I2419" s="7" t="s">
        <v>1367</v>
      </c>
      <c r="K2419" s="52" t="str">
        <f t="shared" si="417"/>
        <v/>
      </c>
      <c r="L2419" s="81" t="str">
        <f t="shared" si="418"/>
        <v/>
      </c>
      <c r="M2419" s="53" t="str">
        <f>IF(K2419="","",COUNTIF($K$7:K2419,"ﾘｽﾄ１"))</f>
        <v/>
      </c>
      <c r="N2419" s="53" t="str">
        <f t="shared" si="419"/>
        <v/>
      </c>
      <c r="O2419" s="54" t="str">
        <f t="shared" si="420"/>
        <v/>
      </c>
      <c r="P2419" s="53" t="str">
        <f t="shared" si="411"/>
        <v/>
      </c>
      <c r="Q2419" s="52" t="str">
        <f t="shared" si="412"/>
        <v/>
      </c>
      <c r="R2419" s="55" t="str">
        <f t="shared" si="413"/>
        <v/>
      </c>
      <c r="S2419" s="52" t="str">
        <f t="shared" si="421"/>
        <v/>
      </c>
      <c r="T2419" s="81" t="str">
        <f t="shared" si="414"/>
        <v/>
      </c>
      <c r="U2419" s="53" t="str">
        <f>IF(S2419="","",COUNTIF($S$7:S2419,"該当２"))</f>
        <v/>
      </c>
      <c r="V2419" s="56" t="str">
        <f t="shared" si="415"/>
        <v/>
      </c>
      <c r="W2419" s="81" t="str">
        <f t="shared" si="416"/>
        <v/>
      </c>
      <c r="X2419" s="53" t="str">
        <f>IF(V2419="","",COUNTIF($V$7:V2419,"該当３"))</f>
        <v/>
      </c>
    </row>
    <row r="2420" spans="1:24">
      <c r="A2420" s="4">
        <v>2021202025</v>
      </c>
      <c r="B2420" s="237">
        <v>20</v>
      </c>
      <c r="C2420" s="238">
        <v>212</v>
      </c>
      <c r="D2420" s="239">
        <v>2</v>
      </c>
      <c r="E2420" s="238">
        <v>25</v>
      </c>
      <c r="F2420" s="7" t="s">
        <v>511</v>
      </c>
      <c r="G2420" s="7" t="s">
        <v>2367</v>
      </c>
      <c r="H2420" s="7" t="s">
        <v>2389</v>
      </c>
      <c r="I2420" s="7" t="s">
        <v>2408</v>
      </c>
      <c r="K2420" s="52" t="str">
        <f t="shared" si="417"/>
        <v/>
      </c>
      <c r="L2420" s="81" t="str">
        <f t="shared" si="418"/>
        <v/>
      </c>
      <c r="M2420" s="53" t="str">
        <f>IF(K2420="","",COUNTIF($K$7:K2420,"ﾘｽﾄ１"))</f>
        <v/>
      </c>
      <c r="N2420" s="53" t="str">
        <f t="shared" si="419"/>
        <v/>
      </c>
      <c r="O2420" s="54" t="str">
        <f t="shared" si="420"/>
        <v/>
      </c>
      <c r="P2420" s="53" t="str">
        <f t="shared" si="411"/>
        <v/>
      </c>
      <c r="Q2420" s="52" t="str">
        <f t="shared" si="412"/>
        <v/>
      </c>
      <c r="R2420" s="55" t="str">
        <f t="shared" si="413"/>
        <v/>
      </c>
      <c r="S2420" s="52" t="str">
        <f t="shared" si="421"/>
        <v/>
      </c>
      <c r="T2420" s="81" t="str">
        <f t="shared" si="414"/>
        <v/>
      </c>
      <c r="U2420" s="53" t="str">
        <f>IF(S2420="","",COUNTIF($S$7:S2420,"該当２"))</f>
        <v/>
      </c>
      <c r="V2420" s="56" t="str">
        <f t="shared" si="415"/>
        <v/>
      </c>
      <c r="W2420" s="81" t="str">
        <f t="shared" si="416"/>
        <v/>
      </c>
      <c r="X2420" s="53" t="str">
        <f>IF(V2420="","",COUNTIF($V$7:V2420,"該当３"))</f>
        <v/>
      </c>
    </row>
    <row r="2421" spans="1:24">
      <c r="A2421" s="4">
        <v>2021202026</v>
      </c>
      <c r="B2421" s="237">
        <v>20</v>
      </c>
      <c r="C2421" s="238">
        <v>212</v>
      </c>
      <c r="D2421" s="239">
        <v>2</v>
      </c>
      <c r="E2421" s="238">
        <v>26</v>
      </c>
      <c r="F2421" s="7" t="s">
        <v>511</v>
      </c>
      <c r="G2421" s="7" t="s">
        <v>2367</v>
      </c>
      <c r="H2421" s="7" t="s">
        <v>2389</v>
      </c>
      <c r="I2421" s="7" t="s">
        <v>2409</v>
      </c>
      <c r="K2421" s="52" t="str">
        <f t="shared" si="417"/>
        <v/>
      </c>
      <c r="L2421" s="81" t="str">
        <f t="shared" si="418"/>
        <v/>
      </c>
      <c r="M2421" s="53" t="str">
        <f>IF(K2421="","",COUNTIF($K$7:K2421,"ﾘｽﾄ１"))</f>
        <v/>
      </c>
      <c r="N2421" s="53" t="str">
        <f t="shared" si="419"/>
        <v/>
      </c>
      <c r="O2421" s="54" t="str">
        <f t="shared" si="420"/>
        <v/>
      </c>
      <c r="P2421" s="53" t="str">
        <f t="shared" si="411"/>
        <v/>
      </c>
      <c r="Q2421" s="52" t="str">
        <f t="shared" si="412"/>
        <v/>
      </c>
      <c r="R2421" s="55" t="str">
        <f t="shared" si="413"/>
        <v/>
      </c>
      <c r="S2421" s="52" t="str">
        <f t="shared" si="421"/>
        <v/>
      </c>
      <c r="T2421" s="81" t="str">
        <f t="shared" si="414"/>
        <v/>
      </c>
      <c r="U2421" s="53" t="str">
        <f>IF(S2421="","",COUNTIF($S$7:S2421,"該当２"))</f>
        <v/>
      </c>
      <c r="V2421" s="56" t="str">
        <f t="shared" si="415"/>
        <v/>
      </c>
      <c r="W2421" s="81" t="str">
        <f t="shared" si="416"/>
        <v/>
      </c>
      <c r="X2421" s="53" t="str">
        <f>IF(V2421="","",COUNTIF($V$7:V2421,"該当３"))</f>
        <v/>
      </c>
    </row>
    <row r="2422" spans="1:24">
      <c r="A2422" s="4">
        <v>2021202027</v>
      </c>
      <c r="B2422" s="237">
        <v>20</v>
      </c>
      <c r="C2422" s="238">
        <v>212</v>
      </c>
      <c r="D2422" s="239">
        <v>2</v>
      </c>
      <c r="E2422" s="238">
        <v>27</v>
      </c>
      <c r="F2422" s="7" t="s">
        <v>511</v>
      </c>
      <c r="G2422" s="7" t="s">
        <v>2367</v>
      </c>
      <c r="H2422" s="7" t="s">
        <v>2389</v>
      </c>
      <c r="I2422" s="7" t="s">
        <v>2410</v>
      </c>
      <c r="K2422" s="52" t="str">
        <f t="shared" si="417"/>
        <v/>
      </c>
      <c r="L2422" s="81" t="str">
        <f t="shared" si="418"/>
        <v/>
      </c>
      <c r="M2422" s="53" t="str">
        <f>IF(K2422="","",COUNTIF($K$7:K2422,"ﾘｽﾄ１"))</f>
        <v/>
      </c>
      <c r="N2422" s="53" t="str">
        <f t="shared" si="419"/>
        <v/>
      </c>
      <c r="O2422" s="54" t="str">
        <f t="shared" si="420"/>
        <v/>
      </c>
      <c r="P2422" s="53" t="str">
        <f t="shared" si="411"/>
        <v/>
      </c>
      <c r="Q2422" s="52" t="str">
        <f t="shared" si="412"/>
        <v/>
      </c>
      <c r="R2422" s="55" t="str">
        <f t="shared" si="413"/>
        <v/>
      </c>
      <c r="S2422" s="52" t="str">
        <f t="shared" si="421"/>
        <v/>
      </c>
      <c r="T2422" s="81" t="str">
        <f t="shared" si="414"/>
        <v/>
      </c>
      <c r="U2422" s="53" t="str">
        <f>IF(S2422="","",COUNTIF($S$7:S2422,"該当２"))</f>
        <v/>
      </c>
      <c r="V2422" s="56" t="str">
        <f t="shared" si="415"/>
        <v/>
      </c>
      <c r="W2422" s="81" t="str">
        <f t="shared" si="416"/>
        <v/>
      </c>
      <c r="X2422" s="53" t="str">
        <f>IF(V2422="","",COUNTIF($V$7:V2422,"該当３"))</f>
        <v/>
      </c>
    </row>
    <row r="2423" spans="1:24">
      <c r="A2423" s="4">
        <v>2021202028</v>
      </c>
      <c r="B2423" s="237">
        <v>20</v>
      </c>
      <c r="C2423" s="238">
        <v>212</v>
      </c>
      <c r="D2423" s="239">
        <v>2</v>
      </c>
      <c r="E2423" s="238">
        <v>28</v>
      </c>
      <c r="F2423" s="7" t="s">
        <v>511</v>
      </c>
      <c r="G2423" s="7" t="s">
        <v>2367</v>
      </c>
      <c r="H2423" s="7" t="s">
        <v>2389</v>
      </c>
      <c r="I2423" s="7" t="s">
        <v>2411</v>
      </c>
      <c r="K2423" s="52" t="str">
        <f t="shared" si="417"/>
        <v/>
      </c>
      <c r="L2423" s="81" t="str">
        <f t="shared" si="418"/>
        <v/>
      </c>
      <c r="M2423" s="53" t="str">
        <f>IF(K2423="","",COUNTIF($K$7:K2423,"ﾘｽﾄ１"))</f>
        <v/>
      </c>
      <c r="N2423" s="53" t="str">
        <f t="shared" si="419"/>
        <v/>
      </c>
      <c r="O2423" s="54" t="str">
        <f t="shared" si="420"/>
        <v/>
      </c>
      <c r="P2423" s="53" t="str">
        <f t="shared" si="411"/>
        <v/>
      </c>
      <c r="Q2423" s="52" t="str">
        <f t="shared" si="412"/>
        <v/>
      </c>
      <c r="R2423" s="55" t="str">
        <f t="shared" si="413"/>
        <v/>
      </c>
      <c r="S2423" s="52" t="str">
        <f t="shared" si="421"/>
        <v/>
      </c>
      <c r="T2423" s="81" t="str">
        <f t="shared" si="414"/>
        <v/>
      </c>
      <c r="U2423" s="53" t="str">
        <f>IF(S2423="","",COUNTIF($S$7:S2423,"該当２"))</f>
        <v/>
      </c>
      <c r="V2423" s="56" t="str">
        <f t="shared" si="415"/>
        <v/>
      </c>
      <c r="W2423" s="81" t="str">
        <f t="shared" si="416"/>
        <v/>
      </c>
      <c r="X2423" s="53" t="str">
        <f>IF(V2423="","",COUNTIF($V$7:V2423,"該当３"))</f>
        <v/>
      </c>
    </row>
    <row r="2424" spans="1:24">
      <c r="A2424" s="4">
        <v>2021202999</v>
      </c>
      <c r="B2424" s="237">
        <v>20</v>
      </c>
      <c r="C2424" s="238">
        <v>212</v>
      </c>
      <c r="D2424" s="239">
        <v>2</v>
      </c>
      <c r="E2424" s="238">
        <v>999</v>
      </c>
      <c r="F2424" s="7" t="s">
        <v>511</v>
      </c>
      <c r="G2424" s="7" t="s">
        <v>2367</v>
      </c>
      <c r="H2424" s="7" t="s">
        <v>2389</v>
      </c>
      <c r="I2424" s="281" t="s">
        <v>2412</v>
      </c>
      <c r="K2424" s="52" t="str">
        <f t="shared" si="417"/>
        <v/>
      </c>
      <c r="L2424" s="81" t="str">
        <f t="shared" si="418"/>
        <v/>
      </c>
      <c r="M2424" s="53" t="str">
        <f>IF(K2424="","",COUNTIF($K$7:K2424,"ﾘｽﾄ１"))</f>
        <v/>
      </c>
      <c r="N2424" s="53" t="str">
        <f t="shared" si="419"/>
        <v/>
      </c>
      <c r="O2424" s="54" t="str">
        <f t="shared" si="420"/>
        <v/>
      </c>
      <c r="P2424" s="53" t="str">
        <f t="shared" si="411"/>
        <v/>
      </c>
      <c r="Q2424" s="52" t="str">
        <f t="shared" si="412"/>
        <v/>
      </c>
      <c r="R2424" s="55" t="str">
        <f t="shared" si="413"/>
        <v/>
      </c>
      <c r="S2424" s="52" t="str">
        <f t="shared" si="421"/>
        <v/>
      </c>
      <c r="T2424" s="81" t="str">
        <f t="shared" si="414"/>
        <v/>
      </c>
      <c r="U2424" s="53" t="str">
        <f>IF(S2424="","",COUNTIF($S$7:S2424,"該当２"))</f>
        <v/>
      </c>
      <c r="V2424" s="56" t="str">
        <f t="shared" si="415"/>
        <v/>
      </c>
      <c r="W2424" s="81" t="str">
        <f t="shared" si="416"/>
        <v/>
      </c>
      <c r="X2424" s="53" t="str">
        <f>IF(V2424="","",COUNTIF($V$7:V2424,"該当３"))</f>
        <v/>
      </c>
    </row>
    <row r="2425" spans="1:24">
      <c r="A2425" s="4">
        <v>2021203000</v>
      </c>
      <c r="B2425" s="237">
        <v>20</v>
      </c>
      <c r="C2425" s="238">
        <v>212</v>
      </c>
      <c r="D2425" s="239">
        <v>3</v>
      </c>
      <c r="E2425" s="238">
        <v>0</v>
      </c>
      <c r="F2425" s="7" t="s">
        <v>511</v>
      </c>
      <c r="G2425" s="7" t="s">
        <v>2367</v>
      </c>
      <c r="H2425" s="7" t="s">
        <v>2413</v>
      </c>
      <c r="K2425" s="52" t="str">
        <f t="shared" si="417"/>
        <v/>
      </c>
      <c r="L2425" s="81" t="str">
        <f t="shared" si="418"/>
        <v/>
      </c>
      <c r="M2425" s="53" t="str">
        <f>IF(K2425="","",COUNTIF($K$7:K2425,"ﾘｽﾄ１"))</f>
        <v/>
      </c>
      <c r="N2425" s="53" t="str">
        <f t="shared" si="419"/>
        <v/>
      </c>
      <c r="O2425" s="54" t="str">
        <f t="shared" si="420"/>
        <v/>
      </c>
      <c r="P2425" s="53" t="str">
        <f t="shared" si="411"/>
        <v/>
      </c>
      <c r="Q2425" s="52" t="str">
        <f t="shared" si="412"/>
        <v/>
      </c>
      <c r="R2425" s="55" t="str">
        <f t="shared" si="413"/>
        <v/>
      </c>
      <c r="S2425" s="52" t="str">
        <f t="shared" si="421"/>
        <v/>
      </c>
      <c r="T2425" s="81" t="str">
        <f t="shared" si="414"/>
        <v/>
      </c>
      <c r="U2425" s="53" t="str">
        <f>IF(S2425="","",COUNTIF($S$7:S2425,"該当２"))</f>
        <v/>
      </c>
      <c r="V2425" s="56" t="str">
        <f t="shared" si="415"/>
        <v/>
      </c>
      <c r="W2425" s="81" t="str">
        <f t="shared" si="416"/>
        <v/>
      </c>
      <c r="X2425" s="53" t="str">
        <f>IF(V2425="","",COUNTIF($V$7:V2425,"該当３"))</f>
        <v/>
      </c>
    </row>
    <row r="2426" spans="1:24">
      <c r="A2426" s="4">
        <v>2021203001</v>
      </c>
      <c r="B2426" s="237">
        <v>20</v>
      </c>
      <c r="C2426" s="238">
        <v>212</v>
      </c>
      <c r="D2426" s="239">
        <v>3</v>
      </c>
      <c r="E2426" s="238">
        <v>1</v>
      </c>
      <c r="F2426" s="7" t="s">
        <v>511</v>
      </c>
      <c r="G2426" s="7" t="s">
        <v>2367</v>
      </c>
      <c r="H2426" s="7" t="s">
        <v>2413</v>
      </c>
      <c r="I2426" s="7" t="s">
        <v>2414</v>
      </c>
      <c r="K2426" s="52" t="str">
        <f t="shared" si="417"/>
        <v/>
      </c>
      <c r="L2426" s="81" t="str">
        <f t="shared" si="418"/>
        <v/>
      </c>
      <c r="M2426" s="53" t="str">
        <f>IF(K2426="","",COUNTIF($K$7:K2426,"ﾘｽﾄ１"))</f>
        <v/>
      </c>
      <c r="N2426" s="53" t="str">
        <f t="shared" si="419"/>
        <v/>
      </c>
      <c r="O2426" s="54" t="str">
        <f t="shared" si="420"/>
        <v/>
      </c>
      <c r="P2426" s="53" t="str">
        <f t="shared" si="411"/>
        <v/>
      </c>
      <c r="Q2426" s="52" t="str">
        <f t="shared" si="412"/>
        <v/>
      </c>
      <c r="R2426" s="55" t="str">
        <f t="shared" si="413"/>
        <v/>
      </c>
      <c r="S2426" s="52" t="str">
        <f t="shared" si="421"/>
        <v/>
      </c>
      <c r="T2426" s="81" t="str">
        <f t="shared" si="414"/>
        <v/>
      </c>
      <c r="U2426" s="53" t="str">
        <f>IF(S2426="","",COUNTIF($S$7:S2426,"該当２"))</f>
        <v/>
      </c>
      <c r="V2426" s="56" t="str">
        <f t="shared" si="415"/>
        <v/>
      </c>
      <c r="W2426" s="81" t="str">
        <f t="shared" si="416"/>
        <v/>
      </c>
      <c r="X2426" s="53" t="str">
        <f>IF(V2426="","",COUNTIF($V$7:V2426,"該当３"))</f>
        <v/>
      </c>
    </row>
    <row r="2427" spans="1:24">
      <c r="A2427" s="4">
        <v>2021203002</v>
      </c>
      <c r="B2427" s="237">
        <v>20</v>
      </c>
      <c r="C2427" s="238">
        <v>212</v>
      </c>
      <c r="D2427" s="239">
        <v>3</v>
      </c>
      <c r="E2427" s="238">
        <v>2</v>
      </c>
      <c r="F2427" s="7" t="s">
        <v>511</v>
      </c>
      <c r="G2427" s="7" t="s">
        <v>2367</v>
      </c>
      <c r="H2427" s="7" t="s">
        <v>2413</v>
      </c>
      <c r="I2427" s="7" t="s">
        <v>2415</v>
      </c>
      <c r="K2427" s="52" t="str">
        <f t="shared" si="417"/>
        <v/>
      </c>
      <c r="L2427" s="81" t="str">
        <f t="shared" si="418"/>
        <v/>
      </c>
      <c r="M2427" s="53" t="str">
        <f>IF(K2427="","",COUNTIF($K$7:K2427,"ﾘｽﾄ１"))</f>
        <v/>
      </c>
      <c r="N2427" s="53" t="str">
        <f t="shared" si="419"/>
        <v/>
      </c>
      <c r="O2427" s="54" t="str">
        <f t="shared" si="420"/>
        <v/>
      </c>
      <c r="P2427" s="53" t="str">
        <f t="shared" si="411"/>
        <v/>
      </c>
      <c r="Q2427" s="52" t="str">
        <f t="shared" si="412"/>
        <v/>
      </c>
      <c r="R2427" s="55" t="str">
        <f t="shared" si="413"/>
        <v/>
      </c>
      <c r="S2427" s="52" t="str">
        <f t="shared" si="421"/>
        <v/>
      </c>
      <c r="T2427" s="81" t="str">
        <f t="shared" si="414"/>
        <v/>
      </c>
      <c r="U2427" s="53" t="str">
        <f>IF(S2427="","",COUNTIF($S$7:S2427,"該当２"))</f>
        <v/>
      </c>
      <c r="V2427" s="56" t="str">
        <f t="shared" si="415"/>
        <v/>
      </c>
      <c r="W2427" s="81" t="str">
        <f t="shared" si="416"/>
        <v/>
      </c>
      <c r="X2427" s="53" t="str">
        <f>IF(V2427="","",COUNTIF($V$7:V2427,"該当３"))</f>
        <v/>
      </c>
    </row>
    <row r="2428" spans="1:24">
      <c r="A2428" s="4">
        <v>2021203003</v>
      </c>
      <c r="B2428" s="237">
        <v>20</v>
      </c>
      <c r="C2428" s="238">
        <v>212</v>
      </c>
      <c r="D2428" s="239">
        <v>3</v>
      </c>
      <c r="E2428" s="238">
        <v>3</v>
      </c>
      <c r="F2428" s="7" t="s">
        <v>511</v>
      </c>
      <c r="G2428" s="7" t="s">
        <v>2367</v>
      </c>
      <c r="H2428" s="7" t="s">
        <v>2413</v>
      </c>
      <c r="I2428" s="7" t="s">
        <v>2416</v>
      </c>
      <c r="K2428" s="52" t="str">
        <f t="shared" si="417"/>
        <v/>
      </c>
      <c r="L2428" s="81" t="str">
        <f t="shared" si="418"/>
        <v/>
      </c>
      <c r="M2428" s="53" t="str">
        <f>IF(K2428="","",COUNTIF($K$7:K2428,"ﾘｽﾄ１"))</f>
        <v/>
      </c>
      <c r="N2428" s="53" t="str">
        <f t="shared" si="419"/>
        <v/>
      </c>
      <c r="O2428" s="54" t="str">
        <f t="shared" si="420"/>
        <v/>
      </c>
      <c r="P2428" s="53" t="str">
        <f t="shared" si="411"/>
        <v/>
      </c>
      <c r="Q2428" s="52" t="str">
        <f t="shared" si="412"/>
        <v/>
      </c>
      <c r="R2428" s="55" t="str">
        <f t="shared" si="413"/>
        <v/>
      </c>
      <c r="S2428" s="52" t="str">
        <f t="shared" si="421"/>
        <v/>
      </c>
      <c r="T2428" s="81" t="str">
        <f t="shared" si="414"/>
        <v/>
      </c>
      <c r="U2428" s="53" t="str">
        <f>IF(S2428="","",COUNTIF($S$7:S2428,"該当２"))</f>
        <v/>
      </c>
      <c r="V2428" s="56" t="str">
        <f t="shared" si="415"/>
        <v/>
      </c>
      <c r="W2428" s="81" t="str">
        <f t="shared" si="416"/>
        <v/>
      </c>
      <c r="X2428" s="53" t="str">
        <f>IF(V2428="","",COUNTIF($V$7:V2428,"該当３"))</f>
        <v/>
      </c>
    </row>
    <row r="2429" spans="1:24">
      <c r="A2429" s="4">
        <v>2021203004</v>
      </c>
      <c r="B2429" s="237">
        <v>20</v>
      </c>
      <c r="C2429" s="238">
        <v>212</v>
      </c>
      <c r="D2429" s="239">
        <v>3</v>
      </c>
      <c r="E2429" s="238">
        <v>4</v>
      </c>
      <c r="F2429" s="7" t="s">
        <v>511</v>
      </c>
      <c r="G2429" s="7" t="s">
        <v>2367</v>
      </c>
      <c r="H2429" s="7" t="s">
        <v>2413</v>
      </c>
      <c r="I2429" s="7" t="s">
        <v>2417</v>
      </c>
      <c r="K2429" s="52" t="str">
        <f t="shared" si="417"/>
        <v/>
      </c>
      <c r="L2429" s="81" t="str">
        <f t="shared" si="418"/>
        <v/>
      </c>
      <c r="M2429" s="53" t="str">
        <f>IF(K2429="","",COUNTIF($K$7:K2429,"ﾘｽﾄ１"))</f>
        <v/>
      </c>
      <c r="N2429" s="53" t="str">
        <f t="shared" si="419"/>
        <v/>
      </c>
      <c r="O2429" s="54" t="str">
        <f t="shared" si="420"/>
        <v/>
      </c>
      <c r="P2429" s="53" t="str">
        <f t="shared" si="411"/>
        <v/>
      </c>
      <c r="Q2429" s="52" t="str">
        <f t="shared" si="412"/>
        <v/>
      </c>
      <c r="R2429" s="55" t="str">
        <f t="shared" si="413"/>
        <v/>
      </c>
      <c r="S2429" s="52" t="str">
        <f t="shared" si="421"/>
        <v/>
      </c>
      <c r="T2429" s="81" t="str">
        <f t="shared" si="414"/>
        <v/>
      </c>
      <c r="U2429" s="53" t="str">
        <f>IF(S2429="","",COUNTIF($S$7:S2429,"該当２"))</f>
        <v/>
      </c>
      <c r="V2429" s="56" t="str">
        <f t="shared" si="415"/>
        <v/>
      </c>
      <c r="W2429" s="81" t="str">
        <f t="shared" si="416"/>
        <v/>
      </c>
      <c r="X2429" s="53" t="str">
        <f>IF(V2429="","",COUNTIF($V$7:V2429,"該当３"))</f>
        <v/>
      </c>
    </row>
    <row r="2430" spans="1:24">
      <c r="A2430" s="4">
        <v>2021203005</v>
      </c>
      <c r="B2430" s="237">
        <v>20</v>
      </c>
      <c r="C2430" s="238">
        <v>212</v>
      </c>
      <c r="D2430" s="239">
        <v>3</v>
      </c>
      <c r="E2430" s="238">
        <v>5</v>
      </c>
      <c r="F2430" s="7" t="s">
        <v>511</v>
      </c>
      <c r="G2430" s="7" t="s">
        <v>2367</v>
      </c>
      <c r="H2430" s="7" t="s">
        <v>2413</v>
      </c>
      <c r="I2430" s="7" t="s">
        <v>2418</v>
      </c>
      <c r="K2430" s="52" t="str">
        <f t="shared" si="417"/>
        <v/>
      </c>
      <c r="L2430" s="81" t="str">
        <f t="shared" si="418"/>
        <v/>
      </c>
      <c r="M2430" s="53" t="str">
        <f>IF(K2430="","",COUNTIF($K$7:K2430,"ﾘｽﾄ１"))</f>
        <v/>
      </c>
      <c r="N2430" s="53" t="str">
        <f t="shared" si="419"/>
        <v/>
      </c>
      <c r="O2430" s="54" t="str">
        <f t="shared" si="420"/>
        <v/>
      </c>
      <c r="P2430" s="53" t="str">
        <f t="shared" si="411"/>
        <v/>
      </c>
      <c r="Q2430" s="52" t="str">
        <f t="shared" si="412"/>
        <v/>
      </c>
      <c r="R2430" s="55" t="str">
        <f t="shared" si="413"/>
        <v/>
      </c>
      <c r="S2430" s="52" t="str">
        <f t="shared" si="421"/>
        <v/>
      </c>
      <c r="T2430" s="81" t="str">
        <f t="shared" si="414"/>
        <v/>
      </c>
      <c r="U2430" s="53" t="str">
        <f>IF(S2430="","",COUNTIF($S$7:S2430,"該当２"))</f>
        <v/>
      </c>
      <c r="V2430" s="56" t="str">
        <f t="shared" si="415"/>
        <v/>
      </c>
      <c r="W2430" s="81" t="str">
        <f t="shared" si="416"/>
        <v/>
      </c>
      <c r="X2430" s="53" t="str">
        <f>IF(V2430="","",COUNTIF($V$7:V2430,"該当３"))</f>
        <v/>
      </c>
    </row>
    <row r="2431" spans="1:24">
      <c r="A2431" s="4">
        <v>2021203006</v>
      </c>
      <c r="B2431" s="237">
        <v>20</v>
      </c>
      <c r="C2431" s="238">
        <v>212</v>
      </c>
      <c r="D2431" s="239">
        <v>3</v>
      </c>
      <c r="E2431" s="238">
        <v>6</v>
      </c>
      <c r="F2431" s="7" t="s">
        <v>511</v>
      </c>
      <c r="G2431" s="7" t="s">
        <v>2367</v>
      </c>
      <c r="H2431" s="7" t="s">
        <v>2413</v>
      </c>
      <c r="I2431" s="7" t="s">
        <v>2419</v>
      </c>
      <c r="K2431" s="52" t="str">
        <f t="shared" si="417"/>
        <v/>
      </c>
      <c r="L2431" s="81" t="str">
        <f t="shared" si="418"/>
        <v/>
      </c>
      <c r="M2431" s="53" t="str">
        <f>IF(K2431="","",COUNTIF($K$7:K2431,"ﾘｽﾄ１"))</f>
        <v/>
      </c>
      <c r="N2431" s="53" t="str">
        <f t="shared" si="419"/>
        <v/>
      </c>
      <c r="O2431" s="54" t="str">
        <f t="shared" si="420"/>
        <v/>
      </c>
      <c r="P2431" s="53" t="str">
        <f t="shared" si="411"/>
        <v/>
      </c>
      <c r="Q2431" s="52" t="str">
        <f t="shared" si="412"/>
        <v/>
      </c>
      <c r="R2431" s="55" t="str">
        <f t="shared" si="413"/>
        <v/>
      </c>
      <c r="S2431" s="52" t="str">
        <f t="shared" si="421"/>
        <v/>
      </c>
      <c r="T2431" s="81" t="str">
        <f t="shared" si="414"/>
        <v/>
      </c>
      <c r="U2431" s="53" t="str">
        <f>IF(S2431="","",COUNTIF($S$7:S2431,"該当２"))</f>
        <v/>
      </c>
      <c r="V2431" s="56" t="str">
        <f t="shared" si="415"/>
        <v/>
      </c>
      <c r="W2431" s="81" t="str">
        <f t="shared" si="416"/>
        <v/>
      </c>
      <c r="X2431" s="53" t="str">
        <f>IF(V2431="","",COUNTIF($V$7:V2431,"該当３"))</f>
        <v/>
      </c>
    </row>
    <row r="2432" spans="1:24">
      <c r="A2432" s="4">
        <v>2021203007</v>
      </c>
      <c r="B2432" s="237">
        <v>20</v>
      </c>
      <c r="C2432" s="238">
        <v>212</v>
      </c>
      <c r="D2432" s="239">
        <v>3</v>
      </c>
      <c r="E2432" s="238">
        <v>7</v>
      </c>
      <c r="F2432" s="7" t="s">
        <v>511</v>
      </c>
      <c r="G2432" s="7" t="s">
        <v>2367</v>
      </c>
      <c r="H2432" s="7" t="s">
        <v>2413</v>
      </c>
      <c r="I2432" s="7" t="s">
        <v>2420</v>
      </c>
      <c r="K2432" s="52" t="str">
        <f t="shared" si="417"/>
        <v/>
      </c>
      <c r="L2432" s="81" t="str">
        <f t="shared" si="418"/>
        <v/>
      </c>
      <c r="M2432" s="53" t="str">
        <f>IF(K2432="","",COUNTIF($K$7:K2432,"ﾘｽﾄ１"))</f>
        <v/>
      </c>
      <c r="N2432" s="53" t="str">
        <f t="shared" si="419"/>
        <v/>
      </c>
      <c r="O2432" s="54" t="str">
        <f t="shared" si="420"/>
        <v/>
      </c>
      <c r="P2432" s="53" t="str">
        <f t="shared" si="411"/>
        <v/>
      </c>
      <c r="Q2432" s="52" t="str">
        <f t="shared" si="412"/>
        <v/>
      </c>
      <c r="R2432" s="55" t="str">
        <f t="shared" si="413"/>
        <v/>
      </c>
      <c r="S2432" s="52" t="str">
        <f t="shared" si="421"/>
        <v/>
      </c>
      <c r="T2432" s="81" t="str">
        <f t="shared" si="414"/>
        <v/>
      </c>
      <c r="U2432" s="53" t="str">
        <f>IF(S2432="","",COUNTIF($S$7:S2432,"該当２"))</f>
        <v/>
      </c>
      <c r="V2432" s="56" t="str">
        <f t="shared" si="415"/>
        <v/>
      </c>
      <c r="W2432" s="81" t="str">
        <f t="shared" si="416"/>
        <v/>
      </c>
      <c r="X2432" s="53" t="str">
        <f>IF(V2432="","",COUNTIF($V$7:V2432,"該当３"))</f>
        <v/>
      </c>
    </row>
    <row r="2433" spans="1:24">
      <c r="A2433" s="4">
        <v>2021203008</v>
      </c>
      <c r="B2433" s="237">
        <v>20</v>
      </c>
      <c r="C2433" s="238">
        <v>212</v>
      </c>
      <c r="D2433" s="239">
        <v>3</v>
      </c>
      <c r="E2433" s="238">
        <v>8</v>
      </c>
      <c r="F2433" s="7" t="s">
        <v>511</v>
      </c>
      <c r="G2433" s="7" t="s">
        <v>2367</v>
      </c>
      <c r="H2433" s="7" t="s">
        <v>2413</v>
      </c>
      <c r="I2433" s="7" t="s">
        <v>2421</v>
      </c>
      <c r="K2433" s="52" t="str">
        <f t="shared" si="417"/>
        <v/>
      </c>
      <c r="L2433" s="81" t="str">
        <f t="shared" si="418"/>
        <v/>
      </c>
      <c r="M2433" s="53" t="str">
        <f>IF(K2433="","",COUNTIF($K$7:K2433,"ﾘｽﾄ１"))</f>
        <v/>
      </c>
      <c r="N2433" s="53" t="str">
        <f t="shared" si="419"/>
        <v/>
      </c>
      <c r="O2433" s="54" t="str">
        <f t="shared" si="420"/>
        <v/>
      </c>
      <c r="P2433" s="53" t="str">
        <f t="shared" si="411"/>
        <v/>
      </c>
      <c r="Q2433" s="52" t="str">
        <f t="shared" si="412"/>
        <v/>
      </c>
      <c r="R2433" s="55" t="str">
        <f t="shared" si="413"/>
        <v/>
      </c>
      <c r="S2433" s="52" t="str">
        <f t="shared" si="421"/>
        <v/>
      </c>
      <c r="T2433" s="81" t="str">
        <f t="shared" si="414"/>
        <v/>
      </c>
      <c r="U2433" s="53" t="str">
        <f>IF(S2433="","",COUNTIF($S$7:S2433,"該当２"))</f>
        <v/>
      </c>
      <c r="V2433" s="56" t="str">
        <f t="shared" si="415"/>
        <v/>
      </c>
      <c r="W2433" s="81" t="str">
        <f t="shared" si="416"/>
        <v/>
      </c>
      <c r="X2433" s="53" t="str">
        <f>IF(V2433="","",COUNTIF($V$7:V2433,"該当３"))</f>
        <v/>
      </c>
    </row>
    <row r="2434" spans="1:24">
      <c r="A2434" s="4">
        <v>2021203009</v>
      </c>
      <c r="B2434" s="237">
        <v>20</v>
      </c>
      <c r="C2434" s="238">
        <v>212</v>
      </c>
      <c r="D2434" s="239">
        <v>3</v>
      </c>
      <c r="E2434" s="238">
        <v>9</v>
      </c>
      <c r="F2434" s="7" t="s">
        <v>511</v>
      </c>
      <c r="G2434" s="7" t="s">
        <v>2367</v>
      </c>
      <c r="H2434" s="7" t="s">
        <v>2413</v>
      </c>
      <c r="I2434" s="7" t="s">
        <v>2422</v>
      </c>
      <c r="K2434" s="52" t="str">
        <f t="shared" si="417"/>
        <v/>
      </c>
      <c r="L2434" s="81" t="str">
        <f t="shared" si="418"/>
        <v/>
      </c>
      <c r="M2434" s="53" t="str">
        <f>IF(K2434="","",COUNTIF($K$7:K2434,"ﾘｽﾄ１"))</f>
        <v/>
      </c>
      <c r="N2434" s="53" t="str">
        <f t="shared" si="419"/>
        <v/>
      </c>
      <c r="O2434" s="54" t="str">
        <f t="shared" si="420"/>
        <v/>
      </c>
      <c r="P2434" s="53" t="str">
        <f t="shared" si="411"/>
        <v/>
      </c>
      <c r="Q2434" s="52" t="str">
        <f t="shared" si="412"/>
        <v/>
      </c>
      <c r="R2434" s="55" t="str">
        <f t="shared" si="413"/>
        <v/>
      </c>
      <c r="S2434" s="52" t="str">
        <f t="shared" si="421"/>
        <v/>
      </c>
      <c r="T2434" s="81" t="str">
        <f t="shared" si="414"/>
        <v/>
      </c>
      <c r="U2434" s="53" t="str">
        <f>IF(S2434="","",COUNTIF($S$7:S2434,"該当２"))</f>
        <v/>
      </c>
      <c r="V2434" s="56" t="str">
        <f t="shared" si="415"/>
        <v/>
      </c>
      <c r="W2434" s="81" t="str">
        <f t="shared" si="416"/>
        <v/>
      </c>
      <c r="X2434" s="53" t="str">
        <f>IF(V2434="","",COUNTIF($V$7:V2434,"該当３"))</f>
        <v/>
      </c>
    </row>
    <row r="2435" spans="1:24">
      <c r="A2435" s="4">
        <v>2021203010</v>
      </c>
      <c r="B2435" s="237">
        <v>20</v>
      </c>
      <c r="C2435" s="238">
        <v>212</v>
      </c>
      <c r="D2435" s="239">
        <v>3</v>
      </c>
      <c r="E2435" s="238">
        <v>10</v>
      </c>
      <c r="F2435" s="7" t="s">
        <v>511</v>
      </c>
      <c r="G2435" s="7" t="s">
        <v>2367</v>
      </c>
      <c r="H2435" s="7" t="s">
        <v>2413</v>
      </c>
      <c r="I2435" s="7" t="s">
        <v>2423</v>
      </c>
      <c r="K2435" s="52" t="str">
        <f t="shared" si="417"/>
        <v/>
      </c>
      <c r="L2435" s="81" t="str">
        <f t="shared" si="418"/>
        <v/>
      </c>
      <c r="M2435" s="53" t="str">
        <f>IF(K2435="","",COUNTIF($K$7:K2435,"ﾘｽﾄ１"))</f>
        <v/>
      </c>
      <c r="N2435" s="53" t="str">
        <f t="shared" si="419"/>
        <v/>
      </c>
      <c r="O2435" s="54" t="str">
        <f t="shared" si="420"/>
        <v/>
      </c>
      <c r="P2435" s="53" t="str">
        <f t="shared" si="411"/>
        <v/>
      </c>
      <c r="Q2435" s="52" t="str">
        <f t="shared" si="412"/>
        <v/>
      </c>
      <c r="R2435" s="55" t="str">
        <f t="shared" si="413"/>
        <v/>
      </c>
      <c r="S2435" s="52" t="str">
        <f t="shared" si="421"/>
        <v/>
      </c>
      <c r="T2435" s="81" t="str">
        <f t="shared" si="414"/>
        <v/>
      </c>
      <c r="U2435" s="53" t="str">
        <f>IF(S2435="","",COUNTIF($S$7:S2435,"該当２"))</f>
        <v/>
      </c>
      <c r="V2435" s="56" t="str">
        <f t="shared" si="415"/>
        <v/>
      </c>
      <c r="W2435" s="81" t="str">
        <f t="shared" si="416"/>
        <v/>
      </c>
      <c r="X2435" s="53" t="str">
        <f>IF(V2435="","",COUNTIF($V$7:V2435,"該当３"))</f>
        <v/>
      </c>
    </row>
    <row r="2436" spans="1:24">
      <c r="A2436" s="4">
        <v>2021203011</v>
      </c>
      <c r="B2436" s="237">
        <v>20</v>
      </c>
      <c r="C2436" s="238">
        <v>212</v>
      </c>
      <c r="D2436" s="239">
        <v>3</v>
      </c>
      <c r="E2436" s="238">
        <v>11</v>
      </c>
      <c r="F2436" s="7" t="s">
        <v>511</v>
      </c>
      <c r="G2436" s="7" t="s">
        <v>2367</v>
      </c>
      <c r="H2436" s="7" t="s">
        <v>2413</v>
      </c>
      <c r="I2436" s="7" t="s">
        <v>2424</v>
      </c>
      <c r="K2436" s="52" t="str">
        <f t="shared" si="417"/>
        <v/>
      </c>
      <c r="L2436" s="81" t="str">
        <f t="shared" si="418"/>
        <v/>
      </c>
      <c r="M2436" s="53" t="str">
        <f>IF(K2436="","",COUNTIF($K$7:K2436,"ﾘｽﾄ１"))</f>
        <v/>
      </c>
      <c r="N2436" s="53" t="str">
        <f t="shared" si="419"/>
        <v/>
      </c>
      <c r="O2436" s="54" t="str">
        <f t="shared" si="420"/>
        <v/>
      </c>
      <c r="P2436" s="53" t="str">
        <f t="shared" si="411"/>
        <v/>
      </c>
      <c r="Q2436" s="52" t="str">
        <f t="shared" si="412"/>
        <v/>
      </c>
      <c r="R2436" s="55" t="str">
        <f t="shared" si="413"/>
        <v/>
      </c>
      <c r="S2436" s="52" t="str">
        <f t="shared" si="421"/>
        <v/>
      </c>
      <c r="T2436" s="81" t="str">
        <f t="shared" si="414"/>
        <v/>
      </c>
      <c r="U2436" s="53" t="str">
        <f>IF(S2436="","",COUNTIF($S$7:S2436,"該当２"))</f>
        <v/>
      </c>
      <c r="V2436" s="56" t="str">
        <f t="shared" si="415"/>
        <v/>
      </c>
      <c r="W2436" s="81" t="str">
        <f t="shared" si="416"/>
        <v/>
      </c>
      <c r="X2436" s="53" t="str">
        <f>IF(V2436="","",COUNTIF($V$7:V2436,"該当３"))</f>
        <v/>
      </c>
    </row>
    <row r="2437" spans="1:24">
      <c r="A2437" s="4">
        <v>2021203012</v>
      </c>
      <c r="B2437" s="237">
        <v>20</v>
      </c>
      <c r="C2437" s="238">
        <v>212</v>
      </c>
      <c r="D2437" s="239">
        <v>3</v>
      </c>
      <c r="E2437" s="238">
        <v>12</v>
      </c>
      <c r="F2437" s="7" t="s">
        <v>511</v>
      </c>
      <c r="G2437" s="7" t="s">
        <v>2367</v>
      </c>
      <c r="H2437" s="7" t="s">
        <v>2413</v>
      </c>
      <c r="I2437" s="7" t="s">
        <v>2425</v>
      </c>
      <c r="K2437" s="52" t="str">
        <f t="shared" si="417"/>
        <v/>
      </c>
      <c r="L2437" s="81" t="str">
        <f t="shared" si="418"/>
        <v/>
      </c>
      <c r="M2437" s="53" t="str">
        <f>IF(K2437="","",COUNTIF($K$7:K2437,"ﾘｽﾄ１"))</f>
        <v/>
      </c>
      <c r="N2437" s="53" t="str">
        <f t="shared" si="419"/>
        <v/>
      </c>
      <c r="O2437" s="54" t="str">
        <f t="shared" si="420"/>
        <v/>
      </c>
      <c r="P2437" s="53" t="str">
        <f t="shared" si="411"/>
        <v/>
      </c>
      <c r="Q2437" s="52" t="str">
        <f t="shared" si="412"/>
        <v/>
      </c>
      <c r="R2437" s="55" t="str">
        <f t="shared" si="413"/>
        <v/>
      </c>
      <c r="S2437" s="52" t="str">
        <f t="shared" si="421"/>
        <v/>
      </c>
      <c r="T2437" s="81" t="str">
        <f t="shared" si="414"/>
        <v/>
      </c>
      <c r="U2437" s="53" t="str">
        <f>IF(S2437="","",COUNTIF($S$7:S2437,"該当２"))</f>
        <v/>
      </c>
      <c r="V2437" s="56" t="str">
        <f t="shared" si="415"/>
        <v/>
      </c>
      <c r="W2437" s="81" t="str">
        <f t="shared" si="416"/>
        <v/>
      </c>
      <c r="X2437" s="53" t="str">
        <f>IF(V2437="","",COUNTIF($V$7:V2437,"該当３"))</f>
        <v/>
      </c>
    </row>
    <row r="2438" spans="1:24">
      <c r="A2438" s="4">
        <v>2021203013</v>
      </c>
      <c r="B2438" s="237">
        <v>20</v>
      </c>
      <c r="C2438" s="238">
        <v>212</v>
      </c>
      <c r="D2438" s="239">
        <v>3</v>
      </c>
      <c r="E2438" s="238">
        <v>13</v>
      </c>
      <c r="F2438" s="7" t="s">
        <v>511</v>
      </c>
      <c r="G2438" s="7" t="s">
        <v>2367</v>
      </c>
      <c r="H2438" s="7" t="s">
        <v>2413</v>
      </c>
      <c r="I2438" s="7" t="s">
        <v>2426</v>
      </c>
      <c r="K2438" s="52" t="str">
        <f t="shared" si="417"/>
        <v/>
      </c>
      <c r="L2438" s="81" t="str">
        <f t="shared" si="418"/>
        <v/>
      </c>
      <c r="M2438" s="53" t="str">
        <f>IF(K2438="","",COUNTIF($K$7:K2438,"ﾘｽﾄ１"))</f>
        <v/>
      </c>
      <c r="N2438" s="53" t="str">
        <f t="shared" si="419"/>
        <v/>
      </c>
      <c r="O2438" s="54" t="str">
        <f t="shared" si="420"/>
        <v/>
      </c>
      <c r="P2438" s="53" t="str">
        <f t="shared" si="411"/>
        <v/>
      </c>
      <c r="Q2438" s="52" t="str">
        <f t="shared" si="412"/>
        <v/>
      </c>
      <c r="R2438" s="55" t="str">
        <f t="shared" si="413"/>
        <v/>
      </c>
      <c r="S2438" s="52" t="str">
        <f t="shared" si="421"/>
        <v/>
      </c>
      <c r="T2438" s="81" t="str">
        <f t="shared" si="414"/>
        <v/>
      </c>
      <c r="U2438" s="53" t="str">
        <f>IF(S2438="","",COUNTIF($S$7:S2438,"該当２"))</f>
        <v/>
      </c>
      <c r="V2438" s="56" t="str">
        <f t="shared" si="415"/>
        <v/>
      </c>
      <c r="W2438" s="81" t="str">
        <f t="shared" si="416"/>
        <v/>
      </c>
      <c r="X2438" s="53" t="str">
        <f>IF(V2438="","",COUNTIF($V$7:V2438,"該当３"))</f>
        <v/>
      </c>
    </row>
    <row r="2439" spans="1:24">
      <c r="A2439" s="4">
        <v>2021203014</v>
      </c>
      <c r="B2439" s="237">
        <v>20</v>
      </c>
      <c r="C2439" s="238">
        <v>212</v>
      </c>
      <c r="D2439" s="239">
        <v>3</v>
      </c>
      <c r="E2439" s="238">
        <v>14</v>
      </c>
      <c r="F2439" s="7" t="s">
        <v>511</v>
      </c>
      <c r="G2439" s="7" t="s">
        <v>2367</v>
      </c>
      <c r="H2439" s="7" t="s">
        <v>2413</v>
      </c>
      <c r="I2439" s="7" t="s">
        <v>2427</v>
      </c>
      <c r="K2439" s="52" t="str">
        <f t="shared" si="417"/>
        <v/>
      </c>
      <c r="L2439" s="81" t="str">
        <f t="shared" si="418"/>
        <v/>
      </c>
      <c r="M2439" s="53" t="str">
        <f>IF(K2439="","",COUNTIF($K$7:K2439,"ﾘｽﾄ１"))</f>
        <v/>
      </c>
      <c r="N2439" s="53" t="str">
        <f t="shared" si="419"/>
        <v/>
      </c>
      <c r="O2439" s="54" t="str">
        <f t="shared" si="420"/>
        <v/>
      </c>
      <c r="P2439" s="53" t="str">
        <f t="shared" si="411"/>
        <v/>
      </c>
      <c r="Q2439" s="52" t="str">
        <f t="shared" si="412"/>
        <v/>
      </c>
      <c r="R2439" s="55" t="str">
        <f t="shared" si="413"/>
        <v/>
      </c>
      <c r="S2439" s="52" t="str">
        <f t="shared" si="421"/>
        <v/>
      </c>
      <c r="T2439" s="81" t="str">
        <f t="shared" si="414"/>
        <v/>
      </c>
      <c r="U2439" s="53" t="str">
        <f>IF(S2439="","",COUNTIF($S$7:S2439,"該当２"))</f>
        <v/>
      </c>
      <c r="V2439" s="56" t="str">
        <f t="shared" si="415"/>
        <v/>
      </c>
      <c r="W2439" s="81" t="str">
        <f t="shared" si="416"/>
        <v/>
      </c>
      <c r="X2439" s="53" t="str">
        <f>IF(V2439="","",COUNTIF($V$7:V2439,"該当３"))</f>
        <v/>
      </c>
    </row>
    <row r="2440" spans="1:24">
      <c r="A2440" s="4">
        <v>2021203015</v>
      </c>
      <c r="B2440" s="237">
        <v>20</v>
      </c>
      <c r="C2440" s="238">
        <v>212</v>
      </c>
      <c r="D2440" s="239">
        <v>3</v>
      </c>
      <c r="E2440" s="238">
        <v>15</v>
      </c>
      <c r="F2440" s="7" t="s">
        <v>511</v>
      </c>
      <c r="G2440" s="7" t="s">
        <v>2367</v>
      </c>
      <c r="H2440" s="7" t="s">
        <v>2413</v>
      </c>
      <c r="I2440" s="7" t="s">
        <v>2428</v>
      </c>
      <c r="K2440" s="52" t="str">
        <f t="shared" si="417"/>
        <v/>
      </c>
      <c r="L2440" s="81" t="str">
        <f t="shared" si="418"/>
        <v/>
      </c>
      <c r="M2440" s="53" t="str">
        <f>IF(K2440="","",COUNTIF($K$7:K2440,"ﾘｽﾄ１"))</f>
        <v/>
      </c>
      <c r="N2440" s="53" t="str">
        <f t="shared" si="419"/>
        <v/>
      </c>
      <c r="O2440" s="54" t="str">
        <f t="shared" si="420"/>
        <v/>
      </c>
      <c r="P2440" s="53" t="str">
        <f t="shared" si="411"/>
        <v/>
      </c>
      <c r="Q2440" s="52" t="str">
        <f t="shared" si="412"/>
        <v/>
      </c>
      <c r="R2440" s="55" t="str">
        <f t="shared" si="413"/>
        <v/>
      </c>
      <c r="S2440" s="52" t="str">
        <f t="shared" si="421"/>
        <v/>
      </c>
      <c r="T2440" s="81" t="str">
        <f t="shared" si="414"/>
        <v/>
      </c>
      <c r="U2440" s="53" t="str">
        <f>IF(S2440="","",COUNTIF($S$7:S2440,"該当２"))</f>
        <v/>
      </c>
      <c r="V2440" s="56" t="str">
        <f t="shared" si="415"/>
        <v/>
      </c>
      <c r="W2440" s="81" t="str">
        <f t="shared" si="416"/>
        <v/>
      </c>
      <c r="X2440" s="53" t="str">
        <f>IF(V2440="","",COUNTIF($V$7:V2440,"該当３"))</f>
        <v/>
      </c>
    </row>
    <row r="2441" spans="1:24">
      <c r="A2441" s="4">
        <v>2021203016</v>
      </c>
      <c r="B2441" s="237">
        <v>20</v>
      </c>
      <c r="C2441" s="238">
        <v>212</v>
      </c>
      <c r="D2441" s="239">
        <v>3</v>
      </c>
      <c r="E2441" s="238">
        <v>16</v>
      </c>
      <c r="F2441" s="7" t="s">
        <v>511</v>
      </c>
      <c r="G2441" s="7" t="s">
        <v>2367</v>
      </c>
      <c r="H2441" s="7" t="s">
        <v>2413</v>
      </c>
      <c r="I2441" s="7" t="s">
        <v>278</v>
      </c>
      <c r="K2441" s="52" t="str">
        <f t="shared" si="417"/>
        <v/>
      </c>
      <c r="L2441" s="81" t="str">
        <f t="shared" si="418"/>
        <v/>
      </c>
      <c r="M2441" s="53" t="str">
        <f>IF(K2441="","",COUNTIF($K$7:K2441,"ﾘｽﾄ１"))</f>
        <v/>
      </c>
      <c r="N2441" s="53" t="str">
        <f t="shared" si="419"/>
        <v/>
      </c>
      <c r="O2441" s="54" t="str">
        <f t="shared" si="420"/>
        <v/>
      </c>
      <c r="P2441" s="53" t="str">
        <f t="shared" si="411"/>
        <v/>
      </c>
      <c r="Q2441" s="52" t="str">
        <f t="shared" si="412"/>
        <v/>
      </c>
      <c r="R2441" s="55" t="str">
        <f t="shared" si="413"/>
        <v/>
      </c>
      <c r="S2441" s="52" t="str">
        <f t="shared" si="421"/>
        <v/>
      </c>
      <c r="T2441" s="81" t="str">
        <f t="shared" si="414"/>
        <v/>
      </c>
      <c r="U2441" s="53" t="str">
        <f>IF(S2441="","",COUNTIF($S$7:S2441,"該当２"))</f>
        <v/>
      </c>
      <c r="V2441" s="56" t="str">
        <f t="shared" si="415"/>
        <v/>
      </c>
      <c r="W2441" s="81" t="str">
        <f t="shared" si="416"/>
        <v/>
      </c>
      <c r="X2441" s="53" t="str">
        <f>IF(V2441="","",COUNTIF($V$7:V2441,"該当３"))</f>
        <v/>
      </c>
    </row>
    <row r="2442" spans="1:24">
      <c r="A2442" s="4">
        <v>2021203017</v>
      </c>
      <c r="B2442" s="237">
        <v>20</v>
      </c>
      <c r="C2442" s="238">
        <v>212</v>
      </c>
      <c r="D2442" s="239">
        <v>3</v>
      </c>
      <c r="E2442" s="238">
        <v>17</v>
      </c>
      <c r="F2442" s="7" t="s">
        <v>511</v>
      </c>
      <c r="G2442" s="7" t="s">
        <v>2367</v>
      </c>
      <c r="H2442" s="7" t="s">
        <v>2413</v>
      </c>
      <c r="I2442" s="7" t="s">
        <v>462</v>
      </c>
      <c r="K2442" s="52" t="str">
        <f t="shared" si="417"/>
        <v/>
      </c>
      <c r="L2442" s="81" t="str">
        <f t="shared" si="418"/>
        <v/>
      </c>
      <c r="M2442" s="53" t="str">
        <f>IF(K2442="","",COUNTIF($K$7:K2442,"ﾘｽﾄ１"))</f>
        <v/>
      </c>
      <c r="N2442" s="53" t="str">
        <f t="shared" si="419"/>
        <v/>
      </c>
      <c r="O2442" s="54" t="str">
        <f t="shared" si="420"/>
        <v/>
      </c>
      <c r="P2442" s="53" t="str">
        <f t="shared" ref="P2442:P2505" si="422">IF(O2442="該当１",G2442,"")</f>
        <v/>
      </c>
      <c r="Q2442" s="52" t="str">
        <f t="shared" ref="Q2442:Q2505" si="423">IF(O2442="該当１","ﾘｽﾄ2","")</f>
        <v/>
      </c>
      <c r="R2442" s="55" t="str">
        <f t="shared" ref="R2442:R2505" si="424">IF(Q2442="ﾘｽﾄ2",H2442,"")</f>
        <v/>
      </c>
      <c r="S2442" s="52" t="str">
        <f t="shared" si="421"/>
        <v/>
      </c>
      <c r="T2442" s="81" t="str">
        <f t="shared" ref="T2442:T2505" si="425">IF(S2442="該当２",H2442,"")</f>
        <v/>
      </c>
      <c r="U2442" s="53" t="str">
        <f>IF(S2442="","",COUNTIF($S$7:S2442,"該当２"))</f>
        <v/>
      </c>
      <c r="V2442" s="56" t="str">
        <f t="shared" ref="V2442:V2505" si="426">IF(AND($S$2=H2442,E2442&gt;0,E2442&lt;998),"該当３","")</f>
        <v/>
      </c>
      <c r="W2442" s="81" t="str">
        <f t="shared" ref="W2442:W2505" si="427">IF(V2442="該当３",I2442,"")</f>
        <v/>
      </c>
      <c r="X2442" s="53" t="str">
        <f>IF(V2442="","",COUNTIF($V$7:V2442,"該当３"))</f>
        <v/>
      </c>
    </row>
    <row r="2443" spans="1:24">
      <c r="A2443" s="4">
        <v>2021203018</v>
      </c>
      <c r="B2443" s="237">
        <v>20</v>
      </c>
      <c r="C2443" s="238">
        <v>212</v>
      </c>
      <c r="D2443" s="239">
        <v>3</v>
      </c>
      <c r="E2443" s="238">
        <v>18</v>
      </c>
      <c r="F2443" s="7" t="s">
        <v>511</v>
      </c>
      <c r="G2443" s="7" t="s">
        <v>2367</v>
      </c>
      <c r="H2443" s="7" t="s">
        <v>2413</v>
      </c>
      <c r="I2443" s="7" t="s">
        <v>2429</v>
      </c>
      <c r="K2443" s="52" t="str">
        <f t="shared" ref="K2443:K2506" si="428">IF(AND($C2443&gt;0,$H2443=""),"ﾘｽﾄ１","")</f>
        <v/>
      </c>
      <c r="L2443" s="81" t="str">
        <f t="shared" ref="L2443:L2506" si="429">IF(K2443="ﾘｽﾄ１",G2443,"")</f>
        <v/>
      </c>
      <c r="M2443" s="53" t="str">
        <f>IF(K2443="","",COUNTIF($K$7:K2443,"ﾘｽﾄ１"))</f>
        <v/>
      </c>
      <c r="N2443" s="53" t="str">
        <f t="shared" ref="N2443:N2506" si="430">IF(AND(D2443=0,E2443&gt;0),"同一区","")</f>
        <v/>
      </c>
      <c r="O2443" s="54" t="str">
        <f t="shared" ref="O2443:O2506" si="431">IF(AND(EXACT($K$2,G2443),H2443&gt;0),"該当１","")</f>
        <v/>
      </c>
      <c r="P2443" s="53" t="str">
        <f t="shared" si="422"/>
        <v/>
      </c>
      <c r="Q2443" s="52" t="str">
        <f t="shared" si="423"/>
        <v/>
      </c>
      <c r="R2443" s="55" t="str">
        <f t="shared" si="424"/>
        <v/>
      </c>
      <c r="S2443" s="52" t="str">
        <f t="shared" ref="S2443:S2506" si="432">IF(AND(Q2443="ﾘｽﾄ2",OR(I2443=0,AND(N2443="同一区",E2443=1))),"該当２","")</f>
        <v/>
      </c>
      <c r="T2443" s="81" t="str">
        <f t="shared" si="425"/>
        <v/>
      </c>
      <c r="U2443" s="53" t="str">
        <f>IF(S2443="","",COUNTIF($S$7:S2443,"該当２"))</f>
        <v/>
      </c>
      <c r="V2443" s="56" t="str">
        <f t="shared" si="426"/>
        <v/>
      </c>
      <c r="W2443" s="81" t="str">
        <f t="shared" si="427"/>
        <v/>
      </c>
      <c r="X2443" s="53" t="str">
        <f>IF(V2443="","",COUNTIF($V$7:V2443,"該当３"))</f>
        <v/>
      </c>
    </row>
    <row r="2444" spans="1:24">
      <c r="A2444" s="4">
        <v>2021203019</v>
      </c>
      <c r="B2444" s="237">
        <v>20</v>
      </c>
      <c r="C2444" s="238">
        <v>212</v>
      </c>
      <c r="D2444" s="239">
        <v>3</v>
      </c>
      <c r="E2444" s="238">
        <v>19</v>
      </c>
      <c r="F2444" s="7" t="s">
        <v>511</v>
      </c>
      <c r="G2444" s="7" t="s">
        <v>2367</v>
      </c>
      <c r="H2444" s="7" t="s">
        <v>2413</v>
      </c>
      <c r="I2444" s="7" t="s">
        <v>2430</v>
      </c>
      <c r="K2444" s="52" t="str">
        <f t="shared" si="428"/>
        <v/>
      </c>
      <c r="L2444" s="81" t="str">
        <f t="shared" si="429"/>
        <v/>
      </c>
      <c r="M2444" s="53" t="str">
        <f>IF(K2444="","",COUNTIF($K$7:K2444,"ﾘｽﾄ１"))</f>
        <v/>
      </c>
      <c r="N2444" s="53" t="str">
        <f t="shared" si="430"/>
        <v/>
      </c>
      <c r="O2444" s="54" t="str">
        <f t="shared" si="431"/>
        <v/>
      </c>
      <c r="P2444" s="53" t="str">
        <f t="shared" si="422"/>
        <v/>
      </c>
      <c r="Q2444" s="52" t="str">
        <f t="shared" si="423"/>
        <v/>
      </c>
      <c r="R2444" s="55" t="str">
        <f t="shared" si="424"/>
        <v/>
      </c>
      <c r="S2444" s="52" t="str">
        <f t="shared" si="432"/>
        <v/>
      </c>
      <c r="T2444" s="81" t="str">
        <f t="shared" si="425"/>
        <v/>
      </c>
      <c r="U2444" s="53" t="str">
        <f>IF(S2444="","",COUNTIF($S$7:S2444,"該当２"))</f>
        <v/>
      </c>
      <c r="V2444" s="56" t="str">
        <f t="shared" si="426"/>
        <v/>
      </c>
      <c r="W2444" s="81" t="str">
        <f t="shared" si="427"/>
        <v/>
      </c>
      <c r="X2444" s="53" t="str">
        <f>IF(V2444="","",COUNTIF($V$7:V2444,"該当３"))</f>
        <v/>
      </c>
    </row>
    <row r="2445" spans="1:24">
      <c r="A2445" s="4">
        <v>2021203020</v>
      </c>
      <c r="B2445" s="237">
        <v>20</v>
      </c>
      <c r="C2445" s="238">
        <v>212</v>
      </c>
      <c r="D2445" s="239">
        <v>3</v>
      </c>
      <c r="E2445" s="238">
        <v>20</v>
      </c>
      <c r="F2445" s="7" t="s">
        <v>511</v>
      </c>
      <c r="G2445" s="7" t="s">
        <v>2367</v>
      </c>
      <c r="H2445" s="7" t="s">
        <v>2413</v>
      </c>
      <c r="I2445" s="7" t="s">
        <v>2431</v>
      </c>
      <c r="K2445" s="52" t="str">
        <f t="shared" si="428"/>
        <v/>
      </c>
      <c r="L2445" s="81" t="str">
        <f t="shared" si="429"/>
        <v/>
      </c>
      <c r="M2445" s="53" t="str">
        <f>IF(K2445="","",COUNTIF($K$7:K2445,"ﾘｽﾄ１"))</f>
        <v/>
      </c>
      <c r="N2445" s="53" t="str">
        <f t="shared" si="430"/>
        <v/>
      </c>
      <c r="O2445" s="54" t="str">
        <f t="shared" si="431"/>
        <v/>
      </c>
      <c r="P2445" s="53" t="str">
        <f t="shared" si="422"/>
        <v/>
      </c>
      <c r="Q2445" s="52" t="str">
        <f t="shared" si="423"/>
        <v/>
      </c>
      <c r="R2445" s="55" t="str">
        <f t="shared" si="424"/>
        <v/>
      </c>
      <c r="S2445" s="52" t="str">
        <f t="shared" si="432"/>
        <v/>
      </c>
      <c r="T2445" s="81" t="str">
        <f t="shared" si="425"/>
        <v/>
      </c>
      <c r="U2445" s="53" t="str">
        <f>IF(S2445="","",COUNTIF($S$7:S2445,"該当２"))</f>
        <v/>
      </c>
      <c r="V2445" s="56" t="str">
        <f t="shared" si="426"/>
        <v/>
      </c>
      <c r="W2445" s="81" t="str">
        <f t="shared" si="427"/>
        <v/>
      </c>
      <c r="X2445" s="53" t="str">
        <f>IF(V2445="","",COUNTIF($V$7:V2445,"該当３"))</f>
        <v/>
      </c>
    </row>
    <row r="2446" spans="1:24">
      <c r="A2446" s="4">
        <v>2021203021</v>
      </c>
      <c r="B2446" s="237">
        <v>20</v>
      </c>
      <c r="C2446" s="238">
        <v>212</v>
      </c>
      <c r="D2446" s="239">
        <v>3</v>
      </c>
      <c r="E2446" s="238">
        <v>21</v>
      </c>
      <c r="F2446" s="7" t="s">
        <v>511</v>
      </c>
      <c r="G2446" s="7" t="s">
        <v>2367</v>
      </c>
      <c r="H2446" s="7" t="s">
        <v>2413</v>
      </c>
      <c r="I2446" s="7" t="s">
        <v>2432</v>
      </c>
      <c r="K2446" s="52" t="str">
        <f t="shared" si="428"/>
        <v/>
      </c>
      <c r="L2446" s="81" t="str">
        <f t="shared" si="429"/>
        <v/>
      </c>
      <c r="M2446" s="53" t="str">
        <f>IF(K2446="","",COUNTIF($K$7:K2446,"ﾘｽﾄ１"))</f>
        <v/>
      </c>
      <c r="N2446" s="53" t="str">
        <f t="shared" si="430"/>
        <v/>
      </c>
      <c r="O2446" s="54" t="str">
        <f t="shared" si="431"/>
        <v/>
      </c>
      <c r="P2446" s="53" t="str">
        <f t="shared" si="422"/>
        <v/>
      </c>
      <c r="Q2446" s="52" t="str">
        <f t="shared" si="423"/>
        <v/>
      </c>
      <c r="R2446" s="55" t="str">
        <f t="shared" si="424"/>
        <v/>
      </c>
      <c r="S2446" s="52" t="str">
        <f t="shared" si="432"/>
        <v/>
      </c>
      <c r="T2446" s="81" t="str">
        <f t="shared" si="425"/>
        <v/>
      </c>
      <c r="U2446" s="53" t="str">
        <f>IF(S2446="","",COUNTIF($S$7:S2446,"該当２"))</f>
        <v/>
      </c>
      <c r="V2446" s="56" t="str">
        <f t="shared" si="426"/>
        <v/>
      </c>
      <c r="W2446" s="81" t="str">
        <f t="shared" si="427"/>
        <v/>
      </c>
      <c r="X2446" s="53" t="str">
        <f>IF(V2446="","",COUNTIF($V$7:V2446,"該当３"))</f>
        <v/>
      </c>
    </row>
    <row r="2447" spans="1:24">
      <c r="A2447" s="4">
        <v>2021203022</v>
      </c>
      <c r="B2447" s="237">
        <v>20</v>
      </c>
      <c r="C2447" s="238">
        <v>212</v>
      </c>
      <c r="D2447" s="239">
        <v>3</v>
      </c>
      <c r="E2447" s="238">
        <v>22</v>
      </c>
      <c r="F2447" s="7" t="s">
        <v>511</v>
      </c>
      <c r="G2447" s="7" t="s">
        <v>2367</v>
      </c>
      <c r="H2447" s="7" t="s">
        <v>2413</v>
      </c>
      <c r="I2447" s="7" t="s">
        <v>352</v>
      </c>
      <c r="K2447" s="52" t="str">
        <f t="shared" si="428"/>
        <v/>
      </c>
      <c r="L2447" s="81" t="str">
        <f t="shared" si="429"/>
        <v/>
      </c>
      <c r="M2447" s="53" t="str">
        <f>IF(K2447="","",COUNTIF($K$7:K2447,"ﾘｽﾄ１"))</f>
        <v/>
      </c>
      <c r="N2447" s="53" t="str">
        <f t="shared" si="430"/>
        <v/>
      </c>
      <c r="O2447" s="54" t="str">
        <f t="shared" si="431"/>
        <v/>
      </c>
      <c r="P2447" s="53" t="str">
        <f t="shared" si="422"/>
        <v/>
      </c>
      <c r="Q2447" s="52" t="str">
        <f t="shared" si="423"/>
        <v/>
      </c>
      <c r="R2447" s="55" t="str">
        <f t="shared" si="424"/>
        <v/>
      </c>
      <c r="S2447" s="52" t="str">
        <f t="shared" si="432"/>
        <v/>
      </c>
      <c r="T2447" s="81" t="str">
        <f t="shared" si="425"/>
        <v/>
      </c>
      <c r="U2447" s="53" t="str">
        <f>IF(S2447="","",COUNTIF($S$7:S2447,"該当２"))</f>
        <v/>
      </c>
      <c r="V2447" s="56" t="str">
        <f t="shared" si="426"/>
        <v/>
      </c>
      <c r="W2447" s="81" t="str">
        <f t="shared" si="427"/>
        <v/>
      </c>
      <c r="X2447" s="53" t="str">
        <f>IF(V2447="","",COUNTIF($V$7:V2447,"該当３"))</f>
        <v/>
      </c>
    </row>
    <row r="2448" spans="1:24">
      <c r="A2448" s="4">
        <v>2021203023</v>
      </c>
      <c r="B2448" s="237">
        <v>20</v>
      </c>
      <c r="C2448" s="238">
        <v>212</v>
      </c>
      <c r="D2448" s="239">
        <v>3</v>
      </c>
      <c r="E2448" s="238">
        <v>23</v>
      </c>
      <c r="F2448" s="7" t="s">
        <v>511</v>
      </c>
      <c r="G2448" s="7" t="s">
        <v>2367</v>
      </c>
      <c r="H2448" s="7" t="s">
        <v>2413</v>
      </c>
      <c r="I2448" s="7" t="s">
        <v>2433</v>
      </c>
      <c r="K2448" s="52" t="str">
        <f t="shared" si="428"/>
        <v/>
      </c>
      <c r="L2448" s="81" t="str">
        <f t="shared" si="429"/>
        <v/>
      </c>
      <c r="M2448" s="53" t="str">
        <f>IF(K2448="","",COUNTIF($K$7:K2448,"ﾘｽﾄ１"))</f>
        <v/>
      </c>
      <c r="N2448" s="53" t="str">
        <f t="shared" si="430"/>
        <v/>
      </c>
      <c r="O2448" s="54" t="str">
        <f t="shared" si="431"/>
        <v/>
      </c>
      <c r="P2448" s="53" t="str">
        <f t="shared" si="422"/>
        <v/>
      </c>
      <c r="Q2448" s="52" t="str">
        <f t="shared" si="423"/>
        <v/>
      </c>
      <c r="R2448" s="55" t="str">
        <f t="shared" si="424"/>
        <v/>
      </c>
      <c r="S2448" s="52" t="str">
        <f t="shared" si="432"/>
        <v/>
      </c>
      <c r="T2448" s="81" t="str">
        <f t="shared" si="425"/>
        <v/>
      </c>
      <c r="U2448" s="53" t="str">
        <f>IF(S2448="","",COUNTIF($S$7:S2448,"該当２"))</f>
        <v/>
      </c>
      <c r="V2448" s="56" t="str">
        <f t="shared" si="426"/>
        <v/>
      </c>
      <c r="W2448" s="81" t="str">
        <f t="shared" si="427"/>
        <v/>
      </c>
      <c r="X2448" s="53" t="str">
        <f>IF(V2448="","",COUNTIF($V$7:V2448,"該当３"))</f>
        <v/>
      </c>
    </row>
    <row r="2449" spans="1:24">
      <c r="A2449" s="4">
        <v>2021203024</v>
      </c>
      <c r="B2449" s="237">
        <v>20</v>
      </c>
      <c r="C2449" s="238">
        <v>212</v>
      </c>
      <c r="D2449" s="239">
        <v>3</v>
      </c>
      <c r="E2449" s="238">
        <v>24</v>
      </c>
      <c r="F2449" s="7" t="s">
        <v>511</v>
      </c>
      <c r="G2449" s="7" t="s">
        <v>2367</v>
      </c>
      <c r="H2449" s="7" t="s">
        <v>2413</v>
      </c>
      <c r="I2449" s="7" t="s">
        <v>2434</v>
      </c>
      <c r="K2449" s="52" t="str">
        <f t="shared" si="428"/>
        <v/>
      </c>
      <c r="L2449" s="81" t="str">
        <f t="shared" si="429"/>
        <v/>
      </c>
      <c r="M2449" s="53" t="str">
        <f>IF(K2449="","",COUNTIF($K$7:K2449,"ﾘｽﾄ１"))</f>
        <v/>
      </c>
      <c r="N2449" s="53" t="str">
        <f t="shared" si="430"/>
        <v/>
      </c>
      <c r="O2449" s="54" t="str">
        <f t="shared" si="431"/>
        <v/>
      </c>
      <c r="P2449" s="53" t="str">
        <f t="shared" si="422"/>
        <v/>
      </c>
      <c r="Q2449" s="52" t="str">
        <f t="shared" si="423"/>
        <v/>
      </c>
      <c r="R2449" s="55" t="str">
        <f t="shared" si="424"/>
        <v/>
      </c>
      <c r="S2449" s="52" t="str">
        <f t="shared" si="432"/>
        <v/>
      </c>
      <c r="T2449" s="81" t="str">
        <f t="shared" si="425"/>
        <v/>
      </c>
      <c r="U2449" s="53" t="str">
        <f>IF(S2449="","",COUNTIF($S$7:S2449,"該当２"))</f>
        <v/>
      </c>
      <c r="V2449" s="56" t="str">
        <f t="shared" si="426"/>
        <v/>
      </c>
      <c r="W2449" s="81" t="str">
        <f t="shared" si="427"/>
        <v/>
      </c>
      <c r="X2449" s="53" t="str">
        <f>IF(V2449="","",COUNTIF($V$7:V2449,"該当３"))</f>
        <v/>
      </c>
    </row>
    <row r="2450" spans="1:24">
      <c r="A2450" s="4">
        <v>2021203025</v>
      </c>
      <c r="B2450" s="237">
        <v>20</v>
      </c>
      <c r="C2450" s="238">
        <v>212</v>
      </c>
      <c r="D2450" s="239">
        <v>3</v>
      </c>
      <c r="E2450" s="238">
        <v>25</v>
      </c>
      <c r="F2450" s="7" t="s">
        <v>511</v>
      </c>
      <c r="G2450" s="7" t="s">
        <v>2367</v>
      </c>
      <c r="H2450" s="7" t="s">
        <v>2413</v>
      </c>
      <c r="I2450" s="7" t="s">
        <v>2435</v>
      </c>
      <c r="K2450" s="52" t="str">
        <f t="shared" si="428"/>
        <v/>
      </c>
      <c r="L2450" s="81" t="str">
        <f t="shared" si="429"/>
        <v/>
      </c>
      <c r="M2450" s="53" t="str">
        <f>IF(K2450="","",COUNTIF($K$7:K2450,"ﾘｽﾄ１"))</f>
        <v/>
      </c>
      <c r="N2450" s="53" t="str">
        <f t="shared" si="430"/>
        <v/>
      </c>
      <c r="O2450" s="54" t="str">
        <f t="shared" si="431"/>
        <v/>
      </c>
      <c r="P2450" s="53" t="str">
        <f t="shared" si="422"/>
        <v/>
      </c>
      <c r="Q2450" s="52" t="str">
        <f t="shared" si="423"/>
        <v/>
      </c>
      <c r="R2450" s="55" t="str">
        <f t="shared" si="424"/>
        <v/>
      </c>
      <c r="S2450" s="52" t="str">
        <f t="shared" si="432"/>
        <v/>
      </c>
      <c r="T2450" s="81" t="str">
        <f t="shared" si="425"/>
        <v/>
      </c>
      <c r="U2450" s="53" t="str">
        <f>IF(S2450="","",COUNTIF($S$7:S2450,"該当２"))</f>
        <v/>
      </c>
      <c r="V2450" s="56" t="str">
        <f t="shared" si="426"/>
        <v/>
      </c>
      <c r="W2450" s="81" t="str">
        <f t="shared" si="427"/>
        <v/>
      </c>
      <c r="X2450" s="53" t="str">
        <f>IF(V2450="","",COUNTIF($V$7:V2450,"該当３"))</f>
        <v/>
      </c>
    </row>
    <row r="2451" spans="1:24">
      <c r="A2451" s="4">
        <v>2021203026</v>
      </c>
      <c r="B2451" s="237">
        <v>20</v>
      </c>
      <c r="C2451" s="238">
        <v>212</v>
      </c>
      <c r="D2451" s="239">
        <v>3</v>
      </c>
      <c r="E2451" s="238">
        <v>26</v>
      </c>
      <c r="F2451" s="7" t="s">
        <v>511</v>
      </c>
      <c r="G2451" s="7" t="s">
        <v>2367</v>
      </c>
      <c r="H2451" s="7" t="s">
        <v>2413</v>
      </c>
      <c r="I2451" s="7" t="s">
        <v>2436</v>
      </c>
      <c r="K2451" s="52" t="str">
        <f t="shared" si="428"/>
        <v/>
      </c>
      <c r="L2451" s="81" t="str">
        <f t="shared" si="429"/>
        <v/>
      </c>
      <c r="M2451" s="53" t="str">
        <f>IF(K2451="","",COUNTIF($K$7:K2451,"ﾘｽﾄ１"))</f>
        <v/>
      </c>
      <c r="N2451" s="53" t="str">
        <f t="shared" si="430"/>
        <v/>
      </c>
      <c r="O2451" s="54" t="str">
        <f t="shared" si="431"/>
        <v/>
      </c>
      <c r="P2451" s="53" t="str">
        <f t="shared" si="422"/>
        <v/>
      </c>
      <c r="Q2451" s="52" t="str">
        <f t="shared" si="423"/>
        <v/>
      </c>
      <c r="R2451" s="55" t="str">
        <f t="shared" si="424"/>
        <v/>
      </c>
      <c r="S2451" s="52" t="str">
        <f t="shared" si="432"/>
        <v/>
      </c>
      <c r="T2451" s="81" t="str">
        <f t="shared" si="425"/>
        <v/>
      </c>
      <c r="U2451" s="53" t="str">
        <f>IF(S2451="","",COUNTIF($S$7:S2451,"該当２"))</f>
        <v/>
      </c>
      <c r="V2451" s="56" t="str">
        <f t="shared" si="426"/>
        <v/>
      </c>
      <c r="W2451" s="81" t="str">
        <f t="shared" si="427"/>
        <v/>
      </c>
      <c r="X2451" s="53" t="str">
        <f>IF(V2451="","",COUNTIF($V$7:V2451,"該当３"))</f>
        <v/>
      </c>
    </row>
    <row r="2452" spans="1:24">
      <c r="A2452" s="4">
        <v>2021203027</v>
      </c>
      <c r="B2452" s="237">
        <v>20</v>
      </c>
      <c r="C2452" s="238">
        <v>212</v>
      </c>
      <c r="D2452" s="239">
        <v>3</v>
      </c>
      <c r="E2452" s="238">
        <v>27</v>
      </c>
      <c r="F2452" s="7" t="s">
        <v>511</v>
      </c>
      <c r="G2452" s="7" t="s">
        <v>2367</v>
      </c>
      <c r="H2452" s="7" t="s">
        <v>2413</v>
      </c>
      <c r="I2452" s="7" t="s">
        <v>335</v>
      </c>
      <c r="K2452" s="52" t="str">
        <f t="shared" si="428"/>
        <v/>
      </c>
      <c r="L2452" s="81" t="str">
        <f t="shared" si="429"/>
        <v/>
      </c>
      <c r="M2452" s="53" t="str">
        <f>IF(K2452="","",COUNTIF($K$7:K2452,"ﾘｽﾄ１"))</f>
        <v/>
      </c>
      <c r="N2452" s="53" t="str">
        <f t="shared" si="430"/>
        <v/>
      </c>
      <c r="O2452" s="54" t="str">
        <f t="shared" si="431"/>
        <v/>
      </c>
      <c r="P2452" s="53" t="str">
        <f t="shared" si="422"/>
        <v/>
      </c>
      <c r="Q2452" s="52" t="str">
        <f t="shared" si="423"/>
        <v/>
      </c>
      <c r="R2452" s="55" t="str">
        <f t="shared" si="424"/>
        <v/>
      </c>
      <c r="S2452" s="52" t="str">
        <f t="shared" si="432"/>
        <v/>
      </c>
      <c r="T2452" s="81" t="str">
        <f t="shared" si="425"/>
        <v/>
      </c>
      <c r="U2452" s="53" t="str">
        <f>IF(S2452="","",COUNTIF($S$7:S2452,"該当２"))</f>
        <v/>
      </c>
      <c r="V2452" s="56" t="str">
        <f t="shared" si="426"/>
        <v/>
      </c>
      <c r="W2452" s="81" t="str">
        <f t="shared" si="427"/>
        <v/>
      </c>
      <c r="X2452" s="53" t="str">
        <f>IF(V2452="","",COUNTIF($V$7:V2452,"該当３"))</f>
        <v/>
      </c>
    </row>
    <row r="2453" spans="1:24">
      <c r="A2453" s="4">
        <v>2021203028</v>
      </c>
      <c r="B2453" s="237">
        <v>20</v>
      </c>
      <c r="C2453" s="238">
        <v>212</v>
      </c>
      <c r="D2453" s="239">
        <v>3</v>
      </c>
      <c r="E2453" s="238">
        <v>28</v>
      </c>
      <c r="F2453" s="7" t="s">
        <v>511</v>
      </c>
      <c r="G2453" s="7" t="s">
        <v>2367</v>
      </c>
      <c r="H2453" s="7" t="s">
        <v>2413</v>
      </c>
      <c r="I2453" s="7" t="s">
        <v>5</v>
      </c>
      <c r="K2453" s="52" t="str">
        <f t="shared" si="428"/>
        <v/>
      </c>
      <c r="L2453" s="81" t="str">
        <f t="shared" si="429"/>
        <v/>
      </c>
      <c r="M2453" s="53" t="str">
        <f>IF(K2453="","",COUNTIF($K$7:K2453,"ﾘｽﾄ１"))</f>
        <v/>
      </c>
      <c r="N2453" s="53" t="str">
        <f t="shared" si="430"/>
        <v/>
      </c>
      <c r="O2453" s="54" t="str">
        <f t="shared" si="431"/>
        <v/>
      </c>
      <c r="P2453" s="53" t="str">
        <f t="shared" si="422"/>
        <v/>
      </c>
      <c r="Q2453" s="52" t="str">
        <f t="shared" si="423"/>
        <v/>
      </c>
      <c r="R2453" s="55" t="str">
        <f t="shared" si="424"/>
        <v/>
      </c>
      <c r="S2453" s="52" t="str">
        <f t="shared" si="432"/>
        <v/>
      </c>
      <c r="T2453" s="81" t="str">
        <f t="shared" si="425"/>
        <v/>
      </c>
      <c r="U2453" s="53" t="str">
        <f>IF(S2453="","",COUNTIF($S$7:S2453,"該当２"))</f>
        <v/>
      </c>
      <c r="V2453" s="56" t="str">
        <f t="shared" si="426"/>
        <v/>
      </c>
      <c r="W2453" s="81" t="str">
        <f t="shared" si="427"/>
        <v/>
      </c>
      <c r="X2453" s="53" t="str">
        <f>IF(V2453="","",COUNTIF($V$7:V2453,"該当３"))</f>
        <v/>
      </c>
    </row>
    <row r="2454" spans="1:24">
      <c r="A2454" s="4">
        <v>2021203029</v>
      </c>
      <c r="B2454" s="237">
        <v>20</v>
      </c>
      <c r="C2454" s="238">
        <v>212</v>
      </c>
      <c r="D2454" s="239">
        <v>3</v>
      </c>
      <c r="E2454" s="238">
        <v>29</v>
      </c>
      <c r="F2454" s="7" t="s">
        <v>511</v>
      </c>
      <c r="G2454" s="7" t="s">
        <v>2367</v>
      </c>
      <c r="H2454" s="7" t="s">
        <v>2413</v>
      </c>
      <c r="I2454" s="7" t="s">
        <v>2437</v>
      </c>
      <c r="K2454" s="52" t="str">
        <f t="shared" si="428"/>
        <v/>
      </c>
      <c r="L2454" s="81" t="str">
        <f t="shared" si="429"/>
        <v/>
      </c>
      <c r="M2454" s="53" t="str">
        <f>IF(K2454="","",COUNTIF($K$7:K2454,"ﾘｽﾄ１"))</f>
        <v/>
      </c>
      <c r="N2454" s="53" t="str">
        <f t="shared" si="430"/>
        <v/>
      </c>
      <c r="O2454" s="54" t="str">
        <f t="shared" si="431"/>
        <v/>
      </c>
      <c r="P2454" s="53" t="str">
        <f t="shared" si="422"/>
        <v/>
      </c>
      <c r="Q2454" s="52" t="str">
        <f t="shared" si="423"/>
        <v/>
      </c>
      <c r="R2454" s="55" t="str">
        <f t="shared" si="424"/>
        <v/>
      </c>
      <c r="S2454" s="52" t="str">
        <f t="shared" si="432"/>
        <v/>
      </c>
      <c r="T2454" s="81" t="str">
        <f t="shared" si="425"/>
        <v/>
      </c>
      <c r="U2454" s="53" t="str">
        <f>IF(S2454="","",COUNTIF($S$7:S2454,"該当２"))</f>
        <v/>
      </c>
      <c r="V2454" s="56" t="str">
        <f t="shared" si="426"/>
        <v/>
      </c>
      <c r="W2454" s="81" t="str">
        <f t="shared" si="427"/>
        <v/>
      </c>
      <c r="X2454" s="53" t="str">
        <f>IF(V2454="","",COUNTIF($V$7:V2454,"該当３"))</f>
        <v/>
      </c>
    </row>
    <row r="2455" spans="1:24">
      <c r="A2455" s="4">
        <v>2021203030</v>
      </c>
      <c r="B2455" s="237">
        <v>20</v>
      </c>
      <c r="C2455" s="238">
        <v>212</v>
      </c>
      <c r="D2455" s="239">
        <v>3</v>
      </c>
      <c r="E2455" s="238">
        <v>30</v>
      </c>
      <c r="F2455" s="7" t="s">
        <v>511</v>
      </c>
      <c r="G2455" s="7" t="s">
        <v>2367</v>
      </c>
      <c r="H2455" s="7" t="s">
        <v>2413</v>
      </c>
      <c r="I2455" s="7" t="s">
        <v>2438</v>
      </c>
      <c r="K2455" s="52" t="str">
        <f t="shared" si="428"/>
        <v/>
      </c>
      <c r="L2455" s="81" t="str">
        <f t="shared" si="429"/>
        <v/>
      </c>
      <c r="M2455" s="53" t="str">
        <f>IF(K2455="","",COUNTIF($K$7:K2455,"ﾘｽﾄ１"))</f>
        <v/>
      </c>
      <c r="N2455" s="53" t="str">
        <f t="shared" si="430"/>
        <v/>
      </c>
      <c r="O2455" s="54" t="str">
        <f t="shared" si="431"/>
        <v/>
      </c>
      <c r="P2455" s="53" t="str">
        <f t="shared" si="422"/>
        <v/>
      </c>
      <c r="Q2455" s="52" t="str">
        <f t="shared" si="423"/>
        <v/>
      </c>
      <c r="R2455" s="55" t="str">
        <f t="shared" si="424"/>
        <v/>
      </c>
      <c r="S2455" s="52" t="str">
        <f t="shared" si="432"/>
        <v/>
      </c>
      <c r="T2455" s="81" t="str">
        <f t="shared" si="425"/>
        <v/>
      </c>
      <c r="U2455" s="53" t="str">
        <f>IF(S2455="","",COUNTIF($S$7:S2455,"該当２"))</f>
        <v/>
      </c>
      <c r="V2455" s="56" t="str">
        <f t="shared" si="426"/>
        <v/>
      </c>
      <c r="W2455" s="81" t="str">
        <f t="shared" si="427"/>
        <v/>
      </c>
      <c r="X2455" s="53" t="str">
        <f>IF(V2455="","",COUNTIF($V$7:V2455,"該当３"))</f>
        <v/>
      </c>
    </row>
    <row r="2456" spans="1:24">
      <c r="A2456" s="4">
        <v>2021203031</v>
      </c>
      <c r="B2456" s="237">
        <v>20</v>
      </c>
      <c r="C2456" s="238">
        <v>212</v>
      </c>
      <c r="D2456" s="239">
        <v>3</v>
      </c>
      <c r="E2456" s="238">
        <v>31</v>
      </c>
      <c r="F2456" s="7" t="s">
        <v>511</v>
      </c>
      <c r="G2456" s="7" t="s">
        <v>2367</v>
      </c>
      <c r="H2456" s="7" t="s">
        <v>2413</v>
      </c>
      <c r="I2456" s="7" t="s">
        <v>2439</v>
      </c>
      <c r="K2456" s="52" t="str">
        <f t="shared" si="428"/>
        <v/>
      </c>
      <c r="L2456" s="81" t="str">
        <f t="shared" si="429"/>
        <v/>
      </c>
      <c r="M2456" s="53" t="str">
        <f>IF(K2456="","",COUNTIF($K$7:K2456,"ﾘｽﾄ１"))</f>
        <v/>
      </c>
      <c r="N2456" s="53" t="str">
        <f t="shared" si="430"/>
        <v/>
      </c>
      <c r="O2456" s="54" t="str">
        <f t="shared" si="431"/>
        <v/>
      </c>
      <c r="P2456" s="53" t="str">
        <f t="shared" si="422"/>
        <v/>
      </c>
      <c r="Q2456" s="52" t="str">
        <f t="shared" si="423"/>
        <v/>
      </c>
      <c r="R2456" s="55" t="str">
        <f t="shared" si="424"/>
        <v/>
      </c>
      <c r="S2456" s="52" t="str">
        <f t="shared" si="432"/>
        <v/>
      </c>
      <c r="T2456" s="81" t="str">
        <f t="shared" si="425"/>
        <v/>
      </c>
      <c r="U2456" s="53" t="str">
        <f>IF(S2456="","",COUNTIF($S$7:S2456,"該当２"))</f>
        <v/>
      </c>
      <c r="V2456" s="56" t="str">
        <f t="shared" si="426"/>
        <v/>
      </c>
      <c r="W2456" s="81" t="str">
        <f t="shared" si="427"/>
        <v/>
      </c>
      <c r="X2456" s="53" t="str">
        <f>IF(V2456="","",COUNTIF($V$7:V2456,"該当３"))</f>
        <v/>
      </c>
    </row>
    <row r="2457" spans="1:24">
      <c r="A2457" s="4">
        <v>2021203032</v>
      </c>
      <c r="B2457" s="237">
        <v>20</v>
      </c>
      <c r="C2457" s="238">
        <v>212</v>
      </c>
      <c r="D2457" s="239">
        <v>3</v>
      </c>
      <c r="E2457" s="238">
        <v>32</v>
      </c>
      <c r="F2457" s="7" t="s">
        <v>511</v>
      </c>
      <c r="G2457" s="7" t="s">
        <v>2367</v>
      </c>
      <c r="H2457" s="7" t="s">
        <v>2413</v>
      </c>
      <c r="I2457" s="7" t="s">
        <v>2440</v>
      </c>
      <c r="K2457" s="52" t="str">
        <f t="shared" si="428"/>
        <v/>
      </c>
      <c r="L2457" s="81" t="str">
        <f t="shared" si="429"/>
        <v/>
      </c>
      <c r="M2457" s="53" t="str">
        <f>IF(K2457="","",COUNTIF($K$7:K2457,"ﾘｽﾄ１"))</f>
        <v/>
      </c>
      <c r="N2457" s="53" t="str">
        <f t="shared" si="430"/>
        <v/>
      </c>
      <c r="O2457" s="54" t="str">
        <f t="shared" si="431"/>
        <v/>
      </c>
      <c r="P2457" s="53" t="str">
        <f t="shared" si="422"/>
        <v/>
      </c>
      <c r="Q2457" s="52" t="str">
        <f t="shared" si="423"/>
        <v/>
      </c>
      <c r="R2457" s="55" t="str">
        <f t="shared" si="424"/>
        <v/>
      </c>
      <c r="S2457" s="52" t="str">
        <f t="shared" si="432"/>
        <v/>
      </c>
      <c r="T2457" s="81" t="str">
        <f t="shared" si="425"/>
        <v/>
      </c>
      <c r="U2457" s="53" t="str">
        <f>IF(S2457="","",COUNTIF($S$7:S2457,"該当２"))</f>
        <v/>
      </c>
      <c r="V2457" s="56" t="str">
        <f t="shared" si="426"/>
        <v/>
      </c>
      <c r="W2457" s="81" t="str">
        <f t="shared" si="427"/>
        <v/>
      </c>
      <c r="X2457" s="53" t="str">
        <f>IF(V2457="","",COUNTIF($V$7:V2457,"該当３"))</f>
        <v/>
      </c>
    </row>
    <row r="2458" spans="1:24">
      <c r="A2458" s="4">
        <v>2021204000</v>
      </c>
      <c r="B2458" s="237">
        <v>20</v>
      </c>
      <c r="C2458" s="238">
        <v>212</v>
      </c>
      <c r="D2458" s="239">
        <v>4</v>
      </c>
      <c r="E2458" s="238">
        <v>0</v>
      </c>
      <c r="F2458" s="7" t="s">
        <v>511</v>
      </c>
      <c r="G2458" s="7" t="s">
        <v>2367</v>
      </c>
      <c r="H2458" s="7" t="s">
        <v>2441</v>
      </c>
      <c r="K2458" s="52" t="str">
        <f t="shared" si="428"/>
        <v/>
      </c>
      <c r="L2458" s="81" t="str">
        <f t="shared" si="429"/>
        <v/>
      </c>
      <c r="M2458" s="53" t="str">
        <f>IF(K2458="","",COUNTIF($K$7:K2458,"ﾘｽﾄ１"))</f>
        <v/>
      </c>
      <c r="N2458" s="53" t="str">
        <f t="shared" si="430"/>
        <v/>
      </c>
      <c r="O2458" s="54" t="str">
        <f t="shared" si="431"/>
        <v/>
      </c>
      <c r="P2458" s="53" t="str">
        <f t="shared" si="422"/>
        <v/>
      </c>
      <c r="Q2458" s="52" t="str">
        <f t="shared" si="423"/>
        <v/>
      </c>
      <c r="R2458" s="55" t="str">
        <f t="shared" si="424"/>
        <v/>
      </c>
      <c r="S2458" s="52" t="str">
        <f t="shared" si="432"/>
        <v/>
      </c>
      <c r="T2458" s="81" t="str">
        <f t="shared" si="425"/>
        <v/>
      </c>
      <c r="U2458" s="53" t="str">
        <f>IF(S2458="","",COUNTIF($S$7:S2458,"該当２"))</f>
        <v/>
      </c>
      <c r="V2458" s="56" t="str">
        <f t="shared" si="426"/>
        <v/>
      </c>
      <c r="W2458" s="81" t="str">
        <f t="shared" si="427"/>
        <v/>
      </c>
      <c r="X2458" s="53" t="str">
        <f>IF(V2458="","",COUNTIF($V$7:V2458,"該当３"))</f>
        <v/>
      </c>
    </row>
    <row r="2459" spans="1:24">
      <c r="A2459" s="4">
        <v>2021204001</v>
      </c>
      <c r="B2459" s="237">
        <v>20</v>
      </c>
      <c r="C2459" s="238">
        <v>212</v>
      </c>
      <c r="D2459" s="239">
        <v>4</v>
      </c>
      <c r="E2459" s="238">
        <v>1</v>
      </c>
      <c r="F2459" s="7" t="s">
        <v>511</v>
      </c>
      <c r="G2459" s="7" t="s">
        <v>2367</v>
      </c>
      <c r="H2459" s="7" t="s">
        <v>2441</v>
      </c>
      <c r="I2459" s="7" t="s">
        <v>2245</v>
      </c>
      <c r="K2459" s="52" t="str">
        <f t="shared" si="428"/>
        <v/>
      </c>
      <c r="L2459" s="81" t="str">
        <f t="shared" si="429"/>
        <v/>
      </c>
      <c r="M2459" s="53" t="str">
        <f>IF(K2459="","",COUNTIF($K$7:K2459,"ﾘｽﾄ１"))</f>
        <v/>
      </c>
      <c r="N2459" s="53" t="str">
        <f t="shared" si="430"/>
        <v/>
      </c>
      <c r="O2459" s="54" t="str">
        <f t="shared" si="431"/>
        <v/>
      </c>
      <c r="P2459" s="53" t="str">
        <f t="shared" si="422"/>
        <v/>
      </c>
      <c r="Q2459" s="52" t="str">
        <f t="shared" si="423"/>
        <v/>
      </c>
      <c r="R2459" s="55" t="str">
        <f t="shared" si="424"/>
        <v/>
      </c>
      <c r="S2459" s="52" t="str">
        <f t="shared" si="432"/>
        <v/>
      </c>
      <c r="T2459" s="81" t="str">
        <f t="shared" si="425"/>
        <v/>
      </c>
      <c r="U2459" s="53" t="str">
        <f>IF(S2459="","",COUNTIF($S$7:S2459,"該当２"))</f>
        <v/>
      </c>
      <c r="V2459" s="56" t="str">
        <f t="shared" si="426"/>
        <v/>
      </c>
      <c r="W2459" s="81" t="str">
        <f t="shared" si="427"/>
        <v/>
      </c>
      <c r="X2459" s="53" t="str">
        <f>IF(V2459="","",COUNTIF($V$7:V2459,"該当３"))</f>
        <v/>
      </c>
    </row>
    <row r="2460" spans="1:24">
      <c r="A2460" s="4">
        <v>2021204002</v>
      </c>
      <c r="B2460" s="237">
        <v>20</v>
      </c>
      <c r="C2460" s="238">
        <v>212</v>
      </c>
      <c r="D2460" s="239">
        <v>4</v>
      </c>
      <c r="E2460" s="238">
        <v>2</v>
      </c>
      <c r="F2460" s="7" t="s">
        <v>511</v>
      </c>
      <c r="G2460" s="7" t="s">
        <v>2367</v>
      </c>
      <c r="H2460" s="7" t="s">
        <v>2441</v>
      </c>
      <c r="I2460" s="7" t="s">
        <v>352</v>
      </c>
      <c r="K2460" s="52" t="str">
        <f t="shared" si="428"/>
        <v/>
      </c>
      <c r="L2460" s="81" t="str">
        <f t="shared" si="429"/>
        <v/>
      </c>
      <c r="M2460" s="53" t="str">
        <f>IF(K2460="","",COUNTIF($K$7:K2460,"ﾘｽﾄ１"))</f>
        <v/>
      </c>
      <c r="N2460" s="53" t="str">
        <f t="shared" si="430"/>
        <v/>
      </c>
      <c r="O2460" s="54" t="str">
        <f t="shared" si="431"/>
        <v/>
      </c>
      <c r="P2460" s="53" t="str">
        <f t="shared" si="422"/>
        <v/>
      </c>
      <c r="Q2460" s="52" t="str">
        <f t="shared" si="423"/>
        <v/>
      </c>
      <c r="R2460" s="55" t="str">
        <f t="shared" si="424"/>
        <v/>
      </c>
      <c r="S2460" s="52" t="str">
        <f t="shared" si="432"/>
        <v/>
      </c>
      <c r="T2460" s="81" t="str">
        <f t="shared" si="425"/>
        <v/>
      </c>
      <c r="U2460" s="53" t="str">
        <f>IF(S2460="","",COUNTIF($S$7:S2460,"該当２"))</f>
        <v/>
      </c>
      <c r="V2460" s="56" t="str">
        <f t="shared" si="426"/>
        <v/>
      </c>
      <c r="W2460" s="81" t="str">
        <f t="shared" si="427"/>
        <v/>
      </c>
      <c r="X2460" s="53" t="str">
        <f>IF(V2460="","",COUNTIF($V$7:V2460,"該当３"))</f>
        <v/>
      </c>
    </row>
    <row r="2461" spans="1:24">
      <c r="A2461" s="4">
        <v>2021204003</v>
      </c>
      <c r="B2461" s="237">
        <v>20</v>
      </c>
      <c r="C2461" s="238">
        <v>212</v>
      </c>
      <c r="D2461" s="239">
        <v>4</v>
      </c>
      <c r="E2461" s="238">
        <v>3</v>
      </c>
      <c r="F2461" s="7" t="s">
        <v>511</v>
      </c>
      <c r="G2461" s="7" t="s">
        <v>2367</v>
      </c>
      <c r="H2461" s="7" t="s">
        <v>2441</v>
      </c>
      <c r="I2461" s="7" t="s">
        <v>2442</v>
      </c>
      <c r="K2461" s="52" t="str">
        <f t="shared" si="428"/>
        <v/>
      </c>
      <c r="L2461" s="81" t="str">
        <f t="shared" si="429"/>
        <v/>
      </c>
      <c r="M2461" s="53" t="str">
        <f>IF(K2461="","",COUNTIF($K$7:K2461,"ﾘｽﾄ１"))</f>
        <v/>
      </c>
      <c r="N2461" s="53" t="str">
        <f t="shared" si="430"/>
        <v/>
      </c>
      <c r="O2461" s="54" t="str">
        <f t="shared" si="431"/>
        <v/>
      </c>
      <c r="P2461" s="53" t="str">
        <f t="shared" si="422"/>
        <v/>
      </c>
      <c r="Q2461" s="52" t="str">
        <f t="shared" si="423"/>
        <v/>
      </c>
      <c r="R2461" s="55" t="str">
        <f t="shared" si="424"/>
        <v/>
      </c>
      <c r="S2461" s="52" t="str">
        <f t="shared" si="432"/>
        <v/>
      </c>
      <c r="T2461" s="81" t="str">
        <f t="shared" si="425"/>
        <v/>
      </c>
      <c r="U2461" s="53" t="str">
        <f>IF(S2461="","",COUNTIF($S$7:S2461,"該当２"))</f>
        <v/>
      </c>
      <c r="V2461" s="56" t="str">
        <f t="shared" si="426"/>
        <v/>
      </c>
      <c r="W2461" s="81" t="str">
        <f t="shared" si="427"/>
        <v/>
      </c>
      <c r="X2461" s="53" t="str">
        <f>IF(V2461="","",COUNTIF($V$7:V2461,"該当３"))</f>
        <v/>
      </c>
    </row>
    <row r="2462" spans="1:24">
      <c r="A2462" s="4">
        <v>2021204004</v>
      </c>
      <c r="B2462" s="237">
        <v>20</v>
      </c>
      <c r="C2462" s="238">
        <v>212</v>
      </c>
      <c r="D2462" s="239">
        <v>4</v>
      </c>
      <c r="E2462" s="238">
        <v>4</v>
      </c>
      <c r="F2462" s="7" t="s">
        <v>511</v>
      </c>
      <c r="G2462" s="7" t="s">
        <v>2367</v>
      </c>
      <c r="H2462" s="7" t="s">
        <v>2441</v>
      </c>
      <c r="I2462" s="7" t="s">
        <v>565</v>
      </c>
      <c r="K2462" s="52" t="str">
        <f t="shared" si="428"/>
        <v/>
      </c>
      <c r="L2462" s="81" t="str">
        <f t="shared" si="429"/>
        <v/>
      </c>
      <c r="M2462" s="53" t="str">
        <f>IF(K2462="","",COUNTIF($K$7:K2462,"ﾘｽﾄ１"))</f>
        <v/>
      </c>
      <c r="N2462" s="53" t="str">
        <f t="shared" si="430"/>
        <v/>
      </c>
      <c r="O2462" s="54" t="str">
        <f t="shared" si="431"/>
        <v/>
      </c>
      <c r="P2462" s="53" t="str">
        <f t="shared" si="422"/>
        <v/>
      </c>
      <c r="Q2462" s="52" t="str">
        <f t="shared" si="423"/>
        <v/>
      </c>
      <c r="R2462" s="55" t="str">
        <f t="shared" si="424"/>
        <v/>
      </c>
      <c r="S2462" s="52" t="str">
        <f t="shared" si="432"/>
        <v/>
      </c>
      <c r="T2462" s="81" t="str">
        <f t="shared" si="425"/>
        <v/>
      </c>
      <c r="U2462" s="53" t="str">
        <f>IF(S2462="","",COUNTIF($S$7:S2462,"該当２"))</f>
        <v/>
      </c>
      <c r="V2462" s="56" t="str">
        <f t="shared" si="426"/>
        <v/>
      </c>
      <c r="W2462" s="81" t="str">
        <f t="shared" si="427"/>
        <v/>
      </c>
      <c r="X2462" s="53" t="str">
        <f>IF(V2462="","",COUNTIF($V$7:V2462,"該当３"))</f>
        <v/>
      </c>
    </row>
    <row r="2463" spans="1:24">
      <c r="A2463" s="4">
        <v>2021204005</v>
      </c>
      <c r="B2463" s="237">
        <v>20</v>
      </c>
      <c r="C2463" s="238">
        <v>212</v>
      </c>
      <c r="D2463" s="239">
        <v>4</v>
      </c>
      <c r="E2463" s="238">
        <v>5</v>
      </c>
      <c r="F2463" s="7" t="s">
        <v>511</v>
      </c>
      <c r="G2463" s="7" t="s">
        <v>2367</v>
      </c>
      <c r="H2463" s="7" t="s">
        <v>2441</v>
      </c>
      <c r="I2463" s="7" t="s">
        <v>2443</v>
      </c>
      <c r="K2463" s="52" t="str">
        <f t="shared" si="428"/>
        <v/>
      </c>
      <c r="L2463" s="81" t="str">
        <f t="shared" si="429"/>
        <v/>
      </c>
      <c r="M2463" s="53" t="str">
        <f>IF(K2463="","",COUNTIF($K$7:K2463,"ﾘｽﾄ１"))</f>
        <v/>
      </c>
      <c r="N2463" s="53" t="str">
        <f t="shared" si="430"/>
        <v/>
      </c>
      <c r="O2463" s="54" t="str">
        <f t="shared" si="431"/>
        <v/>
      </c>
      <c r="P2463" s="53" t="str">
        <f t="shared" si="422"/>
        <v/>
      </c>
      <c r="Q2463" s="52" t="str">
        <f t="shared" si="423"/>
        <v/>
      </c>
      <c r="R2463" s="55" t="str">
        <f t="shared" si="424"/>
        <v/>
      </c>
      <c r="S2463" s="52" t="str">
        <f t="shared" si="432"/>
        <v/>
      </c>
      <c r="T2463" s="81" t="str">
        <f t="shared" si="425"/>
        <v/>
      </c>
      <c r="U2463" s="53" t="str">
        <f>IF(S2463="","",COUNTIF($S$7:S2463,"該当２"))</f>
        <v/>
      </c>
      <c r="V2463" s="56" t="str">
        <f t="shared" si="426"/>
        <v/>
      </c>
      <c r="W2463" s="81" t="str">
        <f t="shared" si="427"/>
        <v/>
      </c>
      <c r="X2463" s="53" t="str">
        <f>IF(V2463="","",COUNTIF($V$7:V2463,"該当３"))</f>
        <v/>
      </c>
    </row>
    <row r="2464" spans="1:24">
      <c r="A2464" s="4">
        <v>2021204006</v>
      </c>
      <c r="B2464" s="237">
        <v>20</v>
      </c>
      <c r="C2464" s="238">
        <v>212</v>
      </c>
      <c r="D2464" s="239">
        <v>4</v>
      </c>
      <c r="E2464" s="238">
        <v>6</v>
      </c>
      <c r="F2464" s="7" t="s">
        <v>511</v>
      </c>
      <c r="G2464" s="7" t="s">
        <v>2367</v>
      </c>
      <c r="H2464" s="7" t="s">
        <v>2441</v>
      </c>
      <c r="I2464" s="7" t="s">
        <v>2444</v>
      </c>
      <c r="K2464" s="52" t="str">
        <f t="shared" si="428"/>
        <v/>
      </c>
      <c r="L2464" s="81" t="str">
        <f t="shared" si="429"/>
        <v/>
      </c>
      <c r="M2464" s="53" t="str">
        <f>IF(K2464="","",COUNTIF($K$7:K2464,"ﾘｽﾄ１"))</f>
        <v/>
      </c>
      <c r="N2464" s="53" t="str">
        <f t="shared" si="430"/>
        <v/>
      </c>
      <c r="O2464" s="54" t="str">
        <f t="shared" si="431"/>
        <v/>
      </c>
      <c r="P2464" s="53" t="str">
        <f t="shared" si="422"/>
        <v/>
      </c>
      <c r="Q2464" s="52" t="str">
        <f t="shared" si="423"/>
        <v/>
      </c>
      <c r="R2464" s="55" t="str">
        <f t="shared" si="424"/>
        <v/>
      </c>
      <c r="S2464" s="52" t="str">
        <f t="shared" si="432"/>
        <v/>
      </c>
      <c r="T2464" s="81" t="str">
        <f t="shared" si="425"/>
        <v/>
      </c>
      <c r="U2464" s="53" t="str">
        <f>IF(S2464="","",COUNTIF($S$7:S2464,"該当２"))</f>
        <v/>
      </c>
      <c r="V2464" s="56" t="str">
        <f t="shared" si="426"/>
        <v/>
      </c>
      <c r="W2464" s="81" t="str">
        <f t="shared" si="427"/>
        <v/>
      </c>
      <c r="X2464" s="53" t="str">
        <f>IF(V2464="","",COUNTIF($V$7:V2464,"該当３"))</f>
        <v/>
      </c>
    </row>
    <row r="2465" spans="1:24">
      <c r="A2465" s="4">
        <v>2021204007</v>
      </c>
      <c r="B2465" s="237">
        <v>20</v>
      </c>
      <c r="C2465" s="238">
        <v>212</v>
      </c>
      <c r="D2465" s="239">
        <v>4</v>
      </c>
      <c r="E2465" s="238">
        <v>7</v>
      </c>
      <c r="F2465" s="7" t="s">
        <v>511</v>
      </c>
      <c r="G2465" s="7" t="s">
        <v>2367</v>
      </c>
      <c r="H2465" s="7" t="s">
        <v>2441</v>
      </c>
      <c r="I2465" s="7" t="s">
        <v>420</v>
      </c>
      <c r="K2465" s="52" t="str">
        <f t="shared" si="428"/>
        <v/>
      </c>
      <c r="L2465" s="81" t="str">
        <f t="shared" si="429"/>
        <v/>
      </c>
      <c r="M2465" s="53" t="str">
        <f>IF(K2465="","",COUNTIF($K$7:K2465,"ﾘｽﾄ１"))</f>
        <v/>
      </c>
      <c r="N2465" s="53" t="str">
        <f t="shared" si="430"/>
        <v/>
      </c>
      <c r="O2465" s="54" t="str">
        <f t="shared" si="431"/>
        <v/>
      </c>
      <c r="P2465" s="53" t="str">
        <f t="shared" si="422"/>
        <v/>
      </c>
      <c r="Q2465" s="52" t="str">
        <f t="shared" si="423"/>
        <v/>
      </c>
      <c r="R2465" s="55" t="str">
        <f t="shared" si="424"/>
        <v/>
      </c>
      <c r="S2465" s="52" t="str">
        <f t="shared" si="432"/>
        <v/>
      </c>
      <c r="T2465" s="81" t="str">
        <f t="shared" si="425"/>
        <v/>
      </c>
      <c r="U2465" s="53" t="str">
        <f>IF(S2465="","",COUNTIF($S$7:S2465,"該当２"))</f>
        <v/>
      </c>
      <c r="V2465" s="56" t="str">
        <f t="shared" si="426"/>
        <v/>
      </c>
      <c r="W2465" s="81" t="str">
        <f t="shared" si="427"/>
        <v/>
      </c>
      <c r="X2465" s="53" t="str">
        <f>IF(V2465="","",COUNTIF($V$7:V2465,"該当３"))</f>
        <v/>
      </c>
    </row>
    <row r="2466" spans="1:24">
      <c r="A2466" s="4">
        <v>2021204008</v>
      </c>
      <c r="B2466" s="237">
        <v>20</v>
      </c>
      <c r="C2466" s="238">
        <v>212</v>
      </c>
      <c r="D2466" s="239">
        <v>4</v>
      </c>
      <c r="E2466" s="238">
        <v>8</v>
      </c>
      <c r="F2466" s="7" t="s">
        <v>511</v>
      </c>
      <c r="G2466" s="7" t="s">
        <v>2367</v>
      </c>
      <c r="H2466" s="7" t="s">
        <v>2441</v>
      </c>
      <c r="I2466" s="7" t="s">
        <v>2445</v>
      </c>
      <c r="K2466" s="52" t="str">
        <f t="shared" si="428"/>
        <v/>
      </c>
      <c r="L2466" s="81" t="str">
        <f t="shared" si="429"/>
        <v/>
      </c>
      <c r="M2466" s="53" t="str">
        <f>IF(K2466="","",COUNTIF($K$7:K2466,"ﾘｽﾄ１"))</f>
        <v/>
      </c>
      <c r="N2466" s="53" t="str">
        <f t="shared" si="430"/>
        <v/>
      </c>
      <c r="O2466" s="54" t="str">
        <f t="shared" si="431"/>
        <v/>
      </c>
      <c r="P2466" s="53" t="str">
        <f t="shared" si="422"/>
        <v/>
      </c>
      <c r="Q2466" s="52" t="str">
        <f t="shared" si="423"/>
        <v/>
      </c>
      <c r="R2466" s="55" t="str">
        <f t="shared" si="424"/>
        <v/>
      </c>
      <c r="S2466" s="52" t="str">
        <f t="shared" si="432"/>
        <v/>
      </c>
      <c r="T2466" s="81" t="str">
        <f t="shared" si="425"/>
        <v/>
      </c>
      <c r="U2466" s="53" t="str">
        <f>IF(S2466="","",COUNTIF($S$7:S2466,"該当２"))</f>
        <v/>
      </c>
      <c r="V2466" s="56" t="str">
        <f t="shared" si="426"/>
        <v/>
      </c>
      <c r="W2466" s="81" t="str">
        <f t="shared" si="427"/>
        <v/>
      </c>
      <c r="X2466" s="53" t="str">
        <f>IF(V2466="","",COUNTIF($V$7:V2466,"該当３"))</f>
        <v/>
      </c>
    </row>
    <row r="2467" spans="1:24">
      <c r="A2467" s="4">
        <v>2021204009</v>
      </c>
      <c r="B2467" s="237">
        <v>20</v>
      </c>
      <c r="C2467" s="238">
        <v>212</v>
      </c>
      <c r="D2467" s="239">
        <v>4</v>
      </c>
      <c r="E2467" s="238">
        <v>9</v>
      </c>
      <c r="F2467" s="7" t="s">
        <v>511</v>
      </c>
      <c r="G2467" s="7" t="s">
        <v>2367</v>
      </c>
      <c r="H2467" s="7" t="s">
        <v>2441</v>
      </c>
      <c r="I2467" s="7" t="s">
        <v>2446</v>
      </c>
      <c r="K2467" s="52" t="str">
        <f t="shared" si="428"/>
        <v/>
      </c>
      <c r="L2467" s="81" t="str">
        <f t="shared" si="429"/>
        <v/>
      </c>
      <c r="M2467" s="53" t="str">
        <f>IF(K2467="","",COUNTIF($K$7:K2467,"ﾘｽﾄ１"))</f>
        <v/>
      </c>
      <c r="N2467" s="53" t="str">
        <f t="shared" si="430"/>
        <v/>
      </c>
      <c r="O2467" s="54" t="str">
        <f t="shared" si="431"/>
        <v/>
      </c>
      <c r="P2467" s="53" t="str">
        <f t="shared" si="422"/>
        <v/>
      </c>
      <c r="Q2467" s="52" t="str">
        <f t="shared" si="423"/>
        <v/>
      </c>
      <c r="R2467" s="55" t="str">
        <f t="shared" si="424"/>
        <v/>
      </c>
      <c r="S2467" s="52" t="str">
        <f t="shared" si="432"/>
        <v/>
      </c>
      <c r="T2467" s="81" t="str">
        <f t="shared" si="425"/>
        <v/>
      </c>
      <c r="U2467" s="53" t="str">
        <f>IF(S2467="","",COUNTIF($S$7:S2467,"該当２"))</f>
        <v/>
      </c>
      <c r="V2467" s="56" t="str">
        <f t="shared" si="426"/>
        <v/>
      </c>
      <c r="W2467" s="81" t="str">
        <f t="shared" si="427"/>
        <v/>
      </c>
      <c r="X2467" s="53" t="str">
        <f>IF(V2467="","",COUNTIF($V$7:V2467,"該当３"))</f>
        <v/>
      </c>
    </row>
    <row r="2468" spans="1:24">
      <c r="A2468" s="4">
        <v>2021204010</v>
      </c>
      <c r="B2468" s="237">
        <v>20</v>
      </c>
      <c r="C2468" s="238">
        <v>212</v>
      </c>
      <c r="D2468" s="239">
        <v>4</v>
      </c>
      <c r="E2468" s="238">
        <v>10</v>
      </c>
      <c r="F2468" s="7" t="s">
        <v>511</v>
      </c>
      <c r="G2468" s="7" t="s">
        <v>2367</v>
      </c>
      <c r="H2468" s="7" t="s">
        <v>2441</v>
      </c>
      <c r="I2468" s="7" t="s">
        <v>2447</v>
      </c>
      <c r="K2468" s="52" t="str">
        <f t="shared" si="428"/>
        <v/>
      </c>
      <c r="L2468" s="81" t="str">
        <f t="shared" si="429"/>
        <v/>
      </c>
      <c r="M2468" s="53" t="str">
        <f>IF(K2468="","",COUNTIF($K$7:K2468,"ﾘｽﾄ１"))</f>
        <v/>
      </c>
      <c r="N2468" s="53" t="str">
        <f t="shared" si="430"/>
        <v/>
      </c>
      <c r="O2468" s="54" t="str">
        <f t="shared" si="431"/>
        <v/>
      </c>
      <c r="P2468" s="53" t="str">
        <f t="shared" si="422"/>
        <v/>
      </c>
      <c r="Q2468" s="52" t="str">
        <f t="shared" si="423"/>
        <v/>
      </c>
      <c r="R2468" s="55" t="str">
        <f t="shared" si="424"/>
        <v/>
      </c>
      <c r="S2468" s="52" t="str">
        <f t="shared" si="432"/>
        <v/>
      </c>
      <c r="T2468" s="81" t="str">
        <f t="shared" si="425"/>
        <v/>
      </c>
      <c r="U2468" s="53" t="str">
        <f>IF(S2468="","",COUNTIF($S$7:S2468,"該当２"))</f>
        <v/>
      </c>
      <c r="V2468" s="56" t="str">
        <f t="shared" si="426"/>
        <v/>
      </c>
      <c r="W2468" s="81" t="str">
        <f t="shared" si="427"/>
        <v/>
      </c>
      <c r="X2468" s="53" t="str">
        <f>IF(V2468="","",COUNTIF($V$7:V2468,"該当３"))</f>
        <v/>
      </c>
    </row>
    <row r="2469" spans="1:24">
      <c r="A2469" s="4">
        <v>2021205000</v>
      </c>
      <c r="B2469" s="237">
        <v>20</v>
      </c>
      <c r="C2469" s="238">
        <v>212</v>
      </c>
      <c r="D2469" s="239">
        <v>5</v>
      </c>
      <c r="E2469" s="238">
        <v>0</v>
      </c>
      <c r="F2469" s="7" t="s">
        <v>511</v>
      </c>
      <c r="G2469" s="7" t="s">
        <v>2367</v>
      </c>
      <c r="H2469" s="7" t="s">
        <v>2448</v>
      </c>
      <c r="K2469" s="52" t="str">
        <f t="shared" si="428"/>
        <v/>
      </c>
      <c r="L2469" s="81" t="str">
        <f t="shared" si="429"/>
        <v/>
      </c>
      <c r="M2469" s="53" t="str">
        <f>IF(K2469="","",COUNTIF($K$7:K2469,"ﾘｽﾄ１"))</f>
        <v/>
      </c>
      <c r="N2469" s="53" t="str">
        <f t="shared" si="430"/>
        <v/>
      </c>
      <c r="O2469" s="54" t="str">
        <f t="shared" si="431"/>
        <v/>
      </c>
      <c r="P2469" s="53" t="str">
        <f t="shared" si="422"/>
        <v/>
      </c>
      <c r="Q2469" s="52" t="str">
        <f t="shared" si="423"/>
        <v/>
      </c>
      <c r="R2469" s="55" t="str">
        <f t="shared" si="424"/>
        <v/>
      </c>
      <c r="S2469" s="52" t="str">
        <f t="shared" si="432"/>
        <v/>
      </c>
      <c r="T2469" s="81" t="str">
        <f t="shared" si="425"/>
        <v/>
      </c>
      <c r="U2469" s="53" t="str">
        <f>IF(S2469="","",COUNTIF($S$7:S2469,"該当２"))</f>
        <v/>
      </c>
      <c r="V2469" s="56" t="str">
        <f t="shared" si="426"/>
        <v/>
      </c>
      <c r="W2469" s="81" t="str">
        <f t="shared" si="427"/>
        <v/>
      </c>
      <c r="X2469" s="53" t="str">
        <f>IF(V2469="","",COUNTIF($V$7:V2469,"該当３"))</f>
        <v/>
      </c>
    </row>
    <row r="2470" spans="1:24">
      <c r="A2470" s="4">
        <v>2021205001</v>
      </c>
      <c r="B2470" s="237">
        <v>20</v>
      </c>
      <c r="C2470" s="238">
        <v>212</v>
      </c>
      <c r="D2470" s="239">
        <v>5</v>
      </c>
      <c r="E2470" s="238">
        <v>1</v>
      </c>
      <c r="F2470" s="7" t="s">
        <v>511</v>
      </c>
      <c r="G2470" s="7" t="s">
        <v>2367</v>
      </c>
      <c r="H2470" s="7" t="s">
        <v>2448</v>
      </c>
      <c r="I2470" s="7" t="s">
        <v>2449</v>
      </c>
      <c r="K2470" s="52" t="str">
        <f t="shared" si="428"/>
        <v/>
      </c>
      <c r="L2470" s="81" t="str">
        <f t="shared" si="429"/>
        <v/>
      </c>
      <c r="M2470" s="53" t="str">
        <f>IF(K2470="","",COUNTIF($K$7:K2470,"ﾘｽﾄ１"))</f>
        <v/>
      </c>
      <c r="N2470" s="53" t="str">
        <f t="shared" si="430"/>
        <v/>
      </c>
      <c r="O2470" s="54" t="str">
        <f t="shared" si="431"/>
        <v/>
      </c>
      <c r="P2470" s="53" t="str">
        <f t="shared" si="422"/>
        <v/>
      </c>
      <c r="Q2470" s="52" t="str">
        <f t="shared" si="423"/>
        <v/>
      </c>
      <c r="R2470" s="55" t="str">
        <f t="shared" si="424"/>
        <v/>
      </c>
      <c r="S2470" s="52" t="str">
        <f t="shared" si="432"/>
        <v/>
      </c>
      <c r="T2470" s="81" t="str">
        <f t="shared" si="425"/>
        <v/>
      </c>
      <c r="U2470" s="53" t="str">
        <f>IF(S2470="","",COUNTIF($S$7:S2470,"該当２"))</f>
        <v/>
      </c>
      <c r="V2470" s="56" t="str">
        <f t="shared" si="426"/>
        <v/>
      </c>
      <c r="W2470" s="81" t="str">
        <f t="shared" si="427"/>
        <v/>
      </c>
      <c r="X2470" s="53" t="str">
        <f>IF(V2470="","",COUNTIF($V$7:V2470,"該当３"))</f>
        <v/>
      </c>
    </row>
    <row r="2471" spans="1:24">
      <c r="A2471" s="4">
        <v>2021205002</v>
      </c>
      <c r="B2471" s="237">
        <v>20</v>
      </c>
      <c r="C2471" s="238">
        <v>212</v>
      </c>
      <c r="D2471" s="239">
        <v>5</v>
      </c>
      <c r="E2471" s="238">
        <v>2</v>
      </c>
      <c r="F2471" s="7" t="s">
        <v>511</v>
      </c>
      <c r="G2471" s="7" t="s">
        <v>2367</v>
      </c>
      <c r="H2471" s="7" t="s">
        <v>2448</v>
      </c>
      <c r="I2471" s="7" t="s">
        <v>1355</v>
      </c>
      <c r="K2471" s="52" t="str">
        <f t="shared" si="428"/>
        <v/>
      </c>
      <c r="L2471" s="81" t="str">
        <f t="shared" si="429"/>
        <v/>
      </c>
      <c r="M2471" s="53" t="str">
        <f>IF(K2471="","",COUNTIF($K$7:K2471,"ﾘｽﾄ１"))</f>
        <v/>
      </c>
      <c r="N2471" s="53" t="str">
        <f t="shared" si="430"/>
        <v/>
      </c>
      <c r="O2471" s="54" t="str">
        <f t="shared" si="431"/>
        <v/>
      </c>
      <c r="P2471" s="53" t="str">
        <f t="shared" si="422"/>
        <v/>
      </c>
      <c r="Q2471" s="52" t="str">
        <f t="shared" si="423"/>
        <v/>
      </c>
      <c r="R2471" s="55" t="str">
        <f t="shared" si="424"/>
        <v/>
      </c>
      <c r="S2471" s="52" t="str">
        <f t="shared" si="432"/>
        <v/>
      </c>
      <c r="T2471" s="81" t="str">
        <f t="shared" si="425"/>
        <v/>
      </c>
      <c r="U2471" s="53" t="str">
        <f>IF(S2471="","",COUNTIF($S$7:S2471,"該当２"))</f>
        <v/>
      </c>
      <c r="V2471" s="56" t="str">
        <f t="shared" si="426"/>
        <v/>
      </c>
      <c r="W2471" s="81" t="str">
        <f t="shared" si="427"/>
        <v/>
      </c>
      <c r="X2471" s="53" t="str">
        <f>IF(V2471="","",COUNTIF($V$7:V2471,"該当３"))</f>
        <v/>
      </c>
    </row>
    <row r="2472" spans="1:24">
      <c r="A2472" s="4">
        <v>2021205003</v>
      </c>
      <c r="B2472" s="237">
        <v>20</v>
      </c>
      <c r="C2472" s="238">
        <v>212</v>
      </c>
      <c r="D2472" s="239">
        <v>5</v>
      </c>
      <c r="E2472" s="238">
        <v>3</v>
      </c>
      <c r="F2472" s="7" t="s">
        <v>511</v>
      </c>
      <c r="G2472" s="7" t="s">
        <v>2367</v>
      </c>
      <c r="H2472" s="7" t="s">
        <v>2448</v>
      </c>
      <c r="I2472" s="7" t="s">
        <v>2450</v>
      </c>
      <c r="K2472" s="52" t="str">
        <f t="shared" si="428"/>
        <v/>
      </c>
      <c r="L2472" s="81" t="str">
        <f t="shared" si="429"/>
        <v/>
      </c>
      <c r="M2472" s="53" t="str">
        <f>IF(K2472="","",COUNTIF($K$7:K2472,"ﾘｽﾄ１"))</f>
        <v/>
      </c>
      <c r="N2472" s="53" t="str">
        <f t="shared" si="430"/>
        <v/>
      </c>
      <c r="O2472" s="54" t="str">
        <f t="shared" si="431"/>
        <v/>
      </c>
      <c r="P2472" s="53" t="str">
        <f t="shared" si="422"/>
        <v/>
      </c>
      <c r="Q2472" s="52" t="str">
        <f t="shared" si="423"/>
        <v/>
      </c>
      <c r="R2472" s="55" t="str">
        <f t="shared" si="424"/>
        <v/>
      </c>
      <c r="S2472" s="52" t="str">
        <f t="shared" si="432"/>
        <v/>
      </c>
      <c r="T2472" s="81" t="str">
        <f t="shared" si="425"/>
        <v/>
      </c>
      <c r="U2472" s="53" t="str">
        <f>IF(S2472="","",COUNTIF($S$7:S2472,"該当２"))</f>
        <v/>
      </c>
      <c r="V2472" s="56" t="str">
        <f t="shared" si="426"/>
        <v/>
      </c>
      <c r="W2472" s="81" t="str">
        <f t="shared" si="427"/>
        <v/>
      </c>
      <c r="X2472" s="53" t="str">
        <f>IF(V2472="","",COUNTIF($V$7:V2472,"該当３"))</f>
        <v/>
      </c>
    </row>
    <row r="2473" spans="1:24">
      <c r="A2473" s="4">
        <v>2021205004</v>
      </c>
      <c r="B2473" s="237">
        <v>20</v>
      </c>
      <c r="C2473" s="238">
        <v>212</v>
      </c>
      <c r="D2473" s="239">
        <v>5</v>
      </c>
      <c r="E2473" s="238">
        <v>4</v>
      </c>
      <c r="F2473" s="7" t="s">
        <v>511</v>
      </c>
      <c r="G2473" s="7" t="s">
        <v>2367</v>
      </c>
      <c r="H2473" s="7" t="s">
        <v>2448</v>
      </c>
      <c r="I2473" s="7" t="s">
        <v>2451</v>
      </c>
      <c r="K2473" s="52" t="str">
        <f t="shared" si="428"/>
        <v/>
      </c>
      <c r="L2473" s="81" t="str">
        <f t="shared" si="429"/>
        <v/>
      </c>
      <c r="M2473" s="53" t="str">
        <f>IF(K2473="","",COUNTIF($K$7:K2473,"ﾘｽﾄ１"))</f>
        <v/>
      </c>
      <c r="N2473" s="53" t="str">
        <f t="shared" si="430"/>
        <v/>
      </c>
      <c r="O2473" s="54" t="str">
        <f t="shared" si="431"/>
        <v/>
      </c>
      <c r="P2473" s="53" t="str">
        <f t="shared" si="422"/>
        <v/>
      </c>
      <c r="Q2473" s="52" t="str">
        <f t="shared" si="423"/>
        <v/>
      </c>
      <c r="R2473" s="55" t="str">
        <f t="shared" si="424"/>
        <v/>
      </c>
      <c r="S2473" s="52" t="str">
        <f t="shared" si="432"/>
        <v/>
      </c>
      <c r="T2473" s="81" t="str">
        <f t="shared" si="425"/>
        <v/>
      </c>
      <c r="U2473" s="53" t="str">
        <f>IF(S2473="","",COUNTIF($S$7:S2473,"該当２"))</f>
        <v/>
      </c>
      <c r="V2473" s="56" t="str">
        <f t="shared" si="426"/>
        <v/>
      </c>
      <c r="W2473" s="81" t="str">
        <f t="shared" si="427"/>
        <v/>
      </c>
      <c r="X2473" s="53" t="str">
        <f>IF(V2473="","",COUNTIF($V$7:V2473,"該当３"))</f>
        <v/>
      </c>
    </row>
    <row r="2474" spans="1:24">
      <c r="A2474" s="4">
        <v>2021205005</v>
      </c>
      <c r="B2474" s="237">
        <v>20</v>
      </c>
      <c r="C2474" s="238">
        <v>212</v>
      </c>
      <c r="D2474" s="239">
        <v>5</v>
      </c>
      <c r="E2474" s="238">
        <v>5</v>
      </c>
      <c r="F2474" s="7" t="s">
        <v>511</v>
      </c>
      <c r="G2474" s="7" t="s">
        <v>2367</v>
      </c>
      <c r="H2474" s="7" t="s">
        <v>2448</v>
      </c>
      <c r="I2474" s="7" t="s">
        <v>2452</v>
      </c>
      <c r="K2474" s="52" t="str">
        <f t="shared" si="428"/>
        <v/>
      </c>
      <c r="L2474" s="81" t="str">
        <f t="shared" si="429"/>
        <v/>
      </c>
      <c r="M2474" s="53" t="str">
        <f>IF(K2474="","",COUNTIF($K$7:K2474,"ﾘｽﾄ１"))</f>
        <v/>
      </c>
      <c r="N2474" s="53" t="str">
        <f t="shared" si="430"/>
        <v/>
      </c>
      <c r="O2474" s="54" t="str">
        <f t="shared" si="431"/>
        <v/>
      </c>
      <c r="P2474" s="53" t="str">
        <f t="shared" si="422"/>
        <v/>
      </c>
      <c r="Q2474" s="52" t="str">
        <f t="shared" si="423"/>
        <v/>
      </c>
      <c r="R2474" s="55" t="str">
        <f t="shared" si="424"/>
        <v/>
      </c>
      <c r="S2474" s="52" t="str">
        <f t="shared" si="432"/>
        <v/>
      </c>
      <c r="T2474" s="81" t="str">
        <f t="shared" si="425"/>
        <v/>
      </c>
      <c r="U2474" s="53" t="str">
        <f>IF(S2474="","",COUNTIF($S$7:S2474,"該当２"))</f>
        <v/>
      </c>
      <c r="V2474" s="56" t="str">
        <f t="shared" si="426"/>
        <v/>
      </c>
      <c r="W2474" s="81" t="str">
        <f t="shared" si="427"/>
        <v/>
      </c>
      <c r="X2474" s="53" t="str">
        <f>IF(V2474="","",COUNTIF($V$7:V2474,"該当３"))</f>
        <v/>
      </c>
    </row>
    <row r="2475" spans="1:24">
      <c r="A2475" s="4">
        <v>2021205006</v>
      </c>
      <c r="B2475" s="237">
        <v>20</v>
      </c>
      <c r="C2475" s="238">
        <v>212</v>
      </c>
      <c r="D2475" s="239">
        <v>5</v>
      </c>
      <c r="E2475" s="238">
        <v>6</v>
      </c>
      <c r="F2475" s="7" t="s">
        <v>511</v>
      </c>
      <c r="G2475" s="7" t="s">
        <v>2367</v>
      </c>
      <c r="H2475" s="7" t="s">
        <v>2448</v>
      </c>
      <c r="I2475" s="7" t="s">
        <v>345</v>
      </c>
      <c r="K2475" s="52" t="str">
        <f t="shared" si="428"/>
        <v/>
      </c>
      <c r="L2475" s="81" t="str">
        <f t="shared" si="429"/>
        <v/>
      </c>
      <c r="M2475" s="53" t="str">
        <f>IF(K2475="","",COUNTIF($K$7:K2475,"ﾘｽﾄ１"))</f>
        <v/>
      </c>
      <c r="N2475" s="53" t="str">
        <f t="shared" si="430"/>
        <v/>
      </c>
      <c r="O2475" s="54" t="str">
        <f t="shared" si="431"/>
        <v/>
      </c>
      <c r="P2475" s="53" t="str">
        <f t="shared" si="422"/>
        <v/>
      </c>
      <c r="Q2475" s="52" t="str">
        <f t="shared" si="423"/>
        <v/>
      </c>
      <c r="R2475" s="55" t="str">
        <f t="shared" si="424"/>
        <v/>
      </c>
      <c r="S2475" s="52" t="str">
        <f t="shared" si="432"/>
        <v/>
      </c>
      <c r="T2475" s="81" t="str">
        <f t="shared" si="425"/>
        <v/>
      </c>
      <c r="U2475" s="53" t="str">
        <f>IF(S2475="","",COUNTIF($S$7:S2475,"該当２"))</f>
        <v/>
      </c>
      <c r="V2475" s="56" t="str">
        <f t="shared" si="426"/>
        <v/>
      </c>
      <c r="W2475" s="81" t="str">
        <f t="shared" si="427"/>
        <v/>
      </c>
      <c r="X2475" s="53" t="str">
        <f>IF(V2475="","",COUNTIF($V$7:V2475,"該当３"))</f>
        <v/>
      </c>
    </row>
    <row r="2476" spans="1:24">
      <c r="A2476" s="4">
        <v>2021205007</v>
      </c>
      <c r="B2476" s="237">
        <v>20</v>
      </c>
      <c r="C2476" s="238">
        <v>212</v>
      </c>
      <c r="D2476" s="239">
        <v>5</v>
      </c>
      <c r="E2476" s="238">
        <v>7</v>
      </c>
      <c r="F2476" s="7" t="s">
        <v>511</v>
      </c>
      <c r="G2476" s="7" t="s">
        <v>2367</v>
      </c>
      <c r="H2476" s="7" t="s">
        <v>2448</v>
      </c>
      <c r="I2476" s="7" t="s">
        <v>2453</v>
      </c>
      <c r="K2476" s="52" t="str">
        <f t="shared" si="428"/>
        <v/>
      </c>
      <c r="L2476" s="81" t="str">
        <f t="shared" si="429"/>
        <v/>
      </c>
      <c r="M2476" s="53" t="str">
        <f>IF(K2476="","",COUNTIF($K$7:K2476,"ﾘｽﾄ１"))</f>
        <v/>
      </c>
      <c r="N2476" s="53" t="str">
        <f t="shared" si="430"/>
        <v/>
      </c>
      <c r="O2476" s="54" t="str">
        <f t="shared" si="431"/>
        <v/>
      </c>
      <c r="P2476" s="53" t="str">
        <f t="shared" si="422"/>
        <v/>
      </c>
      <c r="Q2476" s="52" t="str">
        <f t="shared" si="423"/>
        <v/>
      </c>
      <c r="R2476" s="55" t="str">
        <f t="shared" si="424"/>
        <v/>
      </c>
      <c r="S2476" s="52" t="str">
        <f t="shared" si="432"/>
        <v/>
      </c>
      <c r="T2476" s="81" t="str">
        <f t="shared" si="425"/>
        <v/>
      </c>
      <c r="U2476" s="53" t="str">
        <f>IF(S2476="","",COUNTIF($S$7:S2476,"該当２"))</f>
        <v/>
      </c>
      <c r="V2476" s="56" t="str">
        <f t="shared" si="426"/>
        <v/>
      </c>
      <c r="W2476" s="81" t="str">
        <f t="shared" si="427"/>
        <v/>
      </c>
      <c r="X2476" s="53" t="str">
        <f>IF(V2476="","",COUNTIF($V$7:V2476,"該当３"))</f>
        <v/>
      </c>
    </row>
    <row r="2477" spans="1:24">
      <c r="A2477" s="4">
        <v>2021205008</v>
      </c>
      <c r="B2477" s="237">
        <v>20</v>
      </c>
      <c r="C2477" s="238">
        <v>212</v>
      </c>
      <c r="D2477" s="239">
        <v>5</v>
      </c>
      <c r="E2477" s="238">
        <v>8</v>
      </c>
      <c r="F2477" s="7" t="s">
        <v>511</v>
      </c>
      <c r="G2477" s="7" t="s">
        <v>2367</v>
      </c>
      <c r="H2477" s="7" t="s">
        <v>2448</v>
      </c>
      <c r="I2477" s="7" t="s">
        <v>2454</v>
      </c>
      <c r="K2477" s="52" t="str">
        <f t="shared" si="428"/>
        <v/>
      </c>
      <c r="L2477" s="81" t="str">
        <f t="shared" si="429"/>
        <v/>
      </c>
      <c r="M2477" s="53" t="str">
        <f>IF(K2477="","",COUNTIF($K$7:K2477,"ﾘｽﾄ１"))</f>
        <v/>
      </c>
      <c r="N2477" s="53" t="str">
        <f t="shared" si="430"/>
        <v/>
      </c>
      <c r="O2477" s="54" t="str">
        <f t="shared" si="431"/>
        <v/>
      </c>
      <c r="P2477" s="53" t="str">
        <f t="shared" si="422"/>
        <v/>
      </c>
      <c r="Q2477" s="52" t="str">
        <f t="shared" si="423"/>
        <v/>
      </c>
      <c r="R2477" s="55" t="str">
        <f t="shared" si="424"/>
        <v/>
      </c>
      <c r="S2477" s="52" t="str">
        <f t="shared" si="432"/>
        <v/>
      </c>
      <c r="T2477" s="81" t="str">
        <f t="shared" si="425"/>
        <v/>
      </c>
      <c r="U2477" s="53" t="str">
        <f>IF(S2477="","",COUNTIF($S$7:S2477,"該当２"))</f>
        <v/>
      </c>
      <c r="V2477" s="56" t="str">
        <f t="shared" si="426"/>
        <v/>
      </c>
      <c r="W2477" s="81" t="str">
        <f t="shared" si="427"/>
        <v/>
      </c>
      <c r="X2477" s="53" t="str">
        <f>IF(V2477="","",COUNTIF($V$7:V2477,"該当３"))</f>
        <v/>
      </c>
    </row>
    <row r="2478" spans="1:24">
      <c r="A2478" s="4">
        <v>2021205009</v>
      </c>
      <c r="B2478" s="237">
        <v>20</v>
      </c>
      <c r="C2478" s="238">
        <v>212</v>
      </c>
      <c r="D2478" s="239">
        <v>5</v>
      </c>
      <c r="E2478" s="238">
        <v>9</v>
      </c>
      <c r="F2478" s="7" t="s">
        <v>511</v>
      </c>
      <c r="G2478" s="7" t="s">
        <v>2367</v>
      </c>
      <c r="H2478" s="7" t="s">
        <v>2448</v>
      </c>
      <c r="I2478" s="7" t="s">
        <v>2455</v>
      </c>
      <c r="K2478" s="52" t="str">
        <f t="shared" si="428"/>
        <v/>
      </c>
      <c r="L2478" s="81" t="str">
        <f t="shared" si="429"/>
        <v/>
      </c>
      <c r="M2478" s="53" t="str">
        <f>IF(K2478="","",COUNTIF($K$7:K2478,"ﾘｽﾄ１"))</f>
        <v/>
      </c>
      <c r="N2478" s="53" t="str">
        <f t="shared" si="430"/>
        <v/>
      </c>
      <c r="O2478" s="54" t="str">
        <f t="shared" si="431"/>
        <v/>
      </c>
      <c r="P2478" s="53" t="str">
        <f t="shared" si="422"/>
        <v/>
      </c>
      <c r="Q2478" s="52" t="str">
        <f t="shared" si="423"/>
        <v/>
      </c>
      <c r="R2478" s="55" t="str">
        <f t="shared" si="424"/>
        <v/>
      </c>
      <c r="S2478" s="52" t="str">
        <f t="shared" si="432"/>
        <v/>
      </c>
      <c r="T2478" s="81" t="str">
        <f t="shared" si="425"/>
        <v/>
      </c>
      <c r="U2478" s="53" t="str">
        <f>IF(S2478="","",COUNTIF($S$7:S2478,"該当２"))</f>
        <v/>
      </c>
      <c r="V2478" s="56" t="str">
        <f t="shared" si="426"/>
        <v/>
      </c>
      <c r="W2478" s="81" t="str">
        <f t="shared" si="427"/>
        <v/>
      </c>
      <c r="X2478" s="53" t="str">
        <f>IF(V2478="","",COUNTIF($V$7:V2478,"該当３"))</f>
        <v/>
      </c>
    </row>
    <row r="2479" spans="1:24">
      <c r="A2479" s="4">
        <v>2021205010</v>
      </c>
      <c r="B2479" s="237">
        <v>20</v>
      </c>
      <c r="C2479" s="238">
        <v>212</v>
      </c>
      <c r="D2479" s="239">
        <v>5</v>
      </c>
      <c r="E2479" s="238">
        <v>10</v>
      </c>
      <c r="F2479" s="7" t="s">
        <v>511</v>
      </c>
      <c r="G2479" s="7" t="s">
        <v>2367</v>
      </c>
      <c r="H2479" s="7" t="s">
        <v>2448</v>
      </c>
      <c r="I2479" s="7" t="s">
        <v>2456</v>
      </c>
      <c r="K2479" s="52" t="str">
        <f t="shared" si="428"/>
        <v/>
      </c>
      <c r="L2479" s="81" t="str">
        <f t="shared" si="429"/>
        <v/>
      </c>
      <c r="M2479" s="53" t="str">
        <f>IF(K2479="","",COUNTIF($K$7:K2479,"ﾘｽﾄ１"))</f>
        <v/>
      </c>
      <c r="N2479" s="53" t="str">
        <f t="shared" si="430"/>
        <v/>
      </c>
      <c r="O2479" s="54" t="str">
        <f t="shared" si="431"/>
        <v/>
      </c>
      <c r="P2479" s="53" t="str">
        <f t="shared" si="422"/>
        <v/>
      </c>
      <c r="Q2479" s="52" t="str">
        <f t="shared" si="423"/>
        <v/>
      </c>
      <c r="R2479" s="55" t="str">
        <f t="shared" si="424"/>
        <v/>
      </c>
      <c r="S2479" s="52" t="str">
        <f t="shared" si="432"/>
        <v/>
      </c>
      <c r="T2479" s="81" t="str">
        <f t="shared" si="425"/>
        <v/>
      </c>
      <c r="U2479" s="53" t="str">
        <f>IF(S2479="","",COUNTIF($S$7:S2479,"該当２"))</f>
        <v/>
      </c>
      <c r="V2479" s="56" t="str">
        <f t="shared" si="426"/>
        <v/>
      </c>
      <c r="W2479" s="81" t="str">
        <f t="shared" si="427"/>
        <v/>
      </c>
      <c r="X2479" s="53" t="str">
        <f>IF(V2479="","",COUNTIF($V$7:V2479,"該当３"))</f>
        <v/>
      </c>
    </row>
    <row r="2480" spans="1:24">
      <c r="A2480" s="4">
        <v>2021205011</v>
      </c>
      <c r="B2480" s="237">
        <v>20</v>
      </c>
      <c r="C2480" s="238">
        <v>212</v>
      </c>
      <c r="D2480" s="239">
        <v>5</v>
      </c>
      <c r="E2480" s="238">
        <v>11</v>
      </c>
      <c r="F2480" s="7" t="s">
        <v>511</v>
      </c>
      <c r="G2480" s="7" t="s">
        <v>2367</v>
      </c>
      <c r="H2480" s="7" t="s">
        <v>2448</v>
      </c>
      <c r="I2480" s="7" t="s">
        <v>2457</v>
      </c>
      <c r="K2480" s="52" t="str">
        <f t="shared" si="428"/>
        <v/>
      </c>
      <c r="L2480" s="81" t="str">
        <f t="shared" si="429"/>
        <v/>
      </c>
      <c r="M2480" s="53" t="str">
        <f>IF(K2480="","",COUNTIF($K$7:K2480,"ﾘｽﾄ１"))</f>
        <v/>
      </c>
      <c r="N2480" s="53" t="str">
        <f t="shared" si="430"/>
        <v/>
      </c>
      <c r="O2480" s="54" t="str">
        <f t="shared" si="431"/>
        <v/>
      </c>
      <c r="P2480" s="53" t="str">
        <f t="shared" si="422"/>
        <v/>
      </c>
      <c r="Q2480" s="52" t="str">
        <f t="shared" si="423"/>
        <v/>
      </c>
      <c r="R2480" s="55" t="str">
        <f t="shared" si="424"/>
        <v/>
      </c>
      <c r="S2480" s="52" t="str">
        <f t="shared" si="432"/>
        <v/>
      </c>
      <c r="T2480" s="81" t="str">
        <f t="shared" si="425"/>
        <v/>
      </c>
      <c r="U2480" s="53" t="str">
        <f>IF(S2480="","",COUNTIF($S$7:S2480,"該当２"))</f>
        <v/>
      </c>
      <c r="V2480" s="56" t="str">
        <f t="shared" si="426"/>
        <v/>
      </c>
      <c r="W2480" s="81" t="str">
        <f t="shared" si="427"/>
        <v/>
      </c>
      <c r="X2480" s="53" t="str">
        <f>IF(V2480="","",COUNTIF($V$7:V2480,"該当３"))</f>
        <v/>
      </c>
    </row>
    <row r="2481" spans="1:24">
      <c r="A2481" s="4">
        <v>2021205012</v>
      </c>
      <c r="B2481" s="237">
        <v>20</v>
      </c>
      <c r="C2481" s="238">
        <v>212</v>
      </c>
      <c r="D2481" s="239">
        <v>5</v>
      </c>
      <c r="E2481" s="238">
        <v>12</v>
      </c>
      <c r="F2481" s="7" t="s">
        <v>511</v>
      </c>
      <c r="G2481" s="7" t="s">
        <v>2367</v>
      </c>
      <c r="H2481" s="7" t="s">
        <v>2448</v>
      </c>
      <c r="I2481" s="7" t="s">
        <v>2458</v>
      </c>
      <c r="K2481" s="52" t="str">
        <f t="shared" si="428"/>
        <v/>
      </c>
      <c r="L2481" s="81" t="str">
        <f t="shared" si="429"/>
        <v/>
      </c>
      <c r="M2481" s="53" t="str">
        <f>IF(K2481="","",COUNTIF($K$7:K2481,"ﾘｽﾄ１"))</f>
        <v/>
      </c>
      <c r="N2481" s="53" t="str">
        <f t="shared" si="430"/>
        <v/>
      </c>
      <c r="O2481" s="54" t="str">
        <f t="shared" si="431"/>
        <v/>
      </c>
      <c r="P2481" s="53" t="str">
        <f t="shared" si="422"/>
        <v/>
      </c>
      <c r="Q2481" s="52" t="str">
        <f t="shared" si="423"/>
        <v/>
      </c>
      <c r="R2481" s="55" t="str">
        <f t="shared" si="424"/>
        <v/>
      </c>
      <c r="S2481" s="52" t="str">
        <f t="shared" si="432"/>
        <v/>
      </c>
      <c r="T2481" s="81" t="str">
        <f t="shared" si="425"/>
        <v/>
      </c>
      <c r="U2481" s="53" t="str">
        <f>IF(S2481="","",COUNTIF($S$7:S2481,"該当２"))</f>
        <v/>
      </c>
      <c r="V2481" s="56" t="str">
        <f t="shared" si="426"/>
        <v/>
      </c>
      <c r="W2481" s="81" t="str">
        <f t="shared" si="427"/>
        <v/>
      </c>
      <c r="X2481" s="53" t="str">
        <f>IF(V2481="","",COUNTIF($V$7:V2481,"該当３"))</f>
        <v/>
      </c>
    </row>
    <row r="2482" spans="1:24">
      <c r="A2482" s="4">
        <v>2021205013</v>
      </c>
      <c r="B2482" s="237">
        <v>20</v>
      </c>
      <c r="C2482" s="238">
        <v>212</v>
      </c>
      <c r="D2482" s="239">
        <v>5</v>
      </c>
      <c r="E2482" s="238">
        <v>13</v>
      </c>
      <c r="F2482" s="7" t="s">
        <v>511</v>
      </c>
      <c r="G2482" s="7" t="s">
        <v>2367</v>
      </c>
      <c r="H2482" s="7" t="s">
        <v>2448</v>
      </c>
      <c r="I2482" s="7" t="s">
        <v>2459</v>
      </c>
      <c r="K2482" s="52" t="str">
        <f t="shared" si="428"/>
        <v/>
      </c>
      <c r="L2482" s="81" t="str">
        <f t="shared" si="429"/>
        <v/>
      </c>
      <c r="M2482" s="53" t="str">
        <f>IF(K2482="","",COUNTIF($K$7:K2482,"ﾘｽﾄ１"))</f>
        <v/>
      </c>
      <c r="N2482" s="53" t="str">
        <f t="shared" si="430"/>
        <v/>
      </c>
      <c r="O2482" s="54" t="str">
        <f t="shared" si="431"/>
        <v/>
      </c>
      <c r="P2482" s="53" t="str">
        <f t="shared" si="422"/>
        <v/>
      </c>
      <c r="Q2482" s="52" t="str">
        <f t="shared" si="423"/>
        <v/>
      </c>
      <c r="R2482" s="55" t="str">
        <f t="shared" si="424"/>
        <v/>
      </c>
      <c r="S2482" s="52" t="str">
        <f t="shared" si="432"/>
        <v/>
      </c>
      <c r="T2482" s="81" t="str">
        <f t="shared" si="425"/>
        <v/>
      </c>
      <c r="U2482" s="53" t="str">
        <f>IF(S2482="","",COUNTIF($S$7:S2482,"該当２"))</f>
        <v/>
      </c>
      <c r="V2482" s="56" t="str">
        <f t="shared" si="426"/>
        <v/>
      </c>
      <c r="W2482" s="81" t="str">
        <f t="shared" si="427"/>
        <v/>
      </c>
      <c r="X2482" s="53" t="str">
        <f>IF(V2482="","",COUNTIF($V$7:V2482,"該当３"))</f>
        <v/>
      </c>
    </row>
    <row r="2483" spans="1:24">
      <c r="A2483" s="4">
        <v>2021205014</v>
      </c>
      <c r="B2483" s="237">
        <v>20</v>
      </c>
      <c r="C2483" s="238">
        <v>212</v>
      </c>
      <c r="D2483" s="239">
        <v>5</v>
      </c>
      <c r="E2483" s="238">
        <v>14</v>
      </c>
      <c r="F2483" s="7" t="s">
        <v>511</v>
      </c>
      <c r="G2483" s="7" t="s">
        <v>2367</v>
      </c>
      <c r="H2483" s="7" t="s">
        <v>2448</v>
      </c>
      <c r="I2483" s="7" t="s">
        <v>2460</v>
      </c>
      <c r="K2483" s="52" t="str">
        <f t="shared" si="428"/>
        <v/>
      </c>
      <c r="L2483" s="81" t="str">
        <f t="shared" si="429"/>
        <v/>
      </c>
      <c r="M2483" s="53" t="str">
        <f>IF(K2483="","",COUNTIF($K$7:K2483,"ﾘｽﾄ１"))</f>
        <v/>
      </c>
      <c r="N2483" s="53" t="str">
        <f t="shared" si="430"/>
        <v/>
      </c>
      <c r="O2483" s="54" t="str">
        <f t="shared" si="431"/>
        <v/>
      </c>
      <c r="P2483" s="53" t="str">
        <f t="shared" si="422"/>
        <v/>
      </c>
      <c r="Q2483" s="52" t="str">
        <f t="shared" si="423"/>
        <v/>
      </c>
      <c r="R2483" s="55" t="str">
        <f t="shared" si="424"/>
        <v/>
      </c>
      <c r="S2483" s="52" t="str">
        <f t="shared" si="432"/>
        <v/>
      </c>
      <c r="T2483" s="81" t="str">
        <f t="shared" si="425"/>
        <v/>
      </c>
      <c r="U2483" s="53" t="str">
        <f>IF(S2483="","",COUNTIF($S$7:S2483,"該当２"))</f>
        <v/>
      </c>
      <c r="V2483" s="56" t="str">
        <f t="shared" si="426"/>
        <v/>
      </c>
      <c r="W2483" s="81" t="str">
        <f t="shared" si="427"/>
        <v/>
      </c>
      <c r="X2483" s="53" t="str">
        <f>IF(V2483="","",COUNTIF($V$7:V2483,"該当３"))</f>
        <v/>
      </c>
    </row>
    <row r="2484" spans="1:24">
      <c r="A2484" s="4">
        <v>2021205015</v>
      </c>
      <c r="B2484" s="237">
        <v>20</v>
      </c>
      <c r="C2484" s="238">
        <v>212</v>
      </c>
      <c r="D2484" s="239">
        <v>5</v>
      </c>
      <c r="E2484" s="238">
        <v>15</v>
      </c>
      <c r="F2484" s="7" t="s">
        <v>511</v>
      </c>
      <c r="G2484" s="7" t="s">
        <v>2367</v>
      </c>
      <c r="H2484" s="7" t="s">
        <v>2448</v>
      </c>
      <c r="I2484" s="7" t="s">
        <v>2461</v>
      </c>
      <c r="K2484" s="52" t="str">
        <f t="shared" si="428"/>
        <v/>
      </c>
      <c r="L2484" s="81" t="str">
        <f t="shared" si="429"/>
        <v/>
      </c>
      <c r="M2484" s="53" t="str">
        <f>IF(K2484="","",COUNTIF($K$7:K2484,"ﾘｽﾄ１"))</f>
        <v/>
      </c>
      <c r="N2484" s="53" t="str">
        <f t="shared" si="430"/>
        <v/>
      </c>
      <c r="O2484" s="54" t="str">
        <f t="shared" si="431"/>
        <v/>
      </c>
      <c r="P2484" s="53" t="str">
        <f t="shared" si="422"/>
        <v/>
      </c>
      <c r="Q2484" s="52" t="str">
        <f t="shared" si="423"/>
        <v/>
      </c>
      <c r="R2484" s="55" t="str">
        <f t="shared" si="424"/>
        <v/>
      </c>
      <c r="S2484" s="52" t="str">
        <f t="shared" si="432"/>
        <v/>
      </c>
      <c r="T2484" s="81" t="str">
        <f t="shared" si="425"/>
        <v/>
      </c>
      <c r="U2484" s="53" t="str">
        <f>IF(S2484="","",COUNTIF($S$7:S2484,"該当２"))</f>
        <v/>
      </c>
      <c r="V2484" s="56" t="str">
        <f t="shared" si="426"/>
        <v/>
      </c>
      <c r="W2484" s="81" t="str">
        <f t="shared" si="427"/>
        <v/>
      </c>
      <c r="X2484" s="53" t="str">
        <f>IF(V2484="","",COUNTIF($V$7:V2484,"該当３"))</f>
        <v/>
      </c>
    </row>
    <row r="2485" spans="1:24">
      <c r="A2485" s="4">
        <v>2021205016</v>
      </c>
      <c r="B2485" s="237">
        <v>20</v>
      </c>
      <c r="C2485" s="238">
        <v>212</v>
      </c>
      <c r="D2485" s="239">
        <v>5</v>
      </c>
      <c r="E2485" s="238">
        <v>16</v>
      </c>
      <c r="F2485" s="7" t="s">
        <v>511</v>
      </c>
      <c r="G2485" s="7" t="s">
        <v>2367</v>
      </c>
      <c r="H2485" s="7" t="s">
        <v>2448</v>
      </c>
      <c r="I2485" s="7" t="s">
        <v>2462</v>
      </c>
      <c r="K2485" s="52" t="str">
        <f t="shared" si="428"/>
        <v/>
      </c>
      <c r="L2485" s="81" t="str">
        <f t="shared" si="429"/>
        <v/>
      </c>
      <c r="M2485" s="53" t="str">
        <f>IF(K2485="","",COUNTIF($K$7:K2485,"ﾘｽﾄ１"))</f>
        <v/>
      </c>
      <c r="N2485" s="53" t="str">
        <f t="shared" si="430"/>
        <v/>
      </c>
      <c r="O2485" s="54" t="str">
        <f t="shared" si="431"/>
        <v/>
      </c>
      <c r="P2485" s="53" t="str">
        <f t="shared" si="422"/>
        <v/>
      </c>
      <c r="Q2485" s="52" t="str">
        <f t="shared" si="423"/>
        <v/>
      </c>
      <c r="R2485" s="55" t="str">
        <f t="shared" si="424"/>
        <v/>
      </c>
      <c r="S2485" s="52" t="str">
        <f t="shared" si="432"/>
        <v/>
      </c>
      <c r="T2485" s="81" t="str">
        <f t="shared" si="425"/>
        <v/>
      </c>
      <c r="U2485" s="53" t="str">
        <f>IF(S2485="","",COUNTIF($S$7:S2485,"該当２"))</f>
        <v/>
      </c>
      <c r="V2485" s="56" t="str">
        <f t="shared" si="426"/>
        <v/>
      </c>
      <c r="W2485" s="81" t="str">
        <f t="shared" si="427"/>
        <v/>
      </c>
      <c r="X2485" s="53" t="str">
        <f>IF(V2485="","",COUNTIF($V$7:V2485,"該当３"))</f>
        <v/>
      </c>
    </row>
    <row r="2486" spans="1:24">
      <c r="A2486" s="4">
        <v>2021205017</v>
      </c>
      <c r="B2486" s="237">
        <v>20</v>
      </c>
      <c r="C2486" s="238">
        <v>212</v>
      </c>
      <c r="D2486" s="239">
        <v>5</v>
      </c>
      <c r="E2486" s="238">
        <v>17</v>
      </c>
      <c r="F2486" s="7" t="s">
        <v>511</v>
      </c>
      <c r="G2486" s="7" t="s">
        <v>2367</v>
      </c>
      <c r="H2486" s="7" t="s">
        <v>2448</v>
      </c>
      <c r="I2486" s="7" t="s">
        <v>2463</v>
      </c>
      <c r="K2486" s="52" t="str">
        <f t="shared" si="428"/>
        <v/>
      </c>
      <c r="L2486" s="81" t="str">
        <f t="shared" si="429"/>
        <v/>
      </c>
      <c r="M2486" s="53" t="str">
        <f>IF(K2486="","",COUNTIF($K$7:K2486,"ﾘｽﾄ１"))</f>
        <v/>
      </c>
      <c r="N2486" s="53" t="str">
        <f t="shared" si="430"/>
        <v/>
      </c>
      <c r="O2486" s="54" t="str">
        <f t="shared" si="431"/>
        <v/>
      </c>
      <c r="P2486" s="53" t="str">
        <f t="shared" si="422"/>
        <v/>
      </c>
      <c r="Q2486" s="52" t="str">
        <f t="shared" si="423"/>
        <v/>
      </c>
      <c r="R2486" s="55" t="str">
        <f t="shared" si="424"/>
        <v/>
      </c>
      <c r="S2486" s="52" t="str">
        <f t="shared" si="432"/>
        <v/>
      </c>
      <c r="T2486" s="81" t="str">
        <f t="shared" si="425"/>
        <v/>
      </c>
      <c r="U2486" s="53" t="str">
        <f>IF(S2486="","",COUNTIF($S$7:S2486,"該当２"))</f>
        <v/>
      </c>
      <c r="V2486" s="56" t="str">
        <f t="shared" si="426"/>
        <v/>
      </c>
      <c r="W2486" s="81" t="str">
        <f t="shared" si="427"/>
        <v/>
      </c>
      <c r="X2486" s="53" t="str">
        <f>IF(V2486="","",COUNTIF($V$7:V2486,"該当３"))</f>
        <v/>
      </c>
    </row>
    <row r="2487" spans="1:24">
      <c r="A2487" s="4">
        <v>2021205018</v>
      </c>
      <c r="B2487" s="237">
        <v>20</v>
      </c>
      <c r="C2487" s="238">
        <v>212</v>
      </c>
      <c r="D2487" s="239">
        <v>5</v>
      </c>
      <c r="E2487" s="238">
        <v>18</v>
      </c>
      <c r="F2487" s="7" t="s">
        <v>511</v>
      </c>
      <c r="G2487" s="7" t="s">
        <v>2367</v>
      </c>
      <c r="H2487" s="7" t="s">
        <v>2448</v>
      </c>
      <c r="I2487" s="7" t="s">
        <v>2464</v>
      </c>
      <c r="K2487" s="52" t="str">
        <f t="shared" si="428"/>
        <v/>
      </c>
      <c r="L2487" s="81" t="str">
        <f t="shared" si="429"/>
        <v/>
      </c>
      <c r="M2487" s="53" t="str">
        <f>IF(K2487="","",COUNTIF($K$7:K2487,"ﾘｽﾄ１"))</f>
        <v/>
      </c>
      <c r="N2487" s="53" t="str">
        <f t="shared" si="430"/>
        <v/>
      </c>
      <c r="O2487" s="54" t="str">
        <f t="shared" si="431"/>
        <v/>
      </c>
      <c r="P2487" s="53" t="str">
        <f t="shared" si="422"/>
        <v/>
      </c>
      <c r="Q2487" s="52" t="str">
        <f t="shared" si="423"/>
        <v/>
      </c>
      <c r="R2487" s="55" t="str">
        <f t="shared" si="424"/>
        <v/>
      </c>
      <c r="S2487" s="52" t="str">
        <f t="shared" si="432"/>
        <v/>
      </c>
      <c r="T2487" s="81" t="str">
        <f t="shared" si="425"/>
        <v/>
      </c>
      <c r="U2487" s="53" t="str">
        <f>IF(S2487="","",COUNTIF($S$7:S2487,"該当２"))</f>
        <v/>
      </c>
      <c r="V2487" s="56" t="str">
        <f t="shared" si="426"/>
        <v/>
      </c>
      <c r="W2487" s="81" t="str">
        <f t="shared" si="427"/>
        <v/>
      </c>
      <c r="X2487" s="53" t="str">
        <f>IF(V2487="","",COUNTIF($V$7:V2487,"該当３"))</f>
        <v/>
      </c>
    </row>
    <row r="2488" spans="1:24">
      <c r="A2488" s="4">
        <v>2021205019</v>
      </c>
      <c r="B2488" s="237">
        <v>20</v>
      </c>
      <c r="C2488" s="238">
        <v>212</v>
      </c>
      <c r="D2488" s="239">
        <v>5</v>
      </c>
      <c r="E2488" s="238">
        <v>19</v>
      </c>
      <c r="F2488" s="7" t="s">
        <v>511</v>
      </c>
      <c r="G2488" s="7" t="s">
        <v>2367</v>
      </c>
      <c r="H2488" s="7" t="s">
        <v>2448</v>
      </c>
      <c r="I2488" s="7" t="s">
        <v>2465</v>
      </c>
      <c r="K2488" s="52" t="str">
        <f t="shared" si="428"/>
        <v/>
      </c>
      <c r="L2488" s="81" t="str">
        <f t="shared" si="429"/>
        <v/>
      </c>
      <c r="M2488" s="53" t="str">
        <f>IF(K2488="","",COUNTIF($K$7:K2488,"ﾘｽﾄ１"))</f>
        <v/>
      </c>
      <c r="N2488" s="53" t="str">
        <f t="shared" si="430"/>
        <v/>
      </c>
      <c r="O2488" s="54" t="str">
        <f t="shared" si="431"/>
        <v/>
      </c>
      <c r="P2488" s="53" t="str">
        <f t="shared" si="422"/>
        <v/>
      </c>
      <c r="Q2488" s="52" t="str">
        <f t="shared" si="423"/>
        <v/>
      </c>
      <c r="R2488" s="55" t="str">
        <f t="shared" si="424"/>
        <v/>
      </c>
      <c r="S2488" s="52" t="str">
        <f t="shared" si="432"/>
        <v/>
      </c>
      <c r="T2488" s="81" t="str">
        <f t="shared" si="425"/>
        <v/>
      </c>
      <c r="U2488" s="53" t="str">
        <f>IF(S2488="","",COUNTIF($S$7:S2488,"該当２"))</f>
        <v/>
      </c>
      <c r="V2488" s="56" t="str">
        <f t="shared" si="426"/>
        <v/>
      </c>
      <c r="W2488" s="81" t="str">
        <f t="shared" si="427"/>
        <v/>
      </c>
      <c r="X2488" s="53" t="str">
        <f>IF(V2488="","",COUNTIF($V$7:V2488,"該当３"))</f>
        <v/>
      </c>
    </row>
    <row r="2489" spans="1:24">
      <c r="A2489" s="4">
        <v>2021205020</v>
      </c>
      <c r="B2489" s="237">
        <v>20</v>
      </c>
      <c r="C2489" s="238">
        <v>212</v>
      </c>
      <c r="D2489" s="239">
        <v>5</v>
      </c>
      <c r="E2489" s="238">
        <v>20</v>
      </c>
      <c r="F2489" s="7" t="s">
        <v>511</v>
      </c>
      <c r="G2489" s="7" t="s">
        <v>2367</v>
      </c>
      <c r="H2489" s="7" t="s">
        <v>2448</v>
      </c>
      <c r="I2489" s="7" t="s">
        <v>2466</v>
      </c>
      <c r="K2489" s="52" t="str">
        <f t="shared" si="428"/>
        <v/>
      </c>
      <c r="L2489" s="81" t="str">
        <f t="shared" si="429"/>
        <v/>
      </c>
      <c r="M2489" s="53" t="str">
        <f>IF(K2489="","",COUNTIF($K$7:K2489,"ﾘｽﾄ１"))</f>
        <v/>
      </c>
      <c r="N2489" s="53" t="str">
        <f t="shared" si="430"/>
        <v/>
      </c>
      <c r="O2489" s="54" t="str">
        <f t="shared" si="431"/>
        <v/>
      </c>
      <c r="P2489" s="53" t="str">
        <f t="shared" si="422"/>
        <v/>
      </c>
      <c r="Q2489" s="52" t="str">
        <f t="shared" si="423"/>
        <v/>
      </c>
      <c r="R2489" s="55" t="str">
        <f t="shared" si="424"/>
        <v/>
      </c>
      <c r="S2489" s="52" t="str">
        <f t="shared" si="432"/>
        <v/>
      </c>
      <c r="T2489" s="81" t="str">
        <f t="shared" si="425"/>
        <v/>
      </c>
      <c r="U2489" s="53" t="str">
        <f>IF(S2489="","",COUNTIF($S$7:S2489,"該当２"))</f>
        <v/>
      </c>
      <c r="V2489" s="56" t="str">
        <f t="shared" si="426"/>
        <v/>
      </c>
      <c r="W2489" s="81" t="str">
        <f t="shared" si="427"/>
        <v/>
      </c>
      <c r="X2489" s="53" t="str">
        <f>IF(V2489="","",COUNTIF($V$7:V2489,"該当３"))</f>
        <v/>
      </c>
    </row>
    <row r="2490" spans="1:24">
      <c r="A2490" s="4">
        <v>2021205021</v>
      </c>
      <c r="B2490" s="237">
        <v>20</v>
      </c>
      <c r="C2490" s="238">
        <v>212</v>
      </c>
      <c r="D2490" s="239">
        <v>5</v>
      </c>
      <c r="E2490" s="238">
        <v>21</v>
      </c>
      <c r="F2490" s="7" t="s">
        <v>511</v>
      </c>
      <c r="G2490" s="7" t="s">
        <v>2367</v>
      </c>
      <c r="H2490" s="7" t="s">
        <v>2448</v>
      </c>
      <c r="I2490" s="7" t="s">
        <v>603</v>
      </c>
      <c r="K2490" s="52" t="str">
        <f t="shared" si="428"/>
        <v/>
      </c>
      <c r="L2490" s="81" t="str">
        <f t="shared" si="429"/>
        <v/>
      </c>
      <c r="M2490" s="53" t="str">
        <f>IF(K2490="","",COUNTIF($K$7:K2490,"ﾘｽﾄ１"))</f>
        <v/>
      </c>
      <c r="N2490" s="53" t="str">
        <f t="shared" si="430"/>
        <v/>
      </c>
      <c r="O2490" s="54" t="str">
        <f t="shared" si="431"/>
        <v/>
      </c>
      <c r="P2490" s="53" t="str">
        <f t="shared" si="422"/>
        <v/>
      </c>
      <c r="Q2490" s="52" t="str">
        <f t="shared" si="423"/>
        <v/>
      </c>
      <c r="R2490" s="55" t="str">
        <f t="shared" si="424"/>
        <v/>
      </c>
      <c r="S2490" s="52" t="str">
        <f t="shared" si="432"/>
        <v/>
      </c>
      <c r="T2490" s="81" t="str">
        <f t="shared" si="425"/>
        <v/>
      </c>
      <c r="U2490" s="53" t="str">
        <f>IF(S2490="","",COUNTIF($S$7:S2490,"該当２"))</f>
        <v/>
      </c>
      <c r="V2490" s="56" t="str">
        <f t="shared" si="426"/>
        <v/>
      </c>
      <c r="W2490" s="81" t="str">
        <f t="shared" si="427"/>
        <v/>
      </c>
      <c r="X2490" s="53" t="str">
        <f>IF(V2490="","",COUNTIF($V$7:V2490,"該当３"))</f>
        <v/>
      </c>
    </row>
    <row r="2491" spans="1:24">
      <c r="A2491" s="4">
        <v>2021205022</v>
      </c>
      <c r="B2491" s="237">
        <v>20</v>
      </c>
      <c r="C2491" s="238">
        <v>212</v>
      </c>
      <c r="D2491" s="239">
        <v>5</v>
      </c>
      <c r="E2491" s="238">
        <v>22</v>
      </c>
      <c r="F2491" s="7" t="s">
        <v>511</v>
      </c>
      <c r="G2491" s="7" t="s">
        <v>2367</v>
      </c>
      <c r="H2491" s="7" t="s">
        <v>2448</v>
      </c>
      <c r="I2491" s="7" t="s">
        <v>2467</v>
      </c>
      <c r="K2491" s="52" t="str">
        <f t="shared" si="428"/>
        <v/>
      </c>
      <c r="L2491" s="81" t="str">
        <f t="shared" si="429"/>
        <v/>
      </c>
      <c r="M2491" s="53" t="str">
        <f>IF(K2491="","",COUNTIF($K$7:K2491,"ﾘｽﾄ１"))</f>
        <v/>
      </c>
      <c r="N2491" s="53" t="str">
        <f t="shared" si="430"/>
        <v/>
      </c>
      <c r="O2491" s="54" t="str">
        <f t="shared" si="431"/>
        <v/>
      </c>
      <c r="P2491" s="53" t="str">
        <f t="shared" si="422"/>
        <v/>
      </c>
      <c r="Q2491" s="52" t="str">
        <f t="shared" si="423"/>
        <v/>
      </c>
      <c r="R2491" s="55" t="str">
        <f t="shared" si="424"/>
        <v/>
      </c>
      <c r="S2491" s="52" t="str">
        <f t="shared" si="432"/>
        <v/>
      </c>
      <c r="T2491" s="81" t="str">
        <f t="shared" si="425"/>
        <v/>
      </c>
      <c r="U2491" s="53" t="str">
        <f>IF(S2491="","",COUNTIF($S$7:S2491,"該当２"))</f>
        <v/>
      </c>
      <c r="V2491" s="56" t="str">
        <f t="shared" si="426"/>
        <v/>
      </c>
      <c r="W2491" s="81" t="str">
        <f t="shared" si="427"/>
        <v/>
      </c>
      <c r="X2491" s="53" t="str">
        <f>IF(V2491="","",COUNTIF($V$7:V2491,"該当３"))</f>
        <v/>
      </c>
    </row>
    <row r="2492" spans="1:24">
      <c r="A2492" s="4">
        <v>2021205023</v>
      </c>
      <c r="B2492" s="237">
        <v>20</v>
      </c>
      <c r="C2492" s="238">
        <v>212</v>
      </c>
      <c r="D2492" s="239">
        <v>5</v>
      </c>
      <c r="E2492" s="238">
        <v>23</v>
      </c>
      <c r="F2492" s="7" t="s">
        <v>511</v>
      </c>
      <c r="G2492" s="7" t="s">
        <v>2367</v>
      </c>
      <c r="H2492" s="7" t="s">
        <v>2448</v>
      </c>
      <c r="I2492" s="7" t="s">
        <v>2468</v>
      </c>
      <c r="K2492" s="52" t="str">
        <f t="shared" si="428"/>
        <v/>
      </c>
      <c r="L2492" s="81" t="str">
        <f t="shared" si="429"/>
        <v/>
      </c>
      <c r="M2492" s="53" t="str">
        <f>IF(K2492="","",COUNTIF($K$7:K2492,"ﾘｽﾄ１"))</f>
        <v/>
      </c>
      <c r="N2492" s="53" t="str">
        <f t="shared" si="430"/>
        <v/>
      </c>
      <c r="O2492" s="54" t="str">
        <f t="shared" si="431"/>
        <v/>
      </c>
      <c r="P2492" s="53" t="str">
        <f t="shared" si="422"/>
        <v/>
      </c>
      <c r="Q2492" s="52" t="str">
        <f t="shared" si="423"/>
        <v/>
      </c>
      <c r="R2492" s="55" t="str">
        <f t="shared" si="424"/>
        <v/>
      </c>
      <c r="S2492" s="52" t="str">
        <f t="shared" si="432"/>
        <v/>
      </c>
      <c r="T2492" s="81" t="str">
        <f t="shared" si="425"/>
        <v/>
      </c>
      <c r="U2492" s="53" t="str">
        <f>IF(S2492="","",COUNTIF($S$7:S2492,"該当２"))</f>
        <v/>
      </c>
      <c r="V2492" s="56" t="str">
        <f t="shared" si="426"/>
        <v/>
      </c>
      <c r="W2492" s="81" t="str">
        <f t="shared" si="427"/>
        <v/>
      </c>
      <c r="X2492" s="53" t="str">
        <f>IF(V2492="","",COUNTIF($V$7:V2492,"該当３"))</f>
        <v/>
      </c>
    </row>
    <row r="2493" spans="1:24">
      <c r="A2493" s="4">
        <v>2021205024</v>
      </c>
      <c r="B2493" s="237">
        <v>20</v>
      </c>
      <c r="C2493" s="238">
        <v>212</v>
      </c>
      <c r="D2493" s="239">
        <v>5</v>
      </c>
      <c r="E2493" s="238">
        <v>24</v>
      </c>
      <c r="F2493" s="7" t="s">
        <v>511</v>
      </c>
      <c r="G2493" s="7" t="s">
        <v>2367</v>
      </c>
      <c r="H2493" s="7" t="s">
        <v>2448</v>
      </c>
      <c r="I2493" s="7" t="s">
        <v>2469</v>
      </c>
      <c r="K2493" s="52" t="str">
        <f t="shared" si="428"/>
        <v/>
      </c>
      <c r="L2493" s="81" t="str">
        <f t="shared" si="429"/>
        <v/>
      </c>
      <c r="M2493" s="53" t="str">
        <f>IF(K2493="","",COUNTIF($K$7:K2493,"ﾘｽﾄ１"))</f>
        <v/>
      </c>
      <c r="N2493" s="53" t="str">
        <f t="shared" si="430"/>
        <v/>
      </c>
      <c r="O2493" s="54" t="str">
        <f t="shared" si="431"/>
        <v/>
      </c>
      <c r="P2493" s="53" t="str">
        <f t="shared" si="422"/>
        <v/>
      </c>
      <c r="Q2493" s="52" t="str">
        <f t="shared" si="423"/>
        <v/>
      </c>
      <c r="R2493" s="55" t="str">
        <f t="shared" si="424"/>
        <v/>
      </c>
      <c r="S2493" s="52" t="str">
        <f t="shared" si="432"/>
        <v/>
      </c>
      <c r="T2493" s="81" t="str">
        <f t="shared" si="425"/>
        <v/>
      </c>
      <c r="U2493" s="53" t="str">
        <f>IF(S2493="","",COUNTIF($S$7:S2493,"該当２"))</f>
        <v/>
      </c>
      <c r="V2493" s="56" t="str">
        <f t="shared" si="426"/>
        <v/>
      </c>
      <c r="W2493" s="81" t="str">
        <f t="shared" si="427"/>
        <v/>
      </c>
      <c r="X2493" s="53" t="str">
        <f>IF(V2493="","",COUNTIF($V$7:V2493,"該当３"))</f>
        <v/>
      </c>
    </row>
    <row r="2494" spans="1:24">
      <c r="A2494" s="4">
        <v>2021205025</v>
      </c>
      <c r="B2494" s="237">
        <v>20</v>
      </c>
      <c r="C2494" s="238">
        <v>212</v>
      </c>
      <c r="D2494" s="239">
        <v>5</v>
      </c>
      <c r="E2494" s="238">
        <v>25</v>
      </c>
      <c r="F2494" s="7" t="s">
        <v>511</v>
      </c>
      <c r="G2494" s="7" t="s">
        <v>2367</v>
      </c>
      <c r="H2494" s="7" t="s">
        <v>2448</v>
      </c>
      <c r="I2494" s="7" t="s">
        <v>2470</v>
      </c>
      <c r="K2494" s="52" t="str">
        <f t="shared" si="428"/>
        <v/>
      </c>
      <c r="L2494" s="81" t="str">
        <f t="shared" si="429"/>
        <v/>
      </c>
      <c r="M2494" s="53" t="str">
        <f>IF(K2494="","",COUNTIF($K$7:K2494,"ﾘｽﾄ１"))</f>
        <v/>
      </c>
      <c r="N2494" s="53" t="str">
        <f t="shared" si="430"/>
        <v/>
      </c>
      <c r="O2494" s="54" t="str">
        <f t="shared" si="431"/>
        <v/>
      </c>
      <c r="P2494" s="53" t="str">
        <f t="shared" si="422"/>
        <v/>
      </c>
      <c r="Q2494" s="52" t="str">
        <f t="shared" si="423"/>
        <v/>
      </c>
      <c r="R2494" s="55" t="str">
        <f t="shared" si="424"/>
        <v/>
      </c>
      <c r="S2494" s="52" t="str">
        <f t="shared" si="432"/>
        <v/>
      </c>
      <c r="T2494" s="81" t="str">
        <f t="shared" si="425"/>
        <v/>
      </c>
      <c r="U2494" s="53" t="str">
        <f>IF(S2494="","",COUNTIF($S$7:S2494,"該当２"))</f>
        <v/>
      </c>
      <c r="V2494" s="56" t="str">
        <f t="shared" si="426"/>
        <v/>
      </c>
      <c r="W2494" s="81" t="str">
        <f t="shared" si="427"/>
        <v/>
      </c>
      <c r="X2494" s="53" t="str">
        <f>IF(V2494="","",COUNTIF($V$7:V2494,"該当３"))</f>
        <v/>
      </c>
    </row>
    <row r="2495" spans="1:24">
      <c r="A2495" s="4">
        <v>2021205026</v>
      </c>
      <c r="B2495" s="237">
        <v>20</v>
      </c>
      <c r="C2495" s="238">
        <v>212</v>
      </c>
      <c r="D2495" s="239">
        <v>5</v>
      </c>
      <c r="E2495" s="238">
        <v>26</v>
      </c>
      <c r="F2495" s="7" t="s">
        <v>511</v>
      </c>
      <c r="G2495" s="7" t="s">
        <v>2367</v>
      </c>
      <c r="H2495" s="7" t="s">
        <v>2448</v>
      </c>
      <c r="I2495" s="7" t="s">
        <v>2471</v>
      </c>
      <c r="K2495" s="52" t="str">
        <f t="shared" si="428"/>
        <v/>
      </c>
      <c r="L2495" s="81" t="str">
        <f t="shared" si="429"/>
        <v/>
      </c>
      <c r="M2495" s="53" t="str">
        <f>IF(K2495="","",COUNTIF($K$7:K2495,"ﾘｽﾄ１"))</f>
        <v/>
      </c>
      <c r="N2495" s="53" t="str">
        <f t="shared" si="430"/>
        <v/>
      </c>
      <c r="O2495" s="54" t="str">
        <f t="shared" si="431"/>
        <v/>
      </c>
      <c r="P2495" s="53" t="str">
        <f t="shared" si="422"/>
        <v/>
      </c>
      <c r="Q2495" s="52" t="str">
        <f t="shared" si="423"/>
        <v/>
      </c>
      <c r="R2495" s="55" t="str">
        <f t="shared" si="424"/>
        <v/>
      </c>
      <c r="S2495" s="52" t="str">
        <f t="shared" si="432"/>
        <v/>
      </c>
      <c r="T2495" s="81" t="str">
        <f t="shared" si="425"/>
        <v/>
      </c>
      <c r="U2495" s="53" t="str">
        <f>IF(S2495="","",COUNTIF($S$7:S2495,"該当２"))</f>
        <v/>
      </c>
      <c r="V2495" s="56" t="str">
        <f t="shared" si="426"/>
        <v/>
      </c>
      <c r="W2495" s="81" t="str">
        <f t="shared" si="427"/>
        <v/>
      </c>
      <c r="X2495" s="53" t="str">
        <f>IF(V2495="","",COUNTIF($V$7:V2495,"該当３"))</f>
        <v/>
      </c>
    </row>
    <row r="2496" spans="1:24">
      <c r="A2496" s="4">
        <v>2021205027</v>
      </c>
      <c r="B2496" s="237">
        <v>20</v>
      </c>
      <c r="C2496" s="238">
        <v>212</v>
      </c>
      <c r="D2496" s="239">
        <v>5</v>
      </c>
      <c r="E2496" s="238">
        <v>27</v>
      </c>
      <c r="F2496" s="7" t="s">
        <v>511</v>
      </c>
      <c r="G2496" s="7" t="s">
        <v>2367</v>
      </c>
      <c r="H2496" s="7" t="s">
        <v>2448</v>
      </c>
      <c r="I2496" s="7" t="s">
        <v>2472</v>
      </c>
      <c r="K2496" s="52" t="str">
        <f t="shared" si="428"/>
        <v/>
      </c>
      <c r="L2496" s="81" t="str">
        <f t="shared" si="429"/>
        <v/>
      </c>
      <c r="M2496" s="53" t="str">
        <f>IF(K2496="","",COUNTIF($K$7:K2496,"ﾘｽﾄ１"))</f>
        <v/>
      </c>
      <c r="N2496" s="53" t="str">
        <f t="shared" si="430"/>
        <v/>
      </c>
      <c r="O2496" s="54" t="str">
        <f t="shared" si="431"/>
        <v/>
      </c>
      <c r="P2496" s="53" t="str">
        <f t="shared" si="422"/>
        <v/>
      </c>
      <c r="Q2496" s="52" t="str">
        <f t="shared" si="423"/>
        <v/>
      </c>
      <c r="R2496" s="55" t="str">
        <f t="shared" si="424"/>
        <v/>
      </c>
      <c r="S2496" s="52" t="str">
        <f t="shared" si="432"/>
        <v/>
      </c>
      <c r="T2496" s="81" t="str">
        <f t="shared" si="425"/>
        <v/>
      </c>
      <c r="U2496" s="53" t="str">
        <f>IF(S2496="","",COUNTIF($S$7:S2496,"該当２"))</f>
        <v/>
      </c>
      <c r="V2496" s="56" t="str">
        <f t="shared" si="426"/>
        <v/>
      </c>
      <c r="W2496" s="81" t="str">
        <f t="shared" si="427"/>
        <v/>
      </c>
      <c r="X2496" s="53" t="str">
        <f>IF(V2496="","",COUNTIF($V$7:V2496,"該当３"))</f>
        <v/>
      </c>
    </row>
    <row r="2497" spans="1:24">
      <c r="A2497" s="4">
        <v>2021205028</v>
      </c>
      <c r="B2497" s="237">
        <v>20</v>
      </c>
      <c r="C2497" s="238">
        <v>212</v>
      </c>
      <c r="D2497" s="239">
        <v>5</v>
      </c>
      <c r="E2497" s="238">
        <v>28</v>
      </c>
      <c r="F2497" s="7" t="s">
        <v>511</v>
      </c>
      <c r="G2497" s="7" t="s">
        <v>2367</v>
      </c>
      <c r="H2497" s="7" t="s">
        <v>2448</v>
      </c>
      <c r="I2497" s="7" t="s">
        <v>2473</v>
      </c>
      <c r="K2497" s="52" t="str">
        <f t="shared" si="428"/>
        <v/>
      </c>
      <c r="L2497" s="81" t="str">
        <f t="shared" si="429"/>
        <v/>
      </c>
      <c r="M2497" s="53" t="str">
        <f>IF(K2497="","",COUNTIF($K$7:K2497,"ﾘｽﾄ１"))</f>
        <v/>
      </c>
      <c r="N2497" s="53" t="str">
        <f t="shared" si="430"/>
        <v/>
      </c>
      <c r="O2497" s="54" t="str">
        <f t="shared" si="431"/>
        <v/>
      </c>
      <c r="P2497" s="53" t="str">
        <f t="shared" si="422"/>
        <v/>
      </c>
      <c r="Q2497" s="52" t="str">
        <f t="shared" si="423"/>
        <v/>
      </c>
      <c r="R2497" s="55" t="str">
        <f t="shared" si="424"/>
        <v/>
      </c>
      <c r="S2497" s="52" t="str">
        <f t="shared" si="432"/>
        <v/>
      </c>
      <c r="T2497" s="81" t="str">
        <f t="shared" si="425"/>
        <v/>
      </c>
      <c r="U2497" s="53" t="str">
        <f>IF(S2497="","",COUNTIF($S$7:S2497,"該当２"))</f>
        <v/>
      </c>
      <c r="V2497" s="56" t="str">
        <f t="shared" si="426"/>
        <v/>
      </c>
      <c r="W2497" s="81" t="str">
        <f t="shared" si="427"/>
        <v/>
      </c>
      <c r="X2497" s="53" t="str">
        <f>IF(V2497="","",COUNTIF($V$7:V2497,"該当３"))</f>
        <v/>
      </c>
    </row>
    <row r="2498" spans="1:24">
      <c r="A2498" s="4">
        <v>2021205029</v>
      </c>
      <c r="B2498" s="237">
        <v>20</v>
      </c>
      <c r="C2498" s="238">
        <v>212</v>
      </c>
      <c r="D2498" s="239">
        <v>5</v>
      </c>
      <c r="E2498" s="238">
        <v>29</v>
      </c>
      <c r="F2498" s="7" t="s">
        <v>511</v>
      </c>
      <c r="G2498" s="7" t="s">
        <v>2367</v>
      </c>
      <c r="H2498" s="7" t="s">
        <v>2448</v>
      </c>
      <c r="I2498" s="7" t="s">
        <v>2474</v>
      </c>
      <c r="K2498" s="52" t="str">
        <f t="shared" si="428"/>
        <v/>
      </c>
      <c r="L2498" s="81" t="str">
        <f t="shared" si="429"/>
        <v/>
      </c>
      <c r="M2498" s="53" t="str">
        <f>IF(K2498="","",COUNTIF($K$7:K2498,"ﾘｽﾄ１"))</f>
        <v/>
      </c>
      <c r="N2498" s="53" t="str">
        <f t="shared" si="430"/>
        <v/>
      </c>
      <c r="O2498" s="54" t="str">
        <f t="shared" si="431"/>
        <v/>
      </c>
      <c r="P2498" s="53" t="str">
        <f t="shared" si="422"/>
        <v/>
      </c>
      <c r="Q2498" s="52" t="str">
        <f t="shared" si="423"/>
        <v/>
      </c>
      <c r="R2498" s="55" t="str">
        <f t="shared" si="424"/>
        <v/>
      </c>
      <c r="S2498" s="52" t="str">
        <f t="shared" si="432"/>
        <v/>
      </c>
      <c r="T2498" s="81" t="str">
        <f t="shared" si="425"/>
        <v/>
      </c>
      <c r="U2498" s="53" t="str">
        <f>IF(S2498="","",COUNTIF($S$7:S2498,"該当２"))</f>
        <v/>
      </c>
      <c r="V2498" s="56" t="str">
        <f t="shared" si="426"/>
        <v/>
      </c>
      <c r="W2498" s="81" t="str">
        <f t="shared" si="427"/>
        <v/>
      </c>
      <c r="X2498" s="53" t="str">
        <f>IF(V2498="","",COUNTIF($V$7:V2498,"該当３"))</f>
        <v/>
      </c>
    </row>
    <row r="2499" spans="1:24">
      <c r="A2499" s="4">
        <v>2021205030</v>
      </c>
      <c r="B2499" s="237">
        <v>20</v>
      </c>
      <c r="C2499" s="238">
        <v>212</v>
      </c>
      <c r="D2499" s="239">
        <v>5</v>
      </c>
      <c r="E2499" s="238">
        <v>30</v>
      </c>
      <c r="F2499" s="7" t="s">
        <v>511</v>
      </c>
      <c r="G2499" s="7" t="s">
        <v>2367</v>
      </c>
      <c r="H2499" s="7" t="s">
        <v>2448</v>
      </c>
      <c r="I2499" s="7" t="s">
        <v>2475</v>
      </c>
      <c r="K2499" s="52" t="str">
        <f t="shared" si="428"/>
        <v/>
      </c>
      <c r="L2499" s="81" t="str">
        <f t="shared" si="429"/>
        <v/>
      </c>
      <c r="M2499" s="53" t="str">
        <f>IF(K2499="","",COUNTIF($K$7:K2499,"ﾘｽﾄ１"))</f>
        <v/>
      </c>
      <c r="N2499" s="53" t="str">
        <f t="shared" si="430"/>
        <v/>
      </c>
      <c r="O2499" s="54" t="str">
        <f t="shared" si="431"/>
        <v/>
      </c>
      <c r="P2499" s="53" t="str">
        <f t="shared" si="422"/>
        <v/>
      </c>
      <c r="Q2499" s="52" t="str">
        <f t="shared" si="423"/>
        <v/>
      </c>
      <c r="R2499" s="55" t="str">
        <f t="shared" si="424"/>
        <v/>
      </c>
      <c r="S2499" s="52" t="str">
        <f t="shared" si="432"/>
        <v/>
      </c>
      <c r="T2499" s="81" t="str">
        <f t="shared" si="425"/>
        <v/>
      </c>
      <c r="U2499" s="53" t="str">
        <f>IF(S2499="","",COUNTIF($S$7:S2499,"該当２"))</f>
        <v/>
      </c>
      <c r="V2499" s="56" t="str">
        <f t="shared" si="426"/>
        <v/>
      </c>
      <c r="W2499" s="81" t="str">
        <f t="shared" si="427"/>
        <v/>
      </c>
      <c r="X2499" s="53" t="str">
        <f>IF(V2499="","",COUNTIF($V$7:V2499,"該当３"))</f>
        <v/>
      </c>
    </row>
    <row r="2500" spans="1:24">
      <c r="A2500" s="4">
        <v>2021205031</v>
      </c>
      <c r="B2500" s="237">
        <v>20</v>
      </c>
      <c r="C2500" s="238">
        <v>212</v>
      </c>
      <c r="D2500" s="239">
        <v>5</v>
      </c>
      <c r="E2500" s="238">
        <v>31</v>
      </c>
      <c r="F2500" s="7" t="s">
        <v>511</v>
      </c>
      <c r="G2500" s="7" t="s">
        <v>2367</v>
      </c>
      <c r="H2500" s="7" t="s">
        <v>2448</v>
      </c>
      <c r="I2500" s="7" t="s">
        <v>2476</v>
      </c>
      <c r="K2500" s="52" t="str">
        <f t="shared" si="428"/>
        <v/>
      </c>
      <c r="L2500" s="81" t="str">
        <f t="shared" si="429"/>
        <v/>
      </c>
      <c r="M2500" s="53" t="str">
        <f>IF(K2500="","",COUNTIF($K$7:K2500,"ﾘｽﾄ１"))</f>
        <v/>
      </c>
      <c r="N2500" s="53" t="str">
        <f t="shared" si="430"/>
        <v/>
      </c>
      <c r="O2500" s="54" t="str">
        <f t="shared" si="431"/>
        <v/>
      </c>
      <c r="P2500" s="53" t="str">
        <f t="shared" si="422"/>
        <v/>
      </c>
      <c r="Q2500" s="52" t="str">
        <f t="shared" si="423"/>
        <v/>
      </c>
      <c r="R2500" s="55" t="str">
        <f t="shared" si="424"/>
        <v/>
      </c>
      <c r="S2500" s="52" t="str">
        <f t="shared" si="432"/>
        <v/>
      </c>
      <c r="T2500" s="81" t="str">
        <f t="shared" si="425"/>
        <v/>
      </c>
      <c r="U2500" s="53" t="str">
        <f>IF(S2500="","",COUNTIF($S$7:S2500,"該当２"))</f>
        <v/>
      </c>
      <c r="V2500" s="56" t="str">
        <f t="shared" si="426"/>
        <v/>
      </c>
      <c r="W2500" s="81" t="str">
        <f t="shared" si="427"/>
        <v/>
      </c>
      <c r="X2500" s="53" t="str">
        <f>IF(V2500="","",COUNTIF($V$7:V2500,"該当３"))</f>
        <v/>
      </c>
    </row>
    <row r="2501" spans="1:24">
      <c r="A2501" s="4">
        <v>2021205032</v>
      </c>
      <c r="B2501" s="237">
        <v>20</v>
      </c>
      <c r="C2501" s="238">
        <v>212</v>
      </c>
      <c r="D2501" s="239">
        <v>5</v>
      </c>
      <c r="E2501" s="238">
        <v>32</v>
      </c>
      <c r="F2501" s="7" t="s">
        <v>511</v>
      </c>
      <c r="G2501" s="7" t="s">
        <v>2367</v>
      </c>
      <c r="H2501" s="7" t="s">
        <v>2448</v>
      </c>
      <c r="I2501" s="7" t="s">
        <v>2477</v>
      </c>
      <c r="K2501" s="52" t="str">
        <f t="shared" si="428"/>
        <v/>
      </c>
      <c r="L2501" s="81" t="str">
        <f t="shared" si="429"/>
        <v/>
      </c>
      <c r="M2501" s="53" t="str">
        <f>IF(K2501="","",COUNTIF($K$7:K2501,"ﾘｽﾄ１"))</f>
        <v/>
      </c>
      <c r="N2501" s="53" t="str">
        <f t="shared" si="430"/>
        <v/>
      </c>
      <c r="O2501" s="54" t="str">
        <f t="shared" si="431"/>
        <v/>
      </c>
      <c r="P2501" s="53" t="str">
        <f t="shared" si="422"/>
        <v/>
      </c>
      <c r="Q2501" s="52" t="str">
        <f t="shared" si="423"/>
        <v/>
      </c>
      <c r="R2501" s="55" t="str">
        <f t="shared" si="424"/>
        <v/>
      </c>
      <c r="S2501" s="52" t="str">
        <f t="shared" si="432"/>
        <v/>
      </c>
      <c r="T2501" s="81" t="str">
        <f t="shared" si="425"/>
        <v/>
      </c>
      <c r="U2501" s="53" t="str">
        <f>IF(S2501="","",COUNTIF($S$7:S2501,"該当２"))</f>
        <v/>
      </c>
      <c r="V2501" s="56" t="str">
        <f t="shared" si="426"/>
        <v/>
      </c>
      <c r="W2501" s="81" t="str">
        <f t="shared" si="427"/>
        <v/>
      </c>
      <c r="X2501" s="53" t="str">
        <f>IF(V2501="","",COUNTIF($V$7:V2501,"該当３"))</f>
        <v/>
      </c>
    </row>
    <row r="2502" spans="1:24">
      <c r="A2502" s="4">
        <v>2021205033</v>
      </c>
      <c r="B2502" s="237">
        <v>20</v>
      </c>
      <c r="C2502" s="238">
        <v>212</v>
      </c>
      <c r="D2502" s="239">
        <v>5</v>
      </c>
      <c r="E2502" s="238">
        <v>33</v>
      </c>
      <c r="F2502" s="7" t="s">
        <v>511</v>
      </c>
      <c r="G2502" s="7" t="s">
        <v>2367</v>
      </c>
      <c r="H2502" s="7" t="s">
        <v>2448</v>
      </c>
      <c r="I2502" s="7" t="s">
        <v>2478</v>
      </c>
      <c r="K2502" s="52" t="str">
        <f t="shared" si="428"/>
        <v/>
      </c>
      <c r="L2502" s="81" t="str">
        <f t="shared" si="429"/>
        <v/>
      </c>
      <c r="M2502" s="53" t="str">
        <f>IF(K2502="","",COUNTIF($K$7:K2502,"ﾘｽﾄ１"))</f>
        <v/>
      </c>
      <c r="N2502" s="53" t="str">
        <f t="shared" si="430"/>
        <v/>
      </c>
      <c r="O2502" s="54" t="str">
        <f t="shared" si="431"/>
        <v/>
      </c>
      <c r="P2502" s="53" t="str">
        <f t="shared" si="422"/>
        <v/>
      </c>
      <c r="Q2502" s="52" t="str">
        <f t="shared" si="423"/>
        <v/>
      </c>
      <c r="R2502" s="55" t="str">
        <f t="shared" si="424"/>
        <v/>
      </c>
      <c r="S2502" s="52" t="str">
        <f t="shared" si="432"/>
        <v/>
      </c>
      <c r="T2502" s="81" t="str">
        <f t="shared" si="425"/>
        <v/>
      </c>
      <c r="U2502" s="53" t="str">
        <f>IF(S2502="","",COUNTIF($S$7:S2502,"該当２"))</f>
        <v/>
      </c>
      <c r="V2502" s="56" t="str">
        <f t="shared" si="426"/>
        <v/>
      </c>
      <c r="W2502" s="81" t="str">
        <f t="shared" si="427"/>
        <v/>
      </c>
      <c r="X2502" s="53" t="str">
        <f>IF(V2502="","",COUNTIF($V$7:V2502,"該当３"))</f>
        <v/>
      </c>
    </row>
    <row r="2503" spans="1:24">
      <c r="A2503" s="4">
        <v>2021205034</v>
      </c>
      <c r="B2503" s="237">
        <v>20</v>
      </c>
      <c r="C2503" s="238">
        <v>212</v>
      </c>
      <c r="D2503" s="239">
        <v>5</v>
      </c>
      <c r="E2503" s="238">
        <v>34</v>
      </c>
      <c r="F2503" s="7" t="s">
        <v>511</v>
      </c>
      <c r="G2503" s="7" t="s">
        <v>2367</v>
      </c>
      <c r="H2503" s="7" t="s">
        <v>2448</v>
      </c>
      <c r="I2503" s="7" t="s">
        <v>2479</v>
      </c>
      <c r="K2503" s="52" t="str">
        <f t="shared" si="428"/>
        <v/>
      </c>
      <c r="L2503" s="81" t="str">
        <f t="shared" si="429"/>
        <v/>
      </c>
      <c r="M2503" s="53" t="str">
        <f>IF(K2503="","",COUNTIF($K$7:K2503,"ﾘｽﾄ１"))</f>
        <v/>
      </c>
      <c r="N2503" s="53" t="str">
        <f t="shared" si="430"/>
        <v/>
      </c>
      <c r="O2503" s="54" t="str">
        <f t="shared" si="431"/>
        <v/>
      </c>
      <c r="P2503" s="53" t="str">
        <f t="shared" si="422"/>
        <v/>
      </c>
      <c r="Q2503" s="52" t="str">
        <f t="shared" si="423"/>
        <v/>
      </c>
      <c r="R2503" s="55" t="str">
        <f t="shared" si="424"/>
        <v/>
      </c>
      <c r="S2503" s="52" t="str">
        <f t="shared" si="432"/>
        <v/>
      </c>
      <c r="T2503" s="81" t="str">
        <f t="shared" si="425"/>
        <v/>
      </c>
      <c r="U2503" s="53" t="str">
        <f>IF(S2503="","",COUNTIF($S$7:S2503,"該当２"))</f>
        <v/>
      </c>
      <c r="V2503" s="56" t="str">
        <f t="shared" si="426"/>
        <v/>
      </c>
      <c r="W2503" s="81" t="str">
        <f t="shared" si="427"/>
        <v/>
      </c>
      <c r="X2503" s="53" t="str">
        <f>IF(V2503="","",COUNTIF($V$7:V2503,"該当３"))</f>
        <v/>
      </c>
    </row>
    <row r="2504" spans="1:24">
      <c r="A2504" s="4">
        <v>2021205035</v>
      </c>
      <c r="B2504" s="237">
        <v>20</v>
      </c>
      <c r="C2504" s="238">
        <v>212</v>
      </c>
      <c r="D2504" s="239">
        <v>5</v>
      </c>
      <c r="E2504" s="238">
        <v>35</v>
      </c>
      <c r="F2504" s="7" t="s">
        <v>511</v>
      </c>
      <c r="G2504" s="7" t="s">
        <v>2367</v>
      </c>
      <c r="H2504" s="7" t="s">
        <v>2448</v>
      </c>
      <c r="I2504" s="7" t="s">
        <v>2480</v>
      </c>
      <c r="K2504" s="52" t="str">
        <f t="shared" si="428"/>
        <v/>
      </c>
      <c r="L2504" s="81" t="str">
        <f t="shared" si="429"/>
        <v/>
      </c>
      <c r="M2504" s="53" t="str">
        <f>IF(K2504="","",COUNTIF($K$7:K2504,"ﾘｽﾄ１"))</f>
        <v/>
      </c>
      <c r="N2504" s="53" t="str">
        <f t="shared" si="430"/>
        <v/>
      </c>
      <c r="O2504" s="54" t="str">
        <f t="shared" si="431"/>
        <v/>
      </c>
      <c r="P2504" s="53" t="str">
        <f t="shared" si="422"/>
        <v/>
      </c>
      <c r="Q2504" s="52" t="str">
        <f t="shared" si="423"/>
        <v/>
      </c>
      <c r="R2504" s="55" t="str">
        <f t="shared" si="424"/>
        <v/>
      </c>
      <c r="S2504" s="52" t="str">
        <f t="shared" si="432"/>
        <v/>
      </c>
      <c r="T2504" s="81" t="str">
        <f t="shared" si="425"/>
        <v/>
      </c>
      <c r="U2504" s="53" t="str">
        <f>IF(S2504="","",COUNTIF($S$7:S2504,"該当２"))</f>
        <v/>
      </c>
      <c r="V2504" s="56" t="str">
        <f t="shared" si="426"/>
        <v/>
      </c>
      <c r="W2504" s="81" t="str">
        <f t="shared" si="427"/>
        <v/>
      </c>
      <c r="X2504" s="53" t="str">
        <f>IF(V2504="","",COUNTIF($V$7:V2504,"該当３"))</f>
        <v/>
      </c>
    </row>
    <row r="2505" spans="1:24">
      <c r="A2505" s="4">
        <v>2021205036</v>
      </c>
      <c r="B2505" s="237">
        <v>20</v>
      </c>
      <c r="C2505" s="238">
        <v>212</v>
      </c>
      <c r="D2505" s="239">
        <v>5</v>
      </c>
      <c r="E2505" s="238">
        <v>36</v>
      </c>
      <c r="F2505" s="7" t="s">
        <v>511</v>
      </c>
      <c r="G2505" s="7" t="s">
        <v>2367</v>
      </c>
      <c r="H2505" s="7" t="s">
        <v>2448</v>
      </c>
      <c r="I2505" s="7" t="s">
        <v>2481</v>
      </c>
      <c r="K2505" s="52" t="str">
        <f t="shared" si="428"/>
        <v/>
      </c>
      <c r="L2505" s="81" t="str">
        <f t="shared" si="429"/>
        <v/>
      </c>
      <c r="M2505" s="53" t="str">
        <f>IF(K2505="","",COUNTIF($K$7:K2505,"ﾘｽﾄ１"))</f>
        <v/>
      </c>
      <c r="N2505" s="53" t="str">
        <f t="shared" si="430"/>
        <v/>
      </c>
      <c r="O2505" s="54" t="str">
        <f t="shared" si="431"/>
        <v/>
      </c>
      <c r="P2505" s="53" t="str">
        <f t="shared" si="422"/>
        <v/>
      </c>
      <c r="Q2505" s="52" t="str">
        <f t="shared" si="423"/>
        <v/>
      </c>
      <c r="R2505" s="55" t="str">
        <f t="shared" si="424"/>
        <v/>
      </c>
      <c r="S2505" s="52" t="str">
        <f t="shared" si="432"/>
        <v/>
      </c>
      <c r="T2505" s="81" t="str">
        <f t="shared" si="425"/>
        <v/>
      </c>
      <c r="U2505" s="53" t="str">
        <f>IF(S2505="","",COUNTIF($S$7:S2505,"該当２"))</f>
        <v/>
      </c>
      <c r="V2505" s="56" t="str">
        <f t="shared" si="426"/>
        <v/>
      </c>
      <c r="W2505" s="81" t="str">
        <f t="shared" si="427"/>
        <v/>
      </c>
      <c r="X2505" s="53" t="str">
        <f>IF(V2505="","",COUNTIF($V$7:V2505,"該当３"))</f>
        <v/>
      </c>
    </row>
    <row r="2506" spans="1:24">
      <c r="A2506" s="4">
        <v>2021205037</v>
      </c>
      <c r="B2506" s="237">
        <v>20</v>
      </c>
      <c r="C2506" s="238">
        <v>212</v>
      </c>
      <c r="D2506" s="239">
        <v>5</v>
      </c>
      <c r="E2506" s="238">
        <v>37</v>
      </c>
      <c r="F2506" s="7" t="s">
        <v>511</v>
      </c>
      <c r="G2506" s="7" t="s">
        <v>2367</v>
      </c>
      <c r="H2506" s="7" t="s">
        <v>2448</v>
      </c>
      <c r="I2506" s="7" t="s">
        <v>2482</v>
      </c>
      <c r="K2506" s="52" t="str">
        <f t="shared" si="428"/>
        <v/>
      </c>
      <c r="L2506" s="81" t="str">
        <f t="shared" si="429"/>
        <v/>
      </c>
      <c r="M2506" s="53" t="str">
        <f>IF(K2506="","",COUNTIF($K$7:K2506,"ﾘｽﾄ１"))</f>
        <v/>
      </c>
      <c r="N2506" s="53" t="str">
        <f t="shared" si="430"/>
        <v/>
      </c>
      <c r="O2506" s="54" t="str">
        <f t="shared" si="431"/>
        <v/>
      </c>
      <c r="P2506" s="53" t="str">
        <f t="shared" ref="P2506:P2569" si="433">IF(O2506="該当１",G2506,"")</f>
        <v/>
      </c>
      <c r="Q2506" s="52" t="str">
        <f t="shared" ref="Q2506:Q2569" si="434">IF(O2506="該当１","ﾘｽﾄ2","")</f>
        <v/>
      </c>
      <c r="R2506" s="55" t="str">
        <f t="shared" ref="R2506:R2569" si="435">IF(Q2506="ﾘｽﾄ2",H2506,"")</f>
        <v/>
      </c>
      <c r="S2506" s="52" t="str">
        <f t="shared" si="432"/>
        <v/>
      </c>
      <c r="T2506" s="81" t="str">
        <f t="shared" ref="T2506:T2569" si="436">IF(S2506="該当２",H2506,"")</f>
        <v/>
      </c>
      <c r="U2506" s="53" t="str">
        <f>IF(S2506="","",COUNTIF($S$7:S2506,"該当２"))</f>
        <v/>
      </c>
      <c r="V2506" s="56" t="str">
        <f t="shared" ref="V2506:V2569" si="437">IF(AND($S$2=H2506,E2506&gt;0,E2506&lt;998),"該当３","")</f>
        <v/>
      </c>
      <c r="W2506" s="81" t="str">
        <f t="shared" ref="W2506:W2569" si="438">IF(V2506="該当３",I2506,"")</f>
        <v/>
      </c>
      <c r="X2506" s="53" t="str">
        <f>IF(V2506="","",COUNTIF($V$7:V2506,"該当３"))</f>
        <v/>
      </c>
    </row>
    <row r="2507" spans="1:24">
      <c r="A2507" s="4">
        <v>2021206000</v>
      </c>
      <c r="B2507" s="237">
        <v>20</v>
      </c>
      <c r="C2507" s="238">
        <v>212</v>
      </c>
      <c r="D2507" s="239">
        <v>6</v>
      </c>
      <c r="E2507" s="238">
        <v>0</v>
      </c>
      <c r="F2507" s="7" t="s">
        <v>511</v>
      </c>
      <c r="G2507" s="7" t="s">
        <v>2367</v>
      </c>
      <c r="H2507" s="7" t="s">
        <v>2483</v>
      </c>
      <c r="K2507" s="52" t="str">
        <f t="shared" ref="K2507:K2570" si="439">IF(AND($C2507&gt;0,$H2507=""),"ﾘｽﾄ１","")</f>
        <v/>
      </c>
      <c r="L2507" s="81" t="str">
        <f t="shared" ref="L2507:L2570" si="440">IF(K2507="ﾘｽﾄ１",G2507,"")</f>
        <v/>
      </c>
      <c r="M2507" s="53" t="str">
        <f>IF(K2507="","",COUNTIF($K$7:K2507,"ﾘｽﾄ１"))</f>
        <v/>
      </c>
      <c r="N2507" s="53" t="str">
        <f t="shared" ref="N2507:N2570" si="441">IF(AND(D2507=0,E2507&gt;0),"同一区","")</f>
        <v/>
      </c>
      <c r="O2507" s="54" t="str">
        <f t="shared" ref="O2507:O2570" si="442">IF(AND(EXACT($K$2,G2507),H2507&gt;0),"該当１","")</f>
        <v/>
      </c>
      <c r="P2507" s="53" t="str">
        <f t="shared" si="433"/>
        <v/>
      </c>
      <c r="Q2507" s="52" t="str">
        <f t="shared" si="434"/>
        <v/>
      </c>
      <c r="R2507" s="55" t="str">
        <f t="shared" si="435"/>
        <v/>
      </c>
      <c r="S2507" s="52" t="str">
        <f t="shared" ref="S2507:S2570" si="443">IF(AND(Q2507="ﾘｽﾄ2",OR(I2507=0,AND(N2507="同一区",E2507=1))),"該当２","")</f>
        <v/>
      </c>
      <c r="T2507" s="81" t="str">
        <f t="shared" si="436"/>
        <v/>
      </c>
      <c r="U2507" s="53" t="str">
        <f>IF(S2507="","",COUNTIF($S$7:S2507,"該当２"))</f>
        <v/>
      </c>
      <c r="V2507" s="56" t="str">
        <f t="shared" si="437"/>
        <v/>
      </c>
      <c r="W2507" s="81" t="str">
        <f t="shared" si="438"/>
        <v/>
      </c>
      <c r="X2507" s="53" t="str">
        <f>IF(V2507="","",COUNTIF($V$7:V2507,"該当３"))</f>
        <v/>
      </c>
    </row>
    <row r="2508" spans="1:24">
      <c r="A2508" s="4">
        <v>2021206001</v>
      </c>
      <c r="B2508" s="237">
        <v>20</v>
      </c>
      <c r="C2508" s="238">
        <v>212</v>
      </c>
      <c r="D2508" s="239">
        <v>6</v>
      </c>
      <c r="E2508" s="238">
        <v>1</v>
      </c>
      <c r="F2508" s="7" t="s">
        <v>511</v>
      </c>
      <c r="G2508" s="7" t="s">
        <v>2367</v>
      </c>
      <c r="H2508" s="7" t="s">
        <v>2483</v>
      </c>
      <c r="I2508" s="7" t="s">
        <v>468</v>
      </c>
      <c r="K2508" s="52" t="str">
        <f t="shared" si="439"/>
        <v/>
      </c>
      <c r="L2508" s="81" t="str">
        <f t="shared" si="440"/>
        <v/>
      </c>
      <c r="M2508" s="53" t="str">
        <f>IF(K2508="","",COUNTIF($K$7:K2508,"ﾘｽﾄ１"))</f>
        <v/>
      </c>
      <c r="N2508" s="53" t="str">
        <f t="shared" si="441"/>
        <v/>
      </c>
      <c r="O2508" s="54" t="str">
        <f t="shared" si="442"/>
        <v/>
      </c>
      <c r="P2508" s="53" t="str">
        <f t="shared" si="433"/>
        <v/>
      </c>
      <c r="Q2508" s="52" t="str">
        <f t="shared" si="434"/>
        <v/>
      </c>
      <c r="R2508" s="55" t="str">
        <f t="shared" si="435"/>
        <v/>
      </c>
      <c r="S2508" s="52" t="str">
        <f t="shared" si="443"/>
        <v/>
      </c>
      <c r="T2508" s="81" t="str">
        <f t="shared" si="436"/>
        <v/>
      </c>
      <c r="U2508" s="53" t="str">
        <f>IF(S2508="","",COUNTIF($S$7:S2508,"該当２"))</f>
        <v/>
      </c>
      <c r="V2508" s="56" t="str">
        <f t="shared" si="437"/>
        <v/>
      </c>
      <c r="W2508" s="81" t="str">
        <f t="shared" si="438"/>
        <v/>
      </c>
      <c r="X2508" s="53" t="str">
        <f>IF(V2508="","",COUNTIF($V$7:V2508,"該当３"))</f>
        <v/>
      </c>
    </row>
    <row r="2509" spans="1:24">
      <c r="A2509" s="4">
        <v>2021207000</v>
      </c>
      <c r="B2509" s="237">
        <v>20</v>
      </c>
      <c r="C2509" s="238">
        <v>212</v>
      </c>
      <c r="D2509" s="239">
        <v>7</v>
      </c>
      <c r="E2509" s="238">
        <v>0</v>
      </c>
      <c r="F2509" s="7" t="s">
        <v>511</v>
      </c>
      <c r="G2509" s="7" t="s">
        <v>2367</v>
      </c>
      <c r="H2509" s="7" t="s">
        <v>2484</v>
      </c>
      <c r="K2509" s="52" t="str">
        <f t="shared" si="439"/>
        <v/>
      </c>
      <c r="L2509" s="81" t="str">
        <f t="shared" si="440"/>
        <v/>
      </c>
      <c r="M2509" s="53" t="str">
        <f>IF(K2509="","",COUNTIF($K$7:K2509,"ﾘｽﾄ１"))</f>
        <v/>
      </c>
      <c r="N2509" s="53" t="str">
        <f t="shared" si="441"/>
        <v/>
      </c>
      <c r="O2509" s="54" t="str">
        <f t="shared" si="442"/>
        <v/>
      </c>
      <c r="P2509" s="53" t="str">
        <f t="shared" si="433"/>
        <v/>
      </c>
      <c r="Q2509" s="52" t="str">
        <f t="shared" si="434"/>
        <v/>
      </c>
      <c r="R2509" s="55" t="str">
        <f t="shared" si="435"/>
        <v/>
      </c>
      <c r="S2509" s="52" t="str">
        <f t="shared" si="443"/>
        <v/>
      </c>
      <c r="T2509" s="81" t="str">
        <f t="shared" si="436"/>
        <v/>
      </c>
      <c r="U2509" s="53" t="str">
        <f>IF(S2509="","",COUNTIF($S$7:S2509,"該当２"))</f>
        <v/>
      </c>
      <c r="V2509" s="56" t="str">
        <f t="shared" si="437"/>
        <v/>
      </c>
      <c r="W2509" s="81" t="str">
        <f t="shared" si="438"/>
        <v/>
      </c>
      <c r="X2509" s="53" t="str">
        <f>IF(V2509="","",COUNTIF($V$7:V2509,"該当３"))</f>
        <v/>
      </c>
    </row>
    <row r="2510" spans="1:24">
      <c r="A2510" s="4">
        <v>2021207001</v>
      </c>
      <c r="B2510" s="237">
        <v>20</v>
      </c>
      <c r="C2510" s="238">
        <v>212</v>
      </c>
      <c r="D2510" s="239">
        <v>7</v>
      </c>
      <c r="E2510" s="238">
        <v>1</v>
      </c>
      <c r="F2510" s="7" t="s">
        <v>511</v>
      </c>
      <c r="G2510" s="7" t="s">
        <v>2367</v>
      </c>
      <c r="H2510" s="7" t="s">
        <v>2484</v>
      </c>
      <c r="I2510" s="7" t="s">
        <v>2485</v>
      </c>
      <c r="K2510" s="52" t="str">
        <f t="shared" si="439"/>
        <v/>
      </c>
      <c r="L2510" s="81" t="str">
        <f t="shared" si="440"/>
        <v/>
      </c>
      <c r="M2510" s="53" t="str">
        <f>IF(K2510="","",COUNTIF($K$7:K2510,"ﾘｽﾄ１"))</f>
        <v/>
      </c>
      <c r="N2510" s="53" t="str">
        <f t="shared" si="441"/>
        <v/>
      </c>
      <c r="O2510" s="54" t="str">
        <f t="shared" si="442"/>
        <v/>
      </c>
      <c r="P2510" s="53" t="str">
        <f t="shared" si="433"/>
        <v/>
      </c>
      <c r="Q2510" s="52" t="str">
        <f t="shared" si="434"/>
        <v/>
      </c>
      <c r="R2510" s="55" t="str">
        <f t="shared" si="435"/>
        <v/>
      </c>
      <c r="S2510" s="52" t="str">
        <f t="shared" si="443"/>
        <v/>
      </c>
      <c r="T2510" s="81" t="str">
        <f t="shared" si="436"/>
        <v/>
      </c>
      <c r="U2510" s="53" t="str">
        <f>IF(S2510="","",COUNTIF($S$7:S2510,"該当２"))</f>
        <v/>
      </c>
      <c r="V2510" s="56" t="str">
        <f t="shared" si="437"/>
        <v/>
      </c>
      <c r="W2510" s="81" t="str">
        <f t="shared" si="438"/>
        <v/>
      </c>
      <c r="X2510" s="53" t="str">
        <f>IF(V2510="","",COUNTIF($V$7:V2510,"該当３"))</f>
        <v/>
      </c>
    </row>
    <row r="2511" spans="1:24">
      <c r="A2511" s="4">
        <v>2021207002</v>
      </c>
      <c r="B2511" s="237">
        <v>20</v>
      </c>
      <c r="C2511" s="238">
        <v>212</v>
      </c>
      <c r="D2511" s="239">
        <v>7</v>
      </c>
      <c r="E2511" s="238">
        <v>2</v>
      </c>
      <c r="F2511" s="7" t="s">
        <v>511</v>
      </c>
      <c r="G2511" s="7" t="s">
        <v>2367</v>
      </c>
      <c r="H2511" s="7" t="s">
        <v>2484</v>
      </c>
      <c r="I2511" s="7" t="s">
        <v>5</v>
      </c>
      <c r="K2511" s="52" t="str">
        <f t="shared" si="439"/>
        <v/>
      </c>
      <c r="L2511" s="81" t="str">
        <f t="shared" si="440"/>
        <v/>
      </c>
      <c r="M2511" s="53" t="str">
        <f>IF(K2511="","",COUNTIF($K$7:K2511,"ﾘｽﾄ１"))</f>
        <v/>
      </c>
      <c r="N2511" s="53" t="str">
        <f t="shared" si="441"/>
        <v/>
      </c>
      <c r="O2511" s="54" t="str">
        <f t="shared" si="442"/>
        <v/>
      </c>
      <c r="P2511" s="53" t="str">
        <f t="shared" si="433"/>
        <v/>
      </c>
      <c r="Q2511" s="52" t="str">
        <f t="shared" si="434"/>
        <v/>
      </c>
      <c r="R2511" s="55" t="str">
        <f t="shared" si="435"/>
        <v/>
      </c>
      <c r="S2511" s="52" t="str">
        <f t="shared" si="443"/>
        <v/>
      </c>
      <c r="T2511" s="81" t="str">
        <f t="shared" si="436"/>
        <v/>
      </c>
      <c r="U2511" s="53" t="str">
        <f>IF(S2511="","",COUNTIF($S$7:S2511,"該当２"))</f>
        <v/>
      </c>
      <c r="V2511" s="56" t="str">
        <f t="shared" si="437"/>
        <v/>
      </c>
      <c r="W2511" s="81" t="str">
        <f t="shared" si="438"/>
        <v/>
      </c>
      <c r="X2511" s="53" t="str">
        <f>IF(V2511="","",COUNTIF($V$7:V2511,"該当３"))</f>
        <v/>
      </c>
    </row>
    <row r="2512" spans="1:24">
      <c r="A2512" s="4">
        <v>2021207003</v>
      </c>
      <c r="B2512" s="237">
        <v>20</v>
      </c>
      <c r="C2512" s="238">
        <v>212</v>
      </c>
      <c r="D2512" s="239">
        <v>7</v>
      </c>
      <c r="E2512" s="238">
        <v>3</v>
      </c>
      <c r="F2512" s="7" t="s">
        <v>511</v>
      </c>
      <c r="G2512" s="7" t="s">
        <v>2367</v>
      </c>
      <c r="H2512" s="7" t="s">
        <v>2484</v>
      </c>
      <c r="I2512" s="7" t="s">
        <v>740</v>
      </c>
      <c r="K2512" s="52" t="str">
        <f t="shared" si="439"/>
        <v/>
      </c>
      <c r="L2512" s="81" t="str">
        <f t="shared" si="440"/>
        <v/>
      </c>
      <c r="M2512" s="53" t="str">
        <f>IF(K2512="","",COUNTIF($K$7:K2512,"ﾘｽﾄ１"))</f>
        <v/>
      </c>
      <c r="N2512" s="53" t="str">
        <f t="shared" si="441"/>
        <v/>
      </c>
      <c r="O2512" s="54" t="str">
        <f t="shared" si="442"/>
        <v/>
      </c>
      <c r="P2512" s="53" t="str">
        <f t="shared" si="433"/>
        <v/>
      </c>
      <c r="Q2512" s="52" t="str">
        <f t="shared" si="434"/>
        <v/>
      </c>
      <c r="R2512" s="55" t="str">
        <f t="shared" si="435"/>
        <v/>
      </c>
      <c r="S2512" s="52" t="str">
        <f t="shared" si="443"/>
        <v/>
      </c>
      <c r="T2512" s="81" t="str">
        <f t="shared" si="436"/>
        <v/>
      </c>
      <c r="U2512" s="53" t="str">
        <f>IF(S2512="","",COUNTIF($S$7:S2512,"該当２"))</f>
        <v/>
      </c>
      <c r="V2512" s="56" t="str">
        <f t="shared" si="437"/>
        <v/>
      </c>
      <c r="W2512" s="81" t="str">
        <f t="shared" si="438"/>
        <v/>
      </c>
      <c r="X2512" s="53" t="str">
        <f>IF(V2512="","",COUNTIF($V$7:V2512,"該当３"))</f>
        <v/>
      </c>
    </row>
    <row r="2513" spans="1:24">
      <c r="A2513" s="4">
        <v>2021207004</v>
      </c>
      <c r="B2513" s="237">
        <v>20</v>
      </c>
      <c r="C2513" s="238">
        <v>212</v>
      </c>
      <c r="D2513" s="239">
        <v>7</v>
      </c>
      <c r="E2513" s="238">
        <v>4</v>
      </c>
      <c r="F2513" s="7" t="s">
        <v>511</v>
      </c>
      <c r="G2513" s="7" t="s">
        <v>2367</v>
      </c>
      <c r="H2513" s="7" t="s">
        <v>2484</v>
      </c>
      <c r="I2513" s="7" t="s">
        <v>447</v>
      </c>
      <c r="K2513" s="52" t="str">
        <f t="shared" si="439"/>
        <v/>
      </c>
      <c r="L2513" s="81" t="str">
        <f t="shared" si="440"/>
        <v/>
      </c>
      <c r="M2513" s="53" t="str">
        <f>IF(K2513="","",COUNTIF($K$7:K2513,"ﾘｽﾄ１"))</f>
        <v/>
      </c>
      <c r="N2513" s="53" t="str">
        <f t="shared" si="441"/>
        <v/>
      </c>
      <c r="O2513" s="54" t="str">
        <f t="shared" si="442"/>
        <v/>
      </c>
      <c r="P2513" s="53" t="str">
        <f t="shared" si="433"/>
        <v/>
      </c>
      <c r="Q2513" s="52" t="str">
        <f t="shared" si="434"/>
        <v/>
      </c>
      <c r="R2513" s="55" t="str">
        <f t="shared" si="435"/>
        <v/>
      </c>
      <c r="S2513" s="52" t="str">
        <f t="shared" si="443"/>
        <v/>
      </c>
      <c r="T2513" s="81" t="str">
        <f t="shared" si="436"/>
        <v/>
      </c>
      <c r="U2513" s="53" t="str">
        <f>IF(S2513="","",COUNTIF($S$7:S2513,"該当２"))</f>
        <v/>
      </c>
      <c r="V2513" s="56" t="str">
        <f t="shared" si="437"/>
        <v/>
      </c>
      <c r="W2513" s="81" t="str">
        <f t="shared" si="438"/>
        <v/>
      </c>
      <c r="X2513" s="53" t="str">
        <f>IF(V2513="","",COUNTIF($V$7:V2513,"該当３"))</f>
        <v/>
      </c>
    </row>
    <row r="2514" spans="1:24">
      <c r="A2514" s="4">
        <v>2021207005</v>
      </c>
      <c r="B2514" s="237">
        <v>20</v>
      </c>
      <c r="C2514" s="238">
        <v>212</v>
      </c>
      <c r="D2514" s="239">
        <v>7</v>
      </c>
      <c r="E2514" s="238">
        <v>5</v>
      </c>
      <c r="F2514" s="7" t="s">
        <v>511</v>
      </c>
      <c r="G2514" s="7" t="s">
        <v>2367</v>
      </c>
      <c r="H2514" s="7" t="s">
        <v>2484</v>
      </c>
      <c r="I2514" s="7" t="s">
        <v>2486</v>
      </c>
      <c r="K2514" s="52" t="str">
        <f t="shared" si="439"/>
        <v/>
      </c>
      <c r="L2514" s="81" t="str">
        <f t="shared" si="440"/>
        <v/>
      </c>
      <c r="M2514" s="53" t="str">
        <f>IF(K2514="","",COUNTIF($K$7:K2514,"ﾘｽﾄ１"))</f>
        <v/>
      </c>
      <c r="N2514" s="53" t="str">
        <f t="shared" si="441"/>
        <v/>
      </c>
      <c r="O2514" s="54" t="str">
        <f t="shared" si="442"/>
        <v/>
      </c>
      <c r="P2514" s="53" t="str">
        <f t="shared" si="433"/>
        <v/>
      </c>
      <c r="Q2514" s="52" t="str">
        <f t="shared" si="434"/>
        <v/>
      </c>
      <c r="R2514" s="55" t="str">
        <f t="shared" si="435"/>
        <v/>
      </c>
      <c r="S2514" s="52" t="str">
        <f t="shared" si="443"/>
        <v/>
      </c>
      <c r="T2514" s="81" t="str">
        <f t="shared" si="436"/>
        <v/>
      </c>
      <c r="U2514" s="53" t="str">
        <f>IF(S2514="","",COUNTIF($S$7:S2514,"該当２"))</f>
        <v/>
      </c>
      <c r="V2514" s="56" t="str">
        <f t="shared" si="437"/>
        <v/>
      </c>
      <c r="W2514" s="81" t="str">
        <f t="shared" si="438"/>
        <v/>
      </c>
      <c r="X2514" s="53" t="str">
        <f>IF(V2514="","",COUNTIF($V$7:V2514,"該当３"))</f>
        <v/>
      </c>
    </row>
    <row r="2515" spans="1:24">
      <c r="A2515" s="4">
        <v>2021207006</v>
      </c>
      <c r="B2515" s="237">
        <v>20</v>
      </c>
      <c r="C2515" s="238">
        <v>212</v>
      </c>
      <c r="D2515" s="239">
        <v>7</v>
      </c>
      <c r="E2515" s="238">
        <v>6</v>
      </c>
      <c r="F2515" s="7" t="s">
        <v>511</v>
      </c>
      <c r="G2515" s="7" t="s">
        <v>2367</v>
      </c>
      <c r="H2515" s="7" t="s">
        <v>2484</v>
      </c>
      <c r="I2515" s="7" t="s">
        <v>868</v>
      </c>
      <c r="K2515" s="52" t="str">
        <f t="shared" si="439"/>
        <v/>
      </c>
      <c r="L2515" s="81" t="str">
        <f t="shared" si="440"/>
        <v/>
      </c>
      <c r="M2515" s="53" t="str">
        <f>IF(K2515="","",COUNTIF($K$7:K2515,"ﾘｽﾄ１"))</f>
        <v/>
      </c>
      <c r="N2515" s="53" t="str">
        <f t="shared" si="441"/>
        <v/>
      </c>
      <c r="O2515" s="54" t="str">
        <f t="shared" si="442"/>
        <v/>
      </c>
      <c r="P2515" s="53" t="str">
        <f t="shared" si="433"/>
        <v/>
      </c>
      <c r="Q2515" s="52" t="str">
        <f t="shared" si="434"/>
        <v/>
      </c>
      <c r="R2515" s="55" t="str">
        <f t="shared" si="435"/>
        <v/>
      </c>
      <c r="S2515" s="52" t="str">
        <f t="shared" si="443"/>
        <v/>
      </c>
      <c r="T2515" s="81" t="str">
        <f t="shared" si="436"/>
        <v/>
      </c>
      <c r="U2515" s="53" t="str">
        <f>IF(S2515="","",COUNTIF($S$7:S2515,"該当２"))</f>
        <v/>
      </c>
      <c r="V2515" s="56" t="str">
        <f t="shared" si="437"/>
        <v/>
      </c>
      <c r="W2515" s="81" t="str">
        <f t="shared" si="438"/>
        <v/>
      </c>
      <c r="X2515" s="53" t="str">
        <f>IF(V2515="","",COUNTIF($V$7:V2515,"該当３"))</f>
        <v/>
      </c>
    </row>
    <row r="2516" spans="1:24">
      <c r="A2516" s="4">
        <v>2021207007</v>
      </c>
      <c r="B2516" s="237">
        <v>20</v>
      </c>
      <c r="C2516" s="238">
        <v>212</v>
      </c>
      <c r="D2516" s="239">
        <v>7</v>
      </c>
      <c r="E2516" s="238">
        <v>7</v>
      </c>
      <c r="F2516" s="7" t="s">
        <v>511</v>
      </c>
      <c r="G2516" s="7" t="s">
        <v>2367</v>
      </c>
      <c r="H2516" s="7" t="s">
        <v>2484</v>
      </c>
      <c r="I2516" s="7" t="s">
        <v>364</v>
      </c>
      <c r="K2516" s="52" t="str">
        <f t="shared" si="439"/>
        <v/>
      </c>
      <c r="L2516" s="81" t="str">
        <f t="shared" si="440"/>
        <v/>
      </c>
      <c r="M2516" s="53" t="str">
        <f>IF(K2516="","",COUNTIF($K$7:K2516,"ﾘｽﾄ１"))</f>
        <v/>
      </c>
      <c r="N2516" s="53" t="str">
        <f t="shared" si="441"/>
        <v/>
      </c>
      <c r="O2516" s="54" t="str">
        <f t="shared" si="442"/>
        <v/>
      </c>
      <c r="P2516" s="53" t="str">
        <f t="shared" si="433"/>
        <v/>
      </c>
      <c r="Q2516" s="52" t="str">
        <f t="shared" si="434"/>
        <v/>
      </c>
      <c r="R2516" s="55" t="str">
        <f t="shared" si="435"/>
        <v/>
      </c>
      <c r="S2516" s="52" t="str">
        <f t="shared" si="443"/>
        <v/>
      </c>
      <c r="T2516" s="81" t="str">
        <f t="shared" si="436"/>
        <v/>
      </c>
      <c r="U2516" s="53" t="str">
        <f>IF(S2516="","",COUNTIF($S$7:S2516,"該当２"))</f>
        <v/>
      </c>
      <c r="V2516" s="56" t="str">
        <f t="shared" si="437"/>
        <v/>
      </c>
      <c r="W2516" s="81" t="str">
        <f t="shared" si="438"/>
        <v/>
      </c>
      <c r="X2516" s="53" t="str">
        <f>IF(V2516="","",COUNTIF($V$7:V2516,"該当３"))</f>
        <v/>
      </c>
    </row>
    <row r="2517" spans="1:24">
      <c r="A2517" s="4">
        <v>2021207008</v>
      </c>
      <c r="B2517" s="237">
        <v>20</v>
      </c>
      <c r="C2517" s="238">
        <v>212</v>
      </c>
      <c r="D2517" s="239">
        <v>7</v>
      </c>
      <c r="E2517" s="238">
        <v>8</v>
      </c>
      <c r="F2517" s="7" t="s">
        <v>511</v>
      </c>
      <c r="G2517" s="7" t="s">
        <v>2367</v>
      </c>
      <c r="H2517" s="7" t="s">
        <v>2484</v>
      </c>
      <c r="I2517" s="7" t="s">
        <v>2487</v>
      </c>
      <c r="K2517" s="52" t="str">
        <f t="shared" si="439"/>
        <v/>
      </c>
      <c r="L2517" s="81" t="str">
        <f t="shared" si="440"/>
        <v/>
      </c>
      <c r="M2517" s="53" t="str">
        <f>IF(K2517="","",COUNTIF($K$7:K2517,"ﾘｽﾄ１"))</f>
        <v/>
      </c>
      <c r="N2517" s="53" t="str">
        <f t="shared" si="441"/>
        <v/>
      </c>
      <c r="O2517" s="54" t="str">
        <f t="shared" si="442"/>
        <v/>
      </c>
      <c r="P2517" s="53" t="str">
        <f t="shared" si="433"/>
        <v/>
      </c>
      <c r="Q2517" s="52" t="str">
        <f t="shared" si="434"/>
        <v/>
      </c>
      <c r="R2517" s="55" t="str">
        <f t="shared" si="435"/>
        <v/>
      </c>
      <c r="S2517" s="52" t="str">
        <f t="shared" si="443"/>
        <v/>
      </c>
      <c r="T2517" s="81" t="str">
        <f t="shared" si="436"/>
        <v/>
      </c>
      <c r="U2517" s="53" t="str">
        <f>IF(S2517="","",COUNTIF($S$7:S2517,"該当２"))</f>
        <v/>
      </c>
      <c r="V2517" s="56" t="str">
        <f t="shared" si="437"/>
        <v/>
      </c>
      <c r="W2517" s="81" t="str">
        <f t="shared" si="438"/>
        <v/>
      </c>
      <c r="X2517" s="53" t="str">
        <f>IF(V2517="","",COUNTIF($V$7:V2517,"該当３"))</f>
        <v/>
      </c>
    </row>
    <row r="2518" spans="1:24">
      <c r="A2518" s="4">
        <v>2021207009</v>
      </c>
      <c r="B2518" s="237">
        <v>20</v>
      </c>
      <c r="C2518" s="238">
        <v>212</v>
      </c>
      <c r="D2518" s="239">
        <v>7</v>
      </c>
      <c r="E2518" s="238">
        <v>9</v>
      </c>
      <c r="F2518" s="7" t="s">
        <v>511</v>
      </c>
      <c r="G2518" s="7" t="s">
        <v>2367</v>
      </c>
      <c r="H2518" s="7" t="s">
        <v>2484</v>
      </c>
      <c r="I2518" s="7" t="s">
        <v>2488</v>
      </c>
      <c r="K2518" s="52" t="str">
        <f t="shared" si="439"/>
        <v/>
      </c>
      <c r="L2518" s="81" t="str">
        <f t="shared" si="440"/>
        <v/>
      </c>
      <c r="M2518" s="53" t="str">
        <f>IF(K2518="","",COUNTIF($K$7:K2518,"ﾘｽﾄ１"))</f>
        <v/>
      </c>
      <c r="N2518" s="53" t="str">
        <f t="shared" si="441"/>
        <v/>
      </c>
      <c r="O2518" s="54" t="str">
        <f t="shared" si="442"/>
        <v/>
      </c>
      <c r="P2518" s="53" t="str">
        <f t="shared" si="433"/>
        <v/>
      </c>
      <c r="Q2518" s="52" t="str">
        <f t="shared" si="434"/>
        <v/>
      </c>
      <c r="R2518" s="55" t="str">
        <f t="shared" si="435"/>
        <v/>
      </c>
      <c r="S2518" s="52" t="str">
        <f t="shared" si="443"/>
        <v/>
      </c>
      <c r="T2518" s="81" t="str">
        <f t="shared" si="436"/>
        <v/>
      </c>
      <c r="U2518" s="53" t="str">
        <f>IF(S2518="","",COUNTIF($S$7:S2518,"該当２"))</f>
        <v/>
      </c>
      <c r="V2518" s="56" t="str">
        <f t="shared" si="437"/>
        <v/>
      </c>
      <c r="W2518" s="81" t="str">
        <f t="shared" si="438"/>
        <v/>
      </c>
      <c r="X2518" s="53" t="str">
        <f>IF(V2518="","",COUNTIF($V$7:V2518,"該当３"))</f>
        <v/>
      </c>
    </row>
    <row r="2519" spans="1:24">
      <c r="A2519" s="4">
        <v>2021207010</v>
      </c>
      <c r="B2519" s="237">
        <v>20</v>
      </c>
      <c r="C2519" s="238">
        <v>212</v>
      </c>
      <c r="D2519" s="239">
        <v>7</v>
      </c>
      <c r="E2519" s="238">
        <v>10</v>
      </c>
      <c r="F2519" s="7" t="s">
        <v>511</v>
      </c>
      <c r="G2519" s="7" t="s">
        <v>2367</v>
      </c>
      <c r="H2519" s="7" t="s">
        <v>2484</v>
      </c>
      <c r="I2519" s="7" t="s">
        <v>2489</v>
      </c>
      <c r="K2519" s="52" t="str">
        <f t="shared" si="439"/>
        <v/>
      </c>
      <c r="L2519" s="81" t="str">
        <f t="shared" si="440"/>
        <v/>
      </c>
      <c r="M2519" s="53" t="str">
        <f>IF(K2519="","",COUNTIF($K$7:K2519,"ﾘｽﾄ１"))</f>
        <v/>
      </c>
      <c r="N2519" s="53" t="str">
        <f t="shared" si="441"/>
        <v/>
      </c>
      <c r="O2519" s="54" t="str">
        <f t="shared" si="442"/>
        <v/>
      </c>
      <c r="P2519" s="53" t="str">
        <f t="shared" si="433"/>
        <v/>
      </c>
      <c r="Q2519" s="52" t="str">
        <f t="shared" si="434"/>
        <v/>
      </c>
      <c r="R2519" s="55" t="str">
        <f t="shared" si="435"/>
        <v/>
      </c>
      <c r="S2519" s="52" t="str">
        <f t="shared" si="443"/>
        <v/>
      </c>
      <c r="T2519" s="81" t="str">
        <f t="shared" si="436"/>
        <v/>
      </c>
      <c r="U2519" s="53" t="str">
        <f>IF(S2519="","",COUNTIF($S$7:S2519,"該当２"))</f>
        <v/>
      </c>
      <c r="V2519" s="56" t="str">
        <f t="shared" si="437"/>
        <v/>
      </c>
      <c r="W2519" s="81" t="str">
        <f t="shared" si="438"/>
        <v/>
      </c>
      <c r="X2519" s="53" t="str">
        <f>IF(V2519="","",COUNTIF($V$7:V2519,"該当３"))</f>
        <v/>
      </c>
    </row>
    <row r="2520" spans="1:24">
      <c r="A2520" s="4">
        <v>2021207011</v>
      </c>
      <c r="B2520" s="237">
        <v>20</v>
      </c>
      <c r="C2520" s="238">
        <v>212</v>
      </c>
      <c r="D2520" s="239">
        <v>7</v>
      </c>
      <c r="E2520" s="238">
        <v>11</v>
      </c>
      <c r="F2520" s="7" t="s">
        <v>511</v>
      </c>
      <c r="G2520" s="7" t="s">
        <v>2367</v>
      </c>
      <c r="H2520" s="7" t="s">
        <v>2484</v>
      </c>
      <c r="I2520" s="7" t="s">
        <v>2490</v>
      </c>
      <c r="K2520" s="52" t="str">
        <f t="shared" si="439"/>
        <v/>
      </c>
      <c r="L2520" s="81" t="str">
        <f t="shared" si="440"/>
        <v/>
      </c>
      <c r="M2520" s="53" t="str">
        <f>IF(K2520="","",COUNTIF($K$7:K2520,"ﾘｽﾄ１"))</f>
        <v/>
      </c>
      <c r="N2520" s="53" t="str">
        <f t="shared" si="441"/>
        <v/>
      </c>
      <c r="O2520" s="54" t="str">
        <f t="shared" si="442"/>
        <v/>
      </c>
      <c r="P2520" s="53" t="str">
        <f t="shared" si="433"/>
        <v/>
      </c>
      <c r="Q2520" s="52" t="str">
        <f t="shared" si="434"/>
        <v/>
      </c>
      <c r="R2520" s="55" t="str">
        <f t="shared" si="435"/>
        <v/>
      </c>
      <c r="S2520" s="52" t="str">
        <f t="shared" si="443"/>
        <v/>
      </c>
      <c r="T2520" s="81" t="str">
        <f t="shared" si="436"/>
        <v/>
      </c>
      <c r="U2520" s="53" t="str">
        <f>IF(S2520="","",COUNTIF($S$7:S2520,"該当２"))</f>
        <v/>
      </c>
      <c r="V2520" s="56" t="str">
        <f t="shared" si="437"/>
        <v/>
      </c>
      <c r="W2520" s="81" t="str">
        <f t="shared" si="438"/>
        <v/>
      </c>
      <c r="X2520" s="53" t="str">
        <f>IF(V2520="","",COUNTIF($V$7:V2520,"該当３"))</f>
        <v/>
      </c>
    </row>
    <row r="2521" spans="1:24">
      <c r="A2521" s="4">
        <v>2021207012</v>
      </c>
      <c r="B2521" s="237">
        <v>20</v>
      </c>
      <c r="C2521" s="238">
        <v>212</v>
      </c>
      <c r="D2521" s="239">
        <v>7</v>
      </c>
      <c r="E2521" s="238">
        <v>12</v>
      </c>
      <c r="F2521" s="7" t="s">
        <v>511</v>
      </c>
      <c r="G2521" s="7" t="s">
        <v>2367</v>
      </c>
      <c r="H2521" s="7" t="s">
        <v>2484</v>
      </c>
      <c r="I2521" s="7" t="s">
        <v>2491</v>
      </c>
      <c r="K2521" s="52" t="str">
        <f t="shared" si="439"/>
        <v/>
      </c>
      <c r="L2521" s="81" t="str">
        <f t="shared" si="440"/>
        <v/>
      </c>
      <c r="M2521" s="53" t="str">
        <f>IF(K2521="","",COUNTIF($K$7:K2521,"ﾘｽﾄ１"))</f>
        <v/>
      </c>
      <c r="N2521" s="53" t="str">
        <f t="shared" si="441"/>
        <v/>
      </c>
      <c r="O2521" s="54" t="str">
        <f t="shared" si="442"/>
        <v/>
      </c>
      <c r="P2521" s="53" t="str">
        <f t="shared" si="433"/>
        <v/>
      </c>
      <c r="Q2521" s="52" t="str">
        <f t="shared" si="434"/>
        <v/>
      </c>
      <c r="R2521" s="55" t="str">
        <f t="shared" si="435"/>
        <v/>
      </c>
      <c r="S2521" s="52" t="str">
        <f t="shared" si="443"/>
        <v/>
      </c>
      <c r="T2521" s="81" t="str">
        <f t="shared" si="436"/>
        <v/>
      </c>
      <c r="U2521" s="53" t="str">
        <f>IF(S2521="","",COUNTIF($S$7:S2521,"該当２"))</f>
        <v/>
      </c>
      <c r="V2521" s="56" t="str">
        <f t="shared" si="437"/>
        <v/>
      </c>
      <c r="W2521" s="81" t="str">
        <f t="shared" si="438"/>
        <v/>
      </c>
      <c r="X2521" s="53" t="str">
        <f>IF(V2521="","",COUNTIF($V$7:V2521,"該当３"))</f>
        <v/>
      </c>
    </row>
    <row r="2522" spans="1:24">
      <c r="A2522" s="4">
        <v>2021207013</v>
      </c>
      <c r="B2522" s="237">
        <v>20</v>
      </c>
      <c r="C2522" s="238">
        <v>212</v>
      </c>
      <c r="D2522" s="239">
        <v>7</v>
      </c>
      <c r="E2522" s="238">
        <v>13</v>
      </c>
      <c r="F2522" s="7" t="s">
        <v>511</v>
      </c>
      <c r="G2522" s="7" t="s">
        <v>2367</v>
      </c>
      <c r="H2522" s="7" t="s">
        <v>2484</v>
      </c>
      <c r="I2522" s="7" t="s">
        <v>2492</v>
      </c>
      <c r="K2522" s="52" t="str">
        <f t="shared" si="439"/>
        <v/>
      </c>
      <c r="L2522" s="81" t="str">
        <f t="shared" si="440"/>
        <v/>
      </c>
      <c r="M2522" s="53" t="str">
        <f>IF(K2522="","",COUNTIF($K$7:K2522,"ﾘｽﾄ１"))</f>
        <v/>
      </c>
      <c r="N2522" s="53" t="str">
        <f t="shared" si="441"/>
        <v/>
      </c>
      <c r="O2522" s="54" t="str">
        <f t="shared" si="442"/>
        <v/>
      </c>
      <c r="P2522" s="53" t="str">
        <f t="shared" si="433"/>
        <v/>
      </c>
      <c r="Q2522" s="52" t="str">
        <f t="shared" si="434"/>
        <v/>
      </c>
      <c r="R2522" s="55" t="str">
        <f t="shared" si="435"/>
        <v/>
      </c>
      <c r="S2522" s="52" t="str">
        <f t="shared" si="443"/>
        <v/>
      </c>
      <c r="T2522" s="81" t="str">
        <f t="shared" si="436"/>
        <v/>
      </c>
      <c r="U2522" s="53" t="str">
        <f>IF(S2522="","",COUNTIF($S$7:S2522,"該当２"))</f>
        <v/>
      </c>
      <c r="V2522" s="56" t="str">
        <f t="shared" si="437"/>
        <v/>
      </c>
      <c r="W2522" s="81" t="str">
        <f t="shared" si="438"/>
        <v/>
      </c>
      <c r="X2522" s="53" t="str">
        <f>IF(V2522="","",COUNTIF($V$7:V2522,"該当３"))</f>
        <v/>
      </c>
    </row>
    <row r="2523" spans="1:24">
      <c r="A2523" s="4">
        <v>2021207014</v>
      </c>
      <c r="B2523" s="237">
        <v>20</v>
      </c>
      <c r="C2523" s="238">
        <v>212</v>
      </c>
      <c r="D2523" s="239">
        <v>7</v>
      </c>
      <c r="E2523" s="238">
        <v>14</v>
      </c>
      <c r="F2523" s="7" t="s">
        <v>511</v>
      </c>
      <c r="G2523" s="7" t="s">
        <v>2367</v>
      </c>
      <c r="H2523" s="7" t="s">
        <v>2484</v>
      </c>
      <c r="I2523" s="7" t="s">
        <v>2474</v>
      </c>
      <c r="K2523" s="52" t="str">
        <f t="shared" si="439"/>
        <v/>
      </c>
      <c r="L2523" s="81" t="str">
        <f t="shared" si="440"/>
        <v/>
      </c>
      <c r="M2523" s="53" t="str">
        <f>IF(K2523="","",COUNTIF($K$7:K2523,"ﾘｽﾄ１"))</f>
        <v/>
      </c>
      <c r="N2523" s="53" t="str">
        <f t="shared" si="441"/>
        <v/>
      </c>
      <c r="O2523" s="54" t="str">
        <f t="shared" si="442"/>
        <v/>
      </c>
      <c r="P2523" s="53" t="str">
        <f t="shared" si="433"/>
        <v/>
      </c>
      <c r="Q2523" s="52" t="str">
        <f t="shared" si="434"/>
        <v/>
      </c>
      <c r="R2523" s="55" t="str">
        <f t="shared" si="435"/>
        <v/>
      </c>
      <c r="S2523" s="52" t="str">
        <f t="shared" si="443"/>
        <v/>
      </c>
      <c r="T2523" s="81" t="str">
        <f t="shared" si="436"/>
        <v/>
      </c>
      <c r="U2523" s="53" t="str">
        <f>IF(S2523="","",COUNTIF($S$7:S2523,"該当２"))</f>
        <v/>
      </c>
      <c r="V2523" s="56" t="str">
        <f t="shared" si="437"/>
        <v/>
      </c>
      <c r="W2523" s="81" t="str">
        <f t="shared" si="438"/>
        <v/>
      </c>
      <c r="X2523" s="53" t="str">
        <f>IF(V2523="","",COUNTIF($V$7:V2523,"該当３"))</f>
        <v/>
      </c>
    </row>
    <row r="2524" spans="1:24">
      <c r="A2524" s="4">
        <v>2021207015</v>
      </c>
      <c r="B2524" s="237">
        <v>20</v>
      </c>
      <c r="C2524" s="238">
        <v>212</v>
      </c>
      <c r="D2524" s="239">
        <v>7</v>
      </c>
      <c r="E2524" s="238">
        <v>15</v>
      </c>
      <c r="F2524" s="7" t="s">
        <v>511</v>
      </c>
      <c r="G2524" s="7" t="s">
        <v>2367</v>
      </c>
      <c r="H2524" s="7" t="s">
        <v>2484</v>
      </c>
      <c r="I2524" s="7" t="s">
        <v>2493</v>
      </c>
      <c r="K2524" s="52" t="str">
        <f t="shared" si="439"/>
        <v/>
      </c>
      <c r="L2524" s="81" t="str">
        <f t="shared" si="440"/>
        <v/>
      </c>
      <c r="M2524" s="53" t="str">
        <f>IF(K2524="","",COUNTIF($K$7:K2524,"ﾘｽﾄ１"))</f>
        <v/>
      </c>
      <c r="N2524" s="53" t="str">
        <f t="shared" si="441"/>
        <v/>
      </c>
      <c r="O2524" s="54" t="str">
        <f t="shared" si="442"/>
        <v/>
      </c>
      <c r="P2524" s="53" t="str">
        <f t="shared" si="433"/>
        <v/>
      </c>
      <c r="Q2524" s="52" t="str">
        <f t="shared" si="434"/>
        <v/>
      </c>
      <c r="R2524" s="55" t="str">
        <f t="shared" si="435"/>
        <v/>
      </c>
      <c r="S2524" s="52" t="str">
        <f t="shared" si="443"/>
        <v/>
      </c>
      <c r="T2524" s="81" t="str">
        <f t="shared" si="436"/>
        <v/>
      </c>
      <c r="U2524" s="53" t="str">
        <f>IF(S2524="","",COUNTIF($S$7:S2524,"該当２"))</f>
        <v/>
      </c>
      <c r="V2524" s="56" t="str">
        <f t="shared" si="437"/>
        <v/>
      </c>
      <c r="W2524" s="81" t="str">
        <f t="shared" si="438"/>
        <v/>
      </c>
      <c r="X2524" s="53" t="str">
        <f>IF(V2524="","",COUNTIF($V$7:V2524,"該当３"))</f>
        <v/>
      </c>
    </row>
    <row r="2525" spans="1:24">
      <c r="A2525" s="4">
        <v>2021207016</v>
      </c>
      <c r="B2525" s="237">
        <v>20</v>
      </c>
      <c r="C2525" s="238">
        <v>212</v>
      </c>
      <c r="D2525" s="239">
        <v>7</v>
      </c>
      <c r="E2525" s="238">
        <v>16</v>
      </c>
      <c r="F2525" s="7" t="s">
        <v>511</v>
      </c>
      <c r="G2525" s="7" t="s">
        <v>2367</v>
      </c>
      <c r="H2525" s="7" t="s">
        <v>2484</v>
      </c>
      <c r="I2525" s="7" t="s">
        <v>1338</v>
      </c>
      <c r="K2525" s="52" t="str">
        <f t="shared" si="439"/>
        <v/>
      </c>
      <c r="L2525" s="81" t="str">
        <f t="shared" si="440"/>
        <v/>
      </c>
      <c r="M2525" s="53" t="str">
        <f>IF(K2525="","",COUNTIF($K$7:K2525,"ﾘｽﾄ１"))</f>
        <v/>
      </c>
      <c r="N2525" s="53" t="str">
        <f t="shared" si="441"/>
        <v/>
      </c>
      <c r="O2525" s="54" t="str">
        <f t="shared" si="442"/>
        <v/>
      </c>
      <c r="P2525" s="53" t="str">
        <f t="shared" si="433"/>
        <v/>
      </c>
      <c r="Q2525" s="52" t="str">
        <f t="shared" si="434"/>
        <v/>
      </c>
      <c r="R2525" s="55" t="str">
        <f t="shared" si="435"/>
        <v/>
      </c>
      <c r="S2525" s="52" t="str">
        <f t="shared" si="443"/>
        <v/>
      </c>
      <c r="T2525" s="81" t="str">
        <f t="shared" si="436"/>
        <v/>
      </c>
      <c r="U2525" s="53" t="str">
        <f>IF(S2525="","",COUNTIF($S$7:S2525,"該当２"))</f>
        <v/>
      </c>
      <c r="V2525" s="56" t="str">
        <f t="shared" si="437"/>
        <v/>
      </c>
      <c r="W2525" s="81" t="str">
        <f t="shared" si="438"/>
        <v/>
      </c>
      <c r="X2525" s="53" t="str">
        <f>IF(V2525="","",COUNTIF($V$7:V2525,"該当３"))</f>
        <v/>
      </c>
    </row>
    <row r="2526" spans="1:24">
      <c r="A2526" s="4">
        <v>2021207017</v>
      </c>
      <c r="B2526" s="237">
        <v>20</v>
      </c>
      <c r="C2526" s="238">
        <v>212</v>
      </c>
      <c r="D2526" s="239">
        <v>7</v>
      </c>
      <c r="E2526" s="238">
        <v>17</v>
      </c>
      <c r="F2526" s="7" t="s">
        <v>511</v>
      </c>
      <c r="G2526" s="7" t="s">
        <v>2367</v>
      </c>
      <c r="H2526" s="7" t="s">
        <v>2484</v>
      </c>
      <c r="I2526" s="7" t="s">
        <v>2494</v>
      </c>
      <c r="K2526" s="52" t="str">
        <f t="shared" si="439"/>
        <v/>
      </c>
      <c r="L2526" s="81" t="str">
        <f t="shared" si="440"/>
        <v/>
      </c>
      <c r="M2526" s="53" t="str">
        <f>IF(K2526="","",COUNTIF($K$7:K2526,"ﾘｽﾄ１"))</f>
        <v/>
      </c>
      <c r="N2526" s="53" t="str">
        <f t="shared" si="441"/>
        <v/>
      </c>
      <c r="O2526" s="54" t="str">
        <f t="shared" si="442"/>
        <v/>
      </c>
      <c r="P2526" s="53" t="str">
        <f t="shared" si="433"/>
        <v/>
      </c>
      <c r="Q2526" s="52" t="str">
        <f t="shared" si="434"/>
        <v/>
      </c>
      <c r="R2526" s="55" t="str">
        <f t="shared" si="435"/>
        <v/>
      </c>
      <c r="S2526" s="52" t="str">
        <f t="shared" si="443"/>
        <v/>
      </c>
      <c r="T2526" s="81" t="str">
        <f t="shared" si="436"/>
        <v/>
      </c>
      <c r="U2526" s="53" t="str">
        <f>IF(S2526="","",COUNTIF($S$7:S2526,"該当２"))</f>
        <v/>
      </c>
      <c r="V2526" s="56" t="str">
        <f t="shared" si="437"/>
        <v/>
      </c>
      <c r="W2526" s="81" t="str">
        <f t="shared" si="438"/>
        <v/>
      </c>
      <c r="X2526" s="53" t="str">
        <f>IF(V2526="","",COUNTIF($V$7:V2526,"該当３"))</f>
        <v/>
      </c>
    </row>
    <row r="2527" spans="1:24">
      <c r="A2527" s="4">
        <v>2021207018</v>
      </c>
      <c r="B2527" s="237">
        <v>20</v>
      </c>
      <c r="C2527" s="238">
        <v>212</v>
      </c>
      <c r="D2527" s="239">
        <v>7</v>
      </c>
      <c r="E2527" s="238">
        <v>18</v>
      </c>
      <c r="F2527" s="7" t="s">
        <v>511</v>
      </c>
      <c r="G2527" s="7" t="s">
        <v>2367</v>
      </c>
      <c r="H2527" s="7" t="s">
        <v>2484</v>
      </c>
      <c r="I2527" s="7" t="s">
        <v>2351</v>
      </c>
      <c r="K2527" s="52" t="str">
        <f t="shared" si="439"/>
        <v/>
      </c>
      <c r="L2527" s="81" t="str">
        <f t="shared" si="440"/>
        <v/>
      </c>
      <c r="M2527" s="53" t="str">
        <f>IF(K2527="","",COUNTIF($K$7:K2527,"ﾘｽﾄ１"))</f>
        <v/>
      </c>
      <c r="N2527" s="53" t="str">
        <f t="shared" si="441"/>
        <v/>
      </c>
      <c r="O2527" s="54" t="str">
        <f t="shared" si="442"/>
        <v/>
      </c>
      <c r="P2527" s="53" t="str">
        <f t="shared" si="433"/>
        <v/>
      </c>
      <c r="Q2527" s="52" t="str">
        <f t="shared" si="434"/>
        <v/>
      </c>
      <c r="R2527" s="55" t="str">
        <f t="shared" si="435"/>
        <v/>
      </c>
      <c r="S2527" s="52" t="str">
        <f t="shared" si="443"/>
        <v/>
      </c>
      <c r="T2527" s="81" t="str">
        <f t="shared" si="436"/>
        <v/>
      </c>
      <c r="U2527" s="53" t="str">
        <f>IF(S2527="","",COUNTIF($S$7:S2527,"該当２"))</f>
        <v/>
      </c>
      <c r="V2527" s="56" t="str">
        <f t="shared" si="437"/>
        <v/>
      </c>
      <c r="W2527" s="81" t="str">
        <f t="shared" si="438"/>
        <v/>
      </c>
      <c r="X2527" s="53" t="str">
        <f>IF(V2527="","",COUNTIF($V$7:V2527,"該当３"))</f>
        <v/>
      </c>
    </row>
    <row r="2528" spans="1:24">
      <c r="A2528" s="4">
        <v>2021207019</v>
      </c>
      <c r="B2528" s="237">
        <v>20</v>
      </c>
      <c r="C2528" s="238">
        <v>212</v>
      </c>
      <c r="D2528" s="239">
        <v>7</v>
      </c>
      <c r="E2528" s="238">
        <v>19</v>
      </c>
      <c r="F2528" s="7" t="s">
        <v>511</v>
      </c>
      <c r="G2528" s="7" t="s">
        <v>2367</v>
      </c>
      <c r="H2528" s="7" t="s">
        <v>2484</v>
      </c>
      <c r="I2528" s="7" t="s">
        <v>402</v>
      </c>
      <c r="K2528" s="52" t="str">
        <f t="shared" si="439"/>
        <v/>
      </c>
      <c r="L2528" s="81" t="str">
        <f t="shared" si="440"/>
        <v/>
      </c>
      <c r="M2528" s="53" t="str">
        <f>IF(K2528="","",COUNTIF($K$7:K2528,"ﾘｽﾄ１"))</f>
        <v/>
      </c>
      <c r="N2528" s="53" t="str">
        <f t="shared" si="441"/>
        <v/>
      </c>
      <c r="O2528" s="54" t="str">
        <f t="shared" si="442"/>
        <v/>
      </c>
      <c r="P2528" s="53" t="str">
        <f t="shared" si="433"/>
        <v/>
      </c>
      <c r="Q2528" s="52" t="str">
        <f t="shared" si="434"/>
        <v/>
      </c>
      <c r="R2528" s="55" t="str">
        <f t="shared" si="435"/>
        <v/>
      </c>
      <c r="S2528" s="52" t="str">
        <f t="shared" si="443"/>
        <v/>
      </c>
      <c r="T2528" s="81" t="str">
        <f t="shared" si="436"/>
        <v/>
      </c>
      <c r="U2528" s="53" t="str">
        <f>IF(S2528="","",COUNTIF($S$7:S2528,"該当２"))</f>
        <v/>
      </c>
      <c r="V2528" s="56" t="str">
        <f t="shared" si="437"/>
        <v/>
      </c>
      <c r="W2528" s="81" t="str">
        <f t="shared" si="438"/>
        <v/>
      </c>
      <c r="X2528" s="53" t="str">
        <f>IF(V2528="","",COUNTIF($V$7:V2528,"該当３"))</f>
        <v/>
      </c>
    </row>
    <row r="2529" spans="1:24">
      <c r="A2529" s="4">
        <v>2021207020</v>
      </c>
      <c r="B2529" s="237">
        <v>20</v>
      </c>
      <c r="C2529" s="238">
        <v>212</v>
      </c>
      <c r="D2529" s="239">
        <v>7</v>
      </c>
      <c r="E2529" s="238">
        <v>20</v>
      </c>
      <c r="F2529" s="7" t="s">
        <v>511</v>
      </c>
      <c r="G2529" s="7" t="s">
        <v>2367</v>
      </c>
      <c r="H2529" s="7" t="s">
        <v>2484</v>
      </c>
      <c r="I2529" s="7" t="s">
        <v>2495</v>
      </c>
      <c r="K2529" s="52" t="str">
        <f t="shared" si="439"/>
        <v/>
      </c>
      <c r="L2529" s="81" t="str">
        <f t="shared" si="440"/>
        <v/>
      </c>
      <c r="M2529" s="53" t="str">
        <f>IF(K2529="","",COUNTIF($K$7:K2529,"ﾘｽﾄ１"))</f>
        <v/>
      </c>
      <c r="N2529" s="53" t="str">
        <f t="shared" si="441"/>
        <v/>
      </c>
      <c r="O2529" s="54" t="str">
        <f t="shared" si="442"/>
        <v/>
      </c>
      <c r="P2529" s="53" t="str">
        <f t="shared" si="433"/>
        <v/>
      </c>
      <c r="Q2529" s="52" t="str">
        <f t="shared" si="434"/>
        <v/>
      </c>
      <c r="R2529" s="55" t="str">
        <f t="shared" si="435"/>
        <v/>
      </c>
      <c r="S2529" s="52" t="str">
        <f t="shared" si="443"/>
        <v/>
      </c>
      <c r="T2529" s="81" t="str">
        <f t="shared" si="436"/>
        <v/>
      </c>
      <c r="U2529" s="53" t="str">
        <f>IF(S2529="","",COUNTIF($S$7:S2529,"該当２"))</f>
        <v/>
      </c>
      <c r="V2529" s="56" t="str">
        <f t="shared" si="437"/>
        <v/>
      </c>
      <c r="W2529" s="81" t="str">
        <f t="shared" si="438"/>
        <v/>
      </c>
      <c r="X2529" s="53" t="str">
        <f>IF(V2529="","",COUNTIF($V$7:V2529,"該当３"))</f>
        <v/>
      </c>
    </row>
    <row r="2530" spans="1:24">
      <c r="A2530" s="4">
        <v>2021207021</v>
      </c>
      <c r="B2530" s="237">
        <v>20</v>
      </c>
      <c r="C2530" s="238">
        <v>212</v>
      </c>
      <c r="D2530" s="239">
        <v>7</v>
      </c>
      <c r="E2530" s="238">
        <v>21</v>
      </c>
      <c r="F2530" s="7" t="s">
        <v>511</v>
      </c>
      <c r="G2530" s="7" t="s">
        <v>2367</v>
      </c>
      <c r="H2530" s="7" t="s">
        <v>2484</v>
      </c>
      <c r="I2530" s="7" t="s">
        <v>2496</v>
      </c>
      <c r="K2530" s="52" t="str">
        <f t="shared" si="439"/>
        <v/>
      </c>
      <c r="L2530" s="81" t="str">
        <f t="shared" si="440"/>
        <v/>
      </c>
      <c r="M2530" s="53" t="str">
        <f>IF(K2530="","",COUNTIF($K$7:K2530,"ﾘｽﾄ１"))</f>
        <v/>
      </c>
      <c r="N2530" s="53" t="str">
        <f t="shared" si="441"/>
        <v/>
      </c>
      <c r="O2530" s="54" t="str">
        <f t="shared" si="442"/>
        <v/>
      </c>
      <c r="P2530" s="53" t="str">
        <f t="shared" si="433"/>
        <v/>
      </c>
      <c r="Q2530" s="52" t="str">
        <f t="shared" si="434"/>
        <v/>
      </c>
      <c r="R2530" s="55" t="str">
        <f t="shared" si="435"/>
        <v/>
      </c>
      <c r="S2530" s="52" t="str">
        <f t="shared" si="443"/>
        <v/>
      </c>
      <c r="T2530" s="81" t="str">
        <f t="shared" si="436"/>
        <v/>
      </c>
      <c r="U2530" s="53" t="str">
        <f>IF(S2530="","",COUNTIF($S$7:S2530,"該当２"))</f>
        <v/>
      </c>
      <c r="V2530" s="56" t="str">
        <f t="shared" si="437"/>
        <v/>
      </c>
      <c r="W2530" s="81" t="str">
        <f t="shared" si="438"/>
        <v/>
      </c>
      <c r="X2530" s="53" t="str">
        <f>IF(V2530="","",COUNTIF($V$7:V2530,"該当３"))</f>
        <v/>
      </c>
    </row>
    <row r="2531" spans="1:24">
      <c r="A2531" s="4">
        <v>2021207022</v>
      </c>
      <c r="B2531" s="237">
        <v>20</v>
      </c>
      <c r="C2531" s="238">
        <v>212</v>
      </c>
      <c r="D2531" s="239">
        <v>7</v>
      </c>
      <c r="E2531" s="238">
        <v>22</v>
      </c>
      <c r="F2531" s="7" t="s">
        <v>511</v>
      </c>
      <c r="G2531" s="7" t="s">
        <v>2367</v>
      </c>
      <c r="H2531" s="7" t="s">
        <v>2484</v>
      </c>
      <c r="I2531" s="7" t="s">
        <v>2497</v>
      </c>
      <c r="K2531" s="52" t="str">
        <f t="shared" si="439"/>
        <v/>
      </c>
      <c r="L2531" s="81" t="str">
        <f t="shared" si="440"/>
        <v/>
      </c>
      <c r="M2531" s="53" t="str">
        <f>IF(K2531="","",COUNTIF($K$7:K2531,"ﾘｽﾄ１"))</f>
        <v/>
      </c>
      <c r="N2531" s="53" t="str">
        <f t="shared" si="441"/>
        <v/>
      </c>
      <c r="O2531" s="54" t="str">
        <f t="shared" si="442"/>
        <v/>
      </c>
      <c r="P2531" s="53" t="str">
        <f t="shared" si="433"/>
        <v/>
      </c>
      <c r="Q2531" s="52" t="str">
        <f t="shared" si="434"/>
        <v/>
      </c>
      <c r="R2531" s="55" t="str">
        <f t="shared" si="435"/>
        <v/>
      </c>
      <c r="S2531" s="52" t="str">
        <f t="shared" si="443"/>
        <v/>
      </c>
      <c r="T2531" s="81" t="str">
        <f t="shared" si="436"/>
        <v/>
      </c>
      <c r="U2531" s="53" t="str">
        <f>IF(S2531="","",COUNTIF($S$7:S2531,"該当２"))</f>
        <v/>
      </c>
      <c r="V2531" s="56" t="str">
        <f t="shared" si="437"/>
        <v/>
      </c>
      <c r="W2531" s="81" t="str">
        <f t="shared" si="438"/>
        <v/>
      </c>
      <c r="X2531" s="53" t="str">
        <f>IF(V2531="","",COUNTIF($V$7:V2531,"該当３"))</f>
        <v/>
      </c>
    </row>
    <row r="2532" spans="1:24">
      <c r="A2532" s="4">
        <v>2021207023</v>
      </c>
      <c r="B2532" s="237">
        <v>20</v>
      </c>
      <c r="C2532" s="238">
        <v>212</v>
      </c>
      <c r="D2532" s="239">
        <v>7</v>
      </c>
      <c r="E2532" s="238">
        <v>23</v>
      </c>
      <c r="F2532" s="7" t="s">
        <v>511</v>
      </c>
      <c r="G2532" s="7" t="s">
        <v>2367</v>
      </c>
      <c r="H2532" s="7" t="s">
        <v>2484</v>
      </c>
      <c r="I2532" s="7" t="s">
        <v>1643</v>
      </c>
      <c r="K2532" s="52" t="str">
        <f t="shared" si="439"/>
        <v/>
      </c>
      <c r="L2532" s="81" t="str">
        <f t="shared" si="440"/>
        <v/>
      </c>
      <c r="M2532" s="53" t="str">
        <f>IF(K2532="","",COUNTIF($K$7:K2532,"ﾘｽﾄ１"))</f>
        <v/>
      </c>
      <c r="N2532" s="53" t="str">
        <f t="shared" si="441"/>
        <v/>
      </c>
      <c r="O2532" s="54" t="str">
        <f t="shared" si="442"/>
        <v/>
      </c>
      <c r="P2532" s="53" t="str">
        <f t="shared" si="433"/>
        <v/>
      </c>
      <c r="Q2532" s="52" t="str">
        <f t="shared" si="434"/>
        <v/>
      </c>
      <c r="R2532" s="55" t="str">
        <f t="shared" si="435"/>
        <v/>
      </c>
      <c r="S2532" s="52" t="str">
        <f t="shared" si="443"/>
        <v/>
      </c>
      <c r="T2532" s="81" t="str">
        <f t="shared" si="436"/>
        <v/>
      </c>
      <c r="U2532" s="53" t="str">
        <f>IF(S2532="","",COUNTIF($S$7:S2532,"該当２"))</f>
        <v/>
      </c>
      <c r="V2532" s="56" t="str">
        <f t="shared" si="437"/>
        <v/>
      </c>
      <c r="W2532" s="81" t="str">
        <f t="shared" si="438"/>
        <v/>
      </c>
      <c r="X2532" s="53" t="str">
        <f>IF(V2532="","",COUNTIF($V$7:V2532,"該当３"))</f>
        <v/>
      </c>
    </row>
    <row r="2533" spans="1:24">
      <c r="A2533" s="4">
        <v>2021207024</v>
      </c>
      <c r="B2533" s="237">
        <v>20</v>
      </c>
      <c r="C2533" s="238">
        <v>212</v>
      </c>
      <c r="D2533" s="239">
        <v>7</v>
      </c>
      <c r="E2533" s="238">
        <v>24</v>
      </c>
      <c r="F2533" s="7" t="s">
        <v>511</v>
      </c>
      <c r="G2533" s="7" t="s">
        <v>2367</v>
      </c>
      <c r="H2533" s="7" t="s">
        <v>2484</v>
      </c>
      <c r="I2533" s="7" t="s">
        <v>425</v>
      </c>
      <c r="K2533" s="52" t="str">
        <f t="shared" si="439"/>
        <v/>
      </c>
      <c r="L2533" s="81" t="str">
        <f t="shared" si="440"/>
        <v/>
      </c>
      <c r="M2533" s="53" t="str">
        <f>IF(K2533="","",COUNTIF($K$7:K2533,"ﾘｽﾄ１"))</f>
        <v/>
      </c>
      <c r="N2533" s="53" t="str">
        <f t="shared" si="441"/>
        <v/>
      </c>
      <c r="O2533" s="54" t="str">
        <f t="shared" si="442"/>
        <v/>
      </c>
      <c r="P2533" s="53" t="str">
        <f t="shared" si="433"/>
        <v/>
      </c>
      <c r="Q2533" s="52" t="str">
        <f t="shared" si="434"/>
        <v/>
      </c>
      <c r="R2533" s="55" t="str">
        <f t="shared" si="435"/>
        <v/>
      </c>
      <c r="S2533" s="52" t="str">
        <f t="shared" si="443"/>
        <v/>
      </c>
      <c r="T2533" s="81" t="str">
        <f t="shared" si="436"/>
        <v/>
      </c>
      <c r="U2533" s="53" t="str">
        <f>IF(S2533="","",COUNTIF($S$7:S2533,"該当２"))</f>
        <v/>
      </c>
      <c r="V2533" s="56" t="str">
        <f t="shared" si="437"/>
        <v/>
      </c>
      <c r="W2533" s="81" t="str">
        <f t="shared" si="438"/>
        <v/>
      </c>
      <c r="X2533" s="53" t="str">
        <f>IF(V2533="","",COUNTIF($V$7:V2533,"該当３"))</f>
        <v/>
      </c>
    </row>
    <row r="2534" spans="1:24">
      <c r="A2534" s="4">
        <v>2021207025</v>
      </c>
      <c r="B2534" s="237">
        <v>20</v>
      </c>
      <c r="C2534" s="238">
        <v>212</v>
      </c>
      <c r="D2534" s="239">
        <v>7</v>
      </c>
      <c r="E2534" s="238">
        <v>25</v>
      </c>
      <c r="F2534" s="7" t="s">
        <v>511</v>
      </c>
      <c r="G2534" s="7" t="s">
        <v>2367</v>
      </c>
      <c r="H2534" s="7" t="s">
        <v>2484</v>
      </c>
      <c r="I2534" s="7" t="s">
        <v>2498</v>
      </c>
      <c r="K2534" s="52" t="str">
        <f t="shared" si="439"/>
        <v/>
      </c>
      <c r="L2534" s="81" t="str">
        <f t="shared" si="440"/>
        <v/>
      </c>
      <c r="M2534" s="53" t="str">
        <f>IF(K2534="","",COUNTIF($K$7:K2534,"ﾘｽﾄ１"))</f>
        <v/>
      </c>
      <c r="N2534" s="53" t="str">
        <f t="shared" si="441"/>
        <v/>
      </c>
      <c r="O2534" s="54" t="str">
        <f t="shared" si="442"/>
        <v/>
      </c>
      <c r="P2534" s="53" t="str">
        <f t="shared" si="433"/>
        <v/>
      </c>
      <c r="Q2534" s="52" t="str">
        <f t="shared" si="434"/>
        <v/>
      </c>
      <c r="R2534" s="55" t="str">
        <f t="shared" si="435"/>
        <v/>
      </c>
      <c r="S2534" s="52" t="str">
        <f t="shared" si="443"/>
        <v/>
      </c>
      <c r="T2534" s="81" t="str">
        <f t="shared" si="436"/>
        <v/>
      </c>
      <c r="U2534" s="53" t="str">
        <f>IF(S2534="","",COUNTIF($S$7:S2534,"該当２"))</f>
        <v/>
      </c>
      <c r="V2534" s="56" t="str">
        <f t="shared" si="437"/>
        <v/>
      </c>
      <c r="W2534" s="81" t="str">
        <f t="shared" si="438"/>
        <v/>
      </c>
      <c r="X2534" s="53" t="str">
        <f>IF(V2534="","",COUNTIF($V$7:V2534,"該当３"))</f>
        <v/>
      </c>
    </row>
    <row r="2535" spans="1:24">
      <c r="A2535" s="4">
        <v>2021207026</v>
      </c>
      <c r="B2535" s="237">
        <v>20</v>
      </c>
      <c r="C2535" s="238">
        <v>212</v>
      </c>
      <c r="D2535" s="239">
        <v>7</v>
      </c>
      <c r="E2535" s="238">
        <v>26</v>
      </c>
      <c r="F2535" s="7" t="s">
        <v>511</v>
      </c>
      <c r="G2535" s="7" t="s">
        <v>2367</v>
      </c>
      <c r="H2535" s="7" t="s">
        <v>2484</v>
      </c>
      <c r="I2535" s="7" t="s">
        <v>2499</v>
      </c>
      <c r="K2535" s="52" t="str">
        <f t="shared" si="439"/>
        <v/>
      </c>
      <c r="L2535" s="81" t="str">
        <f t="shared" si="440"/>
        <v/>
      </c>
      <c r="M2535" s="53" t="str">
        <f>IF(K2535="","",COUNTIF($K$7:K2535,"ﾘｽﾄ１"))</f>
        <v/>
      </c>
      <c r="N2535" s="53" t="str">
        <f t="shared" si="441"/>
        <v/>
      </c>
      <c r="O2535" s="54" t="str">
        <f t="shared" si="442"/>
        <v/>
      </c>
      <c r="P2535" s="53" t="str">
        <f t="shared" si="433"/>
        <v/>
      </c>
      <c r="Q2535" s="52" t="str">
        <f t="shared" si="434"/>
        <v/>
      </c>
      <c r="R2535" s="55" t="str">
        <f t="shared" si="435"/>
        <v/>
      </c>
      <c r="S2535" s="52" t="str">
        <f t="shared" si="443"/>
        <v/>
      </c>
      <c r="T2535" s="81" t="str">
        <f t="shared" si="436"/>
        <v/>
      </c>
      <c r="U2535" s="53" t="str">
        <f>IF(S2535="","",COUNTIF($S$7:S2535,"該当２"))</f>
        <v/>
      </c>
      <c r="V2535" s="56" t="str">
        <f t="shared" si="437"/>
        <v/>
      </c>
      <c r="W2535" s="81" t="str">
        <f t="shared" si="438"/>
        <v/>
      </c>
      <c r="X2535" s="53" t="str">
        <f>IF(V2535="","",COUNTIF($V$7:V2535,"該当３"))</f>
        <v/>
      </c>
    </row>
    <row r="2536" spans="1:24">
      <c r="A2536" s="4">
        <v>2021207027</v>
      </c>
      <c r="B2536" s="237">
        <v>20</v>
      </c>
      <c r="C2536" s="238">
        <v>212</v>
      </c>
      <c r="D2536" s="239">
        <v>7</v>
      </c>
      <c r="E2536" s="238">
        <v>27</v>
      </c>
      <c r="F2536" s="7" t="s">
        <v>511</v>
      </c>
      <c r="G2536" s="7" t="s">
        <v>2367</v>
      </c>
      <c r="H2536" s="7" t="s">
        <v>2484</v>
      </c>
      <c r="I2536" s="7" t="s">
        <v>2500</v>
      </c>
      <c r="K2536" s="52" t="str">
        <f t="shared" si="439"/>
        <v/>
      </c>
      <c r="L2536" s="81" t="str">
        <f t="shared" si="440"/>
        <v/>
      </c>
      <c r="M2536" s="53" t="str">
        <f>IF(K2536="","",COUNTIF($K$7:K2536,"ﾘｽﾄ１"))</f>
        <v/>
      </c>
      <c r="N2536" s="53" t="str">
        <f t="shared" si="441"/>
        <v/>
      </c>
      <c r="O2536" s="54" t="str">
        <f t="shared" si="442"/>
        <v/>
      </c>
      <c r="P2536" s="53" t="str">
        <f t="shared" si="433"/>
        <v/>
      </c>
      <c r="Q2536" s="52" t="str">
        <f t="shared" si="434"/>
        <v/>
      </c>
      <c r="R2536" s="55" t="str">
        <f t="shared" si="435"/>
        <v/>
      </c>
      <c r="S2536" s="52" t="str">
        <f t="shared" si="443"/>
        <v/>
      </c>
      <c r="T2536" s="81" t="str">
        <f t="shared" si="436"/>
        <v/>
      </c>
      <c r="U2536" s="53" t="str">
        <f>IF(S2536="","",COUNTIF($S$7:S2536,"該当２"))</f>
        <v/>
      </c>
      <c r="V2536" s="56" t="str">
        <f t="shared" si="437"/>
        <v/>
      </c>
      <c r="W2536" s="81" t="str">
        <f t="shared" si="438"/>
        <v/>
      </c>
      <c r="X2536" s="53" t="str">
        <f>IF(V2536="","",COUNTIF($V$7:V2536,"該当３"))</f>
        <v/>
      </c>
    </row>
    <row r="2537" spans="1:24">
      <c r="A2537" s="4">
        <v>2021207028</v>
      </c>
      <c r="B2537" s="237">
        <v>20</v>
      </c>
      <c r="C2537" s="238">
        <v>212</v>
      </c>
      <c r="D2537" s="239">
        <v>7</v>
      </c>
      <c r="E2537" s="238">
        <v>28</v>
      </c>
      <c r="F2537" s="7" t="s">
        <v>511</v>
      </c>
      <c r="G2537" s="7" t="s">
        <v>2367</v>
      </c>
      <c r="H2537" s="7" t="s">
        <v>2484</v>
      </c>
      <c r="I2537" s="7" t="s">
        <v>2501</v>
      </c>
      <c r="K2537" s="52" t="str">
        <f t="shared" si="439"/>
        <v/>
      </c>
      <c r="L2537" s="81" t="str">
        <f t="shared" si="440"/>
        <v/>
      </c>
      <c r="M2537" s="53" t="str">
        <f>IF(K2537="","",COUNTIF($K$7:K2537,"ﾘｽﾄ１"))</f>
        <v/>
      </c>
      <c r="N2537" s="53" t="str">
        <f t="shared" si="441"/>
        <v/>
      </c>
      <c r="O2537" s="54" t="str">
        <f t="shared" si="442"/>
        <v/>
      </c>
      <c r="P2537" s="53" t="str">
        <f t="shared" si="433"/>
        <v/>
      </c>
      <c r="Q2537" s="52" t="str">
        <f t="shared" si="434"/>
        <v/>
      </c>
      <c r="R2537" s="55" t="str">
        <f t="shared" si="435"/>
        <v/>
      </c>
      <c r="S2537" s="52" t="str">
        <f t="shared" si="443"/>
        <v/>
      </c>
      <c r="T2537" s="81" t="str">
        <f t="shared" si="436"/>
        <v/>
      </c>
      <c r="U2537" s="53" t="str">
        <f>IF(S2537="","",COUNTIF($S$7:S2537,"該当２"))</f>
        <v/>
      </c>
      <c r="V2537" s="56" t="str">
        <f t="shared" si="437"/>
        <v/>
      </c>
      <c r="W2537" s="81" t="str">
        <f t="shared" si="438"/>
        <v/>
      </c>
      <c r="X2537" s="53" t="str">
        <f>IF(V2537="","",COUNTIF($V$7:V2537,"該当３"))</f>
        <v/>
      </c>
    </row>
    <row r="2538" spans="1:24">
      <c r="A2538" s="4">
        <v>2021207029</v>
      </c>
      <c r="B2538" s="237">
        <v>20</v>
      </c>
      <c r="C2538" s="238">
        <v>212</v>
      </c>
      <c r="D2538" s="239">
        <v>7</v>
      </c>
      <c r="E2538" s="238">
        <v>29</v>
      </c>
      <c r="F2538" s="7" t="s">
        <v>511</v>
      </c>
      <c r="G2538" s="7" t="s">
        <v>2367</v>
      </c>
      <c r="H2538" s="7" t="s">
        <v>2484</v>
      </c>
      <c r="I2538" s="7" t="s">
        <v>2502</v>
      </c>
      <c r="K2538" s="52" t="str">
        <f t="shared" si="439"/>
        <v/>
      </c>
      <c r="L2538" s="81" t="str">
        <f t="shared" si="440"/>
        <v/>
      </c>
      <c r="M2538" s="53" t="str">
        <f>IF(K2538="","",COUNTIF($K$7:K2538,"ﾘｽﾄ１"))</f>
        <v/>
      </c>
      <c r="N2538" s="53" t="str">
        <f t="shared" si="441"/>
        <v/>
      </c>
      <c r="O2538" s="54" t="str">
        <f t="shared" si="442"/>
        <v/>
      </c>
      <c r="P2538" s="53" t="str">
        <f t="shared" si="433"/>
        <v/>
      </c>
      <c r="Q2538" s="52" t="str">
        <f t="shared" si="434"/>
        <v/>
      </c>
      <c r="R2538" s="55" t="str">
        <f t="shared" si="435"/>
        <v/>
      </c>
      <c r="S2538" s="52" t="str">
        <f t="shared" si="443"/>
        <v/>
      </c>
      <c r="T2538" s="81" t="str">
        <f t="shared" si="436"/>
        <v/>
      </c>
      <c r="U2538" s="53" t="str">
        <f>IF(S2538="","",COUNTIF($S$7:S2538,"該当２"))</f>
        <v/>
      </c>
      <c r="V2538" s="56" t="str">
        <f t="shared" si="437"/>
        <v/>
      </c>
      <c r="W2538" s="81" t="str">
        <f t="shared" si="438"/>
        <v/>
      </c>
      <c r="X2538" s="53" t="str">
        <f>IF(V2538="","",COUNTIF($V$7:V2538,"該当３"))</f>
        <v/>
      </c>
    </row>
    <row r="2539" spans="1:24">
      <c r="A2539" s="4">
        <v>2021207030</v>
      </c>
      <c r="B2539" s="237">
        <v>20</v>
      </c>
      <c r="C2539" s="238">
        <v>212</v>
      </c>
      <c r="D2539" s="239">
        <v>7</v>
      </c>
      <c r="E2539" s="238">
        <v>30</v>
      </c>
      <c r="F2539" s="7" t="s">
        <v>511</v>
      </c>
      <c r="G2539" s="7" t="s">
        <v>2367</v>
      </c>
      <c r="H2539" s="7" t="s">
        <v>2484</v>
      </c>
      <c r="I2539" s="7" t="s">
        <v>2503</v>
      </c>
      <c r="K2539" s="52" t="str">
        <f t="shared" si="439"/>
        <v/>
      </c>
      <c r="L2539" s="81" t="str">
        <f t="shared" si="440"/>
        <v/>
      </c>
      <c r="M2539" s="53" t="str">
        <f>IF(K2539="","",COUNTIF($K$7:K2539,"ﾘｽﾄ１"))</f>
        <v/>
      </c>
      <c r="N2539" s="53" t="str">
        <f t="shared" si="441"/>
        <v/>
      </c>
      <c r="O2539" s="54" t="str">
        <f t="shared" si="442"/>
        <v/>
      </c>
      <c r="P2539" s="53" t="str">
        <f t="shared" si="433"/>
        <v/>
      </c>
      <c r="Q2539" s="52" t="str">
        <f t="shared" si="434"/>
        <v/>
      </c>
      <c r="R2539" s="55" t="str">
        <f t="shared" si="435"/>
        <v/>
      </c>
      <c r="S2539" s="52" t="str">
        <f t="shared" si="443"/>
        <v/>
      </c>
      <c r="T2539" s="81" t="str">
        <f t="shared" si="436"/>
        <v/>
      </c>
      <c r="U2539" s="53" t="str">
        <f>IF(S2539="","",COUNTIF($S$7:S2539,"該当２"))</f>
        <v/>
      </c>
      <c r="V2539" s="56" t="str">
        <f t="shared" si="437"/>
        <v/>
      </c>
      <c r="W2539" s="81" t="str">
        <f t="shared" si="438"/>
        <v/>
      </c>
      <c r="X2539" s="53" t="str">
        <f>IF(V2539="","",COUNTIF($V$7:V2539,"該当３"))</f>
        <v/>
      </c>
    </row>
    <row r="2540" spans="1:24">
      <c r="A2540" s="4">
        <v>2021207031</v>
      </c>
      <c r="B2540" s="237">
        <v>20</v>
      </c>
      <c r="C2540" s="238">
        <v>212</v>
      </c>
      <c r="D2540" s="239">
        <v>7</v>
      </c>
      <c r="E2540" s="238">
        <v>31</v>
      </c>
      <c r="F2540" s="7" t="s">
        <v>511</v>
      </c>
      <c r="G2540" s="7" t="s">
        <v>2367</v>
      </c>
      <c r="H2540" s="7" t="s">
        <v>2484</v>
      </c>
      <c r="I2540" s="7" t="s">
        <v>2504</v>
      </c>
      <c r="K2540" s="52" t="str">
        <f t="shared" si="439"/>
        <v/>
      </c>
      <c r="L2540" s="81" t="str">
        <f t="shared" si="440"/>
        <v/>
      </c>
      <c r="M2540" s="53" t="str">
        <f>IF(K2540="","",COUNTIF($K$7:K2540,"ﾘｽﾄ１"))</f>
        <v/>
      </c>
      <c r="N2540" s="53" t="str">
        <f t="shared" si="441"/>
        <v/>
      </c>
      <c r="O2540" s="54" t="str">
        <f t="shared" si="442"/>
        <v/>
      </c>
      <c r="P2540" s="53" t="str">
        <f t="shared" si="433"/>
        <v/>
      </c>
      <c r="Q2540" s="52" t="str">
        <f t="shared" si="434"/>
        <v/>
      </c>
      <c r="R2540" s="55" t="str">
        <f t="shared" si="435"/>
        <v/>
      </c>
      <c r="S2540" s="52" t="str">
        <f t="shared" si="443"/>
        <v/>
      </c>
      <c r="T2540" s="81" t="str">
        <f t="shared" si="436"/>
        <v/>
      </c>
      <c r="U2540" s="53" t="str">
        <f>IF(S2540="","",COUNTIF($S$7:S2540,"該当２"))</f>
        <v/>
      </c>
      <c r="V2540" s="56" t="str">
        <f t="shared" si="437"/>
        <v/>
      </c>
      <c r="W2540" s="81" t="str">
        <f t="shared" si="438"/>
        <v/>
      </c>
      <c r="X2540" s="53" t="str">
        <f>IF(V2540="","",COUNTIF($V$7:V2540,"該当３"))</f>
        <v/>
      </c>
    </row>
    <row r="2541" spans="1:24">
      <c r="A2541" s="4">
        <v>2021207032</v>
      </c>
      <c r="B2541" s="237">
        <v>20</v>
      </c>
      <c r="C2541" s="238">
        <v>212</v>
      </c>
      <c r="D2541" s="239">
        <v>7</v>
      </c>
      <c r="E2541" s="238">
        <v>32</v>
      </c>
      <c r="F2541" s="7" t="s">
        <v>511</v>
      </c>
      <c r="G2541" s="7" t="s">
        <v>2367</v>
      </c>
      <c r="H2541" s="7" t="s">
        <v>2484</v>
      </c>
      <c r="I2541" s="7" t="s">
        <v>2505</v>
      </c>
      <c r="K2541" s="52" t="str">
        <f t="shared" si="439"/>
        <v/>
      </c>
      <c r="L2541" s="81" t="str">
        <f t="shared" si="440"/>
        <v/>
      </c>
      <c r="M2541" s="53" t="str">
        <f>IF(K2541="","",COUNTIF($K$7:K2541,"ﾘｽﾄ１"))</f>
        <v/>
      </c>
      <c r="N2541" s="53" t="str">
        <f t="shared" si="441"/>
        <v/>
      </c>
      <c r="O2541" s="54" t="str">
        <f t="shared" si="442"/>
        <v/>
      </c>
      <c r="P2541" s="53" t="str">
        <f t="shared" si="433"/>
        <v/>
      </c>
      <c r="Q2541" s="52" t="str">
        <f t="shared" si="434"/>
        <v/>
      </c>
      <c r="R2541" s="55" t="str">
        <f t="shared" si="435"/>
        <v/>
      </c>
      <c r="S2541" s="52" t="str">
        <f t="shared" si="443"/>
        <v/>
      </c>
      <c r="T2541" s="81" t="str">
        <f t="shared" si="436"/>
        <v/>
      </c>
      <c r="U2541" s="53" t="str">
        <f>IF(S2541="","",COUNTIF($S$7:S2541,"該当２"))</f>
        <v/>
      </c>
      <c r="V2541" s="56" t="str">
        <f t="shared" si="437"/>
        <v/>
      </c>
      <c r="W2541" s="81" t="str">
        <f t="shared" si="438"/>
        <v/>
      </c>
      <c r="X2541" s="53" t="str">
        <f>IF(V2541="","",COUNTIF($V$7:V2541,"該当３"))</f>
        <v/>
      </c>
    </row>
    <row r="2542" spans="1:24">
      <c r="A2542" s="4">
        <v>2021207033</v>
      </c>
      <c r="B2542" s="237">
        <v>20</v>
      </c>
      <c r="C2542" s="238">
        <v>212</v>
      </c>
      <c r="D2542" s="239">
        <v>7</v>
      </c>
      <c r="E2542" s="238">
        <v>33</v>
      </c>
      <c r="F2542" s="7" t="s">
        <v>511</v>
      </c>
      <c r="G2542" s="7" t="s">
        <v>2367</v>
      </c>
      <c r="H2542" s="7" t="s">
        <v>2484</v>
      </c>
      <c r="I2542" s="7" t="s">
        <v>2506</v>
      </c>
      <c r="K2542" s="52" t="str">
        <f t="shared" si="439"/>
        <v/>
      </c>
      <c r="L2542" s="81" t="str">
        <f t="shared" si="440"/>
        <v/>
      </c>
      <c r="M2542" s="53" t="str">
        <f>IF(K2542="","",COUNTIF($K$7:K2542,"ﾘｽﾄ１"))</f>
        <v/>
      </c>
      <c r="N2542" s="53" t="str">
        <f t="shared" si="441"/>
        <v/>
      </c>
      <c r="O2542" s="54" t="str">
        <f t="shared" si="442"/>
        <v/>
      </c>
      <c r="P2542" s="53" t="str">
        <f t="shared" si="433"/>
        <v/>
      </c>
      <c r="Q2542" s="52" t="str">
        <f t="shared" si="434"/>
        <v/>
      </c>
      <c r="R2542" s="55" t="str">
        <f t="shared" si="435"/>
        <v/>
      </c>
      <c r="S2542" s="52" t="str">
        <f t="shared" si="443"/>
        <v/>
      </c>
      <c r="T2542" s="81" t="str">
        <f t="shared" si="436"/>
        <v/>
      </c>
      <c r="U2542" s="53" t="str">
        <f>IF(S2542="","",COUNTIF($S$7:S2542,"該当２"))</f>
        <v/>
      </c>
      <c r="V2542" s="56" t="str">
        <f t="shared" si="437"/>
        <v/>
      </c>
      <c r="W2542" s="81" t="str">
        <f t="shared" si="438"/>
        <v/>
      </c>
      <c r="X2542" s="53" t="str">
        <f>IF(V2542="","",COUNTIF($V$7:V2542,"該当３"))</f>
        <v/>
      </c>
    </row>
    <row r="2543" spans="1:24">
      <c r="A2543" s="4">
        <v>2021207034</v>
      </c>
      <c r="B2543" s="237">
        <v>20</v>
      </c>
      <c r="C2543" s="238">
        <v>212</v>
      </c>
      <c r="D2543" s="239">
        <v>7</v>
      </c>
      <c r="E2543" s="238">
        <v>34</v>
      </c>
      <c r="F2543" s="7" t="s">
        <v>511</v>
      </c>
      <c r="G2543" s="7" t="s">
        <v>2367</v>
      </c>
      <c r="H2543" s="7" t="s">
        <v>2484</v>
      </c>
      <c r="I2543" s="7" t="s">
        <v>2507</v>
      </c>
      <c r="K2543" s="52" t="str">
        <f t="shared" si="439"/>
        <v/>
      </c>
      <c r="L2543" s="81" t="str">
        <f t="shared" si="440"/>
        <v/>
      </c>
      <c r="M2543" s="53" t="str">
        <f>IF(K2543="","",COUNTIF($K$7:K2543,"ﾘｽﾄ１"))</f>
        <v/>
      </c>
      <c r="N2543" s="53" t="str">
        <f t="shared" si="441"/>
        <v/>
      </c>
      <c r="O2543" s="54" t="str">
        <f t="shared" si="442"/>
        <v/>
      </c>
      <c r="P2543" s="53" t="str">
        <f t="shared" si="433"/>
        <v/>
      </c>
      <c r="Q2543" s="52" t="str">
        <f t="shared" si="434"/>
        <v/>
      </c>
      <c r="R2543" s="55" t="str">
        <f t="shared" si="435"/>
        <v/>
      </c>
      <c r="S2543" s="52" t="str">
        <f t="shared" si="443"/>
        <v/>
      </c>
      <c r="T2543" s="81" t="str">
        <f t="shared" si="436"/>
        <v/>
      </c>
      <c r="U2543" s="53" t="str">
        <f>IF(S2543="","",COUNTIF($S$7:S2543,"該当２"))</f>
        <v/>
      </c>
      <c r="V2543" s="56" t="str">
        <f t="shared" si="437"/>
        <v/>
      </c>
      <c r="W2543" s="81" t="str">
        <f t="shared" si="438"/>
        <v/>
      </c>
      <c r="X2543" s="53" t="str">
        <f>IF(V2543="","",COUNTIF($V$7:V2543,"該当３"))</f>
        <v/>
      </c>
    </row>
    <row r="2544" spans="1:24">
      <c r="A2544" s="4">
        <v>2021207035</v>
      </c>
      <c r="B2544" s="237">
        <v>20</v>
      </c>
      <c r="C2544" s="238">
        <v>212</v>
      </c>
      <c r="D2544" s="239">
        <v>7</v>
      </c>
      <c r="E2544" s="238">
        <v>35</v>
      </c>
      <c r="F2544" s="7" t="s">
        <v>511</v>
      </c>
      <c r="G2544" s="7" t="s">
        <v>2367</v>
      </c>
      <c r="H2544" s="7" t="s">
        <v>2484</v>
      </c>
      <c r="I2544" s="7" t="s">
        <v>2508</v>
      </c>
      <c r="K2544" s="52" t="str">
        <f t="shared" si="439"/>
        <v/>
      </c>
      <c r="L2544" s="81" t="str">
        <f t="shared" si="440"/>
        <v/>
      </c>
      <c r="M2544" s="53" t="str">
        <f>IF(K2544="","",COUNTIF($K$7:K2544,"ﾘｽﾄ１"))</f>
        <v/>
      </c>
      <c r="N2544" s="53" t="str">
        <f t="shared" si="441"/>
        <v/>
      </c>
      <c r="O2544" s="54" t="str">
        <f t="shared" si="442"/>
        <v/>
      </c>
      <c r="P2544" s="53" t="str">
        <f t="shared" si="433"/>
        <v/>
      </c>
      <c r="Q2544" s="52" t="str">
        <f t="shared" si="434"/>
        <v/>
      </c>
      <c r="R2544" s="55" t="str">
        <f t="shared" si="435"/>
        <v/>
      </c>
      <c r="S2544" s="52" t="str">
        <f t="shared" si="443"/>
        <v/>
      </c>
      <c r="T2544" s="81" t="str">
        <f t="shared" si="436"/>
        <v/>
      </c>
      <c r="U2544" s="53" t="str">
        <f>IF(S2544="","",COUNTIF($S$7:S2544,"該当２"))</f>
        <v/>
      </c>
      <c r="V2544" s="56" t="str">
        <f t="shared" si="437"/>
        <v/>
      </c>
      <c r="W2544" s="81" t="str">
        <f t="shared" si="438"/>
        <v/>
      </c>
      <c r="X2544" s="53" t="str">
        <f>IF(V2544="","",COUNTIF($V$7:V2544,"該当３"))</f>
        <v/>
      </c>
    </row>
    <row r="2545" spans="1:24">
      <c r="A2545" s="4">
        <v>2021207036</v>
      </c>
      <c r="B2545" s="237">
        <v>20</v>
      </c>
      <c r="C2545" s="238">
        <v>212</v>
      </c>
      <c r="D2545" s="239">
        <v>7</v>
      </c>
      <c r="E2545" s="238">
        <v>36</v>
      </c>
      <c r="F2545" s="7" t="s">
        <v>511</v>
      </c>
      <c r="G2545" s="7" t="s">
        <v>2367</v>
      </c>
      <c r="H2545" s="7" t="s">
        <v>2484</v>
      </c>
      <c r="I2545" s="7" t="s">
        <v>2509</v>
      </c>
      <c r="K2545" s="52" t="str">
        <f t="shared" si="439"/>
        <v/>
      </c>
      <c r="L2545" s="81" t="str">
        <f t="shared" si="440"/>
        <v/>
      </c>
      <c r="M2545" s="53" t="str">
        <f>IF(K2545="","",COUNTIF($K$7:K2545,"ﾘｽﾄ１"))</f>
        <v/>
      </c>
      <c r="N2545" s="53" t="str">
        <f t="shared" si="441"/>
        <v/>
      </c>
      <c r="O2545" s="54" t="str">
        <f t="shared" si="442"/>
        <v/>
      </c>
      <c r="P2545" s="53" t="str">
        <f t="shared" si="433"/>
        <v/>
      </c>
      <c r="Q2545" s="52" t="str">
        <f t="shared" si="434"/>
        <v/>
      </c>
      <c r="R2545" s="55" t="str">
        <f t="shared" si="435"/>
        <v/>
      </c>
      <c r="S2545" s="52" t="str">
        <f t="shared" si="443"/>
        <v/>
      </c>
      <c r="T2545" s="81" t="str">
        <f t="shared" si="436"/>
        <v/>
      </c>
      <c r="U2545" s="53" t="str">
        <f>IF(S2545="","",COUNTIF($S$7:S2545,"該当２"))</f>
        <v/>
      </c>
      <c r="V2545" s="56" t="str">
        <f t="shared" si="437"/>
        <v/>
      </c>
      <c r="W2545" s="81" t="str">
        <f t="shared" si="438"/>
        <v/>
      </c>
      <c r="X2545" s="53" t="str">
        <f>IF(V2545="","",COUNTIF($V$7:V2545,"該当３"))</f>
        <v/>
      </c>
    </row>
    <row r="2546" spans="1:24">
      <c r="A2546" s="4">
        <v>2021207037</v>
      </c>
      <c r="B2546" s="237">
        <v>20</v>
      </c>
      <c r="C2546" s="238">
        <v>212</v>
      </c>
      <c r="D2546" s="239">
        <v>7</v>
      </c>
      <c r="E2546" s="238">
        <v>37</v>
      </c>
      <c r="F2546" s="7" t="s">
        <v>511</v>
      </c>
      <c r="G2546" s="7" t="s">
        <v>2367</v>
      </c>
      <c r="H2546" s="7" t="s">
        <v>2484</v>
      </c>
      <c r="I2546" s="7" t="s">
        <v>2</v>
      </c>
      <c r="K2546" s="52" t="str">
        <f t="shared" si="439"/>
        <v/>
      </c>
      <c r="L2546" s="81" t="str">
        <f t="shared" si="440"/>
        <v/>
      </c>
      <c r="M2546" s="53" t="str">
        <f>IF(K2546="","",COUNTIF($K$7:K2546,"ﾘｽﾄ１"))</f>
        <v/>
      </c>
      <c r="N2546" s="53" t="str">
        <f t="shared" si="441"/>
        <v/>
      </c>
      <c r="O2546" s="54" t="str">
        <f t="shared" si="442"/>
        <v/>
      </c>
      <c r="P2546" s="53" t="str">
        <f t="shared" si="433"/>
        <v/>
      </c>
      <c r="Q2546" s="52" t="str">
        <f t="shared" si="434"/>
        <v/>
      </c>
      <c r="R2546" s="55" t="str">
        <f t="shared" si="435"/>
        <v/>
      </c>
      <c r="S2546" s="52" t="str">
        <f t="shared" si="443"/>
        <v/>
      </c>
      <c r="T2546" s="81" t="str">
        <f t="shared" si="436"/>
        <v/>
      </c>
      <c r="U2546" s="53" t="str">
        <f>IF(S2546="","",COUNTIF($S$7:S2546,"該当２"))</f>
        <v/>
      </c>
      <c r="V2546" s="56" t="str">
        <f t="shared" si="437"/>
        <v/>
      </c>
      <c r="W2546" s="81" t="str">
        <f t="shared" si="438"/>
        <v/>
      </c>
      <c r="X2546" s="53" t="str">
        <f>IF(V2546="","",COUNTIF($V$7:V2546,"該当３"))</f>
        <v/>
      </c>
    </row>
    <row r="2547" spans="1:24">
      <c r="A2547" s="4">
        <v>2021207038</v>
      </c>
      <c r="B2547" s="237">
        <v>20</v>
      </c>
      <c r="C2547" s="238">
        <v>212</v>
      </c>
      <c r="D2547" s="239">
        <v>7</v>
      </c>
      <c r="E2547" s="238">
        <v>38</v>
      </c>
      <c r="F2547" s="7" t="s">
        <v>511</v>
      </c>
      <c r="G2547" s="7" t="s">
        <v>2367</v>
      </c>
      <c r="H2547" s="7" t="s">
        <v>2484</v>
      </c>
      <c r="I2547" s="7" t="s">
        <v>2510</v>
      </c>
      <c r="K2547" s="52" t="str">
        <f t="shared" si="439"/>
        <v/>
      </c>
      <c r="L2547" s="81" t="str">
        <f t="shared" si="440"/>
        <v/>
      </c>
      <c r="M2547" s="53" t="str">
        <f>IF(K2547="","",COUNTIF($K$7:K2547,"ﾘｽﾄ１"))</f>
        <v/>
      </c>
      <c r="N2547" s="53" t="str">
        <f t="shared" si="441"/>
        <v/>
      </c>
      <c r="O2547" s="54" t="str">
        <f t="shared" si="442"/>
        <v/>
      </c>
      <c r="P2547" s="53" t="str">
        <f t="shared" si="433"/>
        <v/>
      </c>
      <c r="Q2547" s="52" t="str">
        <f t="shared" si="434"/>
        <v/>
      </c>
      <c r="R2547" s="55" t="str">
        <f t="shared" si="435"/>
        <v/>
      </c>
      <c r="S2547" s="52" t="str">
        <f t="shared" si="443"/>
        <v/>
      </c>
      <c r="T2547" s="81" t="str">
        <f t="shared" si="436"/>
        <v/>
      </c>
      <c r="U2547" s="53" t="str">
        <f>IF(S2547="","",COUNTIF($S$7:S2547,"該当２"))</f>
        <v/>
      </c>
      <c r="V2547" s="56" t="str">
        <f t="shared" si="437"/>
        <v/>
      </c>
      <c r="W2547" s="81" t="str">
        <f t="shared" si="438"/>
        <v/>
      </c>
      <c r="X2547" s="53" t="str">
        <f>IF(V2547="","",COUNTIF($V$7:V2547,"該当３"))</f>
        <v/>
      </c>
    </row>
    <row r="2548" spans="1:24">
      <c r="A2548" s="4">
        <v>2021207039</v>
      </c>
      <c r="B2548" s="237">
        <v>20</v>
      </c>
      <c r="C2548" s="238">
        <v>212</v>
      </c>
      <c r="D2548" s="239">
        <v>7</v>
      </c>
      <c r="E2548" s="238">
        <v>39</v>
      </c>
      <c r="F2548" s="7" t="s">
        <v>511</v>
      </c>
      <c r="G2548" s="7" t="s">
        <v>2367</v>
      </c>
      <c r="H2548" s="7" t="s">
        <v>2484</v>
      </c>
      <c r="I2548" s="7" t="s">
        <v>2511</v>
      </c>
      <c r="K2548" s="52" t="str">
        <f t="shared" si="439"/>
        <v/>
      </c>
      <c r="L2548" s="81" t="str">
        <f t="shared" si="440"/>
        <v/>
      </c>
      <c r="M2548" s="53" t="str">
        <f>IF(K2548="","",COUNTIF($K$7:K2548,"ﾘｽﾄ１"))</f>
        <v/>
      </c>
      <c r="N2548" s="53" t="str">
        <f t="shared" si="441"/>
        <v/>
      </c>
      <c r="O2548" s="54" t="str">
        <f t="shared" si="442"/>
        <v/>
      </c>
      <c r="P2548" s="53" t="str">
        <f t="shared" si="433"/>
        <v/>
      </c>
      <c r="Q2548" s="52" t="str">
        <f t="shared" si="434"/>
        <v/>
      </c>
      <c r="R2548" s="55" t="str">
        <f t="shared" si="435"/>
        <v/>
      </c>
      <c r="S2548" s="52" t="str">
        <f t="shared" si="443"/>
        <v/>
      </c>
      <c r="T2548" s="81" t="str">
        <f t="shared" si="436"/>
        <v/>
      </c>
      <c r="U2548" s="53" t="str">
        <f>IF(S2548="","",COUNTIF($S$7:S2548,"該当２"))</f>
        <v/>
      </c>
      <c r="V2548" s="56" t="str">
        <f t="shared" si="437"/>
        <v/>
      </c>
      <c r="W2548" s="81" t="str">
        <f t="shared" si="438"/>
        <v/>
      </c>
      <c r="X2548" s="53" t="str">
        <f>IF(V2548="","",COUNTIF($V$7:V2548,"該当３"))</f>
        <v/>
      </c>
    </row>
    <row r="2549" spans="1:24">
      <c r="A2549" s="4">
        <v>2021207040</v>
      </c>
      <c r="B2549" s="237">
        <v>20</v>
      </c>
      <c r="C2549" s="238">
        <v>212</v>
      </c>
      <c r="D2549" s="239">
        <v>7</v>
      </c>
      <c r="E2549" s="238">
        <v>40</v>
      </c>
      <c r="F2549" s="7" t="s">
        <v>511</v>
      </c>
      <c r="G2549" s="7" t="s">
        <v>2367</v>
      </c>
      <c r="H2549" s="7" t="s">
        <v>2484</v>
      </c>
      <c r="I2549" s="7" t="s">
        <v>2512</v>
      </c>
      <c r="K2549" s="52" t="str">
        <f t="shared" si="439"/>
        <v/>
      </c>
      <c r="L2549" s="81" t="str">
        <f t="shared" si="440"/>
        <v/>
      </c>
      <c r="M2549" s="53" t="str">
        <f>IF(K2549="","",COUNTIF($K$7:K2549,"ﾘｽﾄ１"))</f>
        <v/>
      </c>
      <c r="N2549" s="53" t="str">
        <f t="shared" si="441"/>
        <v/>
      </c>
      <c r="O2549" s="54" t="str">
        <f t="shared" si="442"/>
        <v/>
      </c>
      <c r="P2549" s="53" t="str">
        <f t="shared" si="433"/>
        <v/>
      </c>
      <c r="Q2549" s="52" t="str">
        <f t="shared" si="434"/>
        <v/>
      </c>
      <c r="R2549" s="55" t="str">
        <f t="shared" si="435"/>
        <v/>
      </c>
      <c r="S2549" s="52" t="str">
        <f t="shared" si="443"/>
        <v/>
      </c>
      <c r="T2549" s="81" t="str">
        <f t="shared" si="436"/>
        <v/>
      </c>
      <c r="U2549" s="53" t="str">
        <f>IF(S2549="","",COUNTIF($S$7:S2549,"該当２"))</f>
        <v/>
      </c>
      <c r="V2549" s="56" t="str">
        <f t="shared" si="437"/>
        <v/>
      </c>
      <c r="W2549" s="81" t="str">
        <f t="shared" si="438"/>
        <v/>
      </c>
      <c r="X2549" s="53" t="str">
        <f>IF(V2549="","",COUNTIF($V$7:V2549,"該当３"))</f>
        <v/>
      </c>
    </row>
    <row r="2550" spans="1:24">
      <c r="A2550" s="4">
        <v>2021207041</v>
      </c>
      <c r="B2550" s="237">
        <v>20</v>
      </c>
      <c r="C2550" s="238">
        <v>212</v>
      </c>
      <c r="D2550" s="239">
        <v>7</v>
      </c>
      <c r="E2550" s="238">
        <v>41</v>
      </c>
      <c r="F2550" s="7" t="s">
        <v>511</v>
      </c>
      <c r="G2550" s="7" t="s">
        <v>2367</v>
      </c>
      <c r="H2550" s="7" t="s">
        <v>2484</v>
      </c>
      <c r="I2550" s="7" t="s">
        <v>2513</v>
      </c>
      <c r="K2550" s="52" t="str">
        <f t="shared" si="439"/>
        <v/>
      </c>
      <c r="L2550" s="81" t="str">
        <f t="shared" si="440"/>
        <v/>
      </c>
      <c r="M2550" s="53" t="str">
        <f>IF(K2550="","",COUNTIF($K$7:K2550,"ﾘｽﾄ１"))</f>
        <v/>
      </c>
      <c r="N2550" s="53" t="str">
        <f t="shared" si="441"/>
        <v/>
      </c>
      <c r="O2550" s="54" t="str">
        <f t="shared" si="442"/>
        <v/>
      </c>
      <c r="P2550" s="53" t="str">
        <f t="shared" si="433"/>
        <v/>
      </c>
      <c r="Q2550" s="52" t="str">
        <f t="shared" si="434"/>
        <v/>
      </c>
      <c r="R2550" s="55" t="str">
        <f t="shared" si="435"/>
        <v/>
      </c>
      <c r="S2550" s="52" t="str">
        <f t="shared" si="443"/>
        <v/>
      </c>
      <c r="T2550" s="81" t="str">
        <f t="shared" si="436"/>
        <v/>
      </c>
      <c r="U2550" s="53" t="str">
        <f>IF(S2550="","",COUNTIF($S$7:S2550,"該当２"))</f>
        <v/>
      </c>
      <c r="V2550" s="56" t="str">
        <f t="shared" si="437"/>
        <v/>
      </c>
      <c r="W2550" s="81" t="str">
        <f t="shared" si="438"/>
        <v/>
      </c>
      <c r="X2550" s="53" t="str">
        <f>IF(V2550="","",COUNTIF($V$7:V2550,"該当３"))</f>
        <v/>
      </c>
    </row>
    <row r="2551" spans="1:24">
      <c r="A2551" s="4">
        <v>2021207042</v>
      </c>
      <c r="B2551" s="237">
        <v>20</v>
      </c>
      <c r="C2551" s="238">
        <v>212</v>
      </c>
      <c r="D2551" s="239">
        <v>7</v>
      </c>
      <c r="E2551" s="238">
        <v>42</v>
      </c>
      <c r="F2551" s="7" t="s">
        <v>511</v>
      </c>
      <c r="G2551" s="7" t="s">
        <v>2367</v>
      </c>
      <c r="H2551" s="7" t="s">
        <v>2484</v>
      </c>
      <c r="I2551" s="7" t="s">
        <v>2514</v>
      </c>
      <c r="K2551" s="52" t="str">
        <f t="shared" si="439"/>
        <v/>
      </c>
      <c r="L2551" s="81" t="str">
        <f t="shared" si="440"/>
        <v/>
      </c>
      <c r="M2551" s="53" t="str">
        <f>IF(K2551="","",COUNTIF($K$7:K2551,"ﾘｽﾄ１"))</f>
        <v/>
      </c>
      <c r="N2551" s="53" t="str">
        <f t="shared" si="441"/>
        <v/>
      </c>
      <c r="O2551" s="54" t="str">
        <f t="shared" si="442"/>
        <v/>
      </c>
      <c r="P2551" s="53" t="str">
        <f t="shared" si="433"/>
        <v/>
      </c>
      <c r="Q2551" s="52" t="str">
        <f t="shared" si="434"/>
        <v/>
      </c>
      <c r="R2551" s="55" t="str">
        <f t="shared" si="435"/>
        <v/>
      </c>
      <c r="S2551" s="52" t="str">
        <f t="shared" si="443"/>
        <v/>
      </c>
      <c r="T2551" s="81" t="str">
        <f t="shared" si="436"/>
        <v/>
      </c>
      <c r="U2551" s="53" t="str">
        <f>IF(S2551="","",COUNTIF($S$7:S2551,"該当２"))</f>
        <v/>
      </c>
      <c r="V2551" s="56" t="str">
        <f t="shared" si="437"/>
        <v/>
      </c>
      <c r="W2551" s="81" t="str">
        <f t="shared" si="438"/>
        <v/>
      </c>
      <c r="X2551" s="53" t="str">
        <f>IF(V2551="","",COUNTIF($V$7:V2551,"該当３"))</f>
        <v/>
      </c>
    </row>
    <row r="2552" spans="1:24">
      <c r="A2552" s="4">
        <v>2021300000</v>
      </c>
      <c r="B2552" s="237">
        <v>20</v>
      </c>
      <c r="C2552" s="238">
        <v>213</v>
      </c>
      <c r="D2552" s="239">
        <v>0</v>
      </c>
      <c r="E2552" s="238">
        <v>0</v>
      </c>
      <c r="F2552" s="7" t="s">
        <v>511</v>
      </c>
      <c r="G2552" s="7" t="s">
        <v>2515</v>
      </c>
      <c r="K2552" s="52" t="str">
        <f t="shared" si="439"/>
        <v>ﾘｽﾄ１</v>
      </c>
      <c r="L2552" s="81" t="str">
        <f t="shared" si="440"/>
        <v>飯山市</v>
      </c>
      <c r="M2552" s="53">
        <f>IF(K2552="","",COUNTIF($K$7:K2552,"ﾘｽﾄ１"))</f>
        <v>13</v>
      </c>
      <c r="N2552" s="53" t="str">
        <f t="shared" si="441"/>
        <v/>
      </c>
      <c r="O2552" s="54" t="str">
        <f t="shared" si="442"/>
        <v/>
      </c>
      <c r="P2552" s="53" t="str">
        <f t="shared" si="433"/>
        <v/>
      </c>
      <c r="Q2552" s="52" t="str">
        <f t="shared" si="434"/>
        <v/>
      </c>
      <c r="R2552" s="55" t="str">
        <f t="shared" si="435"/>
        <v/>
      </c>
      <c r="S2552" s="52" t="str">
        <f t="shared" si="443"/>
        <v/>
      </c>
      <c r="T2552" s="81" t="str">
        <f t="shared" si="436"/>
        <v/>
      </c>
      <c r="U2552" s="53" t="str">
        <f>IF(S2552="","",COUNTIF($S$7:S2552,"該当２"))</f>
        <v/>
      </c>
      <c r="V2552" s="56" t="str">
        <f t="shared" si="437"/>
        <v/>
      </c>
      <c r="W2552" s="81" t="str">
        <f t="shared" si="438"/>
        <v/>
      </c>
      <c r="X2552" s="53" t="str">
        <f>IF(V2552="","",COUNTIF($V$7:V2552,"該当３"))</f>
        <v/>
      </c>
    </row>
    <row r="2553" spans="1:24">
      <c r="A2553" s="4">
        <v>2021301000</v>
      </c>
      <c r="B2553" s="237">
        <v>20</v>
      </c>
      <c r="C2553" s="238">
        <v>213</v>
      </c>
      <c r="D2553" s="239">
        <v>1</v>
      </c>
      <c r="E2553" s="238">
        <v>0</v>
      </c>
      <c r="F2553" s="7" t="s">
        <v>511</v>
      </c>
      <c r="G2553" s="7" t="s">
        <v>2515</v>
      </c>
      <c r="H2553" s="7" t="s">
        <v>2516</v>
      </c>
      <c r="K2553" s="52" t="str">
        <f t="shared" si="439"/>
        <v/>
      </c>
      <c r="L2553" s="81" t="str">
        <f t="shared" si="440"/>
        <v/>
      </c>
      <c r="M2553" s="53" t="str">
        <f>IF(K2553="","",COUNTIF($K$7:K2553,"ﾘｽﾄ１"))</f>
        <v/>
      </c>
      <c r="N2553" s="53" t="str">
        <f t="shared" si="441"/>
        <v/>
      </c>
      <c r="O2553" s="54" t="str">
        <f t="shared" si="442"/>
        <v/>
      </c>
      <c r="P2553" s="53" t="str">
        <f t="shared" si="433"/>
        <v/>
      </c>
      <c r="Q2553" s="52" t="str">
        <f t="shared" si="434"/>
        <v/>
      </c>
      <c r="R2553" s="55" t="str">
        <f t="shared" si="435"/>
        <v/>
      </c>
      <c r="S2553" s="52" t="str">
        <f t="shared" si="443"/>
        <v/>
      </c>
      <c r="T2553" s="81" t="str">
        <f t="shared" si="436"/>
        <v/>
      </c>
      <c r="U2553" s="53" t="str">
        <f>IF(S2553="","",COUNTIF($S$7:S2553,"該当２"))</f>
        <v/>
      </c>
      <c r="V2553" s="56" t="str">
        <f t="shared" si="437"/>
        <v/>
      </c>
      <c r="W2553" s="81" t="str">
        <f t="shared" si="438"/>
        <v/>
      </c>
      <c r="X2553" s="53" t="str">
        <f>IF(V2553="","",COUNTIF($V$7:V2553,"該当３"))</f>
        <v/>
      </c>
    </row>
    <row r="2554" spans="1:24">
      <c r="A2554" s="4">
        <v>2021301001</v>
      </c>
      <c r="B2554" s="237">
        <v>20</v>
      </c>
      <c r="C2554" s="238">
        <v>213</v>
      </c>
      <c r="D2554" s="239">
        <v>1</v>
      </c>
      <c r="E2554" s="238">
        <v>1</v>
      </c>
      <c r="F2554" s="7" t="s">
        <v>511</v>
      </c>
      <c r="G2554" s="7" t="s">
        <v>2515</v>
      </c>
      <c r="H2554" s="7" t="s">
        <v>2516</v>
      </c>
      <c r="I2554" s="7" t="s">
        <v>2517</v>
      </c>
      <c r="K2554" s="52" t="str">
        <f t="shared" si="439"/>
        <v/>
      </c>
      <c r="L2554" s="81" t="str">
        <f t="shared" si="440"/>
        <v/>
      </c>
      <c r="M2554" s="53" t="str">
        <f>IF(K2554="","",COUNTIF($K$7:K2554,"ﾘｽﾄ１"))</f>
        <v/>
      </c>
      <c r="N2554" s="53" t="str">
        <f t="shared" si="441"/>
        <v/>
      </c>
      <c r="O2554" s="54" t="str">
        <f t="shared" si="442"/>
        <v/>
      </c>
      <c r="P2554" s="53" t="str">
        <f t="shared" si="433"/>
        <v/>
      </c>
      <c r="Q2554" s="52" t="str">
        <f t="shared" si="434"/>
        <v/>
      </c>
      <c r="R2554" s="55" t="str">
        <f t="shared" si="435"/>
        <v/>
      </c>
      <c r="S2554" s="52" t="str">
        <f t="shared" si="443"/>
        <v/>
      </c>
      <c r="T2554" s="81" t="str">
        <f t="shared" si="436"/>
        <v/>
      </c>
      <c r="U2554" s="53" t="str">
        <f>IF(S2554="","",COUNTIF($S$7:S2554,"該当２"))</f>
        <v/>
      </c>
      <c r="V2554" s="56" t="str">
        <f t="shared" si="437"/>
        <v/>
      </c>
      <c r="W2554" s="81" t="str">
        <f t="shared" si="438"/>
        <v/>
      </c>
      <c r="X2554" s="53" t="str">
        <f>IF(V2554="","",COUNTIF($V$7:V2554,"該当３"))</f>
        <v/>
      </c>
    </row>
    <row r="2555" spans="1:24">
      <c r="A2555" s="4">
        <v>2021301002</v>
      </c>
      <c r="B2555" s="237">
        <v>20</v>
      </c>
      <c r="C2555" s="238">
        <v>213</v>
      </c>
      <c r="D2555" s="239">
        <v>1</v>
      </c>
      <c r="E2555" s="238">
        <v>2</v>
      </c>
      <c r="F2555" s="7" t="s">
        <v>511</v>
      </c>
      <c r="G2555" s="7" t="s">
        <v>2515</v>
      </c>
      <c r="H2555" s="7" t="s">
        <v>2516</v>
      </c>
      <c r="I2555" s="7" t="s">
        <v>2518</v>
      </c>
      <c r="K2555" s="52" t="str">
        <f t="shared" si="439"/>
        <v/>
      </c>
      <c r="L2555" s="81" t="str">
        <f t="shared" si="440"/>
        <v/>
      </c>
      <c r="M2555" s="53" t="str">
        <f>IF(K2555="","",COUNTIF($K$7:K2555,"ﾘｽﾄ１"))</f>
        <v/>
      </c>
      <c r="N2555" s="53" t="str">
        <f t="shared" si="441"/>
        <v/>
      </c>
      <c r="O2555" s="54" t="str">
        <f t="shared" si="442"/>
        <v/>
      </c>
      <c r="P2555" s="53" t="str">
        <f t="shared" si="433"/>
        <v/>
      </c>
      <c r="Q2555" s="52" t="str">
        <f t="shared" si="434"/>
        <v/>
      </c>
      <c r="R2555" s="55" t="str">
        <f t="shared" si="435"/>
        <v/>
      </c>
      <c r="S2555" s="52" t="str">
        <f t="shared" si="443"/>
        <v/>
      </c>
      <c r="T2555" s="81" t="str">
        <f t="shared" si="436"/>
        <v/>
      </c>
      <c r="U2555" s="53" t="str">
        <f>IF(S2555="","",COUNTIF($S$7:S2555,"該当２"))</f>
        <v/>
      </c>
      <c r="V2555" s="56" t="str">
        <f t="shared" si="437"/>
        <v/>
      </c>
      <c r="W2555" s="81" t="str">
        <f t="shared" si="438"/>
        <v/>
      </c>
      <c r="X2555" s="53" t="str">
        <f>IF(V2555="","",COUNTIF($V$7:V2555,"該当３"))</f>
        <v/>
      </c>
    </row>
    <row r="2556" spans="1:24">
      <c r="A2556" s="4">
        <v>2021301003</v>
      </c>
      <c r="B2556" s="237">
        <v>20</v>
      </c>
      <c r="C2556" s="238">
        <v>213</v>
      </c>
      <c r="D2556" s="239">
        <v>1</v>
      </c>
      <c r="E2556" s="238">
        <v>3</v>
      </c>
      <c r="F2556" s="7" t="s">
        <v>511</v>
      </c>
      <c r="G2556" s="7" t="s">
        <v>2515</v>
      </c>
      <c r="H2556" s="7" t="s">
        <v>2516</v>
      </c>
      <c r="I2556" s="7" t="s">
        <v>2519</v>
      </c>
      <c r="K2556" s="52" t="str">
        <f t="shared" si="439"/>
        <v/>
      </c>
      <c r="L2556" s="81" t="str">
        <f t="shared" si="440"/>
        <v/>
      </c>
      <c r="M2556" s="53" t="str">
        <f>IF(K2556="","",COUNTIF($K$7:K2556,"ﾘｽﾄ１"))</f>
        <v/>
      </c>
      <c r="N2556" s="53" t="str">
        <f t="shared" si="441"/>
        <v/>
      </c>
      <c r="O2556" s="54" t="str">
        <f t="shared" si="442"/>
        <v/>
      </c>
      <c r="P2556" s="53" t="str">
        <f t="shared" si="433"/>
        <v/>
      </c>
      <c r="Q2556" s="52" t="str">
        <f t="shared" si="434"/>
        <v/>
      </c>
      <c r="R2556" s="55" t="str">
        <f t="shared" si="435"/>
        <v/>
      </c>
      <c r="S2556" s="52" t="str">
        <f t="shared" si="443"/>
        <v/>
      </c>
      <c r="T2556" s="81" t="str">
        <f t="shared" si="436"/>
        <v/>
      </c>
      <c r="U2556" s="53" t="str">
        <f>IF(S2556="","",COUNTIF($S$7:S2556,"該当２"))</f>
        <v/>
      </c>
      <c r="V2556" s="56" t="str">
        <f t="shared" si="437"/>
        <v/>
      </c>
      <c r="W2556" s="81" t="str">
        <f t="shared" si="438"/>
        <v/>
      </c>
      <c r="X2556" s="53" t="str">
        <f>IF(V2556="","",COUNTIF($V$7:V2556,"該当３"))</f>
        <v/>
      </c>
    </row>
    <row r="2557" spans="1:24">
      <c r="A2557" s="4">
        <v>2021301004</v>
      </c>
      <c r="B2557" s="237">
        <v>20</v>
      </c>
      <c r="C2557" s="238">
        <v>213</v>
      </c>
      <c r="D2557" s="239">
        <v>1</v>
      </c>
      <c r="E2557" s="238">
        <v>4</v>
      </c>
      <c r="F2557" s="7" t="s">
        <v>511</v>
      </c>
      <c r="G2557" s="7" t="s">
        <v>2515</v>
      </c>
      <c r="H2557" s="7" t="s">
        <v>2516</v>
      </c>
      <c r="I2557" s="7" t="s">
        <v>2520</v>
      </c>
      <c r="K2557" s="52" t="str">
        <f t="shared" si="439"/>
        <v/>
      </c>
      <c r="L2557" s="81" t="str">
        <f t="shared" si="440"/>
        <v/>
      </c>
      <c r="M2557" s="53" t="str">
        <f>IF(K2557="","",COUNTIF($K$7:K2557,"ﾘｽﾄ１"))</f>
        <v/>
      </c>
      <c r="N2557" s="53" t="str">
        <f t="shared" si="441"/>
        <v/>
      </c>
      <c r="O2557" s="54" t="str">
        <f t="shared" si="442"/>
        <v/>
      </c>
      <c r="P2557" s="53" t="str">
        <f t="shared" si="433"/>
        <v/>
      </c>
      <c r="Q2557" s="52" t="str">
        <f t="shared" si="434"/>
        <v/>
      </c>
      <c r="R2557" s="55" t="str">
        <f t="shared" si="435"/>
        <v/>
      </c>
      <c r="S2557" s="52" t="str">
        <f t="shared" si="443"/>
        <v/>
      </c>
      <c r="T2557" s="81" t="str">
        <f t="shared" si="436"/>
        <v/>
      </c>
      <c r="U2557" s="53" t="str">
        <f>IF(S2557="","",COUNTIF($S$7:S2557,"該当２"))</f>
        <v/>
      </c>
      <c r="V2557" s="56" t="str">
        <f t="shared" si="437"/>
        <v/>
      </c>
      <c r="W2557" s="81" t="str">
        <f t="shared" si="438"/>
        <v/>
      </c>
      <c r="X2557" s="53" t="str">
        <f>IF(V2557="","",COUNTIF($V$7:V2557,"該当３"))</f>
        <v/>
      </c>
    </row>
    <row r="2558" spans="1:24">
      <c r="A2558" s="4">
        <v>2021301005</v>
      </c>
      <c r="B2558" s="237">
        <v>20</v>
      </c>
      <c r="C2558" s="238">
        <v>213</v>
      </c>
      <c r="D2558" s="239">
        <v>1</v>
      </c>
      <c r="E2558" s="238">
        <v>5</v>
      </c>
      <c r="F2558" s="7" t="s">
        <v>511</v>
      </c>
      <c r="G2558" s="7" t="s">
        <v>2515</v>
      </c>
      <c r="H2558" s="7" t="s">
        <v>2516</v>
      </c>
      <c r="I2558" s="7" t="s">
        <v>2521</v>
      </c>
      <c r="K2558" s="52" t="str">
        <f t="shared" si="439"/>
        <v/>
      </c>
      <c r="L2558" s="81" t="str">
        <f t="shared" si="440"/>
        <v/>
      </c>
      <c r="M2558" s="53" t="str">
        <f>IF(K2558="","",COUNTIF($K$7:K2558,"ﾘｽﾄ１"))</f>
        <v/>
      </c>
      <c r="N2558" s="53" t="str">
        <f t="shared" si="441"/>
        <v/>
      </c>
      <c r="O2558" s="54" t="str">
        <f t="shared" si="442"/>
        <v/>
      </c>
      <c r="P2558" s="53" t="str">
        <f t="shared" si="433"/>
        <v/>
      </c>
      <c r="Q2558" s="52" t="str">
        <f t="shared" si="434"/>
        <v/>
      </c>
      <c r="R2558" s="55" t="str">
        <f t="shared" si="435"/>
        <v/>
      </c>
      <c r="S2558" s="52" t="str">
        <f t="shared" si="443"/>
        <v/>
      </c>
      <c r="T2558" s="81" t="str">
        <f t="shared" si="436"/>
        <v/>
      </c>
      <c r="U2558" s="53" t="str">
        <f>IF(S2558="","",COUNTIF($S$7:S2558,"該当２"))</f>
        <v/>
      </c>
      <c r="V2558" s="56" t="str">
        <f t="shared" si="437"/>
        <v/>
      </c>
      <c r="W2558" s="81" t="str">
        <f t="shared" si="438"/>
        <v/>
      </c>
      <c r="X2558" s="53" t="str">
        <f>IF(V2558="","",COUNTIF($V$7:V2558,"該当３"))</f>
        <v/>
      </c>
    </row>
    <row r="2559" spans="1:24">
      <c r="A2559" s="4">
        <v>2021301006</v>
      </c>
      <c r="B2559" s="237">
        <v>20</v>
      </c>
      <c r="C2559" s="238">
        <v>213</v>
      </c>
      <c r="D2559" s="239">
        <v>1</v>
      </c>
      <c r="E2559" s="238">
        <v>6</v>
      </c>
      <c r="F2559" s="7" t="s">
        <v>511</v>
      </c>
      <c r="G2559" s="7" t="s">
        <v>2515</v>
      </c>
      <c r="H2559" s="7" t="s">
        <v>2516</v>
      </c>
      <c r="I2559" s="7" t="s">
        <v>1843</v>
      </c>
      <c r="K2559" s="52" t="str">
        <f t="shared" si="439"/>
        <v/>
      </c>
      <c r="L2559" s="81" t="str">
        <f t="shared" si="440"/>
        <v/>
      </c>
      <c r="M2559" s="53" t="str">
        <f>IF(K2559="","",COUNTIF($K$7:K2559,"ﾘｽﾄ１"))</f>
        <v/>
      </c>
      <c r="N2559" s="53" t="str">
        <f t="shared" si="441"/>
        <v/>
      </c>
      <c r="O2559" s="54" t="str">
        <f t="shared" si="442"/>
        <v/>
      </c>
      <c r="P2559" s="53" t="str">
        <f t="shared" si="433"/>
        <v/>
      </c>
      <c r="Q2559" s="52" t="str">
        <f t="shared" si="434"/>
        <v/>
      </c>
      <c r="R2559" s="55" t="str">
        <f t="shared" si="435"/>
        <v/>
      </c>
      <c r="S2559" s="52" t="str">
        <f t="shared" si="443"/>
        <v/>
      </c>
      <c r="T2559" s="81" t="str">
        <f t="shared" si="436"/>
        <v/>
      </c>
      <c r="U2559" s="53" t="str">
        <f>IF(S2559="","",COUNTIF($S$7:S2559,"該当２"))</f>
        <v/>
      </c>
      <c r="V2559" s="56" t="str">
        <f t="shared" si="437"/>
        <v/>
      </c>
      <c r="W2559" s="81" t="str">
        <f t="shared" si="438"/>
        <v/>
      </c>
      <c r="X2559" s="53" t="str">
        <f>IF(V2559="","",COUNTIF($V$7:V2559,"該当３"))</f>
        <v/>
      </c>
    </row>
    <row r="2560" spans="1:24">
      <c r="A2560" s="4">
        <v>2021301007</v>
      </c>
      <c r="B2560" s="237">
        <v>20</v>
      </c>
      <c r="C2560" s="238">
        <v>213</v>
      </c>
      <c r="D2560" s="239">
        <v>1</v>
      </c>
      <c r="E2560" s="238">
        <v>7</v>
      </c>
      <c r="F2560" s="7" t="s">
        <v>511</v>
      </c>
      <c r="G2560" s="7" t="s">
        <v>2515</v>
      </c>
      <c r="H2560" s="7" t="s">
        <v>2516</v>
      </c>
      <c r="I2560" s="7" t="s">
        <v>2522</v>
      </c>
      <c r="K2560" s="52" t="str">
        <f t="shared" si="439"/>
        <v/>
      </c>
      <c r="L2560" s="81" t="str">
        <f t="shared" si="440"/>
        <v/>
      </c>
      <c r="M2560" s="53" t="str">
        <f>IF(K2560="","",COUNTIF($K$7:K2560,"ﾘｽﾄ１"))</f>
        <v/>
      </c>
      <c r="N2560" s="53" t="str">
        <f t="shared" si="441"/>
        <v/>
      </c>
      <c r="O2560" s="54" t="str">
        <f t="shared" si="442"/>
        <v/>
      </c>
      <c r="P2560" s="53" t="str">
        <f t="shared" si="433"/>
        <v/>
      </c>
      <c r="Q2560" s="52" t="str">
        <f t="shared" si="434"/>
        <v/>
      </c>
      <c r="R2560" s="55" t="str">
        <f t="shared" si="435"/>
        <v/>
      </c>
      <c r="S2560" s="52" t="str">
        <f t="shared" si="443"/>
        <v/>
      </c>
      <c r="T2560" s="81" t="str">
        <f t="shared" si="436"/>
        <v/>
      </c>
      <c r="U2560" s="53" t="str">
        <f>IF(S2560="","",COUNTIF($S$7:S2560,"該当２"))</f>
        <v/>
      </c>
      <c r="V2560" s="56" t="str">
        <f t="shared" si="437"/>
        <v/>
      </c>
      <c r="W2560" s="81" t="str">
        <f t="shared" si="438"/>
        <v/>
      </c>
      <c r="X2560" s="53" t="str">
        <f>IF(V2560="","",COUNTIF($V$7:V2560,"該当３"))</f>
        <v/>
      </c>
    </row>
    <row r="2561" spans="1:24">
      <c r="A2561" s="4">
        <v>2021301008</v>
      </c>
      <c r="B2561" s="237">
        <v>20</v>
      </c>
      <c r="C2561" s="238">
        <v>213</v>
      </c>
      <c r="D2561" s="239">
        <v>1</v>
      </c>
      <c r="E2561" s="238">
        <v>8</v>
      </c>
      <c r="F2561" s="7" t="s">
        <v>511</v>
      </c>
      <c r="G2561" s="7" t="s">
        <v>2515</v>
      </c>
      <c r="H2561" s="7" t="s">
        <v>2516</v>
      </c>
      <c r="I2561" s="7" t="s">
        <v>373</v>
      </c>
      <c r="K2561" s="52" t="str">
        <f t="shared" si="439"/>
        <v/>
      </c>
      <c r="L2561" s="81" t="str">
        <f t="shared" si="440"/>
        <v/>
      </c>
      <c r="M2561" s="53" t="str">
        <f>IF(K2561="","",COUNTIF($K$7:K2561,"ﾘｽﾄ１"))</f>
        <v/>
      </c>
      <c r="N2561" s="53" t="str">
        <f t="shared" si="441"/>
        <v/>
      </c>
      <c r="O2561" s="54" t="str">
        <f t="shared" si="442"/>
        <v/>
      </c>
      <c r="P2561" s="53" t="str">
        <f t="shared" si="433"/>
        <v/>
      </c>
      <c r="Q2561" s="52" t="str">
        <f t="shared" si="434"/>
        <v/>
      </c>
      <c r="R2561" s="55" t="str">
        <f t="shared" si="435"/>
        <v/>
      </c>
      <c r="S2561" s="52" t="str">
        <f t="shared" si="443"/>
        <v/>
      </c>
      <c r="T2561" s="81" t="str">
        <f t="shared" si="436"/>
        <v/>
      </c>
      <c r="U2561" s="53" t="str">
        <f>IF(S2561="","",COUNTIF($S$7:S2561,"該当２"))</f>
        <v/>
      </c>
      <c r="V2561" s="56" t="str">
        <f t="shared" si="437"/>
        <v/>
      </c>
      <c r="W2561" s="81" t="str">
        <f t="shared" si="438"/>
        <v/>
      </c>
      <c r="X2561" s="53" t="str">
        <f>IF(V2561="","",COUNTIF($V$7:V2561,"該当３"))</f>
        <v/>
      </c>
    </row>
    <row r="2562" spans="1:24">
      <c r="A2562" s="4">
        <v>2021301009</v>
      </c>
      <c r="B2562" s="237">
        <v>20</v>
      </c>
      <c r="C2562" s="238">
        <v>213</v>
      </c>
      <c r="D2562" s="239">
        <v>1</v>
      </c>
      <c r="E2562" s="238">
        <v>9</v>
      </c>
      <c r="F2562" s="7" t="s">
        <v>511</v>
      </c>
      <c r="G2562" s="7" t="s">
        <v>2515</v>
      </c>
      <c r="H2562" s="7" t="s">
        <v>2516</v>
      </c>
      <c r="I2562" s="7" t="s">
        <v>318</v>
      </c>
      <c r="K2562" s="52" t="str">
        <f t="shared" si="439"/>
        <v/>
      </c>
      <c r="L2562" s="81" t="str">
        <f t="shared" si="440"/>
        <v/>
      </c>
      <c r="M2562" s="53" t="str">
        <f>IF(K2562="","",COUNTIF($K$7:K2562,"ﾘｽﾄ１"))</f>
        <v/>
      </c>
      <c r="N2562" s="53" t="str">
        <f t="shared" si="441"/>
        <v/>
      </c>
      <c r="O2562" s="54" t="str">
        <f t="shared" si="442"/>
        <v/>
      </c>
      <c r="P2562" s="53" t="str">
        <f t="shared" si="433"/>
        <v/>
      </c>
      <c r="Q2562" s="52" t="str">
        <f t="shared" si="434"/>
        <v/>
      </c>
      <c r="R2562" s="55" t="str">
        <f t="shared" si="435"/>
        <v/>
      </c>
      <c r="S2562" s="52" t="str">
        <f t="shared" si="443"/>
        <v/>
      </c>
      <c r="T2562" s="81" t="str">
        <f t="shared" si="436"/>
        <v/>
      </c>
      <c r="U2562" s="53" t="str">
        <f>IF(S2562="","",COUNTIF($S$7:S2562,"該当２"))</f>
        <v/>
      </c>
      <c r="V2562" s="56" t="str">
        <f t="shared" si="437"/>
        <v/>
      </c>
      <c r="W2562" s="81" t="str">
        <f t="shared" si="438"/>
        <v/>
      </c>
      <c r="X2562" s="53" t="str">
        <f>IF(V2562="","",COUNTIF($V$7:V2562,"該当３"))</f>
        <v/>
      </c>
    </row>
    <row r="2563" spans="1:24">
      <c r="A2563" s="4">
        <v>2021301010</v>
      </c>
      <c r="B2563" s="237">
        <v>20</v>
      </c>
      <c r="C2563" s="238">
        <v>213</v>
      </c>
      <c r="D2563" s="239">
        <v>1</v>
      </c>
      <c r="E2563" s="238">
        <v>10</v>
      </c>
      <c r="F2563" s="7" t="s">
        <v>511</v>
      </c>
      <c r="G2563" s="7" t="s">
        <v>2515</v>
      </c>
      <c r="H2563" s="7" t="s">
        <v>2516</v>
      </c>
      <c r="I2563" s="7" t="s">
        <v>11</v>
      </c>
      <c r="K2563" s="52" t="str">
        <f t="shared" si="439"/>
        <v/>
      </c>
      <c r="L2563" s="81" t="str">
        <f t="shared" si="440"/>
        <v/>
      </c>
      <c r="M2563" s="53" t="str">
        <f>IF(K2563="","",COUNTIF($K$7:K2563,"ﾘｽﾄ１"))</f>
        <v/>
      </c>
      <c r="N2563" s="53" t="str">
        <f t="shared" si="441"/>
        <v/>
      </c>
      <c r="O2563" s="54" t="str">
        <f t="shared" si="442"/>
        <v/>
      </c>
      <c r="P2563" s="53" t="str">
        <f t="shared" si="433"/>
        <v/>
      </c>
      <c r="Q2563" s="52" t="str">
        <f t="shared" si="434"/>
        <v/>
      </c>
      <c r="R2563" s="55" t="str">
        <f t="shared" si="435"/>
        <v/>
      </c>
      <c r="S2563" s="52" t="str">
        <f t="shared" si="443"/>
        <v/>
      </c>
      <c r="T2563" s="81" t="str">
        <f t="shared" si="436"/>
        <v/>
      </c>
      <c r="U2563" s="53" t="str">
        <f>IF(S2563="","",COUNTIF($S$7:S2563,"該当２"))</f>
        <v/>
      </c>
      <c r="V2563" s="56" t="str">
        <f t="shared" si="437"/>
        <v/>
      </c>
      <c r="W2563" s="81" t="str">
        <f t="shared" si="438"/>
        <v/>
      </c>
      <c r="X2563" s="53" t="str">
        <f>IF(V2563="","",COUNTIF($V$7:V2563,"該当３"))</f>
        <v/>
      </c>
    </row>
    <row r="2564" spans="1:24">
      <c r="A2564" s="4">
        <v>2021301011</v>
      </c>
      <c r="B2564" s="237">
        <v>20</v>
      </c>
      <c r="C2564" s="238">
        <v>213</v>
      </c>
      <c r="D2564" s="239">
        <v>1</v>
      </c>
      <c r="E2564" s="238">
        <v>11</v>
      </c>
      <c r="F2564" s="7" t="s">
        <v>511</v>
      </c>
      <c r="G2564" s="7" t="s">
        <v>2515</v>
      </c>
      <c r="H2564" s="7" t="s">
        <v>2516</v>
      </c>
      <c r="I2564" s="7" t="s">
        <v>2523</v>
      </c>
      <c r="K2564" s="52" t="str">
        <f t="shared" si="439"/>
        <v/>
      </c>
      <c r="L2564" s="81" t="str">
        <f t="shared" si="440"/>
        <v/>
      </c>
      <c r="M2564" s="53" t="str">
        <f>IF(K2564="","",COUNTIF($K$7:K2564,"ﾘｽﾄ１"))</f>
        <v/>
      </c>
      <c r="N2564" s="53" t="str">
        <f t="shared" si="441"/>
        <v/>
      </c>
      <c r="O2564" s="54" t="str">
        <f t="shared" si="442"/>
        <v/>
      </c>
      <c r="P2564" s="53" t="str">
        <f t="shared" si="433"/>
        <v/>
      </c>
      <c r="Q2564" s="52" t="str">
        <f t="shared" si="434"/>
        <v/>
      </c>
      <c r="R2564" s="55" t="str">
        <f t="shared" si="435"/>
        <v/>
      </c>
      <c r="S2564" s="52" t="str">
        <f t="shared" si="443"/>
        <v/>
      </c>
      <c r="T2564" s="81" t="str">
        <f t="shared" si="436"/>
        <v/>
      </c>
      <c r="U2564" s="53" t="str">
        <f>IF(S2564="","",COUNTIF($S$7:S2564,"該当２"))</f>
        <v/>
      </c>
      <c r="V2564" s="56" t="str">
        <f t="shared" si="437"/>
        <v/>
      </c>
      <c r="W2564" s="81" t="str">
        <f t="shared" si="438"/>
        <v/>
      </c>
      <c r="X2564" s="53" t="str">
        <f>IF(V2564="","",COUNTIF($V$7:V2564,"該当３"))</f>
        <v/>
      </c>
    </row>
    <row r="2565" spans="1:24">
      <c r="A2565" s="4">
        <v>2021301012</v>
      </c>
      <c r="B2565" s="237">
        <v>20</v>
      </c>
      <c r="C2565" s="238">
        <v>213</v>
      </c>
      <c r="D2565" s="239">
        <v>1</v>
      </c>
      <c r="E2565" s="238">
        <v>12</v>
      </c>
      <c r="F2565" s="7" t="s">
        <v>511</v>
      </c>
      <c r="G2565" s="7" t="s">
        <v>2515</v>
      </c>
      <c r="H2565" s="7" t="s">
        <v>2516</v>
      </c>
      <c r="I2565" s="7" t="s">
        <v>2524</v>
      </c>
      <c r="K2565" s="52" t="str">
        <f t="shared" si="439"/>
        <v/>
      </c>
      <c r="L2565" s="81" t="str">
        <f t="shared" si="440"/>
        <v/>
      </c>
      <c r="M2565" s="53" t="str">
        <f>IF(K2565="","",COUNTIF($K$7:K2565,"ﾘｽﾄ１"))</f>
        <v/>
      </c>
      <c r="N2565" s="53" t="str">
        <f t="shared" si="441"/>
        <v/>
      </c>
      <c r="O2565" s="54" t="str">
        <f t="shared" si="442"/>
        <v/>
      </c>
      <c r="P2565" s="53" t="str">
        <f t="shared" si="433"/>
        <v/>
      </c>
      <c r="Q2565" s="52" t="str">
        <f t="shared" si="434"/>
        <v/>
      </c>
      <c r="R2565" s="55" t="str">
        <f t="shared" si="435"/>
        <v/>
      </c>
      <c r="S2565" s="52" t="str">
        <f t="shared" si="443"/>
        <v/>
      </c>
      <c r="T2565" s="81" t="str">
        <f t="shared" si="436"/>
        <v/>
      </c>
      <c r="U2565" s="53" t="str">
        <f>IF(S2565="","",COUNTIF($S$7:S2565,"該当２"))</f>
        <v/>
      </c>
      <c r="V2565" s="56" t="str">
        <f t="shared" si="437"/>
        <v/>
      </c>
      <c r="W2565" s="81" t="str">
        <f t="shared" si="438"/>
        <v/>
      </c>
      <c r="X2565" s="53" t="str">
        <f>IF(V2565="","",COUNTIF($V$7:V2565,"該当３"))</f>
        <v/>
      </c>
    </row>
    <row r="2566" spans="1:24">
      <c r="A2566" s="4">
        <v>2021301013</v>
      </c>
      <c r="B2566" s="237">
        <v>20</v>
      </c>
      <c r="C2566" s="238">
        <v>213</v>
      </c>
      <c r="D2566" s="239">
        <v>1</v>
      </c>
      <c r="E2566" s="238">
        <v>13</v>
      </c>
      <c r="F2566" s="7" t="s">
        <v>511</v>
      </c>
      <c r="G2566" s="7" t="s">
        <v>2515</v>
      </c>
      <c r="H2566" s="7" t="s">
        <v>2516</v>
      </c>
      <c r="I2566" s="7" t="s">
        <v>2021</v>
      </c>
      <c r="K2566" s="52" t="str">
        <f t="shared" si="439"/>
        <v/>
      </c>
      <c r="L2566" s="81" t="str">
        <f t="shared" si="440"/>
        <v/>
      </c>
      <c r="M2566" s="53" t="str">
        <f>IF(K2566="","",COUNTIF($K$7:K2566,"ﾘｽﾄ１"))</f>
        <v/>
      </c>
      <c r="N2566" s="53" t="str">
        <f t="shared" si="441"/>
        <v/>
      </c>
      <c r="O2566" s="54" t="str">
        <f t="shared" si="442"/>
        <v/>
      </c>
      <c r="P2566" s="53" t="str">
        <f t="shared" si="433"/>
        <v/>
      </c>
      <c r="Q2566" s="52" t="str">
        <f t="shared" si="434"/>
        <v/>
      </c>
      <c r="R2566" s="55" t="str">
        <f t="shared" si="435"/>
        <v/>
      </c>
      <c r="S2566" s="52" t="str">
        <f t="shared" si="443"/>
        <v/>
      </c>
      <c r="T2566" s="81" t="str">
        <f t="shared" si="436"/>
        <v/>
      </c>
      <c r="U2566" s="53" t="str">
        <f>IF(S2566="","",COUNTIF($S$7:S2566,"該当２"))</f>
        <v/>
      </c>
      <c r="V2566" s="56" t="str">
        <f t="shared" si="437"/>
        <v/>
      </c>
      <c r="W2566" s="81" t="str">
        <f t="shared" si="438"/>
        <v/>
      </c>
      <c r="X2566" s="53" t="str">
        <f>IF(V2566="","",COUNTIF($V$7:V2566,"該当３"))</f>
        <v/>
      </c>
    </row>
    <row r="2567" spans="1:24">
      <c r="A2567" s="4">
        <v>2021301014</v>
      </c>
      <c r="B2567" s="237">
        <v>20</v>
      </c>
      <c r="C2567" s="238">
        <v>213</v>
      </c>
      <c r="D2567" s="239">
        <v>1</v>
      </c>
      <c r="E2567" s="238">
        <v>14</v>
      </c>
      <c r="F2567" s="7" t="s">
        <v>511</v>
      </c>
      <c r="G2567" s="7" t="s">
        <v>2515</v>
      </c>
      <c r="H2567" s="7" t="s">
        <v>2516</v>
      </c>
      <c r="I2567" s="7" t="s">
        <v>2525</v>
      </c>
      <c r="K2567" s="52" t="str">
        <f t="shared" si="439"/>
        <v/>
      </c>
      <c r="L2567" s="81" t="str">
        <f t="shared" si="440"/>
        <v/>
      </c>
      <c r="M2567" s="53" t="str">
        <f>IF(K2567="","",COUNTIF($K$7:K2567,"ﾘｽﾄ１"))</f>
        <v/>
      </c>
      <c r="N2567" s="53" t="str">
        <f t="shared" si="441"/>
        <v/>
      </c>
      <c r="O2567" s="54" t="str">
        <f t="shared" si="442"/>
        <v/>
      </c>
      <c r="P2567" s="53" t="str">
        <f t="shared" si="433"/>
        <v/>
      </c>
      <c r="Q2567" s="52" t="str">
        <f t="shared" si="434"/>
        <v/>
      </c>
      <c r="R2567" s="55" t="str">
        <f t="shared" si="435"/>
        <v/>
      </c>
      <c r="S2567" s="52" t="str">
        <f t="shared" si="443"/>
        <v/>
      </c>
      <c r="T2567" s="81" t="str">
        <f t="shared" si="436"/>
        <v/>
      </c>
      <c r="U2567" s="53" t="str">
        <f>IF(S2567="","",COUNTIF($S$7:S2567,"該当２"))</f>
        <v/>
      </c>
      <c r="V2567" s="56" t="str">
        <f t="shared" si="437"/>
        <v/>
      </c>
      <c r="W2567" s="81" t="str">
        <f t="shared" si="438"/>
        <v/>
      </c>
      <c r="X2567" s="53" t="str">
        <f>IF(V2567="","",COUNTIF($V$7:V2567,"該当３"))</f>
        <v/>
      </c>
    </row>
    <row r="2568" spans="1:24">
      <c r="A2568" s="4">
        <v>2021301015</v>
      </c>
      <c r="B2568" s="237">
        <v>20</v>
      </c>
      <c r="C2568" s="238">
        <v>213</v>
      </c>
      <c r="D2568" s="239">
        <v>1</v>
      </c>
      <c r="E2568" s="238">
        <v>15</v>
      </c>
      <c r="F2568" s="7" t="s">
        <v>511</v>
      </c>
      <c r="G2568" s="7" t="s">
        <v>2515</v>
      </c>
      <c r="H2568" s="7" t="s">
        <v>2516</v>
      </c>
      <c r="I2568" s="7" t="s">
        <v>1433</v>
      </c>
      <c r="K2568" s="52" t="str">
        <f t="shared" si="439"/>
        <v/>
      </c>
      <c r="L2568" s="81" t="str">
        <f t="shared" si="440"/>
        <v/>
      </c>
      <c r="M2568" s="53" t="str">
        <f>IF(K2568="","",COUNTIF($K$7:K2568,"ﾘｽﾄ１"))</f>
        <v/>
      </c>
      <c r="N2568" s="53" t="str">
        <f t="shared" si="441"/>
        <v/>
      </c>
      <c r="O2568" s="54" t="str">
        <f t="shared" si="442"/>
        <v/>
      </c>
      <c r="P2568" s="53" t="str">
        <f t="shared" si="433"/>
        <v/>
      </c>
      <c r="Q2568" s="52" t="str">
        <f t="shared" si="434"/>
        <v/>
      </c>
      <c r="R2568" s="55" t="str">
        <f t="shared" si="435"/>
        <v/>
      </c>
      <c r="S2568" s="52" t="str">
        <f t="shared" si="443"/>
        <v/>
      </c>
      <c r="T2568" s="81" t="str">
        <f t="shared" si="436"/>
        <v/>
      </c>
      <c r="U2568" s="53" t="str">
        <f>IF(S2568="","",COUNTIF($S$7:S2568,"該当２"))</f>
        <v/>
      </c>
      <c r="V2568" s="56" t="str">
        <f t="shared" si="437"/>
        <v/>
      </c>
      <c r="W2568" s="81" t="str">
        <f t="shared" si="438"/>
        <v/>
      </c>
      <c r="X2568" s="53" t="str">
        <f>IF(V2568="","",COUNTIF($V$7:V2568,"該当３"))</f>
        <v/>
      </c>
    </row>
    <row r="2569" spans="1:24">
      <c r="A2569" s="4">
        <v>2021301016</v>
      </c>
      <c r="B2569" s="237">
        <v>20</v>
      </c>
      <c r="C2569" s="238">
        <v>213</v>
      </c>
      <c r="D2569" s="239">
        <v>1</v>
      </c>
      <c r="E2569" s="238">
        <v>16</v>
      </c>
      <c r="F2569" s="7" t="s">
        <v>511</v>
      </c>
      <c r="G2569" s="7" t="s">
        <v>2515</v>
      </c>
      <c r="H2569" s="7" t="s">
        <v>2516</v>
      </c>
      <c r="I2569" s="7" t="s">
        <v>274</v>
      </c>
      <c r="K2569" s="52" t="str">
        <f t="shared" si="439"/>
        <v/>
      </c>
      <c r="L2569" s="81" t="str">
        <f t="shared" si="440"/>
        <v/>
      </c>
      <c r="M2569" s="53" t="str">
        <f>IF(K2569="","",COUNTIF($K$7:K2569,"ﾘｽﾄ１"))</f>
        <v/>
      </c>
      <c r="N2569" s="53" t="str">
        <f t="shared" si="441"/>
        <v/>
      </c>
      <c r="O2569" s="54" t="str">
        <f t="shared" si="442"/>
        <v/>
      </c>
      <c r="P2569" s="53" t="str">
        <f t="shared" si="433"/>
        <v/>
      </c>
      <c r="Q2569" s="52" t="str">
        <f t="shared" si="434"/>
        <v/>
      </c>
      <c r="R2569" s="55" t="str">
        <f t="shared" si="435"/>
        <v/>
      </c>
      <c r="S2569" s="52" t="str">
        <f t="shared" si="443"/>
        <v/>
      </c>
      <c r="T2569" s="81" t="str">
        <f t="shared" si="436"/>
        <v/>
      </c>
      <c r="U2569" s="53" t="str">
        <f>IF(S2569="","",COUNTIF($S$7:S2569,"該当２"))</f>
        <v/>
      </c>
      <c r="V2569" s="56" t="str">
        <f t="shared" si="437"/>
        <v/>
      </c>
      <c r="W2569" s="81" t="str">
        <f t="shared" si="438"/>
        <v/>
      </c>
      <c r="X2569" s="53" t="str">
        <f>IF(V2569="","",COUNTIF($V$7:V2569,"該当３"))</f>
        <v/>
      </c>
    </row>
    <row r="2570" spans="1:24">
      <c r="A2570" s="4">
        <v>2021302000</v>
      </c>
      <c r="B2570" s="237">
        <v>20</v>
      </c>
      <c r="C2570" s="238">
        <v>213</v>
      </c>
      <c r="D2570" s="239">
        <v>2</v>
      </c>
      <c r="E2570" s="238">
        <v>0</v>
      </c>
      <c r="F2570" s="7" t="s">
        <v>511</v>
      </c>
      <c r="G2570" s="7" t="s">
        <v>2515</v>
      </c>
      <c r="H2570" s="7" t="s">
        <v>2526</v>
      </c>
      <c r="K2570" s="52" t="str">
        <f t="shared" si="439"/>
        <v/>
      </c>
      <c r="L2570" s="81" t="str">
        <f t="shared" si="440"/>
        <v/>
      </c>
      <c r="M2570" s="53" t="str">
        <f>IF(K2570="","",COUNTIF($K$7:K2570,"ﾘｽﾄ１"))</f>
        <v/>
      </c>
      <c r="N2570" s="53" t="str">
        <f t="shared" si="441"/>
        <v/>
      </c>
      <c r="O2570" s="54" t="str">
        <f t="shared" si="442"/>
        <v/>
      </c>
      <c r="P2570" s="53" t="str">
        <f t="shared" ref="P2570:P2633" si="444">IF(O2570="該当１",G2570,"")</f>
        <v/>
      </c>
      <c r="Q2570" s="52" t="str">
        <f t="shared" ref="Q2570:Q2633" si="445">IF(O2570="該当１","ﾘｽﾄ2","")</f>
        <v/>
      </c>
      <c r="R2570" s="55" t="str">
        <f t="shared" ref="R2570:R2633" si="446">IF(Q2570="ﾘｽﾄ2",H2570,"")</f>
        <v/>
      </c>
      <c r="S2570" s="52" t="str">
        <f t="shared" si="443"/>
        <v/>
      </c>
      <c r="T2570" s="81" t="str">
        <f t="shared" ref="T2570:T2633" si="447">IF(S2570="該当２",H2570,"")</f>
        <v/>
      </c>
      <c r="U2570" s="53" t="str">
        <f>IF(S2570="","",COUNTIF($S$7:S2570,"該当２"))</f>
        <v/>
      </c>
      <c r="V2570" s="56" t="str">
        <f t="shared" ref="V2570:V2633" si="448">IF(AND($S$2=H2570,E2570&gt;0,E2570&lt;998),"該当３","")</f>
        <v/>
      </c>
      <c r="W2570" s="81" t="str">
        <f t="shared" ref="W2570:W2633" si="449">IF(V2570="該当３",I2570,"")</f>
        <v/>
      </c>
      <c r="X2570" s="53" t="str">
        <f>IF(V2570="","",COUNTIF($V$7:V2570,"該当３"))</f>
        <v/>
      </c>
    </row>
    <row r="2571" spans="1:24">
      <c r="A2571" s="4">
        <v>2021302001</v>
      </c>
      <c r="B2571" s="237">
        <v>20</v>
      </c>
      <c r="C2571" s="238">
        <v>213</v>
      </c>
      <c r="D2571" s="239">
        <v>2</v>
      </c>
      <c r="E2571" s="238">
        <v>1</v>
      </c>
      <c r="F2571" s="7" t="s">
        <v>511</v>
      </c>
      <c r="G2571" s="7" t="s">
        <v>2515</v>
      </c>
      <c r="H2571" s="7" t="s">
        <v>2526</v>
      </c>
      <c r="I2571" s="7" t="s">
        <v>721</v>
      </c>
      <c r="K2571" s="52" t="str">
        <f t="shared" ref="K2571:K2634" si="450">IF(AND($C2571&gt;0,$H2571=""),"ﾘｽﾄ１","")</f>
        <v/>
      </c>
      <c r="L2571" s="81" t="str">
        <f t="shared" ref="L2571:L2634" si="451">IF(K2571="ﾘｽﾄ１",G2571,"")</f>
        <v/>
      </c>
      <c r="M2571" s="53" t="str">
        <f>IF(K2571="","",COUNTIF($K$7:K2571,"ﾘｽﾄ１"))</f>
        <v/>
      </c>
      <c r="N2571" s="53" t="str">
        <f t="shared" ref="N2571:N2634" si="452">IF(AND(D2571=0,E2571&gt;0),"同一区","")</f>
        <v/>
      </c>
      <c r="O2571" s="54" t="str">
        <f t="shared" ref="O2571:O2634" si="453">IF(AND(EXACT($K$2,G2571),H2571&gt;0),"該当１","")</f>
        <v/>
      </c>
      <c r="P2571" s="53" t="str">
        <f t="shared" si="444"/>
        <v/>
      </c>
      <c r="Q2571" s="52" t="str">
        <f t="shared" si="445"/>
        <v/>
      </c>
      <c r="R2571" s="55" t="str">
        <f t="shared" si="446"/>
        <v/>
      </c>
      <c r="S2571" s="52" t="str">
        <f t="shared" ref="S2571:S2634" si="454">IF(AND(Q2571="ﾘｽﾄ2",OR(I2571=0,AND(N2571="同一区",E2571=1))),"該当２","")</f>
        <v/>
      </c>
      <c r="T2571" s="81" t="str">
        <f t="shared" si="447"/>
        <v/>
      </c>
      <c r="U2571" s="53" t="str">
        <f>IF(S2571="","",COUNTIF($S$7:S2571,"該当２"))</f>
        <v/>
      </c>
      <c r="V2571" s="56" t="str">
        <f t="shared" si="448"/>
        <v/>
      </c>
      <c r="W2571" s="81" t="str">
        <f t="shared" si="449"/>
        <v/>
      </c>
      <c r="X2571" s="53" t="str">
        <f>IF(V2571="","",COUNTIF($V$7:V2571,"該当３"))</f>
        <v/>
      </c>
    </row>
    <row r="2572" spans="1:24">
      <c r="A2572" s="4">
        <v>2021302002</v>
      </c>
      <c r="B2572" s="237">
        <v>20</v>
      </c>
      <c r="C2572" s="238">
        <v>213</v>
      </c>
      <c r="D2572" s="239">
        <v>2</v>
      </c>
      <c r="E2572" s="238">
        <v>2</v>
      </c>
      <c r="F2572" s="7" t="s">
        <v>511</v>
      </c>
      <c r="G2572" s="7" t="s">
        <v>2515</v>
      </c>
      <c r="H2572" s="7" t="s">
        <v>2526</v>
      </c>
      <c r="I2572" s="7" t="s">
        <v>665</v>
      </c>
      <c r="K2572" s="52" t="str">
        <f t="shared" si="450"/>
        <v/>
      </c>
      <c r="L2572" s="81" t="str">
        <f t="shared" si="451"/>
        <v/>
      </c>
      <c r="M2572" s="53" t="str">
        <f>IF(K2572="","",COUNTIF($K$7:K2572,"ﾘｽﾄ１"))</f>
        <v/>
      </c>
      <c r="N2572" s="53" t="str">
        <f t="shared" si="452"/>
        <v/>
      </c>
      <c r="O2572" s="54" t="str">
        <f t="shared" si="453"/>
        <v/>
      </c>
      <c r="P2572" s="53" t="str">
        <f t="shared" si="444"/>
        <v/>
      </c>
      <c r="Q2572" s="52" t="str">
        <f t="shared" si="445"/>
        <v/>
      </c>
      <c r="R2572" s="55" t="str">
        <f t="shared" si="446"/>
        <v/>
      </c>
      <c r="S2572" s="52" t="str">
        <f t="shared" si="454"/>
        <v/>
      </c>
      <c r="T2572" s="81" t="str">
        <f t="shared" si="447"/>
        <v/>
      </c>
      <c r="U2572" s="53" t="str">
        <f>IF(S2572="","",COUNTIF($S$7:S2572,"該当２"))</f>
        <v/>
      </c>
      <c r="V2572" s="56" t="str">
        <f t="shared" si="448"/>
        <v/>
      </c>
      <c r="W2572" s="81" t="str">
        <f t="shared" si="449"/>
        <v/>
      </c>
      <c r="X2572" s="53" t="str">
        <f>IF(V2572="","",COUNTIF($V$7:V2572,"該当３"))</f>
        <v/>
      </c>
    </row>
    <row r="2573" spans="1:24">
      <c r="A2573" s="4">
        <v>2021302003</v>
      </c>
      <c r="B2573" s="237">
        <v>20</v>
      </c>
      <c r="C2573" s="238">
        <v>213</v>
      </c>
      <c r="D2573" s="239">
        <v>2</v>
      </c>
      <c r="E2573" s="238">
        <v>3</v>
      </c>
      <c r="F2573" s="7" t="s">
        <v>511</v>
      </c>
      <c r="G2573" s="7" t="s">
        <v>2515</v>
      </c>
      <c r="H2573" s="7" t="s">
        <v>2526</v>
      </c>
      <c r="I2573" s="7" t="s">
        <v>2527</v>
      </c>
      <c r="K2573" s="52" t="str">
        <f t="shared" si="450"/>
        <v/>
      </c>
      <c r="L2573" s="81" t="str">
        <f t="shared" si="451"/>
        <v/>
      </c>
      <c r="M2573" s="53" t="str">
        <f>IF(K2573="","",COUNTIF($K$7:K2573,"ﾘｽﾄ１"))</f>
        <v/>
      </c>
      <c r="N2573" s="53" t="str">
        <f t="shared" si="452"/>
        <v/>
      </c>
      <c r="O2573" s="54" t="str">
        <f t="shared" si="453"/>
        <v/>
      </c>
      <c r="P2573" s="53" t="str">
        <f t="shared" si="444"/>
        <v/>
      </c>
      <c r="Q2573" s="52" t="str">
        <f t="shared" si="445"/>
        <v/>
      </c>
      <c r="R2573" s="55" t="str">
        <f t="shared" si="446"/>
        <v/>
      </c>
      <c r="S2573" s="52" t="str">
        <f t="shared" si="454"/>
        <v/>
      </c>
      <c r="T2573" s="81" t="str">
        <f t="shared" si="447"/>
        <v/>
      </c>
      <c r="U2573" s="53" t="str">
        <f>IF(S2573="","",COUNTIF($S$7:S2573,"該当２"))</f>
        <v/>
      </c>
      <c r="V2573" s="56" t="str">
        <f t="shared" si="448"/>
        <v/>
      </c>
      <c r="W2573" s="81" t="str">
        <f t="shared" si="449"/>
        <v/>
      </c>
      <c r="X2573" s="53" t="str">
        <f>IF(V2573="","",COUNTIF($V$7:V2573,"該当３"))</f>
        <v/>
      </c>
    </row>
    <row r="2574" spans="1:24">
      <c r="A2574" s="4">
        <v>2021302004</v>
      </c>
      <c r="B2574" s="237">
        <v>20</v>
      </c>
      <c r="C2574" s="238">
        <v>213</v>
      </c>
      <c r="D2574" s="239">
        <v>2</v>
      </c>
      <c r="E2574" s="238">
        <v>4</v>
      </c>
      <c r="F2574" s="7" t="s">
        <v>511</v>
      </c>
      <c r="G2574" s="7" t="s">
        <v>2515</v>
      </c>
      <c r="H2574" s="7" t="s">
        <v>2526</v>
      </c>
      <c r="I2574" s="7" t="s">
        <v>2528</v>
      </c>
      <c r="K2574" s="52" t="str">
        <f t="shared" si="450"/>
        <v/>
      </c>
      <c r="L2574" s="81" t="str">
        <f t="shared" si="451"/>
        <v/>
      </c>
      <c r="M2574" s="53" t="str">
        <f>IF(K2574="","",COUNTIF($K$7:K2574,"ﾘｽﾄ１"))</f>
        <v/>
      </c>
      <c r="N2574" s="53" t="str">
        <f t="shared" si="452"/>
        <v/>
      </c>
      <c r="O2574" s="54" t="str">
        <f t="shared" si="453"/>
        <v/>
      </c>
      <c r="P2574" s="53" t="str">
        <f t="shared" si="444"/>
        <v/>
      </c>
      <c r="Q2574" s="52" t="str">
        <f t="shared" si="445"/>
        <v/>
      </c>
      <c r="R2574" s="55" t="str">
        <f t="shared" si="446"/>
        <v/>
      </c>
      <c r="S2574" s="52" t="str">
        <f t="shared" si="454"/>
        <v/>
      </c>
      <c r="T2574" s="81" t="str">
        <f t="shared" si="447"/>
        <v/>
      </c>
      <c r="U2574" s="53" t="str">
        <f>IF(S2574="","",COUNTIF($S$7:S2574,"該当２"))</f>
        <v/>
      </c>
      <c r="V2574" s="56" t="str">
        <f t="shared" si="448"/>
        <v/>
      </c>
      <c r="W2574" s="81" t="str">
        <f t="shared" si="449"/>
        <v/>
      </c>
      <c r="X2574" s="53" t="str">
        <f>IF(V2574="","",COUNTIF($V$7:V2574,"該当３"))</f>
        <v/>
      </c>
    </row>
    <row r="2575" spans="1:24">
      <c r="A2575" s="4">
        <v>2021302005</v>
      </c>
      <c r="B2575" s="237">
        <v>20</v>
      </c>
      <c r="C2575" s="238">
        <v>213</v>
      </c>
      <c r="D2575" s="239">
        <v>2</v>
      </c>
      <c r="E2575" s="238">
        <v>5</v>
      </c>
      <c r="F2575" s="7" t="s">
        <v>511</v>
      </c>
      <c r="G2575" s="7" t="s">
        <v>2515</v>
      </c>
      <c r="H2575" s="7" t="s">
        <v>2526</v>
      </c>
      <c r="I2575" s="7" t="s">
        <v>497</v>
      </c>
      <c r="K2575" s="52" t="str">
        <f t="shared" si="450"/>
        <v/>
      </c>
      <c r="L2575" s="81" t="str">
        <f t="shared" si="451"/>
        <v/>
      </c>
      <c r="M2575" s="53" t="str">
        <f>IF(K2575="","",COUNTIF($K$7:K2575,"ﾘｽﾄ１"))</f>
        <v/>
      </c>
      <c r="N2575" s="53" t="str">
        <f t="shared" si="452"/>
        <v/>
      </c>
      <c r="O2575" s="54" t="str">
        <f t="shared" si="453"/>
        <v/>
      </c>
      <c r="P2575" s="53" t="str">
        <f t="shared" si="444"/>
        <v/>
      </c>
      <c r="Q2575" s="52" t="str">
        <f t="shared" si="445"/>
        <v/>
      </c>
      <c r="R2575" s="55" t="str">
        <f t="shared" si="446"/>
        <v/>
      </c>
      <c r="S2575" s="52" t="str">
        <f t="shared" si="454"/>
        <v/>
      </c>
      <c r="T2575" s="81" t="str">
        <f t="shared" si="447"/>
        <v/>
      </c>
      <c r="U2575" s="53" t="str">
        <f>IF(S2575="","",COUNTIF($S$7:S2575,"該当２"))</f>
        <v/>
      </c>
      <c r="V2575" s="56" t="str">
        <f t="shared" si="448"/>
        <v/>
      </c>
      <c r="W2575" s="81" t="str">
        <f t="shared" si="449"/>
        <v/>
      </c>
      <c r="X2575" s="53" t="str">
        <f>IF(V2575="","",COUNTIF($V$7:V2575,"該当３"))</f>
        <v/>
      </c>
    </row>
    <row r="2576" spans="1:24">
      <c r="A2576" s="4">
        <v>2021302006</v>
      </c>
      <c r="B2576" s="237">
        <v>20</v>
      </c>
      <c r="C2576" s="238">
        <v>213</v>
      </c>
      <c r="D2576" s="239">
        <v>2</v>
      </c>
      <c r="E2576" s="238">
        <v>6</v>
      </c>
      <c r="F2576" s="7" t="s">
        <v>511</v>
      </c>
      <c r="G2576" s="7" t="s">
        <v>2515</v>
      </c>
      <c r="H2576" s="7" t="s">
        <v>2526</v>
      </c>
      <c r="I2576" s="7" t="s">
        <v>459</v>
      </c>
      <c r="K2576" s="52" t="str">
        <f t="shared" si="450"/>
        <v/>
      </c>
      <c r="L2576" s="81" t="str">
        <f t="shared" si="451"/>
        <v/>
      </c>
      <c r="M2576" s="53" t="str">
        <f>IF(K2576="","",COUNTIF($K$7:K2576,"ﾘｽﾄ１"))</f>
        <v/>
      </c>
      <c r="N2576" s="53" t="str">
        <f t="shared" si="452"/>
        <v/>
      </c>
      <c r="O2576" s="54" t="str">
        <f t="shared" si="453"/>
        <v/>
      </c>
      <c r="P2576" s="53" t="str">
        <f t="shared" si="444"/>
        <v/>
      </c>
      <c r="Q2576" s="52" t="str">
        <f t="shared" si="445"/>
        <v/>
      </c>
      <c r="R2576" s="55" t="str">
        <f t="shared" si="446"/>
        <v/>
      </c>
      <c r="S2576" s="52" t="str">
        <f t="shared" si="454"/>
        <v/>
      </c>
      <c r="T2576" s="81" t="str">
        <f t="shared" si="447"/>
        <v/>
      </c>
      <c r="U2576" s="53" t="str">
        <f>IF(S2576="","",COUNTIF($S$7:S2576,"該当２"))</f>
        <v/>
      </c>
      <c r="V2576" s="56" t="str">
        <f t="shared" si="448"/>
        <v/>
      </c>
      <c r="W2576" s="81" t="str">
        <f t="shared" si="449"/>
        <v/>
      </c>
      <c r="X2576" s="53" t="str">
        <f>IF(V2576="","",COUNTIF($V$7:V2576,"該当３"))</f>
        <v/>
      </c>
    </row>
    <row r="2577" spans="1:24">
      <c r="A2577" s="4">
        <v>2021302007</v>
      </c>
      <c r="B2577" s="237">
        <v>20</v>
      </c>
      <c r="C2577" s="238">
        <v>213</v>
      </c>
      <c r="D2577" s="239">
        <v>2</v>
      </c>
      <c r="E2577" s="238">
        <v>7</v>
      </c>
      <c r="F2577" s="7" t="s">
        <v>511</v>
      </c>
      <c r="G2577" s="7" t="s">
        <v>2515</v>
      </c>
      <c r="H2577" s="7" t="s">
        <v>2526</v>
      </c>
      <c r="I2577" s="7" t="s">
        <v>2529</v>
      </c>
      <c r="K2577" s="52" t="str">
        <f t="shared" si="450"/>
        <v/>
      </c>
      <c r="L2577" s="81" t="str">
        <f t="shared" si="451"/>
        <v/>
      </c>
      <c r="M2577" s="53" t="str">
        <f>IF(K2577="","",COUNTIF($K$7:K2577,"ﾘｽﾄ１"))</f>
        <v/>
      </c>
      <c r="N2577" s="53" t="str">
        <f t="shared" si="452"/>
        <v/>
      </c>
      <c r="O2577" s="54" t="str">
        <f t="shared" si="453"/>
        <v/>
      </c>
      <c r="P2577" s="53" t="str">
        <f t="shared" si="444"/>
        <v/>
      </c>
      <c r="Q2577" s="52" t="str">
        <f t="shared" si="445"/>
        <v/>
      </c>
      <c r="R2577" s="55" t="str">
        <f t="shared" si="446"/>
        <v/>
      </c>
      <c r="S2577" s="52" t="str">
        <f t="shared" si="454"/>
        <v/>
      </c>
      <c r="T2577" s="81" t="str">
        <f t="shared" si="447"/>
        <v/>
      </c>
      <c r="U2577" s="53" t="str">
        <f>IF(S2577="","",COUNTIF($S$7:S2577,"該当２"))</f>
        <v/>
      </c>
      <c r="V2577" s="56" t="str">
        <f t="shared" si="448"/>
        <v/>
      </c>
      <c r="W2577" s="81" t="str">
        <f t="shared" si="449"/>
        <v/>
      </c>
      <c r="X2577" s="53" t="str">
        <f>IF(V2577="","",COUNTIF($V$7:V2577,"該当３"))</f>
        <v/>
      </c>
    </row>
    <row r="2578" spans="1:24">
      <c r="A2578" s="4">
        <v>2021302008</v>
      </c>
      <c r="B2578" s="237">
        <v>20</v>
      </c>
      <c r="C2578" s="238">
        <v>213</v>
      </c>
      <c r="D2578" s="239">
        <v>2</v>
      </c>
      <c r="E2578" s="238">
        <v>8</v>
      </c>
      <c r="F2578" s="7" t="s">
        <v>511</v>
      </c>
      <c r="G2578" s="7" t="s">
        <v>2515</v>
      </c>
      <c r="H2578" s="7" t="s">
        <v>2526</v>
      </c>
      <c r="I2578" s="7" t="s">
        <v>2530</v>
      </c>
      <c r="K2578" s="52" t="str">
        <f t="shared" si="450"/>
        <v/>
      </c>
      <c r="L2578" s="81" t="str">
        <f t="shared" si="451"/>
        <v/>
      </c>
      <c r="M2578" s="53" t="str">
        <f>IF(K2578="","",COUNTIF($K$7:K2578,"ﾘｽﾄ１"))</f>
        <v/>
      </c>
      <c r="N2578" s="53" t="str">
        <f t="shared" si="452"/>
        <v/>
      </c>
      <c r="O2578" s="54" t="str">
        <f t="shared" si="453"/>
        <v/>
      </c>
      <c r="P2578" s="53" t="str">
        <f t="shared" si="444"/>
        <v/>
      </c>
      <c r="Q2578" s="52" t="str">
        <f t="shared" si="445"/>
        <v/>
      </c>
      <c r="R2578" s="55" t="str">
        <f t="shared" si="446"/>
        <v/>
      </c>
      <c r="S2578" s="52" t="str">
        <f t="shared" si="454"/>
        <v/>
      </c>
      <c r="T2578" s="81" t="str">
        <f t="shared" si="447"/>
        <v/>
      </c>
      <c r="U2578" s="53" t="str">
        <f>IF(S2578="","",COUNTIF($S$7:S2578,"該当２"))</f>
        <v/>
      </c>
      <c r="V2578" s="56" t="str">
        <f t="shared" si="448"/>
        <v/>
      </c>
      <c r="W2578" s="81" t="str">
        <f t="shared" si="449"/>
        <v/>
      </c>
      <c r="X2578" s="53" t="str">
        <f>IF(V2578="","",COUNTIF($V$7:V2578,"該当３"))</f>
        <v/>
      </c>
    </row>
    <row r="2579" spans="1:24">
      <c r="A2579" s="4">
        <v>2021302009</v>
      </c>
      <c r="B2579" s="237">
        <v>20</v>
      </c>
      <c r="C2579" s="238">
        <v>213</v>
      </c>
      <c r="D2579" s="239">
        <v>2</v>
      </c>
      <c r="E2579" s="238">
        <v>9</v>
      </c>
      <c r="F2579" s="7" t="s">
        <v>511</v>
      </c>
      <c r="G2579" s="7" t="s">
        <v>2515</v>
      </c>
      <c r="H2579" s="7" t="s">
        <v>2526</v>
      </c>
      <c r="I2579" s="7" t="s">
        <v>335</v>
      </c>
      <c r="K2579" s="52" t="str">
        <f t="shared" si="450"/>
        <v/>
      </c>
      <c r="L2579" s="81" t="str">
        <f t="shared" si="451"/>
        <v/>
      </c>
      <c r="M2579" s="53" t="str">
        <f>IF(K2579="","",COUNTIF($K$7:K2579,"ﾘｽﾄ１"))</f>
        <v/>
      </c>
      <c r="N2579" s="53" t="str">
        <f t="shared" si="452"/>
        <v/>
      </c>
      <c r="O2579" s="54" t="str">
        <f t="shared" si="453"/>
        <v/>
      </c>
      <c r="P2579" s="53" t="str">
        <f t="shared" si="444"/>
        <v/>
      </c>
      <c r="Q2579" s="52" t="str">
        <f t="shared" si="445"/>
        <v/>
      </c>
      <c r="R2579" s="55" t="str">
        <f t="shared" si="446"/>
        <v/>
      </c>
      <c r="S2579" s="52" t="str">
        <f t="shared" si="454"/>
        <v/>
      </c>
      <c r="T2579" s="81" t="str">
        <f t="shared" si="447"/>
        <v/>
      </c>
      <c r="U2579" s="53" t="str">
        <f>IF(S2579="","",COUNTIF($S$7:S2579,"該当２"))</f>
        <v/>
      </c>
      <c r="V2579" s="56" t="str">
        <f t="shared" si="448"/>
        <v/>
      </c>
      <c r="W2579" s="81" t="str">
        <f t="shared" si="449"/>
        <v/>
      </c>
      <c r="X2579" s="53" t="str">
        <f>IF(V2579="","",COUNTIF($V$7:V2579,"該当３"))</f>
        <v/>
      </c>
    </row>
    <row r="2580" spans="1:24">
      <c r="A2580" s="4">
        <v>2021302010</v>
      </c>
      <c r="B2580" s="237">
        <v>20</v>
      </c>
      <c r="C2580" s="238">
        <v>213</v>
      </c>
      <c r="D2580" s="239">
        <v>2</v>
      </c>
      <c r="E2580" s="238">
        <v>10</v>
      </c>
      <c r="F2580" s="7" t="s">
        <v>511</v>
      </c>
      <c r="G2580" s="7" t="s">
        <v>2515</v>
      </c>
      <c r="H2580" s="7" t="s">
        <v>2526</v>
      </c>
      <c r="I2580" s="7" t="s">
        <v>301</v>
      </c>
      <c r="K2580" s="52" t="str">
        <f t="shared" si="450"/>
        <v/>
      </c>
      <c r="L2580" s="81" t="str">
        <f t="shared" si="451"/>
        <v/>
      </c>
      <c r="M2580" s="53" t="str">
        <f>IF(K2580="","",COUNTIF($K$7:K2580,"ﾘｽﾄ１"))</f>
        <v/>
      </c>
      <c r="N2580" s="53" t="str">
        <f t="shared" si="452"/>
        <v/>
      </c>
      <c r="O2580" s="54" t="str">
        <f t="shared" si="453"/>
        <v/>
      </c>
      <c r="P2580" s="53" t="str">
        <f t="shared" si="444"/>
        <v/>
      </c>
      <c r="Q2580" s="52" t="str">
        <f t="shared" si="445"/>
        <v/>
      </c>
      <c r="R2580" s="55" t="str">
        <f t="shared" si="446"/>
        <v/>
      </c>
      <c r="S2580" s="52" t="str">
        <f t="shared" si="454"/>
        <v/>
      </c>
      <c r="T2580" s="81" t="str">
        <f t="shared" si="447"/>
        <v/>
      </c>
      <c r="U2580" s="53" t="str">
        <f>IF(S2580="","",COUNTIF($S$7:S2580,"該当２"))</f>
        <v/>
      </c>
      <c r="V2580" s="56" t="str">
        <f t="shared" si="448"/>
        <v/>
      </c>
      <c r="W2580" s="81" t="str">
        <f t="shared" si="449"/>
        <v/>
      </c>
      <c r="X2580" s="53" t="str">
        <f>IF(V2580="","",COUNTIF($V$7:V2580,"該当３"))</f>
        <v/>
      </c>
    </row>
    <row r="2581" spans="1:24">
      <c r="A2581" s="4">
        <v>2021302011</v>
      </c>
      <c r="B2581" s="237">
        <v>20</v>
      </c>
      <c r="C2581" s="238">
        <v>213</v>
      </c>
      <c r="D2581" s="239">
        <v>2</v>
      </c>
      <c r="E2581" s="238">
        <v>11</v>
      </c>
      <c r="F2581" s="7" t="s">
        <v>511</v>
      </c>
      <c r="G2581" s="7" t="s">
        <v>2515</v>
      </c>
      <c r="H2581" s="7" t="s">
        <v>2526</v>
      </c>
      <c r="I2581" s="7" t="s">
        <v>2531</v>
      </c>
      <c r="K2581" s="52" t="str">
        <f t="shared" si="450"/>
        <v/>
      </c>
      <c r="L2581" s="81" t="str">
        <f t="shared" si="451"/>
        <v/>
      </c>
      <c r="M2581" s="53" t="str">
        <f>IF(K2581="","",COUNTIF($K$7:K2581,"ﾘｽﾄ１"))</f>
        <v/>
      </c>
      <c r="N2581" s="53" t="str">
        <f t="shared" si="452"/>
        <v/>
      </c>
      <c r="O2581" s="54" t="str">
        <f t="shared" si="453"/>
        <v/>
      </c>
      <c r="P2581" s="53" t="str">
        <f t="shared" si="444"/>
        <v/>
      </c>
      <c r="Q2581" s="52" t="str">
        <f t="shared" si="445"/>
        <v/>
      </c>
      <c r="R2581" s="55" t="str">
        <f t="shared" si="446"/>
        <v/>
      </c>
      <c r="S2581" s="52" t="str">
        <f t="shared" si="454"/>
        <v/>
      </c>
      <c r="T2581" s="81" t="str">
        <f t="shared" si="447"/>
        <v/>
      </c>
      <c r="U2581" s="53" t="str">
        <f>IF(S2581="","",COUNTIF($S$7:S2581,"該当２"))</f>
        <v/>
      </c>
      <c r="V2581" s="56" t="str">
        <f t="shared" si="448"/>
        <v/>
      </c>
      <c r="W2581" s="81" t="str">
        <f t="shared" si="449"/>
        <v/>
      </c>
      <c r="X2581" s="53" t="str">
        <f>IF(V2581="","",COUNTIF($V$7:V2581,"該当３"))</f>
        <v/>
      </c>
    </row>
    <row r="2582" spans="1:24">
      <c r="A2582" s="4">
        <v>2021302012</v>
      </c>
      <c r="B2582" s="237">
        <v>20</v>
      </c>
      <c r="C2582" s="238">
        <v>213</v>
      </c>
      <c r="D2582" s="239">
        <v>2</v>
      </c>
      <c r="E2582" s="238">
        <v>12</v>
      </c>
      <c r="F2582" s="7" t="s">
        <v>511</v>
      </c>
      <c r="G2582" s="7" t="s">
        <v>2515</v>
      </c>
      <c r="H2582" s="7" t="s">
        <v>2526</v>
      </c>
      <c r="I2582" s="7" t="s">
        <v>2532</v>
      </c>
      <c r="K2582" s="52" t="str">
        <f t="shared" si="450"/>
        <v/>
      </c>
      <c r="L2582" s="81" t="str">
        <f t="shared" si="451"/>
        <v/>
      </c>
      <c r="M2582" s="53" t="str">
        <f>IF(K2582="","",COUNTIF($K$7:K2582,"ﾘｽﾄ１"))</f>
        <v/>
      </c>
      <c r="N2582" s="53" t="str">
        <f t="shared" si="452"/>
        <v/>
      </c>
      <c r="O2582" s="54" t="str">
        <f t="shared" si="453"/>
        <v/>
      </c>
      <c r="P2582" s="53" t="str">
        <f t="shared" si="444"/>
        <v/>
      </c>
      <c r="Q2582" s="52" t="str">
        <f t="shared" si="445"/>
        <v/>
      </c>
      <c r="R2582" s="55" t="str">
        <f t="shared" si="446"/>
        <v/>
      </c>
      <c r="S2582" s="52" t="str">
        <f t="shared" si="454"/>
        <v/>
      </c>
      <c r="T2582" s="81" t="str">
        <f t="shared" si="447"/>
        <v/>
      </c>
      <c r="U2582" s="53" t="str">
        <f>IF(S2582="","",COUNTIF($S$7:S2582,"該当２"))</f>
        <v/>
      </c>
      <c r="V2582" s="56" t="str">
        <f t="shared" si="448"/>
        <v/>
      </c>
      <c r="W2582" s="81" t="str">
        <f t="shared" si="449"/>
        <v/>
      </c>
      <c r="X2582" s="53" t="str">
        <f>IF(V2582="","",COUNTIF($V$7:V2582,"該当３"))</f>
        <v/>
      </c>
    </row>
    <row r="2583" spans="1:24">
      <c r="A2583" s="4">
        <v>2021302013</v>
      </c>
      <c r="B2583" s="237">
        <v>20</v>
      </c>
      <c r="C2583" s="238">
        <v>213</v>
      </c>
      <c r="D2583" s="239">
        <v>2</v>
      </c>
      <c r="E2583" s="238">
        <v>13</v>
      </c>
      <c r="F2583" s="7" t="s">
        <v>511</v>
      </c>
      <c r="G2583" s="7" t="s">
        <v>2515</v>
      </c>
      <c r="H2583" s="7" t="s">
        <v>2526</v>
      </c>
      <c r="I2583" s="7" t="s">
        <v>2533</v>
      </c>
      <c r="K2583" s="52" t="str">
        <f t="shared" si="450"/>
        <v/>
      </c>
      <c r="L2583" s="81" t="str">
        <f t="shared" si="451"/>
        <v/>
      </c>
      <c r="M2583" s="53" t="str">
        <f>IF(K2583="","",COUNTIF($K$7:K2583,"ﾘｽﾄ１"))</f>
        <v/>
      </c>
      <c r="N2583" s="53" t="str">
        <f t="shared" si="452"/>
        <v/>
      </c>
      <c r="O2583" s="54" t="str">
        <f t="shared" si="453"/>
        <v/>
      </c>
      <c r="P2583" s="53" t="str">
        <f t="shared" si="444"/>
        <v/>
      </c>
      <c r="Q2583" s="52" t="str">
        <f t="shared" si="445"/>
        <v/>
      </c>
      <c r="R2583" s="55" t="str">
        <f t="shared" si="446"/>
        <v/>
      </c>
      <c r="S2583" s="52" t="str">
        <f t="shared" si="454"/>
        <v/>
      </c>
      <c r="T2583" s="81" t="str">
        <f t="shared" si="447"/>
        <v/>
      </c>
      <c r="U2583" s="53" t="str">
        <f>IF(S2583="","",COUNTIF($S$7:S2583,"該当２"))</f>
        <v/>
      </c>
      <c r="V2583" s="56" t="str">
        <f t="shared" si="448"/>
        <v/>
      </c>
      <c r="W2583" s="81" t="str">
        <f t="shared" si="449"/>
        <v/>
      </c>
      <c r="X2583" s="53" t="str">
        <f>IF(V2583="","",COUNTIF($V$7:V2583,"該当３"))</f>
        <v/>
      </c>
    </row>
    <row r="2584" spans="1:24">
      <c r="A2584" s="4">
        <v>2021302014</v>
      </c>
      <c r="B2584" s="237">
        <v>20</v>
      </c>
      <c r="C2584" s="238">
        <v>213</v>
      </c>
      <c r="D2584" s="239">
        <v>2</v>
      </c>
      <c r="E2584" s="238">
        <v>14</v>
      </c>
      <c r="F2584" s="7" t="s">
        <v>511</v>
      </c>
      <c r="G2584" s="7" t="s">
        <v>2515</v>
      </c>
      <c r="H2584" s="7" t="s">
        <v>2526</v>
      </c>
      <c r="I2584" s="7" t="s">
        <v>2534</v>
      </c>
      <c r="K2584" s="52" t="str">
        <f t="shared" si="450"/>
        <v/>
      </c>
      <c r="L2584" s="81" t="str">
        <f t="shared" si="451"/>
        <v/>
      </c>
      <c r="M2584" s="53" t="str">
        <f>IF(K2584="","",COUNTIF($K$7:K2584,"ﾘｽﾄ１"))</f>
        <v/>
      </c>
      <c r="N2584" s="53" t="str">
        <f t="shared" si="452"/>
        <v/>
      </c>
      <c r="O2584" s="54" t="str">
        <f t="shared" si="453"/>
        <v/>
      </c>
      <c r="P2584" s="53" t="str">
        <f t="shared" si="444"/>
        <v/>
      </c>
      <c r="Q2584" s="52" t="str">
        <f t="shared" si="445"/>
        <v/>
      </c>
      <c r="R2584" s="55" t="str">
        <f t="shared" si="446"/>
        <v/>
      </c>
      <c r="S2584" s="52" t="str">
        <f t="shared" si="454"/>
        <v/>
      </c>
      <c r="T2584" s="81" t="str">
        <f t="shared" si="447"/>
        <v/>
      </c>
      <c r="U2584" s="53" t="str">
        <f>IF(S2584="","",COUNTIF($S$7:S2584,"該当２"))</f>
        <v/>
      </c>
      <c r="V2584" s="56" t="str">
        <f t="shared" si="448"/>
        <v/>
      </c>
      <c r="W2584" s="81" t="str">
        <f t="shared" si="449"/>
        <v/>
      </c>
      <c r="X2584" s="53" t="str">
        <f>IF(V2584="","",COUNTIF($V$7:V2584,"該当３"))</f>
        <v/>
      </c>
    </row>
    <row r="2585" spans="1:24">
      <c r="A2585" s="4">
        <v>2021302015</v>
      </c>
      <c r="B2585" s="237">
        <v>20</v>
      </c>
      <c r="C2585" s="238">
        <v>213</v>
      </c>
      <c r="D2585" s="239">
        <v>2</v>
      </c>
      <c r="E2585" s="238">
        <v>15</v>
      </c>
      <c r="F2585" s="7" t="s">
        <v>511</v>
      </c>
      <c r="G2585" s="7" t="s">
        <v>2515</v>
      </c>
      <c r="H2585" s="7" t="s">
        <v>2526</v>
      </c>
      <c r="I2585" s="7" t="s">
        <v>2535</v>
      </c>
      <c r="K2585" s="52" t="str">
        <f t="shared" si="450"/>
        <v/>
      </c>
      <c r="L2585" s="81" t="str">
        <f t="shared" si="451"/>
        <v/>
      </c>
      <c r="M2585" s="53" t="str">
        <f>IF(K2585="","",COUNTIF($K$7:K2585,"ﾘｽﾄ１"))</f>
        <v/>
      </c>
      <c r="N2585" s="53" t="str">
        <f t="shared" si="452"/>
        <v/>
      </c>
      <c r="O2585" s="54" t="str">
        <f t="shared" si="453"/>
        <v/>
      </c>
      <c r="P2585" s="53" t="str">
        <f t="shared" si="444"/>
        <v/>
      </c>
      <c r="Q2585" s="52" t="str">
        <f t="shared" si="445"/>
        <v/>
      </c>
      <c r="R2585" s="55" t="str">
        <f t="shared" si="446"/>
        <v/>
      </c>
      <c r="S2585" s="52" t="str">
        <f t="shared" si="454"/>
        <v/>
      </c>
      <c r="T2585" s="81" t="str">
        <f t="shared" si="447"/>
        <v/>
      </c>
      <c r="U2585" s="53" t="str">
        <f>IF(S2585="","",COUNTIF($S$7:S2585,"該当２"))</f>
        <v/>
      </c>
      <c r="V2585" s="56" t="str">
        <f t="shared" si="448"/>
        <v/>
      </c>
      <c r="W2585" s="81" t="str">
        <f t="shared" si="449"/>
        <v/>
      </c>
      <c r="X2585" s="53" t="str">
        <f>IF(V2585="","",COUNTIF($V$7:V2585,"該当３"))</f>
        <v/>
      </c>
    </row>
    <row r="2586" spans="1:24">
      <c r="A2586" s="4">
        <v>2021302016</v>
      </c>
      <c r="B2586" s="237">
        <v>20</v>
      </c>
      <c r="C2586" s="238">
        <v>213</v>
      </c>
      <c r="D2586" s="239">
        <v>2</v>
      </c>
      <c r="E2586" s="238">
        <v>16</v>
      </c>
      <c r="F2586" s="7" t="s">
        <v>511</v>
      </c>
      <c r="G2586" s="7" t="s">
        <v>2515</v>
      </c>
      <c r="H2586" s="7" t="s">
        <v>2526</v>
      </c>
      <c r="I2586" s="7" t="s">
        <v>1883</v>
      </c>
      <c r="K2586" s="52" t="str">
        <f t="shared" si="450"/>
        <v/>
      </c>
      <c r="L2586" s="81" t="str">
        <f t="shared" si="451"/>
        <v/>
      </c>
      <c r="M2586" s="53" t="str">
        <f>IF(K2586="","",COUNTIF($K$7:K2586,"ﾘｽﾄ１"))</f>
        <v/>
      </c>
      <c r="N2586" s="53" t="str">
        <f t="shared" si="452"/>
        <v/>
      </c>
      <c r="O2586" s="54" t="str">
        <f t="shared" si="453"/>
        <v/>
      </c>
      <c r="P2586" s="53" t="str">
        <f t="shared" si="444"/>
        <v/>
      </c>
      <c r="Q2586" s="52" t="str">
        <f t="shared" si="445"/>
        <v/>
      </c>
      <c r="R2586" s="55" t="str">
        <f t="shared" si="446"/>
        <v/>
      </c>
      <c r="S2586" s="52" t="str">
        <f t="shared" si="454"/>
        <v/>
      </c>
      <c r="T2586" s="81" t="str">
        <f t="shared" si="447"/>
        <v/>
      </c>
      <c r="U2586" s="53" t="str">
        <f>IF(S2586="","",COUNTIF($S$7:S2586,"該当２"))</f>
        <v/>
      </c>
      <c r="V2586" s="56" t="str">
        <f t="shared" si="448"/>
        <v/>
      </c>
      <c r="W2586" s="81" t="str">
        <f t="shared" si="449"/>
        <v/>
      </c>
      <c r="X2586" s="53" t="str">
        <f>IF(V2586="","",COUNTIF($V$7:V2586,"該当３"))</f>
        <v/>
      </c>
    </row>
    <row r="2587" spans="1:24">
      <c r="A2587" s="4">
        <v>2021302017</v>
      </c>
      <c r="B2587" s="237">
        <v>20</v>
      </c>
      <c r="C2587" s="238">
        <v>213</v>
      </c>
      <c r="D2587" s="239">
        <v>2</v>
      </c>
      <c r="E2587" s="238">
        <v>17</v>
      </c>
      <c r="F2587" s="7" t="s">
        <v>511</v>
      </c>
      <c r="G2587" s="7" t="s">
        <v>2515</v>
      </c>
      <c r="H2587" s="7" t="s">
        <v>2526</v>
      </c>
      <c r="I2587" s="7" t="s">
        <v>2536</v>
      </c>
      <c r="K2587" s="52" t="str">
        <f t="shared" si="450"/>
        <v/>
      </c>
      <c r="L2587" s="81" t="str">
        <f t="shared" si="451"/>
        <v/>
      </c>
      <c r="M2587" s="53" t="str">
        <f>IF(K2587="","",COUNTIF($K$7:K2587,"ﾘｽﾄ１"))</f>
        <v/>
      </c>
      <c r="N2587" s="53" t="str">
        <f t="shared" si="452"/>
        <v/>
      </c>
      <c r="O2587" s="54" t="str">
        <f t="shared" si="453"/>
        <v/>
      </c>
      <c r="P2587" s="53" t="str">
        <f t="shared" si="444"/>
        <v/>
      </c>
      <c r="Q2587" s="52" t="str">
        <f t="shared" si="445"/>
        <v/>
      </c>
      <c r="R2587" s="55" t="str">
        <f t="shared" si="446"/>
        <v/>
      </c>
      <c r="S2587" s="52" t="str">
        <f t="shared" si="454"/>
        <v/>
      </c>
      <c r="T2587" s="81" t="str">
        <f t="shared" si="447"/>
        <v/>
      </c>
      <c r="U2587" s="53" t="str">
        <f>IF(S2587="","",COUNTIF($S$7:S2587,"該当２"))</f>
        <v/>
      </c>
      <c r="V2587" s="56" t="str">
        <f t="shared" si="448"/>
        <v/>
      </c>
      <c r="W2587" s="81" t="str">
        <f t="shared" si="449"/>
        <v/>
      </c>
      <c r="X2587" s="53" t="str">
        <f>IF(V2587="","",COUNTIF($V$7:V2587,"該当３"))</f>
        <v/>
      </c>
    </row>
    <row r="2588" spans="1:24">
      <c r="A2588" s="4">
        <v>2021302018</v>
      </c>
      <c r="B2588" s="237">
        <v>20</v>
      </c>
      <c r="C2588" s="238">
        <v>213</v>
      </c>
      <c r="D2588" s="239">
        <v>2</v>
      </c>
      <c r="E2588" s="238">
        <v>18</v>
      </c>
      <c r="F2588" s="7" t="s">
        <v>511</v>
      </c>
      <c r="G2588" s="7" t="s">
        <v>2515</v>
      </c>
      <c r="H2588" s="7" t="s">
        <v>2526</v>
      </c>
      <c r="I2588" s="7" t="s">
        <v>2537</v>
      </c>
      <c r="K2588" s="52" t="str">
        <f t="shared" si="450"/>
        <v/>
      </c>
      <c r="L2588" s="81" t="str">
        <f t="shared" si="451"/>
        <v/>
      </c>
      <c r="M2588" s="53" t="str">
        <f>IF(K2588="","",COUNTIF($K$7:K2588,"ﾘｽﾄ１"))</f>
        <v/>
      </c>
      <c r="N2588" s="53" t="str">
        <f t="shared" si="452"/>
        <v/>
      </c>
      <c r="O2588" s="54" t="str">
        <f t="shared" si="453"/>
        <v/>
      </c>
      <c r="P2588" s="53" t="str">
        <f t="shared" si="444"/>
        <v/>
      </c>
      <c r="Q2588" s="52" t="str">
        <f t="shared" si="445"/>
        <v/>
      </c>
      <c r="R2588" s="55" t="str">
        <f t="shared" si="446"/>
        <v/>
      </c>
      <c r="S2588" s="52" t="str">
        <f t="shared" si="454"/>
        <v/>
      </c>
      <c r="T2588" s="81" t="str">
        <f t="shared" si="447"/>
        <v/>
      </c>
      <c r="U2588" s="53" t="str">
        <f>IF(S2588="","",COUNTIF($S$7:S2588,"該当２"))</f>
        <v/>
      </c>
      <c r="V2588" s="56" t="str">
        <f t="shared" si="448"/>
        <v/>
      </c>
      <c r="W2588" s="81" t="str">
        <f t="shared" si="449"/>
        <v/>
      </c>
      <c r="X2588" s="53" t="str">
        <f>IF(V2588="","",COUNTIF($V$7:V2588,"該当３"))</f>
        <v/>
      </c>
    </row>
    <row r="2589" spans="1:24">
      <c r="A2589" s="4">
        <v>2021303000</v>
      </c>
      <c r="B2589" s="237">
        <v>20</v>
      </c>
      <c r="C2589" s="238">
        <v>213</v>
      </c>
      <c r="D2589" s="239">
        <v>3</v>
      </c>
      <c r="E2589" s="238">
        <v>0</v>
      </c>
      <c r="F2589" s="7" t="s">
        <v>511</v>
      </c>
      <c r="G2589" s="7" t="s">
        <v>2515</v>
      </c>
      <c r="H2589" s="7" t="s">
        <v>2538</v>
      </c>
      <c r="K2589" s="52" t="str">
        <f t="shared" si="450"/>
        <v/>
      </c>
      <c r="L2589" s="81" t="str">
        <f t="shared" si="451"/>
        <v/>
      </c>
      <c r="M2589" s="53" t="str">
        <f>IF(K2589="","",COUNTIF($K$7:K2589,"ﾘｽﾄ１"))</f>
        <v/>
      </c>
      <c r="N2589" s="53" t="str">
        <f t="shared" si="452"/>
        <v/>
      </c>
      <c r="O2589" s="54" t="str">
        <f t="shared" si="453"/>
        <v/>
      </c>
      <c r="P2589" s="53" t="str">
        <f t="shared" si="444"/>
        <v/>
      </c>
      <c r="Q2589" s="52" t="str">
        <f t="shared" si="445"/>
        <v/>
      </c>
      <c r="R2589" s="55" t="str">
        <f t="shared" si="446"/>
        <v/>
      </c>
      <c r="S2589" s="52" t="str">
        <f t="shared" si="454"/>
        <v/>
      </c>
      <c r="T2589" s="81" t="str">
        <f t="shared" si="447"/>
        <v/>
      </c>
      <c r="U2589" s="53" t="str">
        <f>IF(S2589="","",COUNTIF($S$7:S2589,"該当２"))</f>
        <v/>
      </c>
      <c r="V2589" s="56" t="str">
        <f t="shared" si="448"/>
        <v/>
      </c>
      <c r="W2589" s="81" t="str">
        <f t="shared" si="449"/>
        <v/>
      </c>
      <c r="X2589" s="53" t="str">
        <f>IF(V2589="","",COUNTIF($V$7:V2589,"該当３"))</f>
        <v/>
      </c>
    </row>
    <row r="2590" spans="1:24">
      <c r="A2590" s="4">
        <v>2021303001</v>
      </c>
      <c r="B2590" s="237">
        <v>20</v>
      </c>
      <c r="C2590" s="238">
        <v>213</v>
      </c>
      <c r="D2590" s="239">
        <v>3</v>
      </c>
      <c r="E2590" s="238">
        <v>1</v>
      </c>
      <c r="F2590" s="7" t="s">
        <v>511</v>
      </c>
      <c r="G2590" s="7" t="s">
        <v>2515</v>
      </c>
      <c r="H2590" s="7" t="s">
        <v>2538</v>
      </c>
      <c r="I2590" s="7" t="s">
        <v>873</v>
      </c>
      <c r="K2590" s="52" t="str">
        <f t="shared" si="450"/>
        <v/>
      </c>
      <c r="L2590" s="81" t="str">
        <f t="shared" si="451"/>
        <v/>
      </c>
      <c r="M2590" s="53" t="str">
        <f>IF(K2590="","",COUNTIF($K$7:K2590,"ﾘｽﾄ１"))</f>
        <v/>
      </c>
      <c r="N2590" s="53" t="str">
        <f t="shared" si="452"/>
        <v/>
      </c>
      <c r="O2590" s="54" t="str">
        <f t="shared" si="453"/>
        <v/>
      </c>
      <c r="P2590" s="53" t="str">
        <f t="shared" si="444"/>
        <v/>
      </c>
      <c r="Q2590" s="52" t="str">
        <f t="shared" si="445"/>
        <v/>
      </c>
      <c r="R2590" s="55" t="str">
        <f t="shared" si="446"/>
        <v/>
      </c>
      <c r="S2590" s="52" t="str">
        <f t="shared" si="454"/>
        <v/>
      </c>
      <c r="T2590" s="81" t="str">
        <f t="shared" si="447"/>
        <v/>
      </c>
      <c r="U2590" s="53" t="str">
        <f>IF(S2590="","",COUNTIF($S$7:S2590,"該当２"))</f>
        <v/>
      </c>
      <c r="V2590" s="56" t="str">
        <f t="shared" si="448"/>
        <v/>
      </c>
      <c r="W2590" s="81" t="str">
        <f t="shared" si="449"/>
        <v/>
      </c>
      <c r="X2590" s="53" t="str">
        <f>IF(V2590="","",COUNTIF($V$7:V2590,"該当３"))</f>
        <v/>
      </c>
    </row>
    <row r="2591" spans="1:24">
      <c r="A2591" s="4">
        <v>2021303002</v>
      </c>
      <c r="B2591" s="237">
        <v>20</v>
      </c>
      <c r="C2591" s="238">
        <v>213</v>
      </c>
      <c r="D2591" s="239">
        <v>3</v>
      </c>
      <c r="E2591" s="238">
        <v>2</v>
      </c>
      <c r="F2591" s="7" t="s">
        <v>511</v>
      </c>
      <c r="G2591" s="7" t="s">
        <v>2515</v>
      </c>
      <c r="H2591" s="7" t="s">
        <v>2538</v>
      </c>
      <c r="I2591" s="7" t="s">
        <v>1279</v>
      </c>
      <c r="K2591" s="52" t="str">
        <f t="shared" si="450"/>
        <v/>
      </c>
      <c r="L2591" s="81" t="str">
        <f t="shared" si="451"/>
        <v/>
      </c>
      <c r="M2591" s="53" t="str">
        <f>IF(K2591="","",COUNTIF($K$7:K2591,"ﾘｽﾄ１"))</f>
        <v/>
      </c>
      <c r="N2591" s="53" t="str">
        <f t="shared" si="452"/>
        <v/>
      </c>
      <c r="O2591" s="54" t="str">
        <f t="shared" si="453"/>
        <v/>
      </c>
      <c r="P2591" s="53" t="str">
        <f t="shared" si="444"/>
        <v/>
      </c>
      <c r="Q2591" s="52" t="str">
        <f t="shared" si="445"/>
        <v/>
      </c>
      <c r="R2591" s="55" t="str">
        <f t="shared" si="446"/>
        <v/>
      </c>
      <c r="S2591" s="52" t="str">
        <f t="shared" si="454"/>
        <v/>
      </c>
      <c r="T2591" s="81" t="str">
        <f t="shared" si="447"/>
        <v/>
      </c>
      <c r="U2591" s="53" t="str">
        <f>IF(S2591="","",COUNTIF($S$7:S2591,"該当２"))</f>
        <v/>
      </c>
      <c r="V2591" s="56" t="str">
        <f t="shared" si="448"/>
        <v/>
      </c>
      <c r="W2591" s="81" t="str">
        <f t="shared" si="449"/>
        <v/>
      </c>
      <c r="X2591" s="53" t="str">
        <f>IF(V2591="","",COUNTIF($V$7:V2591,"該当３"))</f>
        <v/>
      </c>
    </row>
    <row r="2592" spans="1:24">
      <c r="A2592" s="4">
        <v>2021303003</v>
      </c>
      <c r="B2592" s="237">
        <v>20</v>
      </c>
      <c r="C2592" s="238">
        <v>213</v>
      </c>
      <c r="D2592" s="239">
        <v>3</v>
      </c>
      <c r="E2592" s="238">
        <v>3</v>
      </c>
      <c r="F2592" s="7" t="s">
        <v>511</v>
      </c>
      <c r="G2592" s="7" t="s">
        <v>2515</v>
      </c>
      <c r="H2592" s="7" t="s">
        <v>2538</v>
      </c>
      <c r="I2592" s="7" t="s">
        <v>2539</v>
      </c>
      <c r="K2592" s="52" t="str">
        <f t="shared" si="450"/>
        <v/>
      </c>
      <c r="L2592" s="81" t="str">
        <f t="shared" si="451"/>
        <v/>
      </c>
      <c r="M2592" s="53" t="str">
        <f>IF(K2592="","",COUNTIF($K$7:K2592,"ﾘｽﾄ１"))</f>
        <v/>
      </c>
      <c r="N2592" s="53" t="str">
        <f t="shared" si="452"/>
        <v/>
      </c>
      <c r="O2592" s="54" t="str">
        <f t="shared" si="453"/>
        <v/>
      </c>
      <c r="P2592" s="53" t="str">
        <f t="shared" si="444"/>
        <v/>
      </c>
      <c r="Q2592" s="52" t="str">
        <f t="shared" si="445"/>
        <v/>
      </c>
      <c r="R2592" s="55" t="str">
        <f t="shared" si="446"/>
        <v/>
      </c>
      <c r="S2592" s="52" t="str">
        <f t="shared" si="454"/>
        <v/>
      </c>
      <c r="T2592" s="81" t="str">
        <f t="shared" si="447"/>
        <v/>
      </c>
      <c r="U2592" s="53" t="str">
        <f>IF(S2592="","",COUNTIF($S$7:S2592,"該当２"))</f>
        <v/>
      </c>
      <c r="V2592" s="56" t="str">
        <f t="shared" si="448"/>
        <v/>
      </c>
      <c r="W2592" s="81" t="str">
        <f t="shared" si="449"/>
        <v/>
      </c>
      <c r="X2592" s="53" t="str">
        <f>IF(V2592="","",COUNTIF($V$7:V2592,"該当３"))</f>
        <v/>
      </c>
    </row>
    <row r="2593" spans="1:24">
      <c r="A2593" s="4">
        <v>2021303004</v>
      </c>
      <c r="B2593" s="237">
        <v>20</v>
      </c>
      <c r="C2593" s="238">
        <v>213</v>
      </c>
      <c r="D2593" s="239">
        <v>3</v>
      </c>
      <c r="E2593" s="238">
        <v>4</v>
      </c>
      <c r="F2593" s="7" t="s">
        <v>511</v>
      </c>
      <c r="G2593" s="7" t="s">
        <v>2515</v>
      </c>
      <c r="H2593" s="7" t="s">
        <v>2538</v>
      </c>
      <c r="I2593" s="7" t="s">
        <v>1871</v>
      </c>
      <c r="K2593" s="52" t="str">
        <f t="shared" si="450"/>
        <v/>
      </c>
      <c r="L2593" s="81" t="str">
        <f t="shared" si="451"/>
        <v/>
      </c>
      <c r="M2593" s="53" t="str">
        <f>IF(K2593="","",COUNTIF($K$7:K2593,"ﾘｽﾄ１"))</f>
        <v/>
      </c>
      <c r="N2593" s="53" t="str">
        <f t="shared" si="452"/>
        <v/>
      </c>
      <c r="O2593" s="54" t="str">
        <f t="shared" si="453"/>
        <v/>
      </c>
      <c r="P2593" s="53" t="str">
        <f t="shared" si="444"/>
        <v/>
      </c>
      <c r="Q2593" s="52" t="str">
        <f t="shared" si="445"/>
        <v/>
      </c>
      <c r="R2593" s="55" t="str">
        <f t="shared" si="446"/>
        <v/>
      </c>
      <c r="S2593" s="52" t="str">
        <f t="shared" si="454"/>
        <v/>
      </c>
      <c r="T2593" s="81" t="str">
        <f t="shared" si="447"/>
        <v/>
      </c>
      <c r="U2593" s="53" t="str">
        <f>IF(S2593="","",COUNTIF($S$7:S2593,"該当２"))</f>
        <v/>
      </c>
      <c r="V2593" s="56" t="str">
        <f t="shared" si="448"/>
        <v/>
      </c>
      <c r="W2593" s="81" t="str">
        <f t="shared" si="449"/>
        <v/>
      </c>
      <c r="X2593" s="53" t="str">
        <f>IF(V2593="","",COUNTIF($V$7:V2593,"該当３"))</f>
        <v/>
      </c>
    </row>
    <row r="2594" spans="1:24">
      <c r="A2594" s="4">
        <v>2021303005</v>
      </c>
      <c r="B2594" s="237">
        <v>20</v>
      </c>
      <c r="C2594" s="238">
        <v>213</v>
      </c>
      <c r="D2594" s="239">
        <v>3</v>
      </c>
      <c r="E2594" s="238">
        <v>5</v>
      </c>
      <c r="F2594" s="7" t="s">
        <v>511</v>
      </c>
      <c r="G2594" s="7" t="s">
        <v>2515</v>
      </c>
      <c r="H2594" s="7" t="s">
        <v>2538</v>
      </c>
      <c r="I2594" s="7" t="s">
        <v>758</v>
      </c>
      <c r="K2594" s="52" t="str">
        <f t="shared" si="450"/>
        <v/>
      </c>
      <c r="L2594" s="81" t="str">
        <f t="shared" si="451"/>
        <v/>
      </c>
      <c r="M2594" s="53" t="str">
        <f>IF(K2594="","",COUNTIF($K$7:K2594,"ﾘｽﾄ１"))</f>
        <v/>
      </c>
      <c r="N2594" s="53" t="str">
        <f t="shared" si="452"/>
        <v/>
      </c>
      <c r="O2594" s="54" t="str">
        <f t="shared" si="453"/>
        <v/>
      </c>
      <c r="P2594" s="53" t="str">
        <f t="shared" si="444"/>
        <v/>
      </c>
      <c r="Q2594" s="52" t="str">
        <f t="shared" si="445"/>
        <v/>
      </c>
      <c r="R2594" s="55" t="str">
        <f t="shared" si="446"/>
        <v/>
      </c>
      <c r="S2594" s="52" t="str">
        <f t="shared" si="454"/>
        <v/>
      </c>
      <c r="T2594" s="81" t="str">
        <f t="shared" si="447"/>
        <v/>
      </c>
      <c r="U2594" s="53" t="str">
        <f>IF(S2594="","",COUNTIF($S$7:S2594,"該当２"))</f>
        <v/>
      </c>
      <c r="V2594" s="56" t="str">
        <f t="shared" si="448"/>
        <v/>
      </c>
      <c r="W2594" s="81" t="str">
        <f t="shared" si="449"/>
        <v/>
      </c>
      <c r="X2594" s="53" t="str">
        <f>IF(V2594="","",COUNTIF($V$7:V2594,"該当３"))</f>
        <v/>
      </c>
    </row>
    <row r="2595" spans="1:24">
      <c r="A2595" s="4">
        <v>2021303007</v>
      </c>
      <c r="B2595" s="237">
        <v>20</v>
      </c>
      <c r="C2595" s="238">
        <v>213</v>
      </c>
      <c r="D2595" s="239">
        <v>3</v>
      </c>
      <c r="E2595" s="238">
        <v>7</v>
      </c>
      <c r="F2595" s="7" t="s">
        <v>511</v>
      </c>
      <c r="G2595" s="7" t="s">
        <v>2515</v>
      </c>
      <c r="H2595" s="7" t="s">
        <v>2538</v>
      </c>
      <c r="I2595" s="7" t="s">
        <v>368</v>
      </c>
      <c r="K2595" s="52" t="str">
        <f t="shared" si="450"/>
        <v/>
      </c>
      <c r="L2595" s="81" t="str">
        <f t="shared" si="451"/>
        <v/>
      </c>
      <c r="M2595" s="53" t="str">
        <f>IF(K2595="","",COUNTIF($K$7:K2595,"ﾘｽﾄ１"))</f>
        <v/>
      </c>
      <c r="N2595" s="53" t="str">
        <f t="shared" si="452"/>
        <v/>
      </c>
      <c r="O2595" s="54" t="str">
        <f t="shared" si="453"/>
        <v/>
      </c>
      <c r="P2595" s="53" t="str">
        <f t="shared" si="444"/>
        <v/>
      </c>
      <c r="Q2595" s="52" t="str">
        <f t="shared" si="445"/>
        <v/>
      </c>
      <c r="R2595" s="55" t="str">
        <f t="shared" si="446"/>
        <v/>
      </c>
      <c r="S2595" s="52" t="str">
        <f t="shared" si="454"/>
        <v/>
      </c>
      <c r="T2595" s="81" t="str">
        <f t="shared" si="447"/>
        <v/>
      </c>
      <c r="U2595" s="53" t="str">
        <f>IF(S2595="","",COUNTIF($S$7:S2595,"該当２"))</f>
        <v/>
      </c>
      <c r="V2595" s="56" t="str">
        <f t="shared" si="448"/>
        <v/>
      </c>
      <c r="W2595" s="81" t="str">
        <f t="shared" si="449"/>
        <v/>
      </c>
      <c r="X2595" s="53" t="str">
        <f>IF(V2595="","",COUNTIF($V$7:V2595,"該当３"))</f>
        <v/>
      </c>
    </row>
    <row r="2596" spans="1:24">
      <c r="A2596" s="4">
        <v>2021303009</v>
      </c>
      <c r="B2596" s="237">
        <v>20</v>
      </c>
      <c r="C2596" s="238">
        <v>213</v>
      </c>
      <c r="D2596" s="239">
        <v>3</v>
      </c>
      <c r="E2596" s="238">
        <v>9</v>
      </c>
      <c r="F2596" s="7" t="s">
        <v>511</v>
      </c>
      <c r="G2596" s="7" t="s">
        <v>2515</v>
      </c>
      <c r="H2596" s="7" t="s">
        <v>2538</v>
      </c>
      <c r="I2596" s="7" t="s">
        <v>2540</v>
      </c>
      <c r="K2596" s="52" t="str">
        <f t="shared" si="450"/>
        <v/>
      </c>
      <c r="L2596" s="81" t="str">
        <f t="shared" si="451"/>
        <v/>
      </c>
      <c r="M2596" s="53" t="str">
        <f>IF(K2596="","",COUNTIF($K$7:K2596,"ﾘｽﾄ１"))</f>
        <v/>
      </c>
      <c r="N2596" s="53" t="str">
        <f t="shared" si="452"/>
        <v/>
      </c>
      <c r="O2596" s="54" t="str">
        <f t="shared" si="453"/>
        <v/>
      </c>
      <c r="P2596" s="53" t="str">
        <f t="shared" si="444"/>
        <v/>
      </c>
      <c r="Q2596" s="52" t="str">
        <f t="shared" si="445"/>
        <v/>
      </c>
      <c r="R2596" s="55" t="str">
        <f t="shared" si="446"/>
        <v/>
      </c>
      <c r="S2596" s="52" t="str">
        <f t="shared" si="454"/>
        <v/>
      </c>
      <c r="T2596" s="81" t="str">
        <f t="shared" si="447"/>
        <v/>
      </c>
      <c r="U2596" s="53" t="str">
        <f>IF(S2596="","",COUNTIF($S$7:S2596,"該当２"))</f>
        <v/>
      </c>
      <c r="V2596" s="56" t="str">
        <f t="shared" si="448"/>
        <v/>
      </c>
      <c r="W2596" s="81" t="str">
        <f t="shared" si="449"/>
        <v/>
      </c>
      <c r="X2596" s="53" t="str">
        <f>IF(V2596="","",COUNTIF($V$7:V2596,"該当３"))</f>
        <v/>
      </c>
    </row>
    <row r="2597" spans="1:24">
      <c r="A2597" s="4">
        <v>2021303010</v>
      </c>
      <c r="B2597" s="237">
        <v>20</v>
      </c>
      <c r="C2597" s="238">
        <v>213</v>
      </c>
      <c r="D2597" s="239">
        <v>3</v>
      </c>
      <c r="E2597" s="238">
        <v>10</v>
      </c>
      <c r="F2597" s="7" t="s">
        <v>511</v>
      </c>
      <c r="G2597" s="7" t="s">
        <v>2515</v>
      </c>
      <c r="H2597" s="7" t="s">
        <v>2538</v>
      </c>
      <c r="I2597" s="7" t="s">
        <v>2541</v>
      </c>
      <c r="K2597" s="52" t="str">
        <f t="shared" si="450"/>
        <v/>
      </c>
      <c r="L2597" s="81" t="str">
        <f t="shared" si="451"/>
        <v/>
      </c>
      <c r="M2597" s="53" t="str">
        <f>IF(K2597="","",COUNTIF($K$7:K2597,"ﾘｽﾄ１"))</f>
        <v/>
      </c>
      <c r="N2597" s="53" t="str">
        <f t="shared" si="452"/>
        <v/>
      </c>
      <c r="O2597" s="54" t="str">
        <f t="shared" si="453"/>
        <v/>
      </c>
      <c r="P2597" s="53" t="str">
        <f t="shared" si="444"/>
        <v/>
      </c>
      <c r="Q2597" s="52" t="str">
        <f t="shared" si="445"/>
        <v/>
      </c>
      <c r="R2597" s="55" t="str">
        <f t="shared" si="446"/>
        <v/>
      </c>
      <c r="S2597" s="52" t="str">
        <f t="shared" si="454"/>
        <v/>
      </c>
      <c r="T2597" s="81" t="str">
        <f t="shared" si="447"/>
        <v/>
      </c>
      <c r="U2597" s="53" t="str">
        <f>IF(S2597="","",COUNTIF($S$7:S2597,"該当２"))</f>
        <v/>
      </c>
      <c r="V2597" s="56" t="str">
        <f t="shared" si="448"/>
        <v/>
      </c>
      <c r="W2597" s="81" t="str">
        <f t="shared" si="449"/>
        <v/>
      </c>
      <c r="X2597" s="53" t="str">
        <f>IF(V2597="","",COUNTIF($V$7:V2597,"該当３"))</f>
        <v/>
      </c>
    </row>
    <row r="2598" spans="1:24">
      <c r="A2598" s="4">
        <v>2021303011</v>
      </c>
      <c r="B2598" s="237">
        <v>20</v>
      </c>
      <c r="C2598" s="238">
        <v>213</v>
      </c>
      <c r="D2598" s="239">
        <v>3</v>
      </c>
      <c r="E2598" s="238">
        <v>11</v>
      </c>
      <c r="F2598" s="7" t="s">
        <v>511</v>
      </c>
      <c r="G2598" s="7" t="s">
        <v>2515</v>
      </c>
      <c r="H2598" s="7" t="s">
        <v>2538</v>
      </c>
      <c r="I2598" s="7" t="s">
        <v>1355</v>
      </c>
      <c r="K2598" s="52" t="str">
        <f t="shared" si="450"/>
        <v/>
      </c>
      <c r="L2598" s="81" t="str">
        <f t="shared" si="451"/>
        <v/>
      </c>
      <c r="M2598" s="53" t="str">
        <f>IF(K2598="","",COUNTIF($K$7:K2598,"ﾘｽﾄ１"))</f>
        <v/>
      </c>
      <c r="N2598" s="53" t="str">
        <f t="shared" si="452"/>
        <v/>
      </c>
      <c r="O2598" s="54" t="str">
        <f t="shared" si="453"/>
        <v/>
      </c>
      <c r="P2598" s="53" t="str">
        <f t="shared" si="444"/>
        <v/>
      </c>
      <c r="Q2598" s="52" t="str">
        <f t="shared" si="445"/>
        <v/>
      </c>
      <c r="R2598" s="55" t="str">
        <f t="shared" si="446"/>
        <v/>
      </c>
      <c r="S2598" s="52" t="str">
        <f t="shared" si="454"/>
        <v/>
      </c>
      <c r="T2598" s="81" t="str">
        <f t="shared" si="447"/>
        <v/>
      </c>
      <c r="U2598" s="53" t="str">
        <f>IF(S2598="","",COUNTIF($S$7:S2598,"該当２"))</f>
        <v/>
      </c>
      <c r="V2598" s="56" t="str">
        <f t="shared" si="448"/>
        <v/>
      </c>
      <c r="W2598" s="81" t="str">
        <f t="shared" si="449"/>
        <v/>
      </c>
      <c r="X2598" s="53" t="str">
        <f>IF(V2598="","",COUNTIF($V$7:V2598,"該当３"))</f>
        <v/>
      </c>
    </row>
    <row r="2599" spans="1:24">
      <c r="A2599" s="4">
        <v>2021303012</v>
      </c>
      <c r="B2599" s="237">
        <v>20</v>
      </c>
      <c r="C2599" s="238">
        <v>213</v>
      </c>
      <c r="D2599" s="239">
        <v>3</v>
      </c>
      <c r="E2599" s="238">
        <v>12</v>
      </c>
      <c r="F2599" s="7" t="s">
        <v>511</v>
      </c>
      <c r="G2599" s="7" t="s">
        <v>2515</v>
      </c>
      <c r="H2599" s="7" t="s">
        <v>2538</v>
      </c>
      <c r="I2599" s="7" t="s">
        <v>2362</v>
      </c>
      <c r="K2599" s="52" t="str">
        <f t="shared" si="450"/>
        <v/>
      </c>
      <c r="L2599" s="81" t="str">
        <f t="shared" si="451"/>
        <v/>
      </c>
      <c r="M2599" s="53" t="str">
        <f>IF(K2599="","",COUNTIF($K$7:K2599,"ﾘｽﾄ１"))</f>
        <v/>
      </c>
      <c r="N2599" s="53" t="str">
        <f t="shared" si="452"/>
        <v/>
      </c>
      <c r="O2599" s="54" t="str">
        <f t="shared" si="453"/>
        <v/>
      </c>
      <c r="P2599" s="53" t="str">
        <f t="shared" si="444"/>
        <v/>
      </c>
      <c r="Q2599" s="52" t="str">
        <f t="shared" si="445"/>
        <v/>
      </c>
      <c r="R2599" s="55" t="str">
        <f t="shared" si="446"/>
        <v/>
      </c>
      <c r="S2599" s="52" t="str">
        <f t="shared" si="454"/>
        <v/>
      </c>
      <c r="T2599" s="81" t="str">
        <f t="shared" si="447"/>
        <v/>
      </c>
      <c r="U2599" s="53" t="str">
        <f>IF(S2599="","",COUNTIF($S$7:S2599,"該当２"))</f>
        <v/>
      </c>
      <c r="V2599" s="56" t="str">
        <f t="shared" si="448"/>
        <v/>
      </c>
      <c r="W2599" s="81" t="str">
        <f t="shared" si="449"/>
        <v/>
      </c>
      <c r="X2599" s="53" t="str">
        <f>IF(V2599="","",COUNTIF($V$7:V2599,"該当３"))</f>
        <v/>
      </c>
    </row>
    <row r="2600" spans="1:24">
      <c r="A2600" s="4">
        <v>2021303013</v>
      </c>
      <c r="B2600" s="237">
        <v>20</v>
      </c>
      <c r="C2600" s="238">
        <v>213</v>
      </c>
      <c r="D2600" s="239">
        <v>3</v>
      </c>
      <c r="E2600" s="238">
        <v>13</v>
      </c>
      <c r="F2600" s="7" t="s">
        <v>511</v>
      </c>
      <c r="G2600" s="7" t="s">
        <v>2515</v>
      </c>
      <c r="H2600" s="7" t="s">
        <v>2538</v>
      </c>
      <c r="I2600" s="7" t="s">
        <v>2542</v>
      </c>
      <c r="K2600" s="52" t="str">
        <f t="shared" si="450"/>
        <v/>
      </c>
      <c r="L2600" s="81" t="str">
        <f t="shared" si="451"/>
        <v/>
      </c>
      <c r="M2600" s="53" t="str">
        <f>IF(K2600="","",COUNTIF($K$7:K2600,"ﾘｽﾄ１"))</f>
        <v/>
      </c>
      <c r="N2600" s="53" t="str">
        <f t="shared" si="452"/>
        <v/>
      </c>
      <c r="O2600" s="54" t="str">
        <f t="shared" si="453"/>
        <v/>
      </c>
      <c r="P2600" s="53" t="str">
        <f t="shared" si="444"/>
        <v/>
      </c>
      <c r="Q2600" s="52" t="str">
        <f t="shared" si="445"/>
        <v/>
      </c>
      <c r="R2600" s="55" t="str">
        <f t="shared" si="446"/>
        <v/>
      </c>
      <c r="S2600" s="52" t="str">
        <f t="shared" si="454"/>
        <v/>
      </c>
      <c r="T2600" s="81" t="str">
        <f t="shared" si="447"/>
        <v/>
      </c>
      <c r="U2600" s="53" t="str">
        <f>IF(S2600="","",COUNTIF($S$7:S2600,"該当２"))</f>
        <v/>
      </c>
      <c r="V2600" s="56" t="str">
        <f t="shared" si="448"/>
        <v/>
      </c>
      <c r="W2600" s="81" t="str">
        <f t="shared" si="449"/>
        <v/>
      </c>
      <c r="X2600" s="53" t="str">
        <f>IF(V2600="","",COUNTIF($V$7:V2600,"該当３"))</f>
        <v/>
      </c>
    </row>
    <row r="2601" spans="1:24">
      <c r="A2601" s="4">
        <v>2021303014</v>
      </c>
      <c r="B2601" s="237">
        <v>20</v>
      </c>
      <c r="C2601" s="238">
        <v>213</v>
      </c>
      <c r="D2601" s="239">
        <v>3</v>
      </c>
      <c r="E2601" s="238">
        <v>14</v>
      </c>
      <c r="F2601" s="7" t="s">
        <v>511</v>
      </c>
      <c r="G2601" s="7" t="s">
        <v>2515</v>
      </c>
      <c r="H2601" s="7" t="s">
        <v>2538</v>
      </c>
      <c r="I2601" s="7" t="s">
        <v>2543</v>
      </c>
      <c r="K2601" s="52" t="str">
        <f t="shared" si="450"/>
        <v/>
      </c>
      <c r="L2601" s="81" t="str">
        <f t="shared" si="451"/>
        <v/>
      </c>
      <c r="M2601" s="53" t="str">
        <f>IF(K2601="","",COUNTIF($K$7:K2601,"ﾘｽﾄ１"))</f>
        <v/>
      </c>
      <c r="N2601" s="53" t="str">
        <f t="shared" si="452"/>
        <v/>
      </c>
      <c r="O2601" s="54" t="str">
        <f t="shared" si="453"/>
        <v/>
      </c>
      <c r="P2601" s="53" t="str">
        <f t="shared" si="444"/>
        <v/>
      </c>
      <c r="Q2601" s="52" t="str">
        <f t="shared" si="445"/>
        <v/>
      </c>
      <c r="R2601" s="55" t="str">
        <f t="shared" si="446"/>
        <v/>
      </c>
      <c r="S2601" s="52" t="str">
        <f t="shared" si="454"/>
        <v/>
      </c>
      <c r="T2601" s="81" t="str">
        <f t="shared" si="447"/>
        <v/>
      </c>
      <c r="U2601" s="53" t="str">
        <f>IF(S2601="","",COUNTIF($S$7:S2601,"該当２"))</f>
        <v/>
      </c>
      <c r="V2601" s="56" t="str">
        <f t="shared" si="448"/>
        <v/>
      </c>
      <c r="W2601" s="81" t="str">
        <f t="shared" si="449"/>
        <v/>
      </c>
      <c r="X2601" s="53" t="str">
        <f>IF(V2601="","",COUNTIF($V$7:V2601,"該当３"))</f>
        <v/>
      </c>
    </row>
    <row r="2602" spans="1:24">
      <c r="A2602" s="4">
        <v>2021303015</v>
      </c>
      <c r="B2602" s="237">
        <v>20</v>
      </c>
      <c r="C2602" s="238">
        <v>213</v>
      </c>
      <c r="D2602" s="239">
        <v>3</v>
      </c>
      <c r="E2602" s="238">
        <v>15</v>
      </c>
      <c r="F2602" s="7" t="s">
        <v>511</v>
      </c>
      <c r="G2602" s="7" t="s">
        <v>2515</v>
      </c>
      <c r="H2602" s="7" t="s">
        <v>2538</v>
      </c>
      <c r="I2602" s="7" t="s">
        <v>2544</v>
      </c>
      <c r="K2602" s="52" t="str">
        <f t="shared" si="450"/>
        <v/>
      </c>
      <c r="L2602" s="81" t="str">
        <f t="shared" si="451"/>
        <v/>
      </c>
      <c r="M2602" s="53" t="str">
        <f>IF(K2602="","",COUNTIF($K$7:K2602,"ﾘｽﾄ１"))</f>
        <v/>
      </c>
      <c r="N2602" s="53" t="str">
        <f t="shared" si="452"/>
        <v/>
      </c>
      <c r="O2602" s="54" t="str">
        <f t="shared" si="453"/>
        <v/>
      </c>
      <c r="P2602" s="53" t="str">
        <f t="shared" si="444"/>
        <v/>
      </c>
      <c r="Q2602" s="52" t="str">
        <f t="shared" si="445"/>
        <v/>
      </c>
      <c r="R2602" s="55" t="str">
        <f t="shared" si="446"/>
        <v/>
      </c>
      <c r="S2602" s="52" t="str">
        <f t="shared" si="454"/>
        <v/>
      </c>
      <c r="T2602" s="81" t="str">
        <f t="shared" si="447"/>
        <v/>
      </c>
      <c r="U2602" s="53" t="str">
        <f>IF(S2602="","",COUNTIF($S$7:S2602,"該当２"))</f>
        <v/>
      </c>
      <c r="V2602" s="56" t="str">
        <f t="shared" si="448"/>
        <v/>
      </c>
      <c r="W2602" s="81" t="str">
        <f t="shared" si="449"/>
        <v/>
      </c>
      <c r="X2602" s="53" t="str">
        <f>IF(V2602="","",COUNTIF($V$7:V2602,"該当３"))</f>
        <v/>
      </c>
    </row>
    <row r="2603" spans="1:24">
      <c r="A2603" s="4">
        <v>2021303016</v>
      </c>
      <c r="B2603" s="237">
        <v>20</v>
      </c>
      <c r="C2603" s="238">
        <v>213</v>
      </c>
      <c r="D2603" s="239">
        <v>3</v>
      </c>
      <c r="E2603" s="238">
        <v>16</v>
      </c>
      <c r="F2603" s="7" t="s">
        <v>511</v>
      </c>
      <c r="G2603" s="7" t="s">
        <v>2515</v>
      </c>
      <c r="H2603" s="7" t="s">
        <v>2538</v>
      </c>
      <c r="I2603" s="7" t="s">
        <v>2545</v>
      </c>
      <c r="K2603" s="52" t="str">
        <f t="shared" si="450"/>
        <v/>
      </c>
      <c r="L2603" s="81" t="str">
        <f t="shared" si="451"/>
        <v/>
      </c>
      <c r="M2603" s="53" t="str">
        <f>IF(K2603="","",COUNTIF($K$7:K2603,"ﾘｽﾄ１"))</f>
        <v/>
      </c>
      <c r="N2603" s="53" t="str">
        <f t="shared" si="452"/>
        <v/>
      </c>
      <c r="O2603" s="54" t="str">
        <f t="shared" si="453"/>
        <v/>
      </c>
      <c r="P2603" s="53" t="str">
        <f t="shared" si="444"/>
        <v/>
      </c>
      <c r="Q2603" s="52" t="str">
        <f t="shared" si="445"/>
        <v/>
      </c>
      <c r="R2603" s="55" t="str">
        <f t="shared" si="446"/>
        <v/>
      </c>
      <c r="S2603" s="52" t="str">
        <f t="shared" si="454"/>
        <v/>
      </c>
      <c r="T2603" s="81" t="str">
        <f t="shared" si="447"/>
        <v/>
      </c>
      <c r="U2603" s="53" t="str">
        <f>IF(S2603="","",COUNTIF($S$7:S2603,"該当２"))</f>
        <v/>
      </c>
      <c r="V2603" s="56" t="str">
        <f t="shared" si="448"/>
        <v/>
      </c>
      <c r="W2603" s="81" t="str">
        <f t="shared" si="449"/>
        <v/>
      </c>
      <c r="X2603" s="53" t="str">
        <f>IF(V2603="","",COUNTIF($V$7:V2603,"該当３"))</f>
        <v/>
      </c>
    </row>
    <row r="2604" spans="1:24">
      <c r="A2604" s="4">
        <v>2021303017</v>
      </c>
      <c r="B2604" s="237">
        <v>20</v>
      </c>
      <c r="C2604" s="238">
        <v>213</v>
      </c>
      <c r="D2604" s="239">
        <v>3</v>
      </c>
      <c r="E2604" s="238">
        <v>17</v>
      </c>
      <c r="F2604" s="7" t="s">
        <v>511</v>
      </c>
      <c r="G2604" s="7" t="s">
        <v>2515</v>
      </c>
      <c r="H2604" s="7" t="s">
        <v>2538</v>
      </c>
      <c r="I2604" s="7" t="s">
        <v>343</v>
      </c>
      <c r="K2604" s="52" t="str">
        <f t="shared" si="450"/>
        <v/>
      </c>
      <c r="L2604" s="81" t="str">
        <f t="shared" si="451"/>
        <v/>
      </c>
      <c r="M2604" s="53" t="str">
        <f>IF(K2604="","",COUNTIF($K$7:K2604,"ﾘｽﾄ１"))</f>
        <v/>
      </c>
      <c r="N2604" s="53" t="str">
        <f t="shared" si="452"/>
        <v/>
      </c>
      <c r="O2604" s="54" t="str">
        <f t="shared" si="453"/>
        <v/>
      </c>
      <c r="P2604" s="53" t="str">
        <f t="shared" si="444"/>
        <v/>
      </c>
      <c r="Q2604" s="52" t="str">
        <f t="shared" si="445"/>
        <v/>
      </c>
      <c r="R2604" s="55" t="str">
        <f t="shared" si="446"/>
        <v/>
      </c>
      <c r="S2604" s="52" t="str">
        <f t="shared" si="454"/>
        <v/>
      </c>
      <c r="T2604" s="81" t="str">
        <f t="shared" si="447"/>
        <v/>
      </c>
      <c r="U2604" s="53" t="str">
        <f>IF(S2604="","",COUNTIF($S$7:S2604,"該当２"))</f>
        <v/>
      </c>
      <c r="V2604" s="56" t="str">
        <f t="shared" si="448"/>
        <v/>
      </c>
      <c r="W2604" s="81" t="str">
        <f t="shared" si="449"/>
        <v/>
      </c>
      <c r="X2604" s="53" t="str">
        <f>IF(V2604="","",COUNTIF($V$7:V2604,"該当３"))</f>
        <v/>
      </c>
    </row>
    <row r="2605" spans="1:24">
      <c r="A2605" s="4">
        <v>2021303018</v>
      </c>
      <c r="B2605" s="237">
        <v>20</v>
      </c>
      <c r="C2605" s="238">
        <v>213</v>
      </c>
      <c r="D2605" s="239">
        <v>3</v>
      </c>
      <c r="E2605" s="238">
        <v>18</v>
      </c>
      <c r="F2605" s="7" t="s">
        <v>511</v>
      </c>
      <c r="G2605" s="7" t="s">
        <v>2515</v>
      </c>
      <c r="H2605" s="7" t="s">
        <v>2538</v>
      </c>
      <c r="I2605" s="7" t="s">
        <v>2546</v>
      </c>
      <c r="K2605" s="52" t="str">
        <f t="shared" si="450"/>
        <v/>
      </c>
      <c r="L2605" s="81" t="str">
        <f t="shared" si="451"/>
        <v/>
      </c>
      <c r="M2605" s="53" t="str">
        <f>IF(K2605="","",COUNTIF($K$7:K2605,"ﾘｽﾄ１"))</f>
        <v/>
      </c>
      <c r="N2605" s="53" t="str">
        <f t="shared" si="452"/>
        <v/>
      </c>
      <c r="O2605" s="54" t="str">
        <f t="shared" si="453"/>
        <v/>
      </c>
      <c r="P2605" s="53" t="str">
        <f t="shared" si="444"/>
        <v/>
      </c>
      <c r="Q2605" s="52" t="str">
        <f t="shared" si="445"/>
        <v/>
      </c>
      <c r="R2605" s="55" t="str">
        <f t="shared" si="446"/>
        <v/>
      </c>
      <c r="S2605" s="52" t="str">
        <f t="shared" si="454"/>
        <v/>
      </c>
      <c r="T2605" s="81" t="str">
        <f t="shared" si="447"/>
        <v/>
      </c>
      <c r="U2605" s="53" t="str">
        <f>IF(S2605="","",COUNTIF($S$7:S2605,"該当２"))</f>
        <v/>
      </c>
      <c r="V2605" s="56" t="str">
        <f t="shared" si="448"/>
        <v/>
      </c>
      <c r="W2605" s="81" t="str">
        <f t="shared" si="449"/>
        <v/>
      </c>
      <c r="X2605" s="53" t="str">
        <f>IF(V2605="","",COUNTIF($V$7:V2605,"該当３"))</f>
        <v/>
      </c>
    </row>
    <row r="2606" spans="1:24">
      <c r="A2606" s="4">
        <v>2021304000</v>
      </c>
      <c r="B2606" s="237">
        <v>20</v>
      </c>
      <c r="C2606" s="238">
        <v>213</v>
      </c>
      <c r="D2606" s="239">
        <v>4</v>
      </c>
      <c r="E2606" s="238">
        <v>0</v>
      </c>
      <c r="F2606" s="7" t="s">
        <v>511</v>
      </c>
      <c r="G2606" s="7" t="s">
        <v>2515</v>
      </c>
      <c r="H2606" s="7" t="s">
        <v>2547</v>
      </c>
      <c r="K2606" s="52" t="str">
        <f t="shared" si="450"/>
        <v/>
      </c>
      <c r="L2606" s="81" t="str">
        <f t="shared" si="451"/>
        <v/>
      </c>
      <c r="M2606" s="53" t="str">
        <f>IF(K2606="","",COUNTIF($K$7:K2606,"ﾘｽﾄ１"))</f>
        <v/>
      </c>
      <c r="N2606" s="53" t="str">
        <f t="shared" si="452"/>
        <v/>
      </c>
      <c r="O2606" s="54" t="str">
        <f t="shared" si="453"/>
        <v/>
      </c>
      <c r="P2606" s="53" t="str">
        <f t="shared" si="444"/>
        <v/>
      </c>
      <c r="Q2606" s="52" t="str">
        <f t="shared" si="445"/>
        <v/>
      </c>
      <c r="R2606" s="55" t="str">
        <f t="shared" si="446"/>
        <v/>
      </c>
      <c r="S2606" s="52" t="str">
        <f t="shared" si="454"/>
        <v/>
      </c>
      <c r="T2606" s="81" t="str">
        <f t="shared" si="447"/>
        <v/>
      </c>
      <c r="U2606" s="53" t="str">
        <f>IF(S2606="","",COUNTIF($S$7:S2606,"該当２"))</f>
        <v/>
      </c>
      <c r="V2606" s="56" t="str">
        <f t="shared" si="448"/>
        <v/>
      </c>
      <c r="W2606" s="81" t="str">
        <f t="shared" si="449"/>
        <v/>
      </c>
      <c r="X2606" s="53" t="str">
        <f>IF(V2606="","",COUNTIF($V$7:V2606,"該当３"))</f>
        <v/>
      </c>
    </row>
    <row r="2607" spans="1:24">
      <c r="A2607" s="4">
        <v>2021304001</v>
      </c>
      <c r="B2607" s="237">
        <v>20</v>
      </c>
      <c r="C2607" s="238">
        <v>213</v>
      </c>
      <c r="D2607" s="239">
        <v>4</v>
      </c>
      <c r="E2607" s="238">
        <v>1</v>
      </c>
      <c r="F2607" s="7" t="s">
        <v>511</v>
      </c>
      <c r="G2607" s="7" t="s">
        <v>2515</v>
      </c>
      <c r="H2607" s="7" t="s">
        <v>2547</v>
      </c>
      <c r="I2607" s="7" t="s">
        <v>2548</v>
      </c>
      <c r="K2607" s="52" t="str">
        <f t="shared" si="450"/>
        <v/>
      </c>
      <c r="L2607" s="81" t="str">
        <f t="shared" si="451"/>
        <v/>
      </c>
      <c r="M2607" s="53" t="str">
        <f>IF(K2607="","",COUNTIF($K$7:K2607,"ﾘｽﾄ１"))</f>
        <v/>
      </c>
      <c r="N2607" s="53" t="str">
        <f t="shared" si="452"/>
        <v/>
      </c>
      <c r="O2607" s="54" t="str">
        <f t="shared" si="453"/>
        <v/>
      </c>
      <c r="P2607" s="53" t="str">
        <f t="shared" si="444"/>
        <v/>
      </c>
      <c r="Q2607" s="52" t="str">
        <f t="shared" si="445"/>
        <v/>
      </c>
      <c r="R2607" s="55" t="str">
        <f t="shared" si="446"/>
        <v/>
      </c>
      <c r="S2607" s="52" t="str">
        <f t="shared" si="454"/>
        <v/>
      </c>
      <c r="T2607" s="81" t="str">
        <f t="shared" si="447"/>
        <v/>
      </c>
      <c r="U2607" s="53" t="str">
        <f>IF(S2607="","",COUNTIF($S$7:S2607,"該当２"))</f>
        <v/>
      </c>
      <c r="V2607" s="56" t="str">
        <f t="shared" si="448"/>
        <v/>
      </c>
      <c r="W2607" s="81" t="str">
        <f t="shared" si="449"/>
        <v/>
      </c>
      <c r="X2607" s="53" t="str">
        <f>IF(V2607="","",COUNTIF($V$7:V2607,"該当３"))</f>
        <v/>
      </c>
    </row>
    <row r="2608" spans="1:24">
      <c r="A2608" s="4">
        <v>2021304002</v>
      </c>
      <c r="B2608" s="237">
        <v>20</v>
      </c>
      <c r="C2608" s="238">
        <v>213</v>
      </c>
      <c r="D2608" s="239">
        <v>4</v>
      </c>
      <c r="E2608" s="238">
        <v>2</v>
      </c>
      <c r="F2608" s="7" t="s">
        <v>511</v>
      </c>
      <c r="G2608" s="7" t="s">
        <v>2515</v>
      </c>
      <c r="H2608" s="7" t="s">
        <v>2547</v>
      </c>
      <c r="I2608" s="7" t="s">
        <v>706</v>
      </c>
      <c r="K2608" s="52" t="str">
        <f t="shared" si="450"/>
        <v/>
      </c>
      <c r="L2608" s="81" t="str">
        <f t="shared" si="451"/>
        <v/>
      </c>
      <c r="M2608" s="53" t="str">
        <f>IF(K2608="","",COUNTIF($K$7:K2608,"ﾘｽﾄ１"))</f>
        <v/>
      </c>
      <c r="N2608" s="53" t="str">
        <f t="shared" si="452"/>
        <v/>
      </c>
      <c r="O2608" s="54" t="str">
        <f t="shared" si="453"/>
        <v/>
      </c>
      <c r="P2608" s="53" t="str">
        <f t="shared" si="444"/>
        <v/>
      </c>
      <c r="Q2608" s="52" t="str">
        <f t="shared" si="445"/>
        <v/>
      </c>
      <c r="R2608" s="55" t="str">
        <f t="shared" si="446"/>
        <v/>
      </c>
      <c r="S2608" s="52" t="str">
        <f t="shared" si="454"/>
        <v/>
      </c>
      <c r="T2608" s="81" t="str">
        <f t="shared" si="447"/>
        <v/>
      </c>
      <c r="U2608" s="53" t="str">
        <f>IF(S2608="","",COUNTIF($S$7:S2608,"該当２"))</f>
        <v/>
      </c>
      <c r="V2608" s="56" t="str">
        <f t="shared" si="448"/>
        <v/>
      </c>
      <c r="W2608" s="81" t="str">
        <f t="shared" si="449"/>
        <v/>
      </c>
      <c r="X2608" s="53" t="str">
        <f>IF(V2608="","",COUNTIF($V$7:V2608,"該当３"))</f>
        <v/>
      </c>
    </row>
    <row r="2609" spans="1:24">
      <c r="A2609" s="4">
        <v>2021304003</v>
      </c>
      <c r="B2609" s="237">
        <v>20</v>
      </c>
      <c r="C2609" s="238">
        <v>213</v>
      </c>
      <c r="D2609" s="239">
        <v>4</v>
      </c>
      <c r="E2609" s="238">
        <v>3</v>
      </c>
      <c r="F2609" s="7" t="s">
        <v>511</v>
      </c>
      <c r="G2609" s="7" t="s">
        <v>2515</v>
      </c>
      <c r="H2609" s="7" t="s">
        <v>2547</v>
      </c>
      <c r="I2609" s="7" t="s">
        <v>455</v>
      </c>
      <c r="K2609" s="52" t="str">
        <f t="shared" si="450"/>
        <v/>
      </c>
      <c r="L2609" s="81" t="str">
        <f t="shared" si="451"/>
        <v/>
      </c>
      <c r="M2609" s="53" t="str">
        <f>IF(K2609="","",COUNTIF($K$7:K2609,"ﾘｽﾄ１"))</f>
        <v/>
      </c>
      <c r="N2609" s="53" t="str">
        <f t="shared" si="452"/>
        <v/>
      </c>
      <c r="O2609" s="54" t="str">
        <f t="shared" si="453"/>
        <v/>
      </c>
      <c r="P2609" s="53" t="str">
        <f t="shared" si="444"/>
        <v/>
      </c>
      <c r="Q2609" s="52" t="str">
        <f t="shared" si="445"/>
        <v/>
      </c>
      <c r="R2609" s="55" t="str">
        <f t="shared" si="446"/>
        <v/>
      </c>
      <c r="S2609" s="52" t="str">
        <f t="shared" si="454"/>
        <v/>
      </c>
      <c r="T2609" s="81" t="str">
        <f t="shared" si="447"/>
        <v/>
      </c>
      <c r="U2609" s="53" t="str">
        <f>IF(S2609="","",COUNTIF($S$7:S2609,"該当２"))</f>
        <v/>
      </c>
      <c r="V2609" s="56" t="str">
        <f t="shared" si="448"/>
        <v/>
      </c>
      <c r="W2609" s="81" t="str">
        <f t="shared" si="449"/>
        <v/>
      </c>
      <c r="X2609" s="53" t="str">
        <f>IF(V2609="","",COUNTIF($V$7:V2609,"該当３"))</f>
        <v/>
      </c>
    </row>
    <row r="2610" spans="1:24">
      <c r="A2610" s="4">
        <v>2021304004</v>
      </c>
      <c r="B2610" s="237">
        <v>20</v>
      </c>
      <c r="C2610" s="238">
        <v>213</v>
      </c>
      <c r="D2610" s="239">
        <v>4</v>
      </c>
      <c r="E2610" s="238">
        <v>4</v>
      </c>
      <c r="F2610" s="7" t="s">
        <v>511</v>
      </c>
      <c r="G2610" s="7" t="s">
        <v>2515</v>
      </c>
      <c r="H2610" s="7" t="s">
        <v>2547</v>
      </c>
      <c r="I2610" s="7" t="s">
        <v>2549</v>
      </c>
      <c r="K2610" s="52" t="str">
        <f t="shared" si="450"/>
        <v/>
      </c>
      <c r="L2610" s="81" t="str">
        <f t="shared" si="451"/>
        <v/>
      </c>
      <c r="M2610" s="53" t="str">
        <f>IF(K2610="","",COUNTIF($K$7:K2610,"ﾘｽﾄ１"))</f>
        <v/>
      </c>
      <c r="N2610" s="53" t="str">
        <f t="shared" si="452"/>
        <v/>
      </c>
      <c r="O2610" s="54" t="str">
        <f t="shared" si="453"/>
        <v/>
      </c>
      <c r="P2610" s="53" t="str">
        <f t="shared" si="444"/>
        <v/>
      </c>
      <c r="Q2610" s="52" t="str">
        <f t="shared" si="445"/>
        <v/>
      </c>
      <c r="R2610" s="55" t="str">
        <f t="shared" si="446"/>
        <v/>
      </c>
      <c r="S2610" s="52" t="str">
        <f t="shared" si="454"/>
        <v/>
      </c>
      <c r="T2610" s="81" t="str">
        <f t="shared" si="447"/>
        <v/>
      </c>
      <c r="U2610" s="53" t="str">
        <f>IF(S2610="","",COUNTIF($S$7:S2610,"該当２"))</f>
        <v/>
      </c>
      <c r="V2610" s="56" t="str">
        <f t="shared" si="448"/>
        <v/>
      </c>
      <c r="W2610" s="81" t="str">
        <f t="shared" si="449"/>
        <v/>
      </c>
      <c r="X2610" s="53" t="str">
        <f>IF(V2610="","",COUNTIF($V$7:V2610,"該当３"))</f>
        <v/>
      </c>
    </row>
    <row r="2611" spans="1:24">
      <c r="A2611" s="4">
        <v>2021304005</v>
      </c>
      <c r="B2611" s="237">
        <v>20</v>
      </c>
      <c r="C2611" s="238">
        <v>213</v>
      </c>
      <c r="D2611" s="239">
        <v>4</v>
      </c>
      <c r="E2611" s="238">
        <v>5</v>
      </c>
      <c r="F2611" s="7" t="s">
        <v>511</v>
      </c>
      <c r="G2611" s="7" t="s">
        <v>2515</v>
      </c>
      <c r="H2611" s="7" t="s">
        <v>2547</v>
      </c>
      <c r="I2611" s="7" t="s">
        <v>2550</v>
      </c>
      <c r="K2611" s="52" t="str">
        <f t="shared" si="450"/>
        <v/>
      </c>
      <c r="L2611" s="81" t="str">
        <f t="shared" si="451"/>
        <v/>
      </c>
      <c r="M2611" s="53" t="str">
        <f>IF(K2611="","",COUNTIF($K$7:K2611,"ﾘｽﾄ１"))</f>
        <v/>
      </c>
      <c r="N2611" s="53" t="str">
        <f t="shared" si="452"/>
        <v/>
      </c>
      <c r="O2611" s="54" t="str">
        <f t="shared" si="453"/>
        <v/>
      </c>
      <c r="P2611" s="53" t="str">
        <f t="shared" si="444"/>
        <v/>
      </c>
      <c r="Q2611" s="52" t="str">
        <f t="shared" si="445"/>
        <v/>
      </c>
      <c r="R2611" s="55" t="str">
        <f t="shared" si="446"/>
        <v/>
      </c>
      <c r="S2611" s="52" t="str">
        <f t="shared" si="454"/>
        <v/>
      </c>
      <c r="T2611" s="81" t="str">
        <f t="shared" si="447"/>
        <v/>
      </c>
      <c r="U2611" s="53" t="str">
        <f>IF(S2611="","",COUNTIF($S$7:S2611,"該当２"))</f>
        <v/>
      </c>
      <c r="V2611" s="56" t="str">
        <f t="shared" si="448"/>
        <v/>
      </c>
      <c r="W2611" s="81" t="str">
        <f t="shared" si="449"/>
        <v/>
      </c>
      <c r="X2611" s="53" t="str">
        <f>IF(V2611="","",COUNTIF($V$7:V2611,"該当３"))</f>
        <v/>
      </c>
    </row>
    <row r="2612" spans="1:24">
      <c r="A2612" s="4">
        <v>2021304006</v>
      </c>
      <c r="B2612" s="237">
        <v>20</v>
      </c>
      <c r="C2612" s="238">
        <v>213</v>
      </c>
      <c r="D2612" s="239">
        <v>4</v>
      </c>
      <c r="E2612" s="238">
        <v>6</v>
      </c>
      <c r="F2612" s="7" t="s">
        <v>511</v>
      </c>
      <c r="G2612" s="7" t="s">
        <v>2515</v>
      </c>
      <c r="H2612" s="7" t="s">
        <v>2547</v>
      </c>
      <c r="I2612" s="7" t="s">
        <v>2551</v>
      </c>
      <c r="K2612" s="52" t="str">
        <f t="shared" si="450"/>
        <v/>
      </c>
      <c r="L2612" s="81" t="str">
        <f t="shared" si="451"/>
        <v/>
      </c>
      <c r="M2612" s="53" t="str">
        <f>IF(K2612="","",COUNTIF($K$7:K2612,"ﾘｽﾄ１"))</f>
        <v/>
      </c>
      <c r="N2612" s="53" t="str">
        <f t="shared" si="452"/>
        <v/>
      </c>
      <c r="O2612" s="54" t="str">
        <f t="shared" si="453"/>
        <v/>
      </c>
      <c r="P2612" s="53" t="str">
        <f t="shared" si="444"/>
        <v/>
      </c>
      <c r="Q2612" s="52" t="str">
        <f t="shared" si="445"/>
        <v/>
      </c>
      <c r="R2612" s="55" t="str">
        <f t="shared" si="446"/>
        <v/>
      </c>
      <c r="S2612" s="52" t="str">
        <f t="shared" si="454"/>
        <v/>
      </c>
      <c r="T2612" s="81" t="str">
        <f t="shared" si="447"/>
        <v/>
      </c>
      <c r="U2612" s="53" t="str">
        <f>IF(S2612="","",COUNTIF($S$7:S2612,"該当２"))</f>
        <v/>
      </c>
      <c r="V2612" s="56" t="str">
        <f t="shared" si="448"/>
        <v/>
      </c>
      <c r="W2612" s="81" t="str">
        <f t="shared" si="449"/>
        <v/>
      </c>
      <c r="X2612" s="53" t="str">
        <f>IF(V2612="","",COUNTIF($V$7:V2612,"該当３"))</f>
        <v/>
      </c>
    </row>
    <row r="2613" spans="1:24">
      <c r="A2613" s="4">
        <v>2021305000</v>
      </c>
      <c r="B2613" s="237">
        <v>20</v>
      </c>
      <c r="C2613" s="238">
        <v>213</v>
      </c>
      <c r="D2613" s="239">
        <v>5</v>
      </c>
      <c r="E2613" s="238">
        <v>0</v>
      </c>
      <c r="F2613" s="7" t="s">
        <v>511</v>
      </c>
      <c r="G2613" s="7" t="s">
        <v>2515</v>
      </c>
      <c r="H2613" s="7" t="s">
        <v>2552</v>
      </c>
      <c r="K2613" s="52" t="str">
        <f t="shared" si="450"/>
        <v/>
      </c>
      <c r="L2613" s="81" t="str">
        <f t="shared" si="451"/>
        <v/>
      </c>
      <c r="M2613" s="53" t="str">
        <f>IF(K2613="","",COUNTIF($K$7:K2613,"ﾘｽﾄ１"))</f>
        <v/>
      </c>
      <c r="N2613" s="53" t="str">
        <f t="shared" si="452"/>
        <v/>
      </c>
      <c r="O2613" s="54" t="str">
        <f t="shared" si="453"/>
        <v/>
      </c>
      <c r="P2613" s="53" t="str">
        <f t="shared" si="444"/>
        <v/>
      </c>
      <c r="Q2613" s="52" t="str">
        <f t="shared" si="445"/>
        <v/>
      </c>
      <c r="R2613" s="55" t="str">
        <f t="shared" si="446"/>
        <v/>
      </c>
      <c r="S2613" s="52" t="str">
        <f t="shared" si="454"/>
        <v/>
      </c>
      <c r="T2613" s="81" t="str">
        <f t="shared" si="447"/>
        <v/>
      </c>
      <c r="U2613" s="53" t="str">
        <f>IF(S2613="","",COUNTIF($S$7:S2613,"該当２"))</f>
        <v/>
      </c>
      <c r="V2613" s="56" t="str">
        <f t="shared" si="448"/>
        <v/>
      </c>
      <c r="W2613" s="81" t="str">
        <f t="shared" si="449"/>
        <v/>
      </c>
      <c r="X2613" s="53" t="str">
        <f>IF(V2613="","",COUNTIF($V$7:V2613,"該当３"))</f>
        <v/>
      </c>
    </row>
    <row r="2614" spans="1:24">
      <c r="A2614" s="4">
        <v>2021305001</v>
      </c>
      <c r="B2614" s="237">
        <v>20</v>
      </c>
      <c r="C2614" s="238">
        <v>213</v>
      </c>
      <c r="D2614" s="239">
        <v>5</v>
      </c>
      <c r="E2614" s="238">
        <v>1</v>
      </c>
      <c r="F2614" s="7" t="s">
        <v>511</v>
      </c>
      <c r="G2614" s="7" t="s">
        <v>2515</v>
      </c>
      <c r="H2614" s="7" t="s">
        <v>2552</v>
      </c>
      <c r="I2614" s="7" t="s">
        <v>2553</v>
      </c>
      <c r="K2614" s="52" t="str">
        <f t="shared" si="450"/>
        <v/>
      </c>
      <c r="L2614" s="81" t="str">
        <f t="shared" si="451"/>
        <v/>
      </c>
      <c r="M2614" s="53" t="str">
        <f>IF(K2614="","",COUNTIF($K$7:K2614,"ﾘｽﾄ１"))</f>
        <v/>
      </c>
      <c r="N2614" s="53" t="str">
        <f t="shared" si="452"/>
        <v/>
      </c>
      <c r="O2614" s="54" t="str">
        <f t="shared" si="453"/>
        <v/>
      </c>
      <c r="P2614" s="53" t="str">
        <f t="shared" si="444"/>
        <v/>
      </c>
      <c r="Q2614" s="52" t="str">
        <f t="shared" si="445"/>
        <v/>
      </c>
      <c r="R2614" s="55" t="str">
        <f t="shared" si="446"/>
        <v/>
      </c>
      <c r="S2614" s="52" t="str">
        <f t="shared" si="454"/>
        <v/>
      </c>
      <c r="T2614" s="81" t="str">
        <f t="shared" si="447"/>
        <v/>
      </c>
      <c r="U2614" s="53" t="str">
        <f>IF(S2614="","",COUNTIF($S$7:S2614,"該当２"))</f>
        <v/>
      </c>
      <c r="V2614" s="56" t="str">
        <f t="shared" si="448"/>
        <v/>
      </c>
      <c r="W2614" s="81" t="str">
        <f t="shared" si="449"/>
        <v/>
      </c>
      <c r="X2614" s="53" t="str">
        <f>IF(V2614="","",COUNTIF($V$7:V2614,"該当３"))</f>
        <v/>
      </c>
    </row>
    <row r="2615" spans="1:24">
      <c r="A2615" s="4">
        <v>2021305002</v>
      </c>
      <c r="B2615" s="237">
        <v>20</v>
      </c>
      <c r="C2615" s="238">
        <v>213</v>
      </c>
      <c r="D2615" s="239">
        <v>5</v>
      </c>
      <c r="E2615" s="238">
        <v>2</v>
      </c>
      <c r="F2615" s="7" t="s">
        <v>511</v>
      </c>
      <c r="G2615" s="7" t="s">
        <v>2515</v>
      </c>
      <c r="H2615" s="7" t="s">
        <v>2552</v>
      </c>
      <c r="I2615" s="7" t="s">
        <v>2554</v>
      </c>
      <c r="K2615" s="52" t="str">
        <f t="shared" si="450"/>
        <v/>
      </c>
      <c r="L2615" s="81" t="str">
        <f t="shared" si="451"/>
        <v/>
      </c>
      <c r="M2615" s="53" t="str">
        <f>IF(K2615="","",COUNTIF($K$7:K2615,"ﾘｽﾄ１"))</f>
        <v/>
      </c>
      <c r="N2615" s="53" t="str">
        <f t="shared" si="452"/>
        <v/>
      </c>
      <c r="O2615" s="54" t="str">
        <f t="shared" si="453"/>
        <v/>
      </c>
      <c r="P2615" s="53" t="str">
        <f t="shared" si="444"/>
        <v/>
      </c>
      <c r="Q2615" s="52" t="str">
        <f t="shared" si="445"/>
        <v/>
      </c>
      <c r="R2615" s="55" t="str">
        <f t="shared" si="446"/>
        <v/>
      </c>
      <c r="S2615" s="52" t="str">
        <f t="shared" si="454"/>
        <v/>
      </c>
      <c r="T2615" s="81" t="str">
        <f t="shared" si="447"/>
        <v/>
      </c>
      <c r="U2615" s="53" t="str">
        <f>IF(S2615="","",COUNTIF($S$7:S2615,"該当２"))</f>
        <v/>
      </c>
      <c r="V2615" s="56" t="str">
        <f t="shared" si="448"/>
        <v/>
      </c>
      <c r="W2615" s="81" t="str">
        <f t="shared" si="449"/>
        <v/>
      </c>
      <c r="X2615" s="53" t="str">
        <f>IF(V2615="","",COUNTIF($V$7:V2615,"該当３"))</f>
        <v/>
      </c>
    </row>
    <row r="2616" spans="1:24">
      <c r="A2616" s="4">
        <v>2021305003</v>
      </c>
      <c r="B2616" s="237">
        <v>20</v>
      </c>
      <c r="C2616" s="238">
        <v>213</v>
      </c>
      <c r="D2616" s="239">
        <v>5</v>
      </c>
      <c r="E2616" s="238">
        <v>3</v>
      </c>
      <c r="F2616" s="7" t="s">
        <v>511</v>
      </c>
      <c r="G2616" s="7" t="s">
        <v>2515</v>
      </c>
      <c r="H2616" s="7" t="s">
        <v>2552</v>
      </c>
      <c r="I2616" s="7" t="s">
        <v>2555</v>
      </c>
      <c r="K2616" s="52" t="str">
        <f t="shared" si="450"/>
        <v/>
      </c>
      <c r="L2616" s="81" t="str">
        <f t="shared" si="451"/>
        <v/>
      </c>
      <c r="M2616" s="53" t="str">
        <f>IF(K2616="","",COUNTIF($K$7:K2616,"ﾘｽﾄ１"))</f>
        <v/>
      </c>
      <c r="N2616" s="53" t="str">
        <f t="shared" si="452"/>
        <v/>
      </c>
      <c r="O2616" s="54" t="str">
        <f t="shared" si="453"/>
        <v/>
      </c>
      <c r="P2616" s="53" t="str">
        <f t="shared" si="444"/>
        <v/>
      </c>
      <c r="Q2616" s="52" t="str">
        <f t="shared" si="445"/>
        <v/>
      </c>
      <c r="R2616" s="55" t="str">
        <f t="shared" si="446"/>
        <v/>
      </c>
      <c r="S2616" s="52" t="str">
        <f t="shared" si="454"/>
        <v/>
      </c>
      <c r="T2616" s="81" t="str">
        <f t="shared" si="447"/>
        <v/>
      </c>
      <c r="U2616" s="53" t="str">
        <f>IF(S2616="","",COUNTIF($S$7:S2616,"該当２"))</f>
        <v/>
      </c>
      <c r="V2616" s="56" t="str">
        <f t="shared" si="448"/>
        <v/>
      </c>
      <c r="W2616" s="81" t="str">
        <f t="shared" si="449"/>
        <v/>
      </c>
      <c r="X2616" s="53" t="str">
        <f>IF(V2616="","",COUNTIF($V$7:V2616,"該当３"))</f>
        <v/>
      </c>
    </row>
    <row r="2617" spans="1:24">
      <c r="A2617" s="4">
        <v>2021305004</v>
      </c>
      <c r="B2617" s="237">
        <v>20</v>
      </c>
      <c r="C2617" s="238">
        <v>213</v>
      </c>
      <c r="D2617" s="239">
        <v>5</v>
      </c>
      <c r="E2617" s="238">
        <v>4</v>
      </c>
      <c r="F2617" s="7" t="s">
        <v>511</v>
      </c>
      <c r="G2617" s="7" t="s">
        <v>2515</v>
      </c>
      <c r="H2617" s="7" t="s">
        <v>2552</v>
      </c>
      <c r="I2617" s="7" t="s">
        <v>503</v>
      </c>
      <c r="K2617" s="52" t="str">
        <f t="shared" si="450"/>
        <v/>
      </c>
      <c r="L2617" s="81" t="str">
        <f t="shared" si="451"/>
        <v/>
      </c>
      <c r="M2617" s="53" t="str">
        <f>IF(K2617="","",COUNTIF($K$7:K2617,"ﾘｽﾄ１"))</f>
        <v/>
      </c>
      <c r="N2617" s="53" t="str">
        <f t="shared" si="452"/>
        <v/>
      </c>
      <c r="O2617" s="54" t="str">
        <f t="shared" si="453"/>
        <v/>
      </c>
      <c r="P2617" s="53" t="str">
        <f t="shared" si="444"/>
        <v/>
      </c>
      <c r="Q2617" s="52" t="str">
        <f t="shared" si="445"/>
        <v/>
      </c>
      <c r="R2617" s="55" t="str">
        <f t="shared" si="446"/>
        <v/>
      </c>
      <c r="S2617" s="52" t="str">
        <f t="shared" si="454"/>
        <v/>
      </c>
      <c r="T2617" s="81" t="str">
        <f t="shared" si="447"/>
        <v/>
      </c>
      <c r="U2617" s="53" t="str">
        <f>IF(S2617="","",COUNTIF($S$7:S2617,"該当２"))</f>
        <v/>
      </c>
      <c r="V2617" s="56" t="str">
        <f t="shared" si="448"/>
        <v/>
      </c>
      <c r="W2617" s="81" t="str">
        <f t="shared" si="449"/>
        <v/>
      </c>
      <c r="X2617" s="53" t="str">
        <f>IF(V2617="","",COUNTIF($V$7:V2617,"該当３"))</f>
        <v/>
      </c>
    </row>
    <row r="2618" spans="1:24">
      <c r="A2618" s="4">
        <v>2021305005</v>
      </c>
      <c r="B2618" s="237">
        <v>20</v>
      </c>
      <c r="C2618" s="238">
        <v>213</v>
      </c>
      <c r="D2618" s="239">
        <v>5</v>
      </c>
      <c r="E2618" s="238">
        <v>5</v>
      </c>
      <c r="F2618" s="7" t="s">
        <v>511</v>
      </c>
      <c r="G2618" s="7" t="s">
        <v>2515</v>
      </c>
      <c r="H2618" s="7" t="s">
        <v>2552</v>
      </c>
      <c r="I2618" s="7" t="s">
        <v>618</v>
      </c>
      <c r="K2618" s="52" t="str">
        <f t="shared" si="450"/>
        <v/>
      </c>
      <c r="L2618" s="81" t="str">
        <f t="shared" si="451"/>
        <v/>
      </c>
      <c r="M2618" s="53" t="str">
        <f>IF(K2618="","",COUNTIF($K$7:K2618,"ﾘｽﾄ１"))</f>
        <v/>
      </c>
      <c r="N2618" s="53" t="str">
        <f t="shared" si="452"/>
        <v/>
      </c>
      <c r="O2618" s="54" t="str">
        <f t="shared" si="453"/>
        <v/>
      </c>
      <c r="P2618" s="53" t="str">
        <f t="shared" si="444"/>
        <v/>
      </c>
      <c r="Q2618" s="52" t="str">
        <f t="shared" si="445"/>
        <v/>
      </c>
      <c r="R2618" s="55" t="str">
        <f t="shared" si="446"/>
        <v/>
      </c>
      <c r="S2618" s="52" t="str">
        <f t="shared" si="454"/>
        <v/>
      </c>
      <c r="T2618" s="81" t="str">
        <f t="shared" si="447"/>
        <v/>
      </c>
      <c r="U2618" s="53" t="str">
        <f>IF(S2618="","",COUNTIF($S$7:S2618,"該当２"))</f>
        <v/>
      </c>
      <c r="V2618" s="56" t="str">
        <f t="shared" si="448"/>
        <v/>
      </c>
      <c r="W2618" s="81" t="str">
        <f t="shared" si="449"/>
        <v/>
      </c>
      <c r="X2618" s="53" t="str">
        <f>IF(V2618="","",COUNTIF($V$7:V2618,"該当３"))</f>
        <v/>
      </c>
    </row>
    <row r="2619" spans="1:24">
      <c r="A2619" s="4">
        <v>2021305006</v>
      </c>
      <c r="B2619" s="237">
        <v>20</v>
      </c>
      <c r="C2619" s="238">
        <v>213</v>
      </c>
      <c r="D2619" s="239">
        <v>5</v>
      </c>
      <c r="E2619" s="238">
        <v>6</v>
      </c>
      <c r="F2619" s="7" t="s">
        <v>511</v>
      </c>
      <c r="G2619" s="7" t="s">
        <v>2515</v>
      </c>
      <c r="H2619" s="7" t="s">
        <v>2552</v>
      </c>
      <c r="I2619" s="7" t="s">
        <v>2556</v>
      </c>
      <c r="K2619" s="52" t="str">
        <f t="shared" si="450"/>
        <v/>
      </c>
      <c r="L2619" s="81" t="str">
        <f t="shared" si="451"/>
        <v/>
      </c>
      <c r="M2619" s="53" t="str">
        <f>IF(K2619="","",COUNTIF($K$7:K2619,"ﾘｽﾄ１"))</f>
        <v/>
      </c>
      <c r="N2619" s="53" t="str">
        <f t="shared" si="452"/>
        <v/>
      </c>
      <c r="O2619" s="54" t="str">
        <f t="shared" si="453"/>
        <v/>
      </c>
      <c r="P2619" s="53" t="str">
        <f t="shared" si="444"/>
        <v/>
      </c>
      <c r="Q2619" s="52" t="str">
        <f t="shared" si="445"/>
        <v/>
      </c>
      <c r="R2619" s="55" t="str">
        <f t="shared" si="446"/>
        <v/>
      </c>
      <c r="S2619" s="52" t="str">
        <f t="shared" si="454"/>
        <v/>
      </c>
      <c r="T2619" s="81" t="str">
        <f t="shared" si="447"/>
        <v/>
      </c>
      <c r="U2619" s="53" t="str">
        <f>IF(S2619="","",COUNTIF($S$7:S2619,"該当２"))</f>
        <v/>
      </c>
      <c r="V2619" s="56" t="str">
        <f t="shared" si="448"/>
        <v/>
      </c>
      <c r="W2619" s="81" t="str">
        <f t="shared" si="449"/>
        <v/>
      </c>
      <c r="X2619" s="53" t="str">
        <f>IF(V2619="","",COUNTIF($V$7:V2619,"該当３"))</f>
        <v/>
      </c>
    </row>
    <row r="2620" spans="1:24">
      <c r="A2620" s="4">
        <v>2021305007</v>
      </c>
      <c r="B2620" s="237">
        <v>20</v>
      </c>
      <c r="C2620" s="238">
        <v>213</v>
      </c>
      <c r="D2620" s="239">
        <v>5</v>
      </c>
      <c r="E2620" s="238">
        <v>7</v>
      </c>
      <c r="F2620" s="7" t="s">
        <v>511</v>
      </c>
      <c r="G2620" s="7" t="s">
        <v>2515</v>
      </c>
      <c r="H2620" s="7" t="s">
        <v>2552</v>
      </c>
      <c r="I2620" s="7" t="s">
        <v>453</v>
      </c>
      <c r="K2620" s="52" t="str">
        <f t="shared" si="450"/>
        <v/>
      </c>
      <c r="L2620" s="81" t="str">
        <f t="shared" si="451"/>
        <v/>
      </c>
      <c r="M2620" s="53" t="str">
        <f>IF(K2620="","",COUNTIF($K$7:K2620,"ﾘｽﾄ１"))</f>
        <v/>
      </c>
      <c r="N2620" s="53" t="str">
        <f t="shared" si="452"/>
        <v/>
      </c>
      <c r="O2620" s="54" t="str">
        <f t="shared" si="453"/>
        <v/>
      </c>
      <c r="P2620" s="53" t="str">
        <f t="shared" si="444"/>
        <v/>
      </c>
      <c r="Q2620" s="52" t="str">
        <f t="shared" si="445"/>
        <v/>
      </c>
      <c r="R2620" s="55" t="str">
        <f t="shared" si="446"/>
        <v/>
      </c>
      <c r="S2620" s="52" t="str">
        <f t="shared" si="454"/>
        <v/>
      </c>
      <c r="T2620" s="81" t="str">
        <f t="shared" si="447"/>
        <v/>
      </c>
      <c r="U2620" s="53" t="str">
        <f>IF(S2620="","",COUNTIF($S$7:S2620,"該当２"))</f>
        <v/>
      </c>
      <c r="V2620" s="56" t="str">
        <f t="shared" si="448"/>
        <v/>
      </c>
      <c r="W2620" s="81" t="str">
        <f t="shared" si="449"/>
        <v/>
      </c>
      <c r="X2620" s="53" t="str">
        <f>IF(V2620="","",COUNTIF($V$7:V2620,"該当３"))</f>
        <v/>
      </c>
    </row>
    <row r="2621" spans="1:24">
      <c r="A2621" s="4">
        <v>2021305008</v>
      </c>
      <c r="B2621" s="237">
        <v>20</v>
      </c>
      <c r="C2621" s="238">
        <v>213</v>
      </c>
      <c r="D2621" s="239">
        <v>5</v>
      </c>
      <c r="E2621" s="238">
        <v>8</v>
      </c>
      <c r="F2621" s="7" t="s">
        <v>511</v>
      </c>
      <c r="G2621" s="7" t="s">
        <v>2515</v>
      </c>
      <c r="H2621" s="7" t="s">
        <v>2552</v>
      </c>
      <c r="I2621" s="7" t="s">
        <v>2557</v>
      </c>
      <c r="K2621" s="52" t="str">
        <f t="shared" si="450"/>
        <v/>
      </c>
      <c r="L2621" s="81" t="str">
        <f t="shared" si="451"/>
        <v/>
      </c>
      <c r="M2621" s="53" t="str">
        <f>IF(K2621="","",COUNTIF($K$7:K2621,"ﾘｽﾄ１"))</f>
        <v/>
      </c>
      <c r="N2621" s="53" t="str">
        <f t="shared" si="452"/>
        <v/>
      </c>
      <c r="O2621" s="54" t="str">
        <f t="shared" si="453"/>
        <v/>
      </c>
      <c r="P2621" s="53" t="str">
        <f t="shared" si="444"/>
        <v/>
      </c>
      <c r="Q2621" s="52" t="str">
        <f t="shared" si="445"/>
        <v/>
      </c>
      <c r="R2621" s="55" t="str">
        <f t="shared" si="446"/>
        <v/>
      </c>
      <c r="S2621" s="52" t="str">
        <f t="shared" si="454"/>
        <v/>
      </c>
      <c r="T2621" s="81" t="str">
        <f t="shared" si="447"/>
        <v/>
      </c>
      <c r="U2621" s="53" t="str">
        <f>IF(S2621="","",COUNTIF($S$7:S2621,"該当２"))</f>
        <v/>
      </c>
      <c r="V2621" s="56" t="str">
        <f t="shared" si="448"/>
        <v/>
      </c>
      <c r="W2621" s="81" t="str">
        <f t="shared" si="449"/>
        <v/>
      </c>
      <c r="X2621" s="53" t="str">
        <f>IF(V2621="","",COUNTIF($V$7:V2621,"該当３"))</f>
        <v/>
      </c>
    </row>
    <row r="2622" spans="1:24">
      <c r="A2622" s="4">
        <v>2021305009</v>
      </c>
      <c r="B2622" s="237">
        <v>20</v>
      </c>
      <c r="C2622" s="238">
        <v>213</v>
      </c>
      <c r="D2622" s="239">
        <v>5</v>
      </c>
      <c r="E2622" s="238">
        <v>9</v>
      </c>
      <c r="F2622" s="7" t="s">
        <v>511</v>
      </c>
      <c r="G2622" s="7" t="s">
        <v>2515</v>
      </c>
      <c r="H2622" s="7" t="s">
        <v>2552</v>
      </c>
      <c r="I2622" s="7" t="s">
        <v>2313</v>
      </c>
      <c r="K2622" s="52" t="str">
        <f t="shared" si="450"/>
        <v/>
      </c>
      <c r="L2622" s="81" t="str">
        <f t="shared" si="451"/>
        <v/>
      </c>
      <c r="M2622" s="53" t="str">
        <f>IF(K2622="","",COUNTIF($K$7:K2622,"ﾘｽﾄ１"))</f>
        <v/>
      </c>
      <c r="N2622" s="53" t="str">
        <f t="shared" si="452"/>
        <v/>
      </c>
      <c r="O2622" s="54" t="str">
        <f t="shared" si="453"/>
        <v/>
      </c>
      <c r="P2622" s="53" t="str">
        <f t="shared" si="444"/>
        <v/>
      </c>
      <c r="Q2622" s="52" t="str">
        <f t="shared" si="445"/>
        <v/>
      </c>
      <c r="R2622" s="55" t="str">
        <f t="shared" si="446"/>
        <v/>
      </c>
      <c r="S2622" s="52" t="str">
        <f t="shared" si="454"/>
        <v/>
      </c>
      <c r="T2622" s="81" t="str">
        <f t="shared" si="447"/>
        <v/>
      </c>
      <c r="U2622" s="53" t="str">
        <f>IF(S2622="","",COUNTIF($S$7:S2622,"該当２"))</f>
        <v/>
      </c>
      <c r="V2622" s="56" t="str">
        <f t="shared" si="448"/>
        <v/>
      </c>
      <c r="W2622" s="81" t="str">
        <f t="shared" si="449"/>
        <v/>
      </c>
      <c r="X2622" s="53" t="str">
        <f>IF(V2622="","",COUNTIF($V$7:V2622,"該当３"))</f>
        <v/>
      </c>
    </row>
    <row r="2623" spans="1:24">
      <c r="A2623" s="4">
        <v>2021305010</v>
      </c>
      <c r="B2623" s="237">
        <v>20</v>
      </c>
      <c r="C2623" s="238">
        <v>213</v>
      </c>
      <c r="D2623" s="239">
        <v>5</v>
      </c>
      <c r="E2623" s="238">
        <v>10</v>
      </c>
      <c r="F2623" s="7" t="s">
        <v>511</v>
      </c>
      <c r="G2623" s="7" t="s">
        <v>2515</v>
      </c>
      <c r="H2623" s="7" t="s">
        <v>2552</v>
      </c>
      <c r="I2623" s="7" t="s">
        <v>2558</v>
      </c>
      <c r="K2623" s="52" t="str">
        <f t="shared" si="450"/>
        <v/>
      </c>
      <c r="L2623" s="81" t="str">
        <f t="shared" si="451"/>
        <v/>
      </c>
      <c r="M2623" s="53" t="str">
        <f>IF(K2623="","",COUNTIF($K$7:K2623,"ﾘｽﾄ１"))</f>
        <v/>
      </c>
      <c r="N2623" s="53" t="str">
        <f t="shared" si="452"/>
        <v/>
      </c>
      <c r="O2623" s="54" t="str">
        <f t="shared" si="453"/>
        <v/>
      </c>
      <c r="P2623" s="53" t="str">
        <f t="shared" si="444"/>
        <v/>
      </c>
      <c r="Q2623" s="52" t="str">
        <f t="shared" si="445"/>
        <v/>
      </c>
      <c r="R2623" s="55" t="str">
        <f t="shared" si="446"/>
        <v/>
      </c>
      <c r="S2623" s="52" t="str">
        <f t="shared" si="454"/>
        <v/>
      </c>
      <c r="T2623" s="81" t="str">
        <f t="shared" si="447"/>
        <v/>
      </c>
      <c r="U2623" s="53" t="str">
        <f>IF(S2623="","",COUNTIF($S$7:S2623,"該当２"))</f>
        <v/>
      </c>
      <c r="V2623" s="56" t="str">
        <f t="shared" si="448"/>
        <v/>
      </c>
      <c r="W2623" s="81" t="str">
        <f t="shared" si="449"/>
        <v/>
      </c>
      <c r="X2623" s="53" t="str">
        <f>IF(V2623="","",COUNTIF($V$7:V2623,"該当３"))</f>
        <v/>
      </c>
    </row>
    <row r="2624" spans="1:24">
      <c r="A2624" s="4">
        <v>2021305011</v>
      </c>
      <c r="B2624" s="237">
        <v>20</v>
      </c>
      <c r="C2624" s="238">
        <v>213</v>
      </c>
      <c r="D2624" s="239">
        <v>5</v>
      </c>
      <c r="E2624" s="238">
        <v>11</v>
      </c>
      <c r="F2624" s="7" t="s">
        <v>511</v>
      </c>
      <c r="G2624" s="7" t="s">
        <v>2515</v>
      </c>
      <c r="H2624" s="7" t="s">
        <v>2552</v>
      </c>
      <c r="I2624" s="7" t="s">
        <v>2559</v>
      </c>
      <c r="K2624" s="52" t="str">
        <f t="shared" si="450"/>
        <v/>
      </c>
      <c r="L2624" s="81" t="str">
        <f t="shared" si="451"/>
        <v/>
      </c>
      <c r="M2624" s="53" t="str">
        <f>IF(K2624="","",COUNTIF($K$7:K2624,"ﾘｽﾄ１"))</f>
        <v/>
      </c>
      <c r="N2624" s="53" t="str">
        <f t="shared" si="452"/>
        <v/>
      </c>
      <c r="O2624" s="54" t="str">
        <f t="shared" si="453"/>
        <v/>
      </c>
      <c r="P2624" s="53" t="str">
        <f t="shared" si="444"/>
        <v/>
      </c>
      <c r="Q2624" s="52" t="str">
        <f t="shared" si="445"/>
        <v/>
      </c>
      <c r="R2624" s="55" t="str">
        <f t="shared" si="446"/>
        <v/>
      </c>
      <c r="S2624" s="52" t="str">
        <f t="shared" si="454"/>
        <v/>
      </c>
      <c r="T2624" s="81" t="str">
        <f t="shared" si="447"/>
        <v/>
      </c>
      <c r="U2624" s="53" t="str">
        <f>IF(S2624="","",COUNTIF($S$7:S2624,"該当２"))</f>
        <v/>
      </c>
      <c r="V2624" s="56" t="str">
        <f t="shared" si="448"/>
        <v/>
      </c>
      <c r="W2624" s="81" t="str">
        <f t="shared" si="449"/>
        <v/>
      </c>
      <c r="X2624" s="53" t="str">
        <f>IF(V2624="","",COUNTIF($V$7:V2624,"該当３"))</f>
        <v/>
      </c>
    </row>
    <row r="2625" spans="1:24">
      <c r="A2625" s="4">
        <v>2021305012</v>
      </c>
      <c r="B2625" s="237">
        <v>20</v>
      </c>
      <c r="C2625" s="238">
        <v>213</v>
      </c>
      <c r="D2625" s="239">
        <v>5</v>
      </c>
      <c r="E2625" s="238">
        <v>12</v>
      </c>
      <c r="F2625" s="7" t="s">
        <v>511</v>
      </c>
      <c r="G2625" s="7" t="s">
        <v>2515</v>
      </c>
      <c r="H2625" s="7" t="s">
        <v>2552</v>
      </c>
      <c r="I2625" s="7" t="s">
        <v>2560</v>
      </c>
      <c r="K2625" s="52" t="str">
        <f t="shared" si="450"/>
        <v/>
      </c>
      <c r="L2625" s="81" t="str">
        <f t="shared" si="451"/>
        <v/>
      </c>
      <c r="M2625" s="53" t="str">
        <f>IF(K2625="","",COUNTIF($K$7:K2625,"ﾘｽﾄ１"))</f>
        <v/>
      </c>
      <c r="N2625" s="53" t="str">
        <f t="shared" si="452"/>
        <v/>
      </c>
      <c r="O2625" s="54" t="str">
        <f t="shared" si="453"/>
        <v/>
      </c>
      <c r="P2625" s="53" t="str">
        <f t="shared" si="444"/>
        <v/>
      </c>
      <c r="Q2625" s="52" t="str">
        <f t="shared" si="445"/>
        <v/>
      </c>
      <c r="R2625" s="55" t="str">
        <f t="shared" si="446"/>
        <v/>
      </c>
      <c r="S2625" s="52" t="str">
        <f t="shared" si="454"/>
        <v/>
      </c>
      <c r="T2625" s="81" t="str">
        <f t="shared" si="447"/>
        <v/>
      </c>
      <c r="U2625" s="53" t="str">
        <f>IF(S2625="","",COUNTIF($S$7:S2625,"該当２"))</f>
        <v/>
      </c>
      <c r="V2625" s="56" t="str">
        <f t="shared" si="448"/>
        <v/>
      </c>
      <c r="W2625" s="81" t="str">
        <f t="shared" si="449"/>
        <v/>
      </c>
      <c r="X2625" s="53" t="str">
        <f>IF(V2625="","",COUNTIF($V$7:V2625,"該当３"))</f>
        <v/>
      </c>
    </row>
    <row r="2626" spans="1:24">
      <c r="A2626" s="4">
        <v>2021306000</v>
      </c>
      <c r="B2626" s="237">
        <v>20</v>
      </c>
      <c r="C2626" s="238">
        <v>213</v>
      </c>
      <c r="D2626" s="239">
        <v>6</v>
      </c>
      <c r="E2626" s="238">
        <v>0</v>
      </c>
      <c r="F2626" s="7" t="s">
        <v>511</v>
      </c>
      <c r="G2626" s="7" t="s">
        <v>2515</v>
      </c>
      <c r="H2626" s="7" t="s">
        <v>2561</v>
      </c>
      <c r="K2626" s="52" t="str">
        <f t="shared" si="450"/>
        <v/>
      </c>
      <c r="L2626" s="81" t="str">
        <f t="shared" si="451"/>
        <v/>
      </c>
      <c r="M2626" s="53" t="str">
        <f>IF(K2626="","",COUNTIF($K$7:K2626,"ﾘｽﾄ１"))</f>
        <v/>
      </c>
      <c r="N2626" s="53" t="str">
        <f t="shared" si="452"/>
        <v/>
      </c>
      <c r="O2626" s="54" t="str">
        <f t="shared" si="453"/>
        <v/>
      </c>
      <c r="P2626" s="53" t="str">
        <f t="shared" si="444"/>
        <v/>
      </c>
      <c r="Q2626" s="52" t="str">
        <f t="shared" si="445"/>
        <v/>
      </c>
      <c r="R2626" s="55" t="str">
        <f t="shared" si="446"/>
        <v/>
      </c>
      <c r="S2626" s="52" t="str">
        <f t="shared" si="454"/>
        <v/>
      </c>
      <c r="T2626" s="81" t="str">
        <f t="shared" si="447"/>
        <v/>
      </c>
      <c r="U2626" s="53" t="str">
        <f>IF(S2626="","",COUNTIF($S$7:S2626,"該当２"))</f>
        <v/>
      </c>
      <c r="V2626" s="56" t="str">
        <f t="shared" si="448"/>
        <v/>
      </c>
      <c r="W2626" s="81" t="str">
        <f t="shared" si="449"/>
        <v/>
      </c>
      <c r="X2626" s="53" t="str">
        <f>IF(V2626="","",COUNTIF($V$7:V2626,"該当３"))</f>
        <v/>
      </c>
    </row>
    <row r="2627" spans="1:24">
      <c r="A2627" s="4">
        <v>2021306001</v>
      </c>
      <c r="B2627" s="237">
        <v>20</v>
      </c>
      <c r="C2627" s="238">
        <v>213</v>
      </c>
      <c r="D2627" s="239">
        <v>6</v>
      </c>
      <c r="E2627" s="238">
        <v>1</v>
      </c>
      <c r="F2627" s="7" t="s">
        <v>511</v>
      </c>
      <c r="G2627" s="7" t="s">
        <v>2515</v>
      </c>
      <c r="H2627" s="7" t="s">
        <v>2561</v>
      </c>
      <c r="I2627" s="7" t="s">
        <v>2562</v>
      </c>
      <c r="K2627" s="52" t="str">
        <f t="shared" si="450"/>
        <v/>
      </c>
      <c r="L2627" s="81" t="str">
        <f t="shared" si="451"/>
        <v/>
      </c>
      <c r="M2627" s="53" t="str">
        <f>IF(K2627="","",COUNTIF($K$7:K2627,"ﾘｽﾄ１"))</f>
        <v/>
      </c>
      <c r="N2627" s="53" t="str">
        <f t="shared" si="452"/>
        <v/>
      </c>
      <c r="O2627" s="54" t="str">
        <f t="shared" si="453"/>
        <v/>
      </c>
      <c r="P2627" s="53" t="str">
        <f t="shared" si="444"/>
        <v/>
      </c>
      <c r="Q2627" s="52" t="str">
        <f t="shared" si="445"/>
        <v/>
      </c>
      <c r="R2627" s="55" t="str">
        <f t="shared" si="446"/>
        <v/>
      </c>
      <c r="S2627" s="52" t="str">
        <f t="shared" si="454"/>
        <v/>
      </c>
      <c r="T2627" s="81" t="str">
        <f t="shared" si="447"/>
        <v/>
      </c>
      <c r="U2627" s="53" t="str">
        <f>IF(S2627="","",COUNTIF($S$7:S2627,"該当２"))</f>
        <v/>
      </c>
      <c r="V2627" s="56" t="str">
        <f t="shared" si="448"/>
        <v/>
      </c>
      <c r="W2627" s="81" t="str">
        <f t="shared" si="449"/>
        <v/>
      </c>
      <c r="X2627" s="53" t="str">
        <f>IF(V2627="","",COUNTIF($V$7:V2627,"該当３"))</f>
        <v/>
      </c>
    </row>
    <row r="2628" spans="1:24">
      <c r="A2628" s="4">
        <v>2021306002</v>
      </c>
      <c r="B2628" s="237">
        <v>20</v>
      </c>
      <c r="C2628" s="238">
        <v>213</v>
      </c>
      <c r="D2628" s="239">
        <v>6</v>
      </c>
      <c r="E2628" s="238">
        <v>2</v>
      </c>
      <c r="F2628" s="7" t="s">
        <v>511</v>
      </c>
      <c r="G2628" s="7" t="s">
        <v>2515</v>
      </c>
      <c r="H2628" s="7" t="s">
        <v>2561</v>
      </c>
      <c r="I2628" s="7" t="s">
        <v>690</v>
      </c>
      <c r="K2628" s="52" t="str">
        <f t="shared" si="450"/>
        <v/>
      </c>
      <c r="L2628" s="81" t="str">
        <f t="shared" si="451"/>
        <v/>
      </c>
      <c r="M2628" s="53" t="str">
        <f>IF(K2628="","",COUNTIF($K$7:K2628,"ﾘｽﾄ１"))</f>
        <v/>
      </c>
      <c r="N2628" s="53" t="str">
        <f t="shared" si="452"/>
        <v/>
      </c>
      <c r="O2628" s="54" t="str">
        <f t="shared" si="453"/>
        <v/>
      </c>
      <c r="P2628" s="53" t="str">
        <f t="shared" si="444"/>
        <v/>
      </c>
      <c r="Q2628" s="52" t="str">
        <f t="shared" si="445"/>
        <v/>
      </c>
      <c r="R2628" s="55" t="str">
        <f t="shared" si="446"/>
        <v/>
      </c>
      <c r="S2628" s="52" t="str">
        <f t="shared" si="454"/>
        <v/>
      </c>
      <c r="T2628" s="81" t="str">
        <f t="shared" si="447"/>
        <v/>
      </c>
      <c r="U2628" s="53" t="str">
        <f>IF(S2628="","",COUNTIF($S$7:S2628,"該当２"))</f>
        <v/>
      </c>
      <c r="V2628" s="56" t="str">
        <f t="shared" si="448"/>
        <v/>
      </c>
      <c r="W2628" s="81" t="str">
        <f t="shared" si="449"/>
        <v/>
      </c>
      <c r="X2628" s="53" t="str">
        <f>IF(V2628="","",COUNTIF($V$7:V2628,"該当３"))</f>
        <v/>
      </c>
    </row>
    <row r="2629" spans="1:24">
      <c r="A2629" s="4">
        <v>2021306003</v>
      </c>
      <c r="B2629" s="237">
        <v>20</v>
      </c>
      <c r="C2629" s="238">
        <v>213</v>
      </c>
      <c r="D2629" s="239">
        <v>6</v>
      </c>
      <c r="E2629" s="238">
        <v>3</v>
      </c>
      <c r="F2629" s="7" t="s">
        <v>511</v>
      </c>
      <c r="G2629" s="7" t="s">
        <v>2515</v>
      </c>
      <c r="H2629" s="7" t="s">
        <v>2561</v>
      </c>
      <c r="I2629" s="7" t="s">
        <v>2563</v>
      </c>
      <c r="K2629" s="52" t="str">
        <f t="shared" si="450"/>
        <v/>
      </c>
      <c r="L2629" s="81" t="str">
        <f t="shared" si="451"/>
        <v/>
      </c>
      <c r="M2629" s="53" t="str">
        <f>IF(K2629="","",COUNTIF($K$7:K2629,"ﾘｽﾄ１"))</f>
        <v/>
      </c>
      <c r="N2629" s="53" t="str">
        <f t="shared" si="452"/>
        <v/>
      </c>
      <c r="O2629" s="54" t="str">
        <f t="shared" si="453"/>
        <v/>
      </c>
      <c r="P2629" s="53" t="str">
        <f t="shared" si="444"/>
        <v/>
      </c>
      <c r="Q2629" s="52" t="str">
        <f t="shared" si="445"/>
        <v/>
      </c>
      <c r="R2629" s="55" t="str">
        <f t="shared" si="446"/>
        <v/>
      </c>
      <c r="S2629" s="52" t="str">
        <f t="shared" si="454"/>
        <v/>
      </c>
      <c r="T2629" s="81" t="str">
        <f t="shared" si="447"/>
        <v/>
      </c>
      <c r="U2629" s="53" t="str">
        <f>IF(S2629="","",COUNTIF($S$7:S2629,"該当２"))</f>
        <v/>
      </c>
      <c r="V2629" s="56" t="str">
        <f t="shared" si="448"/>
        <v/>
      </c>
      <c r="W2629" s="81" t="str">
        <f t="shared" si="449"/>
        <v/>
      </c>
      <c r="X2629" s="53" t="str">
        <f>IF(V2629="","",COUNTIF($V$7:V2629,"該当３"))</f>
        <v/>
      </c>
    </row>
    <row r="2630" spans="1:24">
      <c r="A2630" s="4">
        <v>2021306004</v>
      </c>
      <c r="B2630" s="237">
        <v>20</v>
      </c>
      <c r="C2630" s="238">
        <v>213</v>
      </c>
      <c r="D2630" s="239">
        <v>6</v>
      </c>
      <c r="E2630" s="238">
        <v>4</v>
      </c>
      <c r="F2630" s="7" t="s">
        <v>511</v>
      </c>
      <c r="G2630" s="7" t="s">
        <v>2515</v>
      </c>
      <c r="H2630" s="7" t="s">
        <v>2561</v>
      </c>
      <c r="I2630" s="7" t="s">
        <v>355</v>
      </c>
      <c r="K2630" s="52" t="str">
        <f t="shared" si="450"/>
        <v/>
      </c>
      <c r="L2630" s="81" t="str">
        <f t="shared" si="451"/>
        <v/>
      </c>
      <c r="M2630" s="53" t="str">
        <f>IF(K2630="","",COUNTIF($K$7:K2630,"ﾘｽﾄ１"))</f>
        <v/>
      </c>
      <c r="N2630" s="53" t="str">
        <f t="shared" si="452"/>
        <v/>
      </c>
      <c r="O2630" s="54" t="str">
        <f t="shared" si="453"/>
        <v/>
      </c>
      <c r="P2630" s="53" t="str">
        <f t="shared" si="444"/>
        <v/>
      </c>
      <c r="Q2630" s="52" t="str">
        <f t="shared" si="445"/>
        <v/>
      </c>
      <c r="R2630" s="55" t="str">
        <f t="shared" si="446"/>
        <v/>
      </c>
      <c r="S2630" s="52" t="str">
        <f t="shared" si="454"/>
        <v/>
      </c>
      <c r="T2630" s="81" t="str">
        <f t="shared" si="447"/>
        <v/>
      </c>
      <c r="U2630" s="53" t="str">
        <f>IF(S2630="","",COUNTIF($S$7:S2630,"該当２"))</f>
        <v/>
      </c>
      <c r="V2630" s="56" t="str">
        <f t="shared" si="448"/>
        <v/>
      </c>
      <c r="W2630" s="81" t="str">
        <f t="shared" si="449"/>
        <v/>
      </c>
      <c r="X2630" s="53" t="str">
        <f>IF(V2630="","",COUNTIF($V$7:V2630,"該当３"))</f>
        <v/>
      </c>
    </row>
    <row r="2631" spans="1:24">
      <c r="A2631" s="4">
        <v>2021306005</v>
      </c>
      <c r="B2631" s="237">
        <v>20</v>
      </c>
      <c r="C2631" s="238">
        <v>213</v>
      </c>
      <c r="D2631" s="239">
        <v>6</v>
      </c>
      <c r="E2631" s="238">
        <v>5</v>
      </c>
      <c r="F2631" s="7" t="s">
        <v>511</v>
      </c>
      <c r="G2631" s="7" t="s">
        <v>2515</v>
      </c>
      <c r="H2631" s="7" t="s">
        <v>2561</v>
      </c>
      <c r="I2631" s="7" t="s">
        <v>559</v>
      </c>
      <c r="K2631" s="52" t="str">
        <f t="shared" si="450"/>
        <v/>
      </c>
      <c r="L2631" s="81" t="str">
        <f t="shared" si="451"/>
        <v/>
      </c>
      <c r="M2631" s="53" t="str">
        <f>IF(K2631="","",COUNTIF($K$7:K2631,"ﾘｽﾄ１"))</f>
        <v/>
      </c>
      <c r="N2631" s="53" t="str">
        <f t="shared" si="452"/>
        <v/>
      </c>
      <c r="O2631" s="54" t="str">
        <f t="shared" si="453"/>
        <v/>
      </c>
      <c r="P2631" s="53" t="str">
        <f t="shared" si="444"/>
        <v/>
      </c>
      <c r="Q2631" s="52" t="str">
        <f t="shared" si="445"/>
        <v/>
      </c>
      <c r="R2631" s="55" t="str">
        <f t="shared" si="446"/>
        <v/>
      </c>
      <c r="S2631" s="52" t="str">
        <f t="shared" si="454"/>
        <v/>
      </c>
      <c r="T2631" s="81" t="str">
        <f t="shared" si="447"/>
        <v/>
      </c>
      <c r="U2631" s="53" t="str">
        <f>IF(S2631="","",COUNTIF($S$7:S2631,"該当２"))</f>
        <v/>
      </c>
      <c r="V2631" s="56" t="str">
        <f t="shared" si="448"/>
        <v/>
      </c>
      <c r="W2631" s="81" t="str">
        <f t="shared" si="449"/>
        <v/>
      </c>
      <c r="X2631" s="53" t="str">
        <f>IF(V2631="","",COUNTIF($V$7:V2631,"該当３"))</f>
        <v/>
      </c>
    </row>
    <row r="2632" spans="1:24">
      <c r="A2632" s="4">
        <v>2021306006</v>
      </c>
      <c r="B2632" s="237">
        <v>20</v>
      </c>
      <c r="C2632" s="238">
        <v>213</v>
      </c>
      <c r="D2632" s="239">
        <v>6</v>
      </c>
      <c r="E2632" s="238">
        <v>6</v>
      </c>
      <c r="F2632" s="7" t="s">
        <v>511</v>
      </c>
      <c r="G2632" s="7" t="s">
        <v>2515</v>
      </c>
      <c r="H2632" s="7" t="s">
        <v>2561</v>
      </c>
      <c r="I2632" s="7" t="s">
        <v>2564</v>
      </c>
      <c r="K2632" s="52" t="str">
        <f t="shared" si="450"/>
        <v/>
      </c>
      <c r="L2632" s="81" t="str">
        <f t="shared" si="451"/>
        <v/>
      </c>
      <c r="M2632" s="53" t="str">
        <f>IF(K2632="","",COUNTIF($K$7:K2632,"ﾘｽﾄ１"))</f>
        <v/>
      </c>
      <c r="N2632" s="53" t="str">
        <f t="shared" si="452"/>
        <v/>
      </c>
      <c r="O2632" s="54" t="str">
        <f t="shared" si="453"/>
        <v/>
      </c>
      <c r="P2632" s="53" t="str">
        <f t="shared" si="444"/>
        <v/>
      </c>
      <c r="Q2632" s="52" t="str">
        <f t="shared" si="445"/>
        <v/>
      </c>
      <c r="R2632" s="55" t="str">
        <f t="shared" si="446"/>
        <v/>
      </c>
      <c r="S2632" s="52" t="str">
        <f t="shared" si="454"/>
        <v/>
      </c>
      <c r="T2632" s="81" t="str">
        <f t="shared" si="447"/>
        <v/>
      </c>
      <c r="U2632" s="53" t="str">
        <f>IF(S2632="","",COUNTIF($S$7:S2632,"該当２"))</f>
        <v/>
      </c>
      <c r="V2632" s="56" t="str">
        <f t="shared" si="448"/>
        <v/>
      </c>
      <c r="W2632" s="81" t="str">
        <f t="shared" si="449"/>
        <v/>
      </c>
      <c r="X2632" s="53" t="str">
        <f>IF(V2632="","",COUNTIF($V$7:V2632,"該当３"))</f>
        <v/>
      </c>
    </row>
    <row r="2633" spans="1:24">
      <c r="A2633" s="4">
        <v>2021306007</v>
      </c>
      <c r="B2633" s="237">
        <v>20</v>
      </c>
      <c r="C2633" s="238">
        <v>213</v>
      </c>
      <c r="D2633" s="239">
        <v>6</v>
      </c>
      <c r="E2633" s="238">
        <v>7</v>
      </c>
      <c r="F2633" s="7" t="s">
        <v>511</v>
      </c>
      <c r="G2633" s="7" t="s">
        <v>2515</v>
      </c>
      <c r="H2633" s="7" t="s">
        <v>2561</v>
      </c>
      <c r="I2633" s="7" t="s">
        <v>2565</v>
      </c>
      <c r="K2633" s="52" t="str">
        <f t="shared" si="450"/>
        <v/>
      </c>
      <c r="L2633" s="81" t="str">
        <f t="shared" si="451"/>
        <v/>
      </c>
      <c r="M2633" s="53" t="str">
        <f>IF(K2633="","",COUNTIF($K$7:K2633,"ﾘｽﾄ１"))</f>
        <v/>
      </c>
      <c r="N2633" s="53" t="str">
        <f t="shared" si="452"/>
        <v/>
      </c>
      <c r="O2633" s="54" t="str">
        <f t="shared" si="453"/>
        <v/>
      </c>
      <c r="P2633" s="53" t="str">
        <f t="shared" si="444"/>
        <v/>
      </c>
      <c r="Q2633" s="52" t="str">
        <f t="shared" si="445"/>
        <v/>
      </c>
      <c r="R2633" s="55" t="str">
        <f t="shared" si="446"/>
        <v/>
      </c>
      <c r="S2633" s="52" t="str">
        <f t="shared" si="454"/>
        <v/>
      </c>
      <c r="T2633" s="81" t="str">
        <f t="shared" si="447"/>
        <v/>
      </c>
      <c r="U2633" s="53" t="str">
        <f>IF(S2633="","",COUNTIF($S$7:S2633,"該当２"))</f>
        <v/>
      </c>
      <c r="V2633" s="56" t="str">
        <f t="shared" si="448"/>
        <v/>
      </c>
      <c r="W2633" s="81" t="str">
        <f t="shared" si="449"/>
        <v/>
      </c>
      <c r="X2633" s="53" t="str">
        <f>IF(V2633="","",COUNTIF($V$7:V2633,"該当３"))</f>
        <v/>
      </c>
    </row>
    <row r="2634" spans="1:24">
      <c r="A2634" s="4">
        <v>2021306008</v>
      </c>
      <c r="B2634" s="237">
        <v>20</v>
      </c>
      <c r="C2634" s="238">
        <v>213</v>
      </c>
      <c r="D2634" s="239">
        <v>6</v>
      </c>
      <c r="E2634" s="238">
        <v>8</v>
      </c>
      <c r="F2634" s="7" t="s">
        <v>511</v>
      </c>
      <c r="G2634" s="7" t="s">
        <v>2515</v>
      </c>
      <c r="H2634" s="7" t="s">
        <v>2561</v>
      </c>
      <c r="I2634" s="7" t="s">
        <v>2566</v>
      </c>
      <c r="K2634" s="52" t="str">
        <f t="shared" si="450"/>
        <v/>
      </c>
      <c r="L2634" s="81" t="str">
        <f t="shared" si="451"/>
        <v/>
      </c>
      <c r="M2634" s="53" t="str">
        <f>IF(K2634="","",COUNTIF($K$7:K2634,"ﾘｽﾄ１"))</f>
        <v/>
      </c>
      <c r="N2634" s="53" t="str">
        <f t="shared" si="452"/>
        <v/>
      </c>
      <c r="O2634" s="54" t="str">
        <f t="shared" si="453"/>
        <v/>
      </c>
      <c r="P2634" s="53" t="str">
        <f t="shared" ref="P2634:P2697" si="455">IF(O2634="該当１",G2634,"")</f>
        <v/>
      </c>
      <c r="Q2634" s="52" t="str">
        <f t="shared" ref="Q2634:Q2697" si="456">IF(O2634="該当１","ﾘｽﾄ2","")</f>
        <v/>
      </c>
      <c r="R2634" s="55" t="str">
        <f t="shared" ref="R2634:R2697" si="457">IF(Q2634="ﾘｽﾄ2",H2634,"")</f>
        <v/>
      </c>
      <c r="S2634" s="52" t="str">
        <f t="shared" si="454"/>
        <v/>
      </c>
      <c r="T2634" s="81" t="str">
        <f t="shared" ref="T2634:T2697" si="458">IF(S2634="該当２",H2634,"")</f>
        <v/>
      </c>
      <c r="U2634" s="53" t="str">
        <f>IF(S2634="","",COUNTIF($S$7:S2634,"該当２"))</f>
        <v/>
      </c>
      <c r="V2634" s="56" t="str">
        <f t="shared" ref="V2634:V2697" si="459">IF(AND($S$2=H2634,E2634&gt;0,E2634&lt;998),"該当３","")</f>
        <v/>
      </c>
      <c r="W2634" s="81" t="str">
        <f t="shared" ref="W2634:W2697" si="460">IF(V2634="該当３",I2634,"")</f>
        <v/>
      </c>
      <c r="X2634" s="53" t="str">
        <f>IF(V2634="","",COUNTIF($V$7:V2634,"該当３"))</f>
        <v/>
      </c>
    </row>
    <row r="2635" spans="1:24">
      <c r="A2635" s="4">
        <v>2021306009</v>
      </c>
      <c r="B2635" s="237">
        <v>20</v>
      </c>
      <c r="C2635" s="238">
        <v>213</v>
      </c>
      <c r="D2635" s="239">
        <v>6</v>
      </c>
      <c r="E2635" s="238">
        <v>9</v>
      </c>
      <c r="F2635" s="7" t="s">
        <v>511</v>
      </c>
      <c r="G2635" s="7" t="s">
        <v>2515</v>
      </c>
      <c r="H2635" s="7" t="s">
        <v>2561</v>
      </c>
      <c r="I2635" s="7" t="s">
        <v>2567</v>
      </c>
      <c r="K2635" s="52" t="str">
        <f t="shared" ref="K2635:K2698" si="461">IF(AND($C2635&gt;0,$H2635=""),"ﾘｽﾄ１","")</f>
        <v/>
      </c>
      <c r="L2635" s="81" t="str">
        <f t="shared" ref="L2635:L2698" si="462">IF(K2635="ﾘｽﾄ１",G2635,"")</f>
        <v/>
      </c>
      <c r="M2635" s="53" t="str">
        <f>IF(K2635="","",COUNTIF($K$7:K2635,"ﾘｽﾄ１"))</f>
        <v/>
      </c>
      <c r="N2635" s="53" t="str">
        <f t="shared" ref="N2635:N2698" si="463">IF(AND(D2635=0,E2635&gt;0),"同一区","")</f>
        <v/>
      </c>
      <c r="O2635" s="54" t="str">
        <f t="shared" ref="O2635:O2698" si="464">IF(AND(EXACT($K$2,G2635),H2635&gt;0),"該当１","")</f>
        <v/>
      </c>
      <c r="P2635" s="53" t="str">
        <f t="shared" si="455"/>
        <v/>
      </c>
      <c r="Q2635" s="52" t="str">
        <f t="shared" si="456"/>
        <v/>
      </c>
      <c r="R2635" s="55" t="str">
        <f t="shared" si="457"/>
        <v/>
      </c>
      <c r="S2635" s="52" t="str">
        <f t="shared" ref="S2635:S2698" si="465">IF(AND(Q2635="ﾘｽﾄ2",OR(I2635=0,AND(N2635="同一区",E2635=1))),"該当２","")</f>
        <v/>
      </c>
      <c r="T2635" s="81" t="str">
        <f t="shared" si="458"/>
        <v/>
      </c>
      <c r="U2635" s="53" t="str">
        <f>IF(S2635="","",COUNTIF($S$7:S2635,"該当２"))</f>
        <v/>
      </c>
      <c r="V2635" s="56" t="str">
        <f t="shared" si="459"/>
        <v/>
      </c>
      <c r="W2635" s="81" t="str">
        <f t="shared" si="460"/>
        <v/>
      </c>
      <c r="X2635" s="53" t="str">
        <f>IF(V2635="","",COUNTIF($V$7:V2635,"該当３"))</f>
        <v/>
      </c>
    </row>
    <row r="2636" spans="1:24">
      <c r="A2636" s="4">
        <v>2021306010</v>
      </c>
      <c r="B2636" s="237">
        <v>20</v>
      </c>
      <c r="C2636" s="238">
        <v>213</v>
      </c>
      <c r="D2636" s="239">
        <v>6</v>
      </c>
      <c r="E2636" s="238">
        <v>10</v>
      </c>
      <c r="F2636" s="7" t="s">
        <v>511</v>
      </c>
      <c r="G2636" s="7" t="s">
        <v>2515</v>
      </c>
      <c r="H2636" s="7" t="s">
        <v>2561</v>
      </c>
      <c r="I2636" s="7" t="s">
        <v>2568</v>
      </c>
      <c r="K2636" s="52" t="str">
        <f t="shared" si="461"/>
        <v/>
      </c>
      <c r="L2636" s="81" t="str">
        <f t="shared" si="462"/>
        <v/>
      </c>
      <c r="M2636" s="53" t="str">
        <f>IF(K2636="","",COUNTIF($K$7:K2636,"ﾘｽﾄ１"))</f>
        <v/>
      </c>
      <c r="N2636" s="53" t="str">
        <f t="shared" si="463"/>
        <v/>
      </c>
      <c r="O2636" s="54" t="str">
        <f t="shared" si="464"/>
        <v/>
      </c>
      <c r="P2636" s="53" t="str">
        <f t="shared" si="455"/>
        <v/>
      </c>
      <c r="Q2636" s="52" t="str">
        <f t="shared" si="456"/>
        <v/>
      </c>
      <c r="R2636" s="55" t="str">
        <f t="shared" si="457"/>
        <v/>
      </c>
      <c r="S2636" s="52" t="str">
        <f t="shared" si="465"/>
        <v/>
      </c>
      <c r="T2636" s="81" t="str">
        <f t="shared" si="458"/>
        <v/>
      </c>
      <c r="U2636" s="53" t="str">
        <f>IF(S2636="","",COUNTIF($S$7:S2636,"該当２"))</f>
        <v/>
      </c>
      <c r="V2636" s="56" t="str">
        <f t="shared" si="459"/>
        <v/>
      </c>
      <c r="W2636" s="81" t="str">
        <f t="shared" si="460"/>
        <v/>
      </c>
      <c r="X2636" s="53" t="str">
        <f>IF(V2636="","",COUNTIF($V$7:V2636,"該当３"))</f>
        <v/>
      </c>
    </row>
    <row r="2637" spans="1:24">
      <c r="A2637" s="4">
        <v>2021306011</v>
      </c>
      <c r="B2637" s="237">
        <v>20</v>
      </c>
      <c r="C2637" s="238">
        <v>213</v>
      </c>
      <c r="D2637" s="239">
        <v>6</v>
      </c>
      <c r="E2637" s="238">
        <v>11</v>
      </c>
      <c r="F2637" s="7" t="s">
        <v>511</v>
      </c>
      <c r="G2637" s="7" t="s">
        <v>2515</v>
      </c>
      <c r="H2637" s="7" t="s">
        <v>2561</v>
      </c>
      <c r="I2637" s="7" t="s">
        <v>312</v>
      </c>
      <c r="K2637" s="52" t="str">
        <f t="shared" si="461"/>
        <v/>
      </c>
      <c r="L2637" s="81" t="str">
        <f t="shared" si="462"/>
        <v/>
      </c>
      <c r="M2637" s="53" t="str">
        <f>IF(K2637="","",COUNTIF($K$7:K2637,"ﾘｽﾄ１"))</f>
        <v/>
      </c>
      <c r="N2637" s="53" t="str">
        <f t="shared" si="463"/>
        <v/>
      </c>
      <c r="O2637" s="54" t="str">
        <f t="shared" si="464"/>
        <v/>
      </c>
      <c r="P2637" s="53" t="str">
        <f t="shared" si="455"/>
        <v/>
      </c>
      <c r="Q2637" s="52" t="str">
        <f t="shared" si="456"/>
        <v/>
      </c>
      <c r="R2637" s="55" t="str">
        <f t="shared" si="457"/>
        <v/>
      </c>
      <c r="S2637" s="52" t="str">
        <f t="shared" si="465"/>
        <v/>
      </c>
      <c r="T2637" s="81" t="str">
        <f t="shared" si="458"/>
        <v/>
      </c>
      <c r="U2637" s="53" t="str">
        <f>IF(S2637="","",COUNTIF($S$7:S2637,"該当２"))</f>
        <v/>
      </c>
      <c r="V2637" s="56" t="str">
        <f t="shared" si="459"/>
        <v/>
      </c>
      <c r="W2637" s="81" t="str">
        <f t="shared" si="460"/>
        <v/>
      </c>
      <c r="X2637" s="53" t="str">
        <f>IF(V2637="","",COUNTIF($V$7:V2637,"該当３"))</f>
        <v/>
      </c>
    </row>
    <row r="2638" spans="1:24">
      <c r="A2638" s="4">
        <v>2021306012</v>
      </c>
      <c r="B2638" s="237">
        <v>20</v>
      </c>
      <c r="C2638" s="238">
        <v>213</v>
      </c>
      <c r="D2638" s="239">
        <v>6</v>
      </c>
      <c r="E2638" s="238">
        <v>12</v>
      </c>
      <c r="F2638" s="7" t="s">
        <v>511</v>
      </c>
      <c r="G2638" s="7" t="s">
        <v>2515</v>
      </c>
      <c r="H2638" s="7" t="s">
        <v>2561</v>
      </c>
      <c r="I2638" s="7" t="s">
        <v>2569</v>
      </c>
      <c r="K2638" s="52" t="str">
        <f t="shared" si="461"/>
        <v/>
      </c>
      <c r="L2638" s="81" t="str">
        <f t="shared" si="462"/>
        <v/>
      </c>
      <c r="M2638" s="53" t="str">
        <f>IF(K2638="","",COUNTIF($K$7:K2638,"ﾘｽﾄ１"))</f>
        <v/>
      </c>
      <c r="N2638" s="53" t="str">
        <f t="shared" si="463"/>
        <v/>
      </c>
      <c r="O2638" s="54" t="str">
        <f t="shared" si="464"/>
        <v/>
      </c>
      <c r="P2638" s="53" t="str">
        <f t="shared" si="455"/>
        <v/>
      </c>
      <c r="Q2638" s="52" t="str">
        <f t="shared" si="456"/>
        <v/>
      </c>
      <c r="R2638" s="55" t="str">
        <f t="shared" si="457"/>
        <v/>
      </c>
      <c r="S2638" s="52" t="str">
        <f t="shared" si="465"/>
        <v/>
      </c>
      <c r="T2638" s="81" t="str">
        <f t="shared" si="458"/>
        <v/>
      </c>
      <c r="U2638" s="53" t="str">
        <f>IF(S2638="","",COUNTIF($S$7:S2638,"該当２"))</f>
        <v/>
      </c>
      <c r="V2638" s="56" t="str">
        <f t="shared" si="459"/>
        <v/>
      </c>
      <c r="W2638" s="81" t="str">
        <f t="shared" si="460"/>
        <v/>
      </c>
      <c r="X2638" s="53" t="str">
        <f>IF(V2638="","",COUNTIF($V$7:V2638,"該当３"))</f>
        <v/>
      </c>
    </row>
    <row r="2639" spans="1:24">
      <c r="A2639" s="4">
        <v>2021307000</v>
      </c>
      <c r="B2639" s="237">
        <v>20</v>
      </c>
      <c r="C2639" s="238">
        <v>213</v>
      </c>
      <c r="D2639" s="239">
        <v>7</v>
      </c>
      <c r="E2639" s="238">
        <v>0</v>
      </c>
      <c r="F2639" s="7" t="s">
        <v>511</v>
      </c>
      <c r="G2639" s="7" t="s">
        <v>2515</v>
      </c>
      <c r="H2639" s="7" t="s">
        <v>2570</v>
      </c>
      <c r="K2639" s="52" t="str">
        <f t="shared" si="461"/>
        <v/>
      </c>
      <c r="L2639" s="81" t="str">
        <f t="shared" si="462"/>
        <v/>
      </c>
      <c r="M2639" s="53" t="str">
        <f>IF(K2639="","",COUNTIF($K$7:K2639,"ﾘｽﾄ１"))</f>
        <v/>
      </c>
      <c r="N2639" s="53" t="str">
        <f t="shared" si="463"/>
        <v/>
      </c>
      <c r="O2639" s="54" t="str">
        <f t="shared" si="464"/>
        <v/>
      </c>
      <c r="P2639" s="53" t="str">
        <f t="shared" si="455"/>
        <v/>
      </c>
      <c r="Q2639" s="52" t="str">
        <f t="shared" si="456"/>
        <v/>
      </c>
      <c r="R2639" s="55" t="str">
        <f t="shared" si="457"/>
        <v/>
      </c>
      <c r="S2639" s="52" t="str">
        <f t="shared" si="465"/>
        <v/>
      </c>
      <c r="T2639" s="81" t="str">
        <f t="shared" si="458"/>
        <v/>
      </c>
      <c r="U2639" s="53" t="str">
        <f>IF(S2639="","",COUNTIF($S$7:S2639,"該当２"))</f>
        <v/>
      </c>
      <c r="V2639" s="56" t="str">
        <f t="shared" si="459"/>
        <v/>
      </c>
      <c r="W2639" s="81" t="str">
        <f t="shared" si="460"/>
        <v/>
      </c>
      <c r="X2639" s="53" t="str">
        <f>IF(V2639="","",COUNTIF($V$7:V2639,"該当３"))</f>
        <v/>
      </c>
    </row>
    <row r="2640" spans="1:24">
      <c r="A2640" s="4">
        <v>2021307001</v>
      </c>
      <c r="B2640" s="237">
        <v>20</v>
      </c>
      <c r="C2640" s="238">
        <v>213</v>
      </c>
      <c r="D2640" s="239">
        <v>7</v>
      </c>
      <c r="E2640" s="238">
        <v>1</v>
      </c>
      <c r="F2640" s="7" t="s">
        <v>511</v>
      </c>
      <c r="G2640" s="7" t="s">
        <v>2515</v>
      </c>
      <c r="H2640" s="7" t="s">
        <v>2570</v>
      </c>
      <c r="I2640" s="7" t="s">
        <v>348</v>
      </c>
      <c r="K2640" s="52" t="str">
        <f t="shared" si="461"/>
        <v/>
      </c>
      <c r="L2640" s="81" t="str">
        <f t="shared" si="462"/>
        <v/>
      </c>
      <c r="M2640" s="53" t="str">
        <f>IF(K2640="","",COUNTIF($K$7:K2640,"ﾘｽﾄ１"))</f>
        <v/>
      </c>
      <c r="N2640" s="53" t="str">
        <f t="shared" si="463"/>
        <v/>
      </c>
      <c r="O2640" s="54" t="str">
        <f t="shared" si="464"/>
        <v/>
      </c>
      <c r="P2640" s="53" t="str">
        <f t="shared" si="455"/>
        <v/>
      </c>
      <c r="Q2640" s="52" t="str">
        <f t="shared" si="456"/>
        <v/>
      </c>
      <c r="R2640" s="55" t="str">
        <f t="shared" si="457"/>
        <v/>
      </c>
      <c r="S2640" s="52" t="str">
        <f t="shared" si="465"/>
        <v/>
      </c>
      <c r="T2640" s="81" t="str">
        <f t="shared" si="458"/>
        <v/>
      </c>
      <c r="U2640" s="53" t="str">
        <f>IF(S2640="","",COUNTIF($S$7:S2640,"該当２"))</f>
        <v/>
      </c>
      <c r="V2640" s="56" t="str">
        <f t="shared" si="459"/>
        <v/>
      </c>
      <c r="W2640" s="81" t="str">
        <f t="shared" si="460"/>
        <v/>
      </c>
      <c r="X2640" s="53" t="str">
        <f>IF(V2640="","",COUNTIF($V$7:V2640,"該当３"))</f>
        <v/>
      </c>
    </row>
    <row r="2641" spans="1:24">
      <c r="A2641" s="4">
        <v>2021307002</v>
      </c>
      <c r="B2641" s="237">
        <v>20</v>
      </c>
      <c r="C2641" s="238">
        <v>213</v>
      </c>
      <c r="D2641" s="239">
        <v>7</v>
      </c>
      <c r="E2641" s="238">
        <v>2</v>
      </c>
      <c r="F2641" s="7" t="s">
        <v>511</v>
      </c>
      <c r="G2641" s="7" t="s">
        <v>2515</v>
      </c>
      <c r="H2641" s="7" t="s">
        <v>2570</v>
      </c>
      <c r="I2641" s="7" t="s">
        <v>386</v>
      </c>
      <c r="K2641" s="52" t="str">
        <f t="shared" si="461"/>
        <v/>
      </c>
      <c r="L2641" s="81" t="str">
        <f t="shared" si="462"/>
        <v/>
      </c>
      <c r="M2641" s="53" t="str">
        <f>IF(K2641="","",COUNTIF($K$7:K2641,"ﾘｽﾄ１"))</f>
        <v/>
      </c>
      <c r="N2641" s="53" t="str">
        <f t="shared" si="463"/>
        <v/>
      </c>
      <c r="O2641" s="54" t="str">
        <f t="shared" si="464"/>
        <v/>
      </c>
      <c r="P2641" s="53" t="str">
        <f t="shared" si="455"/>
        <v/>
      </c>
      <c r="Q2641" s="52" t="str">
        <f t="shared" si="456"/>
        <v/>
      </c>
      <c r="R2641" s="55" t="str">
        <f t="shared" si="457"/>
        <v/>
      </c>
      <c r="S2641" s="52" t="str">
        <f t="shared" si="465"/>
        <v/>
      </c>
      <c r="T2641" s="81" t="str">
        <f t="shared" si="458"/>
        <v/>
      </c>
      <c r="U2641" s="53" t="str">
        <f>IF(S2641="","",COUNTIF($S$7:S2641,"該当２"))</f>
        <v/>
      </c>
      <c r="V2641" s="56" t="str">
        <f t="shared" si="459"/>
        <v/>
      </c>
      <c r="W2641" s="81" t="str">
        <f t="shared" si="460"/>
        <v/>
      </c>
      <c r="X2641" s="53" t="str">
        <f>IF(V2641="","",COUNTIF($V$7:V2641,"該当３"))</f>
        <v/>
      </c>
    </row>
    <row r="2642" spans="1:24">
      <c r="A2642" s="4">
        <v>2021307003</v>
      </c>
      <c r="B2642" s="237">
        <v>20</v>
      </c>
      <c r="C2642" s="238">
        <v>213</v>
      </c>
      <c r="D2642" s="239">
        <v>7</v>
      </c>
      <c r="E2642" s="238">
        <v>3</v>
      </c>
      <c r="F2642" s="7" t="s">
        <v>511</v>
      </c>
      <c r="G2642" s="7" t="s">
        <v>2515</v>
      </c>
      <c r="H2642" s="7" t="s">
        <v>2570</v>
      </c>
      <c r="I2642" s="7" t="s">
        <v>7</v>
      </c>
      <c r="K2642" s="52" t="str">
        <f t="shared" si="461"/>
        <v/>
      </c>
      <c r="L2642" s="81" t="str">
        <f t="shared" si="462"/>
        <v/>
      </c>
      <c r="M2642" s="53" t="str">
        <f>IF(K2642="","",COUNTIF($K$7:K2642,"ﾘｽﾄ１"))</f>
        <v/>
      </c>
      <c r="N2642" s="53" t="str">
        <f t="shared" si="463"/>
        <v/>
      </c>
      <c r="O2642" s="54" t="str">
        <f t="shared" si="464"/>
        <v/>
      </c>
      <c r="P2642" s="53" t="str">
        <f t="shared" si="455"/>
        <v/>
      </c>
      <c r="Q2642" s="52" t="str">
        <f t="shared" si="456"/>
        <v/>
      </c>
      <c r="R2642" s="55" t="str">
        <f t="shared" si="457"/>
        <v/>
      </c>
      <c r="S2642" s="52" t="str">
        <f t="shared" si="465"/>
        <v/>
      </c>
      <c r="T2642" s="81" t="str">
        <f t="shared" si="458"/>
        <v/>
      </c>
      <c r="U2642" s="53" t="str">
        <f>IF(S2642="","",COUNTIF($S$7:S2642,"該当２"))</f>
        <v/>
      </c>
      <c r="V2642" s="56" t="str">
        <f t="shared" si="459"/>
        <v/>
      </c>
      <c r="W2642" s="81" t="str">
        <f t="shared" si="460"/>
        <v/>
      </c>
      <c r="X2642" s="53" t="str">
        <f>IF(V2642="","",COUNTIF($V$7:V2642,"該当３"))</f>
        <v/>
      </c>
    </row>
    <row r="2643" spans="1:24">
      <c r="A2643" s="4">
        <v>2021307004</v>
      </c>
      <c r="B2643" s="237">
        <v>20</v>
      </c>
      <c r="C2643" s="238">
        <v>213</v>
      </c>
      <c r="D2643" s="239">
        <v>7</v>
      </c>
      <c r="E2643" s="238">
        <v>4</v>
      </c>
      <c r="F2643" s="7" t="s">
        <v>511</v>
      </c>
      <c r="G2643" s="7" t="s">
        <v>2515</v>
      </c>
      <c r="H2643" s="7" t="s">
        <v>2570</v>
      </c>
      <c r="I2643" s="7" t="s">
        <v>2571</v>
      </c>
      <c r="K2643" s="52" t="str">
        <f t="shared" si="461"/>
        <v/>
      </c>
      <c r="L2643" s="81" t="str">
        <f t="shared" si="462"/>
        <v/>
      </c>
      <c r="M2643" s="53" t="str">
        <f>IF(K2643="","",COUNTIF($K$7:K2643,"ﾘｽﾄ１"))</f>
        <v/>
      </c>
      <c r="N2643" s="53" t="str">
        <f t="shared" si="463"/>
        <v/>
      </c>
      <c r="O2643" s="54" t="str">
        <f t="shared" si="464"/>
        <v/>
      </c>
      <c r="P2643" s="53" t="str">
        <f t="shared" si="455"/>
        <v/>
      </c>
      <c r="Q2643" s="52" t="str">
        <f t="shared" si="456"/>
        <v/>
      </c>
      <c r="R2643" s="55" t="str">
        <f t="shared" si="457"/>
        <v/>
      </c>
      <c r="S2643" s="52" t="str">
        <f t="shared" si="465"/>
        <v/>
      </c>
      <c r="T2643" s="81" t="str">
        <f t="shared" si="458"/>
        <v/>
      </c>
      <c r="U2643" s="53" t="str">
        <f>IF(S2643="","",COUNTIF($S$7:S2643,"該当２"))</f>
        <v/>
      </c>
      <c r="V2643" s="56" t="str">
        <f t="shared" si="459"/>
        <v/>
      </c>
      <c r="W2643" s="81" t="str">
        <f t="shared" si="460"/>
        <v/>
      </c>
      <c r="X2643" s="53" t="str">
        <f>IF(V2643="","",COUNTIF($V$7:V2643,"該当３"))</f>
        <v/>
      </c>
    </row>
    <row r="2644" spans="1:24">
      <c r="A2644" s="4">
        <v>2021307005</v>
      </c>
      <c r="B2644" s="237">
        <v>20</v>
      </c>
      <c r="C2644" s="238">
        <v>213</v>
      </c>
      <c r="D2644" s="239">
        <v>7</v>
      </c>
      <c r="E2644" s="238">
        <v>5</v>
      </c>
      <c r="F2644" s="7" t="s">
        <v>511</v>
      </c>
      <c r="G2644" s="7" t="s">
        <v>2515</v>
      </c>
      <c r="H2644" s="7" t="s">
        <v>2570</v>
      </c>
      <c r="I2644" s="7" t="s">
        <v>335</v>
      </c>
      <c r="K2644" s="52" t="str">
        <f t="shared" si="461"/>
        <v/>
      </c>
      <c r="L2644" s="81" t="str">
        <f t="shared" si="462"/>
        <v/>
      </c>
      <c r="M2644" s="53" t="str">
        <f>IF(K2644="","",COUNTIF($K$7:K2644,"ﾘｽﾄ１"))</f>
        <v/>
      </c>
      <c r="N2644" s="53" t="str">
        <f t="shared" si="463"/>
        <v/>
      </c>
      <c r="O2644" s="54" t="str">
        <f t="shared" si="464"/>
        <v/>
      </c>
      <c r="P2644" s="53" t="str">
        <f t="shared" si="455"/>
        <v/>
      </c>
      <c r="Q2644" s="52" t="str">
        <f t="shared" si="456"/>
        <v/>
      </c>
      <c r="R2644" s="55" t="str">
        <f t="shared" si="457"/>
        <v/>
      </c>
      <c r="S2644" s="52" t="str">
        <f t="shared" si="465"/>
        <v/>
      </c>
      <c r="T2644" s="81" t="str">
        <f t="shared" si="458"/>
        <v/>
      </c>
      <c r="U2644" s="53" t="str">
        <f>IF(S2644="","",COUNTIF($S$7:S2644,"該当２"))</f>
        <v/>
      </c>
      <c r="V2644" s="56" t="str">
        <f t="shared" si="459"/>
        <v/>
      </c>
      <c r="W2644" s="81" t="str">
        <f t="shared" si="460"/>
        <v/>
      </c>
      <c r="X2644" s="53" t="str">
        <f>IF(V2644="","",COUNTIF($V$7:V2644,"該当３"))</f>
        <v/>
      </c>
    </row>
    <row r="2645" spans="1:24">
      <c r="A2645" s="4">
        <v>2021307006</v>
      </c>
      <c r="B2645" s="237">
        <v>20</v>
      </c>
      <c r="C2645" s="238">
        <v>213</v>
      </c>
      <c r="D2645" s="239">
        <v>7</v>
      </c>
      <c r="E2645" s="238">
        <v>6</v>
      </c>
      <c r="F2645" s="7" t="s">
        <v>511</v>
      </c>
      <c r="G2645" s="7" t="s">
        <v>2515</v>
      </c>
      <c r="H2645" s="7" t="s">
        <v>2570</v>
      </c>
      <c r="I2645" s="7" t="s">
        <v>2572</v>
      </c>
      <c r="K2645" s="52" t="str">
        <f t="shared" si="461"/>
        <v/>
      </c>
      <c r="L2645" s="81" t="str">
        <f t="shared" si="462"/>
        <v/>
      </c>
      <c r="M2645" s="53" t="str">
        <f>IF(K2645="","",COUNTIF($K$7:K2645,"ﾘｽﾄ１"))</f>
        <v/>
      </c>
      <c r="N2645" s="53" t="str">
        <f t="shared" si="463"/>
        <v/>
      </c>
      <c r="O2645" s="54" t="str">
        <f t="shared" si="464"/>
        <v/>
      </c>
      <c r="P2645" s="53" t="str">
        <f t="shared" si="455"/>
        <v/>
      </c>
      <c r="Q2645" s="52" t="str">
        <f t="shared" si="456"/>
        <v/>
      </c>
      <c r="R2645" s="55" t="str">
        <f t="shared" si="457"/>
        <v/>
      </c>
      <c r="S2645" s="52" t="str">
        <f t="shared" si="465"/>
        <v/>
      </c>
      <c r="T2645" s="81" t="str">
        <f t="shared" si="458"/>
        <v/>
      </c>
      <c r="U2645" s="53" t="str">
        <f>IF(S2645="","",COUNTIF($S$7:S2645,"該当２"))</f>
        <v/>
      </c>
      <c r="V2645" s="56" t="str">
        <f t="shared" si="459"/>
        <v/>
      </c>
      <c r="W2645" s="81" t="str">
        <f t="shared" si="460"/>
        <v/>
      </c>
      <c r="X2645" s="53" t="str">
        <f>IF(V2645="","",COUNTIF($V$7:V2645,"該当３"))</f>
        <v/>
      </c>
    </row>
    <row r="2646" spans="1:24">
      <c r="A2646" s="4">
        <v>2021307007</v>
      </c>
      <c r="B2646" s="237">
        <v>20</v>
      </c>
      <c r="C2646" s="238">
        <v>213</v>
      </c>
      <c r="D2646" s="239">
        <v>7</v>
      </c>
      <c r="E2646" s="238">
        <v>7</v>
      </c>
      <c r="F2646" s="7" t="s">
        <v>511</v>
      </c>
      <c r="G2646" s="7" t="s">
        <v>2515</v>
      </c>
      <c r="H2646" s="7" t="s">
        <v>2570</v>
      </c>
      <c r="I2646" s="7" t="s">
        <v>788</v>
      </c>
      <c r="K2646" s="52" t="str">
        <f t="shared" si="461"/>
        <v/>
      </c>
      <c r="L2646" s="81" t="str">
        <f t="shared" si="462"/>
        <v/>
      </c>
      <c r="M2646" s="53" t="str">
        <f>IF(K2646="","",COUNTIF($K$7:K2646,"ﾘｽﾄ１"))</f>
        <v/>
      </c>
      <c r="N2646" s="53" t="str">
        <f t="shared" si="463"/>
        <v/>
      </c>
      <c r="O2646" s="54" t="str">
        <f t="shared" si="464"/>
        <v/>
      </c>
      <c r="P2646" s="53" t="str">
        <f t="shared" si="455"/>
        <v/>
      </c>
      <c r="Q2646" s="52" t="str">
        <f t="shared" si="456"/>
        <v/>
      </c>
      <c r="R2646" s="55" t="str">
        <f t="shared" si="457"/>
        <v/>
      </c>
      <c r="S2646" s="52" t="str">
        <f t="shared" si="465"/>
        <v/>
      </c>
      <c r="T2646" s="81" t="str">
        <f t="shared" si="458"/>
        <v/>
      </c>
      <c r="U2646" s="53" t="str">
        <f>IF(S2646="","",COUNTIF($S$7:S2646,"該当２"))</f>
        <v/>
      </c>
      <c r="V2646" s="56" t="str">
        <f t="shared" si="459"/>
        <v/>
      </c>
      <c r="W2646" s="81" t="str">
        <f t="shared" si="460"/>
        <v/>
      </c>
      <c r="X2646" s="53" t="str">
        <f>IF(V2646="","",COUNTIF($V$7:V2646,"該当３"))</f>
        <v/>
      </c>
    </row>
    <row r="2647" spans="1:24">
      <c r="A2647" s="4">
        <v>2021307008</v>
      </c>
      <c r="B2647" s="237">
        <v>20</v>
      </c>
      <c r="C2647" s="238">
        <v>213</v>
      </c>
      <c r="D2647" s="239">
        <v>7</v>
      </c>
      <c r="E2647" s="238">
        <v>8</v>
      </c>
      <c r="F2647" s="7" t="s">
        <v>511</v>
      </c>
      <c r="G2647" s="7" t="s">
        <v>2515</v>
      </c>
      <c r="H2647" s="7" t="s">
        <v>2570</v>
      </c>
      <c r="I2647" s="7" t="s">
        <v>2573</v>
      </c>
      <c r="K2647" s="52" t="str">
        <f t="shared" si="461"/>
        <v/>
      </c>
      <c r="L2647" s="81" t="str">
        <f t="shared" si="462"/>
        <v/>
      </c>
      <c r="M2647" s="53" t="str">
        <f>IF(K2647="","",COUNTIF($K$7:K2647,"ﾘｽﾄ１"))</f>
        <v/>
      </c>
      <c r="N2647" s="53" t="str">
        <f t="shared" si="463"/>
        <v/>
      </c>
      <c r="O2647" s="54" t="str">
        <f t="shared" si="464"/>
        <v/>
      </c>
      <c r="P2647" s="53" t="str">
        <f t="shared" si="455"/>
        <v/>
      </c>
      <c r="Q2647" s="52" t="str">
        <f t="shared" si="456"/>
        <v/>
      </c>
      <c r="R2647" s="55" t="str">
        <f t="shared" si="457"/>
        <v/>
      </c>
      <c r="S2647" s="52" t="str">
        <f t="shared" si="465"/>
        <v/>
      </c>
      <c r="T2647" s="81" t="str">
        <f t="shared" si="458"/>
        <v/>
      </c>
      <c r="U2647" s="53" t="str">
        <f>IF(S2647="","",COUNTIF($S$7:S2647,"該当２"))</f>
        <v/>
      </c>
      <c r="V2647" s="56" t="str">
        <f t="shared" si="459"/>
        <v/>
      </c>
      <c r="W2647" s="81" t="str">
        <f t="shared" si="460"/>
        <v/>
      </c>
      <c r="X2647" s="53" t="str">
        <f>IF(V2647="","",COUNTIF($V$7:V2647,"該当３"))</f>
        <v/>
      </c>
    </row>
    <row r="2648" spans="1:24">
      <c r="A2648" s="4">
        <v>2021307009</v>
      </c>
      <c r="B2648" s="237">
        <v>20</v>
      </c>
      <c r="C2648" s="238">
        <v>213</v>
      </c>
      <c r="D2648" s="239">
        <v>7</v>
      </c>
      <c r="E2648" s="238">
        <v>9</v>
      </c>
      <c r="F2648" s="7" t="s">
        <v>511</v>
      </c>
      <c r="G2648" s="7" t="s">
        <v>2515</v>
      </c>
      <c r="H2648" s="7" t="s">
        <v>2570</v>
      </c>
      <c r="I2648" s="7" t="s">
        <v>2574</v>
      </c>
      <c r="K2648" s="52" t="str">
        <f t="shared" si="461"/>
        <v/>
      </c>
      <c r="L2648" s="81" t="str">
        <f t="shared" si="462"/>
        <v/>
      </c>
      <c r="M2648" s="53" t="str">
        <f>IF(K2648="","",COUNTIF($K$7:K2648,"ﾘｽﾄ１"))</f>
        <v/>
      </c>
      <c r="N2648" s="53" t="str">
        <f t="shared" si="463"/>
        <v/>
      </c>
      <c r="O2648" s="54" t="str">
        <f t="shared" si="464"/>
        <v/>
      </c>
      <c r="P2648" s="53" t="str">
        <f t="shared" si="455"/>
        <v/>
      </c>
      <c r="Q2648" s="52" t="str">
        <f t="shared" si="456"/>
        <v/>
      </c>
      <c r="R2648" s="55" t="str">
        <f t="shared" si="457"/>
        <v/>
      </c>
      <c r="S2648" s="52" t="str">
        <f t="shared" si="465"/>
        <v/>
      </c>
      <c r="T2648" s="81" t="str">
        <f t="shared" si="458"/>
        <v/>
      </c>
      <c r="U2648" s="53" t="str">
        <f>IF(S2648="","",COUNTIF($S$7:S2648,"該当２"))</f>
        <v/>
      </c>
      <c r="V2648" s="56" t="str">
        <f t="shared" si="459"/>
        <v/>
      </c>
      <c r="W2648" s="81" t="str">
        <f t="shared" si="460"/>
        <v/>
      </c>
      <c r="X2648" s="53" t="str">
        <f>IF(V2648="","",COUNTIF($V$7:V2648,"該当３"))</f>
        <v/>
      </c>
    </row>
    <row r="2649" spans="1:24">
      <c r="A2649" s="4">
        <v>2021307010</v>
      </c>
      <c r="B2649" s="237">
        <v>20</v>
      </c>
      <c r="C2649" s="238">
        <v>213</v>
      </c>
      <c r="D2649" s="239">
        <v>7</v>
      </c>
      <c r="E2649" s="238">
        <v>10</v>
      </c>
      <c r="F2649" s="7" t="s">
        <v>511</v>
      </c>
      <c r="G2649" s="7" t="s">
        <v>2515</v>
      </c>
      <c r="H2649" s="7" t="s">
        <v>2570</v>
      </c>
      <c r="I2649" s="7" t="s">
        <v>454</v>
      </c>
      <c r="K2649" s="52" t="str">
        <f t="shared" si="461"/>
        <v/>
      </c>
      <c r="L2649" s="81" t="str">
        <f t="shared" si="462"/>
        <v/>
      </c>
      <c r="M2649" s="53" t="str">
        <f>IF(K2649="","",COUNTIF($K$7:K2649,"ﾘｽﾄ１"))</f>
        <v/>
      </c>
      <c r="N2649" s="53" t="str">
        <f t="shared" si="463"/>
        <v/>
      </c>
      <c r="O2649" s="54" t="str">
        <f t="shared" si="464"/>
        <v/>
      </c>
      <c r="P2649" s="53" t="str">
        <f t="shared" si="455"/>
        <v/>
      </c>
      <c r="Q2649" s="52" t="str">
        <f t="shared" si="456"/>
        <v/>
      </c>
      <c r="R2649" s="55" t="str">
        <f t="shared" si="457"/>
        <v/>
      </c>
      <c r="S2649" s="52" t="str">
        <f t="shared" si="465"/>
        <v/>
      </c>
      <c r="T2649" s="81" t="str">
        <f t="shared" si="458"/>
        <v/>
      </c>
      <c r="U2649" s="53" t="str">
        <f>IF(S2649="","",COUNTIF($S$7:S2649,"該当２"))</f>
        <v/>
      </c>
      <c r="V2649" s="56" t="str">
        <f t="shared" si="459"/>
        <v/>
      </c>
      <c r="W2649" s="81" t="str">
        <f t="shared" si="460"/>
        <v/>
      </c>
      <c r="X2649" s="53" t="str">
        <f>IF(V2649="","",COUNTIF($V$7:V2649,"該当３"))</f>
        <v/>
      </c>
    </row>
    <row r="2650" spans="1:24">
      <c r="A2650" s="4">
        <v>2021307011</v>
      </c>
      <c r="B2650" s="237">
        <v>20</v>
      </c>
      <c r="C2650" s="238">
        <v>213</v>
      </c>
      <c r="D2650" s="239">
        <v>7</v>
      </c>
      <c r="E2650" s="238">
        <v>11</v>
      </c>
      <c r="F2650" s="7" t="s">
        <v>511</v>
      </c>
      <c r="G2650" s="7" t="s">
        <v>2515</v>
      </c>
      <c r="H2650" s="7" t="s">
        <v>2570</v>
      </c>
      <c r="I2650" s="7" t="s">
        <v>5</v>
      </c>
      <c r="K2650" s="52" t="str">
        <f t="shared" si="461"/>
        <v/>
      </c>
      <c r="L2650" s="81" t="str">
        <f t="shared" si="462"/>
        <v/>
      </c>
      <c r="M2650" s="53" t="str">
        <f>IF(K2650="","",COUNTIF($K$7:K2650,"ﾘｽﾄ１"))</f>
        <v/>
      </c>
      <c r="N2650" s="53" t="str">
        <f t="shared" si="463"/>
        <v/>
      </c>
      <c r="O2650" s="54" t="str">
        <f t="shared" si="464"/>
        <v/>
      </c>
      <c r="P2650" s="53" t="str">
        <f t="shared" si="455"/>
        <v/>
      </c>
      <c r="Q2650" s="52" t="str">
        <f t="shared" si="456"/>
        <v/>
      </c>
      <c r="R2650" s="55" t="str">
        <f t="shared" si="457"/>
        <v/>
      </c>
      <c r="S2650" s="52" t="str">
        <f t="shared" si="465"/>
        <v/>
      </c>
      <c r="T2650" s="81" t="str">
        <f t="shared" si="458"/>
        <v/>
      </c>
      <c r="U2650" s="53" t="str">
        <f>IF(S2650="","",COUNTIF($S$7:S2650,"該当２"))</f>
        <v/>
      </c>
      <c r="V2650" s="56" t="str">
        <f t="shared" si="459"/>
        <v/>
      </c>
      <c r="W2650" s="81" t="str">
        <f t="shared" si="460"/>
        <v/>
      </c>
      <c r="X2650" s="53" t="str">
        <f>IF(V2650="","",COUNTIF($V$7:V2650,"該当３"))</f>
        <v/>
      </c>
    </row>
    <row r="2651" spans="1:24">
      <c r="A2651" s="4">
        <v>2021307012</v>
      </c>
      <c r="B2651" s="237">
        <v>20</v>
      </c>
      <c r="C2651" s="238">
        <v>213</v>
      </c>
      <c r="D2651" s="239">
        <v>7</v>
      </c>
      <c r="E2651" s="238">
        <v>12</v>
      </c>
      <c r="F2651" s="7" t="s">
        <v>511</v>
      </c>
      <c r="G2651" s="7" t="s">
        <v>2515</v>
      </c>
      <c r="H2651" s="7" t="s">
        <v>2570</v>
      </c>
      <c r="I2651" s="7" t="s">
        <v>316</v>
      </c>
      <c r="K2651" s="52" t="str">
        <f t="shared" si="461"/>
        <v/>
      </c>
      <c r="L2651" s="81" t="str">
        <f t="shared" si="462"/>
        <v/>
      </c>
      <c r="M2651" s="53" t="str">
        <f>IF(K2651="","",COUNTIF($K$7:K2651,"ﾘｽﾄ１"))</f>
        <v/>
      </c>
      <c r="N2651" s="53" t="str">
        <f t="shared" si="463"/>
        <v/>
      </c>
      <c r="O2651" s="54" t="str">
        <f t="shared" si="464"/>
        <v/>
      </c>
      <c r="P2651" s="53" t="str">
        <f t="shared" si="455"/>
        <v/>
      </c>
      <c r="Q2651" s="52" t="str">
        <f t="shared" si="456"/>
        <v/>
      </c>
      <c r="R2651" s="55" t="str">
        <f t="shared" si="457"/>
        <v/>
      </c>
      <c r="S2651" s="52" t="str">
        <f t="shared" si="465"/>
        <v/>
      </c>
      <c r="T2651" s="81" t="str">
        <f t="shared" si="458"/>
        <v/>
      </c>
      <c r="U2651" s="53" t="str">
        <f>IF(S2651="","",COUNTIF($S$7:S2651,"該当２"))</f>
        <v/>
      </c>
      <c r="V2651" s="56" t="str">
        <f t="shared" si="459"/>
        <v/>
      </c>
      <c r="W2651" s="81" t="str">
        <f t="shared" si="460"/>
        <v/>
      </c>
      <c r="X2651" s="53" t="str">
        <f>IF(V2651="","",COUNTIF($V$7:V2651,"該当３"))</f>
        <v/>
      </c>
    </row>
    <row r="2652" spans="1:24">
      <c r="A2652" s="4">
        <v>2021307013</v>
      </c>
      <c r="B2652" s="237">
        <v>20</v>
      </c>
      <c r="C2652" s="238">
        <v>213</v>
      </c>
      <c r="D2652" s="239">
        <v>7</v>
      </c>
      <c r="E2652" s="238">
        <v>13</v>
      </c>
      <c r="F2652" s="7" t="s">
        <v>511</v>
      </c>
      <c r="G2652" s="7" t="s">
        <v>2515</v>
      </c>
      <c r="H2652" s="7" t="s">
        <v>2570</v>
      </c>
      <c r="I2652" s="7" t="s">
        <v>308</v>
      </c>
      <c r="K2652" s="52" t="str">
        <f t="shared" si="461"/>
        <v/>
      </c>
      <c r="L2652" s="81" t="str">
        <f t="shared" si="462"/>
        <v/>
      </c>
      <c r="M2652" s="53" t="str">
        <f>IF(K2652="","",COUNTIF($K$7:K2652,"ﾘｽﾄ１"))</f>
        <v/>
      </c>
      <c r="N2652" s="53" t="str">
        <f t="shared" si="463"/>
        <v/>
      </c>
      <c r="O2652" s="54" t="str">
        <f t="shared" si="464"/>
        <v/>
      </c>
      <c r="P2652" s="53" t="str">
        <f t="shared" si="455"/>
        <v/>
      </c>
      <c r="Q2652" s="52" t="str">
        <f t="shared" si="456"/>
        <v/>
      </c>
      <c r="R2652" s="55" t="str">
        <f t="shared" si="457"/>
        <v/>
      </c>
      <c r="S2652" s="52" t="str">
        <f t="shared" si="465"/>
        <v/>
      </c>
      <c r="T2652" s="81" t="str">
        <f t="shared" si="458"/>
        <v/>
      </c>
      <c r="U2652" s="53" t="str">
        <f>IF(S2652="","",COUNTIF($S$7:S2652,"該当２"))</f>
        <v/>
      </c>
      <c r="V2652" s="56" t="str">
        <f t="shared" si="459"/>
        <v/>
      </c>
      <c r="W2652" s="81" t="str">
        <f t="shared" si="460"/>
        <v/>
      </c>
      <c r="X2652" s="53" t="str">
        <f>IF(V2652="","",COUNTIF($V$7:V2652,"該当３"))</f>
        <v/>
      </c>
    </row>
    <row r="2653" spans="1:24">
      <c r="A2653" s="4">
        <v>2021307014</v>
      </c>
      <c r="B2653" s="237">
        <v>20</v>
      </c>
      <c r="C2653" s="238">
        <v>213</v>
      </c>
      <c r="D2653" s="239">
        <v>7</v>
      </c>
      <c r="E2653" s="238">
        <v>14</v>
      </c>
      <c r="F2653" s="7" t="s">
        <v>511</v>
      </c>
      <c r="G2653" s="7" t="s">
        <v>2515</v>
      </c>
      <c r="H2653" s="7" t="s">
        <v>2570</v>
      </c>
      <c r="I2653" s="7" t="s">
        <v>2575</v>
      </c>
      <c r="K2653" s="52" t="str">
        <f t="shared" si="461"/>
        <v/>
      </c>
      <c r="L2653" s="81" t="str">
        <f t="shared" si="462"/>
        <v/>
      </c>
      <c r="M2653" s="53" t="str">
        <f>IF(K2653="","",COUNTIF($K$7:K2653,"ﾘｽﾄ１"))</f>
        <v/>
      </c>
      <c r="N2653" s="53" t="str">
        <f t="shared" si="463"/>
        <v/>
      </c>
      <c r="O2653" s="54" t="str">
        <f t="shared" si="464"/>
        <v/>
      </c>
      <c r="P2653" s="53" t="str">
        <f t="shared" si="455"/>
        <v/>
      </c>
      <c r="Q2653" s="52" t="str">
        <f t="shared" si="456"/>
        <v/>
      </c>
      <c r="R2653" s="55" t="str">
        <f t="shared" si="457"/>
        <v/>
      </c>
      <c r="S2653" s="52" t="str">
        <f t="shared" si="465"/>
        <v/>
      </c>
      <c r="T2653" s="81" t="str">
        <f t="shared" si="458"/>
        <v/>
      </c>
      <c r="U2653" s="53" t="str">
        <f>IF(S2653="","",COUNTIF($S$7:S2653,"該当２"))</f>
        <v/>
      </c>
      <c r="V2653" s="56" t="str">
        <f t="shared" si="459"/>
        <v/>
      </c>
      <c r="W2653" s="81" t="str">
        <f t="shared" si="460"/>
        <v/>
      </c>
      <c r="X2653" s="53" t="str">
        <f>IF(V2653="","",COUNTIF($V$7:V2653,"該当３"))</f>
        <v/>
      </c>
    </row>
    <row r="2654" spans="1:24">
      <c r="A2654" s="4">
        <v>2021307015</v>
      </c>
      <c r="B2654" s="237">
        <v>20</v>
      </c>
      <c r="C2654" s="238">
        <v>213</v>
      </c>
      <c r="D2654" s="239">
        <v>7</v>
      </c>
      <c r="E2654" s="238">
        <v>15</v>
      </c>
      <c r="F2654" s="7" t="s">
        <v>511</v>
      </c>
      <c r="G2654" s="7" t="s">
        <v>2515</v>
      </c>
      <c r="H2654" s="7" t="s">
        <v>2570</v>
      </c>
      <c r="I2654" s="7" t="s">
        <v>2576</v>
      </c>
      <c r="K2654" s="52" t="str">
        <f t="shared" si="461"/>
        <v/>
      </c>
      <c r="L2654" s="81" t="str">
        <f t="shared" si="462"/>
        <v/>
      </c>
      <c r="M2654" s="53" t="str">
        <f>IF(K2654="","",COUNTIF($K$7:K2654,"ﾘｽﾄ１"))</f>
        <v/>
      </c>
      <c r="N2654" s="53" t="str">
        <f t="shared" si="463"/>
        <v/>
      </c>
      <c r="O2654" s="54" t="str">
        <f t="shared" si="464"/>
        <v/>
      </c>
      <c r="P2654" s="53" t="str">
        <f t="shared" si="455"/>
        <v/>
      </c>
      <c r="Q2654" s="52" t="str">
        <f t="shared" si="456"/>
        <v/>
      </c>
      <c r="R2654" s="55" t="str">
        <f t="shared" si="457"/>
        <v/>
      </c>
      <c r="S2654" s="52" t="str">
        <f t="shared" si="465"/>
        <v/>
      </c>
      <c r="T2654" s="81" t="str">
        <f t="shared" si="458"/>
        <v/>
      </c>
      <c r="U2654" s="53" t="str">
        <f>IF(S2654="","",COUNTIF($S$7:S2654,"該当２"))</f>
        <v/>
      </c>
      <c r="V2654" s="56" t="str">
        <f t="shared" si="459"/>
        <v/>
      </c>
      <c r="W2654" s="81" t="str">
        <f t="shared" si="460"/>
        <v/>
      </c>
      <c r="X2654" s="53" t="str">
        <f>IF(V2654="","",COUNTIF($V$7:V2654,"該当３"))</f>
        <v/>
      </c>
    </row>
    <row r="2655" spans="1:24">
      <c r="A2655" s="4">
        <v>2021307016</v>
      </c>
      <c r="B2655" s="237">
        <v>20</v>
      </c>
      <c r="C2655" s="238">
        <v>213</v>
      </c>
      <c r="D2655" s="239">
        <v>7</v>
      </c>
      <c r="E2655" s="238">
        <v>16</v>
      </c>
      <c r="F2655" s="7" t="s">
        <v>511</v>
      </c>
      <c r="G2655" s="7" t="s">
        <v>2515</v>
      </c>
      <c r="H2655" s="7" t="s">
        <v>2570</v>
      </c>
      <c r="I2655" s="7" t="s">
        <v>491</v>
      </c>
      <c r="K2655" s="52" t="str">
        <f t="shared" si="461"/>
        <v/>
      </c>
      <c r="L2655" s="81" t="str">
        <f t="shared" si="462"/>
        <v/>
      </c>
      <c r="M2655" s="53" t="str">
        <f>IF(K2655="","",COUNTIF($K$7:K2655,"ﾘｽﾄ１"))</f>
        <v/>
      </c>
      <c r="N2655" s="53" t="str">
        <f t="shared" si="463"/>
        <v/>
      </c>
      <c r="O2655" s="54" t="str">
        <f t="shared" si="464"/>
        <v/>
      </c>
      <c r="P2655" s="53" t="str">
        <f t="shared" si="455"/>
        <v/>
      </c>
      <c r="Q2655" s="52" t="str">
        <f t="shared" si="456"/>
        <v/>
      </c>
      <c r="R2655" s="55" t="str">
        <f t="shared" si="457"/>
        <v/>
      </c>
      <c r="S2655" s="52" t="str">
        <f t="shared" si="465"/>
        <v/>
      </c>
      <c r="T2655" s="81" t="str">
        <f t="shared" si="458"/>
        <v/>
      </c>
      <c r="U2655" s="53" t="str">
        <f>IF(S2655="","",COUNTIF($S$7:S2655,"該当２"))</f>
        <v/>
      </c>
      <c r="V2655" s="56" t="str">
        <f t="shared" si="459"/>
        <v/>
      </c>
      <c r="W2655" s="81" t="str">
        <f t="shared" si="460"/>
        <v/>
      </c>
      <c r="X2655" s="53" t="str">
        <f>IF(V2655="","",COUNTIF($V$7:V2655,"該当３"))</f>
        <v/>
      </c>
    </row>
    <row r="2656" spans="1:24">
      <c r="A2656" s="4">
        <v>2021307017</v>
      </c>
      <c r="B2656" s="237">
        <v>20</v>
      </c>
      <c r="C2656" s="238">
        <v>213</v>
      </c>
      <c r="D2656" s="239">
        <v>7</v>
      </c>
      <c r="E2656" s="238">
        <v>17</v>
      </c>
      <c r="F2656" s="7" t="s">
        <v>511</v>
      </c>
      <c r="G2656" s="7" t="s">
        <v>2515</v>
      </c>
      <c r="H2656" s="7" t="s">
        <v>2570</v>
      </c>
      <c r="I2656" s="7" t="s">
        <v>2577</v>
      </c>
      <c r="K2656" s="52" t="str">
        <f t="shared" si="461"/>
        <v/>
      </c>
      <c r="L2656" s="81" t="str">
        <f t="shared" si="462"/>
        <v/>
      </c>
      <c r="M2656" s="53" t="str">
        <f>IF(K2656="","",COUNTIF($K$7:K2656,"ﾘｽﾄ１"))</f>
        <v/>
      </c>
      <c r="N2656" s="53" t="str">
        <f t="shared" si="463"/>
        <v/>
      </c>
      <c r="O2656" s="54" t="str">
        <f t="shared" si="464"/>
        <v/>
      </c>
      <c r="P2656" s="53" t="str">
        <f t="shared" si="455"/>
        <v/>
      </c>
      <c r="Q2656" s="52" t="str">
        <f t="shared" si="456"/>
        <v/>
      </c>
      <c r="R2656" s="55" t="str">
        <f t="shared" si="457"/>
        <v/>
      </c>
      <c r="S2656" s="52" t="str">
        <f t="shared" si="465"/>
        <v/>
      </c>
      <c r="T2656" s="81" t="str">
        <f t="shared" si="458"/>
        <v/>
      </c>
      <c r="U2656" s="53" t="str">
        <f>IF(S2656="","",COUNTIF($S$7:S2656,"該当２"))</f>
        <v/>
      </c>
      <c r="V2656" s="56" t="str">
        <f t="shared" si="459"/>
        <v/>
      </c>
      <c r="W2656" s="81" t="str">
        <f t="shared" si="460"/>
        <v/>
      </c>
      <c r="X2656" s="53" t="str">
        <f>IF(V2656="","",COUNTIF($V$7:V2656,"該当３"))</f>
        <v/>
      </c>
    </row>
    <row r="2657" spans="1:24">
      <c r="A2657" s="4">
        <v>2021308000</v>
      </c>
      <c r="B2657" s="237">
        <v>20</v>
      </c>
      <c r="C2657" s="238">
        <v>213</v>
      </c>
      <c r="D2657" s="239">
        <v>8</v>
      </c>
      <c r="E2657" s="238">
        <v>0</v>
      </c>
      <c r="F2657" s="7" t="s">
        <v>511</v>
      </c>
      <c r="G2657" s="7" t="s">
        <v>2515</v>
      </c>
      <c r="H2657" s="7" t="s">
        <v>2578</v>
      </c>
      <c r="K2657" s="52" t="str">
        <f t="shared" si="461"/>
        <v/>
      </c>
      <c r="L2657" s="81" t="str">
        <f t="shared" si="462"/>
        <v/>
      </c>
      <c r="M2657" s="53" t="str">
        <f>IF(K2657="","",COUNTIF($K$7:K2657,"ﾘｽﾄ１"))</f>
        <v/>
      </c>
      <c r="N2657" s="53" t="str">
        <f t="shared" si="463"/>
        <v/>
      </c>
      <c r="O2657" s="54" t="str">
        <f t="shared" si="464"/>
        <v/>
      </c>
      <c r="P2657" s="53" t="str">
        <f t="shared" si="455"/>
        <v/>
      </c>
      <c r="Q2657" s="52" t="str">
        <f t="shared" si="456"/>
        <v/>
      </c>
      <c r="R2657" s="55" t="str">
        <f t="shared" si="457"/>
        <v/>
      </c>
      <c r="S2657" s="52" t="str">
        <f t="shared" si="465"/>
        <v/>
      </c>
      <c r="T2657" s="81" t="str">
        <f t="shared" si="458"/>
        <v/>
      </c>
      <c r="U2657" s="53" t="str">
        <f>IF(S2657="","",COUNTIF($S$7:S2657,"該当２"))</f>
        <v/>
      </c>
      <c r="V2657" s="56" t="str">
        <f t="shared" si="459"/>
        <v/>
      </c>
      <c r="W2657" s="81" t="str">
        <f t="shared" si="460"/>
        <v/>
      </c>
      <c r="X2657" s="53" t="str">
        <f>IF(V2657="","",COUNTIF($V$7:V2657,"該当３"))</f>
        <v/>
      </c>
    </row>
    <row r="2658" spans="1:24">
      <c r="A2658" s="4">
        <v>2021308001</v>
      </c>
      <c r="B2658" s="237">
        <v>20</v>
      </c>
      <c r="C2658" s="238">
        <v>213</v>
      </c>
      <c r="D2658" s="239">
        <v>8</v>
      </c>
      <c r="E2658" s="238">
        <v>1</v>
      </c>
      <c r="F2658" s="7" t="s">
        <v>511</v>
      </c>
      <c r="G2658" s="7" t="s">
        <v>2515</v>
      </c>
      <c r="H2658" s="7" t="s">
        <v>2578</v>
      </c>
      <c r="I2658" s="7" t="s">
        <v>2579</v>
      </c>
      <c r="K2658" s="52" t="str">
        <f t="shared" si="461"/>
        <v/>
      </c>
      <c r="L2658" s="81" t="str">
        <f t="shared" si="462"/>
        <v/>
      </c>
      <c r="M2658" s="53" t="str">
        <f>IF(K2658="","",COUNTIF($K$7:K2658,"ﾘｽﾄ１"))</f>
        <v/>
      </c>
      <c r="N2658" s="53" t="str">
        <f t="shared" si="463"/>
        <v/>
      </c>
      <c r="O2658" s="54" t="str">
        <f t="shared" si="464"/>
        <v/>
      </c>
      <c r="P2658" s="53" t="str">
        <f t="shared" si="455"/>
        <v/>
      </c>
      <c r="Q2658" s="52" t="str">
        <f t="shared" si="456"/>
        <v/>
      </c>
      <c r="R2658" s="55" t="str">
        <f t="shared" si="457"/>
        <v/>
      </c>
      <c r="S2658" s="52" t="str">
        <f t="shared" si="465"/>
        <v/>
      </c>
      <c r="T2658" s="81" t="str">
        <f t="shared" si="458"/>
        <v/>
      </c>
      <c r="U2658" s="53" t="str">
        <f>IF(S2658="","",COUNTIF($S$7:S2658,"該当２"))</f>
        <v/>
      </c>
      <c r="V2658" s="56" t="str">
        <f t="shared" si="459"/>
        <v/>
      </c>
      <c r="W2658" s="81" t="str">
        <f t="shared" si="460"/>
        <v/>
      </c>
      <c r="X2658" s="53" t="str">
        <f>IF(V2658="","",COUNTIF($V$7:V2658,"該当３"))</f>
        <v/>
      </c>
    </row>
    <row r="2659" spans="1:24">
      <c r="A2659" s="4">
        <v>2021308002</v>
      </c>
      <c r="B2659" s="237">
        <v>20</v>
      </c>
      <c r="C2659" s="238">
        <v>213</v>
      </c>
      <c r="D2659" s="239">
        <v>8</v>
      </c>
      <c r="E2659" s="238">
        <v>2</v>
      </c>
      <c r="F2659" s="7" t="s">
        <v>511</v>
      </c>
      <c r="G2659" s="7" t="s">
        <v>2515</v>
      </c>
      <c r="H2659" s="7" t="s">
        <v>2578</v>
      </c>
      <c r="I2659" s="7" t="s">
        <v>665</v>
      </c>
      <c r="K2659" s="52" t="str">
        <f t="shared" si="461"/>
        <v/>
      </c>
      <c r="L2659" s="81" t="str">
        <f t="shared" si="462"/>
        <v/>
      </c>
      <c r="M2659" s="53" t="str">
        <f>IF(K2659="","",COUNTIF($K$7:K2659,"ﾘｽﾄ１"))</f>
        <v/>
      </c>
      <c r="N2659" s="53" t="str">
        <f t="shared" si="463"/>
        <v/>
      </c>
      <c r="O2659" s="54" t="str">
        <f t="shared" si="464"/>
        <v/>
      </c>
      <c r="P2659" s="53" t="str">
        <f t="shared" si="455"/>
        <v/>
      </c>
      <c r="Q2659" s="52" t="str">
        <f t="shared" si="456"/>
        <v/>
      </c>
      <c r="R2659" s="55" t="str">
        <f t="shared" si="457"/>
        <v/>
      </c>
      <c r="S2659" s="52" t="str">
        <f t="shared" si="465"/>
        <v/>
      </c>
      <c r="T2659" s="81" t="str">
        <f t="shared" si="458"/>
        <v/>
      </c>
      <c r="U2659" s="53" t="str">
        <f>IF(S2659="","",COUNTIF($S$7:S2659,"該当２"))</f>
        <v/>
      </c>
      <c r="V2659" s="56" t="str">
        <f t="shared" si="459"/>
        <v/>
      </c>
      <c r="W2659" s="81" t="str">
        <f t="shared" si="460"/>
        <v/>
      </c>
      <c r="X2659" s="53" t="str">
        <f>IF(V2659="","",COUNTIF($V$7:V2659,"該当３"))</f>
        <v/>
      </c>
    </row>
    <row r="2660" spans="1:24">
      <c r="A2660" s="4">
        <v>2021308003</v>
      </c>
      <c r="B2660" s="237">
        <v>20</v>
      </c>
      <c r="C2660" s="238">
        <v>213</v>
      </c>
      <c r="D2660" s="239">
        <v>8</v>
      </c>
      <c r="E2660" s="238">
        <v>3</v>
      </c>
      <c r="F2660" s="7" t="s">
        <v>511</v>
      </c>
      <c r="G2660" s="7" t="s">
        <v>2515</v>
      </c>
      <c r="H2660" s="7" t="s">
        <v>2578</v>
      </c>
      <c r="I2660" s="7" t="s">
        <v>2580</v>
      </c>
      <c r="K2660" s="52" t="str">
        <f t="shared" si="461"/>
        <v/>
      </c>
      <c r="L2660" s="81" t="str">
        <f t="shared" si="462"/>
        <v/>
      </c>
      <c r="M2660" s="53" t="str">
        <f>IF(K2660="","",COUNTIF($K$7:K2660,"ﾘｽﾄ１"))</f>
        <v/>
      </c>
      <c r="N2660" s="53" t="str">
        <f t="shared" si="463"/>
        <v/>
      </c>
      <c r="O2660" s="54" t="str">
        <f t="shared" si="464"/>
        <v/>
      </c>
      <c r="P2660" s="53" t="str">
        <f t="shared" si="455"/>
        <v/>
      </c>
      <c r="Q2660" s="52" t="str">
        <f t="shared" si="456"/>
        <v/>
      </c>
      <c r="R2660" s="55" t="str">
        <f t="shared" si="457"/>
        <v/>
      </c>
      <c r="S2660" s="52" t="str">
        <f t="shared" si="465"/>
        <v/>
      </c>
      <c r="T2660" s="81" t="str">
        <f t="shared" si="458"/>
        <v/>
      </c>
      <c r="U2660" s="53" t="str">
        <f>IF(S2660="","",COUNTIF($S$7:S2660,"該当２"))</f>
        <v/>
      </c>
      <c r="V2660" s="56" t="str">
        <f t="shared" si="459"/>
        <v/>
      </c>
      <c r="W2660" s="81" t="str">
        <f t="shared" si="460"/>
        <v/>
      </c>
      <c r="X2660" s="53" t="str">
        <f>IF(V2660="","",COUNTIF($V$7:V2660,"該当３"))</f>
        <v/>
      </c>
    </row>
    <row r="2661" spans="1:24">
      <c r="A2661" s="4">
        <v>2021308004</v>
      </c>
      <c r="B2661" s="237">
        <v>20</v>
      </c>
      <c r="C2661" s="238">
        <v>213</v>
      </c>
      <c r="D2661" s="239">
        <v>8</v>
      </c>
      <c r="E2661" s="238">
        <v>4</v>
      </c>
      <c r="F2661" s="7" t="s">
        <v>511</v>
      </c>
      <c r="G2661" s="7" t="s">
        <v>2515</v>
      </c>
      <c r="H2661" s="7" t="s">
        <v>2578</v>
      </c>
      <c r="I2661" s="7" t="s">
        <v>1938</v>
      </c>
      <c r="K2661" s="52" t="str">
        <f t="shared" si="461"/>
        <v/>
      </c>
      <c r="L2661" s="81" t="str">
        <f t="shared" si="462"/>
        <v/>
      </c>
      <c r="M2661" s="53" t="str">
        <f>IF(K2661="","",COUNTIF($K$7:K2661,"ﾘｽﾄ１"))</f>
        <v/>
      </c>
      <c r="N2661" s="53" t="str">
        <f t="shared" si="463"/>
        <v/>
      </c>
      <c r="O2661" s="54" t="str">
        <f t="shared" si="464"/>
        <v/>
      </c>
      <c r="P2661" s="53" t="str">
        <f t="shared" si="455"/>
        <v/>
      </c>
      <c r="Q2661" s="52" t="str">
        <f t="shared" si="456"/>
        <v/>
      </c>
      <c r="R2661" s="55" t="str">
        <f t="shared" si="457"/>
        <v/>
      </c>
      <c r="S2661" s="52" t="str">
        <f t="shared" si="465"/>
        <v/>
      </c>
      <c r="T2661" s="81" t="str">
        <f t="shared" si="458"/>
        <v/>
      </c>
      <c r="U2661" s="53" t="str">
        <f>IF(S2661="","",COUNTIF($S$7:S2661,"該当２"))</f>
        <v/>
      </c>
      <c r="V2661" s="56" t="str">
        <f t="shared" si="459"/>
        <v/>
      </c>
      <c r="W2661" s="81" t="str">
        <f t="shared" si="460"/>
        <v/>
      </c>
      <c r="X2661" s="53" t="str">
        <f>IF(V2661="","",COUNTIF($V$7:V2661,"該当３"))</f>
        <v/>
      </c>
    </row>
    <row r="2662" spans="1:24">
      <c r="A2662" s="4">
        <v>2021308005</v>
      </c>
      <c r="B2662" s="237">
        <v>20</v>
      </c>
      <c r="C2662" s="238">
        <v>213</v>
      </c>
      <c r="D2662" s="239">
        <v>8</v>
      </c>
      <c r="E2662" s="238">
        <v>5</v>
      </c>
      <c r="F2662" s="7" t="s">
        <v>511</v>
      </c>
      <c r="G2662" s="7" t="s">
        <v>2515</v>
      </c>
      <c r="H2662" s="7" t="s">
        <v>2578</v>
      </c>
      <c r="I2662" s="7" t="s">
        <v>306</v>
      </c>
      <c r="K2662" s="52" t="str">
        <f t="shared" si="461"/>
        <v/>
      </c>
      <c r="L2662" s="81" t="str">
        <f t="shared" si="462"/>
        <v/>
      </c>
      <c r="M2662" s="53" t="str">
        <f>IF(K2662="","",COUNTIF($K$7:K2662,"ﾘｽﾄ１"))</f>
        <v/>
      </c>
      <c r="N2662" s="53" t="str">
        <f t="shared" si="463"/>
        <v/>
      </c>
      <c r="O2662" s="54" t="str">
        <f t="shared" si="464"/>
        <v/>
      </c>
      <c r="P2662" s="53" t="str">
        <f t="shared" si="455"/>
        <v/>
      </c>
      <c r="Q2662" s="52" t="str">
        <f t="shared" si="456"/>
        <v/>
      </c>
      <c r="R2662" s="55" t="str">
        <f t="shared" si="457"/>
        <v/>
      </c>
      <c r="S2662" s="52" t="str">
        <f t="shared" si="465"/>
        <v/>
      </c>
      <c r="T2662" s="81" t="str">
        <f t="shared" si="458"/>
        <v/>
      </c>
      <c r="U2662" s="53" t="str">
        <f>IF(S2662="","",COUNTIF($S$7:S2662,"該当２"))</f>
        <v/>
      </c>
      <c r="V2662" s="56" t="str">
        <f t="shared" si="459"/>
        <v/>
      </c>
      <c r="W2662" s="81" t="str">
        <f t="shared" si="460"/>
        <v/>
      </c>
      <c r="X2662" s="53" t="str">
        <f>IF(V2662="","",COUNTIF($V$7:V2662,"該当３"))</f>
        <v/>
      </c>
    </row>
    <row r="2663" spans="1:24">
      <c r="A2663" s="4">
        <v>2021308006</v>
      </c>
      <c r="B2663" s="237">
        <v>20</v>
      </c>
      <c r="C2663" s="238">
        <v>213</v>
      </c>
      <c r="D2663" s="239">
        <v>8</v>
      </c>
      <c r="E2663" s="238">
        <v>6</v>
      </c>
      <c r="F2663" s="7" t="s">
        <v>511</v>
      </c>
      <c r="G2663" s="7" t="s">
        <v>2515</v>
      </c>
      <c r="H2663" s="7" t="s">
        <v>2578</v>
      </c>
      <c r="I2663" s="7" t="s">
        <v>2471</v>
      </c>
      <c r="K2663" s="52" t="str">
        <f t="shared" si="461"/>
        <v/>
      </c>
      <c r="L2663" s="81" t="str">
        <f t="shared" si="462"/>
        <v/>
      </c>
      <c r="M2663" s="53" t="str">
        <f>IF(K2663="","",COUNTIF($K$7:K2663,"ﾘｽﾄ１"))</f>
        <v/>
      </c>
      <c r="N2663" s="53" t="str">
        <f t="shared" si="463"/>
        <v/>
      </c>
      <c r="O2663" s="54" t="str">
        <f t="shared" si="464"/>
        <v/>
      </c>
      <c r="P2663" s="53" t="str">
        <f t="shared" si="455"/>
        <v/>
      </c>
      <c r="Q2663" s="52" t="str">
        <f t="shared" si="456"/>
        <v/>
      </c>
      <c r="R2663" s="55" t="str">
        <f t="shared" si="457"/>
        <v/>
      </c>
      <c r="S2663" s="52" t="str">
        <f t="shared" si="465"/>
        <v/>
      </c>
      <c r="T2663" s="81" t="str">
        <f t="shared" si="458"/>
        <v/>
      </c>
      <c r="U2663" s="53" t="str">
        <f>IF(S2663="","",COUNTIF($S$7:S2663,"該当２"))</f>
        <v/>
      </c>
      <c r="V2663" s="56" t="str">
        <f t="shared" si="459"/>
        <v/>
      </c>
      <c r="W2663" s="81" t="str">
        <f t="shared" si="460"/>
        <v/>
      </c>
      <c r="X2663" s="53" t="str">
        <f>IF(V2663="","",COUNTIF($V$7:V2663,"該当３"))</f>
        <v/>
      </c>
    </row>
    <row r="2664" spans="1:24">
      <c r="A2664" s="4">
        <v>2021308007</v>
      </c>
      <c r="B2664" s="237">
        <v>20</v>
      </c>
      <c r="C2664" s="238">
        <v>213</v>
      </c>
      <c r="D2664" s="239">
        <v>8</v>
      </c>
      <c r="E2664" s="238">
        <v>7</v>
      </c>
      <c r="F2664" s="7" t="s">
        <v>511</v>
      </c>
      <c r="G2664" s="7" t="s">
        <v>2515</v>
      </c>
      <c r="H2664" s="7" t="s">
        <v>2578</v>
      </c>
      <c r="I2664" s="7" t="s">
        <v>2581</v>
      </c>
      <c r="K2664" s="52" t="str">
        <f t="shared" si="461"/>
        <v/>
      </c>
      <c r="L2664" s="81" t="str">
        <f t="shared" si="462"/>
        <v/>
      </c>
      <c r="M2664" s="53" t="str">
        <f>IF(K2664="","",COUNTIF($K$7:K2664,"ﾘｽﾄ１"))</f>
        <v/>
      </c>
      <c r="N2664" s="53" t="str">
        <f t="shared" si="463"/>
        <v/>
      </c>
      <c r="O2664" s="54" t="str">
        <f t="shared" si="464"/>
        <v/>
      </c>
      <c r="P2664" s="53" t="str">
        <f t="shared" si="455"/>
        <v/>
      </c>
      <c r="Q2664" s="52" t="str">
        <f t="shared" si="456"/>
        <v/>
      </c>
      <c r="R2664" s="55" t="str">
        <f t="shared" si="457"/>
        <v/>
      </c>
      <c r="S2664" s="52" t="str">
        <f t="shared" si="465"/>
        <v/>
      </c>
      <c r="T2664" s="81" t="str">
        <f t="shared" si="458"/>
        <v/>
      </c>
      <c r="U2664" s="53" t="str">
        <f>IF(S2664="","",COUNTIF($S$7:S2664,"該当２"))</f>
        <v/>
      </c>
      <c r="V2664" s="56" t="str">
        <f t="shared" si="459"/>
        <v/>
      </c>
      <c r="W2664" s="81" t="str">
        <f t="shared" si="460"/>
        <v/>
      </c>
      <c r="X2664" s="53" t="str">
        <f>IF(V2664="","",COUNTIF($V$7:V2664,"該当３"))</f>
        <v/>
      </c>
    </row>
    <row r="2665" spans="1:24">
      <c r="A2665" s="4">
        <v>2021308008</v>
      </c>
      <c r="B2665" s="237">
        <v>20</v>
      </c>
      <c r="C2665" s="238">
        <v>213</v>
      </c>
      <c r="D2665" s="239">
        <v>8</v>
      </c>
      <c r="E2665" s="238">
        <v>8</v>
      </c>
      <c r="F2665" s="7" t="s">
        <v>511</v>
      </c>
      <c r="G2665" s="7" t="s">
        <v>2515</v>
      </c>
      <c r="H2665" s="7" t="s">
        <v>2578</v>
      </c>
      <c r="I2665" s="7" t="s">
        <v>2582</v>
      </c>
      <c r="K2665" s="52" t="str">
        <f t="shared" si="461"/>
        <v/>
      </c>
      <c r="L2665" s="81" t="str">
        <f t="shared" si="462"/>
        <v/>
      </c>
      <c r="M2665" s="53" t="str">
        <f>IF(K2665="","",COUNTIF($K$7:K2665,"ﾘｽﾄ１"))</f>
        <v/>
      </c>
      <c r="N2665" s="53" t="str">
        <f t="shared" si="463"/>
        <v/>
      </c>
      <c r="O2665" s="54" t="str">
        <f t="shared" si="464"/>
        <v/>
      </c>
      <c r="P2665" s="53" t="str">
        <f t="shared" si="455"/>
        <v/>
      </c>
      <c r="Q2665" s="52" t="str">
        <f t="shared" si="456"/>
        <v/>
      </c>
      <c r="R2665" s="55" t="str">
        <f t="shared" si="457"/>
        <v/>
      </c>
      <c r="S2665" s="52" t="str">
        <f t="shared" si="465"/>
        <v/>
      </c>
      <c r="T2665" s="81" t="str">
        <f t="shared" si="458"/>
        <v/>
      </c>
      <c r="U2665" s="53" t="str">
        <f>IF(S2665="","",COUNTIF($S$7:S2665,"該当２"))</f>
        <v/>
      </c>
      <c r="V2665" s="56" t="str">
        <f t="shared" si="459"/>
        <v/>
      </c>
      <c r="W2665" s="81" t="str">
        <f t="shared" si="460"/>
        <v/>
      </c>
      <c r="X2665" s="53" t="str">
        <f>IF(V2665="","",COUNTIF($V$7:V2665,"該当３"))</f>
        <v/>
      </c>
    </row>
    <row r="2666" spans="1:24">
      <c r="A2666" s="4">
        <v>2021308009</v>
      </c>
      <c r="B2666" s="237">
        <v>20</v>
      </c>
      <c r="C2666" s="238">
        <v>213</v>
      </c>
      <c r="D2666" s="239">
        <v>8</v>
      </c>
      <c r="E2666" s="238">
        <v>9</v>
      </c>
      <c r="F2666" s="7" t="s">
        <v>511</v>
      </c>
      <c r="G2666" s="7" t="s">
        <v>2515</v>
      </c>
      <c r="H2666" s="7" t="s">
        <v>2578</v>
      </c>
      <c r="I2666" s="7" t="s">
        <v>2583</v>
      </c>
      <c r="K2666" s="52" t="str">
        <f t="shared" si="461"/>
        <v/>
      </c>
      <c r="L2666" s="81" t="str">
        <f t="shared" si="462"/>
        <v/>
      </c>
      <c r="M2666" s="53" t="str">
        <f>IF(K2666="","",COUNTIF($K$7:K2666,"ﾘｽﾄ１"))</f>
        <v/>
      </c>
      <c r="N2666" s="53" t="str">
        <f t="shared" si="463"/>
        <v/>
      </c>
      <c r="O2666" s="54" t="str">
        <f t="shared" si="464"/>
        <v/>
      </c>
      <c r="P2666" s="53" t="str">
        <f t="shared" si="455"/>
        <v/>
      </c>
      <c r="Q2666" s="52" t="str">
        <f t="shared" si="456"/>
        <v/>
      </c>
      <c r="R2666" s="55" t="str">
        <f t="shared" si="457"/>
        <v/>
      </c>
      <c r="S2666" s="52" t="str">
        <f t="shared" si="465"/>
        <v/>
      </c>
      <c r="T2666" s="81" t="str">
        <f t="shared" si="458"/>
        <v/>
      </c>
      <c r="U2666" s="53" t="str">
        <f>IF(S2666="","",COUNTIF($S$7:S2666,"該当２"))</f>
        <v/>
      </c>
      <c r="V2666" s="56" t="str">
        <f t="shared" si="459"/>
        <v/>
      </c>
      <c r="W2666" s="81" t="str">
        <f t="shared" si="460"/>
        <v/>
      </c>
      <c r="X2666" s="53" t="str">
        <f>IF(V2666="","",COUNTIF($V$7:V2666,"該当３"))</f>
        <v/>
      </c>
    </row>
    <row r="2667" spans="1:24">
      <c r="A2667" s="4">
        <v>2021308010</v>
      </c>
      <c r="B2667" s="237">
        <v>20</v>
      </c>
      <c r="C2667" s="238">
        <v>213</v>
      </c>
      <c r="D2667" s="239">
        <v>8</v>
      </c>
      <c r="E2667" s="238">
        <v>10</v>
      </c>
      <c r="F2667" s="7" t="s">
        <v>511</v>
      </c>
      <c r="G2667" s="7" t="s">
        <v>2515</v>
      </c>
      <c r="H2667" s="7" t="s">
        <v>2578</v>
      </c>
      <c r="I2667" s="7" t="s">
        <v>326</v>
      </c>
      <c r="K2667" s="52" t="str">
        <f t="shared" si="461"/>
        <v/>
      </c>
      <c r="L2667" s="81" t="str">
        <f t="shared" si="462"/>
        <v/>
      </c>
      <c r="M2667" s="53" t="str">
        <f>IF(K2667="","",COUNTIF($K$7:K2667,"ﾘｽﾄ１"))</f>
        <v/>
      </c>
      <c r="N2667" s="53" t="str">
        <f t="shared" si="463"/>
        <v/>
      </c>
      <c r="O2667" s="54" t="str">
        <f t="shared" si="464"/>
        <v/>
      </c>
      <c r="P2667" s="53" t="str">
        <f t="shared" si="455"/>
        <v/>
      </c>
      <c r="Q2667" s="52" t="str">
        <f t="shared" si="456"/>
        <v/>
      </c>
      <c r="R2667" s="55" t="str">
        <f t="shared" si="457"/>
        <v/>
      </c>
      <c r="S2667" s="52" t="str">
        <f t="shared" si="465"/>
        <v/>
      </c>
      <c r="T2667" s="81" t="str">
        <f t="shared" si="458"/>
        <v/>
      </c>
      <c r="U2667" s="53" t="str">
        <f>IF(S2667="","",COUNTIF($S$7:S2667,"該当２"))</f>
        <v/>
      </c>
      <c r="V2667" s="56" t="str">
        <f t="shared" si="459"/>
        <v/>
      </c>
      <c r="W2667" s="81" t="str">
        <f t="shared" si="460"/>
        <v/>
      </c>
      <c r="X2667" s="53" t="str">
        <f>IF(V2667="","",COUNTIF($V$7:V2667,"該当３"))</f>
        <v/>
      </c>
    </row>
    <row r="2668" spans="1:24">
      <c r="A2668" s="4">
        <v>2021308011</v>
      </c>
      <c r="B2668" s="237">
        <v>20</v>
      </c>
      <c r="C2668" s="238">
        <v>213</v>
      </c>
      <c r="D2668" s="239">
        <v>8</v>
      </c>
      <c r="E2668" s="238">
        <v>11</v>
      </c>
      <c r="F2668" s="7" t="s">
        <v>511</v>
      </c>
      <c r="G2668" s="7" t="s">
        <v>2515</v>
      </c>
      <c r="H2668" s="7" t="s">
        <v>2578</v>
      </c>
      <c r="I2668" s="7" t="s">
        <v>760</v>
      </c>
      <c r="K2668" s="52" t="str">
        <f t="shared" si="461"/>
        <v/>
      </c>
      <c r="L2668" s="81" t="str">
        <f t="shared" si="462"/>
        <v/>
      </c>
      <c r="M2668" s="53" t="str">
        <f>IF(K2668="","",COUNTIF($K$7:K2668,"ﾘｽﾄ１"))</f>
        <v/>
      </c>
      <c r="N2668" s="53" t="str">
        <f t="shared" si="463"/>
        <v/>
      </c>
      <c r="O2668" s="54" t="str">
        <f t="shared" si="464"/>
        <v/>
      </c>
      <c r="P2668" s="53" t="str">
        <f t="shared" si="455"/>
        <v/>
      </c>
      <c r="Q2668" s="52" t="str">
        <f t="shared" si="456"/>
        <v/>
      </c>
      <c r="R2668" s="55" t="str">
        <f t="shared" si="457"/>
        <v/>
      </c>
      <c r="S2668" s="52" t="str">
        <f t="shared" si="465"/>
        <v/>
      </c>
      <c r="T2668" s="81" t="str">
        <f t="shared" si="458"/>
        <v/>
      </c>
      <c r="U2668" s="53" t="str">
        <f>IF(S2668="","",COUNTIF($S$7:S2668,"該当２"))</f>
        <v/>
      </c>
      <c r="V2668" s="56" t="str">
        <f t="shared" si="459"/>
        <v/>
      </c>
      <c r="W2668" s="81" t="str">
        <f t="shared" si="460"/>
        <v/>
      </c>
      <c r="X2668" s="53" t="str">
        <f>IF(V2668="","",COUNTIF($V$7:V2668,"該当３"))</f>
        <v/>
      </c>
    </row>
    <row r="2669" spans="1:24">
      <c r="A2669" s="4">
        <v>2021309000</v>
      </c>
      <c r="B2669" s="237">
        <v>20</v>
      </c>
      <c r="C2669" s="238">
        <v>213</v>
      </c>
      <c r="D2669" s="239">
        <v>9</v>
      </c>
      <c r="E2669" s="238">
        <v>0</v>
      </c>
      <c r="F2669" s="7" t="s">
        <v>511</v>
      </c>
      <c r="G2669" s="7" t="s">
        <v>2515</v>
      </c>
      <c r="H2669" s="7" t="s">
        <v>2584</v>
      </c>
      <c r="K2669" s="52" t="str">
        <f t="shared" si="461"/>
        <v/>
      </c>
      <c r="L2669" s="81" t="str">
        <f t="shared" si="462"/>
        <v/>
      </c>
      <c r="M2669" s="53" t="str">
        <f>IF(K2669="","",COUNTIF($K$7:K2669,"ﾘｽﾄ１"))</f>
        <v/>
      </c>
      <c r="N2669" s="53" t="str">
        <f t="shared" si="463"/>
        <v/>
      </c>
      <c r="O2669" s="54" t="str">
        <f t="shared" si="464"/>
        <v/>
      </c>
      <c r="P2669" s="53" t="str">
        <f t="shared" si="455"/>
        <v/>
      </c>
      <c r="Q2669" s="52" t="str">
        <f t="shared" si="456"/>
        <v/>
      </c>
      <c r="R2669" s="55" t="str">
        <f t="shared" si="457"/>
        <v/>
      </c>
      <c r="S2669" s="52" t="str">
        <f t="shared" si="465"/>
        <v/>
      </c>
      <c r="T2669" s="81" t="str">
        <f t="shared" si="458"/>
        <v/>
      </c>
      <c r="U2669" s="53" t="str">
        <f>IF(S2669="","",COUNTIF($S$7:S2669,"該当２"))</f>
        <v/>
      </c>
      <c r="V2669" s="56" t="str">
        <f t="shared" si="459"/>
        <v/>
      </c>
      <c r="W2669" s="81" t="str">
        <f t="shared" si="460"/>
        <v/>
      </c>
      <c r="X2669" s="53" t="str">
        <f>IF(V2669="","",COUNTIF($V$7:V2669,"該当３"))</f>
        <v/>
      </c>
    </row>
    <row r="2670" spans="1:24">
      <c r="A2670" s="4">
        <v>2021309001</v>
      </c>
      <c r="B2670" s="237">
        <v>20</v>
      </c>
      <c r="C2670" s="238">
        <v>213</v>
      </c>
      <c r="D2670" s="239">
        <v>9</v>
      </c>
      <c r="E2670" s="238">
        <v>1</v>
      </c>
      <c r="F2670" s="7" t="s">
        <v>511</v>
      </c>
      <c r="G2670" s="7" t="s">
        <v>2515</v>
      </c>
      <c r="H2670" s="7" t="s">
        <v>2584</v>
      </c>
      <c r="I2670" s="7" t="s">
        <v>2585</v>
      </c>
      <c r="K2670" s="52" t="str">
        <f t="shared" si="461"/>
        <v/>
      </c>
      <c r="L2670" s="81" t="str">
        <f t="shared" si="462"/>
        <v/>
      </c>
      <c r="M2670" s="53" t="str">
        <f>IF(K2670="","",COUNTIF($K$7:K2670,"ﾘｽﾄ１"))</f>
        <v/>
      </c>
      <c r="N2670" s="53" t="str">
        <f t="shared" si="463"/>
        <v/>
      </c>
      <c r="O2670" s="54" t="str">
        <f t="shared" si="464"/>
        <v/>
      </c>
      <c r="P2670" s="53" t="str">
        <f t="shared" si="455"/>
        <v/>
      </c>
      <c r="Q2670" s="52" t="str">
        <f t="shared" si="456"/>
        <v/>
      </c>
      <c r="R2670" s="55" t="str">
        <f t="shared" si="457"/>
        <v/>
      </c>
      <c r="S2670" s="52" t="str">
        <f t="shared" si="465"/>
        <v/>
      </c>
      <c r="T2670" s="81" t="str">
        <f t="shared" si="458"/>
        <v/>
      </c>
      <c r="U2670" s="53" t="str">
        <f>IF(S2670="","",COUNTIF($S$7:S2670,"該当２"))</f>
        <v/>
      </c>
      <c r="V2670" s="56" t="str">
        <f t="shared" si="459"/>
        <v/>
      </c>
      <c r="W2670" s="81" t="str">
        <f t="shared" si="460"/>
        <v/>
      </c>
      <c r="X2670" s="53" t="str">
        <f>IF(V2670="","",COUNTIF($V$7:V2670,"該当３"))</f>
        <v/>
      </c>
    </row>
    <row r="2671" spans="1:24">
      <c r="A2671" s="4">
        <v>2021309002</v>
      </c>
      <c r="B2671" s="237">
        <v>20</v>
      </c>
      <c r="C2671" s="238">
        <v>213</v>
      </c>
      <c r="D2671" s="239">
        <v>9</v>
      </c>
      <c r="E2671" s="238">
        <v>2</v>
      </c>
      <c r="F2671" s="7" t="s">
        <v>511</v>
      </c>
      <c r="G2671" s="7" t="s">
        <v>2515</v>
      </c>
      <c r="H2671" s="7" t="s">
        <v>2584</v>
      </c>
      <c r="I2671" s="7" t="s">
        <v>2586</v>
      </c>
      <c r="K2671" s="52" t="str">
        <f t="shared" si="461"/>
        <v/>
      </c>
      <c r="L2671" s="81" t="str">
        <f t="shared" si="462"/>
        <v/>
      </c>
      <c r="M2671" s="53" t="str">
        <f>IF(K2671="","",COUNTIF($K$7:K2671,"ﾘｽﾄ１"))</f>
        <v/>
      </c>
      <c r="N2671" s="53" t="str">
        <f t="shared" si="463"/>
        <v/>
      </c>
      <c r="O2671" s="54" t="str">
        <f t="shared" si="464"/>
        <v/>
      </c>
      <c r="P2671" s="53" t="str">
        <f t="shared" si="455"/>
        <v/>
      </c>
      <c r="Q2671" s="52" t="str">
        <f t="shared" si="456"/>
        <v/>
      </c>
      <c r="R2671" s="55" t="str">
        <f t="shared" si="457"/>
        <v/>
      </c>
      <c r="S2671" s="52" t="str">
        <f t="shared" si="465"/>
        <v/>
      </c>
      <c r="T2671" s="81" t="str">
        <f t="shared" si="458"/>
        <v/>
      </c>
      <c r="U2671" s="53" t="str">
        <f>IF(S2671="","",COUNTIF($S$7:S2671,"該当２"))</f>
        <v/>
      </c>
      <c r="V2671" s="56" t="str">
        <f t="shared" si="459"/>
        <v/>
      </c>
      <c r="W2671" s="81" t="str">
        <f t="shared" si="460"/>
        <v/>
      </c>
      <c r="X2671" s="53" t="str">
        <f>IF(V2671="","",COUNTIF($V$7:V2671,"該当３"))</f>
        <v/>
      </c>
    </row>
    <row r="2672" spans="1:24">
      <c r="A2672" s="4">
        <v>2021309003</v>
      </c>
      <c r="B2672" s="237">
        <v>20</v>
      </c>
      <c r="C2672" s="238">
        <v>213</v>
      </c>
      <c r="D2672" s="239">
        <v>9</v>
      </c>
      <c r="E2672" s="238">
        <v>3</v>
      </c>
      <c r="F2672" s="7" t="s">
        <v>511</v>
      </c>
      <c r="G2672" s="7" t="s">
        <v>2515</v>
      </c>
      <c r="H2672" s="7" t="s">
        <v>2584</v>
      </c>
      <c r="I2672" s="7" t="s">
        <v>620</v>
      </c>
      <c r="K2672" s="52" t="str">
        <f t="shared" si="461"/>
        <v/>
      </c>
      <c r="L2672" s="81" t="str">
        <f t="shared" si="462"/>
        <v/>
      </c>
      <c r="M2672" s="53" t="str">
        <f>IF(K2672="","",COUNTIF($K$7:K2672,"ﾘｽﾄ１"))</f>
        <v/>
      </c>
      <c r="N2672" s="53" t="str">
        <f t="shared" si="463"/>
        <v/>
      </c>
      <c r="O2672" s="54" t="str">
        <f t="shared" si="464"/>
        <v/>
      </c>
      <c r="P2672" s="53" t="str">
        <f t="shared" si="455"/>
        <v/>
      </c>
      <c r="Q2672" s="52" t="str">
        <f t="shared" si="456"/>
        <v/>
      </c>
      <c r="R2672" s="55" t="str">
        <f t="shared" si="457"/>
        <v/>
      </c>
      <c r="S2672" s="52" t="str">
        <f t="shared" si="465"/>
        <v/>
      </c>
      <c r="T2672" s="81" t="str">
        <f t="shared" si="458"/>
        <v/>
      </c>
      <c r="U2672" s="53" t="str">
        <f>IF(S2672="","",COUNTIF($S$7:S2672,"該当２"))</f>
        <v/>
      </c>
      <c r="V2672" s="56" t="str">
        <f t="shared" si="459"/>
        <v/>
      </c>
      <c r="W2672" s="81" t="str">
        <f t="shared" si="460"/>
        <v/>
      </c>
      <c r="X2672" s="53" t="str">
        <f>IF(V2672="","",COUNTIF($V$7:V2672,"該当３"))</f>
        <v/>
      </c>
    </row>
    <row r="2673" spans="1:24">
      <c r="A2673" s="4">
        <v>2021309004</v>
      </c>
      <c r="B2673" s="237">
        <v>20</v>
      </c>
      <c r="C2673" s="238">
        <v>213</v>
      </c>
      <c r="D2673" s="239">
        <v>9</v>
      </c>
      <c r="E2673" s="238">
        <v>4</v>
      </c>
      <c r="F2673" s="7" t="s">
        <v>511</v>
      </c>
      <c r="G2673" s="7" t="s">
        <v>2515</v>
      </c>
      <c r="H2673" s="7" t="s">
        <v>2584</v>
      </c>
      <c r="I2673" s="7" t="s">
        <v>2587</v>
      </c>
      <c r="K2673" s="52" t="str">
        <f t="shared" si="461"/>
        <v/>
      </c>
      <c r="L2673" s="81" t="str">
        <f t="shared" si="462"/>
        <v/>
      </c>
      <c r="M2673" s="53" t="str">
        <f>IF(K2673="","",COUNTIF($K$7:K2673,"ﾘｽﾄ１"))</f>
        <v/>
      </c>
      <c r="N2673" s="53" t="str">
        <f t="shared" si="463"/>
        <v/>
      </c>
      <c r="O2673" s="54" t="str">
        <f t="shared" si="464"/>
        <v/>
      </c>
      <c r="P2673" s="53" t="str">
        <f t="shared" si="455"/>
        <v/>
      </c>
      <c r="Q2673" s="52" t="str">
        <f t="shared" si="456"/>
        <v/>
      </c>
      <c r="R2673" s="55" t="str">
        <f t="shared" si="457"/>
        <v/>
      </c>
      <c r="S2673" s="52" t="str">
        <f t="shared" si="465"/>
        <v/>
      </c>
      <c r="T2673" s="81" t="str">
        <f t="shared" si="458"/>
        <v/>
      </c>
      <c r="U2673" s="53" t="str">
        <f>IF(S2673="","",COUNTIF($S$7:S2673,"該当２"))</f>
        <v/>
      </c>
      <c r="V2673" s="56" t="str">
        <f t="shared" si="459"/>
        <v/>
      </c>
      <c r="W2673" s="81" t="str">
        <f t="shared" si="460"/>
        <v/>
      </c>
      <c r="X2673" s="53" t="str">
        <f>IF(V2673="","",COUNTIF($V$7:V2673,"該当３"))</f>
        <v/>
      </c>
    </row>
    <row r="2674" spans="1:24">
      <c r="A2674" s="4">
        <v>2021309005</v>
      </c>
      <c r="B2674" s="237">
        <v>20</v>
      </c>
      <c r="C2674" s="238">
        <v>213</v>
      </c>
      <c r="D2674" s="239">
        <v>9</v>
      </c>
      <c r="E2674" s="238">
        <v>5</v>
      </c>
      <c r="F2674" s="7" t="s">
        <v>511</v>
      </c>
      <c r="G2674" s="7" t="s">
        <v>2515</v>
      </c>
      <c r="H2674" s="7" t="s">
        <v>2584</v>
      </c>
      <c r="I2674" s="7" t="s">
        <v>1279</v>
      </c>
      <c r="K2674" s="52" t="str">
        <f t="shared" si="461"/>
        <v/>
      </c>
      <c r="L2674" s="81" t="str">
        <f t="shared" si="462"/>
        <v/>
      </c>
      <c r="M2674" s="53" t="str">
        <f>IF(K2674="","",COUNTIF($K$7:K2674,"ﾘｽﾄ１"))</f>
        <v/>
      </c>
      <c r="N2674" s="53" t="str">
        <f t="shared" si="463"/>
        <v/>
      </c>
      <c r="O2674" s="54" t="str">
        <f t="shared" si="464"/>
        <v/>
      </c>
      <c r="P2674" s="53" t="str">
        <f t="shared" si="455"/>
        <v/>
      </c>
      <c r="Q2674" s="52" t="str">
        <f t="shared" si="456"/>
        <v/>
      </c>
      <c r="R2674" s="55" t="str">
        <f t="shared" si="457"/>
        <v/>
      </c>
      <c r="S2674" s="52" t="str">
        <f t="shared" si="465"/>
        <v/>
      </c>
      <c r="T2674" s="81" t="str">
        <f t="shared" si="458"/>
        <v/>
      </c>
      <c r="U2674" s="53" t="str">
        <f>IF(S2674="","",COUNTIF($S$7:S2674,"該当２"))</f>
        <v/>
      </c>
      <c r="V2674" s="56" t="str">
        <f t="shared" si="459"/>
        <v/>
      </c>
      <c r="W2674" s="81" t="str">
        <f t="shared" si="460"/>
        <v/>
      </c>
      <c r="X2674" s="53" t="str">
        <f>IF(V2674="","",COUNTIF($V$7:V2674,"該当３"))</f>
        <v/>
      </c>
    </row>
    <row r="2675" spans="1:24">
      <c r="A2675" s="4">
        <v>2021309006</v>
      </c>
      <c r="B2675" s="237">
        <v>20</v>
      </c>
      <c r="C2675" s="238">
        <v>213</v>
      </c>
      <c r="D2675" s="239">
        <v>9</v>
      </c>
      <c r="E2675" s="238">
        <v>6</v>
      </c>
      <c r="F2675" s="7" t="s">
        <v>511</v>
      </c>
      <c r="G2675" s="7" t="s">
        <v>2515</v>
      </c>
      <c r="H2675" s="7" t="s">
        <v>2584</v>
      </c>
      <c r="I2675" s="7" t="s">
        <v>2588</v>
      </c>
      <c r="K2675" s="52" t="str">
        <f t="shared" si="461"/>
        <v/>
      </c>
      <c r="L2675" s="81" t="str">
        <f t="shared" si="462"/>
        <v/>
      </c>
      <c r="M2675" s="53" t="str">
        <f>IF(K2675="","",COUNTIF($K$7:K2675,"ﾘｽﾄ１"))</f>
        <v/>
      </c>
      <c r="N2675" s="53" t="str">
        <f t="shared" si="463"/>
        <v/>
      </c>
      <c r="O2675" s="54" t="str">
        <f t="shared" si="464"/>
        <v/>
      </c>
      <c r="P2675" s="53" t="str">
        <f t="shared" si="455"/>
        <v/>
      </c>
      <c r="Q2675" s="52" t="str">
        <f t="shared" si="456"/>
        <v/>
      </c>
      <c r="R2675" s="55" t="str">
        <f t="shared" si="457"/>
        <v/>
      </c>
      <c r="S2675" s="52" t="str">
        <f t="shared" si="465"/>
        <v/>
      </c>
      <c r="T2675" s="81" t="str">
        <f t="shared" si="458"/>
        <v/>
      </c>
      <c r="U2675" s="53" t="str">
        <f>IF(S2675="","",COUNTIF($S$7:S2675,"該当２"))</f>
        <v/>
      </c>
      <c r="V2675" s="56" t="str">
        <f t="shared" si="459"/>
        <v/>
      </c>
      <c r="W2675" s="81" t="str">
        <f t="shared" si="460"/>
        <v/>
      </c>
      <c r="X2675" s="53" t="str">
        <f>IF(V2675="","",COUNTIF($V$7:V2675,"該当３"))</f>
        <v/>
      </c>
    </row>
    <row r="2676" spans="1:24">
      <c r="A2676" s="4">
        <v>2021309007</v>
      </c>
      <c r="B2676" s="237">
        <v>20</v>
      </c>
      <c r="C2676" s="238">
        <v>213</v>
      </c>
      <c r="D2676" s="239">
        <v>9</v>
      </c>
      <c r="E2676" s="238">
        <v>7</v>
      </c>
      <c r="F2676" s="7" t="s">
        <v>511</v>
      </c>
      <c r="G2676" s="7" t="s">
        <v>2515</v>
      </c>
      <c r="H2676" s="7" t="s">
        <v>2584</v>
      </c>
      <c r="I2676" s="7" t="s">
        <v>1567</v>
      </c>
      <c r="K2676" s="52" t="str">
        <f t="shared" si="461"/>
        <v/>
      </c>
      <c r="L2676" s="81" t="str">
        <f t="shared" si="462"/>
        <v/>
      </c>
      <c r="M2676" s="53" t="str">
        <f>IF(K2676="","",COUNTIF($K$7:K2676,"ﾘｽﾄ１"))</f>
        <v/>
      </c>
      <c r="N2676" s="53" t="str">
        <f t="shared" si="463"/>
        <v/>
      </c>
      <c r="O2676" s="54" t="str">
        <f t="shared" si="464"/>
        <v/>
      </c>
      <c r="P2676" s="53" t="str">
        <f t="shared" si="455"/>
        <v/>
      </c>
      <c r="Q2676" s="52" t="str">
        <f t="shared" si="456"/>
        <v/>
      </c>
      <c r="R2676" s="55" t="str">
        <f t="shared" si="457"/>
        <v/>
      </c>
      <c r="S2676" s="52" t="str">
        <f t="shared" si="465"/>
        <v/>
      </c>
      <c r="T2676" s="81" t="str">
        <f t="shared" si="458"/>
        <v/>
      </c>
      <c r="U2676" s="53" t="str">
        <f>IF(S2676="","",COUNTIF($S$7:S2676,"該当２"))</f>
        <v/>
      </c>
      <c r="V2676" s="56" t="str">
        <f t="shared" si="459"/>
        <v/>
      </c>
      <c r="W2676" s="81" t="str">
        <f t="shared" si="460"/>
        <v/>
      </c>
      <c r="X2676" s="53" t="str">
        <f>IF(V2676="","",COUNTIF($V$7:V2676,"該当３"))</f>
        <v/>
      </c>
    </row>
    <row r="2677" spans="1:24">
      <c r="A2677" s="4">
        <v>2021309008</v>
      </c>
      <c r="B2677" s="237">
        <v>20</v>
      </c>
      <c r="C2677" s="238">
        <v>213</v>
      </c>
      <c r="D2677" s="239">
        <v>9</v>
      </c>
      <c r="E2677" s="238">
        <v>8</v>
      </c>
      <c r="F2677" s="7" t="s">
        <v>511</v>
      </c>
      <c r="G2677" s="7" t="s">
        <v>2515</v>
      </c>
      <c r="H2677" s="7" t="s">
        <v>2584</v>
      </c>
      <c r="I2677" s="7" t="s">
        <v>2589</v>
      </c>
      <c r="K2677" s="52" t="str">
        <f t="shared" si="461"/>
        <v/>
      </c>
      <c r="L2677" s="81" t="str">
        <f t="shared" si="462"/>
        <v/>
      </c>
      <c r="M2677" s="53" t="str">
        <f>IF(K2677="","",COUNTIF($K$7:K2677,"ﾘｽﾄ１"))</f>
        <v/>
      </c>
      <c r="N2677" s="53" t="str">
        <f t="shared" si="463"/>
        <v/>
      </c>
      <c r="O2677" s="54" t="str">
        <f t="shared" si="464"/>
        <v/>
      </c>
      <c r="P2677" s="53" t="str">
        <f t="shared" si="455"/>
        <v/>
      </c>
      <c r="Q2677" s="52" t="str">
        <f t="shared" si="456"/>
        <v/>
      </c>
      <c r="R2677" s="55" t="str">
        <f t="shared" si="457"/>
        <v/>
      </c>
      <c r="S2677" s="52" t="str">
        <f t="shared" si="465"/>
        <v/>
      </c>
      <c r="T2677" s="81" t="str">
        <f t="shared" si="458"/>
        <v/>
      </c>
      <c r="U2677" s="53" t="str">
        <f>IF(S2677="","",COUNTIF($S$7:S2677,"該当２"))</f>
        <v/>
      </c>
      <c r="V2677" s="56" t="str">
        <f t="shared" si="459"/>
        <v/>
      </c>
      <c r="W2677" s="81" t="str">
        <f t="shared" si="460"/>
        <v/>
      </c>
      <c r="X2677" s="53" t="str">
        <f>IF(V2677="","",COUNTIF($V$7:V2677,"該当３"))</f>
        <v/>
      </c>
    </row>
    <row r="2678" spans="1:24">
      <c r="A2678" s="4">
        <v>2021309009</v>
      </c>
      <c r="B2678" s="237">
        <v>20</v>
      </c>
      <c r="C2678" s="238">
        <v>213</v>
      </c>
      <c r="D2678" s="239">
        <v>9</v>
      </c>
      <c r="E2678" s="238">
        <v>9</v>
      </c>
      <c r="F2678" s="7" t="s">
        <v>511</v>
      </c>
      <c r="G2678" s="7" t="s">
        <v>2515</v>
      </c>
      <c r="H2678" s="7" t="s">
        <v>2584</v>
      </c>
      <c r="I2678" s="7" t="s">
        <v>2590</v>
      </c>
      <c r="K2678" s="52" t="str">
        <f t="shared" si="461"/>
        <v/>
      </c>
      <c r="L2678" s="81" t="str">
        <f t="shared" si="462"/>
        <v/>
      </c>
      <c r="M2678" s="53" t="str">
        <f>IF(K2678="","",COUNTIF($K$7:K2678,"ﾘｽﾄ１"))</f>
        <v/>
      </c>
      <c r="N2678" s="53" t="str">
        <f t="shared" si="463"/>
        <v/>
      </c>
      <c r="O2678" s="54" t="str">
        <f t="shared" si="464"/>
        <v/>
      </c>
      <c r="P2678" s="53" t="str">
        <f t="shared" si="455"/>
        <v/>
      </c>
      <c r="Q2678" s="52" t="str">
        <f t="shared" si="456"/>
        <v/>
      </c>
      <c r="R2678" s="55" t="str">
        <f t="shared" si="457"/>
        <v/>
      </c>
      <c r="S2678" s="52" t="str">
        <f t="shared" si="465"/>
        <v/>
      </c>
      <c r="T2678" s="81" t="str">
        <f t="shared" si="458"/>
        <v/>
      </c>
      <c r="U2678" s="53" t="str">
        <f>IF(S2678="","",COUNTIF($S$7:S2678,"該当２"))</f>
        <v/>
      </c>
      <c r="V2678" s="56" t="str">
        <f t="shared" si="459"/>
        <v/>
      </c>
      <c r="W2678" s="81" t="str">
        <f t="shared" si="460"/>
        <v/>
      </c>
      <c r="X2678" s="53" t="str">
        <f>IF(V2678="","",COUNTIF($V$7:V2678,"該当３"))</f>
        <v/>
      </c>
    </row>
    <row r="2679" spans="1:24">
      <c r="A2679" s="4">
        <v>2021400000</v>
      </c>
      <c r="B2679" s="237">
        <v>20</v>
      </c>
      <c r="C2679" s="238">
        <v>214</v>
      </c>
      <c r="D2679" s="239">
        <v>0</v>
      </c>
      <c r="E2679" s="238">
        <v>0</v>
      </c>
      <c r="F2679" s="7" t="s">
        <v>511</v>
      </c>
      <c r="G2679" s="7" t="s">
        <v>2591</v>
      </c>
      <c r="K2679" s="52" t="str">
        <f t="shared" si="461"/>
        <v>ﾘｽﾄ１</v>
      </c>
      <c r="L2679" s="81" t="str">
        <f t="shared" si="462"/>
        <v>茅野市</v>
      </c>
      <c r="M2679" s="53">
        <f>IF(K2679="","",COUNTIF($K$7:K2679,"ﾘｽﾄ１"))</f>
        <v>14</v>
      </c>
      <c r="N2679" s="53" t="str">
        <f t="shared" si="463"/>
        <v/>
      </c>
      <c r="O2679" s="54" t="str">
        <f t="shared" si="464"/>
        <v/>
      </c>
      <c r="P2679" s="53" t="str">
        <f t="shared" si="455"/>
        <v/>
      </c>
      <c r="Q2679" s="52" t="str">
        <f t="shared" si="456"/>
        <v/>
      </c>
      <c r="R2679" s="55" t="str">
        <f t="shared" si="457"/>
        <v/>
      </c>
      <c r="S2679" s="52" t="str">
        <f t="shared" si="465"/>
        <v/>
      </c>
      <c r="T2679" s="81" t="str">
        <f t="shared" si="458"/>
        <v/>
      </c>
      <c r="U2679" s="53" t="str">
        <f>IF(S2679="","",COUNTIF($S$7:S2679,"該当２"))</f>
        <v/>
      </c>
      <c r="V2679" s="56" t="str">
        <f t="shared" si="459"/>
        <v/>
      </c>
      <c r="W2679" s="81" t="str">
        <f t="shared" si="460"/>
        <v/>
      </c>
      <c r="X2679" s="53" t="str">
        <f>IF(V2679="","",COUNTIF($V$7:V2679,"該当３"))</f>
        <v/>
      </c>
    </row>
    <row r="2680" spans="1:24">
      <c r="A2680" s="4">
        <v>2021401000</v>
      </c>
      <c r="B2680" s="237">
        <v>20</v>
      </c>
      <c r="C2680" s="238">
        <v>214</v>
      </c>
      <c r="D2680" s="239">
        <v>1</v>
      </c>
      <c r="E2680" s="238">
        <v>0</v>
      </c>
      <c r="F2680" s="7" t="s">
        <v>511</v>
      </c>
      <c r="G2680" s="7" t="s">
        <v>2591</v>
      </c>
      <c r="H2680" s="7" t="s">
        <v>2592</v>
      </c>
      <c r="K2680" s="52" t="str">
        <f t="shared" si="461"/>
        <v/>
      </c>
      <c r="L2680" s="81" t="str">
        <f t="shared" si="462"/>
        <v/>
      </c>
      <c r="M2680" s="53" t="str">
        <f>IF(K2680="","",COUNTIF($K$7:K2680,"ﾘｽﾄ１"))</f>
        <v/>
      </c>
      <c r="N2680" s="53" t="str">
        <f t="shared" si="463"/>
        <v/>
      </c>
      <c r="O2680" s="54" t="str">
        <f t="shared" si="464"/>
        <v/>
      </c>
      <c r="P2680" s="53" t="str">
        <f t="shared" si="455"/>
        <v/>
      </c>
      <c r="Q2680" s="52" t="str">
        <f t="shared" si="456"/>
        <v/>
      </c>
      <c r="R2680" s="55" t="str">
        <f t="shared" si="457"/>
        <v/>
      </c>
      <c r="S2680" s="52" t="str">
        <f t="shared" si="465"/>
        <v/>
      </c>
      <c r="T2680" s="81" t="str">
        <f t="shared" si="458"/>
        <v/>
      </c>
      <c r="U2680" s="53" t="str">
        <f>IF(S2680="","",COUNTIF($S$7:S2680,"該当２"))</f>
        <v/>
      </c>
      <c r="V2680" s="56" t="str">
        <f t="shared" si="459"/>
        <v/>
      </c>
      <c r="W2680" s="81" t="str">
        <f t="shared" si="460"/>
        <v/>
      </c>
      <c r="X2680" s="53" t="str">
        <f>IF(V2680="","",COUNTIF($V$7:V2680,"該当３"))</f>
        <v/>
      </c>
    </row>
    <row r="2681" spans="1:24">
      <c r="A2681" s="4">
        <v>2021401001</v>
      </c>
      <c r="B2681" s="237">
        <v>20</v>
      </c>
      <c r="C2681" s="238">
        <v>214</v>
      </c>
      <c r="D2681" s="239">
        <v>1</v>
      </c>
      <c r="E2681" s="238">
        <v>1</v>
      </c>
      <c r="F2681" s="7" t="s">
        <v>511</v>
      </c>
      <c r="G2681" s="7" t="s">
        <v>2591</v>
      </c>
      <c r="H2681" s="7" t="s">
        <v>2592</v>
      </c>
      <c r="I2681" s="7" t="s">
        <v>385</v>
      </c>
      <c r="K2681" s="52" t="str">
        <f t="shared" si="461"/>
        <v/>
      </c>
      <c r="L2681" s="81" t="str">
        <f t="shared" si="462"/>
        <v/>
      </c>
      <c r="M2681" s="53" t="str">
        <f>IF(K2681="","",COUNTIF($K$7:K2681,"ﾘｽﾄ１"))</f>
        <v/>
      </c>
      <c r="N2681" s="53" t="str">
        <f t="shared" si="463"/>
        <v/>
      </c>
      <c r="O2681" s="54" t="str">
        <f t="shared" si="464"/>
        <v/>
      </c>
      <c r="P2681" s="53" t="str">
        <f t="shared" si="455"/>
        <v/>
      </c>
      <c r="Q2681" s="52" t="str">
        <f t="shared" si="456"/>
        <v/>
      </c>
      <c r="R2681" s="55" t="str">
        <f t="shared" si="457"/>
        <v/>
      </c>
      <c r="S2681" s="52" t="str">
        <f t="shared" si="465"/>
        <v/>
      </c>
      <c r="T2681" s="81" t="str">
        <f t="shared" si="458"/>
        <v/>
      </c>
      <c r="U2681" s="53" t="str">
        <f>IF(S2681="","",COUNTIF($S$7:S2681,"該当２"))</f>
        <v/>
      </c>
      <c r="V2681" s="56" t="str">
        <f t="shared" si="459"/>
        <v/>
      </c>
      <c r="W2681" s="81" t="str">
        <f t="shared" si="460"/>
        <v/>
      </c>
      <c r="X2681" s="53" t="str">
        <f>IF(V2681="","",COUNTIF($V$7:V2681,"該当３"))</f>
        <v/>
      </c>
    </row>
    <row r="2682" spans="1:24">
      <c r="A2682" s="4">
        <v>2021401002</v>
      </c>
      <c r="B2682" s="237">
        <v>20</v>
      </c>
      <c r="C2682" s="238">
        <v>214</v>
      </c>
      <c r="D2682" s="239">
        <v>1</v>
      </c>
      <c r="E2682" s="238">
        <v>2</v>
      </c>
      <c r="F2682" s="7" t="s">
        <v>511</v>
      </c>
      <c r="G2682" s="7" t="s">
        <v>2591</v>
      </c>
      <c r="H2682" s="7" t="s">
        <v>2592</v>
      </c>
      <c r="I2682" s="7" t="s">
        <v>2593</v>
      </c>
      <c r="K2682" s="52" t="str">
        <f t="shared" si="461"/>
        <v/>
      </c>
      <c r="L2682" s="81" t="str">
        <f t="shared" si="462"/>
        <v/>
      </c>
      <c r="M2682" s="53" t="str">
        <f>IF(K2682="","",COUNTIF($K$7:K2682,"ﾘｽﾄ１"))</f>
        <v/>
      </c>
      <c r="N2682" s="53" t="str">
        <f t="shared" si="463"/>
        <v/>
      </c>
      <c r="O2682" s="54" t="str">
        <f t="shared" si="464"/>
        <v/>
      </c>
      <c r="P2682" s="53" t="str">
        <f t="shared" si="455"/>
        <v/>
      </c>
      <c r="Q2682" s="52" t="str">
        <f t="shared" si="456"/>
        <v/>
      </c>
      <c r="R2682" s="55" t="str">
        <f t="shared" si="457"/>
        <v/>
      </c>
      <c r="S2682" s="52" t="str">
        <f t="shared" si="465"/>
        <v/>
      </c>
      <c r="T2682" s="81" t="str">
        <f t="shared" si="458"/>
        <v/>
      </c>
      <c r="U2682" s="53" t="str">
        <f>IF(S2682="","",COUNTIF($S$7:S2682,"該当２"))</f>
        <v/>
      </c>
      <c r="V2682" s="56" t="str">
        <f t="shared" si="459"/>
        <v/>
      </c>
      <c r="W2682" s="81" t="str">
        <f t="shared" si="460"/>
        <v/>
      </c>
      <c r="X2682" s="53" t="str">
        <f>IF(V2682="","",COUNTIF($V$7:V2682,"該当３"))</f>
        <v/>
      </c>
    </row>
    <row r="2683" spans="1:24">
      <c r="A2683" s="4">
        <v>2021401003</v>
      </c>
      <c r="B2683" s="237">
        <v>20</v>
      </c>
      <c r="C2683" s="238">
        <v>214</v>
      </c>
      <c r="D2683" s="239">
        <v>1</v>
      </c>
      <c r="E2683" s="238">
        <v>3</v>
      </c>
      <c r="F2683" s="7" t="s">
        <v>511</v>
      </c>
      <c r="G2683" s="7" t="s">
        <v>2591</v>
      </c>
      <c r="H2683" s="7" t="s">
        <v>2592</v>
      </c>
      <c r="I2683" s="7" t="s">
        <v>2594</v>
      </c>
      <c r="K2683" s="52" t="str">
        <f t="shared" si="461"/>
        <v/>
      </c>
      <c r="L2683" s="81" t="str">
        <f t="shared" si="462"/>
        <v/>
      </c>
      <c r="M2683" s="53" t="str">
        <f>IF(K2683="","",COUNTIF($K$7:K2683,"ﾘｽﾄ１"))</f>
        <v/>
      </c>
      <c r="N2683" s="53" t="str">
        <f t="shared" si="463"/>
        <v/>
      </c>
      <c r="O2683" s="54" t="str">
        <f t="shared" si="464"/>
        <v/>
      </c>
      <c r="P2683" s="53" t="str">
        <f t="shared" si="455"/>
        <v/>
      </c>
      <c r="Q2683" s="52" t="str">
        <f t="shared" si="456"/>
        <v/>
      </c>
      <c r="R2683" s="55" t="str">
        <f t="shared" si="457"/>
        <v/>
      </c>
      <c r="S2683" s="52" t="str">
        <f t="shared" si="465"/>
        <v/>
      </c>
      <c r="T2683" s="81" t="str">
        <f t="shared" si="458"/>
        <v/>
      </c>
      <c r="U2683" s="53" t="str">
        <f>IF(S2683="","",COUNTIF($S$7:S2683,"該当２"))</f>
        <v/>
      </c>
      <c r="V2683" s="56" t="str">
        <f t="shared" si="459"/>
        <v/>
      </c>
      <c r="W2683" s="81" t="str">
        <f t="shared" si="460"/>
        <v/>
      </c>
      <c r="X2683" s="53" t="str">
        <f>IF(V2683="","",COUNTIF($V$7:V2683,"該当３"))</f>
        <v/>
      </c>
    </row>
    <row r="2684" spans="1:24">
      <c r="A2684" s="4">
        <v>2021401004</v>
      </c>
      <c r="B2684" s="237">
        <v>20</v>
      </c>
      <c r="C2684" s="238">
        <v>214</v>
      </c>
      <c r="D2684" s="239">
        <v>1</v>
      </c>
      <c r="E2684" s="238">
        <v>4</v>
      </c>
      <c r="F2684" s="7" t="s">
        <v>511</v>
      </c>
      <c r="G2684" s="7" t="s">
        <v>2591</v>
      </c>
      <c r="H2684" s="7" t="s">
        <v>2592</v>
      </c>
      <c r="I2684" s="7" t="s">
        <v>11</v>
      </c>
      <c r="K2684" s="52" t="str">
        <f t="shared" si="461"/>
        <v/>
      </c>
      <c r="L2684" s="81" t="str">
        <f t="shared" si="462"/>
        <v/>
      </c>
      <c r="M2684" s="53" t="str">
        <f>IF(K2684="","",COUNTIF($K$7:K2684,"ﾘｽﾄ１"))</f>
        <v/>
      </c>
      <c r="N2684" s="53" t="str">
        <f t="shared" si="463"/>
        <v/>
      </c>
      <c r="O2684" s="54" t="str">
        <f t="shared" si="464"/>
        <v/>
      </c>
      <c r="P2684" s="53" t="str">
        <f t="shared" si="455"/>
        <v/>
      </c>
      <c r="Q2684" s="52" t="str">
        <f t="shared" si="456"/>
        <v/>
      </c>
      <c r="R2684" s="55" t="str">
        <f t="shared" si="457"/>
        <v/>
      </c>
      <c r="S2684" s="52" t="str">
        <f t="shared" si="465"/>
        <v/>
      </c>
      <c r="T2684" s="81" t="str">
        <f t="shared" si="458"/>
        <v/>
      </c>
      <c r="U2684" s="53" t="str">
        <f>IF(S2684="","",COUNTIF($S$7:S2684,"該当２"))</f>
        <v/>
      </c>
      <c r="V2684" s="56" t="str">
        <f t="shared" si="459"/>
        <v/>
      </c>
      <c r="W2684" s="81" t="str">
        <f t="shared" si="460"/>
        <v/>
      </c>
      <c r="X2684" s="53" t="str">
        <f>IF(V2684="","",COUNTIF($V$7:V2684,"該当３"))</f>
        <v/>
      </c>
    </row>
    <row r="2685" spans="1:24">
      <c r="A2685" s="4">
        <v>2021401005</v>
      </c>
      <c r="B2685" s="237">
        <v>20</v>
      </c>
      <c r="C2685" s="238">
        <v>214</v>
      </c>
      <c r="D2685" s="239">
        <v>1</v>
      </c>
      <c r="E2685" s="238">
        <v>5</v>
      </c>
      <c r="F2685" s="7" t="s">
        <v>511</v>
      </c>
      <c r="G2685" s="7" t="s">
        <v>2591</v>
      </c>
      <c r="H2685" s="7" t="s">
        <v>2592</v>
      </c>
      <c r="I2685" s="7" t="s">
        <v>2595</v>
      </c>
      <c r="K2685" s="52" t="str">
        <f t="shared" si="461"/>
        <v/>
      </c>
      <c r="L2685" s="81" t="str">
        <f t="shared" si="462"/>
        <v/>
      </c>
      <c r="M2685" s="53" t="str">
        <f>IF(K2685="","",COUNTIF($K$7:K2685,"ﾘｽﾄ１"))</f>
        <v/>
      </c>
      <c r="N2685" s="53" t="str">
        <f t="shared" si="463"/>
        <v/>
      </c>
      <c r="O2685" s="54" t="str">
        <f t="shared" si="464"/>
        <v/>
      </c>
      <c r="P2685" s="53" t="str">
        <f t="shared" si="455"/>
        <v/>
      </c>
      <c r="Q2685" s="52" t="str">
        <f t="shared" si="456"/>
        <v/>
      </c>
      <c r="R2685" s="55" t="str">
        <f t="shared" si="457"/>
        <v/>
      </c>
      <c r="S2685" s="52" t="str">
        <f t="shared" si="465"/>
        <v/>
      </c>
      <c r="T2685" s="81" t="str">
        <f t="shared" si="458"/>
        <v/>
      </c>
      <c r="U2685" s="53" t="str">
        <f>IF(S2685="","",COUNTIF($S$7:S2685,"該当２"))</f>
        <v/>
      </c>
      <c r="V2685" s="56" t="str">
        <f t="shared" si="459"/>
        <v/>
      </c>
      <c r="W2685" s="81" t="str">
        <f t="shared" si="460"/>
        <v/>
      </c>
      <c r="X2685" s="53" t="str">
        <f>IF(V2685="","",COUNTIF($V$7:V2685,"該当３"))</f>
        <v/>
      </c>
    </row>
    <row r="2686" spans="1:24">
      <c r="A2686" s="4">
        <v>2021401006</v>
      </c>
      <c r="B2686" s="237">
        <v>20</v>
      </c>
      <c r="C2686" s="238">
        <v>214</v>
      </c>
      <c r="D2686" s="239">
        <v>1</v>
      </c>
      <c r="E2686" s="238">
        <v>6</v>
      </c>
      <c r="F2686" s="7" t="s">
        <v>511</v>
      </c>
      <c r="G2686" s="7" t="s">
        <v>2591</v>
      </c>
      <c r="H2686" s="7" t="s">
        <v>2592</v>
      </c>
      <c r="I2686" s="7" t="s">
        <v>9</v>
      </c>
      <c r="K2686" s="52" t="str">
        <f t="shared" si="461"/>
        <v/>
      </c>
      <c r="L2686" s="81" t="str">
        <f t="shared" si="462"/>
        <v/>
      </c>
      <c r="M2686" s="53" t="str">
        <f>IF(K2686="","",COUNTIF($K$7:K2686,"ﾘｽﾄ１"))</f>
        <v/>
      </c>
      <c r="N2686" s="53" t="str">
        <f t="shared" si="463"/>
        <v/>
      </c>
      <c r="O2686" s="54" t="str">
        <f t="shared" si="464"/>
        <v/>
      </c>
      <c r="P2686" s="53" t="str">
        <f t="shared" si="455"/>
        <v/>
      </c>
      <c r="Q2686" s="52" t="str">
        <f t="shared" si="456"/>
        <v/>
      </c>
      <c r="R2686" s="55" t="str">
        <f t="shared" si="457"/>
        <v/>
      </c>
      <c r="S2686" s="52" t="str">
        <f t="shared" si="465"/>
        <v/>
      </c>
      <c r="T2686" s="81" t="str">
        <f t="shared" si="458"/>
        <v/>
      </c>
      <c r="U2686" s="53" t="str">
        <f>IF(S2686="","",COUNTIF($S$7:S2686,"該当２"))</f>
        <v/>
      </c>
      <c r="V2686" s="56" t="str">
        <f t="shared" si="459"/>
        <v/>
      </c>
      <c r="W2686" s="81" t="str">
        <f t="shared" si="460"/>
        <v/>
      </c>
      <c r="X2686" s="53" t="str">
        <f>IF(V2686="","",COUNTIF($V$7:V2686,"該当３"))</f>
        <v/>
      </c>
    </row>
    <row r="2687" spans="1:24">
      <c r="A2687" s="4">
        <v>2021402000</v>
      </c>
      <c r="B2687" s="237">
        <v>20</v>
      </c>
      <c r="C2687" s="238">
        <v>214</v>
      </c>
      <c r="D2687" s="239">
        <v>2</v>
      </c>
      <c r="E2687" s="238">
        <v>0</v>
      </c>
      <c r="F2687" s="7" t="s">
        <v>511</v>
      </c>
      <c r="G2687" s="7" t="s">
        <v>2591</v>
      </c>
      <c r="H2687" s="7" t="s">
        <v>2596</v>
      </c>
      <c r="K2687" s="52" t="str">
        <f t="shared" si="461"/>
        <v/>
      </c>
      <c r="L2687" s="81" t="str">
        <f t="shared" si="462"/>
        <v/>
      </c>
      <c r="M2687" s="53" t="str">
        <f>IF(K2687="","",COUNTIF($K$7:K2687,"ﾘｽﾄ１"))</f>
        <v/>
      </c>
      <c r="N2687" s="53" t="str">
        <f t="shared" si="463"/>
        <v/>
      </c>
      <c r="O2687" s="54" t="str">
        <f t="shared" si="464"/>
        <v/>
      </c>
      <c r="P2687" s="53" t="str">
        <f t="shared" si="455"/>
        <v/>
      </c>
      <c r="Q2687" s="52" t="str">
        <f t="shared" si="456"/>
        <v/>
      </c>
      <c r="R2687" s="55" t="str">
        <f t="shared" si="457"/>
        <v/>
      </c>
      <c r="S2687" s="52" t="str">
        <f t="shared" si="465"/>
        <v/>
      </c>
      <c r="T2687" s="81" t="str">
        <f t="shared" si="458"/>
        <v/>
      </c>
      <c r="U2687" s="53" t="str">
        <f>IF(S2687="","",COUNTIF($S$7:S2687,"該当２"))</f>
        <v/>
      </c>
      <c r="V2687" s="56" t="str">
        <f t="shared" si="459"/>
        <v/>
      </c>
      <c r="W2687" s="81" t="str">
        <f t="shared" si="460"/>
        <v/>
      </c>
      <c r="X2687" s="53" t="str">
        <f>IF(V2687="","",COUNTIF($V$7:V2687,"該当３"))</f>
        <v/>
      </c>
    </row>
    <row r="2688" spans="1:24">
      <c r="A2688" s="4">
        <v>2021402001</v>
      </c>
      <c r="B2688" s="237">
        <v>20</v>
      </c>
      <c r="C2688" s="238">
        <v>214</v>
      </c>
      <c r="D2688" s="239">
        <v>2</v>
      </c>
      <c r="E2688" s="238">
        <v>1</v>
      </c>
      <c r="F2688" s="7" t="s">
        <v>511</v>
      </c>
      <c r="G2688" s="7" t="s">
        <v>2591</v>
      </c>
      <c r="H2688" s="7" t="s">
        <v>2596</v>
      </c>
      <c r="I2688" s="7" t="s">
        <v>2597</v>
      </c>
      <c r="K2688" s="52" t="str">
        <f t="shared" si="461"/>
        <v/>
      </c>
      <c r="L2688" s="81" t="str">
        <f t="shared" si="462"/>
        <v/>
      </c>
      <c r="M2688" s="53" t="str">
        <f>IF(K2688="","",COUNTIF($K$7:K2688,"ﾘｽﾄ１"))</f>
        <v/>
      </c>
      <c r="N2688" s="53" t="str">
        <f t="shared" si="463"/>
        <v/>
      </c>
      <c r="O2688" s="54" t="str">
        <f t="shared" si="464"/>
        <v/>
      </c>
      <c r="P2688" s="53" t="str">
        <f t="shared" si="455"/>
        <v/>
      </c>
      <c r="Q2688" s="52" t="str">
        <f t="shared" si="456"/>
        <v/>
      </c>
      <c r="R2688" s="55" t="str">
        <f t="shared" si="457"/>
        <v/>
      </c>
      <c r="S2688" s="52" t="str">
        <f t="shared" si="465"/>
        <v/>
      </c>
      <c r="T2688" s="81" t="str">
        <f t="shared" si="458"/>
        <v/>
      </c>
      <c r="U2688" s="53" t="str">
        <f>IF(S2688="","",COUNTIF($S$7:S2688,"該当２"))</f>
        <v/>
      </c>
      <c r="V2688" s="56" t="str">
        <f t="shared" si="459"/>
        <v/>
      </c>
      <c r="W2688" s="81" t="str">
        <f t="shared" si="460"/>
        <v/>
      </c>
      <c r="X2688" s="53" t="str">
        <f>IF(V2688="","",COUNTIF($V$7:V2688,"該当３"))</f>
        <v/>
      </c>
    </row>
    <row r="2689" spans="1:24">
      <c r="A2689" s="4">
        <v>2021402002</v>
      </c>
      <c r="B2689" s="237">
        <v>20</v>
      </c>
      <c r="C2689" s="238">
        <v>214</v>
      </c>
      <c r="D2689" s="239">
        <v>2</v>
      </c>
      <c r="E2689" s="238">
        <v>2</v>
      </c>
      <c r="F2689" s="7" t="s">
        <v>511</v>
      </c>
      <c r="G2689" s="7" t="s">
        <v>2591</v>
      </c>
      <c r="H2689" s="7" t="s">
        <v>2596</v>
      </c>
      <c r="I2689" s="7" t="s">
        <v>2598</v>
      </c>
      <c r="K2689" s="52" t="str">
        <f t="shared" si="461"/>
        <v/>
      </c>
      <c r="L2689" s="81" t="str">
        <f t="shared" si="462"/>
        <v/>
      </c>
      <c r="M2689" s="53" t="str">
        <f>IF(K2689="","",COUNTIF($K$7:K2689,"ﾘｽﾄ１"))</f>
        <v/>
      </c>
      <c r="N2689" s="53" t="str">
        <f t="shared" si="463"/>
        <v/>
      </c>
      <c r="O2689" s="54" t="str">
        <f t="shared" si="464"/>
        <v/>
      </c>
      <c r="P2689" s="53" t="str">
        <f t="shared" si="455"/>
        <v/>
      </c>
      <c r="Q2689" s="52" t="str">
        <f t="shared" si="456"/>
        <v/>
      </c>
      <c r="R2689" s="55" t="str">
        <f t="shared" si="457"/>
        <v/>
      </c>
      <c r="S2689" s="52" t="str">
        <f t="shared" si="465"/>
        <v/>
      </c>
      <c r="T2689" s="81" t="str">
        <f t="shared" si="458"/>
        <v/>
      </c>
      <c r="U2689" s="53" t="str">
        <f>IF(S2689="","",COUNTIF($S$7:S2689,"該当２"))</f>
        <v/>
      </c>
      <c r="V2689" s="56" t="str">
        <f t="shared" si="459"/>
        <v/>
      </c>
      <c r="W2689" s="81" t="str">
        <f t="shared" si="460"/>
        <v/>
      </c>
      <c r="X2689" s="53" t="str">
        <f>IF(V2689="","",COUNTIF($V$7:V2689,"該当３"))</f>
        <v/>
      </c>
    </row>
    <row r="2690" spans="1:24">
      <c r="A2690" s="4">
        <v>2021402003</v>
      </c>
      <c r="B2690" s="237">
        <v>20</v>
      </c>
      <c r="C2690" s="238">
        <v>214</v>
      </c>
      <c r="D2690" s="239">
        <v>2</v>
      </c>
      <c r="E2690" s="238">
        <v>3</v>
      </c>
      <c r="F2690" s="7" t="s">
        <v>511</v>
      </c>
      <c r="G2690" s="7" t="s">
        <v>2591</v>
      </c>
      <c r="H2690" s="7" t="s">
        <v>2596</v>
      </c>
      <c r="I2690" s="7" t="s">
        <v>2599</v>
      </c>
      <c r="K2690" s="52" t="str">
        <f t="shared" si="461"/>
        <v/>
      </c>
      <c r="L2690" s="81" t="str">
        <f t="shared" si="462"/>
        <v/>
      </c>
      <c r="M2690" s="53" t="str">
        <f>IF(K2690="","",COUNTIF($K$7:K2690,"ﾘｽﾄ１"))</f>
        <v/>
      </c>
      <c r="N2690" s="53" t="str">
        <f t="shared" si="463"/>
        <v/>
      </c>
      <c r="O2690" s="54" t="str">
        <f t="shared" si="464"/>
        <v/>
      </c>
      <c r="P2690" s="53" t="str">
        <f t="shared" si="455"/>
        <v/>
      </c>
      <c r="Q2690" s="52" t="str">
        <f t="shared" si="456"/>
        <v/>
      </c>
      <c r="R2690" s="55" t="str">
        <f t="shared" si="457"/>
        <v/>
      </c>
      <c r="S2690" s="52" t="str">
        <f t="shared" si="465"/>
        <v/>
      </c>
      <c r="T2690" s="81" t="str">
        <f t="shared" si="458"/>
        <v/>
      </c>
      <c r="U2690" s="53" t="str">
        <f>IF(S2690="","",COUNTIF($S$7:S2690,"該当２"))</f>
        <v/>
      </c>
      <c r="V2690" s="56" t="str">
        <f t="shared" si="459"/>
        <v/>
      </c>
      <c r="W2690" s="81" t="str">
        <f t="shared" si="460"/>
        <v/>
      </c>
      <c r="X2690" s="53" t="str">
        <f>IF(V2690="","",COUNTIF($V$7:V2690,"該当３"))</f>
        <v/>
      </c>
    </row>
    <row r="2691" spans="1:24">
      <c r="A2691" s="4">
        <v>2021402004</v>
      </c>
      <c r="B2691" s="237">
        <v>20</v>
      </c>
      <c r="C2691" s="238">
        <v>214</v>
      </c>
      <c r="D2691" s="239">
        <v>2</v>
      </c>
      <c r="E2691" s="238">
        <v>4</v>
      </c>
      <c r="F2691" s="7" t="s">
        <v>511</v>
      </c>
      <c r="G2691" s="7" t="s">
        <v>2591</v>
      </c>
      <c r="H2691" s="7" t="s">
        <v>2596</v>
      </c>
      <c r="I2691" s="7" t="s">
        <v>2600</v>
      </c>
      <c r="K2691" s="52" t="str">
        <f t="shared" si="461"/>
        <v/>
      </c>
      <c r="L2691" s="81" t="str">
        <f t="shared" si="462"/>
        <v/>
      </c>
      <c r="M2691" s="53" t="str">
        <f>IF(K2691="","",COUNTIF($K$7:K2691,"ﾘｽﾄ１"))</f>
        <v/>
      </c>
      <c r="N2691" s="53" t="str">
        <f t="shared" si="463"/>
        <v/>
      </c>
      <c r="O2691" s="54" t="str">
        <f t="shared" si="464"/>
        <v/>
      </c>
      <c r="P2691" s="53" t="str">
        <f t="shared" si="455"/>
        <v/>
      </c>
      <c r="Q2691" s="52" t="str">
        <f t="shared" si="456"/>
        <v/>
      </c>
      <c r="R2691" s="55" t="str">
        <f t="shared" si="457"/>
        <v/>
      </c>
      <c r="S2691" s="52" t="str">
        <f t="shared" si="465"/>
        <v/>
      </c>
      <c r="T2691" s="81" t="str">
        <f t="shared" si="458"/>
        <v/>
      </c>
      <c r="U2691" s="53" t="str">
        <f>IF(S2691="","",COUNTIF($S$7:S2691,"該当２"))</f>
        <v/>
      </c>
      <c r="V2691" s="56" t="str">
        <f t="shared" si="459"/>
        <v/>
      </c>
      <c r="W2691" s="81" t="str">
        <f t="shared" si="460"/>
        <v/>
      </c>
      <c r="X2691" s="53" t="str">
        <f>IF(V2691="","",COUNTIF($V$7:V2691,"該当３"))</f>
        <v/>
      </c>
    </row>
    <row r="2692" spans="1:24">
      <c r="A2692" s="4">
        <v>2021402005</v>
      </c>
      <c r="B2692" s="237">
        <v>20</v>
      </c>
      <c r="C2692" s="238">
        <v>214</v>
      </c>
      <c r="D2692" s="239">
        <v>2</v>
      </c>
      <c r="E2692" s="238">
        <v>5</v>
      </c>
      <c r="F2692" s="7" t="s">
        <v>511</v>
      </c>
      <c r="G2692" s="7" t="s">
        <v>2591</v>
      </c>
      <c r="H2692" s="7" t="s">
        <v>2596</v>
      </c>
      <c r="I2692" s="7" t="s">
        <v>2601</v>
      </c>
      <c r="K2692" s="52" t="str">
        <f t="shared" si="461"/>
        <v/>
      </c>
      <c r="L2692" s="81" t="str">
        <f t="shared" si="462"/>
        <v/>
      </c>
      <c r="M2692" s="53" t="str">
        <f>IF(K2692="","",COUNTIF($K$7:K2692,"ﾘｽﾄ１"))</f>
        <v/>
      </c>
      <c r="N2692" s="53" t="str">
        <f t="shared" si="463"/>
        <v/>
      </c>
      <c r="O2692" s="54" t="str">
        <f t="shared" si="464"/>
        <v/>
      </c>
      <c r="P2692" s="53" t="str">
        <f t="shared" si="455"/>
        <v/>
      </c>
      <c r="Q2692" s="52" t="str">
        <f t="shared" si="456"/>
        <v/>
      </c>
      <c r="R2692" s="55" t="str">
        <f t="shared" si="457"/>
        <v/>
      </c>
      <c r="S2692" s="52" t="str">
        <f t="shared" si="465"/>
        <v/>
      </c>
      <c r="T2692" s="81" t="str">
        <f t="shared" si="458"/>
        <v/>
      </c>
      <c r="U2692" s="53" t="str">
        <f>IF(S2692="","",COUNTIF($S$7:S2692,"該当２"))</f>
        <v/>
      </c>
      <c r="V2692" s="56" t="str">
        <f t="shared" si="459"/>
        <v/>
      </c>
      <c r="W2692" s="81" t="str">
        <f t="shared" si="460"/>
        <v/>
      </c>
      <c r="X2692" s="53" t="str">
        <f>IF(V2692="","",COUNTIF($V$7:V2692,"該当３"))</f>
        <v/>
      </c>
    </row>
    <row r="2693" spans="1:24">
      <c r="A2693" s="4">
        <v>2021402006</v>
      </c>
      <c r="B2693" s="237">
        <v>20</v>
      </c>
      <c r="C2693" s="238">
        <v>214</v>
      </c>
      <c r="D2693" s="239">
        <v>2</v>
      </c>
      <c r="E2693" s="238">
        <v>6</v>
      </c>
      <c r="F2693" s="7" t="s">
        <v>511</v>
      </c>
      <c r="G2693" s="7" t="s">
        <v>2591</v>
      </c>
      <c r="H2693" s="7" t="s">
        <v>2596</v>
      </c>
      <c r="I2693" s="7" t="s">
        <v>481</v>
      </c>
      <c r="K2693" s="52" t="str">
        <f t="shared" si="461"/>
        <v/>
      </c>
      <c r="L2693" s="81" t="str">
        <f t="shared" si="462"/>
        <v/>
      </c>
      <c r="M2693" s="53" t="str">
        <f>IF(K2693="","",COUNTIF($K$7:K2693,"ﾘｽﾄ１"))</f>
        <v/>
      </c>
      <c r="N2693" s="53" t="str">
        <f t="shared" si="463"/>
        <v/>
      </c>
      <c r="O2693" s="54" t="str">
        <f t="shared" si="464"/>
        <v/>
      </c>
      <c r="P2693" s="53" t="str">
        <f t="shared" si="455"/>
        <v/>
      </c>
      <c r="Q2693" s="52" t="str">
        <f t="shared" si="456"/>
        <v/>
      </c>
      <c r="R2693" s="55" t="str">
        <f t="shared" si="457"/>
        <v/>
      </c>
      <c r="S2693" s="52" t="str">
        <f t="shared" si="465"/>
        <v/>
      </c>
      <c r="T2693" s="81" t="str">
        <f t="shared" si="458"/>
        <v/>
      </c>
      <c r="U2693" s="53" t="str">
        <f>IF(S2693="","",COUNTIF($S$7:S2693,"該当２"))</f>
        <v/>
      </c>
      <c r="V2693" s="56" t="str">
        <f t="shared" si="459"/>
        <v/>
      </c>
      <c r="W2693" s="81" t="str">
        <f t="shared" si="460"/>
        <v/>
      </c>
      <c r="X2693" s="53" t="str">
        <f>IF(V2693="","",COUNTIF($V$7:V2693,"該当３"))</f>
        <v/>
      </c>
    </row>
    <row r="2694" spans="1:24">
      <c r="A2694" s="4">
        <v>2021402007</v>
      </c>
      <c r="B2694" s="237">
        <v>20</v>
      </c>
      <c r="C2694" s="238">
        <v>214</v>
      </c>
      <c r="D2694" s="239">
        <v>2</v>
      </c>
      <c r="E2694" s="238">
        <v>7</v>
      </c>
      <c r="F2694" s="7" t="s">
        <v>511</v>
      </c>
      <c r="G2694" s="7" t="s">
        <v>2591</v>
      </c>
      <c r="H2694" s="7" t="s">
        <v>2596</v>
      </c>
      <c r="I2694" s="7" t="s">
        <v>2602</v>
      </c>
      <c r="K2694" s="52" t="str">
        <f t="shared" si="461"/>
        <v/>
      </c>
      <c r="L2694" s="81" t="str">
        <f t="shared" si="462"/>
        <v/>
      </c>
      <c r="M2694" s="53" t="str">
        <f>IF(K2694="","",COUNTIF($K$7:K2694,"ﾘｽﾄ１"))</f>
        <v/>
      </c>
      <c r="N2694" s="53" t="str">
        <f t="shared" si="463"/>
        <v/>
      </c>
      <c r="O2694" s="54" t="str">
        <f t="shared" si="464"/>
        <v/>
      </c>
      <c r="P2694" s="53" t="str">
        <f t="shared" si="455"/>
        <v/>
      </c>
      <c r="Q2694" s="52" t="str">
        <f t="shared" si="456"/>
        <v/>
      </c>
      <c r="R2694" s="55" t="str">
        <f t="shared" si="457"/>
        <v/>
      </c>
      <c r="S2694" s="52" t="str">
        <f t="shared" si="465"/>
        <v/>
      </c>
      <c r="T2694" s="81" t="str">
        <f t="shared" si="458"/>
        <v/>
      </c>
      <c r="U2694" s="53" t="str">
        <f>IF(S2694="","",COUNTIF($S$7:S2694,"該当２"))</f>
        <v/>
      </c>
      <c r="V2694" s="56" t="str">
        <f t="shared" si="459"/>
        <v/>
      </c>
      <c r="W2694" s="81" t="str">
        <f t="shared" si="460"/>
        <v/>
      </c>
      <c r="X2694" s="53" t="str">
        <f>IF(V2694="","",COUNTIF($V$7:V2694,"該当３"))</f>
        <v/>
      </c>
    </row>
    <row r="2695" spans="1:24">
      <c r="A2695" s="4">
        <v>2021402008</v>
      </c>
      <c r="B2695" s="237">
        <v>20</v>
      </c>
      <c r="C2695" s="238">
        <v>214</v>
      </c>
      <c r="D2695" s="239">
        <v>2</v>
      </c>
      <c r="E2695" s="238">
        <v>8</v>
      </c>
      <c r="F2695" s="7" t="s">
        <v>511</v>
      </c>
      <c r="G2695" s="7" t="s">
        <v>2591</v>
      </c>
      <c r="H2695" s="7" t="s">
        <v>2596</v>
      </c>
      <c r="I2695" s="7" t="s">
        <v>313</v>
      </c>
      <c r="K2695" s="52" t="str">
        <f t="shared" si="461"/>
        <v/>
      </c>
      <c r="L2695" s="81" t="str">
        <f t="shared" si="462"/>
        <v/>
      </c>
      <c r="M2695" s="53" t="str">
        <f>IF(K2695="","",COUNTIF($K$7:K2695,"ﾘｽﾄ１"))</f>
        <v/>
      </c>
      <c r="N2695" s="53" t="str">
        <f t="shared" si="463"/>
        <v/>
      </c>
      <c r="O2695" s="54" t="str">
        <f t="shared" si="464"/>
        <v/>
      </c>
      <c r="P2695" s="53" t="str">
        <f t="shared" si="455"/>
        <v/>
      </c>
      <c r="Q2695" s="52" t="str">
        <f t="shared" si="456"/>
        <v/>
      </c>
      <c r="R2695" s="55" t="str">
        <f t="shared" si="457"/>
        <v/>
      </c>
      <c r="S2695" s="52" t="str">
        <f t="shared" si="465"/>
        <v/>
      </c>
      <c r="T2695" s="81" t="str">
        <f t="shared" si="458"/>
        <v/>
      </c>
      <c r="U2695" s="53" t="str">
        <f>IF(S2695="","",COUNTIF($S$7:S2695,"該当２"))</f>
        <v/>
      </c>
      <c r="V2695" s="56" t="str">
        <f t="shared" si="459"/>
        <v/>
      </c>
      <c r="W2695" s="81" t="str">
        <f t="shared" si="460"/>
        <v/>
      </c>
      <c r="X2695" s="53" t="str">
        <f>IF(V2695="","",COUNTIF($V$7:V2695,"該当３"))</f>
        <v/>
      </c>
    </row>
    <row r="2696" spans="1:24">
      <c r="A2696" s="4">
        <v>2021402009</v>
      </c>
      <c r="B2696" s="237">
        <v>20</v>
      </c>
      <c r="C2696" s="238">
        <v>214</v>
      </c>
      <c r="D2696" s="239">
        <v>2</v>
      </c>
      <c r="E2696" s="238">
        <v>9</v>
      </c>
      <c r="F2696" s="7" t="s">
        <v>511</v>
      </c>
      <c r="G2696" s="7" t="s">
        <v>2591</v>
      </c>
      <c r="H2696" s="7" t="s">
        <v>2596</v>
      </c>
      <c r="I2696" s="7" t="s">
        <v>2603</v>
      </c>
      <c r="K2696" s="52" t="str">
        <f t="shared" si="461"/>
        <v/>
      </c>
      <c r="L2696" s="81" t="str">
        <f t="shared" si="462"/>
        <v/>
      </c>
      <c r="M2696" s="53" t="str">
        <f>IF(K2696="","",COUNTIF($K$7:K2696,"ﾘｽﾄ１"))</f>
        <v/>
      </c>
      <c r="N2696" s="53" t="str">
        <f t="shared" si="463"/>
        <v/>
      </c>
      <c r="O2696" s="54" t="str">
        <f t="shared" si="464"/>
        <v/>
      </c>
      <c r="P2696" s="53" t="str">
        <f t="shared" si="455"/>
        <v/>
      </c>
      <c r="Q2696" s="52" t="str">
        <f t="shared" si="456"/>
        <v/>
      </c>
      <c r="R2696" s="55" t="str">
        <f t="shared" si="457"/>
        <v/>
      </c>
      <c r="S2696" s="52" t="str">
        <f t="shared" si="465"/>
        <v/>
      </c>
      <c r="T2696" s="81" t="str">
        <f t="shared" si="458"/>
        <v/>
      </c>
      <c r="U2696" s="53" t="str">
        <f>IF(S2696="","",COUNTIF($S$7:S2696,"該当２"))</f>
        <v/>
      </c>
      <c r="V2696" s="56" t="str">
        <f t="shared" si="459"/>
        <v/>
      </c>
      <c r="W2696" s="81" t="str">
        <f t="shared" si="460"/>
        <v/>
      </c>
      <c r="X2696" s="53" t="str">
        <f>IF(V2696="","",COUNTIF($V$7:V2696,"該当３"))</f>
        <v/>
      </c>
    </row>
    <row r="2697" spans="1:24">
      <c r="A2697" s="4">
        <v>2021402010</v>
      </c>
      <c r="B2697" s="237">
        <v>20</v>
      </c>
      <c r="C2697" s="238">
        <v>214</v>
      </c>
      <c r="D2697" s="239">
        <v>2</v>
      </c>
      <c r="E2697" s="238">
        <v>10</v>
      </c>
      <c r="F2697" s="7" t="s">
        <v>511</v>
      </c>
      <c r="G2697" s="7" t="s">
        <v>2591</v>
      </c>
      <c r="H2697" s="7" t="s">
        <v>2596</v>
      </c>
      <c r="I2697" s="7" t="s">
        <v>2604</v>
      </c>
      <c r="K2697" s="52" t="str">
        <f t="shared" si="461"/>
        <v/>
      </c>
      <c r="L2697" s="81" t="str">
        <f t="shared" si="462"/>
        <v/>
      </c>
      <c r="M2697" s="53" t="str">
        <f>IF(K2697="","",COUNTIF($K$7:K2697,"ﾘｽﾄ１"))</f>
        <v/>
      </c>
      <c r="N2697" s="53" t="str">
        <f t="shared" si="463"/>
        <v/>
      </c>
      <c r="O2697" s="54" t="str">
        <f t="shared" si="464"/>
        <v/>
      </c>
      <c r="P2697" s="53" t="str">
        <f t="shared" si="455"/>
        <v/>
      </c>
      <c r="Q2697" s="52" t="str">
        <f t="shared" si="456"/>
        <v/>
      </c>
      <c r="R2697" s="55" t="str">
        <f t="shared" si="457"/>
        <v/>
      </c>
      <c r="S2697" s="52" t="str">
        <f t="shared" si="465"/>
        <v/>
      </c>
      <c r="T2697" s="81" t="str">
        <f t="shared" si="458"/>
        <v/>
      </c>
      <c r="U2697" s="53" t="str">
        <f>IF(S2697="","",COUNTIF($S$7:S2697,"該当２"))</f>
        <v/>
      </c>
      <c r="V2697" s="56" t="str">
        <f t="shared" si="459"/>
        <v/>
      </c>
      <c r="W2697" s="81" t="str">
        <f t="shared" si="460"/>
        <v/>
      </c>
      <c r="X2697" s="53" t="str">
        <f>IF(V2697="","",COUNTIF($V$7:V2697,"該当３"))</f>
        <v/>
      </c>
    </row>
    <row r="2698" spans="1:24">
      <c r="A2698" s="4">
        <v>2021403000</v>
      </c>
      <c r="B2698" s="237">
        <v>20</v>
      </c>
      <c r="C2698" s="238">
        <v>214</v>
      </c>
      <c r="D2698" s="239">
        <v>3</v>
      </c>
      <c r="E2698" s="238">
        <v>0</v>
      </c>
      <c r="F2698" s="7" t="s">
        <v>511</v>
      </c>
      <c r="G2698" s="7" t="s">
        <v>2591</v>
      </c>
      <c r="H2698" s="7" t="s">
        <v>296</v>
      </c>
      <c r="K2698" s="52" t="str">
        <f t="shared" si="461"/>
        <v/>
      </c>
      <c r="L2698" s="81" t="str">
        <f t="shared" si="462"/>
        <v/>
      </c>
      <c r="M2698" s="53" t="str">
        <f>IF(K2698="","",COUNTIF($K$7:K2698,"ﾘｽﾄ１"))</f>
        <v/>
      </c>
      <c r="N2698" s="53" t="str">
        <f t="shared" si="463"/>
        <v/>
      </c>
      <c r="O2698" s="54" t="str">
        <f t="shared" si="464"/>
        <v/>
      </c>
      <c r="P2698" s="53" t="str">
        <f t="shared" ref="P2698:P2761" si="466">IF(O2698="該当１",G2698,"")</f>
        <v/>
      </c>
      <c r="Q2698" s="52" t="str">
        <f t="shared" ref="Q2698:Q2761" si="467">IF(O2698="該当１","ﾘｽﾄ2","")</f>
        <v/>
      </c>
      <c r="R2698" s="55" t="str">
        <f t="shared" ref="R2698:R2761" si="468">IF(Q2698="ﾘｽﾄ2",H2698,"")</f>
        <v/>
      </c>
      <c r="S2698" s="52" t="str">
        <f t="shared" si="465"/>
        <v/>
      </c>
      <c r="T2698" s="81" t="str">
        <f t="shared" ref="T2698:T2761" si="469">IF(S2698="該当２",H2698,"")</f>
        <v/>
      </c>
      <c r="U2698" s="53" t="str">
        <f>IF(S2698="","",COUNTIF($S$7:S2698,"該当２"))</f>
        <v/>
      </c>
      <c r="V2698" s="56" t="str">
        <f t="shared" ref="V2698:V2761" si="470">IF(AND($S$2=H2698,E2698&gt;0,E2698&lt;998),"該当３","")</f>
        <v/>
      </c>
      <c r="W2698" s="81" t="str">
        <f t="shared" ref="W2698:W2761" si="471">IF(V2698="該当３",I2698,"")</f>
        <v/>
      </c>
      <c r="X2698" s="53" t="str">
        <f>IF(V2698="","",COUNTIF($V$7:V2698,"該当３"))</f>
        <v/>
      </c>
    </row>
    <row r="2699" spans="1:24">
      <c r="A2699" s="4">
        <v>2021403001</v>
      </c>
      <c r="B2699" s="237">
        <v>20</v>
      </c>
      <c r="C2699" s="238">
        <v>214</v>
      </c>
      <c r="D2699" s="239">
        <v>3</v>
      </c>
      <c r="E2699" s="238">
        <v>1</v>
      </c>
      <c r="F2699" s="7" t="s">
        <v>511</v>
      </c>
      <c r="G2699" s="7" t="s">
        <v>2591</v>
      </c>
      <c r="H2699" s="7" t="s">
        <v>296</v>
      </c>
      <c r="I2699" s="7" t="s">
        <v>2605</v>
      </c>
      <c r="K2699" s="52" t="str">
        <f t="shared" ref="K2699:K2762" si="472">IF(AND($C2699&gt;0,$H2699=""),"ﾘｽﾄ１","")</f>
        <v/>
      </c>
      <c r="L2699" s="81" t="str">
        <f t="shared" ref="L2699:L2762" si="473">IF(K2699="ﾘｽﾄ１",G2699,"")</f>
        <v/>
      </c>
      <c r="M2699" s="53" t="str">
        <f>IF(K2699="","",COUNTIF($K$7:K2699,"ﾘｽﾄ１"))</f>
        <v/>
      </c>
      <c r="N2699" s="53" t="str">
        <f t="shared" ref="N2699:N2762" si="474">IF(AND(D2699=0,E2699&gt;0),"同一区","")</f>
        <v/>
      </c>
      <c r="O2699" s="54" t="str">
        <f t="shared" ref="O2699:O2762" si="475">IF(AND(EXACT($K$2,G2699),H2699&gt;0),"該当１","")</f>
        <v/>
      </c>
      <c r="P2699" s="53" t="str">
        <f t="shared" si="466"/>
        <v/>
      </c>
      <c r="Q2699" s="52" t="str">
        <f t="shared" si="467"/>
        <v/>
      </c>
      <c r="R2699" s="55" t="str">
        <f t="shared" si="468"/>
        <v/>
      </c>
      <c r="S2699" s="52" t="str">
        <f t="shared" ref="S2699:S2762" si="476">IF(AND(Q2699="ﾘｽﾄ2",OR(I2699=0,AND(N2699="同一区",E2699=1))),"該当２","")</f>
        <v/>
      </c>
      <c r="T2699" s="81" t="str">
        <f t="shared" si="469"/>
        <v/>
      </c>
      <c r="U2699" s="53" t="str">
        <f>IF(S2699="","",COUNTIF($S$7:S2699,"該当２"))</f>
        <v/>
      </c>
      <c r="V2699" s="56" t="str">
        <f t="shared" si="470"/>
        <v/>
      </c>
      <c r="W2699" s="81" t="str">
        <f t="shared" si="471"/>
        <v/>
      </c>
      <c r="X2699" s="53" t="str">
        <f>IF(V2699="","",COUNTIF($V$7:V2699,"該当３"))</f>
        <v/>
      </c>
    </row>
    <row r="2700" spans="1:24">
      <c r="A2700" s="4">
        <v>2021403002</v>
      </c>
      <c r="B2700" s="237">
        <v>20</v>
      </c>
      <c r="C2700" s="238">
        <v>214</v>
      </c>
      <c r="D2700" s="239">
        <v>3</v>
      </c>
      <c r="E2700" s="238">
        <v>2</v>
      </c>
      <c r="F2700" s="7" t="s">
        <v>511</v>
      </c>
      <c r="G2700" s="7" t="s">
        <v>2591</v>
      </c>
      <c r="H2700" s="7" t="s">
        <v>296</v>
      </c>
      <c r="I2700" s="7" t="s">
        <v>2606</v>
      </c>
      <c r="K2700" s="52" t="str">
        <f t="shared" si="472"/>
        <v/>
      </c>
      <c r="L2700" s="81" t="str">
        <f t="shared" si="473"/>
        <v/>
      </c>
      <c r="M2700" s="53" t="str">
        <f>IF(K2700="","",COUNTIF($K$7:K2700,"ﾘｽﾄ１"))</f>
        <v/>
      </c>
      <c r="N2700" s="53" t="str">
        <f t="shared" si="474"/>
        <v/>
      </c>
      <c r="O2700" s="54" t="str">
        <f t="shared" si="475"/>
        <v/>
      </c>
      <c r="P2700" s="53" t="str">
        <f t="shared" si="466"/>
        <v/>
      </c>
      <c r="Q2700" s="52" t="str">
        <f t="shared" si="467"/>
        <v/>
      </c>
      <c r="R2700" s="55" t="str">
        <f t="shared" si="468"/>
        <v/>
      </c>
      <c r="S2700" s="52" t="str">
        <f t="shared" si="476"/>
        <v/>
      </c>
      <c r="T2700" s="81" t="str">
        <f t="shared" si="469"/>
        <v/>
      </c>
      <c r="U2700" s="53" t="str">
        <f>IF(S2700="","",COUNTIF($S$7:S2700,"該当２"))</f>
        <v/>
      </c>
      <c r="V2700" s="56" t="str">
        <f t="shared" si="470"/>
        <v/>
      </c>
      <c r="W2700" s="81" t="str">
        <f t="shared" si="471"/>
        <v/>
      </c>
      <c r="X2700" s="53" t="str">
        <f>IF(V2700="","",COUNTIF($V$7:V2700,"該当３"))</f>
        <v/>
      </c>
    </row>
    <row r="2701" spans="1:24">
      <c r="A2701" s="4">
        <v>2021403003</v>
      </c>
      <c r="B2701" s="237">
        <v>20</v>
      </c>
      <c r="C2701" s="238">
        <v>214</v>
      </c>
      <c r="D2701" s="239">
        <v>3</v>
      </c>
      <c r="E2701" s="238">
        <v>3</v>
      </c>
      <c r="F2701" s="7" t="s">
        <v>511</v>
      </c>
      <c r="G2701" s="7" t="s">
        <v>2591</v>
      </c>
      <c r="H2701" s="7" t="s">
        <v>296</v>
      </c>
      <c r="I2701" s="7" t="s">
        <v>2607</v>
      </c>
      <c r="K2701" s="52" t="str">
        <f t="shared" si="472"/>
        <v/>
      </c>
      <c r="L2701" s="81" t="str">
        <f t="shared" si="473"/>
        <v/>
      </c>
      <c r="M2701" s="53" t="str">
        <f>IF(K2701="","",COUNTIF($K$7:K2701,"ﾘｽﾄ１"))</f>
        <v/>
      </c>
      <c r="N2701" s="53" t="str">
        <f t="shared" si="474"/>
        <v/>
      </c>
      <c r="O2701" s="54" t="str">
        <f t="shared" si="475"/>
        <v/>
      </c>
      <c r="P2701" s="53" t="str">
        <f t="shared" si="466"/>
        <v/>
      </c>
      <c r="Q2701" s="52" t="str">
        <f t="shared" si="467"/>
        <v/>
      </c>
      <c r="R2701" s="55" t="str">
        <f t="shared" si="468"/>
        <v/>
      </c>
      <c r="S2701" s="52" t="str">
        <f t="shared" si="476"/>
        <v/>
      </c>
      <c r="T2701" s="81" t="str">
        <f t="shared" si="469"/>
        <v/>
      </c>
      <c r="U2701" s="53" t="str">
        <f>IF(S2701="","",COUNTIF($S$7:S2701,"該当２"))</f>
        <v/>
      </c>
      <c r="V2701" s="56" t="str">
        <f t="shared" si="470"/>
        <v/>
      </c>
      <c r="W2701" s="81" t="str">
        <f t="shared" si="471"/>
        <v/>
      </c>
      <c r="X2701" s="53" t="str">
        <f>IF(V2701="","",COUNTIF($V$7:V2701,"該当３"))</f>
        <v/>
      </c>
    </row>
    <row r="2702" spans="1:24">
      <c r="A2702" s="4">
        <v>2021403004</v>
      </c>
      <c r="B2702" s="237">
        <v>20</v>
      </c>
      <c r="C2702" s="238">
        <v>214</v>
      </c>
      <c r="D2702" s="239">
        <v>3</v>
      </c>
      <c r="E2702" s="238">
        <v>4</v>
      </c>
      <c r="F2702" s="7" t="s">
        <v>511</v>
      </c>
      <c r="G2702" s="7" t="s">
        <v>2591</v>
      </c>
      <c r="H2702" s="7" t="s">
        <v>296</v>
      </c>
      <c r="I2702" s="7" t="s">
        <v>2608</v>
      </c>
      <c r="K2702" s="52" t="str">
        <f t="shared" si="472"/>
        <v/>
      </c>
      <c r="L2702" s="81" t="str">
        <f t="shared" si="473"/>
        <v/>
      </c>
      <c r="M2702" s="53" t="str">
        <f>IF(K2702="","",COUNTIF($K$7:K2702,"ﾘｽﾄ１"))</f>
        <v/>
      </c>
      <c r="N2702" s="53" t="str">
        <f t="shared" si="474"/>
        <v/>
      </c>
      <c r="O2702" s="54" t="str">
        <f t="shared" si="475"/>
        <v/>
      </c>
      <c r="P2702" s="53" t="str">
        <f t="shared" si="466"/>
        <v/>
      </c>
      <c r="Q2702" s="52" t="str">
        <f t="shared" si="467"/>
        <v/>
      </c>
      <c r="R2702" s="55" t="str">
        <f t="shared" si="468"/>
        <v/>
      </c>
      <c r="S2702" s="52" t="str">
        <f t="shared" si="476"/>
        <v/>
      </c>
      <c r="T2702" s="81" t="str">
        <f t="shared" si="469"/>
        <v/>
      </c>
      <c r="U2702" s="53" t="str">
        <f>IF(S2702="","",COUNTIF($S$7:S2702,"該当２"))</f>
        <v/>
      </c>
      <c r="V2702" s="56" t="str">
        <f t="shared" si="470"/>
        <v/>
      </c>
      <c r="W2702" s="81" t="str">
        <f t="shared" si="471"/>
        <v/>
      </c>
      <c r="X2702" s="53" t="str">
        <f>IF(V2702="","",COUNTIF($V$7:V2702,"該当３"))</f>
        <v/>
      </c>
    </row>
    <row r="2703" spans="1:24">
      <c r="A2703" s="4">
        <v>2021404000</v>
      </c>
      <c r="B2703" s="237">
        <v>20</v>
      </c>
      <c r="C2703" s="238">
        <v>214</v>
      </c>
      <c r="D2703" s="239">
        <v>4</v>
      </c>
      <c r="E2703" s="238">
        <v>0</v>
      </c>
      <c r="F2703" s="7" t="s">
        <v>511</v>
      </c>
      <c r="G2703" s="7" t="s">
        <v>2591</v>
      </c>
      <c r="H2703" s="7" t="s">
        <v>2609</v>
      </c>
      <c r="K2703" s="52" t="str">
        <f t="shared" si="472"/>
        <v/>
      </c>
      <c r="L2703" s="81" t="str">
        <f t="shared" si="473"/>
        <v/>
      </c>
      <c r="M2703" s="53" t="str">
        <f>IF(K2703="","",COUNTIF($K$7:K2703,"ﾘｽﾄ１"))</f>
        <v/>
      </c>
      <c r="N2703" s="53" t="str">
        <f t="shared" si="474"/>
        <v/>
      </c>
      <c r="O2703" s="54" t="str">
        <f t="shared" si="475"/>
        <v/>
      </c>
      <c r="P2703" s="53" t="str">
        <f t="shared" si="466"/>
        <v/>
      </c>
      <c r="Q2703" s="52" t="str">
        <f t="shared" si="467"/>
        <v/>
      </c>
      <c r="R2703" s="55" t="str">
        <f t="shared" si="468"/>
        <v/>
      </c>
      <c r="S2703" s="52" t="str">
        <f t="shared" si="476"/>
        <v/>
      </c>
      <c r="T2703" s="81" t="str">
        <f t="shared" si="469"/>
        <v/>
      </c>
      <c r="U2703" s="53" t="str">
        <f>IF(S2703="","",COUNTIF($S$7:S2703,"該当２"))</f>
        <v/>
      </c>
      <c r="V2703" s="56" t="str">
        <f t="shared" si="470"/>
        <v/>
      </c>
      <c r="W2703" s="81" t="str">
        <f t="shared" si="471"/>
        <v/>
      </c>
      <c r="X2703" s="53" t="str">
        <f>IF(V2703="","",COUNTIF($V$7:V2703,"該当３"))</f>
        <v/>
      </c>
    </row>
    <row r="2704" spans="1:24">
      <c r="A2704" s="4">
        <v>2021404001</v>
      </c>
      <c r="B2704" s="237">
        <v>20</v>
      </c>
      <c r="C2704" s="238">
        <v>214</v>
      </c>
      <c r="D2704" s="239">
        <v>4</v>
      </c>
      <c r="E2704" s="238">
        <v>1</v>
      </c>
      <c r="F2704" s="7" t="s">
        <v>511</v>
      </c>
      <c r="G2704" s="7" t="s">
        <v>2591</v>
      </c>
      <c r="H2704" s="7" t="s">
        <v>2609</v>
      </c>
      <c r="I2704" s="7" t="s">
        <v>2610</v>
      </c>
      <c r="K2704" s="52" t="str">
        <f t="shared" si="472"/>
        <v/>
      </c>
      <c r="L2704" s="81" t="str">
        <f t="shared" si="473"/>
        <v/>
      </c>
      <c r="M2704" s="53" t="str">
        <f>IF(K2704="","",COUNTIF($K$7:K2704,"ﾘｽﾄ１"))</f>
        <v/>
      </c>
      <c r="N2704" s="53" t="str">
        <f t="shared" si="474"/>
        <v/>
      </c>
      <c r="O2704" s="54" t="str">
        <f t="shared" si="475"/>
        <v/>
      </c>
      <c r="P2704" s="53" t="str">
        <f t="shared" si="466"/>
        <v/>
      </c>
      <c r="Q2704" s="52" t="str">
        <f t="shared" si="467"/>
        <v/>
      </c>
      <c r="R2704" s="55" t="str">
        <f t="shared" si="468"/>
        <v/>
      </c>
      <c r="S2704" s="52" t="str">
        <f t="shared" si="476"/>
        <v/>
      </c>
      <c r="T2704" s="81" t="str">
        <f t="shared" si="469"/>
        <v/>
      </c>
      <c r="U2704" s="53" t="str">
        <f>IF(S2704="","",COUNTIF($S$7:S2704,"該当２"))</f>
        <v/>
      </c>
      <c r="V2704" s="56" t="str">
        <f t="shared" si="470"/>
        <v/>
      </c>
      <c r="W2704" s="81" t="str">
        <f t="shared" si="471"/>
        <v/>
      </c>
      <c r="X2704" s="53" t="str">
        <f>IF(V2704="","",COUNTIF($V$7:V2704,"該当３"))</f>
        <v/>
      </c>
    </row>
    <row r="2705" spans="1:24">
      <c r="A2705" s="4">
        <v>2021404002</v>
      </c>
      <c r="B2705" s="237">
        <v>20</v>
      </c>
      <c r="C2705" s="238">
        <v>214</v>
      </c>
      <c r="D2705" s="239">
        <v>4</v>
      </c>
      <c r="E2705" s="238">
        <v>2</v>
      </c>
      <c r="F2705" s="7" t="s">
        <v>511</v>
      </c>
      <c r="G2705" s="7" t="s">
        <v>2591</v>
      </c>
      <c r="H2705" s="7" t="s">
        <v>2609</v>
      </c>
      <c r="I2705" s="7" t="s">
        <v>2611</v>
      </c>
      <c r="K2705" s="52" t="str">
        <f t="shared" si="472"/>
        <v/>
      </c>
      <c r="L2705" s="81" t="str">
        <f t="shared" si="473"/>
        <v/>
      </c>
      <c r="M2705" s="53" t="str">
        <f>IF(K2705="","",COUNTIF($K$7:K2705,"ﾘｽﾄ１"))</f>
        <v/>
      </c>
      <c r="N2705" s="53" t="str">
        <f t="shared" si="474"/>
        <v/>
      </c>
      <c r="O2705" s="54" t="str">
        <f t="shared" si="475"/>
        <v/>
      </c>
      <c r="P2705" s="53" t="str">
        <f t="shared" si="466"/>
        <v/>
      </c>
      <c r="Q2705" s="52" t="str">
        <f t="shared" si="467"/>
        <v/>
      </c>
      <c r="R2705" s="55" t="str">
        <f t="shared" si="468"/>
        <v/>
      </c>
      <c r="S2705" s="52" t="str">
        <f t="shared" si="476"/>
        <v/>
      </c>
      <c r="T2705" s="81" t="str">
        <f t="shared" si="469"/>
        <v/>
      </c>
      <c r="U2705" s="53" t="str">
        <f>IF(S2705="","",COUNTIF($S$7:S2705,"該当２"))</f>
        <v/>
      </c>
      <c r="V2705" s="56" t="str">
        <f t="shared" si="470"/>
        <v/>
      </c>
      <c r="W2705" s="81" t="str">
        <f t="shared" si="471"/>
        <v/>
      </c>
      <c r="X2705" s="53" t="str">
        <f>IF(V2705="","",COUNTIF($V$7:V2705,"該当３"))</f>
        <v/>
      </c>
    </row>
    <row r="2706" spans="1:24">
      <c r="A2706" s="4">
        <v>2021404003</v>
      </c>
      <c r="B2706" s="237">
        <v>20</v>
      </c>
      <c r="C2706" s="238">
        <v>214</v>
      </c>
      <c r="D2706" s="239">
        <v>4</v>
      </c>
      <c r="E2706" s="238">
        <v>3</v>
      </c>
      <c r="F2706" s="7" t="s">
        <v>511</v>
      </c>
      <c r="G2706" s="7" t="s">
        <v>2591</v>
      </c>
      <c r="H2706" s="7" t="s">
        <v>2609</v>
      </c>
      <c r="I2706" s="7" t="s">
        <v>2612</v>
      </c>
      <c r="K2706" s="52" t="str">
        <f t="shared" si="472"/>
        <v/>
      </c>
      <c r="L2706" s="81" t="str">
        <f t="shared" si="473"/>
        <v/>
      </c>
      <c r="M2706" s="53" t="str">
        <f>IF(K2706="","",COUNTIF($K$7:K2706,"ﾘｽﾄ１"))</f>
        <v/>
      </c>
      <c r="N2706" s="53" t="str">
        <f t="shared" si="474"/>
        <v/>
      </c>
      <c r="O2706" s="54" t="str">
        <f t="shared" si="475"/>
        <v/>
      </c>
      <c r="P2706" s="53" t="str">
        <f t="shared" si="466"/>
        <v/>
      </c>
      <c r="Q2706" s="52" t="str">
        <f t="shared" si="467"/>
        <v/>
      </c>
      <c r="R2706" s="55" t="str">
        <f t="shared" si="468"/>
        <v/>
      </c>
      <c r="S2706" s="52" t="str">
        <f t="shared" si="476"/>
        <v/>
      </c>
      <c r="T2706" s="81" t="str">
        <f t="shared" si="469"/>
        <v/>
      </c>
      <c r="U2706" s="53" t="str">
        <f>IF(S2706="","",COUNTIF($S$7:S2706,"該当２"))</f>
        <v/>
      </c>
      <c r="V2706" s="56" t="str">
        <f t="shared" si="470"/>
        <v/>
      </c>
      <c r="W2706" s="81" t="str">
        <f t="shared" si="471"/>
        <v/>
      </c>
      <c r="X2706" s="53" t="str">
        <f>IF(V2706="","",COUNTIF($V$7:V2706,"該当３"))</f>
        <v/>
      </c>
    </row>
    <row r="2707" spans="1:24">
      <c r="A2707" s="4">
        <v>2021404004</v>
      </c>
      <c r="B2707" s="237">
        <v>20</v>
      </c>
      <c r="C2707" s="238">
        <v>214</v>
      </c>
      <c r="D2707" s="239">
        <v>4</v>
      </c>
      <c r="E2707" s="238">
        <v>4</v>
      </c>
      <c r="F2707" s="7" t="s">
        <v>511</v>
      </c>
      <c r="G2707" s="7" t="s">
        <v>2591</v>
      </c>
      <c r="H2707" s="7" t="s">
        <v>2609</v>
      </c>
      <c r="I2707" s="7" t="s">
        <v>2613</v>
      </c>
      <c r="K2707" s="52" t="str">
        <f t="shared" si="472"/>
        <v/>
      </c>
      <c r="L2707" s="81" t="str">
        <f t="shared" si="473"/>
        <v/>
      </c>
      <c r="M2707" s="53" t="str">
        <f>IF(K2707="","",COUNTIF($K$7:K2707,"ﾘｽﾄ１"))</f>
        <v/>
      </c>
      <c r="N2707" s="53" t="str">
        <f t="shared" si="474"/>
        <v/>
      </c>
      <c r="O2707" s="54" t="str">
        <f t="shared" si="475"/>
        <v/>
      </c>
      <c r="P2707" s="53" t="str">
        <f t="shared" si="466"/>
        <v/>
      </c>
      <c r="Q2707" s="52" t="str">
        <f t="shared" si="467"/>
        <v/>
      </c>
      <c r="R2707" s="55" t="str">
        <f t="shared" si="468"/>
        <v/>
      </c>
      <c r="S2707" s="52" t="str">
        <f t="shared" si="476"/>
        <v/>
      </c>
      <c r="T2707" s="81" t="str">
        <f t="shared" si="469"/>
        <v/>
      </c>
      <c r="U2707" s="53" t="str">
        <f>IF(S2707="","",COUNTIF($S$7:S2707,"該当２"))</f>
        <v/>
      </c>
      <c r="V2707" s="56" t="str">
        <f t="shared" si="470"/>
        <v/>
      </c>
      <c r="W2707" s="81" t="str">
        <f t="shared" si="471"/>
        <v/>
      </c>
      <c r="X2707" s="53" t="str">
        <f>IF(V2707="","",COUNTIF($V$7:V2707,"該当３"))</f>
        <v/>
      </c>
    </row>
    <row r="2708" spans="1:24">
      <c r="A2708" s="4">
        <v>2021404005</v>
      </c>
      <c r="B2708" s="237">
        <v>20</v>
      </c>
      <c r="C2708" s="238">
        <v>214</v>
      </c>
      <c r="D2708" s="239">
        <v>4</v>
      </c>
      <c r="E2708" s="238">
        <v>5</v>
      </c>
      <c r="F2708" s="7" t="s">
        <v>511</v>
      </c>
      <c r="G2708" s="7" t="s">
        <v>2591</v>
      </c>
      <c r="H2708" s="7" t="s">
        <v>2609</v>
      </c>
      <c r="I2708" s="7" t="s">
        <v>2003</v>
      </c>
      <c r="K2708" s="52" t="str">
        <f t="shared" si="472"/>
        <v/>
      </c>
      <c r="L2708" s="81" t="str">
        <f t="shared" si="473"/>
        <v/>
      </c>
      <c r="M2708" s="53" t="str">
        <f>IF(K2708="","",COUNTIF($K$7:K2708,"ﾘｽﾄ１"))</f>
        <v/>
      </c>
      <c r="N2708" s="53" t="str">
        <f t="shared" si="474"/>
        <v/>
      </c>
      <c r="O2708" s="54" t="str">
        <f t="shared" si="475"/>
        <v/>
      </c>
      <c r="P2708" s="53" t="str">
        <f t="shared" si="466"/>
        <v/>
      </c>
      <c r="Q2708" s="52" t="str">
        <f t="shared" si="467"/>
        <v/>
      </c>
      <c r="R2708" s="55" t="str">
        <f t="shared" si="468"/>
        <v/>
      </c>
      <c r="S2708" s="52" t="str">
        <f t="shared" si="476"/>
        <v/>
      </c>
      <c r="T2708" s="81" t="str">
        <f t="shared" si="469"/>
        <v/>
      </c>
      <c r="U2708" s="53" t="str">
        <f>IF(S2708="","",COUNTIF($S$7:S2708,"該当２"))</f>
        <v/>
      </c>
      <c r="V2708" s="56" t="str">
        <f t="shared" si="470"/>
        <v/>
      </c>
      <c r="W2708" s="81" t="str">
        <f t="shared" si="471"/>
        <v/>
      </c>
      <c r="X2708" s="53" t="str">
        <f>IF(V2708="","",COUNTIF($V$7:V2708,"該当３"))</f>
        <v/>
      </c>
    </row>
    <row r="2709" spans="1:24">
      <c r="A2709" s="4">
        <v>2021404006</v>
      </c>
      <c r="B2709" s="237">
        <v>20</v>
      </c>
      <c r="C2709" s="238">
        <v>214</v>
      </c>
      <c r="D2709" s="239">
        <v>4</v>
      </c>
      <c r="E2709" s="238">
        <v>6</v>
      </c>
      <c r="F2709" s="7" t="s">
        <v>511</v>
      </c>
      <c r="G2709" s="7" t="s">
        <v>2591</v>
      </c>
      <c r="H2709" s="7" t="s">
        <v>2609</v>
      </c>
      <c r="I2709" s="7" t="s">
        <v>2614</v>
      </c>
      <c r="K2709" s="52" t="str">
        <f t="shared" si="472"/>
        <v/>
      </c>
      <c r="L2709" s="81" t="str">
        <f t="shared" si="473"/>
        <v/>
      </c>
      <c r="M2709" s="53" t="str">
        <f>IF(K2709="","",COUNTIF($K$7:K2709,"ﾘｽﾄ１"))</f>
        <v/>
      </c>
      <c r="N2709" s="53" t="str">
        <f t="shared" si="474"/>
        <v/>
      </c>
      <c r="O2709" s="54" t="str">
        <f t="shared" si="475"/>
        <v/>
      </c>
      <c r="P2709" s="53" t="str">
        <f t="shared" si="466"/>
        <v/>
      </c>
      <c r="Q2709" s="52" t="str">
        <f t="shared" si="467"/>
        <v/>
      </c>
      <c r="R2709" s="55" t="str">
        <f t="shared" si="468"/>
        <v/>
      </c>
      <c r="S2709" s="52" t="str">
        <f t="shared" si="476"/>
        <v/>
      </c>
      <c r="T2709" s="81" t="str">
        <f t="shared" si="469"/>
        <v/>
      </c>
      <c r="U2709" s="53" t="str">
        <f>IF(S2709="","",COUNTIF($S$7:S2709,"該当２"))</f>
        <v/>
      </c>
      <c r="V2709" s="56" t="str">
        <f t="shared" si="470"/>
        <v/>
      </c>
      <c r="W2709" s="81" t="str">
        <f t="shared" si="471"/>
        <v/>
      </c>
      <c r="X2709" s="53" t="str">
        <f>IF(V2709="","",COUNTIF($V$7:V2709,"該当３"))</f>
        <v/>
      </c>
    </row>
    <row r="2710" spans="1:24">
      <c r="A2710" s="4">
        <v>2021404007</v>
      </c>
      <c r="B2710" s="237">
        <v>20</v>
      </c>
      <c r="C2710" s="238">
        <v>214</v>
      </c>
      <c r="D2710" s="239">
        <v>4</v>
      </c>
      <c r="E2710" s="238">
        <v>7</v>
      </c>
      <c r="F2710" s="7" t="s">
        <v>511</v>
      </c>
      <c r="G2710" s="7" t="s">
        <v>2591</v>
      </c>
      <c r="H2710" s="7" t="s">
        <v>2609</v>
      </c>
      <c r="I2710" s="7" t="s">
        <v>2615</v>
      </c>
      <c r="K2710" s="52" t="str">
        <f t="shared" si="472"/>
        <v/>
      </c>
      <c r="L2710" s="81" t="str">
        <f t="shared" si="473"/>
        <v/>
      </c>
      <c r="M2710" s="53" t="str">
        <f>IF(K2710="","",COUNTIF($K$7:K2710,"ﾘｽﾄ１"))</f>
        <v/>
      </c>
      <c r="N2710" s="53" t="str">
        <f t="shared" si="474"/>
        <v/>
      </c>
      <c r="O2710" s="54" t="str">
        <f t="shared" si="475"/>
        <v/>
      </c>
      <c r="P2710" s="53" t="str">
        <f t="shared" si="466"/>
        <v/>
      </c>
      <c r="Q2710" s="52" t="str">
        <f t="shared" si="467"/>
        <v/>
      </c>
      <c r="R2710" s="55" t="str">
        <f t="shared" si="468"/>
        <v/>
      </c>
      <c r="S2710" s="52" t="str">
        <f t="shared" si="476"/>
        <v/>
      </c>
      <c r="T2710" s="81" t="str">
        <f t="shared" si="469"/>
        <v/>
      </c>
      <c r="U2710" s="53" t="str">
        <f>IF(S2710="","",COUNTIF($S$7:S2710,"該当２"))</f>
        <v/>
      </c>
      <c r="V2710" s="56" t="str">
        <f t="shared" si="470"/>
        <v/>
      </c>
      <c r="W2710" s="81" t="str">
        <f t="shared" si="471"/>
        <v/>
      </c>
      <c r="X2710" s="53" t="str">
        <f>IF(V2710="","",COUNTIF($V$7:V2710,"該当３"))</f>
        <v/>
      </c>
    </row>
    <row r="2711" spans="1:24">
      <c r="A2711" s="4">
        <v>2021404008</v>
      </c>
      <c r="B2711" s="237">
        <v>20</v>
      </c>
      <c r="C2711" s="238">
        <v>214</v>
      </c>
      <c r="D2711" s="239">
        <v>4</v>
      </c>
      <c r="E2711" s="238">
        <v>8</v>
      </c>
      <c r="F2711" s="7" t="s">
        <v>511</v>
      </c>
      <c r="G2711" s="7" t="s">
        <v>2591</v>
      </c>
      <c r="H2711" s="7" t="s">
        <v>2609</v>
      </c>
      <c r="I2711" s="7" t="s">
        <v>2616</v>
      </c>
      <c r="K2711" s="52" t="str">
        <f t="shared" si="472"/>
        <v/>
      </c>
      <c r="L2711" s="81" t="str">
        <f t="shared" si="473"/>
        <v/>
      </c>
      <c r="M2711" s="53" t="str">
        <f>IF(K2711="","",COUNTIF($K$7:K2711,"ﾘｽﾄ１"))</f>
        <v/>
      </c>
      <c r="N2711" s="53" t="str">
        <f t="shared" si="474"/>
        <v/>
      </c>
      <c r="O2711" s="54" t="str">
        <f t="shared" si="475"/>
        <v/>
      </c>
      <c r="P2711" s="53" t="str">
        <f t="shared" si="466"/>
        <v/>
      </c>
      <c r="Q2711" s="52" t="str">
        <f t="shared" si="467"/>
        <v/>
      </c>
      <c r="R2711" s="55" t="str">
        <f t="shared" si="468"/>
        <v/>
      </c>
      <c r="S2711" s="52" t="str">
        <f t="shared" si="476"/>
        <v/>
      </c>
      <c r="T2711" s="81" t="str">
        <f t="shared" si="469"/>
        <v/>
      </c>
      <c r="U2711" s="53" t="str">
        <f>IF(S2711="","",COUNTIF($S$7:S2711,"該当２"))</f>
        <v/>
      </c>
      <c r="V2711" s="56" t="str">
        <f t="shared" si="470"/>
        <v/>
      </c>
      <c r="W2711" s="81" t="str">
        <f t="shared" si="471"/>
        <v/>
      </c>
      <c r="X2711" s="53" t="str">
        <f>IF(V2711="","",COUNTIF($V$7:V2711,"該当３"))</f>
        <v/>
      </c>
    </row>
    <row r="2712" spans="1:24">
      <c r="A2712" s="4">
        <v>2021404009</v>
      </c>
      <c r="B2712" s="237">
        <v>20</v>
      </c>
      <c r="C2712" s="238">
        <v>214</v>
      </c>
      <c r="D2712" s="239">
        <v>4</v>
      </c>
      <c r="E2712" s="238">
        <v>9</v>
      </c>
      <c r="F2712" s="7" t="s">
        <v>511</v>
      </c>
      <c r="G2712" s="7" t="s">
        <v>2591</v>
      </c>
      <c r="H2712" s="7" t="s">
        <v>2609</v>
      </c>
      <c r="I2712" s="7" t="s">
        <v>2617</v>
      </c>
      <c r="K2712" s="52" t="str">
        <f t="shared" si="472"/>
        <v/>
      </c>
      <c r="L2712" s="81" t="str">
        <f t="shared" si="473"/>
        <v/>
      </c>
      <c r="M2712" s="53" t="str">
        <f>IF(K2712="","",COUNTIF($K$7:K2712,"ﾘｽﾄ１"))</f>
        <v/>
      </c>
      <c r="N2712" s="53" t="str">
        <f t="shared" si="474"/>
        <v/>
      </c>
      <c r="O2712" s="54" t="str">
        <f t="shared" si="475"/>
        <v/>
      </c>
      <c r="P2712" s="53" t="str">
        <f t="shared" si="466"/>
        <v/>
      </c>
      <c r="Q2712" s="52" t="str">
        <f t="shared" si="467"/>
        <v/>
      </c>
      <c r="R2712" s="55" t="str">
        <f t="shared" si="468"/>
        <v/>
      </c>
      <c r="S2712" s="52" t="str">
        <f t="shared" si="476"/>
        <v/>
      </c>
      <c r="T2712" s="81" t="str">
        <f t="shared" si="469"/>
        <v/>
      </c>
      <c r="U2712" s="53" t="str">
        <f>IF(S2712="","",COUNTIF($S$7:S2712,"該当２"))</f>
        <v/>
      </c>
      <c r="V2712" s="56" t="str">
        <f t="shared" si="470"/>
        <v/>
      </c>
      <c r="W2712" s="81" t="str">
        <f t="shared" si="471"/>
        <v/>
      </c>
      <c r="X2712" s="53" t="str">
        <f>IF(V2712="","",COUNTIF($V$7:V2712,"該当３"))</f>
        <v/>
      </c>
    </row>
    <row r="2713" spans="1:24">
      <c r="A2713" s="4">
        <v>2021405000</v>
      </c>
      <c r="B2713" s="237">
        <v>20</v>
      </c>
      <c r="C2713" s="238">
        <v>214</v>
      </c>
      <c r="D2713" s="239">
        <v>5</v>
      </c>
      <c r="E2713" s="238">
        <v>0</v>
      </c>
      <c r="F2713" s="7" t="s">
        <v>511</v>
      </c>
      <c r="G2713" s="7" t="s">
        <v>2591</v>
      </c>
      <c r="H2713" s="7" t="s">
        <v>473</v>
      </c>
      <c r="K2713" s="52" t="str">
        <f t="shared" si="472"/>
        <v/>
      </c>
      <c r="L2713" s="81" t="str">
        <f t="shared" si="473"/>
        <v/>
      </c>
      <c r="M2713" s="53" t="str">
        <f>IF(K2713="","",COUNTIF($K$7:K2713,"ﾘｽﾄ１"))</f>
        <v/>
      </c>
      <c r="N2713" s="53" t="str">
        <f t="shared" si="474"/>
        <v/>
      </c>
      <c r="O2713" s="54" t="str">
        <f t="shared" si="475"/>
        <v/>
      </c>
      <c r="P2713" s="53" t="str">
        <f t="shared" si="466"/>
        <v/>
      </c>
      <c r="Q2713" s="52" t="str">
        <f t="shared" si="467"/>
        <v/>
      </c>
      <c r="R2713" s="55" t="str">
        <f t="shared" si="468"/>
        <v/>
      </c>
      <c r="S2713" s="52" t="str">
        <f t="shared" si="476"/>
        <v/>
      </c>
      <c r="T2713" s="81" t="str">
        <f t="shared" si="469"/>
        <v/>
      </c>
      <c r="U2713" s="53" t="str">
        <f>IF(S2713="","",COUNTIF($S$7:S2713,"該当２"))</f>
        <v/>
      </c>
      <c r="V2713" s="56" t="str">
        <f t="shared" si="470"/>
        <v/>
      </c>
      <c r="W2713" s="81" t="str">
        <f t="shared" si="471"/>
        <v/>
      </c>
      <c r="X2713" s="53" t="str">
        <f>IF(V2713="","",COUNTIF($V$7:V2713,"該当３"))</f>
        <v/>
      </c>
    </row>
    <row r="2714" spans="1:24">
      <c r="A2714" s="4">
        <v>2021405001</v>
      </c>
      <c r="B2714" s="237">
        <v>20</v>
      </c>
      <c r="C2714" s="238">
        <v>214</v>
      </c>
      <c r="D2714" s="239">
        <v>5</v>
      </c>
      <c r="E2714" s="238">
        <v>1</v>
      </c>
      <c r="F2714" s="7" t="s">
        <v>511</v>
      </c>
      <c r="G2714" s="7" t="s">
        <v>2591</v>
      </c>
      <c r="H2714" s="7" t="s">
        <v>473</v>
      </c>
      <c r="I2714" s="7" t="s">
        <v>1195</v>
      </c>
      <c r="K2714" s="52" t="str">
        <f t="shared" si="472"/>
        <v/>
      </c>
      <c r="L2714" s="81" t="str">
        <f t="shared" si="473"/>
        <v/>
      </c>
      <c r="M2714" s="53" t="str">
        <f>IF(K2714="","",COUNTIF($K$7:K2714,"ﾘｽﾄ１"))</f>
        <v/>
      </c>
      <c r="N2714" s="53" t="str">
        <f t="shared" si="474"/>
        <v/>
      </c>
      <c r="O2714" s="54" t="str">
        <f t="shared" si="475"/>
        <v/>
      </c>
      <c r="P2714" s="53" t="str">
        <f t="shared" si="466"/>
        <v/>
      </c>
      <c r="Q2714" s="52" t="str">
        <f t="shared" si="467"/>
        <v/>
      </c>
      <c r="R2714" s="55" t="str">
        <f t="shared" si="468"/>
        <v/>
      </c>
      <c r="S2714" s="52" t="str">
        <f t="shared" si="476"/>
        <v/>
      </c>
      <c r="T2714" s="81" t="str">
        <f t="shared" si="469"/>
        <v/>
      </c>
      <c r="U2714" s="53" t="str">
        <f>IF(S2714="","",COUNTIF($S$7:S2714,"該当２"))</f>
        <v/>
      </c>
      <c r="V2714" s="56" t="str">
        <f t="shared" si="470"/>
        <v/>
      </c>
      <c r="W2714" s="81" t="str">
        <f t="shared" si="471"/>
        <v/>
      </c>
      <c r="X2714" s="53" t="str">
        <f>IF(V2714="","",COUNTIF($V$7:V2714,"該当３"))</f>
        <v/>
      </c>
    </row>
    <row r="2715" spans="1:24">
      <c r="A2715" s="4">
        <v>2021405002</v>
      </c>
      <c r="B2715" s="237">
        <v>20</v>
      </c>
      <c r="C2715" s="238">
        <v>214</v>
      </c>
      <c r="D2715" s="239">
        <v>5</v>
      </c>
      <c r="E2715" s="238">
        <v>2</v>
      </c>
      <c r="F2715" s="7" t="s">
        <v>511</v>
      </c>
      <c r="G2715" s="7" t="s">
        <v>2591</v>
      </c>
      <c r="H2715" s="7" t="s">
        <v>473</v>
      </c>
      <c r="I2715" s="7" t="s">
        <v>474</v>
      </c>
      <c r="K2715" s="52" t="str">
        <f t="shared" si="472"/>
        <v/>
      </c>
      <c r="L2715" s="81" t="str">
        <f t="shared" si="473"/>
        <v/>
      </c>
      <c r="M2715" s="53" t="str">
        <f>IF(K2715="","",COUNTIF($K$7:K2715,"ﾘｽﾄ１"))</f>
        <v/>
      </c>
      <c r="N2715" s="53" t="str">
        <f t="shared" si="474"/>
        <v/>
      </c>
      <c r="O2715" s="54" t="str">
        <f t="shared" si="475"/>
        <v/>
      </c>
      <c r="P2715" s="53" t="str">
        <f t="shared" si="466"/>
        <v/>
      </c>
      <c r="Q2715" s="52" t="str">
        <f t="shared" si="467"/>
        <v/>
      </c>
      <c r="R2715" s="55" t="str">
        <f t="shared" si="468"/>
        <v/>
      </c>
      <c r="S2715" s="52" t="str">
        <f t="shared" si="476"/>
        <v/>
      </c>
      <c r="T2715" s="81" t="str">
        <f t="shared" si="469"/>
        <v/>
      </c>
      <c r="U2715" s="53" t="str">
        <f>IF(S2715="","",COUNTIF($S$7:S2715,"該当２"))</f>
        <v/>
      </c>
      <c r="V2715" s="56" t="str">
        <f t="shared" si="470"/>
        <v/>
      </c>
      <c r="W2715" s="81" t="str">
        <f t="shared" si="471"/>
        <v/>
      </c>
      <c r="X2715" s="53" t="str">
        <f>IF(V2715="","",COUNTIF($V$7:V2715,"該当３"))</f>
        <v/>
      </c>
    </row>
    <row r="2716" spans="1:24">
      <c r="A2716" s="4">
        <v>2021405003</v>
      </c>
      <c r="B2716" s="237">
        <v>20</v>
      </c>
      <c r="C2716" s="238">
        <v>214</v>
      </c>
      <c r="D2716" s="239">
        <v>5</v>
      </c>
      <c r="E2716" s="238">
        <v>3</v>
      </c>
      <c r="F2716" s="7" t="s">
        <v>511</v>
      </c>
      <c r="G2716" s="7" t="s">
        <v>2591</v>
      </c>
      <c r="H2716" s="7" t="s">
        <v>473</v>
      </c>
      <c r="I2716" s="7" t="s">
        <v>2618</v>
      </c>
      <c r="K2716" s="52" t="str">
        <f t="shared" si="472"/>
        <v/>
      </c>
      <c r="L2716" s="81" t="str">
        <f t="shared" si="473"/>
        <v/>
      </c>
      <c r="M2716" s="53" t="str">
        <f>IF(K2716="","",COUNTIF($K$7:K2716,"ﾘｽﾄ１"))</f>
        <v/>
      </c>
      <c r="N2716" s="53" t="str">
        <f t="shared" si="474"/>
        <v/>
      </c>
      <c r="O2716" s="54" t="str">
        <f t="shared" si="475"/>
        <v/>
      </c>
      <c r="P2716" s="53" t="str">
        <f t="shared" si="466"/>
        <v/>
      </c>
      <c r="Q2716" s="52" t="str">
        <f t="shared" si="467"/>
        <v/>
      </c>
      <c r="R2716" s="55" t="str">
        <f t="shared" si="468"/>
        <v/>
      </c>
      <c r="S2716" s="52" t="str">
        <f t="shared" si="476"/>
        <v/>
      </c>
      <c r="T2716" s="81" t="str">
        <f t="shared" si="469"/>
        <v/>
      </c>
      <c r="U2716" s="53" t="str">
        <f>IF(S2716="","",COUNTIF($S$7:S2716,"該当２"))</f>
        <v/>
      </c>
      <c r="V2716" s="56" t="str">
        <f t="shared" si="470"/>
        <v/>
      </c>
      <c r="W2716" s="81" t="str">
        <f t="shared" si="471"/>
        <v/>
      </c>
      <c r="X2716" s="53" t="str">
        <f>IF(V2716="","",COUNTIF($V$7:V2716,"該当３"))</f>
        <v/>
      </c>
    </row>
    <row r="2717" spans="1:24">
      <c r="A2717" s="4">
        <v>2021405004</v>
      </c>
      <c r="B2717" s="237">
        <v>20</v>
      </c>
      <c r="C2717" s="238">
        <v>214</v>
      </c>
      <c r="D2717" s="239">
        <v>5</v>
      </c>
      <c r="E2717" s="238">
        <v>4</v>
      </c>
      <c r="F2717" s="7" t="s">
        <v>511</v>
      </c>
      <c r="G2717" s="7" t="s">
        <v>2591</v>
      </c>
      <c r="H2717" s="7" t="s">
        <v>473</v>
      </c>
      <c r="I2717" s="7" t="s">
        <v>2619</v>
      </c>
      <c r="K2717" s="52" t="str">
        <f t="shared" si="472"/>
        <v/>
      </c>
      <c r="L2717" s="81" t="str">
        <f t="shared" si="473"/>
        <v/>
      </c>
      <c r="M2717" s="53" t="str">
        <f>IF(K2717="","",COUNTIF($K$7:K2717,"ﾘｽﾄ１"))</f>
        <v/>
      </c>
      <c r="N2717" s="53" t="str">
        <f t="shared" si="474"/>
        <v/>
      </c>
      <c r="O2717" s="54" t="str">
        <f t="shared" si="475"/>
        <v/>
      </c>
      <c r="P2717" s="53" t="str">
        <f t="shared" si="466"/>
        <v/>
      </c>
      <c r="Q2717" s="52" t="str">
        <f t="shared" si="467"/>
        <v/>
      </c>
      <c r="R2717" s="55" t="str">
        <f t="shared" si="468"/>
        <v/>
      </c>
      <c r="S2717" s="52" t="str">
        <f t="shared" si="476"/>
        <v/>
      </c>
      <c r="T2717" s="81" t="str">
        <f t="shared" si="469"/>
        <v/>
      </c>
      <c r="U2717" s="53" t="str">
        <f>IF(S2717="","",COUNTIF($S$7:S2717,"該当２"))</f>
        <v/>
      </c>
      <c r="V2717" s="56" t="str">
        <f t="shared" si="470"/>
        <v/>
      </c>
      <c r="W2717" s="81" t="str">
        <f t="shared" si="471"/>
        <v/>
      </c>
      <c r="X2717" s="53" t="str">
        <f>IF(V2717="","",COUNTIF($V$7:V2717,"該当３"))</f>
        <v/>
      </c>
    </row>
    <row r="2718" spans="1:24">
      <c r="A2718" s="4">
        <v>2021405005</v>
      </c>
      <c r="B2718" s="237">
        <v>20</v>
      </c>
      <c r="C2718" s="238">
        <v>214</v>
      </c>
      <c r="D2718" s="239">
        <v>5</v>
      </c>
      <c r="E2718" s="238">
        <v>5</v>
      </c>
      <c r="F2718" s="7" t="s">
        <v>511</v>
      </c>
      <c r="G2718" s="7" t="s">
        <v>2591</v>
      </c>
      <c r="H2718" s="7" t="s">
        <v>473</v>
      </c>
      <c r="I2718" s="7" t="s">
        <v>2620</v>
      </c>
      <c r="K2718" s="52" t="str">
        <f t="shared" si="472"/>
        <v/>
      </c>
      <c r="L2718" s="81" t="str">
        <f t="shared" si="473"/>
        <v/>
      </c>
      <c r="M2718" s="53" t="str">
        <f>IF(K2718="","",COUNTIF($K$7:K2718,"ﾘｽﾄ１"))</f>
        <v/>
      </c>
      <c r="N2718" s="53" t="str">
        <f t="shared" si="474"/>
        <v/>
      </c>
      <c r="O2718" s="54" t="str">
        <f t="shared" si="475"/>
        <v/>
      </c>
      <c r="P2718" s="53" t="str">
        <f t="shared" si="466"/>
        <v/>
      </c>
      <c r="Q2718" s="52" t="str">
        <f t="shared" si="467"/>
        <v/>
      </c>
      <c r="R2718" s="55" t="str">
        <f t="shared" si="468"/>
        <v/>
      </c>
      <c r="S2718" s="52" t="str">
        <f t="shared" si="476"/>
        <v/>
      </c>
      <c r="T2718" s="81" t="str">
        <f t="shared" si="469"/>
        <v/>
      </c>
      <c r="U2718" s="53" t="str">
        <f>IF(S2718="","",COUNTIF($S$7:S2718,"該当２"))</f>
        <v/>
      </c>
      <c r="V2718" s="56" t="str">
        <f t="shared" si="470"/>
        <v/>
      </c>
      <c r="W2718" s="81" t="str">
        <f t="shared" si="471"/>
        <v/>
      </c>
      <c r="X2718" s="53" t="str">
        <f>IF(V2718="","",COUNTIF($V$7:V2718,"該当３"))</f>
        <v/>
      </c>
    </row>
    <row r="2719" spans="1:24">
      <c r="A2719" s="4">
        <v>2021405006</v>
      </c>
      <c r="B2719" s="237">
        <v>20</v>
      </c>
      <c r="C2719" s="238">
        <v>214</v>
      </c>
      <c r="D2719" s="239">
        <v>5</v>
      </c>
      <c r="E2719" s="238">
        <v>6</v>
      </c>
      <c r="F2719" s="7" t="s">
        <v>511</v>
      </c>
      <c r="G2719" s="7" t="s">
        <v>2591</v>
      </c>
      <c r="H2719" s="7" t="s">
        <v>473</v>
      </c>
      <c r="I2719" s="7" t="s">
        <v>424</v>
      </c>
      <c r="K2719" s="52" t="str">
        <f t="shared" si="472"/>
        <v/>
      </c>
      <c r="L2719" s="81" t="str">
        <f t="shared" si="473"/>
        <v/>
      </c>
      <c r="M2719" s="53" t="str">
        <f>IF(K2719="","",COUNTIF($K$7:K2719,"ﾘｽﾄ１"))</f>
        <v/>
      </c>
      <c r="N2719" s="53" t="str">
        <f t="shared" si="474"/>
        <v/>
      </c>
      <c r="O2719" s="54" t="str">
        <f t="shared" si="475"/>
        <v/>
      </c>
      <c r="P2719" s="53" t="str">
        <f t="shared" si="466"/>
        <v/>
      </c>
      <c r="Q2719" s="52" t="str">
        <f t="shared" si="467"/>
        <v/>
      </c>
      <c r="R2719" s="55" t="str">
        <f t="shared" si="468"/>
        <v/>
      </c>
      <c r="S2719" s="52" t="str">
        <f t="shared" si="476"/>
        <v/>
      </c>
      <c r="T2719" s="81" t="str">
        <f t="shared" si="469"/>
        <v/>
      </c>
      <c r="U2719" s="53" t="str">
        <f>IF(S2719="","",COUNTIF($S$7:S2719,"該当２"))</f>
        <v/>
      </c>
      <c r="V2719" s="56" t="str">
        <f t="shared" si="470"/>
        <v/>
      </c>
      <c r="W2719" s="81" t="str">
        <f t="shared" si="471"/>
        <v/>
      </c>
      <c r="X2719" s="53" t="str">
        <f>IF(V2719="","",COUNTIF($V$7:V2719,"該当３"))</f>
        <v/>
      </c>
    </row>
    <row r="2720" spans="1:24">
      <c r="A2720" s="4">
        <v>2021405007</v>
      </c>
      <c r="B2720" s="237">
        <v>20</v>
      </c>
      <c r="C2720" s="238">
        <v>214</v>
      </c>
      <c r="D2720" s="239">
        <v>5</v>
      </c>
      <c r="E2720" s="238">
        <v>7</v>
      </c>
      <c r="F2720" s="7" t="s">
        <v>511</v>
      </c>
      <c r="G2720" s="7" t="s">
        <v>2591</v>
      </c>
      <c r="H2720" s="7" t="s">
        <v>473</v>
      </c>
      <c r="I2720" s="7" t="s">
        <v>2621</v>
      </c>
      <c r="K2720" s="52" t="str">
        <f t="shared" si="472"/>
        <v/>
      </c>
      <c r="L2720" s="81" t="str">
        <f t="shared" si="473"/>
        <v/>
      </c>
      <c r="M2720" s="53" t="str">
        <f>IF(K2720="","",COUNTIF($K$7:K2720,"ﾘｽﾄ１"))</f>
        <v/>
      </c>
      <c r="N2720" s="53" t="str">
        <f t="shared" si="474"/>
        <v/>
      </c>
      <c r="O2720" s="54" t="str">
        <f t="shared" si="475"/>
        <v/>
      </c>
      <c r="P2720" s="53" t="str">
        <f t="shared" si="466"/>
        <v/>
      </c>
      <c r="Q2720" s="52" t="str">
        <f t="shared" si="467"/>
        <v/>
      </c>
      <c r="R2720" s="55" t="str">
        <f t="shared" si="468"/>
        <v/>
      </c>
      <c r="S2720" s="52" t="str">
        <f t="shared" si="476"/>
        <v/>
      </c>
      <c r="T2720" s="81" t="str">
        <f t="shared" si="469"/>
        <v/>
      </c>
      <c r="U2720" s="53" t="str">
        <f>IF(S2720="","",COUNTIF($S$7:S2720,"該当２"))</f>
        <v/>
      </c>
      <c r="V2720" s="56" t="str">
        <f t="shared" si="470"/>
        <v/>
      </c>
      <c r="W2720" s="81" t="str">
        <f t="shared" si="471"/>
        <v/>
      </c>
      <c r="X2720" s="53" t="str">
        <f>IF(V2720="","",COUNTIF($V$7:V2720,"該当３"))</f>
        <v/>
      </c>
    </row>
    <row r="2721" spans="1:24">
      <c r="A2721" s="4">
        <v>2021405008</v>
      </c>
      <c r="B2721" s="237">
        <v>20</v>
      </c>
      <c r="C2721" s="238">
        <v>214</v>
      </c>
      <c r="D2721" s="239">
        <v>5</v>
      </c>
      <c r="E2721" s="238">
        <v>8</v>
      </c>
      <c r="F2721" s="7" t="s">
        <v>511</v>
      </c>
      <c r="G2721" s="7" t="s">
        <v>2591</v>
      </c>
      <c r="H2721" s="7" t="s">
        <v>473</v>
      </c>
      <c r="I2721" s="7" t="s">
        <v>2622</v>
      </c>
      <c r="K2721" s="52" t="str">
        <f t="shared" si="472"/>
        <v/>
      </c>
      <c r="L2721" s="81" t="str">
        <f t="shared" si="473"/>
        <v/>
      </c>
      <c r="M2721" s="53" t="str">
        <f>IF(K2721="","",COUNTIF($K$7:K2721,"ﾘｽﾄ１"))</f>
        <v/>
      </c>
      <c r="N2721" s="53" t="str">
        <f t="shared" si="474"/>
        <v/>
      </c>
      <c r="O2721" s="54" t="str">
        <f t="shared" si="475"/>
        <v/>
      </c>
      <c r="P2721" s="53" t="str">
        <f t="shared" si="466"/>
        <v/>
      </c>
      <c r="Q2721" s="52" t="str">
        <f t="shared" si="467"/>
        <v/>
      </c>
      <c r="R2721" s="55" t="str">
        <f t="shared" si="468"/>
        <v/>
      </c>
      <c r="S2721" s="52" t="str">
        <f t="shared" si="476"/>
        <v/>
      </c>
      <c r="T2721" s="81" t="str">
        <f t="shared" si="469"/>
        <v/>
      </c>
      <c r="U2721" s="53" t="str">
        <f>IF(S2721="","",COUNTIF($S$7:S2721,"該当２"))</f>
        <v/>
      </c>
      <c r="V2721" s="56" t="str">
        <f t="shared" si="470"/>
        <v/>
      </c>
      <c r="W2721" s="81" t="str">
        <f t="shared" si="471"/>
        <v/>
      </c>
      <c r="X2721" s="53" t="str">
        <f>IF(V2721="","",COUNTIF($V$7:V2721,"該当３"))</f>
        <v/>
      </c>
    </row>
    <row r="2722" spans="1:24">
      <c r="A2722" s="4">
        <v>2021405009</v>
      </c>
      <c r="B2722" s="237">
        <v>20</v>
      </c>
      <c r="C2722" s="238">
        <v>214</v>
      </c>
      <c r="D2722" s="239">
        <v>5</v>
      </c>
      <c r="E2722" s="238">
        <v>9</v>
      </c>
      <c r="F2722" s="7" t="s">
        <v>511</v>
      </c>
      <c r="G2722" s="7" t="s">
        <v>2591</v>
      </c>
      <c r="H2722" s="7" t="s">
        <v>473</v>
      </c>
      <c r="I2722" s="7" t="s">
        <v>2623</v>
      </c>
      <c r="K2722" s="52" t="str">
        <f t="shared" si="472"/>
        <v/>
      </c>
      <c r="L2722" s="81" t="str">
        <f t="shared" si="473"/>
        <v/>
      </c>
      <c r="M2722" s="53" t="str">
        <f>IF(K2722="","",COUNTIF($K$7:K2722,"ﾘｽﾄ１"))</f>
        <v/>
      </c>
      <c r="N2722" s="53" t="str">
        <f t="shared" si="474"/>
        <v/>
      </c>
      <c r="O2722" s="54" t="str">
        <f t="shared" si="475"/>
        <v/>
      </c>
      <c r="P2722" s="53" t="str">
        <f t="shared" si="466"/>
        <v/>
      </c>
      <c r="Q2722" s="52" t="str">
        <f t="shared" si="467"/>
        <v/>
      </c>
      <c r="R2722" s="55" t="str">
        <f t="shared" si="468"/>
        <v/>
      </c>
      <c r="S2722" s="52" t="str">
        <f t="shared" si="476"/>
        <v/>
      </c>
      <c r="T2722" s="81" t="str">
        <f t="shared" si="469"/>
        <v/>
      </c>
      <c r="U2722" s="53" t="str">
        <f>IF(S2722="","",COUNTIF($S$7:S2722,"該当２"))</f>
        <v/>
      </c>
      <c r="V2722" s="56" t="str">
        <f t="shared" si="470"/>
        <v/>
      </c>
      <c r="W2722" s="81" t="str">
        <f t="shared" si="471"/>
        <v/>
      </c>
      <c r="X2722" s="53" t="str">
        <f>IF(V2722="","",COUNTIF($V$7:V2722,"該当３"))</f>
        <v/>
      </c>
    </row>
    <row r="2723" spans="1:24">
      <c r="A2723" s="4">
        <v>2021405010</v>
      </c>
      <c r="B2723" s="237">
        <v>20</v>
      </c>
      <c r="C2723" s="238">
        <v>214</v>
      </c>
      <c r="D2723" s="239">
        <v>5</v>
      </c>
      <c r="E2723" s="238">
        <v>10</v>
      </c>
      <c r="F2723" s="7" t="s">
        <v>511</v>
      </c>
      <c r="G2723" s="7" t="s">
        <v>2591</v>
      </c>
      <c r="H2723" s="7" t="s">
        <v>473</v>
      </c>
      <c r="I2723" s="7" t="s">
        <v>2624</v>
      </c>
      <c r="K2723" s="52" t="str">
        <f t="shared" si="472"/>
        <v/>
      </c>
      <c r="L2723" s="81" t="str">
        <f t="shared" si="473"/>
        <v/>
      </c>
      <c r="M2723" s="53" t="str">
        <f>IF(K2723="","",COUNTIF($K$7:K2723,"ﾘｽﾄ１"))</f>
        <v/>
      </c>
      <c r="N2723" s="53" t="str">
        <f t="shared" si="474"/>
        <v/>
      </c>
      <c r="O2723" s="54" t="str">
        <f t="shared" si="475"/>
        <v/>
      </c>
      <c r="P2723" s="53" t="str">
        <f t="shared" si="466"/>
        <v/>
      </c>
      <c r="Q2723" s="52" t="str">
        <f t="shared" si="467"/>
        <v/>
      </c>
      <c r="R2723" s="55" t="str">
        <f t="shared" si="468"/>
        <v/>
      </c>
      <c r="S2723" s="52" t="str">
        <f t="shared" si="476"/>
        <v/>
      </c>
      <c r="T2723" s="81" t="str">
        <f t="shared" si="469"/>
        <v/>
      </c>
      <c r="U2723" s="53" t="str">
        <f>IF(S2723="","",COUNTIF($S$7:S2723,"該当２"))</f>
        <v/>
      </c>
      <c r="V2723" s="56" t="str">
        <f t="shared" si="470"/>
        <v/>
      </c>
      <c r="W2723" s="81" t="str">
        <f t="shared" si="471"/>
        <v/>
      </c>
      <c r="X2723" s="53" t="str">
        <f>IF(V2723="","",COUNTIF($V$7:V2723,"該当３"))</f>
        <v/>
      </c>
    </row>
    <row r="2724" spans="1:24">
      <c r="A2724" s="4">
        <v>2021406000</v>
      </c>
      <c r="B2724" s="237">
        <v>20</v>
      </c>
      <c r="C2724" s="238">
        <v>214</v>
      </c>
      <c r="D2724" s="239">
        <v>6</v>
      </c>
      <c r="E2724" s="238">
        <v>0</v>
      </c>
      <c r="F2724" s="7" t="s">
        <v>511</v>
      </c>
      <c r="G2724" s="7" t="s">
        <v>2591</v>
      </c>
      <c r="H2724" s="7" t="s">
        <v>2625</v>
      </c>
      <c r="K2724" s="52" t="str">
        <f t="shared" si="472"/>
        <v/>
      </c>
      <c r="L2724" s="81" t="str">
        <f t="shared" si="473"/>
        <v/>
      </c>
      <c r="M2724" s="53" t="str">
        <f>IF(K2724="","",COUNTIF($K$7:K2724,"ﾘｽﾄ１"))</f>
        <v/>
      </c>
      <c r="N2724" s="53" t="str">
        <f t="shared" si="474"/>
        <v/>
      </c>
      <c r="O2724" s="54" t="str">
        <f t="shared" si="475"/>
        <v/>
      </c>
      <c r="P2724" s="53" t="str">
        <f t="shared" si="466"/>
        <v/>
      </c>
      <c r="Q2724" s="52" t="str">
        <f t="shared" si="467"/>
        <v/>
      </c>
      <c r="R2724" s="55" t="str">
        <f t="shared" si="468"/>
        <v/>
      </c>
      <c r="S2724" s="52" t="str">
        <f t="shared" si="476"/>
        <v/>
      </c>
      <c r="T2724" s="81" t="str">
        <f t="shared" si="469"/>
        <v/>
      </c>
      <c r="U2724" s="53" t="str">
        <f>IF(S2724="","",COUNTIF($S$7:S2724,"該当２"))</f>
        <v/>
      </c>
      <c r="V2724" s="56" t="str">
        <f t="shared" si="470"/>
        <v/>
      </c>
      <c r="W2724" s="81" t="str">
        <f t="shared" si="471"/>
        <v/>
      </c>
      <c r="X2724" s="53" t="str">
        <f>IF(V2724="","",COUNTIF($V$7:V2724,"該当３"))</f>
        <v/>
      </c>
    </row>
    <row r="2725" spans="1:24">
      <c r="A2725" s="4">
        <v>2021406001</v>
      </c>
      <c r="B2725" s="237">
        <v>20</v>
      </c>
      <c r="C2725" s="238">
        <v>214</v>
      </c>
      <c r="D2725" s="239">
        <v>6</v>
      </c>
      <c r="E2725" s="238">
        <v>1</v>
      </c>
      <c r="F2725" s="7" t="s">
        <v>511</v>
      </c>
      <c r="G2725" s="7" t="s">
        <v>2591</v>
      </c>
      <c r="H2725" s="7" t="s">
        <v>2625</v>
      </c>
      <c r="I2725" s="7" t="s">
        <v>2626</v>
      </c>
      <c r="K2725" s="52" t="str">
        <f t="shared" si="472"/>
        <v/>
      </c>
      <c r="L2725" s="81" t="str">
        <f t="shared" si="473"/>
        <v/>
      </c>
      <c r="M2725" s="53" t="str">
        <f>IF(K2725="","",COUNTIF($K$7:K2725,"ﾘｽﾄ１"))</f>
        <v/>
      </c>
      <c r="N2725" s="53" t="str">
        <f t="shared" si="474"/>
        <v/>
      </c>
      <c r="O2725" s="54" t="str">
        <f t="shared" si="475"/>
        <v/>
      </c>
      <c r="P2725" s="53" t="str">
        <f t="shared" si="466"/>
        <v/>
      </c>
      <c r="Q2725" s="52" t="str">
        <f t="shared" si="467"/>
        <v/>
      </c>
      <c r="R2725" s="55" t="str">
        <f t="shared" si="468"/>
        <v/>
      </c>
      <c r="S2725" s="52" t="str">
        <f t="shared" si="476"/>
        <v/>
      </c>
      <c r="T2725" s="81" t="str">
        <f t="shared" si="469"/>
        <v/>
      </c>
      <c r="U2725" s="53" t="str">
        <f>IF(S2725="","",COUNTIF($S$7:S2725,"該当２"))</f>
        <v/>
      </c>
      <c r="V2725" s="56" t="str">
        <f t="shared" si="470"/>
        <v/>
      </c>
      <c r="W2725" s="81" t="str">
        <f t="shared" si="471"/>
        <v/>
      </c>
      <c r="X2725" s="53" t="str">
        <f>IF(V2725="","",COUNTIF($V$7:V2725,"該当３"))</f>
        <v/>
      </c>
    </row>
    <row r="2726" spans="1:24">
      <c r="A2726" s="4">
        <v>2021406002</v>
      </c>
      <c r="B2726" s="237">
        <v>20</v>
      </c>
      <c r="C2726" s="238">
        <v>214</v>
      </c>
      <c r="D2726" s="239">
        <v>6</v>
      </c>
      <c r="E2726" s="238">
        <v>2</v>
      </c>
      <c r="F2726" s="7" t="s">
        <v>511</v>
      </c>
      <c r="G2726" s="7" t="s">
        <v>2591</v>
      </c>
      <c r="H2726" s="7" t="s">
        <v>2625</v>
      </c>
      <c r="I2726" s="7" t="s">
        <v>2627</v>
      </c>
      <c r="K2726" s="52" t="str">
        <f t="shared" si="472"/>
        <v/>
      </c>
      <c r="L2726" s="81" t="str">
        <f t="shared" si="473"/>
        <v/>
      </c>
      <c r="M2726" s="53" t="str">
        <f>IF(K2726="","",COUNTIF($K$7:K2726,"ﾘｽﾄ１"))</f>
        <v/>
      </c>
      <c r="N2726" s="53" t="str">
        <f t="shared" si="474"/>
        <v/>
      </c>
      <c r="O2726" s="54" t="str">
        <f t="shared" si="475"/>
        <v/>
      </c>
      <c r="P2726" s="53" t="str">
        <f t="shared" si="466"/>
        <v/>
      </c>
      <c r="Q2726" s="52" t="str">
        <f t="shared" si="467"/>
        <v/>
      </c>
      <c r="R2726" s="55" t="str">
        <f t="shared" si="468"/>
        <v/>
      </c>
      <c r="S2726" s="52" t="str">
        <f t="shared" si="476"/>
        <v/>
      </c>
      <c r="T2726" s="81" t="str">
        <f t="shared" si="469"/>
        <v/>
      </c>
      <c r="U2726" s="53" t="str">
        <f>IF(S2726="","",COUNTIF($S$7:S2726,"該当２"))</f>
        <v/>
      </c>
      <c r="V2726" s="56" t="str">
        <f t="shared" si="470"/>
        <v/>
      </c>
      <c r="W2726" s="81" t="str">
        <f t="shared" si="471"/>
        <v/>
      </c>
      <c r="X2726" s="53" t="str">
        <f>IF(V2726="","",COUNTIF($V$7:V2726,"該当３"))</f>
        <v/>
      </c>
    </row>
    <row r="2727" spans="1:24">
      <c r="A2727" s="4">
        <v>2021406003</v>
      </c>
      <c r="B2727" s="237">
        <v>20</v>
      </c>
      <c r="C2727" s="238">
        <v>214</v>
      </c>
      <c r="D2727" s="239">
        <v>6</v>
      </c>
      <c r="E2727" s="238">
        <v>3</v>
      </c>
      <c r="F2727" s="7" t="s">
        <v>511</v>
      </c>
      <c r="G2727" s="7" t="s">
        <v>2591</v>
      </c>
      <c r="H2727" s="7" t="s">
        <v>2625</v>
      </c>
      <c r="I2727" s="7" t="s">
        <v>2628</v>
      </c>
      <c r="K2727" s="52" t="str">
        <f t="shared" si="472"/>
        <v/>
      </c>
      <c r="L2727" s="81" t="str">
        <f t="shared" si="473"/>
        <v/>
      </c>
      <c r="M2727" s="53" t="str">
        <f>IF(K2727="","",COUNTIF($K$7:K2727,"ﾘｽﾄ１"))</f>
        <v/>
      </c>
      <c r="N2727" s="53" t="str">
        <f t="shared" si="474"/>
        <v/>
      </c>
      <c r="O2727" s="54" t="str">
        <f t="shared" si="475"/>
        <v/>
      </c>
      <c r="P2727" s="53" t="str">
        <f t="shared" si="466"/>
        <v/>
      </c>
      <c r="Q2727" s="52" t="str">
        <f t="shared" si="467"/>
        <v/>
      </c>
      <c r="R2727" s="55" t="str">
        <f t="shared" si="468"/>
        <v/>
      </c>
      <c r="S2727" s="52" t="str">
        <f t="shared" si="476"/>
        <v/>
      </c>
      <c r="T2727" s="81" t="str">
        <f t="shared" si="469"/>
        <v/>
      </c>
      <c r="U2727" s="53" t="str">
        <f>IF(S2727="","",COUNTIF($S$7:S2727,"該当２"))</f>
        <v/>
      </c>
      <c r="V2727" s="56" t="str">
        <f t="shared" si="470"/>
        <v/>
      </c>
      <c r="W2727" s="81" t="str">
        <f t="shared" si="471"/>
        <v/>
      </c>
      <c r="X2727" s="53" t="str">
        <f>IF(V2727="","",COUNTIF($V$7:V2727,"該当３"))</f>
        <v/>
      </c>
    </row>
    <row r="2728" spans="1:24">
      <c r="A2728" s="4">
        <v>2021406004</v>
      </c>
      <c r="B2728" s="237">
        <v>20</v>
      </c>
      <c r="C2728" s="238">
        <v>214</v>
      </c>
      <c r="D2728" s="239">
        <v>6</v>
      </c>
      <c r="E2728" s="238">
        <v>4</v>
      </c>
      <c r="F2728" s="7" t="s">
        <v>511</v>
      </c>
      <c r="G2728" s="7" t="s">
        <v>2591</v>
      </c>
      <c r="H2728" s="7" t="s">
        <v>2625</v>
      </c>
      <c r="I2728" s="7" t="s">
        <v>2629</v>
      </c>
      <c r="K2728" s="52" t="str">
        <f t="shared" si="472"/>
        <v/>
      </c>
      <c r="L2728" s="81" t="str">
        <f t="shared" si="473"/>
        <v/>
      </c>
      <c r="M2728" s="53" t="str">
        <f>IF(K2728="","",COUNTIF($K$7:K2728,"ﾘｽﾄ１"))</f>
        <v/>
      </c>
      <c r="N2728" s="53" t="str">
        <f t="shared" si="474"/>
        <v/>
      </c>
      <c r="O2728" s="54" t="str">
        <f t="shared" si="475"/>
        <v/>
      </c>
      <c r="P2728" s="53" t="str">
        <f t="shared" si="466"/>
        <v/>
      </c>
      <c r="Q2728" s="52" t="str">
        <f t="shared" si="467"/>
        <v/>
      </c>
      <c r="R2728" s="55" t="str">
        <f t="shared" si="468"/>
        <v/>
      </c>
      <c r="S2728" s="52" t="str">
        <f t="shared" si="476"/>
        <v/>
      </c>
      <c r="T2728" s="81" t="str">
        <f t="shared" si="469"/>
        <v/>
      </c>
      <c r="U2728" s="53" t="str">
        <f>IF(S2728="","",COUNTIF($S$7:S2728,"該当２"))</f>
        <v/>
      </c>
      <c r="V2728" s="56" t="str">
        <f t="shared" si="470"/>
        <v/>
      </c>
      <c r="W2728" s="81" t="str">
        <f t="shared" si="471"/>
        <v/>
      </c>
      <c r="X2728" s="53" t="str">
        <f>IF(V2728="","",COUNTIF($V$7:V2728,"該当３"))</f>
        <v/>
      </c>
    </row>
    <row r="2729" spans="1:24">
      <c r="A2729" s="4">
        <v>2021407000</v>
      </c>
      <c r="B2729" s="237">
        <v>20</v>
      </c>
      <c r="C2729" s="238">
        <v>214</v>
      </c>
      <c r="D2729" s="239">
        <v>7</v>
      </c>
      <c r="E2729" s="238">
        <v>0</v>
      </c>
      <c r="F2729" s="7" t="s">
        <v>511</v>
      </c>
      <c r="G2729" s="7" t="s">
        <v>2591</v>
      </c>
      <c r="H2729" s="7" t="s">
        <v>2630</v>
      </c>
      <c r="K2729" s="52" t="str">
        <f t="shared" si="472"/>
        <v/>
      </c>
      <c r="L2729" s="81" t="str">
        <f t="shared" si="473"/>
        <v/>
      </c>
      <c r="M2729" s="53" t="str">
        <f>IF(K2729="","",COUNTIF($K$7:K2729,"ﾘｽﾄ１"))</f>
        <v/>
      </c>
      <c r="N2729" s="53" t="str">
        <f t="shared" si="474"/>
        <v/>
      </c>
      <c r="O2729" s="54" t="str">
        <f t="shared" si="475"/>
        <v/>
      </c>
      <c r="P2729" s="53" t="str">
        <f t="shared" si="466"/>
        <v/>
      </c>
      <c r="Q2729" s="52" t="str">
        <f t="shared" si="467"/>
        <v/>
      </c>
      <c r="R2729" s="55" t="str">
        <f t="shared" si="468"/>
        <v/>
      </c>
      <c r="S2729" s="52" t="str">
        <f t="shared" si="476"/>
        <v/>
      </c>
      <c r="T2729" s="81" t="str">
        <f t="shared" si="469"/>
        <v/>
      </c>
      <c r="U2729" s="53" t="str">
        <f>IF(S2729="","",COUNTIF($S$7:S2729,"該当２"))</f>
        <v/>
      </c>
      <c r="V2729" s="56" t="str">
        <f t="shared" si="470"/>
        <v/>
      </c>
      <c r="W2729" s="81" t="str">
        <f t="shared" si="471"/>
        <v/>
      </c>
      <c r="X2729" s="53" t="str">
        <f>IF(V2729="","",COUNTIF($V$7:V2729,"該当３"))</f>
        <v/>
      </c>
    </row>
    <row r="2730" spans="1:24">
      <c r="A2730" s="4">
        <v>2021407001</v>
      </c>
      <c r="B2730" s="237">
        <v>20</v>
      </c>
      <c r="C2730" s="238">
        <v>214</v>
      </c>
      <c r="D2730" s="239">
        <v>7</v>
      </c>
      <c r="E2730" s="238">
        <v>1</v>
      </c>
      <c r="F2730" s="7" t="s">
        <v>511</v>
      </c>
      <c r="G2730" s="7" t="s">
        <v>2591</v>
      </c>
      <c r="H2730" s="7" t="s">
        <v>2630</v>
      </c>
      <c r="I2730" s="7" t="s">
        <v>284</v>
      </c>
      <c r="K2730" s="52" t="str">
        <f t="shared" si="472"/>
        <v/>
      </c>
      <c r="L2730" s="81" t="str">
        <f t="shared" si="473"/>
        <v/>
      </c>
      <c r="M2730" s="53" t="str">
        <f>IF(K2730="","",COUNTIF($K$7:K2730,"ﾘｽﾄ１"))</f>
        <v/>
      </c>
      <c r="N2730" s="53" t="str">
        <f t="shared" si="474"/>
        <v/>
      </c>
      <c r="O2730" s="54" t="str">
        <f t="shared" si="475"/>
        <v/>
      </c>
      <c r="P2730" s="53" t="str">
        <f t="shared" si="466"/>
        <v/>
      </c>
      <c r="Q2730" s="52" t="str">
        <f t="shared" si="467"/>
        <v/>
      </c>
      <c r="R2730" s="55" t="str">
        <f t="shared" si="468"/>
        <v/>
      </c>
      <c r="S2730" s="52" t="str">
        <f t="shared" si="476"/>
        <v/>
      </c>
      <c r="T2730" s="81" t="str">
        <f t="shared" si="469"/>
        <v/>
      </c>
      <c r="U2730" s="53" t="str">
        <f>IF(S2730="","",COUNTIF($S$7:S2730,"該当２"))</f>
        <v/>
      </c>
      <c r="V2730" s="56" t="str">
        <f t="shared" si="470"/>
        <v/>
      </c>
      <c r="W2730" s="81" t="str">
        <f t="shared" si="471"/>
        <v/>
      </c>
      <c r="X2730" s="53" t="str">
        <f>IF(V2730="","",COUNTIF($V$7:V2730,"該当３"))</f>
        <v/>
      </c>
    </row>
    <row r="2731" spans="1:24">
      <c r="A2731" s="4">
        <v>2021407002</v>
      </c>
      <c r="B2731" s="237">
        <v>20</v>
      </c>
      <c r="C2731" s="238">
        <v>214</v>
      </c>
      <c r="D2731" s="239">
        <v>7</v>
      </c>
      <c r="E2731" s="238">
        <v>2</v>
      </c>
      <c r="F2731" s="7" t="s">
        <v>511</v>
      </c>
      <c r="G2731" s="7" t="s">
        <v>2591</v>
      </c>
      <c r="H2731" s="7" t="s">
        <v>2630</v>
      </c>
      <c r="I2731" s="7" t="s">
        <v>281</v>
      </c>
      <c r="K2731" s="52" t="str">
        <f t="shared" si="472"/>
        <v/>
      </c>
      <c r="L2731" s="81" t="str">
        <f t="shared" si="473"/>
        <v/>
      </c>
      <c r="M2731" s="53" t="str">
        <f>IF(K2731="","",COUNTIF($K$7:K2731,"ﾘｽﾄ１"))</f>
        <v/>
      </c>
      <c r="N2731" s="53" t="str">
        <f t="shared" si="474"/>
        <v/>
      </c>
      <c r="O2731" s="54" t="str">
        <f t="shared" si="475"/>
        <v/>
      </c>
      <c r="P2731" s="53" t="str">
        <f t="shared" si="466"/>
        <v/>
      </c>
      <c r="Q2731" s="52" t="str">
        <f t="shared" si="467"/>
        <v/>
      </c>
      <c r="R2731" s="55" t="str">
        <f t="shared" si="468"/>
        <v/>
      </c>
      <c r="S2731" s="52" t="str">
        <f t="shared" si="476"/>
        <v/>
      </c>
      <c r="T2731" s="81" t="str">
        <f t="shared" si="469"/>
        <v/>
      </c>
      <c r="U2731" s="53" t="str">
        <f>IF(S2731="","",COUNTIF($S$7:S2731,"該当２"))</f>
        <v/>
      </c>
      <c r="V2731" s="56" t="str">
        <f t="shared" si="470"/>
        <v/>
      </c>
      <c r="W2731" s="81" t="str">
        <f t="shared" si="471"/>
        <v/>
      </c>
      <c r="X2731" s="53" t="str">
        <f>IF(V2731="","",COUNTIF($V$7:V2731,"該当３"))</f>
        <v/>
      </c>
    </row>
    <row r="2732" spans="1:24">
      <c r="A2732" s="4">
        <v>2021407003</v>
      </c>
      <c r="B2732" s="237">
        <v>20</v>
      </c>
      <c r="C2732" s="238">
        <v>214</v>
      </c>
      <c r="D2732" s="239">
        <v>7</v>
      </c>
      <c r="E2732" s="238">
        <v>3</v>
      </c>
      <c r="F2732" s="7" t="s">
        <v>511</v>
      </c>
      <c r="G2732" s="7" t="s">
        <v>2591</v>
      </c>
      <c r="H2732" s="7" t="s">
        <v>2630</v>
      </c>
      <c r="I2732" s="7" t="s">
        <v>2631</v>
      </c>
      <c r="K2732" s="52" t="str">
        <f t="shared" si="472"/>
        <v/>
      </c>
      <c r="L2732" s="81" t="str">
        <f t="shared" si="473"/>
        <v/>
      </c>
      <c r="M2732" s="53" t="str">
        <f>IF(K2732="","",COUNTIF($K$7:K2732,"ﾘｽﾄ１"))</f>
        <v/>
      </c>
      <c r="N2732" s="53" t="str">
        <f t="shared" si="474"/>
        <v/>
      </c>
      <c r="O2732" s="54" t="str">
        <f t="shared" si="475"/>
        <v/>
      </c>
      <c r="P2732" s="53" t="str">
        <f t="shared" si="466"/>
        <v/>
      </c>
      <c r="Q2732" s="52" t="str">
        <f t="shared" si="467"/>
        <v/>
      </c>
      <c r="R2732" s="55" t="str">
        <f t="shared" si="468"/>
        <v/>
      </c>
      <c r="S2732" s="52" t="str">
        <f t="shared" si="476"/>
        <v/>
      </c>
      <c r="T2732" s="81" t="str">
        <f t="shared" si="469"/>
        <v/>
      </c>
      <c r="U2732" s="53" t="str">
        <f>IF(S2732="","",COUNTIF($S$7:S2732,"該当２"))</f>
        <v/>
      </c>
      <c r="V2732" s="56" t="str">
        <f t="shared" si="470"/>
        <v/>
      </c>
      <c r="W2732" s="81" t="str">
        <f t="shared" si="471"/>
        <v/>
      </c>
      <c r="X2732" s="53" t="str">
        <f>IF(V2732="","",COUNTIF($V$7:V2732,"該当３"))</f>
        <v/>
      </c>
    </row>
    <row r="2733" spans="1:24">
      <c r="A2733" s="4">
        <v>2021407004</v>
      </c>
      <c r="B2733" s="237">
        <v>20</v>
      </c>
      <c r="C2733" s="238">
        <v>214</v>
      </c>
      <c r="D2733" s="239">
        <v>7</v>
      </c>
      <c r="E2733" s="238">
        <v>4</v>
      </c>
      <c r="F2733" s="7" t="s">
        <v>511</v>
      </c>
      <c r="G2733" s="7" t="s">
        <v>2591</v>
      </c>
      <c r="H2733" s="7" t="s">
        <v>2630</v>
      </c>
      <c r="I2733" s="7" t="s">
        <v>2632</v>
      </c>
      <c r="K2733" s="52" t="str">
        <f t="shared" si="472"/>
        <v/>
      </c>
      <c r="L2733" s="81" t="str">
        <f t="shared" si="473"/>
        <v/>
      </c>
      <c r="M2733" s="53" t="str">
        <f>IF(K2733="","",COUNTIF($K$7:K2733,"ﾘｽﾄ１"))</f>
        <v/>
      </c>
      <c r="N2733" s="53" t="str">
        <f t="shared" si="474"/>
        <v/>
      </c>
      <c r="O2733" s="54" t="str">
        <f t="shared" si="475"/>
        <v/>
      </c>
      <c r="P2733" s="53" t="str">
        <f t="shared" si="466"/>
        <v/>
      </c>
      <c r="Q2733" s="52" t="str">
        <f t="shared" si="467"/>
        <v/>
      </c>
      <c r="R2733" s="55" t="str">
        <f t="shared" si="468"/>
        <v/>
      </c>
      <c r="S2733" s="52" t="str">
        <f t="shared" si="476"/>
        <v/>
      </c>
      <c r="T2733" s="81" t="str">
        <f t="shared" si="469"/>
        <v/>
      </c>
      <c r="U2733" s="53" t="str">
        <f>IF(S2733="","",COUNTIF($S$7:S2733,"該当２"))</f>
        <v/>
      </c>
      <c r="V2733" s="56" t="str">
        <f t="shared" si="470"/>
        <v/>
      </c>
      <c r="W2733" s="81" t="str">
        <f t="shared" si="471"/>
        <v/>
      </c>
      <c r="X2733" s="53" t="str">
        <f>IF(V2733="","",COUNTIF($V$7:V2733,"該当３"))</f>
        <v/>
      </c>
    </row>
    <row r="2734" spans="1:24">
      <c r="A2734" s="4">
        <v>2021407005</v>
      </c>
      <c r="B2734" s="237">
        <v>20</v>
      </c>
      <c r="C2734" s="238">
        <v>214</v>
      </c>
      <c r="D2734" s="239">
        <v>7</v>
      </c>
      <c r="E2734" s="238">
        <v>5</v>
      </c>
      <c r="F2734" s="7" t="s">
        <v>511</v>
      </c>
      <c r="G2734" s="7" t="s">
        <v>2591</v>
      </c>
      <c r="H2734" s="7" t="s">
        <v>2630</v>
      </c>
      <c r="I2734" s="7" t="s">
        <v>2633</v>
      </c>
      <c r="K2734" s="52" t="str">
        <f t="shared" si="472"/>
        <v/>
      </c>
      <c r="L2734" s="81" t="str">
        <f t="shared" si="473"/>
        <v/>
      </c>
      <c r="M2734" s="53" t="str">
        <f>IF(K2734="","",COUNTIF($K$7:K2734,"ﾘｽﾄ１"))</f>
        <v/>
      </c>
      <c r="N2734" s="53" t="str">
        <f t="shared" si="474"/>
        <v/>
      </c>
      <c r="O2734" s="54" t="str">
        <f t="shared" si="475"/>
        <v/>
      </c>
      <c r="P2734" s="53" t="str">
        <f t="shared" si="466"/>
        <v/>
      </c>
      <c r="Q2734" s="52" t="str">
        <f t="shared" si="467"/>
        <v/>
      </c>
      <c r="R2734" s="55" t="str">
        <f t="shared" si="468"/>
        <v/>
      </c>
      <c r="S2734" s="52" t="str">
        <f t="shared" si="476"/>
        <v/>
      </c>
      <c r="T2734" s="81" t="str">
        <f t="shared" si="469"/>
        <v/>
      </c>
      <c r="U2734" s="53" t="str">
        <f>IF(S2734="","",COUNTIF($S$7:S2734,"該当２"))</f>
        <v/>
      </c>
      <c r="V2734" s="56" t="str">
        <f t="shared" si="470"/>
        <v/>
      </c>
      <c r="W2734" s="81" t="str">
        <f t="shared" si="471"/>
        <v/>
      </c>
      <c r="X2734" s="53" t="str">
        <f>IF(V2734="","",COUNTIF($V$7:V2734,"該当３"))</f>
        <v/>
      </c>
    </row>
    <row r="2735" spans="1:24">
      <c r="A2735" s="4">
        <v>2021407006</v>
      </c>
      <c r="B2735" s="237">
        <v>20</v>
      </c>
      <c r="C2735" s="238">
        <v>214</v>
      </c>
      <c r="D2735" s="239">
        <v>7</v>
      </c>
      <c r="E2735" s="238">
        <v>6</v>
      </c>
      <c r="F2735" s="7" t="s">
        <v>511</v>
      </c>
      <c r="G2735" s="7" t="s">
        <v>2591</v>
      </c>
      <c r="H2735" s="7" t="s">
        <v>2630</v>
      </c>
      <c r="I2735" s="7" t="s">
        <v>2553</v>
      </c>
      <c r="K2735" s="52" t="str">
        <f t="shared" si="472"/>
        <v/>
      </c>
      <c r="L2735" s="81" t="str">
        <f t="shared" si="473"/>
        <v/>
      </c>
      <c r="M2735" s="53" t="str">
        <f>IF(K2735="","",COUNTIF($K$7:K2735,"ﾘｽﾄ１"))</f>
        <v/>
      </c>
      <c r="N2735" s="53" t="str">
        <f t="shared" si="474"/>
        <v/>
      </c>
      <c r="O2735" s="54" t="str">
        <f t="shared" si="475"/>
        <v/>
      </c>
      <c r="P2735" s="53" t="str">
        <f t="shared" si="466"/>
        <v/>
      </c>
      <c r="Q2735" s="52" t="str">
        <f t="shared" si="467"/>
        <v/>
      </c>
      <c r="R2735" s="55" t="str">
        <f t="shared" si="468"/>
        <v/>
      </c>
      <c r="S2735" s="52" t="str">
        <f t="shared" si="476"/>
        <v/>
      </c>
      <c r="T2735" s="81" t="str">
        <f t="shared" si="469"/>
        <v/>
      </c>
      <c r="U2735" s="53" t="str">
        <f>IF(S2735="","",COUNTIF($S$7:S2735,"該当２"))</f>
        <v/>
      </c>
      <c r="V2735" s="56" t="str">
        <f t="shared" si="470"/>
        <v/>
      </c>
      <c r="W2735" s="81" t="str">
        <f t="shared" si="471"/>
        <v/>
      </c>
      <c r="X2735" s="53" t="str">
        <f>IF(V2735="","",COUNTIF($V$7:V2735,"該当３"))</f>
        <v/>
      </c>
    </row>
    <row r="2736" spans="1:24">
      <c r="A2736" s="4">
        <v>2021407007</v>
      </c>
      <c r="B2736" s="237">
        <v>20</v>
      </c>
      <c r="C2736" s="238">
        <v>214</v>
      </c>
      <c r="D2736" s="239">
        <v>7</v>
      </c>
      <c r="E2736" s="238">
        <v>7</v>
      </c>
      <c r="F2736" s="7" t="s">
        <v>511</v>
      </c>
      <c r="G2736" s="7" t="s">
        <v>2591</v>
      </c>
      <c r="H2736" s="7" t="s">
        <v>2630</v>
      </c>
      <c r="I2736" s="7" t="s">
        <v>2634</v>
      </c>
      <c r="K2736" s="52" t="str">
        <f t="shared" si="472"/>
        <v/>
      </c>
      <c r="L2736" s="81" t="str">
        <f t="shared" si="473"/>
        <v/>
      </c>
      <c r="M2736" s="53" t="str">
        <f>IF(K2736="","",COUNTIF($K$7:K2736,"ﾘｽﾄ１"))</f>
        <v/>
      </c>
      <c r="N2736" s="53" t="str">
        <f t="shared" si="474"/>
        <v/>
      </c>
      <c r="O2736" s="54" t="str">
        <f t="shared" si="475"/>
        <v/>
      </c>
      <c r="P2736" s="53" t="str">
        <f t="shared" si="466"/>
        <v/>
      </c>
      <c r="Q2736" s="52" t="str">
        <f t="shared" si="467"/>
        <v/>
      </c>
      <c r="R2736" s="55" t="str">
        <f t="shared" si="468"/>
        <v/>
      </c>
      <c r="S2736" s="52" t="str">
        <f t="shared" si="476"/>
        <v/>
      </c>
      <c r="T2736" s="81" t="str">
        <f t="shared" si="469"/>
        <v/>
      </c>
      <c r="U2736" s="53" t="str">
        <f>IF(S2736="","",COUNTIF($S$7:S2736,"該当２"))</f>
        <v/>
      </c>
      <c r="V2736" s="56" t="str">
        <f t="shared" si="470"/>
        <v/>
      </c>
      <c r="W2736" s="81" t="str">
        <f t="shared" si="471"/>
        <v/>
      </c>
      <c r="X2736" s="53" t="str">
        <f>IF(V2736="","",COUNTIF($V$7:V2736,"該当３"))</f>
        <v/>
      </c>
    </row>
    <row r="2737" spans="1:24">
      <c r="A2737" s="4">
        <v>2021408000</v>
      </c>
      <c r="B2737" s="237">
        <v>20</v>
      </c>
      <c r="C2737" s="238">
        <v>214</v>
      </c>
      <c r="D2737" s="239">
        <v>8</v>
      </c>
      <c r="E2737" s="238">
        <v>0</v>
      </c>
      <c r="F2737" s="7" t="s">
        <v>511</v>
      </c>
      <c r="G2737" s="7" t="s">
        <v>2591</v>
      </c>
      <c r="H2737" s="7" t="s">
        <v>2635</v>
      </c>
      <c r="K2737" s="52" t="str">
        <f t="shared" si="472"/>
        <v/>
      </c>
      <c r="L2737" s="81" t="str">
        <f t="shared" si="473"/>
        <v/>
      </c>
      <c r="M2737" s="53" t="str">
        <f>IF(K2737="","",COUNTIF($K$7:K2737,"ﾘｽﾄ１"))</f>
        <v/>
      </c>
      <c r="N2737" s="53" t="str">
        <f t="shared" si="474"/>
        <v/>
      </c>
      <c r="O2737" s="54" t="str">
        <f t="shared" si="475"/>
        <v/>
      </c>
      <c r="P2737" s="53" t="str">
        <f t="shared" si="466"/>
        <v/>
      </c>
      <c r="Q2737" s="52" t="str">
        <f t="shared" si="467"/>
        <v/>
      </c>
      <c r="R2737" s="55" t="str">
        <f t="shared" si="468"/>
        <v/>
      </c>
      <c r="S2737" s="52" t="str">
        <f t="shared" si="476"/>
        <v/>
      </c>
      <c r="T2737" s="81" t="str">
        <f t="shared" si="469"/>
        <v/>
      </c>
      <c r="U2737" s="53" t="str">
        <f>IF(S2737="","",COUNTIF($S$7:S2737,"該当２"))</f>
        <v/>
      </c>
      <c r="V2737" s="56" t="str">
        <f t="shared" si="470"/>
        <v/>
      </c>
      <c r="W2737" s="81" t="str">
        <f t="shared" si="471"/>
        <v/>
      </c>
      <c r="X2737" s="53" t="str">
        <f>IF(V2737="","",COUNTIF($V$7:V2737,"該当３"))</f>
        <v/>
      </c>
    </row>
    <row r="2738" spans="1:24">
      <c r="A2738" s="4">
        <v>2021408001</v>
      </c>
      <c r="B2738" s="237">
        <v>20</v>
      </c>
      <c r="C2738" s="238">
        <v>214</v>
      </c>
      <c r="D2738" s="239">
        <v>8</v>
      </c>
      <c r="E2738" s="238">
        <v>1</v>
      </c>
      <c r="F2738" s="7" t="s">
        <v>511</v>
      </c>
      <c r="G2738" s="7" t="s">
        <v>2591</v>
      </c>
      <c r="H2738" s="7" t="s">
        <v>2635</v>
      </c>
      <c r="I2738" s="7" t="s">
        <v>2636</v>
      </c>
      <c r="K2738" s="52" t="str">
        <f t="shared" si="472"/>
        <v/>
      </c>
      <c r="L2738" s="81" t="str">
        <f t="shared" si="473"/>
        <v/>
      </c>
      <c r="M2738" s="53" t="str">
        <f>IF(K2738="","",COUNTIF($K$7:K2738,"ﾘｽﾄ１"))</f>
        <v/>
      </c>
      <c r="N2738" s="53" t="str">
        <f t="shared" si="474"/>
        <v/>
      </c>
      <c r="O2738" s="54" t="str">
        <f t="shared" si="475"/>
        <v/>
      </c>
      <c r="P2738" s="53" t="str">
        <f t="shared" si="466"/>
        <v/>
      </c>
      <c r="Q2738" s="52" t="str">
        <f t="shared" si="467"/>
        <v/>
      </c>
      <c r="R2738" s="55" t="str">
        <f t="shared" si="468"/>
        <v/>
      </c>
      <c r="S2738" s="52" t="str">
        <f t="shared" si="476"/>
        <v/>
      </c>
      <c r="T2738" s="81" t="str">
        <f t="shared" si="469"/>
        <v/>
      </c>
      <c r="U2738" s="53" t="str">
        <f>IF(S2738="","",COUNTIF($S$7:S2738,"該当２"))</f>
        <v/>
      </c>
      <c r="V2738" s="56" t="str">
        <f t="shared" si="470"/>
        <v/>
      </c>
      <c r="W2738" s="81" t="str">
        <f t="shared" si="471"/>
        <v/>
      </c>
      <c r="X2738" s="53" t="str">
        <f>IF(V2738="","",COUNTIF($V$7:V2738,"該当３"))</f>
        <v/>
      </c>
    </row>
    <row r="2739" spans="1:24">
      <c r="A2739" s="4">
        <v>2021408002</v>
      </c>
      <c r="B2739" s="237">
        <v>20</v>
      </c>
      <c r="C2739" s="238">
        <v>214</v>
      </c>
      <c r="D2739" s="239">
        <v>8</v>
      </c>
      <c r="E2739" s="238">
        <v>2</v>
      </c>
      <c r="F2739" s="7" t="s">
        <v>511</v>
      </c>
      <c r="G2739" s="7" t="s">
        <v>2591</v>
      </c>
      <c r="H2739" s="7" t="s">
        <v>2635</v>
      </c>
      <c r="I2739" s="7" t="s">
        <v>5</v>
      </c>
      <c r="K2739" s="52" t="str">
        <f t="shared" si="472"/>
        <v/>
      </c>
      <c r="L2739" s="81" t="str">
        <f t="shared" si="473"/>
        <v/>
      </c>
      <c r="M2739" s="53" t="str">
        <f>IF(K2739="","",COUNTIF($K$7:K2739,"ﾘｽﾄ１"))</f>
        <v/>
      </c>
      <c r="N2739" s="53" t="str">
        <f t="shared" si="474"/>
        <v/>
      </c>
      <c r="O2739" s="54" t="str">
        <f t="shared" si="475"/>
        <v/>
      </c>
      <c r="P2739" s="53" t="str">
        <f t="shared" si="466"/>
        <v/>
      </c>
      <c r="Q2739" s="52" t="str">
        <f t="shared" si="467"/>
        <v/>
      </c>
      <c r="R2739" s="55" t="str">
        <f t="shared" si="468"/>
        <v/>
      </c>
      <c r="S2739" s="52" t="str">
        <f t="shared" si="476"/>
        <v/>
      </c>
      <c r="T2739" s="81" t="str">
        <f t="shared" si="469"/>
        <v/>
      </c>
      <c r="U2739" s="53" t="str">
        <f>IF(S2739="","",COUNTIF($S$7:S2739,"該当２"))</f>
        <v/>
      </c>
      <c r="V2739" s="56" t="str">
        <f t="shared" si="470"/>
        <v/>
      </c>
      <c r="W2739" s="81" t="str">
        <f t="shared" si="471"/>
        <v/>
      </c>
      <c r="X2739" s="53" t="str">
        <f>IF(V2739="","",COUNTIF($V$7:V2739,"該当３"))</f>
        <v/>
      </c>
    </row>
    <row r="2740" spans="1:24">
      <c r="A2740" s="4">
        <v>2021408003</v>
      </c>
      <c r="B2740" s="237">
        <v>20</v>
      </c>
      <c r="C2740" s="238">
        <v>214</v>
      </c>
      <c r="D2740" s="239">
        <v>8</v>
      </c>
      <c r="E2740" s="238">
        <v>3</v>
      </c>
      <c r="F2740" s="7" t="s">
        <v>511</v>
      </c>
      <c r="G2740" s="7" t="s">
        <v>2591</v>
      </c>
      <c r="H2740" s="7" t="s">
        <v>2635</v>
      </c>
      <c r="I2740" s="7" t="s">
        <v>368</v>
      </c>
      <c r="K2740" s="52" t="str">
        <f t="shared" si="472"/>
        <v/>
      </c>
      <c r="L2740" s="81" t="str">
        <f t="shared" si="473"/>
        <v/>
      </c>
      <c r="M2740" s="53" t="str">
        <f>IF(K2740="","",COUNTIF($K$7:K2740,"ﾘｽﾄ１"))</f>
        <v/>
      </c>
      <c r="N2740" s="53" t="str">
        <f t="shared" si="474"/>
        <v/>
      </c>
      <c r="O2740" s="54" t="str">
        <f t="shared" si="475"/>
        <v/>
      </c>
      <c r="P2740" s="53" t="str">
        <f t="shared" si="466"/>
        <v/>
      </c>
      <c r="Q2740" s="52" t="str">
        <f t="shared" si="467"/>
        <v/>
      </c>
      <c r="R2740" s="55" t="str">
        <f t="shared" si="468"/>
        <v/>
      </c>
      <c r="S2740" s="52" t="str">
        <f t="shared" si="476"/>
        <v/>
      </c>
      <c r="T2740" s="81" t="str">
        <f t="shared" si="469"/>
        <v/>
      </c>
      <c r="U2740" s="53" t="str">
        <f>IF(S2740="","",COUNTIF($S$7:S2740,"該当２"))</f>
        <v/>
      </c>
      <c r="V2740" s="56" t="str">
        <f t="shared" si="470"/>
        <v/>
      </c>
      <c r="W2740" s="81" t="str">
        <f t="shared" si="471"/>
        <v/>
      </c>
      <c r="X2740" s="53" t="str">
        <f>IF(V2740="","",COUNTIF($V$7:V2740,"該当３"))</f>
        <v/>
      </c>
    </row>
    <row r="2741" spans="1:24">
      <c r="A2741" s="4">
        <v>2021408004</v>
      </c>
      <c r="B2741" s="237">
        <v>20</v>
      </c>
      <c r="C2741" s="238">
        <v>214</v>
      </c>
      <c r="D2741" s="239">
        <v>8</v>
      </c>
      <c r="E2741" s="238">
        <v>4</v>
      </c>
      <c r="F2741" s="7" t="s">
        <v>511</v>
      </c>
      <c r="G2741" s="7" t="s">
        <v>2591</v>
      </c>
      <c r="H2741" s="7" t="s">
        <v>2635</v>
      </c>
      <c r="I2741" s="7" t="s">
        <v>505</v>
      </c>
      <c r="K2741" s="52" t="str">
        <f t="shared" si="472"/>
        <v/>
      </c>
      <c r="L2741" s="81" t="str">
        <f t="shared" si="473"/>
        <v/>
      </c>
      <c r="M2741" s="53" t="str">
        <f>IF(K2741="","",COUNTIF($K$7:K2741,"ﾘｽﾄ１"))</f>
        <v/>
      </c>
      <c r="N2741" s="53" t="str">
        <f t="shared" si="474"/>
        <v/>
      </c>
      <c r="O2741" s="54" t="str">
        <f t="shared" si="475"/>
        <v/>
      </c>
      <c r="P2741" s="53" t="str">
        <f t="shared" si="466"/>
        <v/>
      </c>
      <c r="Q2741" s="52" t="str">
        <f t="shared" si="467"/>
        <v/>
      </c>
      <c r="R2741" s="55" t="str">
        <f t="shared" si="468"/>
        <v/>
      </c>
      <c r="S2741" s="52" t="str">
        <f t="shared" si="476"/>
        <v/>
      </c>
      <c r="T2741" s="81" t="str">
        <f t="shared" si="469"/>
        <v/>
      </c>
      <c r="U2741" s="53" t="str">
        <f>IF(S2741="","",COUNTIF($S$7:S2741,"該当２"))</f>
        <v/>
      </c>
      <c r="V2741" s="56" t="str">
        <f t="shared" si="470"/>
        <v/>
      </c>
      <c r="W2741" s="81" t="str">
        <f t="shared" si="471"/>
        <v/>
      </c>
      <c r="X2741" s="53" t="str">
        <f>IF(V2741="","",COUNTIF($V$7:V2741,"該当３"))</f>
        <v/>
      </c>
    </row>
    <row r="2742" spans="1:24">
      <c r="A2742" s="4">
        <v>2021408005</v>
      </c>
      <c r="B2742" s="237">
        <v>20</v>
      </c>
      <c r="C2742" s="238">
        <v>214</v>
      </c>
      <c r="D2742" s="239">
        <v>8</v>
      </c>
      <c r="E2742" s="238">
        <v>5</v>
      </c>
      <c r="F2742" s="7" t="s">
        <v>511</v>
      </c>
      <c r="G2742" s="7" t="s">
        <v>2591</v>
      </c>
      <c r="H2742" s="7" t="s">
        <v>2635</v>
      </c>
      <c r="I2742" s="7" t="s">
        <v>2637</v>
      </c>
      <c r="K2742" s="52" t="str">
        <f t="shared" si="472"/>
        <v/>
      </c>
      <c r="L2742" s="81" t="str">
        <f t="shared" si="473"/>
        <v/>
      </c>
      <c r="M2742" s="53" t="str">
        <f>IF(K2742="","",COUNTIF($K$7:K2742,"ﾘｽﾄ１"))</f>
        <v/>
      </c>
      <c r="N2742" s="53" t="str">
        <f t="shared" si="474"/>
        <v/>
      </c>
      <c r="O2742" s="54" t="str">
        <f t="shared" si="475"/>
        <v/>
      </c>
      <c r="P2742" s="53" t="str">
        <f t="shared" si="466"/>
        <v/>
      </c>
      <c r="Q2742" s="52" t="str">
        <f t="shared" si="467"/>
        <v/>
      </c>
      <c r="R2742" s="55" t="str">
        <f t="shared" si="468"/>
        <v/>
      </c>
      <c r="S2742" s="52" t="str">
        <f t="shared" si="476"/>
        <v/>
      </c>
      <c r="T2742" s="81" t="str">
        <f t="shared" si="469"/>
        <v/>
      </c>
      <c r="U2742" s="53" t="str">
        <f>IF(S2742="","",COUNTIF($S$7:S2742,"該当２"))</f>
        <v/>
      </c>
      <c r="V2742" s="56" t="str">
        <f t="shared" si="470"/>
        <v/>
      </c>
      <c r="W2742" s="81" t="str">
        <f t="shared" si="471"/>
        <v/>
      </c>
      <c r="X2742" s="53" t="str">
        <f>IF(V2742="","",COUNTIF($V$7:V2742,"該当３"))</f>
        <v/>
      </c>
    </row>
    <row r="2743" spans="1:24">
      <c r="A2743" s="4">
        <v>2021408006</v>
      </c>
      <c r="B2743" s="237">
        <v>20</v>
      </c>
      <c r="C2743" s="238">
        <v>214</v>
      </c>
      <c r="D2743" s="239">
        <v>8</v>
      </c>
      <c r="E2743" s="238">
        <v>6</v>
      </c>
      <c r="F2743" s="7" t="s">
        <v>511</v>
      </c>
      <c r="G2743" s="7" t="s">
        <v>2591</v>
      </c>
      <c r="H2743" s="7" t="s">
        <v>2635</v>
      </c>
      <c r="I2743" s="7" t="s">
        <v>313</v>
      </c>
      <c r="K2743" s="52" t="str">
        <f t="shared" si="472"/>
        <v/>
      </c>
      <c r="L2743" s="81" t="str">
        <f t="shared" si="473"/>
        <v/>
      </c>
      <c r="M2743" s="53" t="str">
        <f>IF(K2743="","",COUNTIF($K$7:K2743,"ﾘｽﾄ１"))</f>
        <v/>
      </c>
      <c r="N2743" s="53" t="str">
        <f t="shared" si="474"/>
        <v/>
      </c>
      <c r="O2743" s="54" t="str">
        <f t="shared" si="475"/>
        <v/>
      </c>
      <c r="P2743" s="53" t="str">
        <f t="shared" si="466"/>
        <v/>
      </c>
      <c r="Q2743" s="52" t="str">
        <f t="shared" si="467"/>
        <v/>
      </c>
      <c r="R2743" s="55" t="str">
        <f t="shared" si="468"/>
        <v/>
      </c>
      <c r="S2743" s="52" t="str">
        <f t="shared" si="476"/>
        <v/>
      </c>
      <c r="T2743" s="81" t="str">
        <f t="shared" si="469"/>
        <v/>
      </c>
      <c r="U2743" s="53" t="str">
        <f>IF(S2743="","",COUNTIF($S$7:S2743,"該当２"))</f>
        <v/>
      </c>
      <c r="V2743" s="56" t="str">
        <f t="shared" si="470"/>
        <v/>
      </c>
      <c r="W2743" s="81" t="str">
        <f t="shared" si="471"/>
        <v/>
      </c>
      <c r="X2743" s="53" t="str">
        <f>IF(V2743="","",COUNTIF($V$7:V2743,"該当３"))</f>
        <v/>
      </c>
    </row>
    <row r="2744" spans="1:24">
      <c r="A2744" s="4">
        <v>2021408007</v>
      </c>
      <c r="B2744" s="237">
        <v>20</v>
      </c>
      <c r="C2744" s="238">
        <v>214</v>
      </c>
      <c r="D2744" s="239">
        <v>8</v>
      </c>
      <c r="E2744" s="238">
        <v>7</v>
      </c>
      <c r="F2744" s="7" t="s">
        <v>511</v>
      </c>
      <c r="G2744" s="7" t="s">
        <v>2591</v>
      </c>
      <c r="H2744" s="7" t="s">
        <v>2635</v>
      </c>
      <c r="I2744" s="7" t="s">
        <v>2638</v>
      </c>
      <c r="K2744" s="52" t="str">
        <f t="shared" si="472"/>
        <v/>
      </c>
      <c r="L2744" s="81" t="str">
        <f t="shared" si="473"/>
        <v/>
      </c>
      <c r="M2744" s="53" t="str">
        <f>IF(K2744="","",COUNTIF($K$7:K2744,"ﾘｽﾄ１"))</f>
        <v/>
      </c>
      <c r="N2744" s="53" t="str">
        <f t="shared" si="474"/>
        <v/>
      </c>
      <c r="O2744" s="54" t="str">
        <f t="shared" si="475"/>
        <v/>
      </c>
      <c r="P2744" s="53" t="str">
        <f t="shared" si="466"/>
        <v/>
      </c>
      <c r="Q2744" s="52" t="str">
        <f t="shared" si="467"/>
        <v/>
      </c>
      <c r="R2744" s="55" t="str">
        <f t="shared" si="468"/>
        <v/>
      </c>
      <c r="S2744" s="52" t="str">
        <f t="shared" si="476"/>
        <v/>
      </c>
      <c r="T2744" s="81" t="str">
        <f t="shared" si="469"/>
        <v/>
      </c>
      <c r="U2744" s="53" t="str">
        <f>IF(S2744="","",COUNTIF($S$7:S2744,"該当２"))</f>
        <v/>
      </c>
      <c r="V2744" s="56" t="str">
        <f t="shared" si="470"/>
        <v/>
      </c>
      <c r="W2744" s="81" t="str">
        <f t="shared" si="471"/>
        <v/>
      </c>
      <c r="X2744" s="53" t="str">
        <f>IF(V2744="","",COUNTIF($V$7:V2744,"該当３"))</f>
        <v/>
      </c>
    </row>
    <row r="2745" spans="1:24">
      <c r="A2745" s="4">
        <v>2021408008</v>
      </c>
      <c r="B2745" s="237">
        <v>20</v>
      </c>
      <c r="C2745" s="238">
        <v>214</v>
      </c>
      <c r="D2745" s="239">
        <v>8</v>
      </c>
      <c r="E2745" s="238">
        <v>8</v>
      </c>
      <c r="F2745" s="7" t="s">
        <v>511</v>
      </c>
      <c r="G2745" s="7" t="s">
        <v>2591</v>
      </c>
      <c r="H2745" s="7" t="s">
        <v>2635</v>
      </c>
      <c r="I2745" s="7" t="s">
        <v>995</v>
      </c>
      <c r="K2745" s="52" t="str">
        <f t="shared" si="472"/>
        <v/>
      </c>
      <c r="L2745" s="81" t="str">
        <f t="shared" si="473"/>
        <v/>
      </c>
      <c r="M2745" s="53" t="str">
        <f>IF(K2745="","",COUNTIF($K$7:K2745,"ﾘｽﾄ１"))</f>
        <v/>
      </c>
      <c r="N2745" s="53" t="str">
        <f t="shared" si="474"/>
        <v/>
      </c>
      <c r="O2745" s="54" t="str">
        <f t="shared" si="475"/>
        <v/>
      </c>
      <c r="P2745" s="53" t="str">
        <f t="shared" si="466"/>
        <v/>
      </c>
      <c r="Q2745" s="52" t="str">
        <f t="shared" si="467"/>
        <v/>
      </c>
      <c r="R2745" s="55" t="str">
        <f t="shared" si="468"/>
        <v/>
      </c>
      <c r="S2745" s="52" t="str">
        <f t="shared" si="476"/>
        <v/>
      </c>
      <c r="T2745" s="81" t="str">
        <f t="shared" si="469"/>
        <v/>
      </c>
      <c r="U2745" s="53" t="str">
        <f>IF(S2745="","",COUNTIF($S$7:S2745,"該当２"))</f>
        <v/>
      </c>
      <c r="V2745" s="56" t="str">
        <f t="shared" si="470"/>
        <v/>
      </c>
      <c r="W2745" s="81" t="str">
        <f t="shared" si="471"/>
        <v/>
      </c>
      <c r="X2745" s="53" t="str">
        <f>IF(V2745="","",COUNTIF($V$7:V2745,"該当３"))</f>
        <v/>
      </c>
    </row>
    <row r="2746" spans="1:24">
      <c r="A2746" s="4">
        <v>2021408009</v>
      </c>
      <c r="B2746" s="237">
        <v>20</v>
      </c>
      <c r="C2746" s="238">
        <v>214</v>
      </c>
      <c r="D2746" s="239">
        <v>8</v>
      </c>
      <c r="E2746" s="238">
        <v>9</v>
      </c>
      <c r="F2746" s="7" t="s">
        <v>511</v>
      </c>
      <c r="G2746" s="7" t="s">
        <v>2591</v>
      </c>
      <c r="H2746" s="7" t="s">
        <v>2635</v>
      </c>
      <c r="I2746" s="7" t="s">
        <v>2639</v>
      </c>
      <c r="K2746" s="52" t="str">
        <f t="shared" si="472"/>
        <v/>
      </c>
      <c r="L2746" s="81" t="str">
        <f t="shared" si="473"/>
        <v/>
      </c>
      <c r="M2746" s="53" t="str">
        <f>IF(K2746="","",COUNTIF($K$7:K2746,"ﾘｽﾄ１"))</f>
        <v/>
      </c>
      <c r="N2746" s="53" t="str">
        <f t="shared" si="474"/>
        <v/>
      </c>
      <c r="O2746" s="54" t="str">
        <f t="shared" si="475"/>
        <v/>
      </c>
      <c r="P2746" s="53" t="str">
        <f t="shared" si="466"/>
        <v/>
      </c>
      <c r="Q2746" s="52" t="str">
        <f t="shared" si="467"/>
        <v/>
      </c>
      <c r="R2746" s="55" t="str">
        <f t="shared" si="468"/>
        <v/>
      </c>
      <c r="S2746" s="52" t="str">
        <f t="shared" si="476"/>
        <v/>
      </c>
      <c r="T2746" s="81" t="str">
        <f t="shared" si="469"/>
        <v/>
      </c>
      <c r="U2746" s="53" t="str">
        <f>IF(S2746="","",COUNTIF($S$7:S2746,"該当２"))</f>
        <v/>
      </c>
      <c r="V2746" s="56" t="str">
        <f t="shared" si="470"/>
        <v/>
      </c>
      <c r="W2746" s="81" t="str">
        <f t="shared" si="471"/>
        <v/>
      </c>
      <c r="X2746" s="53" t="str">
        <f>IF(V2746="","",COUNTIF($V$7:V2746,"該当３"))</f>
        <v/>
      </c>
    </row>
    <row r="2747" spans="1:24">
      <c r="A2747" s="4">
        <v>2021409000</v>
      </c>
      <c r="B2747" s="237">
        <v>20</v>
      </c>
      <c r="C2747" s="238">
        <v>214</v>
      </c>
      <c r="D2747" s="239">
        <v>9</v>
      </c>
      <c r="E2747" s="238">
        <v>0</v>
      </c>
      <c r="F2747" s="7" t="s">
        <v>511</v>
      </c>
      <c r="G2747" s="7" t="s">
        <v>2591</v>
      </c>
      <c r="H2747" s="7" t="s">
        <v>2640</v>
      </c>
      <c r="K2747" s="52" t="str">
        <f t="shared" si="472"/>
        <v/>
      </c>
      <c r="L2747" s="81" t="str">
        <f t="shared" si="473"/>
        <v/>
      </c>
      <c r="M2747" s="53" t="str">
        <f>IF(K2747="","",COUNTIF($K$7:K2747,"ﾘｽﾄ１"))</f>
        <v/>
      </c>
      <c r="N2747" s="53" t="str">
        <f t="shared" si="474"/>
        <v/>
      </c>
      <c r="O2747" s="54" t="str">
        <f t="shared" si="475"/>
        <v/>
      </c>
      <c r="P2747" s="53" t="str">
        <f t="shared" si="466"/>
        <v/>
      </c>
      <c r="Q2747" s="52" t="str">
        <f t="shared" si="467"/>
        <v/>
      </c>
      <c r="R2747" s="55" t="str">
        <f t="shared" si="468"/>
        <v/>
      </c>
      <c r="S2747" s="52" t="str">
        <f t="shared" si="476"/>
        <v/>
      </c>
      <c r="T2747" s="81" t="str">
        <f t="shared" si="469"/>
        <v/>
      </c>
      <c r="U2747" s="53" t="str">
        <f>IF(S2747="","",COUNTIF($S$7:S2747,"該当２"))</f>
        <v/>
      </c>
      <c r="V2747" s="56" t="str">
        <f t="shared" si="470"/>
        <v/>
      </c>
      <c r="W2747" s="81" t="str">
        <f t="shared" si="471"/>
        <v/>
      </c>
      <c r="X2747" s="53" t="str">
        <f>IF(V2747="","",COUNTIF($V$7:V2747,"該当３"))</f>
        <v/>
      </c>
    </row>
    <row r="2748" spans="1:24">
      <c r="A2748" s="4">
        <v>2021409001</v>
      </c>
      <c r="B2748" s="237">
        <v>20</v>
      </c>
      <c r="C2748" s="238">
        <v>214</v>
      </c>
      <c r="D2748" s="239">
        <v>9</v>
      </c>
      <c r="E2748" s="238">
        <v>1</v>
      </c>
      <c r="F2748" s="7" t="s">
        <v>511</v>
      </c>
      <c r="G2748" s="7" t="s">
        <v>2591</v>
      </c>
      <c r="H2748" s="7" t="s">
        <v>2640</v>
      </c>
      <c r="I2748" s="7" t="s">
        <v>1861</v>
      </c>
      <c r="K2748" s="52" t="str">
        <f t="shared" si="472"/>
        <v/>
      </c>
      <c r="L2748" s="81" t="str">
        <f t="shared" si="473"/>
        <v/>
      </c>
      <c r="M2748" s="53" t="str">
        <f>IF(K2748="","",COUNTIF($K$7:K2748,"ﾘｽﾄ１"))</f>
        <v/>
      </c>
      <c r="N2748" s="53" t="str">
        <f t="shared" si="474"/>
        <v/>
      </c>
      <c r="O2748" s="54" t="str">
        <f t="shared" si="475"/>
        <v/>
      </c>
      <c r="P2748" s="53" t="str">
        <f t="shared" si="466"/>
        <v/>
      </c>
      <c r="Q2748" s="52" t="str">
        <f t="shared" si="467"/>
        <v/>
      </c>
      <c r="R2748" s="55" t="str">
        <f t="shared" si="468"/>
        <v/>
      </c>
      <c r="S2748" s="52" t="str">
        <f t="shared" si="476"/>
        <v/>
      </c>
      <c r="T2748" s="81" t="str">
        <f t="shared" si="469"/>
        <v/>
      </c>
      <c r="U2748" s="53" t="str">
        <f>IF(S2748="","",COUNTIF($S$7:S2748,"該当２"))</f>
        <v/>
      </c>
      <c r="V2748" s="56" t="str">
        <f t="shared" si="470"/>
        <v/>
      </c>
      <c r="W2748" s="81" t="str">
        <f t="shared" si="471"/>
        <v/>
      </c>
      <c r="X2748" s="53" t="str">
        <f>IF(V2748="","",COUNTIF($V$7:V2748,"該当３"))</f>
        <v/>
      </c>
    </row>
    <row r="2749" spans="1:24">
      <c r="A2749" s="4">
        <v>2021409002</v>
      </c>
      <c r="B2749" s="237">
        <v>20</v>
      </c>
      <c r="C2749" s="238">
        <v>214</v>
      </c>
      <c r="D2749" s="239">
        <v>9</v>
      </c>
      <c r="E2749" s="238">
        <v>2</v>
      </c>
      <c r="F2749" s="7" t="s">
        <v>511</v>
      </c>
      <c r="G2749" s="7" t="s">
        <v>2591</v>
      </c>
      <c r="H2749" s="7" t="s">
        <v>2640</v>
      </c>
      <c r="I2749" s="7" t="s">
        <v>1723</v>
      </c>
      <c r="K2749" s="52" t="str">
        <f t="shared" si="472"/>
        <v/>
      </c>
      <c r="L2749" s="81" t="str">
        <f t="shared" si="473"/>
        <v/>
      </c>
      <c r="M2749" s="53" t="str">
        <f>IF(K2749="","",COUNTIF($K$7:K2749,"ﾘｽﾄ１"))</f>
        <v/>
      </c>
      <c r="N2749" s="53" t="str">
        <f t="shared" si="474"/>
        <v/>
      </c>
      <c r="O2749" s="54" t="str">
        <f t="shared" si="475"/>
        <v/>
      </c>
      <c r="P2749" s="53" t="str">
        <f t="shared" si="466"/>
        <v/>
      </c>
      <c r="Q2749" s="52" t="str">
        <f t="shared" si="467"/>
        <v/>
      </c>
      <c r="R2749" s="55" t="str">
        <f t="shared" si="468"/>
        <v/>
      </c>
      <c r="S2749" s="52" t="str">
        <f t="shared" si="476"/>
        <v/>
      </c>
      <c r="T2749" s="81" t="str">
        <f t="shared" si="469"/>
        <v/>
      </c>
      <c r="U2749" s="53" t="str">
        <f>IF(S2749="","",COUNTIF($S$7:S2749,"該当２"))</f>
        <v/>
      </c>
      <c r="V2749" s="56" t="str">
        <f t="shared" si="470"/>
        <v/>
      </c>
      <c r="W2749" s="81" t="str">
        <f t="shared" si="471"/>
        <v/>
      </c>
      <c r="X2749" s="53" t="str">
        <f>IF(V2749="","",COUNTIF($V$7:V2749,"該当３"))</f>
        <v/>
      </c>
    </row>
    <row r="2750" spans="1:24">
      <c r="A2750" s="4">
        <v>2021409003</v>
      </c>
      <c r="B2750" s="237">
        <v>20</v>
      </c>
      <c r="C2750" s="238">
        <v>214</v>
      </c>
      <c r="D2750" s="239">
        <v>9</v>
      </c>
      <c r="E2750" s="238">
        <v>3</v>
      </c>
      <c r="F2750" s="7" t="s">
        <v>511</v>
      </c>
      <c r="G2750" s="7" t="s">
        <v>2591</v>
      </c>
      <c r="H2750" s="7" t="s">
        <v>2640</v>
      </c>
      <c r="I2750" s="7" t="s">
        <v>2641</v>
      </c>
      <c r="K2750" s="52" t="str">
        <f t="shared" si="472"/>
        <v/>
      </c>
      <c r="L2750" s="81" t="str">
        <f t="shared" si="473"/>
        <v/>
      </c>
      <c r="M2750" s="53" t="str">
        <f>IF(K2750="","",COUNTIF($K$7:K2750,"ﾘｽﾄ１"))</f>
        <v/>
      </c>
      <c r="N2750" s="53" t="str">
        <f t="shared" si="474"/>
        <v/>
      </c>
      <c r="O2750" s="54" t="str">
        <f t="shared" si="475"/>
        <v/>
      </c>
      <c r="P2750" s="53" t="str">
        <f t="shared" si="466"/>
        <v/>
      </c>
      <c r="Q2750" s="52" t="str">
        <f t="shared" si="467"/>
        <v/>
      </c>
      <c r="R2750" s="55" t="str">
        <f t="shared" si="468"/>
        <v/>
      </c>
      <c r="S2750" s="52" t="str">
        <f t="shared" si="476"/>
        <v/>
      </c>
      <c r="T2750" s="81" t="str">
        <f t="shared" si="469"/>
        <v/>
      </c>
      <c r="U2750" s="53" t="str">
        <f>IF(S2750="","",COUNTIF($S$7:S2750,"該当２"))</f>
        <v/>
      </c>
      <c r="V2750" s="56" t="str">
        <f t="shared" si="470"/>
        <v/>
      </c>
      <c r="W2750" s="81" t="str">
        <f t="shared" si="471"/>
        <v/>
      </c>
      <c r="X2750" s="53" t="str">
        <f>IF(V2750="","",COUNTIF($V$7:V2750,"該当３"))</f>
        <v/>
      </c>
    </row>
    <row r="2751" spans="1:24">
      <c r="A2751" s="4">
        <v>2021409004</v>
      </c>
      <c r="B2751" s="237">
        <v>20</v>
      </c>
      <c r="C2751" s="238">
        <v>214</v>
      </c>
      <c r="D2751" s="239">
        <v>9</v>
      </c>
      <c r="E2751" s="238">
        <v>4</v>
      </c>
      <c r="F2751" s="7" t="s">
        <v>511</v>
      </c>
      <c r="G2751" s="7" t="s">
        <v>2591</v>
      </c>
      <c r="H2751" s="7" t="s">
        <v>2640</v>
      </c>
      <c r="I2751" s="7" t="s">
        <v>2642</v>
      </c>
      <c r="K2751" s="52" t="str">
        <f t="shared" si="472"/>
        <v/>
      </c>
      <c r="L2751" s="81" t="str">
        <f t="shared" si="473"/>
        <v/>
      </c>
      <c r="M2751" s="53" t="str">
        <f>IF(K2751="","",COUNTIF($K$7:K2751,"ﾘｽﾄ１"))</f>
        <v/>
      </c>
      <c r="N2751" s="53" t="str">
        <f t="shared" si="474"/>
        <v/>
      </c>
      <c r="O2751" s="54" t="str">
        <f t="shared" si="475"/>
        <v/>
      </c>
      <c r="P2751" s="53" t="str">
        <f t="shared" si="466"/>
        <v/>
      </c>
      <c r="Q2751" s="52" t="str">
        <f t="shared" si="467"/>
        <v/>
      </c>
      <c r="R2751" s="55" t="str">
        <f t="shared" si="468"/>
        <v/>
      </c>
      <c r="S2751" s="52" t="str">
        <f t="shared" si="476"/>
        <v/>
      </c>
      <c r="T2751" s="81" t="str">
        <f t="shared" si="469"/>
        <v/>
      </c>
      <c r="U2751" s="53" t="str">
        <f>IF(S2751="","",COUNTIF($S$7:S2751,"該当２"))</f>
        <v/>
      </c>
      <c r="V2751" s="56" t="str">
        <f t="shared" si="470"/>
        <v/>
      </c>
      <c r="W2751" s="81" t="str">
        <f t="shared" si="471"/>
        <v/>
      </c>
      <c r="X2751" s="53" t="str">
        <f>IF(V2751="","",COUNTIF($V$7:V2751,"該当３"))</f>
        <v/>
      </c>
    </row>
    <row r="2752" spans="1:24">
      <c r="A2752" s="4">
        <v>2021500000</v>
      </c>
      <c r="B2752" s="237">
        <v>20</v>
      </c>
      <c r="C2752" s="238">
        <v>215</v>
      </c>
      <c r="D2752" s="239">
        <v>0</v>
      </c>
      <c r="E2752" s="238">
        <v>0</v>
      </c>
      <c r="F2752" s="7" t="s">
        <v>511</v>
      </c>
      <c r="G2752" s="7" t="s">
        <v>2643</v>
      </c>
      <c r="K2752" s="52" t="str">
        <f t="shared" si="472"/>
        <v>ﾘｽﾄ１</v>
      </c>
      <c r="L2752" s="81" t="str">
        <f t="shared" si="473"/>
        <v>塩尻市</v>
      </c>
      <c r="M2752" s="53">
        <f>IF(K2752="","",COUNTIF($K$7:K2752,"ﾘｽﾄ１"))</f>
        <v>15</v>
      </c>
      <c r="N2752" s="53" t="str">
        <f t="shared" si="474"/>
        <v/>
      </c>
      <c r="O2752" s="54" t="str">
        <f t="shared" si="475"/>
        <v/>
      </c>
      <c r="P2752" s="53" t="str">
        <f t="shared" si="466"/>
        <v/>
      </c>
      <c r="Q2752" s="52" t="str">
        <f t="shared" si="467"/>
        <v/>
      </c>
      <c r="R2752" s="55" t="str">
        <f t="shared" si="468"/>
        <v/>
      </c>
      <c r="S2752" s="52" t="str">
        <f t="shared" si="476"/>
        <v/>
      </c>
      <c r="T2752" s="81" t="str">
        <f t="shared" si="469"/>
        <v/>
      </c>
      <c r="U2752" s="53" t="str">
        <f>IF(S2752="","",COUNTIF($S$7:S2752,"該当２"))</f>
        <v/>
      </c>
      <c r="V2752" s="56" t="str">
        <f t="shared" si="470"/>
        <v/>
      </c>
      <c r="W2752" s="81" t="str">
        <f t="shared" si="471"/>
        <v/>
      </c>
      <c r="X2752" s="53" t="str">
        <f>IF(V2752="","",COUNTIF($V$7:V2752,"該当３"))</f>
        <v/>
      </c>
    </row>
    <row r="2753" spans="1:24">
      <c r="A2753" s="4">
        <v>2021501000</v>
      </c>
      <c r="B2753" s="237">
        <v>20</v>
      </c>
      <c r="C2753" s="238">
        <v>215</v>
      </c>
      <c r="D2753" s="239">
        <v>1</v>
      </c>
      <c r="E2753" s="238">
        <v>0</v>
      </c>
      <c r="F2753" s="7" t="s">
        <v>511</v>
      </c>
      <c r="G2753" s="7" t="s">
        <v>2643</v>
      </c>
      <c r="H2753" s="7" t="s">
        <v>2644</v>
      </c>
      <c r="K2753" s="52" t="str">
        <f t="shared" si="472"/>
        <v/>
      </c>
      <c r="L2753" s="81" t="str">
        <f t="shared" si="473"/>
        <v/>
      </c>
      <c r="M2753" s="53" t="str">
        <f>IF(K2753="","",COUNTIF($K$7:K2753,"ﾘｽﾄ１"))</f>
        <v/>
      </c>
      <c r="N2753" s="53" t="str">
        <f t="shared" si="474"/>
        <v/>
      </c>
      <c r="O2753" s="54" t="str">
        <f t="shared" si="475"/>
        <v/>
      </c>
      <c r="P2753" s="53" t="str">
        <f t="shared" si="466"/>
        <v/>
      </c>
      <c r="Q2753" s="52" t="str">
        <f t="shared" si="467"/>
        <v/>
      </c>
      <c r="R2753" s="55" t="str">
        <f t="shared" si="468"/>
        <v/>
      </c>
      <c r="S2753" s="52" t="str">
        <f t="shared" si="476"/>
        <v/>
      </c>
      <c r="T2753" s="81" t="str">
        <f t="shared" si="469"/>
        <v/>
      </c>
      <c r="U2753" s="53" t="str">
        <f>IF(S2753="","",COUNTIF($S$7:S2753,"該当２"))</f>
        <v/>
      </c>
      <c r="V2753" s="56" t="str">
        <f t="shared" si="470"/>
        <v/>
      </c>
      <c r="W2753" s="81" t="str">
        <f t="shared" si="471"/>
        <v/>
      </c>
      <c r="X2753" s="53" t="str">
        <f>IF(V2753="","",COUNTIF($V$7:V2753,"該当３"))</f>
        <v/>
      </c>
    </row>
    <row r="2754" spans="1:24">
      <c r="A2754" s="4">
        <v>2021501001</v>
      </c>
      <c r="B2754" s="237">
        <v>20</v>
      </c>
      <c r="C2754" s="238">
        <v>215</v>
      </c>
      <c r="D2754" s="239">
        <v>1</v>
      </c>
      <c r="E2754" s="238">
        <v>1</v>
      </c>
      <c r="F2754" s="7" t="s">
        <v>511</v>
      </c>
      <c r="G2754" s="7" t="s">
        <v>2643</v>
      </c>
      <c r="H2754" s="7" t="s">
        <v>2644</v>
      </c>
      <c r="I2754" s="7" t="s">
        <v>2016</v>
      </c>
      <c r="K2754" s="52" t="str">
        <f t="shared" si="472"/>
        <v/>
      </c>
      <c r="L2754" s="81" t="str">
        <f t="shared" si="473"/>
        <v/>
      </c>
      <c r="M2754" s="53" t="str">
        <f>IF(K2754="","",COUNTIF($K$7:K2754,"ﾘｽﾄ１"))</f>
        <v/>
      </c>
      <c r="N2754" s="53" t="str">
        <f t="shared" si="474"/>
        <v/>
      </c>
      <c r="O2754" s="54" t="str">
        <f t="shared" si="475"/>
        <v/>
      </c>
      <c r="P2754" s="53" t="str">
        <f t="shared" si="466"/>
        <v/>
      </c>
      <c r="Q2754" s="52" t="str">
        <f t="shared" si="467"/>
        <v/>
      </c>
      <c r="R2754" s="55" t="str">
        <f t="shared" si="468"/>
        <v/>
      </c>
      <c r="S2754" s="52" t="str">
        <f t="shared" si="476"/>
        <v/>
      </c>
      <c r="T2754" s="81" t="str">
        <f t="shared" si="469"/>
        <v/>
      </c>
      <c r="U2754" s="53" t="str">
        <f>IF(S2754="","",COUNTIF($S$7:S2754,"該当２"))</f>
        <v/>
      </c>
      <c r="V2754" s="56" t="str">
        <f t="shared" si="470"/>
        <v/>
      </c>
      <c r="W2754" s="81" t="str">
        <f t="shared" si="471"/>
        <v/>
      </c>
      <c r="X2754" s="53" t="str">
        <f>IF(V2754="","",COUNTIF($V$7:V2754,"該当３"))</f>
        <v/>
      </c>
    </row>
    <row r="2755" spans="1:24">
      <c r="A2755" s="4">
        <v>2021501002</v>
      </c>
      <c r="B2755" s="237">
        <v>20</v>
      </c>
      <c r="C2755" s="238">
        <v>215</v>
      </c>
      <c r="D2755" s="239">
        <v>1</v>
      </c>
      <c r="E2755" s="238">
        <v>2</v>
      </c>
      <c r="F2755" s="7" t="s">
        <v>511</v>
      </c>
      <c r="G2755" s="7" t="s">
        <v>2643</v>
      </c>
      <c r="H2755" s="7" t="s">
        <v>2644</v>
      </c>
      <c r="I2755" s="7" t="s">
        <v>2645</v>
      </c>
      <c r="K2755" s="52" t="str">
        <f t="shared" si="472"/>
        <v/>
      </c>
      <c r="L2755" s="81" t="str">
        <f t="shared" si="473"/>
        <v/>
      </c>
      <c r="M2755" s="53" t="str">
        <f>IF(K2755="","",COUNTIF($K$7:K2755,"ﾘｽﾄ１"))</f>
        <v/>
      </c>
      <c r="N2755" s="53" t="str">
        <f t="shared" si="474"/>
        <v/>
      </c>
      <c r="O2755" s="54" t="str">
        <f t="shared" si="475"/>
        <v/>
      </c>
      <c r="P2755" s="53" t="str">
        <f t="shared" si="466"/>
        <v/>
      </c>
      <c r="Q2755" s="52" t="str">
        <f t="shared" si="467"/>
        <v/>
      </c>
      <c r="R2755" s="55" t="str">
        <f t="shared" si="468"/>
        <v/>
      </c>
      <c r="S2755" s="52" t="str">
        <f t="shared" si="476"/>
        <v/>
      </c>
      <c r="T2755" s="81" t="str">
        <f t="shared" si="469"/>
        <v/>
      </c>
      <c r="U2755" s="53" t="str">
        <f>IF(S2755="","",COUNTIF($S$7:S2755,"該当２"))</f>
        <v/>
      </c>
      <c r="V2755" s="56" t="str">
        <f t="shared" si="470"/>
        <v/>
      </c>
      <c r="W2755" s="81" t="str">
        <f t="shared" si="471"/>
        <v/>
      </c>
      <c r="X2755" s="53" t="str">
        <f>IF(V2755="","",COUNTIF($V$7:V2755,"該当３"))</f>
        <v/>
      </c>
    </row>
    <row r="2756" spans="1:24">
      <c r="A2756" s="4">
        <v>2021501003</v>
      </c>
      <c r="B2756" s="237">
        <v>20</v>
      </c>
      <c r="C2756" s="238">
        <v>215</v>
      </c>
      <c r="D2756" s="239">
        <v>1</v>
      </c>
      <c r="E2756" s="238">
        <v>3</v>
      </c>
      <c r="F2756" s="7" t="s">
        <v>511</v>
      </c>
      <c r="G2756" s="7" t="s">
        <v>2643</v>
      </c>
      <c r="H2756" s="7" t="s">
        <v>2644</v>
      </c>
      <c r="I2756" s="7" t="s">
        <v>331</v>
      </c>
      <c r="K2756" s="52" t="str">
        <f t="shared" si="472"/>
        <v/>
      </c>
      <c r="L2756" s="81" t="str">
        <f t="shared" si="473"/>
        <v/>
      </c>
      <c r="M2756" s="53" t="str">
        <f>IF(K2756="","",COUNTIF($K$7:K2756,"ﾘｽﾄ１"))</f>
        <v/>
      </c>
      <c r="N2756" s="53" t="str">
        <f t="shared" si="474"/>
        <v/>
      </c>
      <c r="O2756" s="54" t="str">
        <f t="shared" si="475"/>
        <v/>
      </c>
      <c r="P2756" s="53" t="str">
        <f t="shared" si="466"/>
        <v/>
      </c>
      <c r="Q2756" s="52" t="str">
        <f t="shared" si="467"/>
        <v/>
      </c>
      <c r="R2756" s="55" t="str">
        <f t="shared" si="468"/>
        <v/>
      </c>
      <c r="S2756" s="52" t="str">
        <f t="shared" si="476"/>
        <v/>
      </c>
      <c r="T2756" s="81" t="str">
        <f t="shared" si="469"/>
        <v/>
      </c>
      <c r="U2756" s="53" t="str">
        <f>IF(S2756="","",COUNTIF($S$7:S2756,"該当２"))</f>
        <v/>
      </c>
      <c r="V2756" s="56" t="str">
        <f t="shared" si="470"/>
        <v/>
      </c>
      <c r="W2756" s="81" t="str">
        <f t="shared" si="471"/>
        <v/>
      </c>
      <c r="X2756" s="53" t="str">
        <f>IF(V2756="","",COUNTIF($V$7:V2756,"該当３"))</f>
        <v/>
      </c>
    </row>
    <row r="2757" spans="1:24">
      <c r="A2757" s="4">
        <v>2021501004</v>
      </c>
      <c r="B2757" s="237">
        <v>20</v>
      </c>
      <c r="C2757" s="238">
        <v>215</v>
      </c>
      <c r="D2757" s="239">
        <v>1</v>
      </c>
      <c r="E2757" s="238">
        <v>4</v>
      </c>
      <c r="F2757" s="7" t="s">
        <v>511</v>
      </c>
      <c r="G2757" s="7" t="s">
        <v>2643</v>
      </c>
      <c r="H2757" s="7" t="s">
        <v>2644</v>
      </c>
      <c r="I2757" s="7" t="s">
        <v>2646</v>
      </c>
      <c r="K2757" s="52" t="str">
        <f t="shared" si="472"/>
        <v/>
      </c>
      <c r="L2757" s="81" t="str">
        <f t="shared" si="473"/>
        <v/>
      </c>
      <c r="M2757" s="53" t="str">
        <f>IF(K2757="","",COUNTIF($K$7:K2757,"ﾘｽﾄ１"))</f>
        <v/>
      </c>
      <c r="N2757" s="53" t="str">
        <f t="shared" si="474"/>
        <v/>
      </c>
      <c r="O2757" s="54" t="str">
        <f t="shared" si="475"/>
        <v/>
      </c>
      <c r="P2757" s="53" t="str">
        <f t="shared" si="466"/>
        <v/>
      </c>
      <c r="Q2757" s="52" t="str">
        <f t="shared" si="467"/>
        <v/>
      </c>
      <c r="R2757" s="55" t="str">
        <f t="shared" si="468"/>
        <v/>
      </c>
      <c r="S2757" s="52" t="str">
        <f t="shared" si="476"/>
        <v/>
      </c>
      <c r="T2757" s="81" t="str">
        <f t="shared" si="469"/>
        <v/>
      </c>
      <c r="U2757" s="53" t="str">
        <f>IF(S2757="","",COUNTIF($S$7:S2757,"該当２"))</f>
        <v/>
      </c>
      <c r="V2757" s="56" t="str">
        <f t="shared" si="470"/>
        <v/>
      </c>
      <c r="W2757" s="81" t="str">
        <f t="shared" si="471"/>
        <v/>
      </c>
      <c r="X2757" s="53" t="str">
        <f>IF(V2757="","",COUNTIF($V$7:V2757,"該当３"))</f>
        <v/>
      </c>
    </row>
    <row r="2758" spans="1:24">
      <c r="A2758" s="4">
        <v>2021501005</v>
      </c>
      <c r="B2758" s="237">
        <v>20</v>
      </c>
      <c r="C2758" s="238">
        <v>215</v>
      </c>
      <c r="D2758" s="239">
        <v>1</v>
      </c>
      <c r="E2758" s="238">
        <v>5</v>
      </c>
      <c r="F2758" s="7" t="s">
        <v>511</v>
      </c>
      <c r="G2758" s="7" t="s">
        <v>2643</v>
      </c>
      <c r="H2758" s="7" t="s">
        <v>2644</v>
      </c>
      <c r="I2758" s="7" t="s">
        <v>2647</v>
      </c>
      <c r="K2758" s="52" t="str">
        <f t="shared" si="472"/>
        <v/>
      </c>
      <c r="L2758" s="81" t="str">
        <f t="shared" si="473"/>
        <v/>
      </c>
      <c r="M2758" s="53" t="str">
        <f>IF(K2758="","",COUNTIF($K$7:K2758,"ﾘｽﾄ１"))</f>
        <v/>
      </c>
      <c r="N2758" s="53" t="str">
        <f t="shared" si="474"/>
        <v/>
      </c>
      <c r="O2758" s="54" t="str">
        <f t="shared" si="475"/>
        <v/>
      </c>
      <c r="P2758" s="53" t="str">
        <f t="shared" si="466"/>
        <v/>
      </c>
      <c r="Q2758" s="52" t="str">
        <f t="shared" si="467"/>
        <v/>
      </c>
      <c r="R2758" s="55" t="str">
        <f t="shared" si="468"/>
        <v/>
      </c>
      <c r="S2758" s="52" t="str">
        <f t="shared" si="476"/>
        <v/>
      </c>
      <c r="T2758" s="81" t="str">
        <f t="shared" si="469"/>
        <v/>
      </c>
      <c r="U2758" s="53" t="str">
        <f>IF(S2758="","",COUNTIF($S$7:S2758,"該当２"))</f>
        <v/>
      </c>
      <c r="V2758" s="56" t="str">
        <f t="shared" si="470"/>
        <v/>
      </c>
      <c r="W2758" s="81" t="str">
        <f t="shared" si="471"/>
        <v/>
      </c>
      <c r="X2758" s="53" t="str">
        <f>IF(V2758="","",COUNTIF($V$7:V2758,"該当３"))</f>
        <v/>
      </c>
    </row>
    <row r="2759" spans="1:24">
      <c r="A2759" s="4">
        <v>2021501006</v>
      </c>
      <c r="B2759" s="237">
        <v>20</v>
      </c>
      <c r="C2759" s="238">
        <v>215</v>
      </c>
      <c r="D2759" s="239">
        <v>1</v>
      </c>
      <c r="E2759" s="238">
        <v>6</v>
      </c>
      <c r="F2759" s="7" t="s">
        <v>511</v>
      </c>
      <c r="G2759" s="7" t="s">
        <v>2643</v>
      </c>
      <c r="H2759" s="7" t="s">
        <v>2644</v>
      </c>
      <c r="I2759" s="7" t="s">
        <v>2648</v>
      </c>
      <c r="K2759" s="52" t="str">
        <f t="shared" si="472"/>
        <v/>
      </c>
      <c r="L2759" s="81" t="str">
        <f t="shared" si="473"/>
        <v/>
      </c>
      <c r="M2759" s="53" t="str">
        <f>IF(K2759="","",COUNTIF($K$7:K2759,"ﾘｽﾄ１"))</f>
        <v/>
      </c>
      <c r="N2759" s="53" t="str">
        <f t="shared" si="474"/>
        <v/>
      </c>
      <c r="O2759" s="54" t="str">
        <f t="shared" si="475"/>
        <v/>
      </c>
      <c r="P2759" s="53" t="str">
        <f t="shared" si="466"/>
        <v/>
      </c>
      <c r="Q2759" s="52" t="str">
        <f t="shared" si="467"/>
        <v/>
      </c>
      <c r="R2759" s="55" t="str">
        <f t="shared" si="468"/>
        <v/>
      </c>
      <c r="S2759" s="52" t="str">
        <f t="shared" si="476"/>
        <v/>
      </c>
      <c r="T2759" s="81" t="str">
        <f t="shared" si="469"/>
        <v/>
      </c>
      <c r="U2759" s="53" t="str">
        <f>IF(S2759="","",COUNTIF($S$7:S2759,"該当２"))</f>
        <v/>
      </c>
      <c r="V2759" s="56" t="str">
        <f t="shared" si="470"/>
        <v/>
      </c>
      <c r="W2759" s="81" t="str">
        <f t="shared" si="471"/>
        <v/>
      </c>
      <c r="X2759" s="53" t="str">
        <f>IF(V2759="","",COUNTIF($V$7:V2759,"該当３"))</f>
        <v/>
      </c>
    </row>
    <row r="2760" spans="1:24">
      <c r="A2760" s="4">
        <v>2021501007</v>
      </c>
      <c r="B2760" s="237">
        <v>20</v>
      </c>
      <c r="C2760" s="238">
        <v>215</v>
      </c>
      <c r="D2760" s="239">
        <v>1</v>
      </c>
      <c r="E2760" s="238">
        <v>7</v>
      </c>
      <c r="F2760" s="7" t="s">
        <v>511</v>
      </c>
      <c r="G2760" s="7" t="s">
        <v>2643</v>
      </c>
      <c r="H2760" s="7" t="s">
        <v>2644</v>
      </c>
      <c r="I2760" s="7" t="s">
        <v>2649</v>
      </c>
      <c r="K2760" s="52" t="str">
        <f t="shared" si="472"/>
        <v/>
      </c>
      <c r="L2760" s="81" t="str">
        <f t="shared" si="473"/>
        <v/>
      </c>
      <c r="M2760" s="53" t="str">
        <f>IF(K2760="","",COUNTIF($K$7:K2760,"ﾘｽﾄ１"))</f>
        <v/>
      </c>
      <c r="N2760" s="53" t="str">
        <f t="shared" si="474"/>
        <v/>
      </c>
      <c r="O2760" s="54" t="str">
        <f t="shared" si="475"/>
        <v/>
      </c>
      <c r="P2760" s="53" t="str">
        <f t="shared" si="466"/>
        <v/>
      </c>
      <c r="Q2760" s="52" t="str">
        <f t="shared" si="467"/>
        <v/>
      </c>
      <c r="R2760" s="55" t="str">
        <f t="shared" si="468"/>
        <v/>
      </c>
      <c r="S2760" s="52" t="str">
        <f t="shared" si="476"/>
        <v/>
      </c>
      <c r="T2760" s="81" t="str">
        <f t="shared" si="469"/>
        <v/>
      </c>
      <c r="U2760" s="53" t="str">
        <f>IF(S2760="","",COUNTIF($S$7:S2760,"該当２"))</f>
        <v/>
      </c>
      <c r="V2760" s="56" t="str">
        <f t="shared" si="470"/>
        <v/>
      </c>
      <c r="W2760" s="81" t="str">
        <f t="shared" si="471"/>
        <v/>
      </c>
      <c r="X2760" s="53" t="str">
        <f>IF(V2760="","",COUNTIF($V$7:V2760,"該当３"))</f>
        <v/>
      </c>
    </row>
    <row r="2761" spans="1:24">
      <c r="A2761" s="4">
        <v>2021501008</v>
      </c>
      <c r="B2761" s="237">
        <v>20</v>
      </c>
      <c r="C2761" s="238">
        <v>215</v>
      </c>
      <c r="D2761" s="239">
        <v>1</v>
      </c>
      <c r="E2761" s="238">
        <v>8</v>
      </c>
      <c r="F2761" s="7" t="s">
        <v>511</v>
      </c>
      <c r="G2761" s="7" t="s">
        <v>2643</v>
      </c>
      <c r="H2761" s="7" t="s">
        <v>2644</v>
      </c>
      <c r="I2761" s="7" t="s">
        <v>494</v>
      </c>
      <c r="K2761" s="52" t="str">
        <f t="shared" si="472"/>
        <v/>
      </c>
      <c r="L2761" s="81" t="str">
        <f t="shared" si="473"/>
        <v/>
      </c>
      <c r="M2761" s="53" t="str">
        <f>IF(K2761="","",COUNTIF($K$7:K2761,"ﾘｽﾄ１"))</f>
        <v/>
      </c>
      <c r="N2761" s="53" t="str">
        <f t="shared" si="474"/>
        <v/>
      </c>
      <c r="O2761" s="54" t="str">
        <f t="shared" si="475"/>
        <v/>
      </c>
      <c r="P2761" s="53" t="str">
        <f t="shared" si="466"/>
        <v/>
      </c>
      <c r="Q2761" s="52" t="str">
        <f t="shared" si="467"/>
        <v/>
      </c>
      <c r="R2761" s="55" t="str">
        <f t="shared" si="468"/>
        <v/>
      </c>
      <c r="S2761" s="52" t="str">
        <f t="shared" si="476"/>
        <v/>
      </c>
      <c r="T2761" s="81" t="str">
        <f t="shared" si="469"/>
        <v/>
      </c>
      <c r="U2761" s="53" t="str">
        <f>IF(S2761="","",COUNTIF($S$7:S2761,"該当２"))</f>
        <v/>
      </c>
      <c r="V2761" s="56" t="str">
        <f t="shared" si="470"/>
        <v/>
      </c>
      <c r="W2761" s="81" t="str">
        <f t="shared" si="471"/>
        <v/>
      </c>
      <c r="X2761" s="53" t="str">
        <f>IF(V2761="","",COUNTIF($V$7:V2761,"該当３"))</f>
        <v/>
      </c>
    </row>
    <row r="2762" spans="1:24">
      <c r="A2762" s="4">
        <v>2021501009</v>
      </c>
      <c r="B2762" s="237">
        <v>20</v>
      </c>
      <c r="C2762" s="238">
        <v>215</v>
      </c>
      <c r="D2762" s="239">
        <v>1</v>
      </c>
      <c r="E2762" s="238">
        <v>9</v>
      </c>
      <c r="F2762" s="7" t="s">
        <v>511</v>
      </c>
      <c r="G2762" s="7" t="s">
        <v>2643</v>
      </c>
      <c r="H2762" s="7" t="s">
        <v>2644</v>
      </c>
      <c r="I2762" s="7" t="s">
        <v>2650</v>
      </c>
      <c r="K2762" s="52" t="str">
        <f t="shared" si="472"/>
        <v/>
      </c>
      <c r="L2762" s="81" t="str">
        <f t="shared" si="473"/>
        <v/>
      </c>
      <c r="M2762" s="53" t="str">
        <f>IF(K2762="","",COUNTIF($K$7:K2762,"ﾘｽﾄ１"))</f>
        <v/>
      </c>
      <c r="N2762" s="53" t="str">
        <f t="shared" si="474"/>
        <v/>
      </c>
      <c r="O2762" s="54" t="str">
        <f t="shared" si="475"/>
        <v/>
      </c>
      <c r="P2762" s="53" t="str">
        <f t="shared" ref="P2762:P2825" si="477">IF(O2762="該当１",G2762,"")</f>
        <v/>
      </c>
      <c r="Q2762" s="52" t="str">
        <f t="shared" ref="Q2762:Q2825" si="478">IF(O2762="該当１","ﾘｽﾄ2","")</f>
        <v/>
      </c>
      <c r="R2762" s="55" t="str">
        <f t="shared" ref="R2762:R2825" si="479">IF(Q2762="ﾘｽﾄ2",H2762,"")</f>
        <v/>
      </c>
      <c r="S2762" s="52" t="str">
        <f t="shared" si="476"/>
        <v/>
      </c>
      <c r="T2762" s="81" t="str">
        <f t="shared" ref="T2762:T2825" si="480">IF(S2762="該当２",H2762,"")</f>
        <v/>
      </c>
      <c r="U2762" s="53" t="str">
        <f>IF(S2762="","",COUNTIF($S$7:S2762,"該当２"))</f>
        <v/>
      </c>
      <c r="V2762" s="56" t="str">
        <f t="shared" ref="V2762:V2825" si="481">IF(AND($S$2=H2762,E2762&gt;0,E2762&lt;998),"該当３","")</f>
        <v/>
      </c>
      <c r="W2762" s="81" t="str">
        <f t="shared" ref="W2762:W2825" si="482">IF(V2762="該当３",I2762,"")</f>
        <v/>
      </c>
      <c r="X2762" s="53" t="str">
        <f>IF(V2762="","",COUNTIF($V$7:V2762,"該当３"))</f>
        <v/>
      </c>
    </row>
    <row r="2763" spans="1:24">
      <c r="A2763" s="4">
        <v>2021501010</v>
      </c>
      <c r="B2763" s="237">
        <v>20</v>
      </c>
      <c r="C2763" s="238">
        <v>215</v>
      </c>
      <c r="D2763" s="239">
        <v>1</v>
      </c>
      <c r="E2763" s="238">
        <v>10</v>
      </c>
      <c r="F2763" s="7" t="s">
        <v>511</v>
      </c>
      <c r="G2763" s="7" t="s">
        <v>2643</v>
      </c>
      <c r="H2763" s="7" t="s">
        <v>2644</v>
      </c>
      <c r="I2763" s="7" t="s">
        <v>2651</v>
      </c>
      <c r="K2763" s="52" t="str">
        <f t="shared" ref="K2763:K2826" si="483">IF(AND($C2763&gt;0,$H2763=""),"ﾘｽﾄ１","")</f>
        <v/>
      </c>
      <c r="L2763" s="81" t="str">
        <f t="shared" ref="L2763:L2826" si="484">IF(K2763="ﾘｽﾄ１",G2763,"")</f>
        <v/>
      </c>
      <c r="M2763" s="53" t="str">
        <f>IF(K2763="","",COUNTIF($K$7:K2763,"ﾘｽﾄ１"))</f>
        <v/>
      </c>
      <c r="N2763" s="53" t="str">
        <f t="shared" ref="N2763:N2826" si="485">IF(AND(D2763=0,E2763&gt;0),"同一区","")</f>
        <v/>
      </c>
      <c r="O2763" s="54" t="str">
        <f t="shared" ref="O2763:O2826" si="486">IF(AND(EXACT($K$2,G2763),H2763&gt;0),"該当１","")</f>
        <v/>
      </c>
      <c r="P2763" s="53" t="str">
        <f t="shared" si="477"/>
        <v/>
      </c>
      <c r="Q2763" s="52" t="str">
        <f t="shared" si="478"/>
        <v/>
      </c>
      <c r="R2763" s="55" t="str">
        <f t="shared" si="479"/>
        <v/>
      </c>
      <c r="S2763" s="52" t="str">
        <f t="shared" ref="S2763:S2826" si="487">IF(AND(Q2763="ﾘｽﾄ2",OR(I2763=0,AND(N2763="同一区",E2763=1))),"該当２","")</f>
        <v/>
      </c>
      <c r="T2763" s="81" t="str">
        <f t="shared" si="480"/>
        <v/>
      </c>
      <c r="U2763" s="53" t="str">
        <f>IF(S2763="","",COUNTIF($S$7:S2763,"該当２"))</f>
        <v/>
      </c>
      <c r="V2763" s="56" t="str">
        <f t="shared" si="481"/>
        <v/>
      </c>
      <c r="W2763" s="81" t="str">
        <f t="shared" si="482"/>
        <v/>
      </c>
      <c r="X2763" s="53" t="str">
        <f>IF(V2763="","",COUNTIF($V$7:V2763,"該当３"))</f>
        <v/>
      </c>
    </row>
    <row r="2764" spans="1:24">
      <c r="A2764" s="4">
        <v>2021501011</v>
      </c>
      <c r="B2764" s="237">
        <v>20</v>
      </c>
      <c r="C2764" s="238">
        <v>215</v>
      </c>
      <c r="D2764" s="239">
        <v>1</v>
      </c>
      <c r="E2764" s="238">
        <v>11</v>
      </c>
      <c r="F2764" s="7" t="s">
        <v>511</v>
      </c>
      <c r="G2764" s="7" t="s">
        <v>2643</v>
      </c>
      <c r="H2764" s="7" t="s">
        <v>2644</v>
      </c>
      <c r="I2764" s="7" t="s">
        <v>2652</v>
      </c>
      <c r="K2764" s="52" t="str">
        <f t="shared" si="483"/>
        <v/>
      </c>
      <c r="L2764" s="81" t="str">
        <f t="shared" si="484"/>
        <v/>
      </c>
      <c r="M2764" s="53" t="str">
        <f>IF(K2764="","",COUNTIF($K$7:K2764,"ﾘｽﾄ１"))</f>
        <v/>
      </c>
      <c r="N2764" s="53" t="str">
        <f t="shared" si="485"/>
        <v/>
      </c>
      <c r="O2764" s="54" t="str">
        <f t="shared" si="486"/>
        <v/>
      </c>
      <c r="P2764" s="53" t="str">
        <f t="shared" si="477"/>
        <v/>
      </c>
      <c r="Q2764" s="52" t="str">
        <f t="shared" si="478"/>
        <v/>
      </c>
      <c r="R2764" s="55" t="str">
        <f t="shared" si="479"/>
        <v/>
      </c>
      <c r="S2764" s="52" t="str">
        <f t="shared" si="487"/>
        <v/>
      </c>
      <c r="T2764" s="81" t="str">
        <f t="shared" si="480"/>
        <v/>
      </c>
      <c r="U2764" s="53" t="str">
        <f>IF(S2764="","",COUNTIF($S$7:S2764,"該当２"))</f>
        <v/>
      </c>
      <c r="V2764" s="56" t="str">
        <f t="shared" si="481"/>
        <v/>
      </c>
      <c r="W2764" s="81" t="str">
        <f t="shared" si="482"/>
        <v/>
      </c>
      <c r="X2764" s="53" t="str">
        <f>IF(V2764="","",COUNTIF($V$7:V2764,"該当３"))</f>
        <v/>
      </c>
    </row>
    <row r="2765" spans="1:24">
      <c r="A2765" s="4">
        <v>2021501012</v>
      </c>
      <c r="B2765" s="237">
        <v>20</v>
      </c>
      <c r="C2765" s="238">
        <v>215</v>
      </c>
      <c r="D2765" s="239">
        <v>1</v>
      </c>
      <c r="E2765" s="238">
        <v>12</v>
      </c>
      <c r="F2765" s="7" t="s">
        <v>511</v>
      </c>
      <c r="G2765" s="7" t="s">
        <v>2643</v>
      </c>
      <c r="H2765" s="7" t="s">
        <v>2644</v>
      </c>
      <c r="I2765" s="7" t="s">
        <v>404</v>
      </c>
      <c r="K2765" s="52" t="str">
        <f t="shared" si="483"/>
        <v/>
      </c>
      <c r="L2765" s="81" t="str">
        <f t="shared" si="484"/>
        <v/>
      </c>
      <c r="M2765" s="53" t="str">
        <f>IF(K2765="","",COUNTIF($K$7:K2765,"ﾘｽﾄ１"))</f>
        <v/>
      </c>
      <c r="N2765" s="53" t="str">
        <f t="shared" si="485"/>
        <v/>
      </c>
      <c r="O2765" s="54" t="str">
        <f t="shared" si="486"/>
        <v/>
      </c>
      <c r="P2765" s="53" t="str">
        <f t="shared" si="477"/>
        <v/>
      </c>
      <c r="Q2765" s="52" t="str">
        <f t="shared" si="478"/>
        <v/>
      </c>
      <c r="R2765" s="55" t="str">
        <f t="shared" si="479"/>
        <v/>
      </c>
      <c r="S2765" s="52" t="str">
        <f t="shared" si="487"/>
        <v/>
      </c>
      <c r="T2765" s="81" t="str">
        <f t="shared" si="480"/>
        <v/>
      </c>
      <c r="U2765" s="53" t="str">
        <f>IF(S2765="","",COUNTIF($S$7:S2765,"該当２"))</f>
        <v/>
      </c>
      <c r="V2765" s="56" t="str">
        <f t="shared" si="481"/>
        <v/>
      </c>
      <c r="W2765" s="81" t="str">
        <f t="shared" si="482"/>
        <v/>
      </c>
      <c r="X2765" s="53" t="str">
        <f>IF(V2765="","",COUNTIF($V$7:V2765,"該当３"))</f>
        <v/>
      </c>
    </row>
    <row r="2766" spans="1:24">
      <c r="A2766" s="4">
        <v>2021501013</v>
      </c>
      <c r="B2766" s="237">
        <v>20</v>
      </c>
      <c r="C2766" s="238">
        <v>215</v>
      </c>
      <c r="D2766" s="239">
        <v>1</v>
      </c>
      <c r="E2766" s="238">
        <v>13</v>
      </c>
      <c r="F2766" s="7" t="s">
        <v>511</v>
      </c>
      <c r="G2766" s="7" t="s">
        <v>2643</v>
      </c>
      <c r="H2766" s="7" t="s">
        <v>2644</v>
      </c>
      <c r="I2766" s="7" t="s">
        <v>1208</v>
      </c>
      <c r="K2766" s="52" t="str">
        <f t="shared" si="483"/>
        <v/>
      </c>
      <c r="L2766" s="81" t="str">
        <f t="shared" si="484"/>
        <v/>
      </c>
      <c r="M2766" s="53" t="str">
        <f>IF(K2766="","",COUNTIF($K$7:K2766,"ﾘｽﾄ１"))</f>
        <v/>
      </c>
      <c r="N2766" s="53" t="str">
        <f t="shared" si="485"/>
        <v/>
      </c>
      <c r="O2766" s="54" t="str">
        <f t="shared" si="486"/>
        <v/>
      </c>
      <c r="P2766" s="53" t="str">
        <f t="shared" si="477"/>
        <v/>
      </c>
      <c r="Q2766" s="52" t="str">
        <f t="shared" si="478"/>
        <v/>
      </c>
      <c r="R2766" s="55" t="str">
        <f t="shared" si="479"/>
        <v/>
      </c>
      <c r="S2766" s="52" t="str">
        <f t="shared" si="487"/>
        <v/>
      </c>
      <c r="T2766" s="81" t="str">
        <f t="shared" si="480"/>
        <v/>
      </c>
      <c r="U2766" s="53" t="str">
        <f>IF(S2766="","",COUNTIF($S$7:S2766,"該当２"))</f>
        <v/>
      </c>
      <c r="V2766" s="56" t="str">
        <f t="shared" si="481"/>
        <v/>
      </c>
      <c r="W2766" s="81" t="str">
        <f t="shared" si="482"/>
        <v/>
      </c>
      <c r="X2766" s="53" t="str">
        <f>IF(V2766="","",COUNTIF($V$7:V2766,"該当３"))</f>
        <v/>
      </c>
    </row>
    <row r="2767" spans="1:24">
      <c r="A2767" s="4">
        <v>2021502000</v>
      </c>
      <c r="B2767" s="237">
        <v>20</v>
      </c>
      <c r="C2767" s="238">
        <v>215</v>
      </c>
      <c r="D2767" s="239">
        <v>2</v>
      </c>
      <c r="E2767" s="238">
        <v>0</v>
      </c>
      <c r="F2767" s="7" t="s">
        <v>511</v>
      </c>
      <c r="G2767" s="7" t="s">
        <v>2643</v>
      </c>
      <c r="H2767" s="7" t="s">
        <v>2653</v>
      </c>
      <c r="K2767" s="52" t="str">
        <f t="shared" si="483"/>
        <v/>
      </c>
      <c r="L2767" s="81" t="str">
        <f t="shared" si="484"/>
        <v/>
      </c>
      <c r="M2767" s="53" t="str">
        <f>IF(K2767="","",COUNTIF($K$7:K2767,"ﾘｽﾄ１"))</f>
        <v/>
      </c>
      <c r="N2767" s="53" t="str">
        <f t="shared" si="485"/>
        <v/>
      </c>
      <c r="O2767" s="54" t="str">
        <f t="shared" si="486"/>
        <v/>
      </c>
      <c r="P2767" s="53" t="str">
        <f t="shared" si="477"/>
        <v/>
      </c>
      <c r="Q2767" s="52" t="str">
        <f t="shared" si="478"/>
        <v/>
      </c>
      <c r="R2767" s="55" t="str">
        <f t="shared" si="479"/>
        <v/>
      </c>
      <c r="S2767" s="52" t="str">
        <f t="shared" si="487"/>
        <v/>
      </c>
      <c r="T2767" s="81" t="str">
        <f t="shared" si="480"/>
        <v/>
      </c>
      <c r="U2767" s="53" t="str">
        <f>IF(S2767="","",COUNTIF($S$7:S2767,"該当２"))</f>
        <v/>
      </c>
      <c r="V2767" s="56" t="str">
        <f t="shared" si="481"/>
        <v/>
      </c>
      <c r="W2767" s="81" t="str">
        <f t="shared" si="482"/>
        <v/>
      </c>
      <c r="X2767" s="53" t="str">
        <f>IF(V2767="","",COUNTIF($V$7:V2767,"該当３"))</f>
        <v/>
      </c>
    </row>
    <row r="2768" spans="1:24">
      <c r="A2768" s="4">
        <v>2021502001</v>
      </c>
      <c r="B2768" s="237">
        <v>20</v>
      </c>
      <c r="C2768" s="238">
        <v>215</v>
      </c>
      <c r="D2768" s="239">
        <v>2</v>
      </c>
      <c r="E2768" s="238">
        <v>1</v>
      </c>
      <c r="F2768" s="7" t="s">
        <v>511</v>
      </c>
      <c r="G2768" s="7" t="s">
        <v>2643</v>
      </c>
      <c r="H2768" s="7" t="s">
        <v>2653</v>
      </c>
      <c r="I2768" s="7" t="s">
        <v>748</v>
      </c>
      <c r="K2768" s="52" t="str">
        <f t="shared" si="483"/>
        <v/>
      </c>
      <c r="L2768" s="81" t="str">
        <f t="shared" si="484"/>
        <v/>
      </c>
      <c r="M2768" s="53" t="str">
        <f>IF(K2768="","",COUNTIF($K$7:K2768,"ﾘｽﾄ１"))</f>
        <v/>
      </c>
      <c r="N2768" s="53" t="str">
        <f t="shared" si="485"/>
        <v/>
      </c>
      <c r="O2768" s="54" t="str">
        <f t="shared" si="486"/>
        <v/>
      </c>
      <c r="P2768" s="53" t="str">
        <f t="shared" si="477"/>
        <v/>
      </c>
      <c r="Q2768" s="52" t="str">
        <f t="shared" si="478"/>
        <v/>
      </c>
      <c r="R2768" s="55" t="str">
        <f t="shared" si="479"/>
        <v/>
      </c>
      <c r="S2768" s="52" t="str">
        <f t="shared" si="487"/>
        <v/>
      </c>
      <c r="T2768" s="81" t="str">
        <f t="shared" si="480"/>
        <v/>
      </c>
      <c r="U2768" s="53" t="str">
        <f>IF(S2768="","",COUNTIF($S$7:S2768,"該当２"))</f>
        <v/>
      </c>
      <c r="V2768" s="56" t="str">
        <f t="shared" si="481"/>
        <v/>
      </c>
      <c r="W2768" s="81" t="str">
        <f t="shared" si="482"/>
        <v/>
      </c>
      <c r="X2768" s="53" t="str">
        <f>IF(V2768="","",COUNTIF($V$7:V2768,"該当３"))</f>
        <v/>
      </c>
    </row>
    <row r="2769" spans="1:24">
      <c r="A2769" s="4">
        <v>2021502002</v>
      </c>
      <c r="B2769" s="237">
        <v>20</v>
      </c>
      <c r="C2769" s="238">
        <v>215</v>
      </c>
      <c r="D2769" s="239">
        <v>2</v>
      </c>
      <c r="E2769" s="238">
        <v>2</v>
      </c>
      <c r="F2769" s="7" t="s">
        <v>511</v>
      </c>
      <c r="G2769" s="7" t="s">
        <v>2643</v>
      </c>
      <c r="H2769" s="7" t="s">
        <v>2653</v>
      </c>
      <c r="I2769" s="7" t="s">
        <v>382</v>
      </c>
      <c r="K2769" s="52" t="str">
        <f t="shared" si="483"/>
        <v/>
      </c>
      <c r="L2769" s="81" t="str">
        <f t="shared" si="484"/>
        <v/>
      </c>
      <c r="M2769" s="53" t="str">
        <f>IF(K2769="","",COUNTIF($K$7:K2769,"ﾘｽﾄ１"))</f>
        <v/>
      </c>
      <c r="N2769" s="53" t="str">
        <f t="shared" si="485"/>
        <v/>
      </c>
      <c r="O2769" s="54" t="str">
        <f t="shared" si="486"/>
        <v/>
      </c>
      <c r="P2769" s="53" t="str">
        <f t="shared" si="477"/>
        <v/>
      </c>
      <c r="Q2769" s="52" t="str">
        <f t="shared" si="478"/>
        <v/>
      </c>
      <c r="R2769" s="55" t="str">
        <f t="shared" si="479"/>
        <v/>
      </c>
      <c r="S2769" s="52" t="str">
        <f t="shared" si="487"/>
        <v/>
      </c>
      <c r="T2769" s="81" t="str">
        <f t="shared" si="480"/>
        <v/>
      </c>
      <c r="U2769" s="53" t="str">
        <f>IF(S2769="","",COUNTIF($S$7:S2769,"該当２"))</f>
        <v/>
      </c>
      <c r="V2769" s="56" t="str">
        <f t="shared" si="481"/>
        <v/>
      </c>
      <c r="W2769" s="81" t="str">
        <f t="shared" si="482"/>
        <v/>
      </c>
      <c r="X2769" s="53" t="str">
        <f>IF(V2769="","",COUNTIF($V$7:V2769,"該当３"))</f>
        <v/>
      </c>
    </row>
    <row r="2770" spans="1:24">
      <c r="A2770" s="4">
        <v>2021502003</v>
      </c>
      <c r="B2770" s="237">
        <v>20</v>
      </c>
      <c r="C2770" s="238">
        <v>215</v>
      </c>
      <c r="D2770" s="239">
        <v>2</v>
      </c>
      <c r="E2770" s="238">
        <v>3</v>
      </c>
      <c r="F2770" s="7" t="s">
        <v>511</v>
      </c>
      <c r="G2770" s="7" t="s">
        <v>2643</v>
      </c>
      <c r="H2770" s="7" t="s">
        <v>2653</v>
      </c>
      <c r="I2770" s="7" t="s">
        <v>2407</v>
      </c>
      <c r="K2770" s="52" t="str">
        <f t="shared" si="483"/>
        <v/>
      </c>
      <c r="L2770" s="81" t="str">
        <f t="shared" si="484"/>
        <v/>
      </c>
      <c r="M2770" s="53" t="str">
        <f>IF(K2770="","",COUNTIF($K$7:K2770,"ﾘｽﾄ１"))</f>
        <v/>
      </c>
      <c r="N2770" s="53" t="str">
        <f t="shared" si="485"/>
        <v/>
      </c>
      <c r="O2770" s="54" t="str">
        <f t="shared" si="486"/>
        <v/>
      </c>
      <c r="P2770" s="53" t="str">
        <f t="shared" si="477"/>
        <v/>
      </c>
      <c r="Q2770" s="52" t="str">
        <f t="shared" si="478"/>
        <v/>
      </c>
      <c r="R2770" s="55" t="str">
        <f t="shared" si="479"/>
        <v/>
      </c>
      <c r="S2770" s="52" t="str">
        <f t="shared" si="487"/>
        <v/>
      </c>
      <c r="T2770" s="81" t="str">
        <f t="shared" si="480"/>
        <v/>
      </c>
      <c r="U2770" s="53" t="str">
        <f>IF(S2770="","",COUNTIF($S$7:S2770,"該当２"))</f>
        <v/>
      </c>
      <c r="V2770" s="56" t="str">
        <f t="shared" si="481"/>
        <v/>
      </c>
      <c r="W2770" s="81" t="str">
        <f t="shared" si="482"/>
        <v/>
      </c>
      <c r="X2770" s="53" t="str">
        <f>IF(V2770="","",COUNTIF($V$7:V2770,"該当３"))</f>
        <v/>
      </c>
    </row>
    <row r="2771" spans="1:24">
      <c r="A2771" s="4">
        <v>2021502004</v>
      </c>
      <c r="B2771" s="237">
        <v>20</v>
      </c>
      <c r="C2771" s="238">
        <v>215</v>
      </c>
      <c r="D2771" s="239">
        <v>2</v>
      </c>
      <c r="E2771" s="238">
        <v>4</v>
      </c>
      <c r="F2771" s="7" t="s">
        <v>511</v>
      </c>
      <c r="G2771" s="7" t="s">
        <v>2643</v>
      </c>
      <c r="H2771" s="7" t="s">
        <v>2653</v>
      </c>
      <c r="I2771" s="7" t="s">
        <v>2654</v>
      </c>
      <c r="K2771" s="52" t="str">
        <f t="shared" si="483"/>
        <v/>
      </c>
      <c r="L2771" s="81" t="str">
        <f t="shared" si="484"/>
        <v/>
      </c>
      <c r="M2771" s="53" t="str">
        <f>IF(K2771="","",COUNTIF($K$7:K2771,"ﾘｽﾄ１"))</f>
        <v/>
      </c>
      <c r="N2771" s="53" t="str">
        <f t="shared" si="485"/>
        <v/>
      </c>
      <c r="O2771" s="54" t="str">
        <f t="shared" si="486"/>
        <v/>
      </c>
      <c r="P2771" s="53" t="str">
        <f t="shared" si="477"/>
        <v/>
      </c>
      <c r="Q2771" s="52" t="str">
        <f t="shared" si="478"/>
        <v/>
      </c>
      <c r="R2771" s="55" t="str">
        <f t="shared" si="479"/>
        <v/>
      </c>
      <c r="S2771" s="52" t="str">
        <f t="shared" si="487"/>
        <v/>
      </c>
      <c r="T2771" s="81" t="str">
        <f t="shared" si="480"/>
        <v/>
      </c>
      <c r="U2771" s="53" t="str">
        <f>IF(S2771="","",COUNTIF($S$7:S2771,"該当２"))</f>
        <v/>
      </c>
      <c r="V2771" s="56" t="str">
        <f t="shared" si="481"/>
        <v/>
      </c>
      <c r="W2771" s="81" t="str">
        <f t="shared" si="482"/>
        <v/>
      </c>
      <c r="X2771" s="53" t="str">
        <f>IF(V2771="","",COUNTIF($V$7:V2771,"該当３"))</f>
        <v/>
      </c>
    </row>
    <row r="2772" spans="1:24">
      <c r="A2772" s="4">
        <v>2021502005</v>
      </c>
      <c r="B2772" s="237">
        <v>20</v>
      </c>
      <c r="C2772" s="238">
        <v>215</v>
      </c>
      <c r="D2772" s="239">
        <v>2</v>
      </c>
      <c r="E2772" s="238">
        <v>5</v>
      </c>
      <c r="F2772" s="7" t="s">
        <v>511</v>
      </c>
      <c r="G2772" s="7" t="s">
        <v>2643</v>
      </c>
      <c r="H2772" s="7" t="s">
        <v>2653</v>
      </c>
      <c r="I2772" s="7" t="s">
        <v>2655</v>
      </c>
      <c r="K2772" s="52" t="str">
        <f t="shared" si="483"/>
        <v/>
      </c>
      <c r="L2772" s="81" t="str">
        <f t="shared" si="484"/>
        <v/>
      </c>
      <c r="M2772" s="53" t="str">
        <f>IF(K2772="","",COUNTIF($K$7:K2772,"ﾘｽﾄ１"))</f>
        <v/>
      </c>
      <c r="N2772" s="53" t="str">
        <f t="shared" si="485"/>
        <v/>
      </c>
      <c r="O2772" s="54" t="str">
        <f t="shared" si="486"/>
        <v/>
      </c>
      <c r="P2772" s="53" t="str">
        <f t="shared" si="477"/>
        <v/>
      </c>
      <c r="Q2772" s="52" t="str">
        <f t="shared" si="478"/>
        <v/>
      </c>
      <c r="R2772" s="55" t="str">
        <f t="shared" si="479"/>
        <v/>
      </c>
      <c r="S2772" s="52" t="str">
        <f t="shared" si="487"/>
        <v/>
      </c>
      <c r="T2772" s="81" t="str">
        <f t="shared" si="480"/>
        <v/>
      </c>
      <c r="U2772" s="53" t="str">
        <f>IF(S2772="","",COUNTIF($S$7:S2772,"該当２"))</f>
        <v/>
      </c>
      <c r="V2772" s="56" t="str">
        <f t="shared" si="481"/>
        <v/>
      </c>
      <c r="W2772" s="81" t="str">
        <f t="shared" si="482"/>
        <v/>
      </c>
      <c r="X2772" s="53" t="str">
        <f>IF(V2772="","",COUNTIF($V$7:V2772,"該当３"))</f>
        <v/>
      </c>
    </row>
    <row r="2773" spans="1:24">
      <c r="A2773" s="4">
        <v>2021503000</v>
      </c>
      <c r="B2773" s="237">
        <v>20</v>
      </c>
      <c r="C2773" s="238">
        <v>215</v>
      </c>
      <c r="D2773" s="239">
        <v>3</v>
      </c>
      <c r="E2773" s="238">
        <v>0</v>
      </c>
      <c r="F2773" s="7" t="s">
        <v>511</v>
      </c>
      <c r="G2773" s="7" t="s">
        <v>2643</v>
      </c>
      <c r="H2773" s="7" t="s">
        <v>2656</v>
      </c>
      <c r="K2773" s="52" t="str">
        <f t="shared" si="483"/>
        <v/>
      </c>
      <c r="L2773" s="81" t="str">
        <f t="shared" si="484"/>
        <v/>
      </c>
      <c r="M2773" s="53" t="str">
        <f>IF(K2773="","",COUNTIF($K$7:K2773,"ﾘｽﾄ１"))</f>
        <v/>
      </c>
      <c r="N2773" s="53" t="str">
        <f t="shared" si="485"/>
        <v/>
      </c>
      <c r="O2773" s="54" t="str">
        <f t="shared" si="486"/>
        <v/>
      </c>
      <c r="P2773" s="53" t="str">
        <f t="shared" si="477"/>
        <v/>
      </c>
      <c r="Q2773" s="52" t="str">
        <f t="shared" si="478"/>
        <v/>
      </c>
      <c r="R2773" s="55" t="str">
        <f t="shared" si="479"/>
        <v/>
      </c>
      <c r="S2773" s="52" t="str">
        <f t="shared" si="487"/>
        <v/>
      </c>
      <c r="T2773" s="81" t="str">
        <f t="shared" si="480"/>
        <v/>
      </c>
      <c r="U2773" s="53" t="str">
        <f>IF(S2773="","",COUNTIF($S$7:S2773,"該当２"))</f>
        <v/>
      </c>
      <c r="V2773" s="56" t="str">
        <f t="shared" si="481"/>
        <v/>
      </c>
      <c r="W2773" s="81" t="str">
        <f t="shared" si="482"/>
        <v/>
      </c>
      <c r="X2773" s="53" t="str">
        <f>IF(V2773="","",COUNTIF($V$7:V2773,"該当３"))</f>
        <v/>
      </c>
    </row>
    <row r="2774" spans="1:24">
      <c r="A2774" s="4">
        <v>2021503001</v>
      </c>
      <c r="B2774" s="237">
        <v>20</v>
      </c>
      <c r="C2774" s="238">
        <v>215</v>
      </c>
      <c r="D2774" s="239">
        <v>3</v>
      </c>
      <c r="E2774" s="238">
        <v>1</v>
      </c>
      <c r="F2774" s="7" t="s">
        <v>511</v>
      </c>
      <c r="G2774" s="7" t="s">
        <v>2643</v>
      </c>
      <c r="H2774" s="7" t="s">
        <v>2656</v>
      </c>
      <c r="I2774" s="7" t="s">
        <v>2152</v>
      </c>
      <c r="K2774" s="52" t="str">
        <f t="shared" si="483"/>
        <v/>
      </c>
      <c r="L2774" s="81" t="str">
        <f t="shared" si="484"/>
        <v/>
      </c>
      <c r="M2774" s="53" t="str">
        <f>IF(K2774="","",COUNTIF($K$7:K2774,"ﾘｽﾄ１"))</f>
        <v/>
      </c>
      <c r="N2774" s="53" t="str">
        <f t="shared" si="485"/>
        <v/>
      </c>
      <c r="O2774" s="54" t="str">
        <f t="shared" si="486"/>
        <v/>
      </c>
      <c r="P2774" s="53" t="str">
        <f t="shared" si="477"/>
        <v/>
      </c>
      <c r="Q2774" s="52" t="str">
        <f t="shared" si="478"/>
        <v/>
      </c>
      <c r="R2774" s="55" t="str">
        <f t="shared" si="479"/>
        <v/>
      </c>
      <c r="S2774" s="52" t="str">
        <f t="shared" si="487"/>
        <v/>
      </c>
      <c r="T2774" s="81" t="str">
        <f t="shared" si="480"/>
        <v/>
      </c>
      <c r="U2774" s="53" t="str">
        <f>IF(S2774="","",COUNTIF($S$7:S2774,"該当２"))</f>
        <v/>
      </c>
      <c r="V2774" s="56" t="str">
        <f t="shared" si="481"/>
        <v/>
      </c>
      <c r="W2774" s="81" t="str">
        <f t="shared" si="482"/>
        <v/>
      </c>
      <c r="X2774" s="53" t="str">
        <f>IF(V2774="","",COUNTIF($V$7:V2774,"該当３"))</f>
        <v/>
      </c>
    </row>
    <row r="2775" spans="1:24">
      <c r="A2775" s="4">
        <v>2021503002</v>
      </c>
      <c r="B2775" s="237">
        <v>20</v>
      </c>
      <c r="C2775" s="238">
        <v>215</v>
      </c>
      <c r="D2775" s="239">
        <v>3</v>
      </c>
      <c r="E2775" s="238">
        <v>2</v>
      </c>
      <c r="F2775" s="7" t="s">
        <v>511</v>
      </c>
      <c r="G2775" s="7" t="s">
        <v>2643</v>
      </c>
      <c r="H2775" s="7" t="s">
        <v>2656</v>
      </c>
      <c r="I2775" s="7" t="s">
        <v>2657</v>
      </c>
      <c r="K2775" s="52" t="str">
        <f t="shared" si="483"/>
        <v/>
      </c>
      <c r="L2775" s="81" t="str">
        <f t="shared" si="484"/>
        <v/>
      </c>
      <c r="M2775" s="53" t="str">
        <f>IF(K2775="","",COUNTIF($K$7:K2775,"ﾘｽﾄ１"))</f>
        <v/>
      </c>
      <c r="N2775" s="53" t="str">
        <f t="shared" si="485"/>
        <v/>
      </c>
      <c r="O2775" s="54" t="str">
        <f t="shared" si="486"/>
        <v/>
      </c>
      <c r="P2775" s="53" t="str">
        <f t="shared" si="477"/>
        <v/>
      </c>
      <c r="Q2775" s="52" t="str">
        <f t="shared" si="478"/>
        <v/>
      </c>
      <c r="R2775" s="55" t="str">
        <f t="shared" si="479"/>
        <v/>
      </c>
      <c r="S2775" s="52" t="str">
        <f t="shared" si="487"/>
        <v/>
      </c>
      <c r="T2775" s="81" t="str">
        <f t="shared" si="480"/>
        <v/>
      </c>
      <c r="U2775" s="53" t="str">
        <f>IF(S2775="","",COUNTIF($S$7:S2775,"該当２"))</f>
        <v/>
      </c>
      <c r="V2775" s="56" t="str">
        <f t="shared" si="481"/>
        <v/>
      </c>
      <c r="W2775" s="81" t="str">
        <f t="shared" si="482"/>
        <v/>
      </c>
      <c r="X2775" s="53" t="str">
        <f>IF(V2775="","",COUNTIF($V$7:V2775,"該当３"))</f>
        <v/>
      </c>
    </row>
    <row r="2776" spans="1:24">
      <c r="A2776" s="4">
        <v>2021503003</v>
      </c>
      <c r="B2776" s="237">
        <v>20</v>
      </c>
      <c r="C2776" s="238">
        <v>215</v>
      </c>
      <c r="D2776" s="239">
        <v>3</v>
      </c>
      <c r="E2776" s="238">
        <v>3</v>
      </c>
      <c r="F2776" s="7" t="s">
        <v>511</v>
      </c>
      <c r="G2776" s="7" t="s">
        <v>2643</v>
      </c>
      <c r="H2776" s="7" t="s">
        <v>2656</v>
      </c>
      <c r="I2776" s="7" t="s">
        <v>2658</v>
      </c>
      <c r="K2776" s="52" t="str">
        <f t="shared" si="483"/>
        <v/>
      </c>
      <c r="L2776" s="81" t="str">
        <f t="shared" si="484"/>
        <v/>
      </c>
      <c r="M2776" s="53" t="str">
        <f>IF(K2776="","",COUNTIF($K$7:K2776,"ﾘｽﾄ１"))</f>
        <v/>
      </c>
      <c r="N2776" s="53" t="str">
        <f t="shared" si="485"/>
        <v/>
      </c>
      <c r="O2776" s="54" t="str">
        <f t="shared" si="486"/>
        <v/>
      </c>
      <c r="P2776" s="53" t="str">
        <f t="shared" si="477"/>
        <v/>
      </c>
      <c r="Q2776" s="52" t="str">
        <f t="shared" si="478"/>
        <v/>
      </c>
      <c r="R2776" s="55" t="str">
        <f t="shared" si="479"/>
        <v/>
      </c>
      <c r="S2776" s="52" t="str">
        <f t="shared" si="487"/>
        <v/>
      </c>
      <c r="T2776" s="81" t="str">
        <f t="shared" si="480"/>
        <v/>
      </c>
      <c r="U2776" s="53" t="str">
        <f>IF(S2776="","",COUNTIF($S$7:S2776,"該当２"))</f>
        <v/>
      </c>
      <c r="V2776" s="56" t="str">
        <f t="shared" si="481"/>
        <v/>
      </c>
      <c r="W2776" s="81" t="str">
        <f t="shared" si="482"/>
        <v/>
      </c>
      <c r="X2776" s="53" t="str">
        <f>IF(V2776="","",COUNTIF($V$7:V2776,"該当３"))</f>
        <v/>
      </c>
    </row>
    <row r="2777" spans="1:24">
      <c r="A2777" s="4">
        <v>2021503004</v>
      </c>
      <c r="B2777" s="237">
        <v>20</v>
      </c>
      <c r="C2777" s="238">
        <v>215</v>
      </c>
      <c r="D2777" s="239">
        <v>3</v>
      </c>
      <c r="E2777" s="238">
        <v>4</v>
      </c>
      <c r="F2777" s="7" t="s">
        <v>511</v>
      </c>
      <c r="G2777" s="7" t="s">
        <v>2643</v>
      </c>
      <c r="H2777" s="7" t="s">
        <v>2656</v>
      </c>
      <c r="I2777" s="7" t="s">
        <v>2659</v>
      </c>
      <c r="K2777" s="52" t="str">
        <f t="shared" si="483"/>
        <v/>
      </c>
      <c r="L2777" s="81" t="str">
        <f t="shared" si="484"/>
        <v/>
      </c>
      <c r="M2777" s="53" t="str">
        <f>IF(K2777="","",COUNTIF($K$7:K2777,"ﾘｽﾄ１"))</f>
        <v/>
      </c>
      <c r="N2777" s="53" t="str">
        <f t="shared" si="485"/>
        <v/>
      </c>
      <c r="O2777" s="54" t="str">
        <f t="shared" si="486"/>
        <v/>
      </c>
      <c r="P2777" s="53" t="str">
        <f t="shared" si="477"/>
        <v/>
      </c>
      <c r="Q2777" s="52" t="str">
        <f t="shared" si="478"/>
        <v/>
      </c>
      <c r="R2777" s="55" t="str">
        <f t="shared" si="479"/>
        <v/>
      </c>
      <c r="S2777" s="52" t="str">
        <f t="shared" si="487"/>
        <v/>
      </c>
      <c r="T2777" s="81" t="str">
        <f t="shared" si="480"/>
        <v/>
      </c>
      <c r="U2777" s="53" t="str">
        <f>IF(S2777="","",COUNTIF($S$7:S2777,"該当２"))</f>
        <v/>
      </c>
      <c r="V2777" s="56" t="str">
        <f t="shared" si="481"/>
        <v/>
      </c>
      <c r="W2777" s="81" t="str">
        <f t="shared" si="482"/>
        <v/>
      </c>
      <c r="X2777" s="53" t="str">
        <f>IF(V2777="","",COUNTIF($V$7:V2777,"該当３"))</f>
        <v/>
      </c>
    </row>
    <row r="2778" spans="1:24">
      <c r="A2778" s="4">
        <v>2021503005</v>
      </c>
      <c r="B2778" s="237">
        <v>20</v>
      </c>
      <c r="C2778" s="238">
        <v>215</v>
      </c>
      <c r="D2778" s="239">
        <v>3</v>
      </c>
      <c r="E2778" s="238">
        <v>5</v>
      </c>
      <c r="F2778" s="7" t="s">
        <v>511</v>
      </c>
      <c r="G2778" s="7" t="s">
        <v>2643</v>
      </c>
      <c r="H2778" s="7" t="s">
        <v>2656</v>
      </c>
      <c r="I2778" s="7" t="s">
        <v>2660</v>
      </c>
      <c r="K2778" s="52" t="str">
        <f t="shared" si="483"/>
        <v/>
      </c>
      <c r="L2778" s="81" t="str">
        <f t="shared" si="484"/>
        <v/>
      </c>
      <c r="M2778" s="53" t="str">
        <f>IF(K2778="","",COUNTIF($K$7:K2778,"ﾘｽﾄ１"))</f>
        <v/>
      </c>
      <c r="N2778" s="53" t="str">
        <f t="shared" si="485"/>
        <v/>
      </c>
      <c r="O2778" s="54" t="str">
        <f t="shared" si="486"/>
        <v/>
      </c>
      <c r="P2778" s="53" t="str">
        <f t="shared" si="477"/>
        <v/>
      </c>
      <c r="Q2778" s="52" t="str">
        <f t="shared" si="478"/>
        <v/>
      </c>
      <c r="R2778" s="55" t="str">
        <f t="shared" si="479"/>
        <v/>
      </c>
      <c r="S2778" s="52" t="str">
        <f t="shared" si="487"/>
        <v/>
      </c>
      <c r="T2778" s="81" t="str">
        <f t="shared" si="480"/>
        <v/>
      </c>
      <c r="U2778" s="53" t="str">
        <f>IF(S2778="","",COUNTIF($S$7:S2778,"該当２"))</f>
        <v/>
      </c>
      <c r="V2778" s="56" t="str">
        <f t="shared" si="481"/>
        <v/>
      </c>
      <c r="W2778" s="81" t="str">
        <f t="shared" si="482"/>
        <v/>
      </c>
      <c r="X2778" s="53" t="str">
        <f>IF(V2778="","",COUNTIF($V$7:V2778,"該当３"))</f>
        <v/>
      </c>
    </row>
    <row r="2779" spans="1:24">
      <c r="A2779" s="4">
        <v>2021503006</v>
      </c>
      <c r="B2779" s="237">
        <v>20</v>
      </c>
      <c r="C2779" s="238">
        <v>215</v>
      </c>
      <c r="D2779" s="239">
        <v>3</v>
      </c>
      <c r="E2779" s="238">
        <v>6</v>
      </c>
      <c r="F2779" s="7" t="s">
        <v>511</v>
      </c>
      <c r="G2779" s="7" t="s">
        <v>2643</v>
      </c>
      <c r="H2779" s="7" t="s">
        <v>2656</v>
      </c>
      <c r="I2779" s="7" t="s">
        <v>2320</v>
      </c>
      <c r="K2779" s="52" t="str">
        <f t="shared" si="483"/>
        <v/>
      </c>
      <c r="L2779" s="81" t="str">
        <f t="shared" si="484"/>
        <v/>
      </c>
      <c r="M2779" s="53" t="str">
        <f>IF(K2779="","",COUNTIF($K$7:K2779,"ﾘｽﾄ１"))</f>
        <v/>
      </c>
      <c r="N2779" s="53" t="str">
        <f t="shared" si="485"/>
        <v/>
      </c>
      <c r="O2779" s="54" t="str">
        <f t="shared" si="486"/>
        <v/>
      </c>
      <c r="P2779" s="53" t="str">
        <f t="shared" si="477"/>
        <v/>
      </c>
      <c r="Q2779" s="52" t="str">
        <f t="shared" si="478"/>
        <v/>
      </c>
      <c r="R2779" s="55" t="str">
        <f t="shared" si="479"/>
        <v/>
      </c>
      <c r="S2779" s="52" t="str">
        <f t="shared" si="487"/>
        <v/>
      </c>
      <c r="T2779" s="81" t="str">
        <f t="shared" si="480"/>
        <v/>
      </c>
      <c r="U2779" s="53" t="str">
        <f>IF(S2779="","",COUNTIF($S$7:S2779,"該当２"))</f>
        <v/>
      </c>
      <c r="V2779" s="56" t="str">
        <f t="shared" si="481"/>
        <v/>
      </c>
      <c r="W2779" s="81" t="str">
        <f t="shared" si="482"/>
        <v/>
      </c>
      <c r="X2779" s="53" t="str">
        <f>IF(V2779="","",COUNTIF($V$7:V2779,"該当３"))</f>
        <v/>
      </c>
    </row>
    <row r="2780" spans="1:24">
      <c r="A2780" s="4">
        <v>2021504000</v>
      </c>
      <c r="B2780" s="237">
        <v>20</v>
      </c>
      <c r="C2780" s="238">
        <v>215</v>
      </c>
      <c r="D2780" s="239">
        <v>4</v>
      </c>
      <c r="E2780" s="238">
        <v>0</v>
      </c>
      <c r="F2780" s="7" t="s">
        <v>511</v>
      </c>
      <c r="G2780" s="7" t="s">
        <v>2643</v>
      </c>
      <c r="H2780" s="7" t="s">
        <v>2661</v>
      </c>
      <c r="K2780" s="52" t="str">
        <f t="shared" si="483"/>
        <v/>
      </c>
      <c r="L2780" s="81" t="str">
        <f t="shared" si="484"/>
        <v/>
      </c>
      <c r="M2780" s="53" t="str">
        <f>IF(K2780="","",COUNTIF($K$7:K2780,"ﾘｽﾄ１"))</f>
        <v/>
      </c>
      <c r="N2780" s="53" t="str">
        <f t="shared" si="485"/>
        <v/>
      </c>
      <c r="O2780" s="54" t="str">
        <f t="shared" si="486"/>
        <v/>
      </c>
      <c r="P2780" s="53" t="str">
        <f t="shared" si="477"/>
        <v/>
      </c>
      <c r="Q2780" s="52" t="str">
        <f t="shared" si="478"/>
        <v/>
      </c>
      <c r="R2780" s="55" t="str">
        <f t="shared" si="479"/>
        <v/>
      </c>
      <c r="S2780" s="52" t="str">
        <f t="shared" si="487"/>
        <v/>
      </c>
      <c r="T2780" s="81" t="str">
        <f t="shared" si="480"/>
        <v/>
      </c>
      <c r="U2780" s="53" t="str">
        <f>IF(S2780="","",COUNTIF($S$7:S2780,"該当２"))</f>
        <v/>
      </c>
      <c r="V2780" s="56" t="str">
        <f t="shared" si="481"/>
        <v/>
      </c>
      <c r="W2780" s="81" t="str">
        <f t="shared" si="482"/>
        <v/>
      </c>
      <c r="X2780" s="53" t="str">
        <f>IF(V2780="","",COUNTIF($V$7:V2780,"該当３"))</f>
        <v/>
      </c>
    </row>
    <row r="2781" spans="1:24">
      <c r="A2781" s="4">
        <v>2021504001</v>
      </c>
      <c r="B2781" s="237">
        <v>20</v>
      </c>
      <c r="C2781" s="238">
        <v>215</v>
      </c>
      <c r="D2781" s="239">
        <v>4</v>
      </c>
      <c r="E2781" s="238">
        <v>1</v>
      </c>
      <c r="F2781" s="7" t="s">
        <v>511</v>
      </c>
      <c r="G2781" s="7" t="s">
        <v>2643</v>
      </c>
      <c r="H2781" s="7" t="s">
        <v>2661</v>
      </c>
      <c r="I2781" s="7" t="s">
        <v>2662</v>
      </c>
      <c r="K2781" s="52" t="str">
        <f t="shared" si="483"/>
        <v/>
      </c>
      <c r="L2781" s="81" t="str">
        <f t="shared" si="484"/>
        <v/>
      </c>
      <c r="M2781" s="53" t="str">
        <f>IF(K2781="","",COUNTIF($K$7:K2781,"ﾘｽﾄ１"))</f>
        <v/>
      </c>
      <c r="N2781" s="53" t="str">
        <f t="shared" si="485"/>
        <v/>
      </c>
      <c r="O2781" s="54" t="str">
        <f t="shared" si="486"/>
        <v/>
      </c>
      <c r="P2781" s="53" t="str">
        <f t="shared" si="477"/>
        <v/>
      </c>
      <c r="Q2781" s="52" t="str">
        <f t="shared" si="478"/>
        <v/>
      </c>
      <c r="R2781" s="55" t="str">
        <f t="shared" si="479"/>
        <v/>
      </c>
      <c r="S2781" s="52" t="str">
        <f t="shared" si="487"/>
        <v/>
      </c>
      <c r="T2781" s="81" t="str">
        <f t="shared" si="480"/>
        <v/>
      </c>
      <c r="U2781" s="53" t="str">
        <f>IF(S2781="","",COUNTIF($S$7:S2781,"該当２"))</f>
        <v/>
      </c>
      <c r="V2781" s="56" t="str">
        <f t="shared" si="481"/>
        <v/>
      </c>
      <c r="W2781" s="81" t="str">
        <f t="shared" si="482"/>
        <v/>
      </c>
      <c r="X2781" s="53" t="str">
        <f>IF(V2781="","",COUNTIF($V$7:V2781,"該当３"))</f>
        <v/>
      </c>
    </row>
    <row r="2782" spans="1:24">
      <c r="A2782" s="4">
        <v>2021504002</v>
      </c>
      <c r="B2782" s="237">
        <v>20</v>
      </c>
      <c r="C2782" s="238">
        <v>215</v>
      </c>
      <c r="D2782" s="239">
        <v>4</v>
      </c>
      <c r="E2782" s="238">
        <v>2</v>
      </c>
      <c r="F2782" s="7" t="s">
        <v>511</v>
      </c>
      <c r="G2782" s="7" t="s">
        <v>2643</v>
      </c>
      <c r="H2782" s="7" t="s">
        <v>2661</v>
      </c>
      <c r="I2782" s="7" t="s">
        <v>3</v>
      </c>
      <c r="K2782" s="52" t="str">
        <f t="shared" si="483"/>
        <v/>
      </c>
      <c r="L2782" s="81" t="str">
        <f t="shared" si="484"/>
        <v/>
      </c>
      <c r="M2782" s="53" t="str">
        <f>IF(K2782="","",COUNTIF($K$7:K2782,"ﾘｽﾄ１"))</f>
        <v/>
      </c>
      <c r="N2782" s="53" t="str">
        <f t="shared" si="485"/>
        <v/>
      </c>
      <c r="O2782" s="54" t="str">
        <f t="shared" si="486"/>
        <v/>
      </c>
      <c r="P2782" s="53" t="str">
        <f t="shared" si="477"/>
        <v/>
      </c>
      <c r="Q2782" s="52" t="str">
        <f t="shared" si="478"/>
        <v/>
      </c>
      <c r="R2782" s="55" t="str">
        <f t="shared" si="479"/>
        <v/>
      </c>
      <c r="S2782" s="52" t="str">
        <f t="shared" si="487"/>
        <v/>
      </c>
      <c r="T2782" s="81" t="str">
        <f t="shared" si="480"/>
        <v/>
      </c>
      <c r="U2782" s="53" t="str">
        <f>IF(S2782="","",COUNTIF($S$7:S2782,"該当２"))</f>
        <v/>
      </c>
      <c r="V2782" s="56" t="str">
        <f t="shared" si="481"/>
        <v/>
      </c>
      <c r="W2782" s="81" t="str">
        <f t="shared" si="482"/>
        <v/>
      </c>
      <c r="X2782" s="53" t="str">
        <f>IF(V2782="","",COUNTIF($V$7:V2782,"該当３"))</f>
        <v/>
      </c>
    </row>
    <row r="2783" spans="1:24">
      <c r="A2783" s="4">
        <v>2021504003</v>
      </c>
      <c r="B2783" s="237">
        <v>20</v>
      </c>
      <c r="C2783" s="238">
        <v>215</v>
      </c>
      <c r="D2783" s="239">
        <v>4</v>
      </c>
      <c r="E2783" s="238">
        <v>3</v>
      </c>
      <c r="F2783" s="7" t="s">
        <v>511</v>
      </c>
      <c r="G2783" s="7" t="s">
        <v>2643</v>
      </c>
      <c r="H2783" s="7" t="s">
        <v>2661</v>
      </c>
      <c r="I2783" s="7" t="s">
        <v>2663</v>
      </c>
      <c r="K2783" s="52" t="str">
        <f t="shared" si="483"/>
        <v/>
      </c>
      <c r="L2783" s="81" t="str">
        <f t="shared" si="484"/>
        <v/>
      </c>
      <c r="M2783" s="53" t="str">
        <f>IF(K2783="","",COUNTIF($K$7:K2783,"ﾘｽﾄ１"))</f>
        <v/>
      </c>
      <c r="N2783" s="53" t="str">
        <f t="shared" si="485"/>
        <v/>
      </c>
      <c r="O2783" s="54" t="str">
        <f t="shared" si="486"/>
        <v/>
      </c>
      <c r="P2783" s="53" t="str">
        <f t="shared" si="477"/>
        <v/>
      </c>
      <c r="Q2783" s="52" t="str">
        <f t="shared" si="478"/>
        <v/>
      </c>
      <c r="R2783" s="55" t="str">
        <f t="shared" si="479"/>
        <v/>
      </c>
      <c r="S2783" s="52" t="str">
        <f t="shared" si="487"/>
        <v/>
      </c>
      <c r="T2783" s="81" t="str">
        <f t="shared" si="480"/>
        <v/>
      </c>
      <c r="U2783" s="53" t="str">
        <f>IF(S2783="","",COUNTIF($S$7:S2783,"該当２"))</f>
        <v/>
      </c>
      <c r="V2783" s="56" t="str">
        <f t="shared" si="481"/>
        <v/>
      </c>
      <c r="W2783" s="81" t="str">
        <f t="shared" si="482"/>
        <v/>
      </c>
      <c r="X2783" s="53" t="str">
        <f>IF(V2783="","",COUNTIF($V$7:V2783,"該当３"))</f>
        <v/>
      </c>
    </row>
    <row r="2784" spans="1:24">
      <c r="A2784" s="4">
        <v>2021504004</v>
      </c>
      <c r="B2784" s="237">
        <v>20</v>
      </c>
      <c r="C2784" s="238">
        <v>215</v>
      </c>
      <c r="D2784" s="239">
        <v>4</v>
      </c>
      <c r="E2784" s="238">
        <v>4</v>
      </c>
      <c r="F2784" s="7" t="s">
        <v>511</v>
      </c>
      <c r="G2784" s="7" t="s">
        <v>2643</v>
      </c>
      <c r="H2784" s="7" t="s">
        <v>2661</v>
      </c>
      <c r="I2784" s="7" t="s">
        <v>2664</v>
      </c>
      <c r="K2784" s="52" t="str">
        <f t="shared" si="483"/>
        <v/>
      </c>
      <c r="L2784" s="81" t="str">
        <f t="shared" si="484"/>
        <v/>
      </c>
      <c r="M2784" s="53" t="str">
        <f>IF(K2784="","",COUNTIF($K$7:K2784,"ﾘｽﾄ１"))</f>
        <v/>
      </c>
      <c r="N2784" s="53" t="str">
        <f t="shared" si="485"/>
        <v/>
      </c>
      <c r="O2784" s="54" t="str">
        <f t="shared" si="486"/>
        <v/>
      </c>
      <c r="P2784" s="53" t="str">
        <f t="shared" si="477"/>
        <v/>
      </c>
      <c r="Q2784" s="52" t="str">
        <f t="shared" si="478"/>
        <v/>
      </c>
      <c r="R2784" s="55" t="str">
        <f t="shared" si="479"/>
        <v/>
      </c>
      <c r="S2784" s="52" t="str">
        <f t="shared" si="487"/>
        <v/>
      </c>
      <c r="T2784" s="81" t="str">
        <f t="shared" si="480"/>
        <v/>
      </c>
      <c r="U2784" s="53" t="str">
        <f>IF(S2784="","",COUNTIF($S$7:S2784,"該当２"))</f>
        <v/>
      </c>
      <c r="V2784" s="56" t="str">
        <f t="shared" si="481"/>
        <v/>
      </c>
      <c r="W2784" s="81" t="str">
        <f t="shared" si="482"/>
        <v/>
      </c>
      <c r="X2784" s="53" t="str">
        <f>IF(V2784="","",COUNTIF($V$7:V2784,"該当３"))</f>
        <v/>
      </c>
    </row>
    <row r="2785" spans="1:24">
      <c r="A2785" s="4">
        <v>2021504005</v>
      </c>
      <c r="B2785" s="237">
        <v>20</v>
      </c>
      <c r="C2785" s="238">
        <v>215</v>
      </c>
      <c r="D2785" s="239">
        <v>4</v>
      </c>
      <c r="E2785" s="238">
        <v>5</v>
      </c>
      <c r="F2785" s="7" t="s">
        <v>511</v>
      </c>
      <c r="G2785" s="7" t="s">
        <v>2643</v>
      </c>
      <c r="H2785" s="7" t="s">
        <v>2661</v>
      </c>
      <c r="I2785" s="7" t="s">
        <v>2665</v>
      </c>
      <c r="K2785" s="52" t="str">
        <f t="shared" si="483"/>
        <v/>
      </c>
      <c r="L2785" s="81" t="str">
        <f t="shared" si="484"/>
        <v/>
      </c>
      <c r="M2785" s="53" t="str">
        <f>IF(K2785="","",COUNTIF($K$7:K2785,"ﾘｽﾄ１"))</f>
        <v/>
      </c>
      <c r="N2785" s="53" t="str">
        <f t="shared" si="485"/>
        <v/>
      </c>
      <c r="O2785" s="54" t="str">
        <f t="shared" si="486"/>
        <v/>
      </c>
      <c r="P2785" s="53" t="str">
        <f t="shared" si="477"/>
        <v/>
      </c>
      <c r="Q2785" s="52" t="str">
        <f t="shared" si="478"/>
        <v/>
      </c>
      <c r="R2785" s="55" t="str">
        <f t="shared" si="479"/>
        <v/>
      </c>
      <c r="S2785" s="52" t="str">
        <f t="shared" si="487"/>
        <v/>
      </c>
      <c r="T2785" s="81" t="str">
        <f t="shared" si="480"/>
        <v/>
      </c>
      <c r="U2785" s="53" t="str">
        <f>IF(S2785="","",COUNTIF($S$7:S2785,"該当２"))</f>
        <v/>
      </c>
      <c r="V2785" s="56" t="str">
        <f t="shared" si="481"/>
        <v/>
      </c>
      <c r="W2785" s="81" t="str">
        <f t="shared" si="482"/>
        <v/>
      </c>
      <c r="X2785" s="53" t="str">
        <f>IF(V2785="","",COUNTIF($V$7:V2785,"該当３"))</f>
        <v/>
      </c>
    </row>
    <row r="2786" spans="1:24">
      <c r="A2786" s="4">
        <v>2021505000</v>
      </c>
      <c r="B2786" s="237">
        <v>20</v>
      </c>
      <c r="C2786" s="238">
        <v>215</v>
      </c>
      <c r="D2786" s="239">
        <v>5</v>
      </c>
      <c r="E2786" s="238">
        <v>0</v>
      </c>
      <c r="F2786" s="7" t="s">
        <v>511</v>
      </c>
      <c r="G2786" s="7" t="s">
        <v>2643</v>
      </c>
      <c r="H2786" s="7" t="s">
        <v>2666</v>
      </c>
      <c r="K2786" s="52" t="str">
        <f t="shared" si="483"/>
        <v/>
      </c>
      <c r="L2786" s="81" t="str">
        <f t="shared" si="484"/>
        <v/>
      </c>
      <c r="M2786" s="53" t="str">
        <f>IF(K2786="","",COUNTIF($K$7:K2786,"ﾘｽﾄ１"))</f>
        <v/>
      </c>
      <c r="N2786" s="53" t="str">
        <f t="shared" si="485"/>
        <v/>
      </c>
      <c r="O2786" s="54" t="str">
        <f t="shared" si="486"/>
        <v/>
      </c>
      <c r="P2786" s="53" t="str">
        <f t="shared" si="477"/>
        <v/>
      </c>
      <c r="Q2786" s="52" t="str">
        <f t="shared" si="478"/>
        <v/>
      </c>
      <c r="R2786" s="55" t="str">
        <f t="shared" si="479"/>
        <v/>
      </c>
      <c r="S2786" s="52" t="str">
        <f t="shared" si="487"/>
        <v/>
      </c>
      <c r="T2786" s="81" t="str">
        <f t="shared" si="480"/>
        <v/>
      </c>
      <c r="U2786" s="53" t="str">
        <f>IF(S2786="","",COUNTIF($S$7:S2786,"該当２"))</f>
        <v/>
      </c>
      <c r="V2786" s="56" t="str">
        <f t="shared" si="481"/>
        <v/>
      </c>
      <c r="W2786" s="81" t="str">
        <f t="shared" si="482"/>
        <v/>
      </c>
      <c r="X2786" s="53" t="str">
        <f>IF(V2786="","",COUNTIF($V$7:V2786,"該当３"))</f>
        <v/>
      </c>
    </row>
    <row r="2787" spans="1:24">
      <c r="A2787" s="4">
        <v>2021505001</v>
      </c>
      <c r="B2787" s="237">
        <v>20</v>
      </c>
      <c r="C2787" s="238">
        <v>215</v>
      </c>
      <c r="D2787" s="239">
        <v>5</v>
      </c>
      <c r="E2787" s="238">
        <v>1</v>
      </c>
      <c r="F2787" s="7" t="s">
        <v>511</v>
      </c>
      <c r="G2787" s="7" t="s">
        <v>2643</v>
      </c>
      <c r="H2787" s="7" t="s">
        <v>2666</v>
      </c>
      <c r="I2787" s="7" t="s">
        <v>2667</v>
      </c>
      <c r="K2787" s="52" t="str">
        <f t="shared" si="483"/>
        <v/>
      </c>
      <c r="L2787" s="81" t="str">
        <f t="shared" si="484"/>
        <v/>
      </c>
      <c r="M2787" s="53" t="str">
        <f>IF(K2787="","",COUNTIF($K$7:K2787,"ﾘｽﾄ１"))</f>
        <v/>
      </c>
      <c r="N2787" s="53" t="str">
        <f t="shared" si="485"/>
        <v/>
      </c>
      <c r="O2787" s="54" t="str">
        <f t="shared" si="486"/>
        <v/>
      </c>
      <c r="P2787" s="53" t="str">
        <f t="shared" si="477"/>
        <v/>
      </c>
      <c r="Q2787" s="52" t="str">
        <f t="shared" si="478"/>
        <v/>
      </c>
      <c r="R2787" s="55" t="str">
        <f t="shared" si="479"/>
        <v/>
      </c>
      <c r="S2787" s="52" t="str">
        <f t="shared" si="487"/>
        <v/>
      </c>
      <c r="T2787" s="81" t="str">
        <f t="shared" si="480"/>
        <v/>
      </c>
      <c r="U2787" s="53" t="str">
        <f>IF(S2787="","",COUNTIF($S$7:S2787,"該当２"))</f>
        <v/>
      </c>
      <c r="V2787" s="56" t="str">
        <f t="shared" si="481"/>
        <v/>
      </c>
      <c r="W2787" s="81" t="str">
        <f t="shared" si="482"/>
        <v/>
      </c>
      <c r="X2787" s="53" t="str">
        <f>IF(V2787="","",COUNTIF($V$7:V2787,"該当３"))</f>
        <v/>
      </c>
    </row>
    <row r="2788" spans="1:24">
      <c r="A2788" s="4">
        <v>2021505002</v>
      </c>
      <c r="B2788" s="237">
        <v>20</v>
      </c>
      <c r="C2788" s="238">
        <v>215</v>
      </c>
      <c r="D2788" s="239">
        <v>5</v>
      </c>
      <c r="E2788" s="238">
        <v>2</v>
      </c>
      <c r="F2788" s="7" t="s">
        <v>511</v>
      </c>
      <c r="G2788" s="7" t="s">
        <v>2643</v>
      </c>
      <c r="H2788" s="7" t="s">
        <v>2666</v>
      </c>
      <c r="I2788" s="7" t="s">
        <v>935</v>
      </c>
      <c r="K2788" s="52" t="str">
        <f t="shared" si="483"/>
        <v/>
      </c>
      <c r="L2788" s="81" t="str">
        <f t="shared" si="484"/>
        <v/>
      </c>
      <c r="M2788" s="53" t="str">
        <f>IF(K2788="","",COUNTIF($K$7:K2788,"ﾘｽﾄ１"))</f>
        <v/>
      </c>
      <c r="N2788" s="53" t="str">
        <f t="shared" si="485"/>
        <v/>
      </c>
      <c r="O2788" s="54" t="str">
        <f t="shared" si="486"/>
        <v/>
      </c>
      <c r="P2788" s="53" t="str">
        <f t="shared" si="477"/>
        <v/>
      </c>
      <c r="Q2788" s="52" t="str">
        <f t="shared" si="478"/>
        <v/>
      </c>
      <c r="R2788" s="55" t="str">
        <f t="shared" si="479"/>
        <v/>
      </c>
      <c r="S2788" s="52" t="str">
        <f t="shared" si="487"/>
        <v/>
      </c>
      <c r="T2788" s="81" t="str">
        <f t="shared" si="480"/>
        <v/>
      </c>
      <c r="U2788" s="53" t="str">
        <f>IF(S2788="","",COUNTIF($S$7:S2788,"該当２"))</f>
        <v/>
      </c>
      <c r="V2788" s="56" t="str">
        <f t="shared" si="481"/>
        <v/>
      </c>
      <c r="W2788" s="81" t="str">
        <f t="shared" si="482"/>
        <v/>
      </c>
      <c r="X2788" s="53" t="str">
        <f>IF(V2788="","",COUNTIF($V$7:V2788,"該当３"))</f>
        <v/>
      </c>
    </row>
    <row r="2789" spans="1:24">
      <c r="A2789" s="4">
        <v>2021505003</v>
      </c>
      <c r="B2789" s="237">
        <v>20</v>
      </c>
      <c r="C2789" s="238">
        <v>215</v>
      </c>
      <c r="D2789" s="239">
        <v>5</v>
      </c>
      <c r="E2789" s="238">
        <v>3</v>
      </c>
      <c r="F2789" s="7" t="s">
        <v>511</v>
      </c>
      <c r="G2789" s="7" t="s">
        <v>2643</v>
      </c>
      <c r="H2789" s="7" t="s">
        <v>2666</v>
      </c>
      <c r="I2789" s="7" t="s">
        <v>2668</v>
      </c>
      <c r="K2789" s="52" t="str">
        <f t="shared" si="483"/>
        <v/>
      </c>
      <c r="L2789" s="81" t="str">
        <f t="shared" si="484"/>
        <v/>
      </c>
      <c r="M2789" s="53" t="str">
        <f>IF(K2789="","",COUNTIF($K$7:K2789,"ﾘｽﾄ１"))</f>
        <v/>
      </c>
      <c r="N2789" s="53" t="str">
        <f t="shared" si="485"/>
        <v/>
      </c>
      <c r="O2789" s="54" t="str">
        <f t="shared" si="486"/>
        <v/>
      </c>
      <c r="P2789" s="53" t="str">
        <f t="shared" si="477"/>
        <v/>
      </c>
      <c r="Q2789" s="52" t="str">
        <f t="shared" si="478"/>
        <v/>
      </c>
      <c r="R2789" s="55" t="str">
        <f t="shared" si="479"/>
        <v/>
      </c>
      <c r="S2789" s="52" t="str">
        <f t="shared" si="487"/>
        <v/>
      </c>
      <c r="T2789" s="81" t="str">
        <f t="shared" si="480"/>
        <v/>
      </c>
      <c r="U2789" s="53" t="str">
        <f>IF(S2789="","",COUNTIF($S$7:S2789,"該当２"))</f>
        <v/>
      </c>
      <c r="V2789" s="56" t="str">
        <f t="shared" si="481"/>
        <v/>
      </c>
      <c r="W2789" s="81" t="str">
        <f t="shared" si="482"/>
        <v/>
      </c>
      <c r="X2789" s="53" t="str">
        <f>IF(V2789="","",COUNTIF($V$7:V2789,"該当３"))</f>
        <v/>
      </c>
    </row>
    <row r="2790" spans="1:24">
      <c r="A2790" s="4">
        <v>2021505004</v>
      </c>
      <c r="B2790" s="237">
        <v>20</v>
      </c>
      <c r="C2790" s="238">
        <v>215</v>
      </c>
      <c r="D2790" s="239">
        <v>5</v>
      </c>
      <c r="E2790" s="238">
        <v>4</v>
      </c>
      <c r="F2790" s="7" t="s">
        <v>511</v>
      </c>
      <c r="G2790" s="7" t="s">
        <v>2643</v>
      </c>
      <c r="H2790" s="7" t="s">
        <v>2666</v>
      </c>
      <c r="I2790" s="7" t="s">
        <v>2669</v>
      </c>
      <c r="K2790" s="52" t="str">
        <f t="shared" si="483"/>
        <v/>
      </c>
      <c r="L2790" s="81" t="str">
        <f t="shared" si="484"/>
        <v/>
      </c>
      <c r="M2790" s="53" t="str">
        <f>IF(K2790="","",COUNTIF($K$7:K2790,"ﾘｽﾄ１"))</f>
        <v/>
      </c>
      <c r="N2790" s="53" t="str">
        <f t="shared" si="485"/>
        <v/>
      </c>
      <c r="O2790" s="54" t="str">
        <f t="shared" si="486"/>
        <v/>
      </c>
      <c r="P2790" s="53" t="str">
        <f t="shared" si="477"/>
        <v/>
      </c>
      <c r="Q2790" s="52" t="str">
        <f t="shared" si="478"/>
        <v/>
      </c>
      <c r="R2790" s="55" t="str">
        <f t="shared" si="479"/>
        <v/>
      </c>
      <c r="S2790" s="52" t="str">
        <f t="shared" si="487"/>
        <v/>
      </c>
      <c r="T2790" s="81" t="str">
        <f t="shared" si="480"/>
        <v/>
      </c>
      <c r="U2790" s="53" t="str">
        <f>IF(S2790="","",COUNTIF($S$7:S2790,"該当２"))</f>
        <v/>
      </c>
      <c r="V2790" s="56" t="str">
        <f t="shared" si="481"/>
        <v/>
      </c>
      <c r="W2790" s="81" t="str">
        <f t="shared" si="482"/>
        <v/>
      </c>
      <c r="X2790" s="53" t="str">
        <f>IF(V2790="","",COUNTIF($V$7:V2790,"該当３"))</f>
        <v/>
      </c>
    </row>
    <row r="2791" spans="1:24">
      <c r="A2791" s="4">
        <v>2021505005</v>
      </c>
      <c r="B2791" s="237">
        <v>20</v>
      </c>
      <c r="C2791" s="238">
        <v>215</v>
      </c>
      <c r="D2791" s="239">
        <v>5</v>
      </c>
      <c r="E2791" s="238">
        <v>5</v>
      </c>
      <c r="F2791" s="7" t="s">
        <v>511</v>
      </c>
      <c r="G2791" s="7" t="s">
        <v>2643</v>
      </c>
      <c r="H2791" s="7" t="s">
        <v>2666</v>
      </c>
      <c r="I2791" s="7" t="s">
        <v>2670</v>
      </c>
      <c r="K2791" s="52" t="str">
        <f t="shared" si="483"/>
        <v/>
      </c>
      <c r="L2791" s="81" t="str">
        <f t="shared" si="484"/>
        <v/>
      </c>
      <c r="M2791" s="53" t="str">
        <f>IF(K2791="","",COUNTIF($K$7:K2791,"ﾘｽﾄ１"))</f>
        <v/>
      </c>
      <c r="N2791" s="53" t="str">
        <f t="shared" si="485"/>
        <v/>
      </c>
      <c r="O2791" s="54" t="str">
        <f t="shared" si="486"/>
        <v/>
      </c>
      <c r="P2791" s="53" t="str">
        <f t="shared" si="477"/>
        <v/>
      </c>
      <c r="Q2791" s="52" t="str">
        <f t="shared" si="478"/>
        <v/>
      </c>
      <c r="R2791" s="55" t="str">
        <f t="shared" si="479"/>
        <v/>
      </c>
      <c r="S2791" s="52" t="str">
        <f t="shared" si="487"/>
        <v/>
      </c>
      <c r="T2791" s="81" t="str">
        <f t="shared" si="480"/>
        <v/>
      </c>
      <c r="U2791" s="53" t="str">
        <f>IF(S2791="","",COUNTIF($S$7:S2791,"該当２"))</f>
        <v/>
      </c>
      <c r="V2791" s="56" t="str">
        <f t="shared" si="481"/>
        <v/>
      </c>
      <c r="W2791" s="81" t="str">
        <f t="shared" si="482"/>
        <v/>
      </c>
      <c r="X2791" s="53" t="str">
        <f>IF(V2791="","",COUNTIF($V$7:V2791,"該当３"))</f>
        <v/>
      </c>
    </row>
    <row r="2792" spans="1:24">
      <c r="A2792" s="4">
        <v>2021505006</v>
      </c>
      <c r="B2792" s="237">
        <v>20</v>
      </c>
      <c r="C2792" s="238">
        <v>215</v>
      </c>
      <c r="D2792" s="239">
        <v>5</v>
      </c>
      <c r="E2792" s="238">
        <v>6</v>
      </c>
      <c r="F2792" s="7" t="s">
        <v>511</v>
      </c>
      <c r="G2792" s="7" t="s">
        <v>2643</v>
      </c>
      <c r="H2792" s="7" t="s">
        <v>2666</v>
      </c>
      <c r="I2792" s="7" t="s">
        <v>2671</v>
      </c>
      <c r="K2792" s="52" t="str">
        <f t="shared" si="483"/>
        <v/>
      </c>
      <c r="L2792" s="81" t="str">
        <f t="shared" si="484"/>
        <v/>
      </c>
      <c r="M2792" s="53" t="str">
        <f>IF(K2792="","",COUNTIF($K$7:K2792,"ﾘｽﾄ１"))</f>
        <v/>
      </c>
      <c r="N2792" s="53" t="str">
        <f t="shared" si="485"/>
        <v/>
      </c>
      <c r="O2792" s="54" t="str">
        <f t="shared" si="486"/>
        <v/>
      </c>
      <c r="P2792" s="53" t="str">
        <f t="shared" si="477"/>
        <v/>
      </c>
      <c r="Q2792" s="52" t="str">
        <f t="shared" si="478"/>
        <v/>
      </c>
      <c r="R2792" s="55" t="str">
        <f t="shared" si="479"/>
        <v/>
      </c>
      <c r="S2792" s="52" t="str">
        <f t="shared" si="487"/>
        <v/>
      </c>
      <c r="T2792" s="81" t="str">
        <f t="shared" si="480"/>
        <v/>
      </c>
      <c r="U2792" s="53" t="str">
        <f>IF(S2792="","",COUNTIF($S$7:S2792,"該当２"))</f>
        <v/>
      </c>
      <c r="V2792" s="56" t="str">
        <f t="shared" si="481"/>
        <v/>
      </c>
      <c r="W2792" s="81" t="str">
        <f t="shared" si="482"/>
        <v/>
      </c>
      <c r="X2792" s="53" t="str">
        <f>IF(V2792="","",COUNTIF($V$7:V2792,"該当３"))</f>
        <v/>
      </c>
    </row>
    <row r="2793" spans="1:24">
      <c r="A2793" s="4">
        <v>2021505007</v>
      </c>
      <c r="B2793" s="237">
        <v>20</v>
      </c>
      <c r="C2793" s="238">
        <v>215</v>
      </c>
      <c r="D2793" s="239">
        <v>5</v>
      </c>
      <c r="E2793" s="238">
        <v>7</v>
      </c>
      <c r="F2793" s="7" t="s">
        <v>511</v>
      </c>
      <c r="G2793" s="7" t="s">
        <v>2643</v>
      </c>
      <c r="H2793" s="7" t="s">
        <v>2666</v>
      </c>
      <c r="I2793" s="7" t="s">
        <v>2672</v>
      </c>
      <c r="K2793" s="52" t="str">
        <f t="shared" si="483"/>
        <v/>
      </c>
      <c r="L2793" s="81" t="str">
        <f t="shared" si="484"/>
        <v/>
      </c>
      <c r="M2793" s="53" t="str">
        <f>IF(K2793="","",COUNTIF($K$7:K2793,"ﾘｽﾄ１"))</f>
        <v/>
      </c>
      <c r="N2793" s="53" t="str">
        <f t="shared" si="485"/>
        <v/>
      </c>
      <c r="O2793" s="54" t="str">
        <f t="shared" si="486"/>
        <v/>
      </c>
      <c r="P2793" s="53" t="str">
        <f t="shared" si="477"/>
        <v/>
      </c>
      <c r="Q2793" s="52" t="str">
        <f t="shared" si="478"/>
        <v/>
      </c>
      <c r="R2793" s="55" t="str">
        <f t="shared" si="479"/>
        <v/>
      </c>
      <c r="S2793" s="52" t="str">
        <f t="shared" si="487"/>
        <v/>
      </c>
      <c r="T2793" s="81" t="str">
        <f t="shared" si="480"/>
        <v/>
      </c>
      <c r="U2793" s="53" t="str">
        <f>IF(S2793="","",COUNTIF($S$7:S2793,"該当２"))</f>
        <v/>
      </c>
      <c r="V2793" s="56" t="str">
        <f t="shared" si="481"/>
        <v/>
      </c>
      <c r="W2793" s="81" t="str">
        <f t="shared" si="482"/>
        <v/>
      </c>
      <c r="X2793" s="53" t="str">
        <f>IF(V2793="","",COUNTIF($V$7:V2793,"該当３"))</f>
        <v/>
      </c>
    </row>
    <row r="2794" spans="1:24">
      <c r="A2794" s="4">
        <v>2021506000</v>
      </c>
      <c r="B2794" s="237">
        <v>20</v>
      </c>
      <c r="C2794" s="238">
        <v>215</v>
      </c>
      <c r="D2794" s="239">
        <v>6</v>
      </c>
      <c r="E2794" s="238">
        <v>0</v>
      </c>
      <c r="F2794" s="7" t="s">
        <v>511</v>
      </c>
      <c r="G2794" s="7" t="s">
        <v>2643</v>
      </c>
      <c r="H2794" s="7" t="s">
        <v>2673</v>
      </c>
      <c r="K2794" s="52" t="str">
        <f t="shared" si="483"/>
        <v/>
      </c>
      <c r="L2794" s="81" t="str">
        <f t="shared" si="484"/>
        <v/>
      </c>
      <c r="M2794" s="53" t="str">
        <f>IF(K2794="","",COUNTIF($K$7:K2794,"ﾘｽﾄ１"))</f>
        <v/>
      </c>
      <c r="N2794" s="53" t="str">
        <f t="shared" si="485"/>
        <v/>
      </c>
      <c r="O2794" s="54" t="str">
        <f t="shared" si="486"/>
        <v/>
      </c>
      <c r="P2794" s="53" t="str">
        <f t="shared" si="477"/>
        <v/>
      </c>
      <c r="Q2794" s="52" t="str">
        <f t="shared" si="478"/>
        <v/>
      </c>
      <c r="R2794" s="55" t="str">
        <f t="shared" si="479"/>
        <v/>
      </c>
      <c r="S2794" s="52" t="str">
        <f t="shared" si="487"/>
        <v/>
      </c>
      <c r="T2794" s="81" t="str">
        <f t="shared" si="480"/>
        <v/>
      </c>
      <c r="U2794" s="53" t="str">
        <f>IF(S2794="","",COUNTIF($S$7:S2794,"該当２"))</f>
        <v/>
      </c>
      <c r="V2794" s="56" t="str">
        <f t="shared" si="481"/>
        <v/>
      </c>
      <c r="W2794" s="81" t="str">
        <f t="shared" si="482"/>
        <v/>
      </c>
      <c r="X2794" s="53" t="str">
        <f>IF(V2794="","",COUNTIF($V$7:V2794,"該当３"))</f>
        <v/>
      </c>
    </row>
    <row r="2795" spans="1:24">
      <c r="A2795" s="4">
        <v>2021506001</v>
      </c>
      <c r="B2795" s="237">
        <v>20</v>
      </c>
      <c r="C2795" s="238">
        <v>215</v>
      </c>
      <c r="D2795" s="239">
        <v>6</v>
      </c>
      <c r="E2795" s="238">
        <v>1</v>
      </c>
      <c r="F2795" s="7" t="s">
        <v>511</v>
      </c>
      <c r="G2795" s="7" t="s">
        <v>2643</v>
      </c>
      <c r="H2795" s="7" t="s">
        <v>2673</v>
      </c>
      <c r="I2795" s="7" t="s">
        <v>721</v>
      </c>
      <c r="K2795" s="52" t="str">
        <f t="shared" si="483"/>
        <v/>
      </c>
      <c r="L2795" s="81" t="str">
        <f t="shared" si="484"/>
        <v/>
      </c>
      <c r="M2795" s="53" t="str">
        <f>IF(K2795="","",COUNTIF($K$7:K2795,"ﾘｽﾄ１"))</f>
        <v/>
      </c>
      <c r="N2795" s="53" t="str">
        <f t="shared" si="485"/>
        <v/>
      </c>
      <c r="O2795" s="54" t="str">
        <f t="shared" si="486"/>
        <v/>
      </c>
      <c r="P2795" s="53" t="str">
        <f t="shared" si="477"/>
        <v/>
      </c>
      <c r="Q2795" s="52" t="str">
        <f t="shared" si="478"/>
        <v/>
      </c>
      <c r="R2795" s="55" t="str">
        <f t="shared" si="479"/>
        <v/>
      </c>
      <c r="S2795" s="52" t="str">
        <f t="shared" si="487"/>
        <v/>
      </c>
      <c r="T2795" s="81" t="str">
        <f t="shared" si="480"/>
        <v/>
      </c>
      <c r="U2795" s="53" t="str">
        <f>IF(S2795="","",COUNTIF($S$7:S2795,"該当２"))</f>
        <v/>
      </c>
      <c r="V2795" s="56" t="str">
        <f t="shared" si="481"/>
        <v/>
      </c>
      <c r="W2795" s="81" t="str">
        <f t="shared" si="482"/>
        <v/>
      </c>
      <c r="X2795" s="53" t="str">
        <f>IF(V2795="","",COUNTIF($V$7:V2795,"該当３"))</f>
        <v/>
      </c>
    </row>
    <row r="2796" spans="1:24">
      <c r="A2796" s="4">
        <v>2021506002</v>
      </c>
      <c r="B2796" s="237">
        <v>20</v>
      </c>
      <c r="C2796" s="238">
        <v>215</v>
      </c>
      <c r="D2796" s="239">
        <v>6</v>
      </c>
      <c r="E2796" s="238">
        <v>2</v>
      </c>
      <c r="F2796" s="7" t="s">
        <v>511</v>
      </c>
      <c r="G2796" s="7" t="s">
        <v>2643</v>
      </c>
      <c r="H2796" s="7" t="s">
        <v>2673</v>
      </c>
      <c r="I2796" s="7" t="s">
        <v>283</v>
      </c>
      <c r="K2796" s="52" t="str">
        <f t="shared" si="483"/>
        <v/>
      </c>
      <c r="L2796" s="81" t="str">
        <f t="shared" si="484"/>
        <v/>
      </c>
      <c r="M2796" s="53" t="str">
        <f>IF(K2796="","",COUNTIF($K$7:K2796,"ﾘｽﾄ１"))</f>
        <v/>
      </c>
      <c r="N2796" s="53" t="str">
        <f t="shared" si="485"/>
        <v/>
      </c>
      <c r="O2796" s="54" t="str">
        <f t="shared" si="486"/>
        <v/>
      </c>
      <c r="P2796" s="53" t="str">
        <f t="shared" si="477"/>
        <v/>
      </c>
      <c r="Q2796" s="52" t="str">
        <f t="shared" si="478"/>
        <v/>
      </c>
      <c r="R2796" s="55" t="str">
        <f t="shared" si="479"/>
        <v/>
      </c>
      <c r="S2796" s="52" t="str">
        <f t="shared" si="487"/>
        <v/>
      </c>
      <c r="T2796" s="81" t="str">
        <f t="shared" si="480"/>
        <v/>
      </c>
      <c r="U2796" s="53" t="str">
        <f>IF(S2796="","",COUNTIF($S$7:S2796,"該当２"))</f>
        <v/>
      </c>
      <c r="V2796" s="56" t="str">
        <f t="shared" si="481"/>
        <v/>
      </c>
      <c r="W2796" s="81" t="str">
        <f t="shared" si="482"/>
        <v/>
      </c>
      <c r="X2796" s="53" t="str">
        <f>IF(V2796="","",COUNTIF($V$7:V2796,"該当３"))</f>
        <v/>
      </c>
    </row>
    <row r="2797" spans="1:24">
      <c r="A2797" s="4">
        <v>2021506003</v>
      </c>
      <c r="B2797" s="237">
        <v>20</v>
      </c>
      <c r="C2797" s="238">
        <v>215</v>
      </c>
      <c r="D2797" s="239">
        <v>6</v>
      </c>
      <c r="E2797" s="238">
        <v>3</v>
      </c>
      <c r="F2797" s="7" t="s">
        <v>511</v>
      </c>
      <c r="G2797" s="7" t="s">
        <v>2643</v>
      </c>
      <c r="H2797" s="7" t="s">
        <v>2673</v>
      </c>
      <c r="I2797" s="7" t="s">
        <v>2674</v>
      </c>
      <c r="K2797" s="52" t="str">
        <f t="shared" si="483"/>
        <v/>
      </c>
      <c r="L2797" s="81" t="str">
        <f t="shared" si="484"/>
        <v/>
      </c>
      <c r="M2797" s="53" t="str">
        <f>IF(K2797="","",COUNTIF($K$7:K2797,"ﾘｽﾄ１"))</f>
        <v/>
      </c>
      <c r="N2797" s="53" t="str">
        <f t="shared" si="485"/>
        <v/>
      </c>
      <c r="O2797" s="54" t="str">
        <f t="shared" si="486"/>
        <v/>
      </c>
      <c r="P2797" s="53" t="str">
        <f t="shared" si="477"/>
        <v/>
      </c>
      <c r="Q2797" s="52" t="str">
        <f t="shared" si="478"/>
        <v/>
      </c>
      <c r="R2797" s="55" t="str">
        <f t="shared" si="479"/>
        <v/>
      </c>
      <c r="S2797" s="52" t="str">
        <f t="shared" si="487"/>
        <v/>
      </c>
      <c r="T2797" s="81" t="str">
        <f t="shared" si="480"/>
        <v/>
      </c>
      <c r="U2797" s="53" t="str">
        <f>IF(S2797="","",COUNTIF($S$7:S2797,"該当２"))</f>
        <v/>
      </c>
      <c r="V2797" s="56" t="str">
        <f t="shared" si="481"/>
        <v/>
      </c>
      <c r="W2797" s="81" t="str">
        <f t="shared" si="482"/>
        <v/>
      </c>
      <c r="X2797" s="53" t="str">
        <f>IF(V2797="","",COUNTIF($V$7:V2797,"該当３"))</f>
        <v/>
      </c>
    </row>
    <row r="2798" spans="1:24">
      <c r="A2798" s="4">
        <v>2021506004</v>
      </c>
      <c r="B2798" s="237">
        <v>20</v>
      </c>
      <c r="C2798" s="238">
        <v>215</v>
      </c>
      <c r="D2798" s="239">
        <v>6</v>
      </c>
      <c r="E2798" s="238">
        <v>4</v>
      </c>
      <c r="F2798" s="7" t="s">
        <v>511</v>
      </c>
      <c r="G2798" s="7" t="s">
        <v>2643</v>
      </c>
      <c r="H2798" s="7" t="s">
        <v>2673</v>
      </c>
      <c r="I2798" s="7" t="s">
        <v>564</v>
      </c>
      <c r="K2798" s="52" t="str">
        <f t="shared" si="483"/>
        <v/>
      </c>
      <c r="L2798" s="81" t="str">
        <f t="shared" si="484"/>
        <v/>
      </c>
      <c r="M2798" s="53" t="str">
        <f>IF(K2798="","",COUNTIF($K$7:K2798,"ﾘｽﾄ１"))</f>
        <v/>
      </c>
      <c r="N2798" s="53" t="str">
        <f t="shared" si="485"/>
        <v/>
      </c>
      <c r="O2798" s="54" t="str">
        <f t="shared" si="486"/>
        <v/>
      </c>
      <c r="P2798" s="53" t="str">
        <f t="shared" si="477"/>
        <v/>
      </c>
      <c r="Q2798" s="52" t="str">
        <f t="shared" si="478"/>
        <v/>
      </c>
      <c r="R2798" s="55" t="str">
        <f t="shared" si="479"/>
        <v/>
      </c>
      <c r="S2798" s="52" t="str">
        <f t="shared" si="487"/>
        <v/>
      </c>
      <c r="T2798" s="81" t="str">
        <f t="shared" si="480"/>
        <v/>
      </c>
      <c r="U2798" s="53" t="str">
        <f>IF(S2798="","",COUNTIF($S$7:S2798,"該当２"))</f>
        <v/>
      </c>
      <c r="V2798" s="56" t="str">
        <f t="shared" si="481"/>
        <v/>
      </c>
      <c r="W2798" s="81" t="str">
        <f t="shared" si="482"/>
        <v/>
      </c>
      <c r="X2798" s="53" t="str">
        <f>IF(V2798="","",COUNTIF($V$7:V2798,"該当３"))</f>
        <v/>
      </c>
    </row>
    <row r="2799" spans="1:24">
      <c r="A2799" s="4">
        <v>2021506005</v>
      </c>
      <c r="B2799" s="237">
        <v>20</v>
      </c>
      <c r="C2799" s="238">
        <v>215</v>
      </c>
      <c r="D2799" s="239">
        <v>6</v>
      </c>
      <c r="E2799" s="238">
        <v>5</v>
      </c>
      <c r="F2799" s="7" t="s">
        <v>511</v>
      </c>
      <c r="G2799" s="7" t="s">
        <v>2643</v>
      </c>
      <c r="H2799" s="7" t="s">
        <v>2673</v>
      </c>
      <c r="I2799" s="7" t="s">
        <v>2675</v>
      </c>
      <c r="K2799" s="52" t="str">
        <f t="shared" si="483"/>
        <v/>
      </c>
      <c r="L2799" s="81" t="str">
        <f t="shared" si="484"/>
        <v/>
      </c>
      <c r="M2799" s="53" t="str">
        <f>IF(K2799="","",COUNTIF($K$7:K2799,"ﾘｽﾄ１"))</f>
        <v/>
      </c>
      <c r="N2799" s="53" t="str">
        <f t="shared" si="485"/>
        <v/>
      </c>
      <c r="O2799" s="54" t="str">
        <f t="shared" si="486"/>
        <v/>
      </c>
      <c r="P2799" s="53" t="str">
        <f t="shared" si="477"/>
        <v/>
      </c>
      <c r="Q2799" s="52" t="str">
        <f t="shared" si="478"/>
        <v/>
      </c>
      <c r="R2799" s="55" t="str">
        <f t="shared" si="479"/>
        <v/>
      </c>
      <c r="S2799" s="52" t="str">
        <f t="shared" si="487"/>
        <v/>
      </c>
      <c r="T2799" s="81" t="str">
        <f t="shared" si="480"/>
        <v/>
      </c>
      <c r="U2799" s="53" t="str">
        <f>IF(S2799="","",COUNTIF($S$7:S2799,"該当２"))</f>
        <v/>
      </c>
      <c r="V2799" s="56" t="str">
        <f t="shared" si="481"/>
        <v/>
      </c>
      <c r="W2799" s="81" t="str">
        <f t="shared" si="482"/>
        <v/>
      </c>
      <c r="X2799" s="53" t="str">
        <f>IF(V2799="","",COUNTIF($V$7:V2799,"該当３"))</f>
        <v/>
      </c>
    </row>
    <row r="2800" spans="1:24">
      <c r="A2800" s="4">
        <v>2021506006</v>
      </c>
      <c r="B2800" s="237">
        <v>20</v>
      </c>
      <c r="C2800" s="238">
        <v>215</v>
      </c>
      <c r="D2800" s="239">
        <v>6</v>
      </c>
      <c r="E2800" s="238">
        <v>6</v>
      </c>
      <c r="F2800" s="7" t="s">
        <v>511</v>
      </c>
      <c r="G2800" s="7" t="s">
        <v>2643</v>
      </c>
      <c r="H2800" s="7" t="s">
        <v>2673</v>
      </c>
      <c r="I2800" s="7" t="s">
        <v>2676</v>
      </c>
      <c r="K2800" s="52" t="str">
        <f t="shared" si="483"/>
        <v/>
      </c>
      <c r="L2800" s="81" t="str">
        <f t="shared" si="484"/>
        <v/>
      </c>
      <c r="M2800" s="53" t="str">
        <f>IF(K2800="","",COUNTIF($K$7:K2800,"ﾘｽﾄ１"))</f>
        <v/>
      </c>
      <c r="N2800" s="53" t="str">
        <f t="shared" si="485"/>
        <v/>
      </c>
      <c r="O2800" s="54" t="str">
        <f t="shared" si="486"/>
        <v/>
      </c>
      <c r="P2800" s="53" t="str">
        <f t="shared" si="477"/>
        <v/>
      </c>
      <c r="Q2800" s="52" t="str">
        <f t="shared" si="478"/>
        <v/>
      </c>
      <c r="R2800" s="55" t="str">
        <f t="shared" si="479"/>
        <v/>
      </c>
      <c r="S2800" s="52" t="str">
        <f t="shared" si="487"/>
        <v/>
      </c>
      <c r="T2800" s="81" t="str">
        <f t="shared" si="480"/>
        <v/>
      </c>
      <c r="U2800" s="53" t="str">
        <f>IF(S2800="","",COUNTIF($S$7:S2800,"該当２"))</f>
        <v/>
      </c>
      <c r="V2800" s="56" t="str">
        <f t="shared" si="481"/>
        <v/>
      </c>
      <c r="W2800" s="81" t="str">
        <f t="shared" si="482"/>
        <v/>
      </c>
      <c r="X2800" s="53" t="str">
        <f>IF(V2800="","",COUNTIF($V$7:V2800,"該当３"))</f>
        <v/>
      </c>
    </row>
    <row r="2801" spans="1:24">
      <c r="A2801" s="4">
        <v>2021506007</v>
      </c>
      <c r="B2801" s="237">
        <v>20</v>
      </c>
      <c r="C2801" s="238">
        <v>215</v>
      </c>
      <c r="D2801" s="239">
        <v>6</v>
      </c>
      <c r="E2801" s="238">
        <v>7</v>
      </c>
      <c r="F2801" s="7" t="s">
        <v>511</v>
      </c>
      <c r="G2801" s="7" t="s">
        <v>2643</v>
      </c>
      <c r="H2801" s="7" t="s">
        <v>2673</v>
      </c>
      <c r="I2801" s="7" t="s">
        <v>2677</v>
      </c>
      <c r="K2801" s="52" t="str">
        <f t="shared" si="483"/>
        <v/>
      </c>
      <c r="L2801" s="81" t="str">
        <f t="shared" si="484"/>
        <v/>
      </c>
      <c r="M2801" s="53" t="str">
        <f>IF(K2801="","",COUNTIF($K$7:K2801,"ﾘｽﾄ１"))</f>
        <v/>
      </c>
      <c r="N2801" s="53" t="str">
        <f t="shared" si="485"/>
        <v/>
      </c>
      <c r="O2801" s="54" t="str">
        <f t="shared" si="486"/>
        <v/>
      </c>
      <c r="P2801" s="53" t="str">
        <f t="shared" si="477"/>
        <v/>
      </c>
      <c r="Q2801" s="52" t="str">
        <f t="shared" si="478"/>
        <v/>
      </c>
      <c r="R2801" s="55" t="str">
        <f t="shared" si="479"/>
        <v/>
      </c>
      <c r="S2801" s="52" t="str">
        <f t="shared" si="487"/>
        <v/>
      </c>
      <c r="T2801" s="81" t="str">
        <f t="shared" si="480"/>
        <v/>
      </c>
      <c r="U2801" s="53" t="str">
        <f>IF(S2801="","",COUNTIF($S$7:S2801,"該当２"))</f>
        <v/>
      </c>
      <c r="V2801" s="56" t="str">
        <f t="shared" si="481"/>
        <v/>
      </c>
      <c r="W2801" s="81" t="str">
        <f t="shared" si="482"/>
        <v/>
      </c>
      <c r="X2801" s="53" t="str">
        <f>IF(V2801="","",COUNTIF($V$7:V2801,"該当３"))</f>
        <v/>
      </c>
    </row>
    <row r="2802" spans="1:24">
      <c r="A2802" s="4">
        <v>2021507000</v>
      </c>
      <c r="B2802" s="237">
        <v>20</v>
      </c>
      <c r="C2802" s="238">
        <v>215</v>
      </c>
      <c r="D2802" s="239">
        <v>7</v>
      </c>
      <c r="E2802" s="238">
        <v>0</v>
      </c>
      <c r="F2802" s="7" t="s">
        <v>511</v>
      </c>
      <c r="G2802" s="7" t="s">
        <v>2643</v>
      </c>
      <c r="H2802" s="7" t="s">
        <v>2678</v>
      </c>
      <c r="K2802" s="52" t="str">
        <f t="shared" si="483"/>
        <v/>
      </c>
      <c r="L2802" s="81" t="str">
        <f t="shared" si="484"/>
        <v/>
      </c>
      <c r="M2802" s="53" t="str">
        <f>IF(K2802="","",COUNTIF($K$7:K2802,"ﾘｽﾄ１"))</f>
        <v/>
      </c>
      <c r="N2802" s="53" t="str">
        <f t="shared" si="485"/>
        <v/>
      </c>
      <c r="O2802" s="54" t="str">
        <f t="shared" si="486"/>
        <v/>
      </c>
      <c r="P2802" s="53" t="str">
        <f t="shared" si="477"/>
        <v/>
      </c>
      <c r="Q2802" s="52" t="str">
        <f t="shared" si="478"/>
        <v/>
      </c>
      <c r="R2802" s="55" t="str">
        <f t="shared" si="479"/>
        <v/>
      </c>
      <c r="S2802" s="52" t="str">
        <f t="shared" si="487"/>
        <v/>
      </c>
      <c r="T2802" s="81" t="str">
        <f t="shared" si="480"/>
        <v/>
      </c>
      <c r="U2802" s="53" t="str">
        <f>IF(S2802="","",COUNTIF($S$7:S2802,"該当２"))</f>
        <v/>
      </c>
      <c r="V2802" s="56" t="str">
        <f t="shared" si="481"/>
        <v/>
      </c>
      <c r="W2802" s="81" t="str">
        <f t="shared" si="482"/>
        <v/>
      </c>
      <c r="X2802" s="53" t="str">
        <f>IF(V2802="","",COUNTIF($V$7:V2802,"該当３"))</f>
        <v/>
      </c>
    </row>
    <row r="2803" spans="1:24">
      <c r="A2803" s="4">
        <v>2021507001</v>
      </c>
      <c r="B2803" s="237">
        <v>20</v>
      </c>
      <c r="C2803" s="238">
        <v>215</v>
      </c>
      <c r="D2803" s="239">
        <v>7</v>
      </c>
      <c r="E2803" s="238">
        <v>1</v>
      </c>
      <c r="F2803" s="7" t="s">
        <v>511</v>
      </c>
      <c r="G2803" s="7" t="s">
        <v>2643</v>
      </c>
      <c r="H2803" s="7" t="s">
        <v>2678</v>
      </c>
      <c r="I2803" s="7" t="s">
        <v>2679</v>
      </c>
      <c r="K2803" s="52" t="str">
        <f t="shared" si="483"/>
        <v/>
      </c>
      <c r="L2803" s="81" t="str">
        <f t="shared" si="484"/>
        <v/>
      </c>
      <c r="M2803" s="53" t="str">
        <f>IF(K2803="","",COUNTIF($K$7:K2803,"ﾘｽﾄ１"))</f>
        <v/>
      </c>
      <c r="N2803" s="53" t="str">
        <f t="shared" si="485"/>
        <v/>
      </c>
      <c r="O2803" s="54" t="str">
        <f t="shared" si="486"/>
        <v/>
      </c>
      <c r="P2803" s="53" t="str">
        <f t="shared" si="477"/>
        <v/>
      </c>
      <c r="Q2803" s="52" t="str">
        <f t="shared" si="478"/>
        <v/>
      </c>
      <c r="R2803" s="55" t="str">
        <f t="shared" si="479"/>
        <v/>
      </c>
      <c r="S2803" s="52" t="str">
        <f t="shared" si="487"/>
        <v/>
      </c>
      <c r="T2803" s="81" t="str">
        <f t="shared" si="480"/>
        <v/>
      </c>
      <c r="U2803" s="53" t="str">
        <f>IF(S2803="","",COUNTIF($S$7:S2803,"該当２"))</f>
        <v/>
      </c>
      <c r="V2803" s="56" t="str">
        <f t="shared" si="481"/>
        <v/>
      </c>
      <c r="W2803" s="81" t="str">
        <f t="shared" si="482"/>
        <v/>
      </c>
      <c r="X2803" s="53" t="str">
        <f>IF(V2803="","",COUNTIF($V$7:V2803,"該当３"))</f>
        <v/>
      </c>
    </row>
    <row r="2804" spans="1:24">
      <c r="A2804" s="4">
        <v>2021507002</v>
      </c>
      <c r="B2804" s="237">
        <v>20</v>
      </c>
      <c r="C2804" s="238">
        <v>215</v>
      </c>
      <c r="D2804" s="239">
        <v>7</v>
      </c>
      <c r="E2804" s="238">
        <v>2</v>
      </c>
      <c r="F2804" s="7" t="s">
        <v>511</v>
      </c>
      <c r="G2804" s="7" t="s">
        <v>2643</v>
      </c>
      <c r="H2804" s="7" t="s">
        <v>2678</v>
      </c>
      <c r="I2804" s="7" t="s">
        <v>2680</v>
      </c>
      <c r="K2804" s="52" t="str">
        <f t="shared" si="483"/>
        <v/>
      </c>
      <c r="L2804" s="81" t="str">
        <f t="shared" si="484"/>
        <v/>
      </c>
      <c r="M2804" s="53" t="str">
        <f>IF(K2804="","",COUNTIF($K$7:K2804,"ﾘｽﾄ１"))</f>
        <v/>
      </c>
      <c r="N2804" s="53" t="str">
        <f t="shared" si="485"/>
        <v/>
      </c>
      <c r="O2804" s="54" t="str">
        <f t="shared" si="486"/>
        <v/>
      </c>
      <c r="P2804" s="53" t="str">
        <f t="shared" si="477"/>
        <v/>
      </c>
      <c r="Q2804" s="52" t="str">
        <f t="shared" si="478"/>
        <v/>
      </c>
      <c r="R2804" s="55" t="str">
        <f t="shared" si="479"/>
        <v/>
      </c>
      <c r="S2804" s="52" t="str">
        <f t="shared" si="487"/>
        <v/>
      </c>
      <c r="T2804" s="81" t="str">
        <f t="shared" si="480"/>
        <v/>
      </c>
      <c r="U2804" s="53" t="str">
        <f>IF(S2804="","",COUNTIF($S$7:S2804,"該当２"))</f>
        <v/>
      </c>
      <c r="V2804" s="56" t="str">
        <f t="shared" si="481"/>
        <v/>
      </c>
      <c r="W2804" s="81" t="str">
        <f t="shared" si="482"/>
        <v/>
      </c>
      <c r="X2804" s="53" t="str">
        <f>IF(V2804="","",COUNTIF($V$7:V2804,"該当３"))</f>
        <v/>
      </c>
    </row>
    <row r="2805" spans="1:24">
      <c r="A2805" s="4">
        <v>2021507003</v>
      </c>
      <c r="B2805" s="237">
        <v>20</v>
      </c>
      <c r="C2805" s="238">
        <v>215</v>
      </c>
      <c r="D2805" s="239">
        <v>7</v>
      </c>
      <c r="E2805" s="238">
        <v>3</v>
      </c>
      <c r="F2805" s="7" t="s">
        <v>511</v>
      </c>
      <c r="G2805" s="7" t="s">
        <v>2643</v>
      </c>
      <c r="H2805" s="7" t="s">
        <v>2678</v>
      </c>
      <c r="I2805" s="7" t="s">
        <v>2681</v>
      </c>
      <c r="K2805" s="52" t="str">
        <f t="shared" si="483"/>
        <v/>
      </c>
      <c r="L2805" s="81" t="str">
        <f t="shared" si="484"/>
        <v/>
      </c>
      <c r="M2805" s="53" t="str">
        <f>IF(K2805="","",COUNTIF($K$7:K2805,"ﾘｽﾄ１"))</f>
        <v/>
      </c>
      <c r="N2805" s="53" t="str">
        <f t="shared" si="485"/>
        <v/>
      </c>
      <c r="O2805" s="54" t="str">
        <f t="shared" si="486"/>
        <v/>
      </c>
      <c r="P2805" s="53" t="str">
        <f t="shared" si="477"/>
        <v/>
      </c>
      <c r="Q2805" s="52" t="str">
        <f t="shared" si="478"/>
        <v/>
      </c>
      <c r="R2805" s="55" t="str">
        <f t="shared" si="479"/>
        <v/>
      </c>
      <c r="S2805" s="52" t="str">
        <f t="shared" si="487"/>
        <v/>
      </c>
      <c r="T2805" s="81" t="str">
        <f t="shared" si="480"/>
        <v/>
      </c>
      <c r="U2805" s="53" t="str">
        <f>IF(S2805="","",COUNTIF($S$7:S2805,"該当２"))</f>
        <v/>
      </c>
      <c r="V2805" s="56" t="str">
        <f t="shared" si="481"/>
        <v/>
      </c>
      <c r="W2805" s="81" t="str">
        <f t="shared" si="482"/>
        <v/>
      </c>
      <c r="X2805" s="53" t="str">
        <f>IF(V2805="","",COUNTIF($V$7:V2805,"該当３"))</f>
        <v/>
      </c>
    </row>
    <row r="2806" spans="1:24">
      <c r="A2806" s="4">
        <v>2021507004</v>
      </c>
      <c r="B2806" s="237">
        <v>20</v>
      </c>
      <c r="C2806" s="238">
        <v>215</v>
      </c>
      <c r="D2806" s="239">
        <v>7</v>
      </c>
      <c r="E2806" s="238">
        <v>4</v>
      </c>
      <c r="F2806" s="7" t="s">
        <v>511</v>
      </c>
      <c r="G2806" s="7" t="s">
        <v>2643</v>
      </c>
      <c r="H2806" s="7" t="s">
        <v>2678</v>
      </c>
      <c r="I2806" s="7" t="s">
        <v>2682</v>
      </c>
      <c r="K2806" s="52" t="str">
        <f t="shared" si="483"/>
        <v/>
      </c>
      <c r="L2806" s="81" t="str">
        <f t="shared" si="484"/>
        <v/>
      </c>
      <c r="M2806" s="53" t="str">
        <f>IF(K2806="","",COUNTIF($K$7:K2806,"ﾘｽﾄ１"))</f>
        <v/>
      </c>
      <c r="N2806" s="53" t="str">
        <f t="shared" si="485"/>
        <v/>
      </c>
      <c r="O2806" s="54" t="str">
        <f t="shared" si="486"/>
        <v/>
      </c>
      <c r="P2806" s="53" t="str">
        <f t="shared" si="477"/>
        <v/>
      </c>
      <c r="Q2806" s="52" t="str">
        <f t="shared" si="478"/>
        <v/>
      </c>
      <c r="R2806" s="55" t="str">
        <f t="shared" si="479"/>
        <v/>
      </c>
      <c r="S2806" s="52" t="str">
        <f t="shared" si="487"/>
        <v/>
      </c>
      <c r="T2806" s="81" t="str">
        <f t="shared" si="480"/>
        <v/>
      </c>
      <c r="U2806" s="53" t="str">
        <f>IF(S2806="","",COUNTIF($S$7:S2806,"該当２"))</f>
        <v/>
      </c>
      <c r="V2806" s="56" t="str">
        <f t="shared" si="481"/>
        <v/>
      </c>
      <c r="W2806" s="81" t="str">
        <f t="shared" si="482"/>
        <v/>
      </c>
      <c r="X2806" s="53" t="str">
        <f>IF(V2806="","",COUNTIF($V$7:V2806,"該当３"))</f>
        <v/>
      </c>
    </row>
    <row r="2807" spans="1:24">
      <c r="A2807" s="4">
        <v>2021507005</v>
      </c>
      <c r="B2807" s="237">
        <v>20</v>
      </c>
      <c r="C2807" s="238">
        <v>215</v>
      </c>
      <c r="D2807" s="239">
        <v>7</v>
      </c>
      <c r="E2807" s="238">
        <v>5</v>
      </c>
      <c r="F2807" s="7" t="s">
        <v>511</v>
      </c>
      <c r="G2807" s="7" t="s">
        <v>2643</v>
      </c>
      <c r="H2807" s="7" t="s">
        <v>2678</v>
      </c>
      <c r="I2807" s="7" t="s">
        <v>465</v>
      </c>
      <c r="K2807" s="52" t="str">
        <f t="shared" si="483"/>
        <v/>
      </c>
      <c r="L2807" s="81" t="str">
        <f t="shared" si="484"/>
        <v/>
      </c>
      <c r="M2807" s="53" t="str">
        <f>IF(K2807="","",COUNTIF($K$7:K2807,"ﾘｽﾄ１"))</f>
        <v/>
      </c>
      <c r="N2807" s="53" t="str">
        <f t="shared" si="485"/>
        <v/>
      </c>
      <c r="O2807" s="54" t="str">
        <f t="shared" si="486"/>
        <v/>
      </c>
      <c r="P2807" s="53" t="str">
        <f t="shared" si="477"/>
        <v/>
      </c>
      <c r="Q2807" s="52" t="str">
        <f t="shared" si="478"/>
        <v/>
      </c>
      <c r="R2807" s="55" t="str">
        <f t="shared" si="479"/>
        <v/>
      </c>
      <c r="S2807" s="52" t="str">
        <f t="shared" si="487"/>
        <v/>
      </c>
      <c r="T2807" s="81" t="str">
        <f t="shared" si="480"/>
        <v/>
      </c>
      <c r="U2807" s="53" t="str">
        <f>IF(S2807="","",COUNTIF($S$7:S2807,"該当２"))</f>
        <v/>
      </c>
      <c r="V2807" s="56" t="str">
        <f t="shared" si="481"/>
        <v/>
      </c>
      <c r="W2807" s="81" t="str">
        <f t="shared" si="482"/>
        <v/>
      </c>
      <c r="X2807" s="53" t="str">
        <f>IF(V2807="","",COUNTIF($V$7:V2807,"該当３"))</f>
        <v/>
      </c>
    </row>
    <row r="2808" spans="1:24">
      <c r="A2808" s="4">
        <v>2021507006</v>
      </c>
      <c r="B2808" s="237">
        <v>20</v>
      </c>
      <c r="C2808" s="238">
        <v>215</v>
      </c>
      <c r="D2808" s="239">
        <v>7</v>
      </c>
      <c r="E2808" s="238">
        <v>6</v>
      </c>
      <c r="F2808" s="7" t="s">
        <v>511</v>
      </c>
      <c r="G2808" s="7" t="s">
        <v>2643</v>
      </c>
      <c r="H2808" s="7" t="s">
        <v>2678</v>
      </c>
      <c r="I2808" s="7" t="s">
        <v>379</v>
      </c>
      <c r="K2808" s="52" t="str">
        <f t="shared" si="483"/>
        <v/>
      </c>
      <c r="L2808" s="81" t="str">
        <f t="shared" si="484"/>
        <v/>
      </c>
      <c r="M2808" s="53" t="str">
        <f>IF(K2808="","",COUNTIF($K$7:K2808,"ﾘｽﾄ１"))</f>
        <v/>
      </c>
      <c r="N2808" s="53" t="str">
        <f t="shared" si="485"/>
        <v/>
      </c>
      <c r="O2808" s="54" t="str">
        <f t="shared" si="486"/>
        <v/>
      </c>
      <c r="P2808" s="53" t="str">
        <f t="shared" si="477"/>
        <v/>
      </c>
      <c r="Q2808" s="52" t="str">
        <f t="shared" si="478"/>
        <v/>
      </c>
      <c r="R2808" s="55" t="str">
        <f t="shared" si="479"/>
        <v/>
      </c>
      <c r="S2808" s="52" t="str">
        <f t="shared" si="487"/>
        <v/>
      </c>
      <c r="T2808" s="81" t="str">
        <f t="shared" si="480"/>
        <v/>
      </c>
      <c r="U2808" s="53" t="str">
        <f>IF(S2808="","",COUNTIF($S$7:S2808,"該当２"))</f>
        <v/>
      </c>
      <c r="V2808" s="56" t="str">
        <f t="shared" si="481"/>
        <v/>
      </c>
      <c r="W2808" s="81" t="str">
        <f t="shared" si="482"/>
        <v/>
      </c>
      <c r="X2808" s="53" t="str">
        <f>IF(V2808="","",COUNTIF($V$7:V2808,"該当３"))</f>
        <v/>
      </c>
    </row>
    <row r="2809" spans="1:24">
      <c r="A2809" s="4">
        <v>2021507007</v>
      </c>
      <c r="B2809" s="237">
        <v>20</v>
      </c>
      <c r="C2809" s="238">
        <v>215</v>
      </c>
      <c r="D2809" s="239">
        <v>7</v>
      </c>
      <c r="E2809" s="238">
        <v>7</v>
      </c>
      <c r="F2809" s="7" t="s">
        <v>511</v>
      </c>
      <c r="G2809" s="7" t="s">
        <v>2643</v>
      </c>
      <c r="H2809" s="7" t="s">
        <v>2678</v>
      </c>
      <c r="I2809" s="7" t="s">
        <v>2683</v>
      </c>
      <c r="K2809" s="52" t="str">
        <f t="shared" si="483"/>
        <v/>
      </c>
      <c r="L2809" s="81" t="str">
        <f t="shared" si="484"/>
        <v/>
      </c>
      <c r="M2809" s="53" t="str">
        <f>IF(K2809="","",COUNTIF($K$7:K2809,"ﾘｽﾄ１"))</f>
        <v/>
      </c>
      <c r="N2809" s="53" t="str">
        <f t="shared" si="485"/>
        <v/>
      </c>
      <c r="O2809" s="54" t="str">
        <f t="shared" si="486"/>
        <v/>
      </c>
      <c r="P2809" s="53" t="str">
        <f t="shared" si="477"/>
        <v/>
      </c>
      <c r="Q2809" s="52" t="str">
        <f t="shared" si="478"/>
        <v/>
      </c>
      <c r="R2809" s="55" t="str">
        <f t="shared" si="479"/>
        <v/>
      </c>
      <c r="S2809" s="52" t="str">
        <f t="shared" si="487"/>
        <v/>
      </c>
      <c r="T2809" s="81" t="str">
        <f t="shared" si="480"/>
        <v/>
      </c>
      <c r="U2809" s="53" t="str">
        <f>IF(S2809="","",COUNTIF($S$7:S2809,"該当２"))</f>
        <v/>
      </c>
      <c r="V2809" s="56" t="str">
        <f t="shared" si="481"/>
        <v/>
      </c>
      <c r="W2809" s="81" t="str">
        <f t="shared" si="482"/>
        <v/>
      </c>
      <c r="X2809" s="53" t="str">
        <f>IF(V2809="","",COUNTIF($V$7:V2809,"該当３"))</f>
        <v/>
      </c>
    </row>
    <row r="2810" spans="1:24">
      <c r="A2810" s="4">
        <v>2021507008</v>
      </c>
      <c r="B2810" s="237">
        <v>20</v>
      </c>
      <c r="C2810" s="238">
        <v>215</v>
      </c>
      <c r="D2810" s="239">
        <v>7</v>
      </c>
      <c r="E2810" s="238">
        <v>8</v>
      </c>
      <c r="F2810" s="7" t="s">
        <v>511</v>
      </c>
      <c r="G2810" s="7" t="s">
        <v>2643</v>
      </c>
      <c r="H2810" s="7" t="s">
        <v>2678</v>
      </c>
      <c r="I2810" s="7" t="s">
        <v>2684</v>
      </c>
      <c r="K2810" s="52" t="str">
        <f t="shared" si="483"/>
        <v/>
      </c>
      <c r="L2810" s="81" t="str">
        <f t="shared" si="484"/>
        <v/>
      </c>
      <c r="M2810" s="53" t="str">
        <f>IF(K2810="","",COUNTIF($K$7:K2810,"ﾘｽﾄ１"))</f>
        <v/>
      </c>
      <c r="N2810" s="53" t="str">
        <f t="shared" si="485"/>
        <v/>
      </c>
      <c r="O2810" s="54" t="str">
        <f t="shared" si="486"/>
        <v/>
      </c>
      <c r="P2810" s="53" t="str">
        <f t="shared" si="477"/>
        <v/>
      </c>
      <c r="Q2810" s="52" t="str">
        <f t="shared" si="478"/>
        <v/>
      </c>
      <c r="R2810" s="55" t="str">
        <f t="shared" si="479"/>
        <v/>
      </c>
      <c r="S2810" s="52" t="str">
        <f t="shared" si="487"/>
        <v/>
      </c>
      <c r="T2810" s="81" t="str">
        <f t="shared" si="480"/>
        <v/>
      </c>
      <c r="U2810" s="53" t="str">
        <f>IF(S2810="","",COUNTIF($S$7:S2810,"該当２"))</f>
        <v/>
      </c>
      <c r="V2810" s="56" t="str">
        <f t="shared" si="481"/>
        <v/>
      </c>
      <c r="W2810" s="81" t="str">
        <f t="shared" si="482"/>
        <v/>
      </c>
      <c r="X2810" s="53" t="str">
        <f>IF(V2810="","",COUNTIF($V$7:V2810,"該当３"))</f>
        <v/>
      </c>
    </row>
    <row r="2811" spans="1:24">
      <c r="A2811" s="4">
        <v>2021507009</v>
      </c>
      <c r="B2811" s="237">
        <v>20</v>
      </c>
      <c r="C2811" s="238">
        <v>215</v>
      </c>
      <c r="D2811" s="239">
        <v>7</v>
      </c>
      <c r="E2811" s="238">
        <v>9</v>
      </c>
      <c r="F2811" s="7" t="s">
        <v>511</v>
      </c>
      <c r="G2811" s="7" t="s">
        <v>2643</v>
      </c>
      <c r="H2811" s="7" t="s">
        <v>2678</v>
      </c>
      <c r="I2811" s="7" t="s">
        <v>2685</v>
      </c>
      <c r="K2811" s="52" t="str">
        <f t="shared" si="483"/>
        <v/>
      </c>
      <c r="L2811" s="81" t="str">
        <f t="shared" si="484"/>
        <v/>
      </c>
      <c r="M2811" s="53" t="str">
        <f>IF(K2811="","",COUNTIF($K$7:K2811,"ﾘｽﾄ１"))</f>
        <v/>
      </c>
      <c r="N2811" s="53" t="str">
        <f t="shared" si="485"/>
        <v/>
      </c>
      <c r="O2811" s="54" t="str">
        <f t="shared" si="486"/>
        <v/>
      </c>
      <c r="P2811" s="53" t="str">
        <f t="shared" si="477"/>
        <v/>
      </c>
      <c r="Q2811" s="52" t="str">
        <f t="shared" si="478"/>
        <v/>
      </c>
      <c r="R2811" s="55" t="str">
        <f t="shared" si="479"/>
        <v/>
      </c>
      <c r="S2811" s="52" t="str">
        <f t="shared" si="487"/>
        <v/>
      </c>
      <c r="T2811" s="81" t="str">
        <f t="shared" si="480"/>
        <v/>
      </c>
      <c r="U2811" s="53" t="str">
        <f>IF(S2811="","",COUNTIF($S$7:S2811,"該当２"))</f>
        <v/>
      </c>
      <c r="V2811" s="56" t="str">
        <f t="shared" si="481"/>
        <v/>
      </c>
      <c r="W2811" s="81" t="str">
        <f t="shared" si="482"/>
        <v/>
      </c>
      <c r="X2811" s="53" t="str">
        <f>IF(V2811="","",COUNTIF($V$7:V2811,"該当３"))</f>
        <v/>
      </c>
    </row>
    <row r="2812" spans="1:24">
      <c r="A2812" s="4">
        <v>2021700000</v>
      </c>
      <c r="B2812" s="237">
        <v>20</v>
      </c>
      <c r="C2812" s="238">
        <v>217</v>
      </c>
      <c r="D2812" s="239">
        <v>0</v>
      </c>
      <c r="E2812" s="238">
        <v>0</v>
      </c>
      <c r="F2812" s="7" t="s">
        <v>511</v>
      </c>
      <c r="G2812" s="7" t="s">
        <v>2686</v>
      </c>
      <c r="K2812" s="52" t="str">
        <f t="shared" si="483"/>
        <v>ﾘｽﾄ１</v>
      </c>
      <c r="L2812" s="81" t="str">
        <f t="shared" si="484"/>
        <v>佐久市</v>
      </c>
      <c r="M2812" s="53">
        <f>IF(K2812="","",COUNTIF($K$7:K2812,"ﾘｽﾄ１"))</f>
        <v>16</v>
      </c>
      <c r="N2812" s="53" t="str">
        <f t="shared" si="485"/>
        <v/>
      </c>
      <c r="O2812" s="54" t="str">
        <f t="shared" si="486"/>
        <v/>
      </c>
      <c r="P2812" s="53" t="str">
        <f t="shared" si="477"/>
        <v/>
      </c>
      <c r="Q2812" s="52" t="str">
        <f t="shared" si="478"/>
        <v/>
      </c>
      <c r="R2812" s="55" t="str">
        <f t="shared" si="479"/>
        <v/>
      </c>
      <c r="S2812" s="52" t="str">
        <f t="shared" si="487"/>
        <v/>
      </c>
      <c r="T2812" s="81" t="str">
        <f t="shared" si="480"/>
        <v/>
      </c>
      <c r="U2812" s="53" t="str">
        <f>IF(S2812="","",COUNTIF($S$7:S2812,"該当２"))</f>
        <v/>
      </c>
      <c r="V2812" s="56" t="str">
        <f t="shared" si="481"/>
        <v/>
      </c>
      <c r="W2812" s="81" t="str">
        <f t="shared" si="482"/>
        <v/>
      </c>
      <c r="X2812" s="53" t="str">
        <f>IF(V2812="","",COUNTIF($V$7:V2812,"該当３"))</f>
        <v/>
      </c>
    </row>
    <row r="2813" spans="1:24">
      <c r="A2813" s="4">
        <v>2021701000</v>
      </c>
      <c r="B2813" s="237">
        <v>20</v>
      </c>
      <c r="C2813" s="238">
        <v>217</v>
      </c>
      <c r="D2813" s="239">
        <v>1</v>
      </c>
      <c r="E2813" s="238">
        <v>0</v>
      </c>
      <c r="F2813" s="7" t="s">
        <v>511</v>
      </c>
      <c r="G2813" s="7" t="s">
        <v>2686</v>
      </c>
      <c r="H2813" s="7" t="s">
        <v>2687</v>
      </c>
      <c r="K2813" s="52" t="str">
        <f t="shared" si="483"/>
        <v/>
      </c>
      <c r="L2813" s="81" t="str">
        <f t="shared" si="484"/>
        <v/>
      </c>
      <c r="M2813" s="53" t="str">
        <f>IF(K2813="","",COUNTIF($K$7:K2813,"ﾘｽﾄ１"))</f>
        <v/>
      </c>
      <c r="N2813" s="53" t="str">
        <f t="shared" si="485"/>
        <v/>
      </c>
      <c r="O2813" s="54" t="str">
        <f t="shared" si="486"/>
        <v/>
      </c>
      <c r="P2813" s="53" t="str">
        <f t="shared" si="477"/>
        <v/>
      </c>
      <c r="Q2813" s="52" t="str">
        <f t="shared" si="478"/>
        <v/>
      </c>
      <c r="R2813" s="55" t="str">
        <f t="shared" si="479"/>
        <v/>
      </c>
      <c r="S2813" s="52" t="str">
        <f t="shared" si="487"/>
        <v/>
      </c>
      <c r="T2813" s="81" t="str">
        <f t="shared" si="480"/>
        <v/>
      </c>
      <c r="U2813" s="53" t="str">
        <f>IF(S2813="","",COUNTIF($S$7:S2813,"該当２"))</f>
        <v/>
      </c>
      <c r="V2813" s="56" t="str">
        <f t="shared" si="481"/>
        <v/>
      </c>
      <c r="W2813" s="81" t="str">
        <f t="shared" si="482"/>
        <v/>
      </c>
      <c r="X2813" s="53" t="str">
        <f>IF(V2813="","",COUNTIF($V$7:V2813,"該当３"))</f>
        <v/>
      </c>
    </row>
    <row r="2814" spans="1:24">
      <c r="A2814" s="4">
        <v>2021701001</v>
      </c>
      <c r="B2814" s="237">
        <v>20</v>
      </c>
      <c r="C2814" s="238">
        <v>217</v>
      </c>
      <c r="D2814" s="239">
        <v>1</v>
      </c>
      <c r="E2814" s="238">
        <v>1</v>
      </c>
      <c r="F2814" s="7" t="s">
        <v>511</v>
      </c>
      <c r="G2814" s="7" t="s">
        <v>2686</v>
      </c>
      <c r="H2814" s="7" t="s">
        <v>2687</v>
      </c>
      <c r="I2814" s="7" t="s">
        <v>2688</v>
      </c>
      <c r="K2814" s="52" t="str">
        <f t="shared" si="483"/>
        <v/>
      </c>
      <c r="L2814" s="81" t="str">
        <f t="shared" si="484"/>
        <v/>
      </c>
      <c r="M2814" s="53" t="str">
        <f>IF(K2814="","",COUNTIF($K$7:K2814,"ﾘｽﾄ１"))</f>
        <v/>
      </c>
      <c r="N2814" s="53" t="str">
        <f t="shared" si="485"/>
        <v/>
      </c>
      <c r="O2814" s="54" t="str">
        <f t="shared" si="486"/>
        <v/>
      </c>
      <c r="P2814" s="53" t="str">
        <f t="shared" si="477"/>
        <v/>
      </c>
      <c r="Q2814" s="52" t="str">
        <f t="shared" si="478"/>
        <v/>
      </c>
      <c r="R2814" s="55" t="str">
        <f t="shared" si="479"/>
        <v/>
      </c>
      <c r="S2814" s="52" t="str">
        <f t="shared" si="487"/>
        <v/>
      </c>
      <c r="T2814" s="81" t="str">
        <f t="shared" si="480"/>
        <v/>
      </c>
      <c r="U2814" s="53" t="str">
        <f>IF(S2814="","",COUNTIF($S$7:S2814,"該当２"))</f>
        <v/>
      </c>
      <c r="V2814" s="56" t="str">
        <f t="shared" si="481"/>
        <v/>
      </c>
      <c r="W2814" s="81" t="str">
        <f t="shared" si="482"/>
        <v/>
      </c>
      <c r="X2814" s="53" t="str">
        <f>IF(V2814="","",COUNTIF($V$7:V2814,"該当３"))</f>
        <v/>
      </c>
    </row>
    <row r="2815" spans="1:24">
      <c r="A2815" s="4">
        <v>2021701002</v>
      </c>
      <c r="B2815" s="237">
        <v>20</v>
      </c>
      <c r="C2815" s="238">
        <v>217</v>
      </c>
      <c r="D2815" s="239">
        <v>1</v>
      </c>
      <c r="E2815" s="238">
        <v>2</v>
      </c>
      <c r="F2815" s="7" t="s">
        <v>511</v>
      </c>
      <c r="G2815" s="7" t="s">
        <v>2686</v>
      </c>
      <c r="H2815" s="7" t="s">
        <v>2687</v>
      </c>
      <c r="I2815" s="7" t="s">
        <v>2689</v>
      </c>
      <c r="K2815" s="52" t="str">
        <f t="shared" si="483"/>
        <v/>
      </c>
      <c r="L2815" s="81" t="str">
        <f t="shared" si="484"/>
        <v/>
      </c>
      <c r="M2815" s="53" t="str">
        <f>IF(K2815="","",COUNTIF($K$7:K2815,"ﾘｽﾄ１"))</f>
        <v/>
      </c>
      <c r="N2815" s="53" t="str">
        <f t="shared" si="485"/>
        <v/>
      </c>
      <c r="O2815" s="54" t="str">
        <f t="shared" si="486"/>
        <v/>
      </c>
      <c r="P2815" s="53" t="str">
        <f t="shared" si="477"/>
        <v/>
      </c>
      <c r="Q2815" s="52" t="str">
        <f t="shared" si="478"/>
        <v/>
      </c>
      <c r="R2815" s="55" t="str">
        <f t="shared" si="479"/>
        <v/>
      </c>
      <c r="S2815" s="52" t="str">
        <f t="shared" si="487"/>
        <v/>
      </c>
      <c r="T2815" s="81" t="str">
        <f t="shared" si="480"/>
        <v/>
      </c>
      <c r="U2815" s="53" t="str">
        <f>IF(S2815="","",COUNTIF($S$7:S2815,"該当２"))</f>
        <v/>
      </c>
      <c r="V2815" s="56" t="str">
        <f t="shared" si="481"/>
        <v/>
      </c>
      <c r="W2815" s="81" t="str">
        <f t="shared" si="482"/>
        <v/>
      </c>
      <c r="X2815" s="53" t="str">
        <f>IF(V2815="","",COUNTIF($V$7:V2815,"該当３"))</f>
        <v/>
      </c>
    </row>
    <row r="2816" spans="1:24">
      <c r="A2816" s="4">
        <v>2021701003</v>
      </c>
      <c r="B2816" s="237">
        <v>20</v>
      </c>
      <c r="C2816" s="238">
        <v>217</v>
      </c>
      <c r="D2816" s="239">
        <v>1</v>
      </c>
      <c r="E2816" s="238">
        <v>3</v>
      </c>
      <c r="F2816" s="7" t="s">
        <v>511</v>
      </c>
      <c r="G2816" s="7" t="s">
        <v>2686</v>
      </c>
      <c r="H2816" s="7" t="s">
        <v>2687</v>
      </c>
      <c r="I2816" s="7" t="s">
        <v>2690</v>
      </c>
      <c r="K2816" s="52" t="str">
        <f t="shared" si="483"/>
        <v/>
      </c>
      <c r="L2816" s="81" t="str">
        <f t="shared" si="484"/>
        <v/>
      </c>
      <c r="M2816" s="53" t="str">
        <f>IF(K2816="","",COUNTIF($K$7:K2816,"ﾘｽﾄ１"))</f>
        <v/>
      </c>
      <c r="N2816" s="53" t="str">
        <f t="shared" si="485"/>
        <v/>
      </c>
      <c r="O2816" s="54" t="str">
        <f t="shared" si="486"/>
        <v/>
      </c>
      <c r="P2816" s="53" t="str">
        <f t="shared" si="477"/>
        <v/>
      </c>
      <c r="Q2816" s="52" t="str">
        <f t="shared" si="478"/>
        <v/>
      </c>
      <c r="R2816" s="55" t="str">
        <f t="shared" si="479"/>
        <v/>
      </c>
      <c r="S2816" s="52" t="str">
        <f t="shared" si="487"/>
        <v/>
      </c>
      <c r="T2816" s="81" t="str">
        <f t="shared" si="480"/>
        <v/>
      </c>
      <c r="U2816" s="53" t="str">
        <f>IF(S2816="","",COUNTIF($S$7:S2816,"該当２"))</f>
        <v/>
      </c>
      <c r="V2816" s="56" t="str">
        <f t="shared" si="481"/>
        <v/>
      </c>
      <c r="W2816" s="81" t="str">
        <f t="shared" si="482"/>
        <v/>
      </c>
      <c r="X2816" s="53" t="str">
        <f>IF(V2816="","",COUNTIF($V$7:V2816,"該当３"))</f>
        <v/>
      </c>
    </row>
    <row r="2817" spans="1:24">
      <c r="A2817" s="4">
        <v>2021701004</v>
      </c>
      <c r="B2817" s="237">
        <v>20</v>
      </c>
      <c r="C2817" s="238">
        <v>217</v>
      </c>
      <c r="D2817" s="239">
        <v>1</v>
      </c>
      <c r="E2817" s="238">
        <v>4</v>
      </c>
      <c r="F2817" s="7" t="s">
        <v>511</v>
      </c>
      <c r="G2817" s="7" t="s">
        <v>2686</v>
      </c>
      <c r="H2817" s="7" t="s">
        <v>2687</v>
      </c>
      <c r="I2817" s="7" t="s">
        <v>2691</v>
      </c>
      <c r="K2817" s="52" t="str">
        <f t="shared" si="483"/>
        <v/>
      </c>
      <c r="L2817" s="81" t="str">
        <f t="shared" si="484"/>
        <v/>
      </c>
      <c r="M2817" s="53" t="str">
        <f>IF(K2817="","",COUNTIF($K$7:K2817,"ﾘｽﾄ１"))</f>
        <v/>
      </c>
      <c r="N2817" s="53" t="str">
        <f t="shared" si="485"/>
        <v/>
      </c>
      <c r="O2817" s="54" t="str">
        <f t="shared" si="486"/>
        <v/>
      </c>
      <c r="P2817" s="53" t="str">
        <f t="shared" si="477"/>
        <v/>
      </c>
      <c r="Q2817" s="52" t="str">
        <f t="shared" si="478"/>
        <v/>
      </c>
      <c r="R2817" s="55" t="str">
        <f t="shared" si="479"/>
        <v/>
      </c>
      <c r="S2817" s="52" t="str">
        <f t="shared" si="487"/>
        <v/>
      </c>
      <c r="T2817" s="81" t="str">
        <f t="shared" si="480"/>
        <v/>
      </c>
      <c r="U2817" s="53" t="str">
        <f>IF(S2817="","",COUNTIF($S$7:S2817,"該当２"))</f>
        <v/>
      </c>
      <c r="V2817" s="56" t="str">
        <f t="shared" si="481"/>
        <v/>
      </c>
      <c r="W2817" s="81" t="str">
        <f t="shared" si="482"/>
        <v/>
      </c>
      <c r="X2817" s="53" t="str">
        <f>IF(V2817="","",COUNTIF($V$7:V2817,"該当３"))</f>
        <v/>
      </c>
    </row>
    <row r="2818" spans="1:24">
      <c r="A2818" s="4">
        <v>2021701005</v>
      </c>
      <c r="B2818" s="237">
        <v>20</v>
      </c>
      <c r="C2818" s="238">
        <v>217</v>
      </c>
      <c r="D2818" s="239">
        <v>1</v>
      </c>
      <c r="E2818" s="238">
        <v>5</v>
      </c>
      <c r="F2818" s="7" t="s">
        <v>511</v>
      </c>
      <c r="G2818" s="7" t="s">
        <v>2686</v>
      </c>
      <c r="H2818" s="7" t="s">
        <v>2687</v>
      </c>
      <c r="I2818" s="7" t="s">
        <v>7</v>
      </c>
      <c r="K2818" s="52" t="str">
        <f t="shared" si="483"/>
        <v/>
      </c>
      <c r="L2818" s="81" t="str">
        <f t="shared" si="484"/>
        <v/>
      </c>
      <c r="M2818" s="53" t="str">
        <f>IF(K2818="","",COUNTIF($K$7:K2818,"ﾘｽﾄ１"))</f>
        <v/>
      </c>
      <c r="N2818" s="53" t="str">
        <f t="shared" si="485"/>
        <v/>
      </c>
      <c r="O2818" s="54" t="str">
        <f t="shared" si="486"/>
        <v/>
      </c>
      <c r="P2818" s="53" t="str">
        <f t="shared" si="477"/>
        <v/>
      </c>
      <c r="Q2818" s="52" t="str">
        <f t="shared" si="478"/>
        <v/>
      </c>
      <c r="R2818" s="55" t="str">
        <f t="shared" si="479"/>
        <v/>
      </c>
      <c r="S2818" s="52" t="str">
        <f t="shared" si="487"/>
        <v/>
      </c>
      <c r="T2818" s="81" t="str">
        <f t="shared" si="480"/>
        <v/>
      </c>
      <c r="U2818" s="53" t="str">
        <f>IF(S2818="","",COUNTIF($S$7:S2818,"該当２"))</f>
        <v/>
      </c>
      <c r="V2818" s="56" t="str">
        <f t="shared" si="481"/>
        <v/>
      </c>
      <c r="W2818" s="81" t="str">
        <f t="shared" si="482"/>
        <v/>
      </c>
      <c r="X2818" s="53" t="str">
        <f>IF(V2818="","",COUNTIF($V$7:V2818,"該当３"))</f>
        <v/>
      </c>
    </row>
    <row r="2819" spans="1:24">
      <c r="A2819" s="4">
        <v>2021701006</v>
      </c>
      <c r="B2819" s="237">
        <v>20</v>
      </c>
      <c r="C2819" s="238">
        <v>217</v>
      </c>
      <c r="D2819" s="239">
        <v>1</v>
      </c>
      <c r="E2819" s="238">
        <v>6</v>
      </c>
      <c r="F2819" s="7" t="s">
        <v>511</v>
      </c>
      <c r="G2819" s="7" t="s">
        <v>2686</v>
      </c>
      <c r="H2819" s="7" t="s">
        <v>2687</v>
      </c>
      <c r="I2819" s="7" t="s">
        <v>2692</v>
      </c>
      <c r="K2819" s="52" t="str">
        <f t="shared" si="483"/>
        <v/>
      </c>
      <c r="L2819" s="81" t="str">
        <f t="shared" si="484"/>
        <v/>
      </c>
      <c r="M2819" s="53" t="str">
        <f>IF(K2819="","",COUNTIF($K$7:K2819,"ﾘｽﾄ１"))</f>
        <v/>
      </c>
      <c r="N2819" s="53" t="str">
        <f t="shared" si="485"/>
        <v/>
      </c>
      <c r="O2819" s="54" t="str">
        <f t="shared" si="486"/>
        <v/>
      </c>
      <c r="P2819" s="53" t="str">
        <f t="shared" si="477"/>
        <v/>
      </c>
      <c r="Q2819" s="52" t="str">
        <f t="shared" si="478"/>
        <v/>
      </c>
      <c r="R2819" s="55" t="str">
        <f t="shared" si="479"/>
        <v/>
      </c>
      <c r="S2819" s="52" t="str">
        <f t="shared" si="487"/>
        <v/>
      </c>
      <c r="T2819" s="81" t="str">
        <f t="shared" si="480"/>
        <v/>
      </c>
      <c r="U2819" s="53" t="str">
        <f>IF(S2819="","",COUNTIF($S$7:S2819,"該当２"))</f>
        <v/>
      </c>
      <c r="V2819" s="56" t="str">
        <f t="shared" si="481"/>
        <v/>
      </c>
      <c r="W2819" s="81" t="str">
        <f t="shared" si="482"/>
        <v/>
      </c>
      <c r="X2819" s="53" t="str">
        <f>IF(V2819="","",COUNTIF($V$7:V2819,"該当３"))</f>
        <v/>
      </c>
    </row>
    <row r="2820" spans="1:24">
      <c r="A2820" s="4">
        <v>2021701007</v>
      </c>
      <c r="B2820" s="237">
        <v>20</v>
      </c>
      <c r="C2820" s="238">
        <v>217</v>
      </c>
      <c r="D2820" s="239">
        <v>1</v>
      </c>
      <c r="E2820" s="238">
        <v>7</v>
      </c>
      <c r="F2820" s="7" t="s">
        <v>511</v>
      </c>
      <c r="G2820" s="7" t="s">
        <v>2686</v>
      </c>
      <c r="H2820" s="7" t="s">
        <v>2687</v>
      </c>
      <c r="I2820" s="7" t="s">
        <v>2693</v>
      </c>
      <c r="K2820" s="52" t="str">
        <f t="shared" si="483"/>
        <v/>
      </c>
      <c r="L2820" s="81" t="str">
        <f t="shared" si="484"/>
        <v/>
      </c>
      <c r="M2820" s="53" t="str">
        <f>IF(K2820="","",COUNTIF($K$7:K2820,"ﾘｽﾄ１"))</f>
        <v/>
      </c>
      <c r="N2820" s="53" t="str">
        <f t="shared" si="485"/>
        <v/>
      </c>
      <c r="O2820" s="54" t="str">
        <f t="shared" si="486"/>
        <v/>
      </c>
      <c r="P2820" s="53" t="str">
        <f t="shared" si="477"/>
        <v/>
      </c>
      <c r="Q2820" s="52" t="str">
        <f t="shared" si="478"/>
        <v/>
      </c>
      <c r="R2820" s="55" t="str">
        <f t="shared" si="479"/>
        <v/>
      </c>
      <c r="S2820" s="52" t="str">
        <f t="shared" si="487"/>
        <v/>
      </c>
      <c r="T2820" s="81" t="str">
        <f t="shared" si="480"/>
        <v/>
      </c>
      <c r="U2820" s="53" t="str">
        <f>IF(S2820="","",COUNTIF($S$7:S2820,"該当２"))</f>
        <v/>
      </c>
      <c r="V2820" s="56" t="str">
        <f t="shared" si="481"/>
        <v/>
      </c>
      <c r="W2820" s="81" t="str">
        <f t="shared" si="482"/>
        <v/>
      </c>
      <c r="X2820" s="53" t="str">
        <f>IF(V2820="","",COUNTIF($V$7:V2820,"該当３"))</f>
        <v/>
      </c>
    </row>
    <row r="2821" spans="1:24">
      <c r="A2821" s="4">
        <v>2021701008</v>
      </c>
      <c r="B2821" s="237">
        <v>20</v>
      </c>
      <c r="C2821" s="238">
        <v>217</v>
      </c>
      <c r="D2821" s="239">
        <v>1</v>
      </c>
      <c r="E2821" s="238">
        <v>8</v>
      </c>
      <c r="F2821" s="7" t="s">
        <v>511</v>
      </c>
      <c r="G2821" s="7" t="s">
        <v>2686</v>
      </c>
      <c r="H2821" s="7" t="s">
        <v>2687</v>
      </c>
      <c r="I2821" s="7" t="s">
        <v>2021</v>
      </c>
      <c r="K2821" s="52" t="str">
        <f t="shared" si="483"/>
        <v/>
      </c>
      <c r="L2821" s="81" t="str">
        <f t="shared" si="484"/>
        <v/>
      </c>
      <c r="M2821" s="53" t="str">
        <f>IF(K2821="","",COUNTIF($K$7:K2821,"ﾘｽﾄ１"))</f>
        <v/>
      </c>
      <c r="N2821" s="53" t="str">
        <f t="shared" si="485"/>
        <v/>
      </c>
      <c r="O2821" s="54" t="str">
        <f t="shared" si="486"/>
        <v/>
      </c>
      <c r="P2821" s="53" t="str">
        <f t="shared" si="477"/>
        <v/>
      </c>
      <c r="Q2821" s="52" t="str">
        <f t="shared" si="478"/>
        <v/>
      </c>
      <c r="R2821" s="55" t="str">
        <f t="shared" si="479"/>
        <v/>
      </c>
      <c r="S2821" s="52" t="str">
        <f t="shared" si="487"/>
        <v/>
      </c>
      <c r="T2821" s="81" t="str">
        <f t="shared" si="480"/>
        <v/>
      </c>
      <c r="U2821" s="53" t="str">
        <f>IF(S2821="","",COUNTIF($S$7:S2821,"該当２"))</f>
        <v/>
      </c>
      <c r="V2821" s="56" t="str">
        <f t="shared" si="481"/>
        <v/>
      </c>
      <c r="W2821" s="81" t="str">
        <f t="shared" si="482"/>
        <v/>
      </c>
      <c r="X2821" s="53" t="str">
        <f>IF(V2821="","",COUNTIF($V$7:V2821,"該当３"))</f>
        <v/>
      </c>
    </row>
    <row r="2822" spans="1:24">
      <c r="A2822" s="4">
        <v>2021701009</v>
      </c>
      <c r="B2822" s="237">
        <v>20</v>
      </c>
      <c r="C2822" s="238">
        <v>217</v>
      </c>
      <c r="D2822" s="239">
        <v>1</v>
      </c>
      <c r="E2822" s="238">
        <v>9</v>
      </c>
      <c r="F2822" s="7" t="s">
        <v>511</v>
      </c>
      <c r="G2822" s="7" t="s">
        <v>2686</v>
      </c>
      <c r="H2822" s="7" t="s">
        <v>2687</v>
      </c>
      <c r="I2822" s="7" t="s">
        <v>2694</v>
      </c>
      <c r="K2822" s="52" t="str">
        <f t="shared" si="483"/>
        <v/>
      </c>
      <c r="L2822" s="81" t="str">
        <f t="shared" si="484"/>
        <v/>
      </c>
      <c r="M2822" s="53" t="str">
        <f>IF(K2822="","",COUNTIF($K$7:K2822,"ﾘｽﾄ１"))</f>
        <v/>
      </c>
      <c r="N2822" s="53" t="str">
        <f t="shared" si="485"/>
        <v/>
      </c>
      <c r="O2822" s="54" t="str">
        <f t="shared" si="486"/>
        <v/>
      </c>
      <c r="P2822" s="53" t="str">
        <f t="shared" si="477"/>
        <v/>
      </c>
      <c r="Q2822" s="52" t="str">
        <f t="shared" si="478"/>
        <v/>
      </c>
      <c r="R2822" s="55" t="str">
        <f t="shared" si="479"/>
        <v/>
      </c>
      <c r="S2822" s="52" t="str">
        <f t="shared" si="487"/>
        <v/>
      </c>
      <c r="T2822" s="81" t="str">
        <f t="shared" si="480"/>
        <v/>
      </c>
      <c r="U2822" s="53" t="str">
        <f>IF(S2822="","",COUNTIF($S$7:S2822,"該当２"))</f>
        <v/>
      </c>
      <c r="V2822" s="56" t="str">
        <f t="shared" si="481"/>
        <v/>
      </c>
      <c r="W2822" s="81" t="str">
        <f t="shared" si="482"/>
        <v/>
      </c>
      <c r="X2822" s="53" t="str">
        <f>IF(V2822="","",COUNTIF($V$7:V2822,"該当３"))</f>
        <v/>
      </c>
    </row>
    <row r="2823" spans="1:24">
      <c r="A2823" s="4">
        <v>2021701010</v>
      </c>
      <c r="B2823" s="237">
        <v>20</v>
      </c>
      <c r="C2823" s="238">
        <v>217</v>
      </c>
      <c r="D2823" s="239">
        <v>1</v>
      </c>
      <c r="E2823" s="238">
        <v>10</v>
      </c>
      <c r="F2823" s="7" t="s">
        <v>511</v>
      </c>
      <c r="G2823" s="7" t="s">
        <v>2686</v>
      </c>
      <c r="H2823" s="7" t="s">
        <v>2687</v>
      </c>
      <c r="I2823" s="7" t="s">
        <v>2695</v>
      </c>
      <c r="K2823" s="52" t="str">
        <f t="shared" si="483"/>
        <v/>
      </c>
      <c r="L2823" s="81" t="str">
        <f t="shared" si="484"/>
        <v/>
      </c>
      <c r="M2823" s="53" t="str">
        <f>IF(K2823="","",COUNTIF($K$7:K2823,"ﾘｽﾄ１"))</f>
        <v/>
      </c>
      <c r="N2823" s="53" t="str">
        <f t="shared" si="485"/>
        <v/>
      </c>
      <c r="O2823" s="54" t="str">
        <f t="shared" si="486"/>
        <v/>
      </c>
      <c r="P2823" s="53" t="str">
        <f t="shared" si="477"/>
        <v/>
      </c>
      <c r="Q2823" s="52" t="str">
        <f t="shared" si="478"/>
        <v/>
      </c>
      <c r="R2823" s="55" t="str">
        <f t="shared" si="479"/>
        <v/>
      </c>
      <c r="S2823" s="52" t="str">
        <f t="shared" si="487"/>
        <v/>
      </c>
      <c r="T2823" s="81" t="str">
        <f t="shared" si="480"/>
        <v/>
      </c>
      <c r="U2823" s="53" t="str">
        <f>IF(S2823="","",COUNTIF($S$7:S2823,"該当２"))</f>
        <v/>
      </c>
      <c r="V2823" s="56" t="str">
        <f t="shared" si="481"/>
        <v/>
      </c>
      <c r="W2823" s="81" t="str">
        <f t="shared" si="482"/>
        <v/>
      </c>
      <c r="X2823" s="53" t="str">
        <f>IF(V2823="","",COUNTIF($V$7:V2823,"該当３"))</f>
        <v/>
      </c>
    </row>
    <row r="2824" spans="1:24">
      <c r="A2824" s="4">
        <v>2021702000</v>
      </c>
      <c r="B2824" s="237">
        <v>20</v>
      </c>
      <c r="C2824" s="238">
        <v>217</v>
      </c>
      <c r="D2824" s="239">
        <v>2</v>
      </c>
      <c r="E2824" s="238">
        <v>0</v>
      </c>
      <c r="F2824" s="7" t="s">
        <v>511</v>
      </c>
      <c r="G2824" s="7" t="s">
        <v>2686</v>
      </c>
      <c r="H2824" s="7" t="s">
        <v>2696</v>
      </c>
      <c r="K2824" s="52" t="str">
        <f t="shared" si="483"/>
        <v/>
      </c>
      <c r="L2824" s="81" t="str">
        <f t="shared" si="484"/>
        <v/>
      </c>
      <c r="M2824" s="53" t="str">
        <f>IF(K2824="","",COUNTIF($K$7:K2824,"ﾘｽﾄ１"))</f>
        <v/>
      </c>
      <c r="N2824" s="53" t="str">
        <f t="shared" si="485"/>
        <v/>
      </c>
      <c r="O2824" s="54" t="str">
        <f t="shared" si="486"/>
        <v/>
      </c>
      <c r="P2824" s="53" t="str">
        <f t="shared" si="477"/>
        <v/>
      </c>
      <c r="Q2824" s="52" t="str">
        <f t="shared" si="478"/>
        <v/>
      </c>
      <c r="R2824" s="55" t="str">
        <f t="shared" si="479"/>
        <v/>
      </c>
      <c r="S2824" s="52" t="str">
        <f t="shared" si="487"/>
        <v/>
      </c>
      <c r="T2824" s="81" t="str">
        <f t="shared" si="480"/>
        <v/>
      </c>
      <c r="U2824" s="53" t="str">
        <f>IF(S2824="","",COUNTIF($S$7:S2824,"該当２"))</f>
        <v/>
      </c>
      <c r="V2824" s="56" t="str">
        <f t="shared" si="481"/>
        <v/>
      </c>
      <c r="W2824" s="81" t="str">
        <f t="shared" si="482"/>
        <v/>
      </c>
      <c r="X2824" s="53" t="str">
        <f>IF(V2824="","",COUNTIF($V$7:V2824,"該当３"))</f>
        <v/>
      </c>
    </row>
    <row r="2825" spans="1:24">
      <c r="A2825" s="4">
        <v>2021702001</v>
      </c>
      <c r="B2825" s="237">
        <v>20</v>
      </c>
      <c r="C2825" s="238">
        <v>217</v>
      </c>
      <c r="D2825" s="239">
        <v>2</v>
      </c>
      <c r="E2825" s="238">
        <v>1</v>
      </c>
      <c r="F2825" s="7" t="s">
        <v>511</v>
      </c>
      <c r="G2825" s="7" t="s">
        <v>2686</v>
      </c>
      <c r="H2825" s="7" t="s">
        <v>2696</v>
      </c>
      <c r="I2825" s="7" t="s">
        <v>2697</v>
      </c>
      <c r="K2825" s="52" t="str">
        <f t="shared" si="483"/>
        <v/>
      </c>
      <c r="L2825" s="81" t="str">
        <f t="shared" si="484"/>
        <v/>
      </c>
      <c r="M2825" s="53" t="str">
        <f>IF(K2825="","",COUNTIF($K$7:K2825,"ﾘｽﾄ１"))</f>
        <v/>
      </c>
      <c r="N2825" s="53" t="str">
        <f t="shared" si="485"/>
        <v/>
      </c>
      <c r="O2825" s="54" t="str">
        <f t="shared" si="486"/>
        <v/>
      </c>
      <c r="P2825" s="53" t="str">
        <f t="shared" si="477"/>
        <v/>
      </c>
      <c r="Q2825" s="52" t="str">
        <f t="shared" si="478"/>
        <v/>
      </c>
      <c r="R2825" s="55" t="str">
        <f t="shared" si="479"/>
        <v/>
      </c>
      <c r="S2825" s="52" t="str">
        <f t="shared" si="487"/>
        <v/>
      </c>
      <c r="T2825" s="81" t="str">
        <f t="shared" si="480"/>
        <v/>
      </c>
      <c r="U2825" s="53" t="str">
        <f>IF(S2825="","",COUNTIF($S$7:S2825,"該当２"))</f>
        <v/>
      </c>
      <c r="V2825" s="56" t="str">
        <f t="shared" si="481"/>
        <v/>
      </c>
      <c r="W2825" s="81" t="str">
        <f t="shared" si="482"/>
        <v/>
      </c>
      <c r="X2825" s="53" t="str">
        <f>IF(V2825="","",COUNTIF($V$7:V2825,"該当３"))</f>
        <v/>
      </c>
    </row>
    <row r="2826" spans="1:24">
      <c r="A2826" s="4">
        <v>2021702002</v>
      </c>
      <c r="B2826" s="237">
        <v>20</v>
      </c>
      <c r="C2826" s="238">
        <v>217</v>
      </c>
      <c r="D2826" s="239">
        <v>2</v>
      </c>
      <c r="E2826" s="238">
        <v>2</v>
      </c>
      <c r="F2826" s="7" t="s">
        <v>511</v>
      </c>
      <c r="G2826" s="7" t="s">
        <v>2686</v>
      </c>
      <c r="H2826" s="7" t="s">
        <v>2696</v>
      </c>
      <c r="I2826" s="7" t="s">
        <v>2698</v>
      </c>
      <c r="K2826" s="52" t="str">
        <f t="shared" si="483"/>
        <v/>
      </c>
      <c r="L2826" s="81" t="str">
        <f t="shared" si="484"/>
        <v/>
      </c>
      <c r="M2826" s="53" t="str">
        <f>IF(K2826="","",COUNTIF($K$7:K2826,"ﾘｽﾄ１"))</f>
        <v/>
      </c>
      <c r="N2826" s="53" t="str">
        <f t="shared" si="485"/>
        <v/>
      </c>
      <c r="O2826" s="54" t="str">
        <f t="shared" si="486"/>
        <v/>
      </c>
      <c r="P2826" s="53" t="str">
        <f t="shared" ref="P2826:P2889" si="488">IF(O2826="該当１",G2826,"")</f>
        <v/>
      </c>
      <c r="Q2826" s="52" t="str">
        <f t="shared" ref="Q2826:Q2889" si="489">IF(O2826="該当１","ﾘｽﾄ2","")</f>
        <v/>
      </c>
      <c r="R2826" s="55" t="str">
        <f t="shared" ref="R2826:R2889" si="490">IF(Q2826="ﾘｽﾄ2",H2826,"")</f>
        <v/>
      </c>
      <c r="S2826" s="52" t="str">
        <f t="shared" si="487"/>
        <v/>
      </c>
      <c r="T2826" s="81" t="str">
        <f t="shared" ref="T2826:T2889" si="491">IF(S2826="該当２",H2826,"")</f>
        <v/>
      </c>
      <c r="U2826" s="53" t="str">
        <f>IF(S2826="","",COUNTIF($S$7:S2826,"該当２"))</f>
        <v/>
      </c>
      <c r="V2826" s="56" t="str">
        <f t="shared" ref="V2826:V2889" si="492">IF(AND($S$2=H2826,E2826&gt;0,E2826&lt;998),"該当３","")</f>
        <v/>
      </c>
      <c r="W2826" s="81" t="str">
        <f t="shared" ref="W2826:W2889" si="493">IF(V2826="該当３",I2826,"")</f>
        <v/>
      </c>
      <c r="X2826" s="53" t="str">
        <f>IF(V2826="","",COUNTIF($V$7:V2826,"該当３"))</f>
        <v/>
      </c>
    </row>
    <row r="2827" spans="1:24">
      <c r="A2827" s="4">
        <v>2021702003</v>
      </c>
      <c r="B2827" s="237">
        <v>20</v>
      </c>
      <c r="C2827" s="238">
        <v>217</v>
      </c>
      <c r="D2827" s="239">
        <v>2</v>
      </c>
      <c r="E2827" s="238">
        <v>3</v>
      </c>
      <c r="F2827" s="7" t="s">
        <v>511</v>
      </c>
      <c r="G2827" s="7" t="s">
        <v>2686</v>
      </c>
      <c r="H2827" s="7" t="s">
        <v>2696</v>
      </c>
      <c r="I2827" s="7" t="s">
        <v>2699</v>
      </c>
      <c r="K2827" s="52" t="str">
        <f t="shared" ref="K2827:K2890" si="494">IF(AND($C2827&gt;0,$H2827=""),"ﾘｽﾄ１","")</f>
        <v/>
      </c>
      <c r="L2827" s="81" t="str">
        <f t="shared" ref="L2827:L2890" si="495">IF(K2827="ﾘｽﾄ１",G2827,"")</f>
        <v/>
      </c>
      <c r="M2827" s="53" t="str">
        <f>IF(K2827="","",COUNTIF($K$7:K2827,"ﾘｽﾄ１"))</f>
        <v/>
      </c>
      <c r="N2827" s="53" t="str">
        <f t="shared" ref="N2827:N2890" si="496">IF(AND(D2827=0,E2827&gt;0),"同一区","")</f>
        <v/>
      </c>
      <c r="O2827" s="54" t="str">
        <f t="shared" ref="O2827:O2890" si="497">IF(AND(EXACT($K$2,G2827),H2827&gt;0),"該当１","")</f>
        <v/>
      </c>
      <c r="P2827" s="53" t="str">
        <f t="shared" si="488"/>
        <v/>
      </c>
      <c r="Q2827" s="52" t="str">
        <f t="shared" si="489"/>
        <v/>
      </c>
      <c r="R2827" s="55" t="str">
        <f t="shared" si="490"/>
        <v/>
      </c>
      <c r="S2827" s="52" t="str">
        <f t="shared" ref="S2827:S2890" si="498">IF(AND(Q2827="ﾘｽﾄ2",OR(I2827=0,AND(N2827="同一区",E2827=1))),"該当２","")</f>
        <v/>
      </c>
      <c r="T2827" s="81" t="str">
        <f t="shared" si="491"/>
        <v/>
      </c>
      <c r="U2827" s="53" t="str">
        <f>IF(S2827="","",COUNTIF($S$7:S2827,"該当２"))</f>
        <v/>
      </c>
      <c r="V2827" s="56" t="str">
        <f t="shared" si="492"/>
        <v/>
      </c>
      <c r="W2827" s="81" t="str">
        <f t="shared" si="493"/>
        <v/>
      </c>
      <c r="X2827" s="53" t="str">
        <f>IF(V2827="","",COUNTIF($V$7:V2827,"該当３"))</f>
        <v/>
      </c>
    </row>
    <row r="2828" spans="1:24">
      <c r="A2828" s="4">
        <v>2021702004</v>
      </c>
      <c r="B2828" s="237">
        <v>20</v>
      </c>
      <c r="C2828" s="238">
        <v>217</v>
      </c>
      <c r="D2828" s="239">
        <v>2</v>
      </c>
      <c r="E2828" s="238">
        <v>4</v>
      </c>
      <c r="F2828" s="7" t="s">
        <v>511</v>
      </c>
      <c r="G2828" s="7" t="s">
        <v>2686</v>
      </c>
      <c r="H2828" s="7" t="s">
        <v>2696</v>
      </c>
      <c r="I2828" s="7" t="s">
        <v>2700</v>
      </c>
      <c r="K2828" s="52" t="str">
        <f t="shared" si="494"/>
        <v/>
      </c>
      <c r="L2828" s="81" t="str">
        <f t="shared" si="495"/>
        <v/>
      </c>
      <c r="M2828" s="53" t="str">
        <f>IF(K2828="","",COUNTIF($K$7:K2828,"ﾘｽﾄ１"))</f>
        <v/>
      </c>
      <c r="N2828" s="53" t="str">
        <f t="shared" si="496"/>
        <v/>
      </c>
      <c r="O2828" s="54" t="str">
        <f t="shared" si="497"/>
        <v/>
      </c>
      <c r="P2828" s="53" t="str">
        <f t="shared" si="488"/>
        <v/>
      </c>
      <c r="Q2828" s="52" t="str">
        <f t="shared" si="489"/>
        <v/>
      </c>
      <c r="R2828" s="55" t="str">
        <f t="shared" si="490"/>
        <v/>
      </c>
      <c r="S2828" s="52" t="str">
        <f t="shared" si="498"/>
        <v/>
      </c>
      <c r="T2828" s="81" t="str">
        <f t="shared" si="491"/>
        <v/>
      </c>
      <c r="U2828" s="53" t="str">
        <f>IF(S2828="","",COUNTIF($S$7:S2828,"該当２"))</f>
        <v/>
      </c>
      <c r="V2828" s="56" t="str">
        <f t="shared" si="492"/>
        <v/>
      </c>
      <c r="W2828" s="81" t="str">
        <f t="shared" si="493"/>
        <v/>
      </c>
      <c r="X2828" s="53" t="str">
        <f>IF(V2828="","",COUNTIF($V$7:V2828,"該当３"))</f>
        <v/>
      </c>
    </row>
    <row r="2829" spans="1:24">
      <c r="A2829" s="4">
        <v>2021702005</v>
      </c>
      <c r="B2829" s="237">
        <v>20</v>
      </c>
      <c r="C2829" s="238">
        <v>217</v>
      </c>
      <c r="D2829" s="239">
        <v>2</v>
      </c>
      <c r="E2829" s="238">
        <v>5</v>
      </c>
      <c r="F2829" s="7" t="s">
        <v>511</v>
      </c>
      <c r="G2829" s="7" t="s">
        <v>2686</v>
      </c>
      <c r="H2829" s="7" t="s">
        <v>2696</v>
      </c>
      <c r="I2829" s="7" t="s">
        <v>2701</v>
      </c>
      <c r="K2829" s="52" t="str">
        <f t="shared" si="494"/>
        <v/>
      </c>
      <c r="L2829" s="81" t="str">
        <f t="shared" si="495"/>
        <v/>
      </c>
      <c r="M2829" s="53" t="str">
        <f>IF(K2829="","",COUNTIF($K$7:K2829,"ﾘｽﾄ１"))</f>
        <v/>
      </c>
      <c r="N2829" s="53" t="str">
        <f t="shared" si="496"/>
        <v/>
      </c>
      <c r="O2829" s="54" t="str">
        <f t="shared" si="497"/>
        <v/>
      </c>
      <c r="P2829" s="53" t="str">
        <f t="shared" si="488"/>
        <v/>
      </c>
      <c r="Q2829" s="52" t="str">
        <f t="shared" si="489"/>
        <v/>
      </c>
      <c r="R2829" s="55" t="str">
        <f t="shared" si="490"/>
        <v/>
      </c>
      <c r="S2829" s="52" t="str">
        <f t="shared" si="498"/>
        <v/>
      </c>
      <c r="T2829" s="81" t="str">
        <f t="shared" si="491"/>
        <v/>
      </c>
      <c r="U2829" s="53" t="str">
        <f>IF(S2829="","",COUNTIF($S$7:S2829,"該当２"))</f>
        <v/>
      </c>
      <c r="V2829" s="56" t="str">
        <f t="shared" si="492"/>
        <v/>
      </c>
      <c r="W2829" s="81" t="str">
        <f t="shared" si="493"/>
        <v/>
      </c>
      <c r="X2829" s="53" t="str">
        <f>IF(V2829="","",COUNTIF($V$7:V2829,"該当３"))</f>
        <v/>
      </c>
    </row>
    <row r="2830" spans="1:24">
      <c r="A2830" s="4">
        <v>2021702006</v>
      </c>
      <c r="B2830" s="237">
        <v>20</v>
      </c>
      <c r="C2830" s="238">
        <v>217</v>
      </c>
      <c r="D2830" s="239">
        <v>2</v>
      </c>
      <c r="E2830" s="238">
        <v>6</v>
      </c>
      <c r="F2830" s="7" t="s">
        <v>511</v>
      </c>
      <c r="G2830" s="7" t="s">
        <v>2686</v>
      </c>
      <c r="H2830" s="7" t="s">
        <v>2696</v>
      </c>
      <c r="I2830" s="7" t="s">
        <v>2702</v>
      </c>
      <c r="K2830" s="52" t="str">
        <f t="shared" si="494"/>
        <v/>
      </c>
      <c r="L2830" s="81" t="str">
        <f t="shared" si="495"/>
        <v/>
      </c>
      <c r="M2830" s="53" t="str">
        <f>IF(K2830="","",COUNTIF($K$7:K2830,"ﾘｽﾄ１"))</f>
        <v/>
      </c>
      <c r="N2830" s="53" t="str">
        <f t="shared" si="496"/>
        <v/>
      </c>
      <c r="O2830" s="54" t="str">
        <f t="shared" si="497"/>
        <v/>
      </c>
      <c r="P2830" s="53" t="str">
        <f t="shared" si="488"/>
        <v/>
      </c>
      <c r="Q2830" s="52" t="str">
        <f t="shared" si="489"/>
        <v/>
      </c>
      <c r="R2830" s="55" t="str">
        <f t="shared" si="490"/>
        <v/>
      </c>
      <c r="S2830" s="52" t="str">
        <f t="shared" si="498"/>
        <v/>
      </c>
      <c r="T2830" s="81" t="str">
        <f t="shared" si="491"/>
        <v/>
      </c>
      <c r="U2830" s="53" t="str">
        <f>IF(S2830="","",COUNTIF($S$7:S2830,"該当２"))</f>
        <v/>
      </c>
      <c r="V2830" s="56" t="str">
        <f t="shared" si="492"/>
        <v/>
      </c>
      <c r="W2830" s="81" t="str">
        <f t="shared" si="493"/>
        <v/>
      </c>
      <c r="X2830" s="53" t="str">
        <f>IF(V2830="","",COUNTIF($V$7:V2830,"該当３"))</f>
        <v/>
      </c>
    </row>
    <row r="2831" spans="1:24">
      <c r="A2831" s="4">
        <v>2021703000</v>
      </c>
      <c r="B2831" s="237">
        <v>20</v>
      </c>
      <c r="C2831" s="238">
        <v>217</v>
      </c>
      <c r="D2831" s="239">
        <v>3</v>
      </c>
      <c r="E2831" s="238">
        <v>0</v>
      </c>
      <c r="F2831" s="7" t="s">
        <v>511</v>
      </c>
      <c r="G2831" s="7" t="s">
        <v>2686</v>
      </c>
      <c r="H2831" s="7" t="s">
        <v>452</v>
      </c>
      <c r="K2831" s="52" t="str">
        <f t="shared" si="494"/>
        <v/>
      </c>
      <c r="L2831" s="81" t="str">
        <f t="shared" si="495"/>
        <v/>
      </c>
      <c r="M2831" s="53" t="str">
        <f>IF(K2831="","",COUNTIF($K$7:K2831,"ﾘｽﾄ１"))</f>
        <v/>
      </c>
      <c r="N2831" s="53" t="str">
        <f t="shared" si="496"/>
        <v/>
      </c>
      <c r="O2831" s="54" t="str">
        <f t="shared" si="497"/>
        <v/>
      </c>
      <c r="P2831" s="53" t="str">
        <f t="shared" si="488"/>
        <v/>
      </c>
      <c r="Q2831" s="52" t="str">
        <f t="shared" si="489"/>
        <v/>
      </c>
      <c r="R2831" s="55" t="str">
        <f t="shared" si="490"/>
        <v/>
      </c>
      <c r="S2831" s="52" t="str">
        <f t="shared" si="498"/>
        <v/>
      </c>
      <c r="T2831" s="81" t="str">
        <f t="shared" si="491"/>
        <v/>
      </c>
      <c r="U2831" s="53" t="str">
        <f>IF(S2831="","",COUNTIF($S$7:S2831,"該当２"))</f>
        <v/>
      </c>
      <c r="V2831" s="56" t="str">
        <f t="shared" si="492"/>
        <v/>
      </c>
      <c r="W2831" s="81" t="str">
        <f t="shared" si="493"/>
        <v/>
      </c>
      <c r="X2831" s="53" t="str">
        <f>IF(V2831="","",COUNTIF($V$7:V2831,"該当３"))</f>
        <v/>
      </c>
    </row>
    <row r="2832" spans="1:24">
      <c r="A2832" s="4">
        <v>2021703001</v>
      </c>
      <c r="B2832" s="237">
        <v>20</v>
      </c>
      <c r="C2832" s="238">
        <v>217</v>
      </c>
      <c r="D2832" s="239">
        <v>3</v>
      </c>
      <c r="E2832" s="238">
        <v>1</v>
      </c>
      <c r="F2832" s="7" t="s">
        <v>511</v>
      </c>
      <c r="G2832" s="7" t="s">
        <v>2686</v>
      </c>
      <c r="H2832" s="7" t="s">
        <v>452</v>
      </c>
      <c r="I2832" s="7" t="s">
        <v>2703</v>
      </c>
      <c r="K2832" s="52" t="str">
        <f t="shared" si="494"/>
        <v/>
      </c>
      <c r="L2832" s="81" t="str">
        <f t="shared" si="495"/>
        <v/>
      </c>
      <c r="M2832" s="53" t="str">
        <f>IF(K2832="","",COUNTIF($K$7:K2832,"ﾘｽﾄ１"))</f>
        <v/>
      </c>
      <c r="N2832" s="53" t="str">
        <f t="shared" si="496"/>
        <v/>
      </c>
      <c r="O2832" s="54" t="str">
        <f t="shared" si="497"/>
        <v/>
      </c>
      <c r="P2832" s="53" t="str">
        <f t="shared" si="488"/>
        <v/>
      </c>
      <c r="Q2832" s="52" t="str">
        <f t="shared" si="489"/>
        <v/>
      </c>
      <c r="R2832" s="55" t="str">
        <f t="shared" si="490"/>
        <v/>
      </c>
      <c r="S2832" s="52" t="str">
        <f t="shared" si="498"/>
        <v/>
      </c>
      <c r="T2832" s="81" t="str">
        <f t="shared" si="491"/>
        <v/>
      </c>
      <c r="U2832" s="53" t="str">
        <f>IF(S2832="","",COUNTIF($S$7:S2832,"該当２"))</f>
        <v/>
      </c>
      <c r="V2832" s="56" t="str">
        <f t="shared" si="492"/>
        <v/>
      </c>
      <c r="W2832" s="81" t="str">
        <f t="shared" si="493"/>
        <v/>
      </c>
      <c r="X2832" s="53" t="str">
        <f>IF(V2832="","",COUNTIF($V$7:V2832,"該当３"))</f>
        <v/>
      </c>
    </row>
    <row r="2833" spans="1:24">
      <c r="A2833" s="4">
        <v>2021703002</v>
      </c>
      <c r="B2833" s="237">
        <v>20</v>
      </c>
      <c r="C2833" s="238">
        <v>217</v>
      </c>
      <c r="D2833" s="239">
        <v>3</v>
      </c>
      <c r="E2833" s="238">
        <v>2</v>
      </c>
      <c r="F2833" s="7" t="s">
        <v>511</v>
      </c>
      <c r="G2833" s="7" t="s">
        <v>2686</v>
      </c>
      <c r="H2833" s="7" t="s">
        <v>452</v>
      </c>
      <c r="I2833" s="7" t="s">
        <v>2704</v>
      </c>
      <c r="K2833" s="52" t="str">
        <f t="shared" si="494"/>
        <v/>
      </c>
      <c r="L2833" s="81" t="str">
        <f t="shared" si="495"/>
        <v/>
      </c>
      <c r="M2833" s="53" t="str">
        <f>IF(K2833="","",COUNTIF($K$7:K2833,"ﾘｽﾄ１"))</f>
        <v/>
      </c>
      <c r="N2833" s="53" t="str">
        <f t="shared" si="496"/>
        <v/>
      </c>
      <c r="O2833" s="54" t="str">
        <f t="shared" si="497"/>
        <v/>
      </c>
      <c r="P2833" s="53" t="str">
        <f t="shared" si="488"/>
        <v/>
      </c>
      <c r="Q2833" s="52" t="str">
        <f t="shared" si="489"/>
        <v/>
      </c>
      <c r="R2833" s="55" t="str">
        <f t="shared" si="490"/>
        <v/>
      </c>
      <c r="S2833" s="52" t="str">
        <f t="shared" si="498"/>
        <v/>
      </c>
      <c r="T2833" s="81" t="str">
        <f t="shared" si="491"/>
        <v/>
      </c>
      <c r="U2833" s="53" t="str">
        <f>IF(S2833="","",COUNTIF($S$7:S2833,"該当２"))</f>
        <v/>
      </c>
      <c r="V2833" s="56" t="str">
        <f t="shared" si="492"/>
        <v/>
      </c>
      <c r="W2833" s="81" t="str">
        <f t="shared" si="493"/>
        <v/>
      </c>
      <c r="X2833" s="53" t="str">
        <f>IF(V2833="","",COUNTIF($V$7:V2833,"該当３"))</f>
        <v/>
      </c>
    </row>
    <row r="2834" spans="1:24">
      <c r="A2834" s="4">
        <v>2021703003</v>
      </c>
      <c r="B2834" s="237">
        <v>20</v>
      </c>
      <c r="C2834" s="238">
        <v>217</v>
      </c>
      <c r="D2834" s="239">
        <v>3</v>
      </c>
      <c r="E2834" s="238">
        <v>3</v>
      </c>
      <c r="F2834" s="7" t="s">
        <v>511</v>
      </c>
      <c r="G2834" s="7" t="s">
        <v>2686</v>
      </c>
      <c r="H2834" s="7" t="s">
        <v>452</v>
      </c>
      <c r="I2834" s="7" t="s">
        <v>2705</v>
      </c>
      <c r="K2834" s="52" t="str">
        <f t="shared" si="494"/>
        <v/>
      </c>
      <c r="L2834" s="81" t="str">
        <f t="shared" si="495"/>
        <v/>
      </c>
      <c r="M2834" s="53" t="str">
        <f>IF(K2834="","",COUNTIF($K$7:K2834,"ﾘｽﾄ１"))</f>
        <v/>
      </c>
      <c r="N2834" s="53" t="str">
        <f t="shared" si="496"/>
        <v/>
      </c>
      <c r="O2834" s="54" t="str">
        <f t="shared" si="497"/>
        <v/>
      </c>
      <c r="P2834" s="53" t="str">
        <f t="shared" si="488"/>
        <v/>
      </c>
      <c r="Q2834" s="52" t="str">
        <f t="shared" si="489"/>
        <v/>
      </c>
      <c r="R2834" s="55" t="str">
        <f t="shared" si="490"/>
        <v/>
      </c>
      <c r="S2834" s="52" t="str">
        <f t="shared" si="498"/>
        <v/>
      </c>
      <c r="T2834" s="81" t="str">
        <f t="shared" si="491"/>
        <v/>
      </c>
      <c r="U2834" s="53" t="str">
        <f>IF(S2834="","",COUNTIF($S$7:S2834,"該当２"))</f>
        <v/>
      </c>
      <c r="V2834" s="56" t="str">
        <f t="shared" si="492"/>
        <v/>
      </c>
      <c r="W2834" s="81" t="str">
        <f t="shared" si="493"/>
        <v/>
      </c>
      <c r="X2834" s="53" t="str">
        <f>IF(V2834="","",COUNTIF($V$7:V2834,"該当３"))</f>
        <v/>
      </c>
    </row>
    <row r="2835" spans="1:24">
      <c r="A2835" s="4">
        <v>2021703004</v>
      </c>
      <c r="B2835" s="237">
        <v>20</v>
      </c>
      <c r="C2835" s="238">
        <v>217</v>
      </c>
      <c r="D2835" s="239">
        <v>3</v>
      </c>
      <c r="E2835" s="238">
        <v>4</v>
      </c>
      <c r="F2835" s="7" t="s">
        <v>511</v>
      </c>
      <c r="G2835" s="7" t="s">
        <v>2686</v>
      </c>
      <c r="H2835" s="7" t="s">
        <v>452</v>
      </c>
      <c r="I2835" s="7" t="s">
        <v>2706</v>
      </c>
      <c r="K2835" s="52" t="str">
        <f t="shared" si="494"/>
        <v/>
      </c>
      <c r="L2835" s="81" t="str">
        <f t="shared" si="495"/>
        <v/>
      </c>
      <c r="M2835" s="53" t="str">
        <f>IF(K2835="","",COUNTIF($K$7:K2835,"ﾘｽﾄ１"))</f>
        <v/>
      </c>
      <c r="N2835" s="53" t="str">
        <f t="shared" si="496"/>
        <v/>
      </c>
      <c r="O2835" s="54" t="str">
        <f t="shared" si="497"/>
        <v/>
      </c>
      <c r="P2835" s="53" t="str">
        <f t="shared" si="488"/>
        <v/>
      </c>
      <c r="Q2835" s="52" t="str">
        <f t="shared" si="489"/>
        <v/>
      </c>
      <c r="R2835" s="55" t="str">
        <f t="shared" si="490"/>
        <v/>
      </c>
      <c r="S2835" s="52" t="str">
        <f t="shared" si="498"/>
        <v/>
      </c>
      <c r="T2835" s="81" t="str">
        <f t="shared" si="491"/>
        <v/>
      </c>
      <c r="U2835" s="53" t="str">
        <f>IF(S2835="","",COUNTIF($S$7:S2835,"該当２"))</f>
        <v/>
      </c>
      <c r="V2835" s="56" t="str">
        <f t="shared" si="492"/>
        <v/>
      </c>
      <c r="W2835" s="81" t="str">
        <f t="shared" si="493"/>
        <v/>
      </c>
      <c r="X2835" s="53" t="str">
        <f>IF(V2835="","",COUNTIF($V$7:V2835,"該当３"))</f>
        <v/>
      </c>
    </row>
    <row r="2836" spans="1:24">
      <c r="A2836" s="4">
        <v>2021704000</v>
      </c>
      <c r="B2836" s="237">
        <v>20</v>
      </c>
      <c r="C2836" s="238">
        <v>217</v>
      </c>
      <c r="D2836" s="239">
        <v>4</v>
      </c>
      <c r="E2836" s="238">
        <v>0</v>
      </c>
      <c r="F2836" s="7" t="s">
        <v>511</v>
      </c>
      <c r="G2836" s="7" t="s">
        <v>2686</v>
      </c>
      <c r="H2836" s="7" t="s">
        <v>2707</v>
      </c>
      <c r="K2836" s="52" t="str">
        <f t="shared" si="494"/>
        <v/>
      </c>
      <c r="L2836" s="81" t="str">
        <f t="shared" si="495"/>
        <v/>
      </c>
      <c r="M2836" s="53" t="str">
        <f>IF(K2836="","",COUNTIF($K$7:K2836,"ﾘｽﾄ１"))</f>
        <v/>
      </c>
      <c r="N2836" s="53" t="str">
        <f t="shared" si="496"/>
        <v/>
      </c>
      <c r="O2836" s="54" t="str">
        <f t="shared" si="497"/>
        <v/>
      </c>
      <c r="P2836" s="53" t="str">
        <f t="shared" si="488"/>
        <v/>
      </c>
      <c r="Q2836" s="52" t="str">
        <f t="shared" si="489"/>
        <v/>
      </c>
      <c r="R2836" s="55" t="str">
        <f t="shared" si="490"/>
        <v/>
      </c>
      <c r="S2836" s="52" t="str">
        <f t="shared" si="498"/>
        <v/>
      </c>
      <c r="T2836" s="81" t="str">
        <f t="shared" si="491"/>
        <v/>
      </c>
      <c r="U2836" s="53" t="str">
        <f>IF(S2836="","",COUNTIF($S$7:S2836,"該当２"))</f>
        <v/>
      </c>
      <c r="V2836" s="56" t="str">
        <f t="shared" si="492"/>
        <v/>
      </c>
      <c r="W2836" s="81" t="str">
        <f t="shared" si="493"/>
        <v/>
      </c>
      <c r="X2836" s="53" t="str">
        <f>IF(V2836="","",COUNTIF($V$7:V2836,"該当３"))</f>
        <v/>
      </c>
    </row>
    <row r="2837" spans="1:24">
      <c r="A2837" s="4">
        <v>2021704001</v>
      </c>
      <c r="B2837" s="237">
        <v>20</v>
      </c>
      <c r="C2837" s="238">
        <v>217</v>
      </c>
      <c r="D2837" s="239">
        <v>4</v>
      </c>
      <c r="E2837" s="238">
        <v>1</v>
      </c>
      <c r="F2837" s="7" t="s">
        <v>511</v>
      </c>
      <c r="G2837" s="7" t="s">
        <v>2686</v>
      </c>
      <c r="H2837" s="7" t="s">
        <v>2707</v>
      </c>
      <c r="I2837" s="7" t="s">
        <v>2708</v>
      </c>
      <c r="K2837" s="52" t="str">
        <f t="shared" si="494"/>
        <v/>
      </c>
      <c r="L2837" s="81" t="str">
        <f t="shared" si="495"/>
        <v/>
      </c>
      <c r="M2837" s="53" t="str">
        <f>IF(K2837="","",COUNTIF($K$7:K2837,"ﾘｽﾄ１"))</f>
        <v/>
      </c>
      <c r="N2837" s="53" t="str">
        <f t="shared" si="496"/>
        <v/>
      </c>
      <c r="O2837" s="54" t="str">
        <f t="shared" si="497"/>
        <v/>
      </c>
      <c r="P2837" s="53" t="str">
        <f t="shared" si="488"/>
        <v/>
      </c>
      <c r="Q2837" s="52" t="str">
        <f t="shared" si="489"/>
        <v/>
      </c>
      <c r="R2837" s="55" t="str">
        <f t="shared" si="490"/>
        <v/>
      </c>
      <c r="S2837" s="52" t="str">
        <f t="shared" si="498"/>
        <v/>
      </c>
      <c r="T2837" s="81" t="str">
        <f t="shared" si="491"/>
        <v/>
      </c>
      <c r="U2837" s="53" t="str">
        <f>IF(S2837="","",COUNTIF($S$7:S2837,"該当２"))</f>
        <v/>
      </c>
      <c r="V2837" s="56" t="str">
        <f t="shared" si="492"/>
        <v/>
      </c>
      <c r="W2837" s="81" t="str">
        <f t="shared" si="493"/>
        <v/>
      </c>
      <c r="X2837" s="53" t="str">
        <f>IF(V2837="","",COUNTIF($V$7:V2837,"該当３"))</f>
        <v/>
      </c>
    </row>
    <row r="2838" spans="1:24">
      <c r="A2838" s="4">
        <v>2021704002</v>
      </c>
      <c r="B2838" s="237">
        <v>20</v>
      </c>
      <c r="C2838" s="238">
        <v>217</v>
      </c>
      <c r="D2838" s="239">
        <v>4</v>
      </c>
      <c r="E2838" s="238">
        <v>2</v>
      </c>
      <c r="F2838" s="7" t="s">
        <v>511</v>
      </c>
      <c r="G2838" s="7" t="s">
        <v>2686</v>
      </c>
      <c r="H2838" s="7" t="s">
        <v>2707</v>
      </c>
      <c r="I2838" s="7" t="s">
        <v>2709</v>
      </c>
      <c r="K2838" s="52" t="str">
        <f t="shared" si="494"/>
        <v/>
      </c>
      <c r="L2838" s="81" t="str">
        <f t="shared" si="495"/>
        <v/>
      </c>
      <c r="M2838" s="53" t="str">
        <f>IF(K2838="","",COUNTIF($K$7:K2838,"ﾘｽﾄ１"))</f>
        <v/>
      </c>
      <c r="N2838" s="53" t="str">
        <f t="shared" si="496"/>
        <v/>
      </c>
      <c r="O2838" s="54" t="str">
        <f t="shared" si="497"/>
        <v/>
      </c>
      <c r="P2838" s="53" t="str">
        <f t="shared" si="488"/>
        <v/>
      </c>
      <c r="Q2838" s="52" t="str">
        <f t="shared" si="489"/>
        <v/>
      </c>
      <c r="R2838" s="55" t="str">
        <f t="shared" si="490"/>
        <v/>
      </c>
      <c r="S2838" s="52" t="str">
        <f t="shared" si="498"/>
        <v/>
      </c>
      <c r="T2838" s="81" t="str">
        <f t="shared" si="491"/>
        <v/>
      </c>
      <c r="U2838" s="53" t="str">
        <f>IF(S2838="","",COUNTIF($S$7:S2838,"該当２"))</f>
        <v/>
      </c>
      <c r="V2838" s="56" t="str">
        <f t="shared" si="492"/>
        <v/>
      </c>
      <c r="W2838" s="81" t="str">
        <f t="shared" si="493"/>
        <v/>
      </c>
      <c r="X2838" s="53" t="str">
        <f>IF(V2838="","",COUNTIF($V$7:V2838,"該当３"))</f>
        <v/>
      </c>
    </row>
    <row r="2839" spans="1:24">
      <c r="A2839" s="4">
        <v>2021704003</v>
      </c>
      <c r="B2839" s="237">
        <v>20</v>
      </c>
      <c r="C2839" s="238">
        <v>217</v>
      </c>
      <c r="D2839" s="239">
        <v>4</v>
      </c>
      <c r="E2839" s="238">
        <v>3</v>
      </c>
      <c r="F2839" s="7" t="s">
        <v>511</v>
      </c>
      <c r="G2839" s="7" t="s">
        <v>2686</v>
      </c>
      <c r="H2839" s="7" t="s">
        <v>2707</v>
      </c>
      <c r="I2839" s="7" t="s">
        <v>2710</v>
      </c>
      <c r="K2839" s="52" t="str">
        <f t="shared" si="494"/>
        <v/>
      </c>
      <c r="L2839" s="81" t="str">
        <f t="shared" si="495"/>
        <v/>
      </c>
      <c r="M2839" s="53" t="str">
        <f>IF(K2839="","",COUNTIF($K$7:K2839,"ﾘｽﾄ１"))</f>
        <v/>
      </c>
      <c r="N2839" s="53" t="str">
        <f t="shared" si="496"/>
        <v/>
      </c>
      <c r="O2839" s="54" t="str">
        <f t="shared" si="497"/>
        <v/>
      </c>
      <c r="P2839" s="53" t="str">
        <f t="shared" si="488"/>
        <v/>
      </c>
      <c r="Q2839" s="52" t="str">
        <f t="shared" si="489"/>
        <v/>
      </c>
      <c r="R2839" s="55" t="str">
        <f t="shared" si="490"/>
        <v/>
      </c>
      <c r="S2839" s="52" t="str">
        <f t="shared" si="498"/>
        <v/>
      </c>
      <c r="T2839" s="81" t="str">
        <f t="shared" si="491"/>
        <v/>
      </c>
      <c r="U2839" s="53" t="str">
        <f>IF(S2839="","",COUNTIF($S$7:S2839,"該当２"))</f>
        <v/>
      </c>
      <c r="V2839" s="56" t="str">
        <f t="shared" si="492"/>
        <v/>
      </c>
      <c r="W2839" s="81" t="str">
        <f t="shared" si="493"/>
        <v/>
      </c>
      <c r="X2839" s="53" t="str">
        <f>IF(V2839="","",COUNTIF($V$7:V2839,"該当３"))</f>
        <v/>
      </c>
    </row>
    <row r="2840" spans="1:24">
      <c r="A2840" s="4">
        <v>2021704004</v>
      </c>
      <c r="B2840" s="237">
        <v>20</v>
      </c>
      <c r="C2840" s="238">
        <v>217</v>
      </c>
      <c r="D2840" s="239">
        <v>4</v>
      </c>
      <c r="E2840" s="238">
        <v>4</v>
      </c>
      <c r="F2840" s="7" t="s">
        <v>511</v>
      </c>
      <c r="G2840" s="7" t="s">
        <v>2686</v>
      </c>
      <c r="H2840" s="7" t="s">
        <v>2707</v>
      </c>
      <c r="I2840" s="7" t="s">
        <v>2711</v>
      </c>
      <c r="K2840" s="52" t="str">
        <f t="shared" si="494"/>
        <v/>
      </c>
      <c r="L2840" s="81" t="str">
        <f t="shared" si="495"/>
        <v/>
      </c>
      <c r="M2840" s="53" t="str">
        <f>IF(K2840="","",COUNTIF($K$7:K2840,"ﾘｽﾄ１"))</f>
        <v/>
      </c>
      <c r="N2840" s="53" t="str">
        <f t="shared" si="496"/>
        <v/>
      </c>
      <c r="O2840" s="54" t="str">
        <f t="shared" si="497"/>
        <v/>
      </c>
      <c r="P2840" s="53" t="str">
        <f t="shared" si="488"/>
        <v/>
      </c>
      <c r="Q2840" s="52" t="str">
        <f t="shared" si="489"/>
        <v/>
      </c>
      <c r="R2840" s="55" t="str">
        <f t="shared" si="490"/>
        <v/>
      </c>
      <c r="S2840" s="52" t="str">
        <f t="shared" si="498"/>
        <v/>
      </c>
      <c r="T2840" s="81" t="str">
        <f t="shared" si="491"/>
        <v/>
      </c>
      <c r="U2840" s="53" t="str">
        <f>IF(S2840="","",COUNTIF($S$7:S2840,"該当２"))</f>
        <v/>
      </c>
      <c r="V2840" s="56" t="str">
        <f t="shared" si="492"/>
        <v/>
      </c>
      <c r="W2840" s="81" t="str">
        <f t="shared" si="493"/>
        <v/>
      </c>
      <c r="X2840" s="53" t="str">
        <f>IF(V2840="","",COUNTIF($V$7:V2840,"該当３"))</f>
        <v/>
      </c>
    </row>
    <row r="2841" spans="1:24">
      <c r="A2841" s="4">
        <v>2021705000</v>
      </c>
      <c r="B2841" s="237">
        <v>20</v>
      </c>
      <c r="C2841" s="238">
        <v>217</v>
      </c>
      <c r="D2841" s="239">
        <v>5</v>
      </c>
      <c r="E2841" s="238">
        <v>0</v>
      </c>
      <c r="F2841" s="7" t="s">
        <v>511</v>
      </c>
      <c r="G2841" s="7" t="s">
        <v>2686</v>
      </c>
      <c r="H2841" s="7" t="s">
        <v>2712</v>
      </c>
      <c r="K2841" s="52" t="str">
        <f t="shared" si="494"/>
        <v/>
      </c>
      <c r="L2841" s="81" t="str">
        <f t="shared" si="495"/>
        <v/>
      </c>
      <c r="M2841" s="53" t="str">
        <f>IF(K2841="","",COUNTIF($K$7:K2841,"ﾘｽﾄ１"))</f>
        <v/>
      </c>
      <c r="N2841" s="53" t="str">
        <f t="shared" si="496"/>
        <v/>
      </c>
      <c r="O2841" s="54" t="str">
        <f t="shared" si="497"/>
        <v/>
      </c>
      <c r="P2841" s="53" t="str">
        <f t="shared" si="488"/>
        <v/>
      </c>
      <c r="Q2841" s="52" t="str">
        <f t="shared" si="489"/>
        <v/>
      </c>
      <c r="R2841" s="55" t="str">
        <f t="shared" si="490"/>
        <v/>
      </c>
      <c r="S2841" s="52" t="str">
        <f t="shared" si="498"/>
        <v/>
      </c>
      <c r="T2841" s="81" t="str">
        <f t="shared" si="491"/>
        <v/>
      </c>
      <c r="U2841" s="53" t="str">
        <f>IF(S2841="","",COUNTIF($S$7:S2841,"該当２"))</f>
        <v/>
      </c>
      <c r="V2841" s="56" t="str">
        <f t="shared" si="492"/>
        <v/>
      </c>
      <c r="W2841" s="81" t="str">
        <f t="shared" si="493"/>
        <v/>
      </c>
      <c r="X2841" s="53" t="str">
        <f>IF(V2841="","",COUNTIF($V$7:V2841,"該当３"))</f>
        <v/>
      </c>
    </row>
    <row r="2842" spans="1:24">
      <c r="A2842" s="4">
        <v>2021705001</v>
      </c>
      <c r="B2842" s="237">
        <v>20</v>
      </c>
      <c r="C2842" s="238">
        <v>217</v>
      </c>
      <c r="D2842" s="239">
        <v>5</v>
      </c>
      <c r="E2842" s="238">
        <v>1</v>
      </c>
      <c r="F2842" s="7" t="s">
        <v>511</v>
      </c>
      <c r="G2842" s="7" t="s">
        <v>2686</v>
      </c>
      <c r="H2842" s="7" t="s">
        <v>2712</v>
      </c>
      <c r="I2842" s="7" t="s">
        <v>2713</v>
      </c>
      <c r="K2842" s="52" t="str">
        <f t="shared" si="494"/>
        <v/>
      </c>
      <c r="L2842" s="81" t="str">
        <f t="shared" si="495"/>
        <v/>
      </c>
      <c r="M2842" s="53" t="str">
        <f>IF(K2842="","",COUNTIF($K$7:K2842,"ﾘｽﾄ１"))</f>
        <v/>
      </c>
      <c r="N2842" s="53" t="str">
        <f t="shared" si="496"/>
        <v/>
      </c>
      <c r="O2842" s="54" t="str">
        <f t="shared" si="497"/>
        <v/>
      </c>
      <c r="P2842" s="53" t="str">
        <f t="shared" si="488"/>
        <v/>
      </c>
      <c r="Q2842" s="52" t="str">
        <f t="shared" si="489"/>
        <v/>
      </c>
      <c r="R2842" s="55" t="str">
        <f t="shared" si="490"/>
        <v/>
      </c>
      <c r="S2842" s="52" t="str">
        <f t="shared" si="498"/>
        <v/>
      </c>
      <c r="T2842" s="81" t="str">
        <f t="shared" si="491"/>
        <v/>
      </c>
      <c r="U2842" s="53" t="str">
        <f>IF(S2842="","",COUNTIF($S$7:S2842,"該当２"))</f>
        <v/>
      </c>
      <c r="V2842" s="56" t="str">
        <f t="shared" si="492"/>
        <v/>
      </c>
      <c r="W2842" s="81" t="str">
        <f t="shared" si="493"/>
        <v/>
      </c>
      <c r="X2842" s="53" t="str">
        <f>IF(V2842="","",COUNTIF($V$7:V2842,"該当３"))</f>
        <v/>
      </c>
    </row>
    <row r="2843" spans="1:24">
      <c r="A2843" s="4">
        <v>2021705002</v>
      </c>
      <c r="B2843" s="237">
        <v>20</v>
      </c>
      <c r="C2843" s="238">
        <v>217</v>
      </c>
      <c r="D2843" s="239">
        <v>5</v>
      </c>
      <c r="E2843" s="238">
        <v>2</v>
      </c>
      <c r="F2843" s="7" t="s">
        <v>511</v>
      </c>
      <c r="G2843" s="7" t="s">
        <v>2686</v>
      </c>
      <c r="H2843" s="7" t="s">
        <v>2712</v>
      </c>
      <c r="I2843" s="7" t="s">
        <v>788</v>
      </c>
      <c r="K2843" s="52" t="str">
        <f t="shared" si="494"/>
        <v/>
      </c>
      <c r="L2843" s="81" t="str">
        <f t="shared" si="495"/>
        <v/>
      </c>
      <c r="M2843" s="53" t="str">
        <f>IF(K2843="","",COUNTIF($K$7:K2843,"ﾘｽﾄ１"))</f>
        <v/>
      </c>
      <c r="N2843" s="53" t="str">
        <f t="shared" si="496"/>
        <v/>
      </c>
      <c r="O2843" s="54" t="str">
        <f t="shared" si="497"/>
        <v/>
      </c>
      <c r="P2843" s="53" t="str">
        <f t="shared" si="488"/>
        <v/>
      </c>
      <c r="Q2843" s="52" t="str">
        <f t="shared" si="489"/>
        <v/>
      </c>
      <c r="R2843" s="55" t="str">
        <f t="shared" si="490"/>
        <v/>
      </c>
      <c r="S2843" s="52" t="str">
        <f t="shared" si="498"/>
        <v/>
      </c>
      <c r="T2843" s="81" t="str">
        <f t="shared" si="491"/>
        <v/>
      </c>
      <c r="U2843" s="53" t="str">
        <f>IF(S2843="","",COUNTIF($S$7:S2843,"該当２"))</f>
        <v/>
      </c>
      <c r="V2843" s="56" t="str">
        <f t="shared" si="492"/>
        <v/>
      </c>
      <c r="W2843" s="81" t="str">
        <f t="shared" si="493"/>
        <v/>
      </c>
      <c r="X2843" s="53" t="str">
        <f>IF(V2843="","",COUNTIF($V$7:V2843,"該当３"))</f>
        <v/>
      </c>
    </row>
    <row r="2844" spans="1:24">
      <c r="A2844" s="4">
        <v>2021705003</v>
      </c>
      <c r="B2844" s="237">
        <v>20</v>
      </c>
      <c r="C2844" s="238">
        <v>217</v>
      </c>
      <c r="D2844" s="239">
        <v>5</v>
      </c>
      <c r="E2844" s="238">
        <v>3</v>
      </c>
      <c r="F2844" s="7" t="s">
        <v>511</v>
      </c>
      <c r="G2844" s="7" t="s">
        <v>2686</v>
      </c>
      <c r="H2844" s="7" t="s">
        <v>2712</v>
      </c>
      <c r="I2844" s="7" t="s">
        <v>2714</v>
      </c>
      <c r="K2844" s="52" t="str">
        <f t="shared" si="494"/>
        <v/>
      </c>
      <c r="L2844" s="81" t="str">
        <f t="shared" si="495"/>
        <v/>
      </c>
      <c r="M2844" s="53" t="str">
        <f>IF(K2844="","",COUNTIF($K$7:K2844,"ﾘｽﾄ１"))</f>
        <v/>
      </c>
      <c r="N2844" s="53" t="str">
        <f t="shared" si="496"/>
        <v/>
      </c>
      <c r="O2844" s="54" t="str">
        <f t="shared" si="497"/>
        <v/>
      </c>
      <c r="P2844" s="53" t="str">
        <f t="shared" si="488"/>
        <v/>
      </c>
      <c r="Q2844" s="52" t="str">
        <f t="shared" si="489"/>
        <v/>
      </c>
      <c r="R2844" s="55" t="str">
        <f t="shared" si="490"/>
        <v/>
      </c>
      <c r="S2844" s="52" t="str">
        <f t="shared" si="498"/>
        <v/>
      </c>
      <c r="T2844" s="81" t="str">
        <f t="shared" si="491"/>
        <v/>
      </c>
      <c r="U2844" s="53" t="str">
        <f>IF(S2844="","",COUNTIF($S$7:S2844,"該当２"))</f>
        <v/>
      </c>
      <c r="V2844" s="56" t="str">
        <f t="shared" si="492"/>
        <v/>
      </c>
      <c r="W2844" s="81" t="str">
        <f t="shared" si="493"/>
        <v/>
      </c>
      <c r="X2844" s="53" t="str">
        <f>IF(V2844="","",COUNTIF($V$7:V2844,"該当３"))</f>
        <v/>
      </c>
    </row>
    <row r="2845" spans="1:24">
      <c r="A2845" s="4">
        <v>2021705004</v>
      </c>
      <c r="B2845" s="237">
        <v>20</v>
      </c>
      <c r="C2845" s="238">
        <v>217</v>
      </c>
      <c r="D2845" s="239">
        <v>5</v>
      </c>
      <c r="E2845" s="238">
        <v>4</v>
      </c>
      <c r="F2845" s="7" t="s">
        <v>511</v>
      </c>
      <c r="G2845" s="7" t="s">
        <v>2686</v>
      </c>
      <c r="H2845" s="7" t="s">
        <v>2712</v>
      </c>
      <c r="I2845" s="7" t="s">
        <v>2715</v>
      </c>
      <c r="K2845" s="52" t="str">
        <f t="shared" si="494"/>
        <v/>
      </c>
      <c r="L2845" s="81" t="str">
        <f t="shared" si="495"/>
        <v/>
      </c>
      <c r="M2845" s="53" t="str">
        <f>IF(K2845="","",COUNTIF($K$7:K2845,"ﾘｽﾄ１"))</f>
        <v/>
      </c>
      <c r="N2845" s="53" t="str">
        <f t="shared" si="496"/>
        <v/>
      </c>
      <c r="O2845" s="54" t="str">
        <f t="shared" si="497"/>
        <v/>
      </c>
      <c r="P2845" s="53" t="str">
        <f t="shared" si="488"/>
        <v/>
      </c>
      <c r="Q2845" s="52" t="str">
        <f t="shared" si="489"/>
        <v/>
      </c>
      <c r="R2845" s="55" t="str">
        <f t="shared" si="490"/>
        <v/>
      </c>
      <c r="S2845" s="52" t="str">
        <f t="shared" si="498"/>
        <v/>
      </c>
      <c r="T2845" s="81" t="str">
        <f t="shared" si="491"/>
        <v/>
      </c>
      <c r="U2845" s="53" t="str">
        <f>IF(S2845="","",COUNTIF($S$7:S2845,"該当２"))</f>
        <v/>
      </c>
      <c r="V2845" s="56" t="str">
        <f t="shared" si="492"/>
        <v/>
      </c>
      <c r="W2845" s="81" t="str">
        <f t="shared" si="493"/>
        <v/>
      </c>
      <c r="X2845" s="53" t="str">
        <f>IF(V2845="","",COUNTIF($V$7:V2845,"該当３"))</f>
        <v/>
      </c>
    </row>
    <row r="2846" spans="1:24">
      <c r="A2846" s="4">
        <v>2021705005</v>
      </c>
      <c r="B2846" s="237">
        <v>20</v>
      </c>
      <c r="C2846" s="238">
        <v>217</v>
      </c>
      <c r="D2846" s="239">
        <v>5</v>
      </c>
      <c r="E2846" s="238">
        <v>5</v>
      </c>
      <c r="F2846" s="7" t="s">
        <v>511</v>
      </c>
      <c r="G2846" s="7" t="s">
        <v>2686</v>
      </c>
      <c r="H2846" s="7" t="s">
        <v>2712</v>
      </c>
      <c r="I2846" s="7" t="s">
        <v>2716</v>
      </c>
      <c r="K2846" s="52" t="str">
        <f t="shared" si="494"/>
        <v/>
      </c>
      <c r="L2846" s="81" t="str">
        <f t="shared" si="495"/>
        <v/>
      </c>
      <c r="M2846" s="53" t="str">
        <f>IF(K2846="","",COUNTIF($K$7:K2846,"ﾘｽﾄ１"))</f>
        <v/>
      </c>
      <c r="N2846" s="53" t="str">
        <f t="shared" si="496"/>
        <v/>
      </c>
      <c r="O2846" s="54" t="str">
        <f t="shared" si="497"/>
        <v/>
      </c>
      <c r="P2846" s="53" t="str">
        <f t="shared" si="488"/>
        <v/>
      </c>
      <c r="Q2846" s="52" t="str">
        <f t="shared" si="489"/>
        <v/>
      </c>
      <c r="R2846" s="55" t="str">
        <f t="shared" si="490"/>
        <v/>
      </c>
      <c r="S2846" s="52" t="str">
        <f t="shared" si="498"/>
        <v/>
      </c>
      <c r="T2846" s="81" t="str">
        <f t="shared" si="491"/>
        <v/>
      </c>
      <c r="U2846" s="53" t="str">
        <f>IF(S2846="","",COUNTIF($S$7:S2846,"該当２"))</f>
        <v/>
      </c>
      <c r="V2846" s="56" t="str">
        <f t="shared" si="492"/>
        <v/>
      </c>
      <c r="W2846" s="81" t="str">
        <f t="shared" si="493"/>
        <v/>
      </c>
      <c r="X2846" s="53" t="str">
        <f>IF(V2846="","",COUNTIF($V$7:V2846,"該当３"))</f>
        <v/>
      </c>
    </row>
    <row r="2847" spans="1:24">
      <c r="A2847" s="4">
        <v>2021705006</v>
      </c>
      <c r="B2847" s="237">
        <v>20</v>
      </c>
      <c r="C2847" s="238">
        <v>217</v>
      </c>
      <c r="D2847" s="239">
        <v>5</v>
      </c>
      <c r="E2847" s="238">
        <v>6</v>
      </c>
      <c r="F2847" s="7" t="s">
        <v>511</v>
      </c>
      <c r="G2847" s="7" t="s">
        <v>2686</v>
      </c>
      <c r="H2847" s="7" t="s">
        <v>2712</v>
      </c>
      <c r="I2847" s="7" t="s">
        <v>2717</v>
      </c>
      <c r="K2847" s="52" t="str">
        <f t="shared" si="494"/>
        <v/>
      </c>
      <c r="L2847" s="81" t="str">
        <f t="shared" si="495"/>
        <v/>
      </c>
      <c r="M2847" s="53" t="str">
        <f>IF(K2847="","",COUNTIF($K$7:K2847,"ﾘｽﾄ１"))</f>
        <v/>
      </c>
      <c r="N2847" s="53" t="str">
        <f t="shared" si="496"/>
        <v/>
      </c>
      <c r="O2847" s="54" t="str">
        <f t="shared" si="497"/>
        <v/>
      </c>
      <c r="P2847" s="53" t="str">
        <f t="shared" si="488"/>
        <v/>
      </c>
      <c r="Q2847" s="52" t="str">
        <f t="shared" si="489"/>
        <v/>
      </c>
      <c r="R2847" s="55" t="str">
        <f t="shared" si="490"/>
        <v/>
      </c>
      <c r="S2847" s="52" t="str">
        <f t="shared" si="498"/>
        <v/>
      </c>
      <c r="T2847" s="81" t="str">
        <f t="shared" si="491"/>
        <v/>
      </c>
      <c r="U2847" s="53" t="str">
        <f>IF(S2847="","",COUNTIF($S$7:S2847,"該当２"))</f>
        <v/>
      </c>
      <c r="V2847" s="56" t="str">
        <f t="shared" si="492"/>
        <v/>
      </c>
      <c r="W2847" s="81" t="str">
        <f t="shared" si="493"/>
        <v/>
      </c>
      <c r="X2847" s="53" t="str">
        <f>IF(V2847="","",COUNTIF($V$7:V2847,"該当３"))</f>
        <v/>
      </c>
    </row>
    <row r="2848" spans="1:24">
      <c r="A2848" s="4">
        <v>2021705007</v>
      </c>
      <c r="B2848" s="237">
        <v>20</v>
      </c>
      <c r="C2848" s="238">
        <v>217</v>
      </c>
      <c r="D2848" s="239">
        <v>5</v>
      </c>
      <c r="E2848" s="238">
        <v>7</v>
      </c>
      <c r="F2848" s="7" t="s">
        <v>511</v>
      </c>
      <c r="G2848" s="7" t="s">
        <v>2686</v>
      </c>
      <c r="H2848" s="7" t="s">
        <v>2712</v>
      </c>
      <c r="I2848" s="7" t="s">
        <v>2718</v>
      </c>
      <c r="K2848" s="52" t="str">
        <f t="shared" si="494"/>
        <v/>
      </c>
      <c r="L2848" s="81" t="str">
        <f t="shared" si="495"/>
        <v/>
      </c>
      <c r="M2848" s="53" t="str">
        <f>IF(K2848="","",COUNTIF($K$7:K2848,"ﾘｽﾄ１"))</f>
        <v/>
      </c>
      <c r="N2848" s="53" t="str">
        <f t="shared" si="496"/>
        <v/>
      </c>
      <c r="O2848" s="54" t="str">
        <f t="shared" si="497"/>
        <v/>
      </c>
      <c r="P2848" s="53" t="str">
        <f t="shared" si="488"/>
        <v/>
      </c>
      <c r="Q2848" s="52" t="str">
        <f t="shared" si="489"/>
        <v/>
      </c>
      <c r="R2848" s="55" t="str">
        <f t="shared" si="490"/>
        <v/>
      </c>
      <c r="S2848" s="52" t="str">
        <f t="shared" si="498"/>
        <v/>
      </c>
      <c r="T2848" s="81" t="str">
        <f t="shared" si="491"/>
        <v/>
      </c>
      <c r="U2848" s="53" t="str">
        <f>IF(S2848="","",COUNTIF($S$7:S2848,"該当２"))</f>
        <v/>
      </c>
      <c r="V2848" s="56" t="str">
        <f t="shared" si="492"/>
        <v/>
      </c>
      <c r="W2848" s="81" t="str">
        <f t="shared" si="493"/>
        <v/>
      </c>
      <c r="X2848" s="53" t="str">
        <f>IF(V2848="","",COUNTIF($V$7:V2848,"該当３"))</f>
        <v/>
      </c>
    </row>
    <row r="2849" spans="1:24">
      <c r="A2849" s="4">
        <v>2021705008</v>
      </c>
      <c r="B2849" s="237">
        <v>20</v>
      </c>
      <c r="C2849" s="238">
        <v>217</v>
      </c>
      <c r="D2849" s="239">
        <v>5</v>
      </c>
      <c r="E2849" s="238">
        <v>8</v>
      </c>
      <c r="F2849" s="7" t="s">
        <v>511</v>
      </c>
      <c r="G2849" s="7" t="s">
        <v>2686</v>
      </c>
      <c r="H2849" s="7" t="s">
        <v>2712</v>
      </c>
      <c r="I2849" s="7" t="s">
        <v>402</v>
      </c>
      <c r="K2849" s="52" t="str">
        <f t="shared" si="494"/>
        <v/>
      </c>
      <c r="L2849" s="81" t="str">
        <f t="shared" si="495"/>
        <v/>
      </c>
      <c r="M2849" s="53" t="str">
        <f>IF(K2849="","",COUNTIF($K$7:K2849,"ﾘｽﾄ１"))</f>
        <v/>
      </c>
      <c r="N2849" s="53" t="str">
        <f t="shared" si="496"/>
        <v/>
      </c>
      <c r="O2849" s="54" t="str">
        <f t="shared" si="497"/>
        <v/>
      </c>
      <c r="P2849" s="53" t="str">
        <f t="shared" si="488"/>
        <v/>
      </c>
      <c r="Q2849" s="52" t="str">
        <f t="shared" si="489"/>
        <v/>
      </c>
      <c r="R2849" s="55" t="str">
        <f t="shared" si="490"/>
        <v/>
      </c>
      <c r="S2849" s="52" t="str">
        <f t="shared" si="498"/>
        <v/>
      </c>
      <c r="T2849" s="81" t="str">
        <f t="shared" si="491"/>
        <v/>
      </c>
      <c r="U2849" s="53" t="str">
        <f>IF(S2849="","",COUNTIF($S$7:S2849,"該当２"))</f>
        <v/>
      </c>
      <c r="V2849" s="56" t="str">
        <f t="shared" si="492"/>
        <v/>
      </c>
      <c r="W2849" s="81" t="str">
        <f t="shared" si="493"/>
        <v/>
      </c>
      <c r="X2849" s="53" t="str">
        <f>IF(V2849="","",COUNTIF($V$7:V2849,"該当３"))</f>
        <v/>
      </c>
    </row>
    <row r="2850" spans="1:24">
      <c r="A2850" s="4">
        <v>2021705009</v>
      </c>
      <c r="B2850" s="237">
        <v>20</v>
      </c>
      <c r="C2850" s="238">
        <v>217</v>
      </c>
      <c r="D2850" s="239">
        <v>5</v>
      </c>
      <c r="E2850" s="238">
        <v>9</v>
      </c>
      <c r="F2850" s="7" t="s">
        <v>511</v>
      </c>
      <c r="G2850" s="7" t="s">
        <v>2686</v>
      </c>
      <c r="H2850" s="7" t="s">
        <v>2712</v>
      </c>
      <c r="I2850" s="7" t="s">
        <v>2719</v>
      </c>
      <c r="K2850" s="52" t="str">
        <f t="shared" si="494"/>
        <v/>
      </c>
      <c r="L2850" s="81" t="str">
        <f t="shared" si="495"/>
        <v/>
      </c>
      <c r="M2850" s="53" t="str">
        <f>IF(K2850="","",COUNTIF($K$7:K2850,"ﾘｽﾄ１"))</f>
        <v/>
      </c>
      <c r="N2850" s="53" t="str">
        <f t="shared" si="496"/>
        <v/>
      </c>
      <c r="O2850" s="54" t="str">
        <f t="shared" si="497"/>
        <v/>
      </c>
      <c r="P2850" s="53" t="str">
        <f t="shared" si="488"/>
        <v/>
      </c>
      <c r="Q2850" s="52" t="str">
        <f t="shared" si="489"/>
        <v/>
      </c>
      <c r="R2850" s="55" t="str">
        <f t="shared" si="490"/>
        <v/>
      </c>
      <c r="S2850" s="52" t="str">
        <f t="shared" si="498"/>
        <v/>
      </c>
      <c r="T2850" s="81" t="str">
        <f t="shared" si="491"/>
        <v/>
      </c>
      <c r="U2850" s="53" t="str">
        <f>IF(S2850="","",COUNTIF($S$7:S2850,"該当２"))</f>
        <v/>
      </c>
      <c r="V2850" s="56" t="str">
        <f t="shared" si="492"/>
        <v/>
      </c>
      <c r="W2850" s="81" t="str">
        <f t="shared" si="493"/>
        <v/>
      </c>
      <c r="X2850" s="53" t="str">
        <f>IF(V2850="","",COUNTIF($V$7:V2850,"該当３"))</f>
        <v/>
      </c>
    </row>
    <row r="2851" spans="1:24">
      <c r="A2851" s="4">
        <v>2021705010</v>
      </c>
      <c r="B2851" s="237">
        <v>20</v>
      </c>
      <c r="C2851" s="238">
        <v>217</v>
      </c>
      <c r="D2851" s="239">
        <v>5</v>
      </c>
      <c r="E2851" s="238">
        <v>10</v>
      </c>
      <c r="F2851" s="7" t="s">
        <v>511</v>
      </c>
      <c r="G2851" s="7" t="s">
        <v>2686</v>
      </c>
      <c r="H2851" s="7" t="s">
        <v>2712</v>
      </c>
      <c r="I2851" s="7" t="s">
        <v>2720</v>
      </c>
      <c r="K2851" s="52" t="str">
        <f t="shared" si="494"/>
        <v/>
      </c>
      <c r="L2851" s="81" t="str">
        <f t="shared" si="495"/>
        <v/>
      </c>
      <c r="M2851" s="53" t="str">
        <f>IF(K2851="","",COUNTIF($K$7:K2851,"ﾘｽﾄ１"))</f>
        <v/>
      </c>
      <c r="N2851" s="53" t="str">
        <f t="shared" si="496"/>
        <v/>
      </c>
      <c r="O2851" s="54" t="str">
        <f t="shared" si="497"/>
        <v/>
      </c>
      <c r="P2851" s="53" t="str">
        <f t="shared" si="488"/>
        <v/>
      </c>
      <c r="Q2851" s="52" t="str">
        <f t="shared" si="489"/>
        <v/>
      </c>
      <c r="R2851" s="55" t="str">
        <f t="shared" si="490"/>
        <v/>
      </c>
      <c r="S2851" s="52" t="str">
        <f t="shared" si="498"/>
        <v/>
      </c>
      <c r="T2851" s="81" t="str">
        <f t="shared" si="491"/>
        <v/>
      </c>
      <c r="U2851" s="53" t="str">
        <f>IF(S2851="","",COUNTIF($S$7:S2851,"該当２"))</f>
        <v/>
      </c>
      <c r="V2851" s="56" t="str">
        <f t="shared" si="492"/>
        <v/>
      </c>
      <c r="W2851" s="81" t="str">
        <f t="shared" si="493"/>
        <v/>
      </c>
      <c r="X2851" s="53" t="str">
        <f>IF(V2851="","",COUNTIF($V$7:V2851,"該当３"))</f>
        <v/>
      </c>
    </row>
    <row r="2852" spans="1:24">
      <c r="A2852" s="4">
        <v>2021705011</v>
      </c>
      <c r="B2852" s="237">
        <v>20</v>
      </c>
      <c r="C2852" s="238">
        <v>217</v>
      </c>
      <c r="D2852" s="239">
        <v>5</v>
      </c>
      <c r="E2852" s="238">
        <v>11</v>
      </c>
      <c r="F2852" s="7" t="s">
        <v>511</v>
      </c>
      <c r="G2852" s="7" t="s">
        <v>2686</v>
      </c>
      <c r="H2852" s="7" t="s">
        <v>2712</v>
      </c>
      <c r="I2852" s="7" t="s">
        <v>2721</v>
      </c>
      <c r="K2852" s="52" t="str">
        <f t="shared" si="494"/>
        <v/>
      </c>
      <c r="L2852" s="81" t="str">
        <f t="shared" si="495"/>
        <v/>
      </c>
      <c r="M2852" s="53" t="str">
        <f>IF(K2852="","",COUNTIF($K$7:K2852,"ﾘｽﾄ１"))</f>
        <v/>
      </c>
      <c r="N2852" s="53" t="str">
        <f t="shared" si="496"/>
        <v/>
      </c>
      <c r="O2852" s="54" t="str">
        <f t="shared" si="497"/>
        <v/>
      </c>
      <c r="P2852" s="53" t="str">
        <f t="shared" si="488"/>
        <v/>
      </c>
      <c r="Q2852" s="52" t="str">
        <f t="shared" si="489"/>
        <v/>
      </c>
      <c r="R2852" s="55" t="str">
        <f t="shared" si="490"/>
        <v/>
      </c>
      <c r="S2852" s="52" t="str">
        <f t="shared" si="498"/>
        <v/>
      </c>
      <c r="T2852" s="81" t="str">
        <f t="shared" si="491"/>
        <v/>
      </c>
      <c r="U2852" s="53" t="str">
        <f>IF(S2852="","",COUNTIF($S$7:S2852,"該当２"))</f>
        <v/>
      </c>
      <c r="V2852" s="56" t="str">
        <f t="shared" si="492"/>
        <v/>
      </c>
      <c r="W2852" s="81" t="str">
        <f t="shared" si="493"/>
        <v/>
      </c>
      <c r="X2852" s="53" t="str">
        <f>IF(V2852="","",COUNTIF($V$7:V2852,"該当３"))</f>
        <v/>
      </c>
    </row>
    <row r="2853" spans="1:24">
      <c r="A2853" s="4">
        <v>2021705012</v>
      </c>
      <c r="B2853" s="237">
        <v>20</v>
      </c>
      <c r="C2853" s="238">
        <v>217</v>
      </c>
      <c r="D2853" s="239">
        <v>5</v>
      </c>
      <c r="E2853" s="238">
        <v>12</v>
      </c>
      <c r="F2853" s="7" t="s">
        <v>511</v>
      </c>
      <c r="G2853" s="7" t="s">
        <v>2686</v>
      </c>
      <c r="H2853" s="7" t="s">
        <v>2712</v>
      </c>
      <c r="I2853" s="7" t="s">
        <v>2722</v>
      </c>
      <c r="K2853" s="52" t="str">
        <f t="shared" si="494"/>
        <v/>
      </c>
      <c r="L2853" s="81" t="str">
        <f t="shared" si="495"/>
        <v/>
      </c>
      <c r="M2853" s="53" t="str">
        <f>IF(K2853="","",COUNTIF($K$7:K2853,"ﾘｽﾄ１"))</f>
        <v/>
      </c>
      <c r="N2853" s="53" t="str">
        <f t="shared" si="496"/>
        <v/>
      </c>
      <c r="O2853" s="54" t="str">
        <f t="shared" si="497"/>
        <v/>
      </c>
      <c r="P2853" s="53" t="str">
        <f t="shared" si="488"/>
        <v/>
      </c>
      <c r="Q2853" s="52" t="str">
        <f t="shared" si="489"/>
        <v/>
      </c>
      <c r="R2853" s="55" t="str">
        <f t="shared" si="490"/>
        <v/>
      </c>
      <c r="S2853" s="52" t="str">
        <f t="shared" si="498"/>
        <v/>
      </c>
      <c r="T2853" s="81" t="str">
        <f t="shared" si="491"/>
        <v/>
      </c>
      <c r="U2853" s="53" t="str">
        <f>IF(S2853="","",COUNTIF($S$7:S2853,"該当２"))</f>
        <v/>
      </c>
      <c r="V2853" s="56" t="str">
        <f t="shared" si="492"/>
        <v/>
      </c>
      <c r="W2853" s="81" t="str">
        <f t="shared" si="493"/>
        <v/>
      </c>
      <c r="X2853" s="53" t="str">
        <f>IF(V2853="","",COUNTIF($V$7:V2853,"該当３"))</f>
        <v/>
      </c>
    </row>
    <row r="2854" spans="1:24">
      <c r="A2854" s="4">
        <v>2021706000</v>
      </c>
      <c r="B2854" s="237">
        <v>20</v>
      </c>
      <c r="C2854" s="238">
        <v>217</v>
      </c>
      <c r="D2854" s="239">
        <v>6</v>
      </c>
      <c r="E2854" s="238">
        <v>0</v>
      </c>
      <c r="F2854" s="7" t="s">
        <v>511</v>
      </c>
      <c r="G2854" s="7" t="s">
        <v>2686</v>
      </c>
      <c r="H2854" s="7" t="s">
        <v>2723</v>
      </c>
      <c r="K2854" s="52" t="str">
        <f t="shared" si="494"/>
        <v/>
      </c>
      <c r="L2854" s="81" t="str">
        <f t="shared" si="495"/>
        <v/>
      </c>
      <c r="M2854" s="53" t="str">
        <f>IF(K2854="","",COUNTIF($K$7:K2854,"ﾘｽﾄ１"))</f>
        <v/>
      </c>
      <c r="N2854" s="53" t="str">
        <f t="shared" si="496"/>
        <v/>
      </c>
      <c r="O2854" s="54" t="str">
        <f t="shared" si="497"/>
        <v/>
      </c>
      <c r="P2854" s="53" t="str">
        <f t="shared" si="488"/>
        <v/>
      </c>
      <c r="Q2854" s="52" t="str">
        <f t="shared" si="489"/>
        <v/>
      </c>
      <c r="R2854" s="55" t="str">
        <f t="shared" si="490"/>
        <v/>
      </c>
      <c r="S2854" s="52" t="str">
        <f t="shared" si="498"/>
        <v/>
      </c>
      <c r="T2854" s="81" t="str">
        <f t="shared" si="491"/>
        <v/>
      </c>
      <c r="U2854" s="53" t="str">
        <f>IF(S2854="","",COUNTIF($S$7:S2854,"該当２"))</f>
        <v/>
      </c>
      <c r="V2854" s="56" t="str">
        <f t="shared" si="492"/>
        <v/>
      </c>
      <c r="W2854" s="81" t="str">
        <f t="shared" si="493"/>
        <v/>
      </c>
      <c r="X2854" s="53" t="str">
        <f>IF(V2854="","",COUNTIF($V$7:V2854,"該当３"))</f>
        <v/>
      </c>
    </row>
    <row r="2855" spans="1:24">
      <c r="A2855" s="4">
        <v>2021706001</v>
      </c>
      <c r="B2855" s="237">
        <v>20</v>
      </c>
      <c r="C2855" s="238">
        <v>217</v>
      </c>
      <c r="D2855" s="239">
        <v>6</v>
      </c>
      <c r="E2855" s="238">
        <v>1</v>
      </c>
      <c r="F2855" s="7" t="s">
        <v>511</v>
      </c>
      <c r="G2855" s="7" t="s">
        <v>2686</v>
      </c>
      <c r="H2855" s="7" t="s">
        <v>2723</v>
      </c>
      <c r="I2855" s="7" t="s">
        <v>2724</v>
      </c>
      <c r="K2855" s="52" t="str">
        <f t="shared" si="494"/>
        <v/>
      </c>
      <c r="L2855" s="81" t="str">
        <f t="shared" si="495"/>
        <v/>
      </c>
      <c r="M2855" s="53" t="str">
        <f>IF(K2855="","",COUNTIF($K$7:K2855,"ﾘｽﾄ１"))</f>
        <v/>
      </c>
      <c r="N2855" s="53" t="str">
        <f t="shared" si="496"/>
        <v/>
      </c>
      <c r="O2855" s="54" t="str">
        <f t="shared" si="497"/>
        <v/>
      </c>
      <c r="P2855" s="53" t="str">
        <f t="shared" si="488"/>
        <v/>
      </c>
      <c r="Q2855" s="52" t="str">
        <f t="shared" si="489"/>
        <v/>
      </c>
      <c r="R2855" s="55" t="str">
        <f t="shared" si="490"/>
        <v/>
      </c>
      <c r="S2855" s="52" t="str">
        <f t="shared" si="498"/>
        <v/>
      </c>
      <c r="T2855" s="81" t="str">
        <f t="shared" si="491"/>
        <v/>
      </c>
      <c r="U2855" s="53" t="str">
        <f>IF(S2855="","",COUNTIF($S$7:S2855,"該当２"))</f>
        <v/>
      </c>
      <c r="V2855" s="56" t="str">
        <f t="shared" si="492"/>
        <v/>
      </c>
      <c r="W2855" s="81" t="str">
        <f t="shared" si="493"/>
        <v/>
      </c>
      <c r="X2855" s="53" t="str">
        <f>IF(V2855="","",COUNTIF($V$7:V2855,"該当３"))</f>
        <v/>
      </c>
    </row>
    <row r="2856" spans="1:24">
      <c r="A2856" s="4">
        <v>2021706002</v>
      </c>
      <c r="B2856" s="237">
        <v>20</v>
      </c>
      <c r="C2856" s="238">
        <v>217</v>
      </c>
      <c r="D2856" s="239">
        <v>6</v>
      </c>
      <c r="E2856" s="238">
        <v>2</v>
      </c>
      <c r="F2856" s="7" t="s">
        <v>511</v>
      </c>
      <c r="G2856" s="7" t="s">
        <v>2686</v>
      </c>
      <c r="H2856" s="7" t="s">
        <v>2723</v>
      </c>
      <c r="I2856" s="7" t="s">
        <v>270</v>
      </c>
      <c r="K2856" s="52" t="str">
        <f t="shared" si="494"/>
        <v/>
      </c>
      <c r="L2856" s="81" t="str">
        <f t="shared" si="495"/>
        <v/>
      </c>
      <c r="M2856" s="53" t="str">
        <f>IF(K2856="","",COUNTIF($K$7:K2856,"ﾘｽﾄ１"))</f>
        <v/>
      </c>
      <c r="N2856" s="53" t="str">
        <f t="shared" si="496"/>
        <v/>
      </c>
      <c r="O2856" s="54" t="str">
        <f t="shared" si="497"/>
        <v/>
      </c>
      <c r="P2856" s="53" t="str">
        <f t="shared" si="488"/>
        <v/>
      </c>
      <c r="Q2856" s="52" t="str">
        <f t="shared" si="489"/>
        <v/>
      </c>
      <c r="R2856" s="55" t="str">
        <f t="shared" si="490"/>
        <v/>
      </c>
      <c r="S2856" s="52" t="str">
        <f t="shared" si="498"/>
        <v/>
      </c>
      <c r="T2856" s="81" t="str">
        <f t="shared" si="491"/>
        <v/>
      </c>
      <c r="U2856" s="53" t="str">
        <f>IF(S2856="","",COUNTIF($S$7:S2856,"該当２"))</f>
        <v/>
      </c>
      <c r="V2856" s="56" t="str">
        <f t="shared" si="492"/>
        <v/>
      </c>
      <c r="W2856" s="81" t="str">
        <f t="shared" si="493"/>
        <v/>
      </c>
      <c r="X2856" s="53" t="str">
        <f>IF(V2856="","",COUNTIF($V$7:V2856,"該当３"))</f>
        <v/>
      </c>
    </row>
    <row r="2857" spans="1:24">
      <c r="A2857" s="4">
        <v>2021706003</v>
      </c>
      <c r="B2857" s="237">
        <v>20</v>
      </c>
      <c r="C2857" s="238">
        <v>217</v>
      </c>
      <c r="D2857" s="239">
        <v>6</v>
      </c>
      <c r="E2857" s="238">
        <v>3</v>
      </c>
      <c r="F2857" s="7" t="s">
        <v>511</v>
      </c>
      <c r="G2857" s="7" t="s">
        <v>2686</v>
      </c>
      <c r="H2857" s="7" t="s">
        <v>2723</v>
      </c>
      <c r="I2857" s="7" t="s">
        <v>2725</v>
      </c>
      <c r="K2857" s="52" t="str">
        <f t="shared" si="494"/>
        <v/>
      </c>
      <c r="L2857" s="81" t="str">
        <f t="shared" si="495"/>
        <v/>
      </c>
      <c r="M2857" s="53" t="str">
        <f>IF(K2857="","",COUNTIF($K$7:K2857,"ﾘｽﾄ１"))</f>
        <v/>
      </c>
      <c r="N2857" s="53" t="str">
        <f t="shared" si="496"/>
        <v/>
      </c>
      <c r="O2857" s="54" t="str">
        <f t="shared" si="497"/>
        <v/>
      </c>
      <c r="P2857" s="53" t="str">
        <f t="shared" si="488"/>
        <v/>
      </c>
      <c r="Q2857" s="52" t="str">
        <f t="shared" si="489"/>
        <v/>
      </c>
      <c r="R2857" s="55" t="str">
        <f t="shared" si="490"/>
        <v/>
      </c>
      <c r="S2857" s="52" t="str">
        <f t="shared" si="498"/>
        <v/>
      </c>
      <c r="T2857" s="81" t="str">
        <f t="shared" si="491"/>
        <v/>
      </c>
      <c r="U2857" s="53" t="str">
        <f>IF(S2857="","",COUNTIF($S$7:S2857,"該当２"))</f>
        <v/>
      </c>
      <c r="V2857" s="56" t="str">
        <f t="shared" si="492"/>
        <v/>
      </c>
      <c r="W2857" s="81" t="str">
        <f t="shared" si="493"/>
        <v/>
      </c>
      <c r="X2857" s="53" t="str">
        <f>IF(V2857="","",COUNTIF($V$7:V2857,"該当３"))</f>
        <v/>
      </c>
    </row>
    <row r="2858" spans="1:24">
      <c r="A2858" s="4">
        <v>2021706004</v>
      </c>
      <c r="B2858" s="237">
        <v>20</v>
      </c>
      <c r="C2858" s="238">
        <v>217</v>
      </c>
      <c r="D2858" s="239">
        <v>6</v>
      </c>
      <c r="E2858" s="238">
        <v>4</v>
      </c>
      <c r="F2858" s="7" t="s">
        <v>511</v>
      </c>
      <c r="G2858" s="7" t="s">
        <v>2686</v>
      </c>
      <c r="H2858" s="7" t="s">
        <v>2723</v>
      </c>
      <c r="I2858" s="7" t="s">
        <v>2726</v>
      </c>
      <c r="K2858" s="52" t="str">
        <f t="shared" si="494"/>
        <v/>
      </c>
      <c r="L2858" s="81" t="str">
        <f t="shared" si="495"/>
        <v/>
      </c>
      <c r="M2858" s="53" t="str">
        <f>IF(K2858="","",COUNTIF($K$7:K2858,"ﾘｽﾄ１"))</f>
        <v/>
      </c>
      <c r="N2858" s="53" t="str">
        <f t="shared" si="496"/>
        <v/>
      </c>
      <c r="O2858" s="54" t="str">
        <f t="shared" si="497"/>
        <v/>
      </c>
      <c r="P2858" s="53" t="str">
        <f t="shared" si="488"/>
        <v/>
      </c>
      <c r="Q2858" s="52" t="str">
        <f t="shared" si="489"/>
        <v/>
      </c>
      <c r="R2858" s="55" t="str">
        <f t="shared" si="490"/>
        <v/>
      </c>
      <c r="S2858" s="52" t="str">
        <f t="shared" si="498"/>
        <v/>
      </c>
      <c r="T2858" s="81" t="str">
        <f t="shared" si="491"/>
        <v/>
      </c>
      <c r="U2858" s="53" t="str">
        <f>IF(S2858="","",COUNTIF($S$7:S2858,"該当２"))</f>
        <v/>
      </c>
      <c r="V2858" s="56" t="str">
        <f t="shared" si="492"/>
        <v/>
      </c>
      <c r="W2858" s="81" t="str">
        <f t="shared" si="493"/>
        <v/>
      </c>
      <c r="X2858" s="53" t="str">
        <f>IF(V2858="","",COUNTIF($V$7:V2858,"該当３"))</f>
        <v/>
      </c>
    </row>
    <row r="2859" spans="1:24">
      <c r="A2859" s="4">
        <v>2021706005</v>
      </c>
      <c r="B2859" s="237">
        <v>20</v>
      </c>
      <c r="C2859" s="238">
        <v>217</v>
      </c>
      <c r="D2859" s="239">
        <v>6</v>
      </c>
      <c r="E2859" s="238">
        <v>5</v>
      </c>
      <c r="F2859" s="7" t="s">
        <v>511</v>
      </c>
      <c r="G2859" s="7" t="s">
        <v>2686</v>
      </c>
      <c r="H2859" s="7" t="s">
        <v>2723</v>
      </c>
      <c r="I2859" s="7" t="s">
        <v>350</v>
      </c>
      <c r="K2859" s="52" t="str">
        <f t="shared" si="494"/>
        <v/>
      </c>
      <c r="L2859" s="81" t="str">
        <f t="shared" si="495"/>
        <v/>
      </c>
      <c r="M2859" s="53" t="str">
        <f>IF(K2859="","",COUNTIF($K$7:K2859,"ﾘｽﾄ１"))</f>
        <v/>
      </c>
      <c r="N2859" s="53" t="str">
        <f t="shared" si="496"/>
        <v/>
      </c>
      <c r="O2859" s="54" t="str">
        <f t="shared" si="497"/>
        <v/>
      </c>
      <c r="P2859" s="53" t="str">
        <f t="shared" si="488"/>
        <v/>
      </c>
      <c r="Q2859" s="52" t="str">
        <f t="shared" si="489"/>
        <v/>
      </c>
      <c r="R2859" s="55" t="str">
        <f t="shared" si="490"/>
        <v/>
      </c>
      <c r="S2859" s="52" t="str">
        <f t="shared" si="498"/>
        <v/>
      </c>
      <c r="T2859" s="81" t="str">
        <f t="shared" si="491"/>
        <v/>
      </c>
      <c r="U2859" s="53" t="str">
        <f>IF(S2859="","",COUNTIF($S$7:S2859,"該当２"))</f>
        <v/>
      </c>
      <c r="V2859" s="56" t="str">
        <f t="shared" si="492"/>
        <v/>
      </c>
      <c r="W2859" s="81" t="str">
        <f t="shared" si="493"/>
        <v/>
      </c>
      <c r="X2859" s="53" t="str">
        <f>IF(V2859="","",COUNTIF($V$7:V2859,"該当３"))</f>
        <v/>
      </c>
    </row>
    <row r="2860" spans="1:24">
      <c r="A2860" s="4">
        <v>2021706006</v>
      </c>
      <c r="B2860" s="237">
        <v>20</v>
      </c>
      <c r="C2860" s="238">
        <v>217</v>
      </c>
      <c r="D2860" s="239">
        <v>6</v>
      </c>
      <c r="E2860" s="238">
        <v>6</v>
      </c>
      <c r="F2860" s="7" t="s">
        <v>511</v>
      </c>
      <c r="G2860" s="7" t="s">
        <v>2686</v>
      </c>
      <c r="H2860" s="7" t="s">
        <v>2723</v>
      </c>
      <c r="I2860" s="7" t="s">
        <v>2727</v>
      </c>
      <c r="K2860" s="52" t="str">
        <f t="shared" si="494"/>
        <v/>
      </c>
      <c r="L2860" s="81" t="str">
        <f t="shared" si="495"/>
        <v/>
      </c>
      <c r="M2860" s="53" t="str">
        <f>IF(K2860="","",COUNTIF($K$7:K2860,"ﾘｽﾄ１"))</f>
        <v/>
      </c>
      <c r="N2860" s="53" t="str">
        <f t="shared" si="496"/>
        <v/>
      </c>
      <c r="O2860" s="54" t="str">
        <f t="shared" si="497"/>
        <v/>
      </c>
      <c r="P2860" s="53" t="str">
        <f t="shared" si="488"/>
        <v/>
      </c>
      <c r="Q2860" s="52" t="str">
        <f t="shared" si="489"/>
        <v/>
      </c>
      <c r="R2860" s="55" t="str">
        <f t="shared" si="490"/>
        <v/>
      </c>
      <c r="S2860" s="52" t="str">
        <f t="shared" si="498"/>
        <v/>
      </c>
      <c r="T2860" s="81" t="str">
        <f t="shared" si="491"/>
        <v/>
      </c>
      <c r="U2860" s="53" t="str">
        <f>IF(S2860="","",COUNTIF($S$7:S2860,"該当２"))</f>
        <v/>
      </c>
      <c r="V2860" s="56" t="str">
        <f t="shared" si="492"/>
        <v/>
      </c>
      <c r="W2860" s="81" t="str">
        <f t="shared" si="493"/>
        <v/>
      </c>
      <c r="X2860" s="53" t="str">
        <f>IF(V2860="","",COUNTIF($V$7:V2860,"該当３"))</f>
        <v/>
      </c>
    </row>
    <row r="2861" spans="1:24">
      <c r="A2861" s="4">
        <v>2021706007</v>
      </c>
      <c r="B2861" s="237">
        <v>20</v>
      </c>
      <c r="C2861" s="238">
        <v>217</v>
      </c>
      <c r="D2861" s="239">
        <v>6</v>
      </c>
      <c r="E2861" s="238">
        <v>7</v>
      </c>
      <c r="F2861" s="7" t="s">
        <v>511</v>
      </c>
      <c r="G2861" s="7" t="s">
        <v>2686</v>
      </c>
      <c r="H2861" s="7" t="s">
        <v>2723</v>
      </c>
      <c r="I2861" s="7" t="s">
        <v>964</v>
      </c>
      <c r="K2861" s="52" t="str">
        <f t="shared" si="494"/>
        <v/>
      </c>
      <c r="L2861" s="81" t="str">
        <f t="shared" si="495"/>
        <v/>
      </c>
      <c r="M2861" s="53" t="str">
        <f>IF(K2861="","",COUNTIF($K$7:K2861,"ﾘｽﾄ１"))</f>
        <v/>
      </c>
      <c r="N2861" s="53" t="str">
        <f t="shared" si="496"/>
        <v/>
      </c>
      <c r="O2861" s="54" t="str">
        <f t="shared" si="497"/>
        <v/>
      </c>
      <c r="P2861" s="53" t="str">
        <f t="shared" si="488"/>
        <v/>
      </c>
      <c r="Q2861" s="52" t="str">
        <f t="shared" si="489"/>
        <v/>
      </c>
      <c r="R2861" s="55" t="str">
        <f t="shared" si="490"/>
        <v/>
      </c>
      <c r="S2861" s="52" t="str">
        <f t="shared" si="498"/>
        <v/>
      </c>
      <c r="T2861" s="81" t="str">
        <f t="shared" si="491"/>
        <v/>
      </c>
      <c r="U2861" s="53" t="str">
        <f>IF(S2861="","",COUNTIF($S$7:S2861,"該当２"))</f>
        <v/>
      </c>
      <c r="V2861" s="56" t="str">
        <f t="shared" si="492"/>
        <v/>
      </c>
      <c r="W2861" s="81" t="str">
        <f t="shared" si="493"/>
        <v/>
      </c>
      <c r="X2861" s="53" t="str">
        <f>IF(V2861="","",COUNTIF($V$7:V2861,"該当３"))</f>
        <v/>
      </c>
    </row>
    <row r="2862" spans="1:24">
      <c r="A2862" s="4">
        <v>2021706008</v>
      </c>
      <c r="B2862" s="237">
        <v>20</v>
      </c>
      <c r="C2862" s="238">
        <v>217</v>
      </c>
      <c r="D2862" s="239">
        <v>6</v>
      </c>
      <c r="E2862" s="238">
        <v>8</v>
      </c>
      <c r="F2862" s="7" t="s">
        <v>511</v>
      </c>
      <c r="G2862" s="7" t="s">
        <v>2686</v>
      </c>
      <c r="H2862" s="7" t="s">
        <v>2723</v>
      </c>
      <c r="I2862" s="7" t="s">
        <v>2728</v>
      </c>
      <c r="K2862" s="52" t="str">
        <f t="shared" si="494"/>
        <v/>
      </c>
      <c r="L2862" s="81" t="str">
        <f t="shared" si="495"/>
        <v/>
      </c>
      <c r="M2862" s="53" t="str">
        <f>IF(K2862="","",COUNTIF($K$7:K2862,"ﾘｽﾄ１"))</f>
        <v/>
      </c>
      <c r="N2862" s="53" t="str">
        <f t="shared" si="496"/>
        <v/>
      </c>
      <c r="O2862" s="54" t="str">
        <f t="shared" si="497"/>
        <v/>
      </c>
      <c r="P2862" s="53" t="str">
        <f t="shared" si="488"/>
        <v/>
      </c>
      <c r="Q2862" s="52" t="str">
        <f t="shared" si="489"/>
        <v/>
      </c>
      <c r="R2862" s="55" t="str">
        <f t="shared" si="490"/>
        <v/>
      </c>
      <c r="S2862" s="52" t="str">
        <f t="shared" si="498"/>
        <v/>
      </c>
      <c r="T2862" s="81" t="str">
        <f t="shared" si="491"/>
        <v/>
      </c>
      <c r="U2862" s="53" t="str">
        <f>IF(S2862="","",COUNTIF($S$7:S2862,"該当２"))</f>
        <v/>
      </c>
      <c r="V2862" s="56" t="str">
        <f t="shared" si="492"/>
        <v/>
      </c>
      <c r="W2862" s="81" t="str">
        <f t="shared" si="493"/>
        <v/>
      </c>
      <c r="X2862" s="53" t="str">
        <f>IF(V2862="","",COUNTIF($V$7:V2862,"該当３"))</f>
        <v/>
      </c>
    </row>
    <row r="2863" spans="1:24">
      <c r="A2863" s="4">
        <v>2021707000</v>
      </c>
      <c r="B2863" s="237">
        <v>20</v>
      </c>
      <c r="C2863" s="238">
        <v>217</v>
      </c>
      <c r="D2863" s="239">
        <v>7</v>
      </c>
      <c r="E2863" s="238">
        <v>0</v>
      </c>
      <c r="F2863" s="7" t="s">
        <v>511</v>
      </c>
      <c r="G2863" s="7" t="s">
        <v>2686</v>
      </c>
      <c r="H2863" s="7" t="s">
        <v>2729</v>
      </c>
      <c r="K2863" s="52" t="str">
        <f t="shared" si="494"/>
        <v/>
      </c>
      <c r="L2863" s="81" t="str">
        <f t="shared" si="495"/>
        <v/>
      </c>
      <c r="M2863" s="53" t="str">
        <f>IF(K2863="","",COUNTIF($K$7:K2863,"ﾘｽﾄ１"))</f>
        <v/>
      </c>
      <c r="N2863" s="53" t="str">
        <f t="shared" si="496"/>
        <v/>
      </c>
      <c r="O2863" s="54" t="str">
        <f t="shared" si="497"/>
        <v/>
      </c>
      <c r="P2863" s="53" t="str">
        <f t="shared" si="488"/>
        <v/>
      </c>
      <c r="Q2863" s="52" t="str">
        <f t="shared" si="489"/>
        <v/>
      </c>
      <c r="R2863" s="55" t="str">
        <f t="shared" si="490"/>
        <v/>
      </c>
      <c r="S2863" s="52" t="str">
        <f t="shared" si="498"/>
        <v/>
      </c>
      <c r="T2863" s="81" t="str">
        <f t="shared" si="491"/>
        <v/>
      </c>
      <c r="U2863" s="53" t="str">
        <f>IF(S2863="","",COUNTIF($S$7:S2863,"該当２"))</f>
        <v/>
      </c>
      <c r="V2863" s="56" t="str">
        <f t="shared" si="492"/>
        <v/>
      </c>
      <c r="W2863" s="81" t="str">
        <f t="shared" si="493"/>
        <v/>
      </c>
      <c r="X2863" s="53" t="str">
        <f>IF(V2863="","",COUNTIF($V$7:V2863,"該当３"))</f>
        <v/>
      </c>
    </row>
    <row r="2864" spans="1:24">
      <c r="A2864" s="4">
        <v>2021707001</v>
      </c>
      <c r="B2864" s="237">
        <v>20</v>
      </c>
      <c r="C2864" s="238">
        <v>217</v>
      </c>
      <c r="D2864" s="239">
        <v>7</v>
      </c>
      <c r="E2864" s="238">
        <v>1</v>
      </c>
      <c r="F2864" s="7" t="s">
        <v>511</v>
      </c>
      <c r="G2864" s="7" t="s">
        <v>2686</v>
      </c>
      <c r="H2864" s="7" t="s">
        <v>2729</v>
      </c>
      <c r="I2864" s="7" t="s">
        <v>2730</v>
      </c>
      <c r="K2864" s="52" t="str">
        <f t="shared" si="494"/>
        <v/>
      </c>
      <c r="L2864" s="81" t="str">
        <f t="shared" si="495"/>
        <v/>
      </c>
      <c r="M2864" s="53" t="str">
        <f>IF(K2864="","",COUNTIF($K$7:K2864,"ﾘｽﾄ１"))</f>
        <v/>
      </c>
      <c r="N2864" s="53" t="str">
        <f t="shared" si="496"/>
        <v/>
      </c>
      <c r="O2864" s="54" t="str">
        <f t="shared" si="497"/>
        <v/>
      </c>
      <c r="P2864" s="53" t="str">
        <f t="shared" si="488"/>
        <v/>
      </c>
      <c r="Q2864" s="52" t="str">
        <f t="shared" si="489"/>
        <v/>
      </c>
      <c r="R2864" s="55" t="str">
        <f t="shared" si="490"/>
        <v/>
      </c>
      <c r="S2864" s="52" t="str">
        <f t="shared" si="498"/>
        <v/>
      </c>
      <c r="T2864" s="81" t="str">
        <f t="shared" si="491"/>
        <v/>
      </c>
      <c r="U2864" s="53" t="str">
        <f>IF(S2864="","",COUNTIF($S$7:S2864,"該当２"))</f>
        <v/>
      </c>
      <c r="V2864" s="56" t="str">
        <f t="shared" si="492"/>
        <v/>
      </c>
      <c r="W2864" s="81" t="str">
        <f t="shared" si="493"/>
        <v/>
      </c>
      <c r="X2864" s="53" t="str">
        <f>IF(V2864="","",COUNTIF($V$7:V2864,"該当３"))</f>
        <v/>
      </c>
    </row>
    <row r="2865" spans="1:24">
      <c r="A2865" s="4">
        <v>2021707002</v>
      </c>
      <c r="B2865" s="237">
        <v>20</v>
      </c>
      <c r="C2865" s="238">
        <v>217</v>
      </c>
      <c r="D2865" s="239">
        <v>7</v>
      </c>
      <c r="E2865" s="238">
        <v>2</v>
      </c>
      <c r="F2865" s="7" t="s">
        <v>511</v>
      </c>
      <c r="G2865" s="7" t="s">
        <v>2686</v>
      </c>
      <c r="H2865" s="7" t="s">
        <v>2729</v>
      </c>
      <c r="I2865" s="7" t="s">
        <v>2731</v>
      </c>
      <c r="K2865" s="52" t="str">
        <f t="shared" si="494"/>
        <v/>
      </c>
      <c r="L2865" s="81" t="str">
        <f t="shared" si="495"/>
        <v/>
      </c>
      <c r="M2865" s="53" t="str">
        <f>IF(K2865="","",COUNTIF($K$7:K2865,"ﾘｽﾄ１"))</f>
        <v/>
      </c>
      <c r="N2865" s="53" t="str">
        <f t="shared" si="496"/>
        <v/>
      </c>
      <c r="O2865" s="54" t="str">
        <f t="shared" si="497"/>
        <v/>
      </c>
      <c r="P2865" s="53" t="str">
        <f t="shared" si="488"/>
        <v/>
      </c>
      <c r="Q2865" s="52" t="str">
        <f t="shared" si="489"/>
        <v/>
      </c>
      <c r="R2865" s="55" t="str">
        <f t="shared" si="490"/>
        <v/>
      </c>
      <c r="S2865" s="52" t="str">
        <f t="shared" si="498"/>
        <v/>
      </c>
      <c r="T2865" s="81" t="str">
        <f t="shared" si="491"/>
        <v/>
      </c>
      <c r="U2865" s="53" t="str">
        <f>IF(S2865="","",COUNTIF($S$7:S2865,"該当２"))</f>
        <v/>
      </c>
      <c r="V2865" s="56" t="str">
        <f t="shared" si="492"/>
        <v/>
      </c>
      <c r="W2865" s="81" t="str">
        <f t="shared" si="493"/>
        <v/>
      </c>
      <c r="X2865" s="53" t="str">
        <f>IF(V2865="","",COUNTIF($V$7:V2865,"該当３"))</f>
        <v/>
      </c>
    </row>
    <row r="2866" spans="1:24">
      <c r="A2866" s="4">
        <v>2021707003</v>
      </c>
      <c r="B2866" s="237">
        <v>20</v>
      </c>
      <c r="C2866" s="238">
        <v>217</v>
      </c>
      <c r="D2866" s="239">
        <v>7</v>
      </c>
      <c r="E2866" s="238">
        <v>3</v>
      </c>
      <c r="F2866" s="7" t="s">
        <v>511</v>
      </c>
      <c r="G2866" s="7" t="s">
        <v>2686</v>
      </c>
      <c r="H2866" s="7" t="s">
        <v>2729</v>
      </c>
      <c r="I2866" s="7" t="s">
        <v>2732</v>
      </c>
      <c r="K2866" s="52" t="str">
        <f t="shared" si="494"/>
        <v/>
      </c>
      <c r="L2866" s="81" t="str">
        <f t="shared" si="495"/>
        <v/>
      </c>
      <c r="M2866" s="53" t="str">
        <f>IF(K2866="","",COUNTIF($K$7:K2866,"ﾘｽﾄ１"))</f>
        <v/>
      </c>
      <c r="N2866" s="53" t="str">
        <f t="shared" si="496"/>
        <v/>
      </c>
      <c r="O2866" s="54" t="str">
        <f t="shared" si="497"/>
        <v/>
      </c>
      <c r="P2866" s="53" t="str">
        <f t="shared" si="488"/>
        <v/>
      </c>
      <c r="Q2866" s="52" t="str">
        <f t="shared" si="489"/>
        <v/>
      </c>
      <c r="R2866" s="55" t="str">
        <f t="shared" si="490"/>
        <v/>
      </c>
      <c r="S2866" s="52" t="str">
        <f t="shared" si="498"/>
        <v/>
      </c>
      <c r="T2866" s="81" t="str">
        <f t="shared" si="491"/>
        <v/>
      </c>
      <c r="U2866" s="53" t="str">
        <f>IF(S2866="","",COUNTIF($S$7:S2866,"該当２"))</f>
        <v/>
      </c>
      <c r="V2866" s="56" t="str">
        <f t="shared" si="492"/>
        <v/>
      </c>
      <c r="W2866" s="81" t="str">
        <f t="shared" si="493"/>
        <v/>
      </c>
      <c r="X2866" s="53" t="str">
        <f>IF(V2866="","",COUNTIF($V$7:V2866,"該当３"))</f>
        <v/>
      </c>
    </row>
    <row r="2867" spans="1:24">
      <c r="A2867" s="4">
        <v>2021707004</v>
      </c>
      <c r="B2867" s="237">
        <v>20</v>
      </c>
      <c r="C2867" s="238">
        <v>217</v>
      </c>
      <c r="D2867" s="239">
        <v>7</v>
      </c>
      <c r="E2867" s="238">
        <v>4</v>
      </c>
      <c r="F2867" s="7" t="s">
        <v>511</v>
      </c>
      <c r="G2867" s="7" t="s">
        <v>2686</v>
      </c>
      <c r="H2867" s="7" t="s">
        <v>2729</v>
      </c>
      <c r="I2867" s="7" t="s">
        <v>2733</v>
      </c>
      <c r="K2867" s="52" t="str">
        <f t="shared" si="494"/>
        <v/>
      </c>
      <c r="L2867" s="81" t="str">
        <f t="shared" si="495"/>
        <v/>
      </c>
      <c r="M2867" s="53" t="str">
        <f>IF(K2867="","",COUNTIF($K$7:K2867,"ﾘｽﾄ１"))</f>
        <v/>
      </c>
      <c r="N2867" s="53" t="str">
        <f t="shared" si="496"/>
        <v/>
      </c>
      <c r="O2867" s="54" t="str">
        <f t="shared" si="497"/>
        <v/>
      </c>
      <c r="P2867" s="53" t="str">
        <f t="shared" si="488"/>
        <v/>
      </c>
      <c r="Q2867" s="52" t="str">
        <f t="shared" si="489"/>
        <v/>
      </c>
      <c r="R2867" s="55" t="str">
        <f t="shared" si="490"/>
        <v/>
      </c>
      <c r="S2867" s="52" t="str">
        <f t="shared" si="498"/>
        <v/>
      </c>
      <c r="T2867" s="81" t="str">
        <f t="shared" si="491"/>
        <v/>
      </c>
      <c r="U2867" s="53" t="str">
        <f>IF(S2867="","",COUNTIF($S$7:S2867,"該当２"))</f>
        <v/>
      </c>
      <c r="V2867" s="56" t="str">
        <f t="shared" si="492"/>
        <v/>
      </c>
      <c r="W2867" s="81" t="str">
        <f t="shared" si="493"/>
        <v/>
      </c>
      <c r="X2867" s="53" t="str">
        <f>IF(V2867="","",COUNTIF($V$7:V2867,"該当３"))</f>
        <v/>
      </c>
    </row>
    <row r="2868" spans="1:24">
      <c r="A2868" s="4">
        <v>2021707005</v>
      </c>
      <c r="B2868" s="237">
        <v>20</v>
      </c>
      <c r="C2868" s="238">
        <v>217</v>
      </c>
      <c r="D2868" s="239">
        <v>7</v>
      </c>
      <c r="E2868" s="238">
        <v>5</v>
      </c>
      <c r="F2868" s="7" t="s">
        <v>511</v>
      </c>
      <c r="G2868" s="7" t="s">
        <v>2686</v>
      </c>
      <c r="H2868" s="7" t="s">
        <v>2729</v>
      </c>
      <c r="I2868" s="7" t="s">
        <v>2734</v>
      </c>
      <c r="K2868" s="52" t="str">
        <f t="shared" si="494"/>
        <v/>
      </c>
      <c r="L2868" s="81" t="str">
        <f t="shared" si="495"/>
        <v/>
      </c>
      <c r="M2868" s="53" t="str">
        <f>IF(K2868="","",COUNTIF($K$7:K2868,"ﾘｽﾄ１"))</f>
        <v/>
      </c>
      <c r="N2868" s="53" t="str">
        <f t="shared" si="496"/>
        <v/>
      </c>
      <c r="O2868" s="54" t="str">
        <f t="shared" si="497"/>
        <v/>
      </c>
      <c r="P2868" s="53" t="str">
        <f t="shared" si="488"/>
        <v/>
      </c>
      <c r="Q2868" s="52" t="str">
        <f t="shared" si="489"/>
        <v/>
      </c>
      <c r="R2868" s="55" t="str">
        <f t="shared" si="490"/>
        <v/>
      </c>
      <c r="S2868" s="52" t="str">
        <f t="shared" si="498"/>
        <v/>
      </c>
      <c r="T2868" s="81" t="str">
        <f t="shared" si="491"/>
        <v/>
      </c>
      <c r="U2868" s="53" t="str">
        <f>IF(S2868="","",COUNTIF($S$7:S2868,"該当２"))</f>
        <v/>
      </c>
      <c r="V2868" s="56" t="str">
        <f t="shared" si="492"/>
        <v/>
      </c>
      <c r="W2868" s="81" t="str">
        <f t="shared" si="493"/>
        <v/>
      </c>
      <c r="X2868" s="53" t="str">
        <f>IF(V2868="","",COUNTIF($V$7:V2868,"該当３"))</f>
        <v/>
      </c>
    </row>
    <row r="2869" spans="1:24">
      <c r="A2869" s="4">
        <v>2021707006</v>
      </c>
      <c r="B2869" s="237">
        <v>20</v>
      </c>
      <c r="C2869" s="238">
        <v>217</v>
      </c>
      <c r="D2869" s="239">
        <v>7</v>
      </c>
      <c r="E2869" s="238">
        <v>6</v>
      </c>
      <c r="F2869" s="7" t="s">
        <v>511</v>
      </c>
      <c r="G2869" s="7" t="s">
        <v>2686</v>
      </c>
      <c r="H2869" s="7" t="s">
        <v>2729</v>
      </c>
      <c r="I2869" s="7" t="s">
        <v>1284</v>
      </c>
      <c r="K2869" s="52" t="str">
        <f t="shared" si="494"/>
        <v/>
      </c>
      <c r="L2869" s="81" t="str">
        <f t="shared" si="495"/>
        <v/>
      </c>
      <c r="M2869" s="53" t="str">
        <f>IF(K2869="","",COUNTIF($K$7:K2869,"ﾘｽﾄ１"))</f>
        <v/>
      </c>
      <c r="N2869" s="53" t="str">
        <f t="shared" si="496"/>
        <v/>
      </c>
      <c r="O2869" s="54" t="str">
        <f t="shared" si="497"/>
        <v/>
      </c>
      <c r="P2869" s="53" t="str">
        <f t="shared" si="488"/>
        <v/>
      </c>
      <c r="Q2869" s="52" t="str">
        <f t="shared" si="489"/>
        <v/>
      </c>
      <c r="R2869" s="55" t="str">
        <f t="shared" si="490"/>
        <v/>
      </c>
      <c r="S2869" s="52" t="str">
        <f t="shared" si="498"/>
        <v/>
      </c>
      <c r="T2869" s="81" t="str">
        <f t="shared" si="491"/>
        <v/>
      </c>
      <c r="U2869" s="53" t="str">
        <f>IF(S2869="","",COUNTIF($S$7:S2869,"該当２"))</f>
        <v/>
      </c>
      <c r="V2869" s="56" t="str">
        <f t="shared" si="492"/>
        <v/>
      </c>
      <c r="W2869" s="81" t="str">
        <f t="shared" si="493"/>
        <v/>
      </c>
      <c r="X2869" s="53" t="str">
        <f>IF(V2869="","",COUNTIF($V$7:V2869,"該当３"))</f>
        <v/>
      </c>
    </row>
    <row r="2870" spans="1:24">
      <c r="A2870" s="4">
        <v>2021707007</v>
      </c>
      <c r="B2870" s="237">
        <v>20</v>
      </c>
      <c r="C2870" s="238">
        <v>217</v>
      </c>
      <c r="D2870" s="239">
        <v>7</v>
      </c>
      <c r="E2870" s="238">
        <v>7</v>
      </c>
      <c r="F2870" s="7" t="s">
        <v>511</v>
      </c>
      <c r="G2870" s="7" t="s">
        <v>2686</v>
      </c>
      <c r="H2870" s="7" t="s">
        <v>2729</v>
      </c>
      <c r="I2870" s="7" t="s">
        <v>2735</v>
      </c>
      <c r="K2870" s="52" t="str">
        <f t="shared" si="494"/>
        <v/>
      </c>
      <c r="L2870" s="81" t="str">
        <f t="shared" si="495"/>
        <v/>
      </c>
      <c r="M2870" s="53" t="str">
        <f>IF(K2870="","",COUNTIF($K$7:K2870,"ﾘｽﾄ１"))</f>
        <v/>
      </c>
      <c r="N2870" s="53" t="str">
        <f t="shared" si="496"/>
        <v/>
      </c>
      <c r="O2870" s="54" t="str">
        <f t="shared" si="497"/>
        <v/>
      </c>
      <c r="P2870" s="53" t="str">
        <f t="shared" si="488"/>
        <v/>
      </c>
      <c r="Q2870" s="52" t="str">
        <f t="shared" si="489"/>
        <v/>
      </c>
      <c r="R2870" s="55" t="str">
        <f t="shared" si="490"/>
        <v/>
      </c>
      <c r="S2870" s="52" t="str">
        <f t="shared" si="498"/>
        <v/>
      </c>
      <c r="T2870" s="81" t="str">
        <f t="shared" si="491"/>
        <v/>
      </c>
      <c r="U2870" s="53" t="str">
        <f>IF(S2870="","",COUNTIF($S$7:S2870,"該当２"))</f>
        <v/>
      </c>
      <c r="V2870" s="56" t="str">
        <f t="shared" si="492"/>
        <v/>
      </c>
      <c r="W2870" s="81" t="str">
        <f t="shared" si="493"/>
        <v/>
      </c>
      <c r="X2870" s="53" t="str">
        <f>IF(V2870="","",COUNTIF($V$7:V2870,"該当３"))</f>
        <v/>
      </c>
    </row>
    <row r="2871" spans="1:24">
      <c r="A2871" s="4">
        <v>2021707008</v>
      </c>
      <c r="B2871" s="237">
        <v>20</v>
      </c>
      <c r="C2871" s="238">
        <v>217</v>
      </c>
      <c r="D2871" s="239">
        <v>7</v>
      </c>
      <c r="E2871" s="238">
        <v>8</v>
      </c>
      <c r="F2871" s="7" t="s">
        <v>511</v>
      </c>
      <c r="G2871" s="7" t="s">
        <v>2686</v>
      </c>
      <c r="H2871" s="7" t="s">
        <v>2729</v>
      </c>
      <c r="I2871" s="7" t="s">
        <v>2736</v>
      </c>
      <c r="K2871" s="52" t="str">
        <f t="shared" si="494"/>
        <v/>
      </c>
      <c r="L2871" s="81" t="str">
        <f t="shared" si="495"/>
        <v/>
      </c>
      <c r="M2871" s="53" t="str">
        <f>IF(K2871="","",COUNTIF($K$7:K2871,"ﾘｽﾄ１"))</f>
        <v/>
      </c>
      <c r="N2871" s="53" t="str">
        <f t="shared" si="496"/>
        <v/>
      </c>
      <c r="O2871" s="54" t="str">
        <f t="shared" si="497"/>
        <v/>
      </c>
      <c r="P2871" s="53" t="str">
        <f t="shared" si="488"/>
        <v/>
      </c>
      <c r="Q2871" s="52" t="str">
        <f t="shared" si="489"/>
        <v/>
      </c>
      <c r="R2871" s="55" t="str">
        <f t="shared" si="490"/>
        <v/>
      </c>
      <c r="S2871" s="52" t="str">
        <f t="shared" si="498"/>
        <v/>
      </c>
      <c r="T2871" s="81" t="str">
        <f t="shared" si="491"/>
        <v/>
      </c>
      <c r="U2871" s="53" t="str">
        <f>IF(S2871="","",COUNTIF($S$7:S2871,"該当２"))</f>
        <v/>
      </c>
      <c r="V2871" s="56" t="str">
        <f t="shared" si="492"/>
        <v/>
      </c>
      <c r="W2871" s="81" t="str">
        <f t="shared" si="493"/>
        <v/>
      </c>
      <c r="X2871" s="53" t="str">
        <f>IF(V2871="","",COUNTIF($V$7:V2871,"該当３"))</f>
        <v/>
      </c>
    </row>
    <row r="2872" spans="1:24">
      <c r="A2872" s="4">
        <v>2021707009</v>
      </c>
      <c r="B2872" s="237">
        <v>20</v>
      </c>
      <c r="C2872" s="238">
        <v>217</v>
      </c>
      <c r="D2872" s="239">
        <v>7</v>
      </c>
      <c r="E2872" s="238">
        <v>9</v>
      </c>
      <c r="F2872" s="7" t="s">
        <v>511</v>
      </c>
      <c r="G2872" s="7" t="s">
        <v>2686</v>
      </c>
      <c r="H2872" s="7" t="s">
        <v>2729</v>
      </c>
      <c r="I2872" s="7" t="s">
        <v>2737</v>
      </c>
      <c r="K2872" s="52" t="str">
        <f t="shared" si="494"/>
        <v/>
      </c>
      <c r="L2872" s="81" t="str">
        <f t="shared" si="495"/>
        <v/>
      </c>
      <c r="M2872" s="53" t="str">
        <f>IF(K2872="","",COUNTIF($K$7:K2872,"ﾘｽﾄ１"))</f>
        <v/>
      </c>
      <c r="N2872" s="53" t="str">
        <f t="shared" si="496"/>
        <v/>
      </c>
      <c r="O2872" s="54" t="str">
        <f t="shared" si="497"/>
        <v/>
      </c>
      <c r="P2872" s="53" t="str">
        <f t="shared" si="488"/>
        <v/>
      </c>
      <c r="Q2872" s="52" t="str">
        <f t="shared" si="489"/>
        <v/>
      </c>
      <c r="R2872" s="55" t="str">
        <f t="shared" si="490"/>
        <v/>
      </c>
      <c r="S2872" s="52" t="str">
        <f t="shared" si="498"/>
        <v/>
      </c>
      <c r="T2872" s="81" t="str">
        <f t="shared" si="491"/>
        <v/>
      </c>
      <c r="U2872" s="53" t="str">
        <f>IF(S2872="","",COUNTIF($S$7:S2872,"該当２"))</f>
        <v/>
      </c>
      <c r="V2872" s="56" t="str">
        <f t="shared" si="492"/>
        <v/>
      </c>
      <c r="W2872" s="81" t="str">
        <f t="shared" si="493"/>
        <v/>
      </c>
      <c r="X2872" s="53" t="str">
        <f>IF(V2872="","",COUNTIF($V$7:V2872,"該当３"))</f>
        <v/>
      </c>
    </row>
    <row r="2873" spans="1:24">
      <c r="A2873" s="4">
        <v>2021707010</v>
      </c>
      <c r="B2873" s="237">
        <v>20</v>
      </c>
      <c r="C2873" s="238">
        <v>217</v>
      </c>
      <c r="D2873" s="239">
        <v>7</v>
      </c>
      <c r="E2873" s="238">
        <v>10</v>
      </c>
      <c r="F2873" s="7" t="s">
        <v>511</v>
      </c>
      <c r="G2873" s="7" t="s">
        <v>2686</v>
      </c>
      <c r="H2873" s="7" t="s">
        <v>2729</v>
      </c>
      <c r="I2873" s="7" t="s">
        <v>2738</v>
      </c>
      <c r="K2873" s="52" t="str">
        <f t="shared" si="494"/>
        <v/>
      </c>
      <c r="L2873" s="81" t="str">
        <f t="shared" si="495"/>
        <v/>
      </c>
      <c r="M2873" s="53" t="str">
        <f>IF(K2873="","",COUNTIF($K$7:K2873,"ﾘｽﾄ１"))</f>
        <v/>
      </c>
      <c r="N2873" s="53" t="str">
        <f t="shared" si="496"/>
        <v/>
      </c>
      <c r="O2873" s="54" t="str">
        <f t="shared" si="497"/>
        <v/>
      </c>
      <c r="P2873" s="53" t="str">
        <f t="shared" si="488"/>
        <v/>
      </c>
      <c r="Q2873" s="52" t="str">
        <f t="shared" si="489"/>
        <v/>
      </c>
      <c r="R2873" s="55" t="str">
        <f t="shared" si="490"/>
        <v/>
      </c>
      <c r="S2873" s="52" t="str">
        <f t="shared" si="498"/>
        <v/>
      </c>
      <c r="T2873" s="81" t="str">
        <f t="shared" si="491"/>
        <v/>
      </c>
      <c r="U2873" s="53" t="str">
        <f>IF(S2873="","",COUNTIF($S$7:S2873,"該当２"))</f>
        <v/>
      </c>
      <c r="V2873" s="56" t="str">
        <f t="shared" si="492"/>
        <v/>
      </c>
      <c r="W2873" s="81" t="str">
        <f t="shared" si="493"/>
        <v/>
      </c>
      <c r="X2873" s="53" t="str">
        <f>IF(V2873="","",COUNTIF($V$7:V2873,"該当３"))</f>
        <v/>
      </c>
    </row>
    <row r="2874" spans="1:24">
      <c r="A2874" s="4">
        <v>2021707011</v>
      </c>
      <c r="B2874" s="237">
        <v>20</v>
      </c>
      <c r="C2874" s="238">
        <v>217</v>
      </c>
      <c r="D2874" s="239">
        <v>7</v>
      </c>
      <c r="E2874" s="238">
        <v>11</v>
      </c>
      <c r="F2874" s="7" t="s">
        <v>511</v>
      </c>
      <c r="G2874" s="7" t="s">
        <v>2686</v>
      </c>
      <c r="H2874" s="7" t="s">
        <v>2729</v>
      </c>
      <c r="I2874" s="7" t="s">
        <v>2739</v>
      </c>
      <c r="K2874" s="52" t="str">
        <f t="shared" si="494"/>
        <v/>
      </c>
      <c r="L2874" s="81" t="str">
        <f t="shared" si="495"/>
        <v/>
      </c>
      <c r="M2874" s="53" t="str">
        <f>IF(K2874="","",COUNTIF($K$7:K2874,"ﾘｽﾄ１"))</f>
        <v/>
      </c>
      <c r="N2874" s="53" t="str">
        <f t="shared" si="496"/>
        <v/>
      </c>
      <c r="O2874" s="54" t="str">
        <f t="shared" si="497"/>
        <v/>
      </c>
      <c r="P2874" s="53" t="str">
        <f t="shared" si="488"/>
        <v/>
      </c>
      <c r="Q2874" s="52" t="str">
        <f t="shared" si="489"/>
        <v/>
      </c>
      <c r="R2874" s="55" t="str">
        <f t="shared" si="490"/>
        <v/>
      </c>
      <c r="S2874" s="52" t="str">
        <f t="shared" si="498"/>
        <v/>
      </c>
      <c r="T2874" s="81" t="str">
        <f t="shared" si="491"/>
        <v/>
      </c>
      <c r="U2874" s="53" t="str">
        <f>IF(S2874="","",COUNTIF($S$7:S2874,"該当２"))</f>
        <v/>
      </c>
      <c r="V2874" s="56" t="str">
        <f t="shared" si="492"/>
        <v/>
      </c>
      <c r="W2874" s="81" t="str">
        <f t="shared" si="493"/>
        <v/>
      </c>
      <c r="X2874" s="53" t="str">
        <f>IF(V2874="","",COUNTIF($V$7:V2874,"該当３"))</f>
        <v/>
      </c>
    </row>
    <row r="2875" spans="1:24">
      <c r="A2875" s="4">
        <v>2021707012</v>
      </c>
      <c r="B2875" s="237">
        <v>20</v>
      </c>
      <c r="C2875" s="238">
        <v>217</v>
      </c>
      <c r="D2875" s="239">
        <v>7</v>
      </c>
      <c r="E2875" s="238">
        <v>12</v>
      </c>
      <c r="F2875" s="7" t="s">
        <v>511</v>
      </c>
      <c r="G2875" s="7" t="s">
        <v>2686</v>
      </c>
      <c r="H2875" s="7" t="s">
        <v>2729</v>
      </c>
      <c r="I2875" s="7" t="s">
        <v>2740</v>
      </c>
      <c r="K2875" s="52" t="str">
        <f t="shared" si="494"/>
        <v/>
      </c>
      <c r="L2875" s="81" t="str">
        <f t="shared" si="495"/>
        <v/>
      </c>
      <c r="M2875" s="53" t="str">
        <f>IF(K2875="","",COUNTIF($K$7:K2875,"ﾘｽﾄ１"))</f>
        <v/>
      </c>
      <c r="N2875" s="53" t="str">
        <f t="shared" si="496"/>
        <v/>
      </c>
      <c r="O2875" s="54" t="str">
        <f t="shared" si="497"/>
        <v/>
      </c>
      <c r="P2875" s="53" t="str">
        <f t="shared" si="488"/>
        <v/>
      </c>
      <c r="Q2875" s="52" t="str">
        <f t="shared" si="489"/>
        <v/>
      </c>
      <c r="R2875" s="55" t="str">
        <f t="shared" si="490"/>
        <v/>
      </c>
      <c r="S2875" s="52" t="str">
        <f t="shared" si="498"/>
        <v/>
      </c>
      <c r="T2875" s="81" t="str">
        <f t="shared" si="491"/>
        <v/>
      </c>
      <c r="U2875" s="53" t="str">
        <f>IF(S2875="","",COUNTIF($S$7:S2875,"該当２"))</f>
        <v/>
      </c>
      <c r="V2875" s="56" t="str">
        <f t="shared" si="492"/>
        <v/>
      </c>
      <c r="W2875" s="81" t="str">
        <f t="shared" si="493"/>
        <v/>
      </c>
      <c r="X2875" s="53" t="str">
        <f>IF(V2875="","",COUNTIF($V$7:V2875,"該当３"))</f>
        <v/>
      </c>
    </row>
    <row r="2876" spans="1:24">
      <c r="A2876" s="4">
        <v>2021707013</v>
      </c>
      <c r="B2876" s="237">
        <v>20</v>
      </c>
      <c r="C2876" s="238">
        <v>217</v>
      </c>
      <c r="D2876" s="239">
        <v>7</v>
      </c>
      <c r="E2876" s="238">
        <v>13</v>
      </c>
      <c r="F2876" s="7" t="s">
        <v>511</v>
      </c>
      <c r="G2876" s="7" t="s">
        <v>2686</v>
      </c>
      <c r="H2876" s="7" t="s">
        <v>2729</v>
      </c>
      <c r="I2876" s="7" t="s">
        <v>2741</v>
      </c>
      <c r="K2876" s="52" t="str">
        <f t="shared" si="494"/>
        <v/>
      </c>
      <c r="L2876" s="81" t="str">
        <f t="shared" si="495"/>
        <v/>
      </c>
      <c r="M2876" s="53" t="str">
        <f>IF(K2876="","",COUNTIF($K$7:K2876,"ﾘｽﾄ１"))</f>
        <v/>
      </c>
      <c r="N2876" s="53" t="str">
        <f t="shared" si="496"/>
        <v/>
      </c>
      <c r="O2876" s="54" t="str">
        <f t="shared" si="497"/>
        <v/>
      </c>
      <c r="P2876" s="53" t="str">
        <f t="shared" si="488"/>
        <v/>
      </c>
      <c r="Q2876" s="52" t="str">
        <f t="shared" si="489"/>
        <v/>
      </c>
      <c r="R2876" s="55" t="str">
        <f t="shared" si="490"/>
        <v/>
      </c>
      <c r="S2876" s="52" t="str">
        <f t="shared" si="498"/>
        <v/>
      </c>
      <c r="T2876" s="81" t="str">
        <f t="shared" si="491"/>
        <v/>
      </c>
      <c r="U2876" s="53" t="str">
        <f>IF(S2876="","",COUNTIF($S$7:S2876,"該当２"))</f>
        <v/>
      </c>
      <c r="V2876" s="56" t="str">
        <f t="shared" si="492"/>
        <v/>
      </c>
      <c r="W2876" s="81" t="str">
        <f t="shared" si="493"/>
        <v/>
      </c>
      <c r="X2876" s="53" t="str">
        <f>IF(V2876="","",COUNTIF($V$7:V2876,"該当３"))</f>
        <v/>
      </c>
    </row>
    <row r="2877" spans="1:24">
      <c r="A2877" s="4">
        <v>2021707014</v>
      </c>
      <c r="B2877" s="237">
        <v>20</v>
      </c>
      <c r="C2877" s="238">
        <v>217</v>
      </c>
      <c r="D2877" s="239">
        <v>7</v>
      </c>
      <c r="E2877" s="238">
        <v>14</v>
      </c>
      <c r="F2877" s="7" t="s">
        <v>511</v>
      </c>
      <c r="G2877" s="7" t="s">
        <v>2686</v>
      </c>
      <c r="H2877" s="7" t="s">
        <v>2729</v>
      </c>
      <c r="I2877" s="7" t="s">
        <v>1283</v>
      </c>
      <c r="K2877" s="52" t="str">
        <f t="shared" si="494"/>
        <v/>
      </c>
      <c r="L2877" s="81" t="str">
        <f t="shared" si="495"/>
        <v/>
      </c>
      <c r="M2877" s="53" t="str">
        <f>IF(K2877="","",COUNTIF($K$7:K2877,"ﾘｽﾄ１"))</f>
        <v/>
      </c>
      <c r="N2877" s="53" t="str">
        <f t="shared" si="496"/>
        <v/>
      </c>
      <c r="O2877" s="54" t="str">
        <f t="shared" si="497"/>
        <v/>
      </c>
      <c r="P2877" s="53" t="str">
        <f t="shared" si="488"/>
        <v/>
      </c>
      <c r="Q2877" s="52" t="str">
        <f t="shared" si="489"/>
        <v/>
      </c>
      <c r="R2877" s="55" t="str">
        <f t="shared" si="490"/>
        <v/>
      </c>
      <c r="S2877" s="52" t="str">
        <f t="shared" si="498"/>
        <v/>
      </c>
      <c r="T2877" s="81" t="str">
        <f t="shared" si="491"/>
        <v/>
      </c>
      <c r="U2877" s="53" t="str">
        <f>IF(S2877="","",COUNTIF($S$7:S2877,"該当２"))</f>
        <v/>
      </c>
      <c r="V2877" s="56" t="str">
        <f t="shared" si="492"/>
        <v/>
      </c>
      <c r="W2877" s="81" t="str">
        <f t="shared" si="493"/>
        <v/>
      </c>
      <c r="X2877" s="53" t="str">
        <f>IF(V2877="","",COUNTIF($V$7:V2877,"該当３"))</f>
        <v/>
      </c>
    </row>
    <row r="2878" spans="1:24">
      <c r="A2878" s="4">
        <v>2021708000</v>
      </c>
      <c r="B2878" s="237">
        <v>20</v>
      </c>
      <c r="C2878" s="238">
        <v>217</v>
      </c>
      <c r="D2878" s="239">
        <v>8</v>
      </c>
      <c r="E2878" s="238">
        <v>0</v>
      </c>
      <c r="F2878" s="7" t="s">
        <v>511</v>
      </c>
      <c r="G2878" s="7" t="s">
        <v>2686</v>
      </c>
      <c r="H2878" s="7" t="s">
        <v>2742</v>
      </c>
      <c r="K2878" s="52" t="str">
        <f t="shared" si="494"/>
        <v/>
      </c>
      <c r="L2878" s="81" t="str">
        <f t="shared" si="495"/>
        <v/>
      </c>
      <c r="M2878" s="53" t="str">
        <f>IF(K2878="","",COUNTIF($K$7:K2878,"ﾘｽﾄ１"))</f>
        <v/>
      </c>
      <c r="N2878" s="53" t="str">
        <f t="shared" si="496"/>
        <v/>
      </c>
      <c r="O2878" s="54" t="str">
        <f t="shared" si="497"/>
        <v/>
      </c>
      <c r="P2878" s="53" t="str">
        <f t="shared" si="488"/>
        <v/>
      </c>
      <c r="Q2878" s="52" t="str">
        <f t="shared" si="489"/>
        <v/>
      </c>
      <c r="R2878" s="55" t="str">
        <f t="shared" si="490"/>
        <v/>
      </c>
      <c r="S2878" s="52" t="str">
        <f t="shared" si="498"/>
        <v/>
      </c>
      <c r="T2878" s="81" t="str">
        <f t="shared" si="491"/>
        <v/>
      </c>
      <c r="U2878" s="53" t="str">
        <f>IF(S2878="","",COUNTIF($S$7:S2878,"該当２"))</f>
        <v/>
      </c>
      <c r="V2878" s="56" t="str">
        <f t="shared" si="492"/>
        <v/>
      </c>
      <c r="W2878" s="81" t="str">
        <f t="shared" si="493"/>
        <v/>
      </c>
      <c r="X2878" s="53" t="str">
        <f>IF(V2878="","",COUNTIF($V$7:V2878,"該当３"))</f>
        <v/>
      </c>
    </row>
    <row r="2879" spans="1:24">
      <c r="A2879" s="4">
        <v>2021708001</v>
      </c>
      <c r="B2879" s="237">
        <v>20</v>
      </c>
      <c r="C2879" s="238">
        <v>217</v>
      </c>
      <c r="D2879" s="239">
        <v>8</v>
      </c>
      <c r="E2879" s="238">
        <v>1</v>
      </c>
      <c r="F2879" s="7" t="s">
        <v>511</v>
      </c>
      <c r="G2879" s="7" t="s">
        <v>2686</v>
      </c>
      <c r="H2879" s="7" t="s">
        <v>2742</v>
      </c>
      <c r="I2879" s="7" t="s">
        <v>2018</v>
      </c>
      <c r="K2879" s="52" t="str">
        <f t="shared" si="494"/>
        <v/>
      </c>
      <c r="L2879" s="81" t="str">
        <f t="shared" si="495"/>
        <v/>
      </c>
      <c r="M2879" s="53" t="str">
        <f>IF(K2879="","",COUNTIF($K$7:K2879,"ﾘｽﾄ１"))</f>
        <v/>
      </c>
      <c r="N2879" s="53" t="str">
        <f t="shared" si="496"/>
        <v/>
      </c>
      <c r="O2879" s="54" t="str">
        <f t="shared" si="497"/>
        <v/>
      </c>
      <c r="P2879" s="53" t="str">
        <f t="shared" si="488"/>
        <v/>
      </c>
      <c r="Q2879" s="52" t="str">
        <f t="shared" si="489"/>
        <v/>
      </c>
      <c r="R2879" s="55" t="str">
        <f t="shared" si="490"/>
        <v/>
      </c>
      <c r="S2879" s="52" t="str">
        <f t="shared" si="498"/>
        <v/>
      </c>
      <c r="T2879" s="81" t="str">
        <f t="shared" si="491"/>
        <v/>
      </c>
      <c r="U2879" s="53" t="str">
        <f>IF(S2879="","",COUNTIF($S$7:S2879,"該当２"))</f>
        <v/>
      </c>
      <c r="V2879" s="56" t="str">
        <f t="shared" si="492"/>
        <v/>
      </c>
      <c r="W2879" s="81" t="str">
        <f t="shared" si="493"/>
        <v/>
      </c>
      <c r="X2879" s="53" t="str">
        <f>IF(V2879="","",COUNTIF($V$7:V2879,"該当３"))</f>
        <v/>
      </c>
    </row>
    <row r="2880" spans="1:24">
      <c r="A2880" s="4">
        <v>2021708002</v>
      </c>
      <c r="B2880" s="237">
        <v>20</v>
      </c>
      <c r="C2880" s="238">
        <v>217</v>
      </c>
      <c r="D2880" s="239">
        <v>8</v>
      </c>
      <c r="E2880" s="238">
        <v>2</v>
      </c>
      <c r="F2880" s="7" t="s">
        <v>511</v>
      </c>
      <c r="G2880" s="7" t="s">
        <v>2686</v>
      </c>
      <c r="H2880" s="7" t="s">
        <v>2742</v>
      </c>
      <c r="I2880" s="7" t="s">
        <v>2743</v>
      </c>
      <c r="K2880" s="52" t="str">
        <f t="shared" si="494"/>
        <v/>
      </c>
      <c r="L2880" s="81" t="str">
        <f t="shared" si="495"/>
        <v/>
      </c>
      <c r="M2880" s="53" t="str">
        <f>IF(K2880="","",COUNTIF($K$7:K2880,"ﾘｽﾄ１"))</f>
        <v/>
      </c>
      <c r="N2880" s="53" t="str">
        <f t="shared" si="496"/>
        <v/>
      </c>
      <c r="O2880" s="54" t="str">
        <f t="shared" si="497"/>
        <v/>
      </c>
      <c r="P2880" s="53" t="str">
        <f t="shared" si="488"/>
        <v/>
      </c>
      <c r="Q2880" s="52" t="str">
        <f t="shared" si="489"/>
        <v/>
      </c>
      <c r="R2880" s="55" t="str">
        <f t="shared" si="490"/>
        <v/>
      </c>
      <c r="S2880" s="52" t="str">
        <f t="shared" si="498"/>
        <v/>
      </c>
      <c r="T2880" s="81" t="str">
        <f t="shared" si="491"/>
        <v/>
      </c>
      <c r="U2880" s="53" t="str">
        <f>IF(S2880="","",COUNTIF($S$7:S2880,"該当２"))</f>
        <v/>
      </c>
      <c r="V2880" s="56" t="str">
        <f t="shared" si="492"/>
        <v/>
      </c>
      <c r="W2880" s="81" t="str">
        <f t="shared" si="493"/>
        <v/>
      </c>
      <c r="X2880" s="53" t="str">
        <f>IF(V2880="","",COUNTIF($V$7:V2880,"該当３"))</f>
        <v/>
      </c>
    </row>
    <row r="2881" spans="1:24">
      <c r="A2881" s="4">
        <v>2021708003</v>
      </c>
      <c r="B2881" s="237">
        <v>20</v>
      </c>
      <c r="C2881" s="238">
        <v>217</v>
      </c>
      <c r="D2881" s="239">
        <v>8</v>
      </c>
      <c r="E2881" s="238">
        <v>3</v>
      </c>
      <c r="F2881" s="7" t="s">
        <v>511</v>
      </c>
      <c r="G2881" s="7" t="s">
        <v>2686</v>
      </c>
      <c r="H2881" s="7" t="s">
        <v>2742</v>
      </c>
      <c r="I2881" s="7" t="s">
        <v>2744</v>
      </c>
      <c r="K2881" s="52" t="str">
        <f t="shared" si="494"/>
        <v/>
      </c>
      <c r="L2881" s="81" t="str">
        <f t="shared" si="495"/>
        <v/>
      </c>
      <c r="M2881" s="53" t="str">
        <f>IF(K2881="","",COUNTIF($K$7:K2881,"ﾘｽﾄ１"))</f>
        <v/>
      </c>
      <c r="N2881" s="53" t="str">
        <f t="shared" si="496"/>
        <v/>
      </c>
      <c r="O2881" s="54" t="str">
        <f t="shared" si="497"/>
        <v/>
      </c>
      <c r="P2881" s="53" t="str">
        <f t="shared" si="488"/>
        <v/>
      </c>
      <c r="Q2881" s="52" t="str">
        <f t="shared" si="489"/>
        <v/>
      </c>
      <c r="R2881" s="55" t="str">
        <f t="shared" si="490"/>
        <v/>
      </c>
      <c r="S2881" s="52" t="str">
        <f t="shared" si="498"/>
        <v/>
      </c>
      <c r="T2881" s="81" t="str">
        <f t="shared" si="491"/>
        <v/>
      </c>
      <c r="U2881" s="53" t="str">
        <f>IF(S2881="","",COUNTIF($S$7:S2881,"該当２"))</f>
        <v/>
      </c>
      <c r="V2881" s="56" t="str">
        <f t="shared" si="492"/>
        <v/>
      </c>
      <c r="W2881" s="81" t="str">
        <f t="shared" si="493"/>
        <v/>
      </c>
      <c r="X2881" s="53" t="str">
        <f>IF(V2881="","",COUNTIF($V$7:V2881,"該当３"))</f>
        <v/>
      </c>
    </row>
    <row r="2882" spans="1:24">
      <c r="A2882" s="4">
        <v>2021708004</v>
      </c>
      <c r="B2882" s="237">
        <v>20</v>
      </c>
      <c r="C2882" s="238">
        <v>217</v>
      </c>
      <c r="D2882" s="239">
        <v>8</v>
      </c>
      <c r="E2882" s="238">
        <v>4</v>
      </c>
      <c r="F2882" s="7" t="s">
        <v>511</v>
      </c>
      <c r="G2882" s="7" t="s">
        <v>2686</v>
      </c>
      <c r="H2882" s="7" t="s">
        <v>2742</v>
      </c>
      <c r="I2882" s="7" t="s">
        <v>2745</v>
      </c>
      <c r="K2882" s="52" t="str">
        <f t="shared" si="494"/>
        <v/>
      </c>
      <c r="L2882" s="81" t="str">
        <f t="shared" si="495"/>
        <v/>
      </c>
      <c r="M2882" s="53" t="str">
        <f>IF(K2882="","",COUNTIF($K$7:K2882,"ﾘｽﾄ１"))</f>
        <v/>
      </c>
      <c r="N2882" s="53" t="str">
        <f t="shared" si="496"/>
        <v/>
      </c>
      <c r="O2882" s="54" t="str">
        <f t="shared" si="497"/>
        <v/>
      </c>
      <c r="P2882" s="53" t="str">
        <f t="shared" si="488"/>
        <v/>
      </c>
      <c r="Q2882" s="52" t="str">
        <f t="shared" si="489"/>
        <v/>
      </c>
      <c r="R2882" s="55" t="str">
        <f t="shared" si="490"/>
        <v/>
      </c>
      <c r="S2882" s="52" t="str">
        <f t="shared" si="498"/>
        <v/>
      </c>
      <c r="T2882" s="81" t="str">
        <f t="shared" si="491"/>
        <v/>
      </c>
      <c r="U2882" s="53" t="str">
        <f>IF(S2882="","",COUNTIF($S$7:S2882,"該当２"))</f>
        <v/>
      </c>
      <c r="V2882" s="56" t="str">
        <f t="shared" si="492"/>
        <v/>
      </c>
      <c r="W2882" s="81" t="str">
        <f t="shared" si="493"/>
        <v/>
      </c>
      <c r="X2882" s="53" t="str">
        <f>IF(V2882="","",COUNTIF($V$7:V2882,"該当３"))</f>
        <v/>
      </c>
    </row>
    <row r="2883" spans="1:24">
      <c r="A2883" s="4">
        <v>2021708005</v>
      </c>
      <c r="B2883" s="237">
        <v>20</v>
      </c>
      <c r="C2883" s="238">
        <v>217</v>
      </c>
      <c r="D2883" s="239">
        <v>8</v>
      </c>
      <c r="E2883" s="238">
        <v>5</v>
      </c>
      <c r="F2883" s="7" t="s">
        <v>511</v>
      </c>
      <c r="G2883" s="7" t="s">
        <v>2686</v>
      </c>
      <c r="H2883" s="7" t="s">
        <v>2742</v>
      </c>
      <c r="I2883" s="7" t="s">
        <v>2746</v>
      </c>
      <c r="K2883" s="52" t="str">
        <f t="shared" si="494"/>
        <v/>
      </c>
      <c r="L2883" s="81" t="str">
        <f t="shared" si="495"/>
        <v/>
      </c>
      <c r="M2883" s="53" t="str">
        <f>IF(K2883="","",COUNTIF($K$7:K2883,"ﾘｽﾄ１"))</f>
        <v/>
      </c>
      <c r="N2883" s="53" t="str">
        <f t="shared" si="496"/>
        <v/>
      </c>
      <c r="O2883" s="54" t="str">
        <f t="shared" si="497"/>
        <v/>
      </c>
      <c r="P2883" s="53" t="str">
        <f t="shared" si="488"/>
        <v/>
      </c>
      <c r="Q2883" s="52" t="str">
        <f t="shared" si="489"/>
        <v/>
      </c>
      <c r="R2883" s="55" t="str">
        <f t="shared" si="490"/>
        <v/>
      </c>
      <c r="S2883" s="52" t="str">
        <f t="shared" si="498"/>
        <v/>
      </c>
      <c r="T2883" s="81" t="str">
        <f t="shared" si="491"/>
        <v/>
      </c>
      <c r="U2883" s="53" t="str">
        <f>IF(S2883="","",COUNTIF($S$7:S2883,"該当２"))</f>
        <v/>
      </c>
      <c r="V2883" s="56" t="str">
        <f t="shared" si="492"/>
        <v/>
      </c>
      <c r="W2883" s="81" t="str">
        <f t="shared" si="493"/>
        <v/>
      </c>
      <c r="X2883" s="53" t="str">
        <f>IF(V2883="","",COUNTIF($V$7:V2883,"該当３"))</f>
        <v/>
      </c>
    </row>
    <row r="2884" spans="1:24">
      <c r="A2884" s="4">
        <v>2021708006</v>
      </c>
      <c r="B2884" s="237">
        <v>20</v>
      </c>
      <c r="C2884" s="238">
        <v>217</v>
      </c>
      <c r="D2884" s="239">
        <v>8</v>
      </c>
      <c r="E2884" s="238">
        <v>6</v>
      </c>
      <c r="F2884" s="7" t="s">
        <v>511</v>
      </c>
      <c r="G2884" s="7" t="s">
        <v>2686</v>
      </c>
      <c r="H2884" s="7" t="s">
        <v>2742</v>
      </c>
      <c r="I2884" s="7" t="s">
        <v>5</v>
      </c>
      <c r="K2884" s="52" t="str">
        <f t="shared" si="494"/>
        <v/>
      </c>
      <c r="L2884" s="81" t="str">
        <f t="shared" si="495"/>
        <v/>
      </c>
      <c r="M2884" s="53" t="str">
        <f>IF(K2884="","",COUNTIF($K$7:K2884,"ﾘｽﾄ１"))</f>
        <v/>
      </c>
      <c r="N2884" s="53" t="str">
        <f t="shared" si="496"/>
        <v/>
      </c>
      <c r="O2884" s="54" t="str">
        <f t="shared" si="497"/>
        <v/>
      </c>
      <c r="P2884" s="53" t="str">
        <f t="shared" si="488"/>
        <v/>
      </c>
      <c r="Q2884" s="52" t="str">
        <f t="shared" si="489"/>
        <v/>
      </c>
      <c r="R2884" s="55" t="str">
        <f t="shared" si="490"/>
        <v/>
      </c>
      <c r="S2884" s="52" t="str">
        <f t="shared" si="498"/>
        <v/>
      </c>
      <c r="T2884" s="81" t="str">
        <f t="shared" si="491"/>
        <v/>
      </c>
      <c r="U2884" s="53" t="str">
        <f>IF(S2884="","",COUNTIF($S$7:S2884,"該当２"))</f>
        <v/>
      </c>
      <c r="V2884" s="56" t="str">
        <f t="shared" si="492"/>
        <v/>
      </c>
      <c r="W2884" s="81" t="str">
        <f t="shared" si="493"/>
        <v/>
      </c>
      <c r="X2884" s="53" t="str">
        <f>IF(V2884="","",COUNTIF($V$7:V2884,"該当３"))</f>
        <v/>
      </c>
    </row>
    <row r="2885" spans="1:24">
      <c r="A2885" s="4">
        <v>2021708007</v>
      </c>
      <c r="B2885" s="237">
        <v>20</v>
      </c>
      <c r="C2885" s="238">
        <v>217</v>
      </c>
      <c r="D2885" s="239">
        <v>8</v>
      </c>
      <c r="E2885" s="238">
        <v>7</v>
      </c>
      <c r="F2885" s="7" t="s">
        <v>511</v>
      </c>
      <c r="G2885" s="7" t="s">
        <v>2686</v>
      </c>
      <c r="H2885" s="7" t="s">
        <v>2742</v>
      </c>
      <c r="I2885" s="7" t="s">
        <v>2747</v>
      </c>
      <c r="K2885" s="52" t="str">
        <f t="shared" si="494"/>
        <v/>
      </c>
      <c r="L2885" s="81" t="str">
        <f t="shared" si="495"/>
        <v/>
      </c>
      <c r="M2885" s="53" t="str">
        <f>IF(K2885="","",COUNTIF($K$7:K2885,"ﾘｽﾄ１"))</f>
        <v/>
      </c>
      <c r="N2885" s="53" t="str">
        <f t="shared" si="496"/>
        <v/>
      </c>
      <c r="O2885" s="54" t="str">
        <f t="shared" si="497"/>
        <v/>
      </c>
      <c r="P2885" s="53" t="str">
        <f t="shared" si="488"/>
        <v/>
      </c>
      <c r="Q2885" s="52" t="str">
        <f t="shared" si="489"/>
        <v/>
      </c>
      <c r="R2885" s="55" t="str">
        <f t="shared" si="490"/>
        <v/>
      </c>
      <c r="S2885" s="52" t="str">
        <f t="shared" si="498"/>
        <v/>
      </c>
      <c r="T2885" s="81" t="str">
        <f t="shared" si="491"/>
        <v/>
      </c>
      <c r="U2885" s="53" t="str">
        <f>IF(S2885="","",COUNTIF($S$7:S2885,"該当２"))</f>
        <v/>
      </c>
      <c r="V2885" s="56" t="str">
        <f t="shared" si="492"/>
        <v/>
      </c>
      <c r="W2885" s="81" t="str">
        <f t="shared" si="493"/>
        <v/>
      </c>
      <c r="X2885" s="53" t="str">
        <f>IF(V2885="","",COUNTIF($V$7:V2885,"該当３"))</f>
        <v/>
      </c>
    </row>
    <row r="2886" spans="1:24">
      <c r="A2886" s="4">
        <v>2021708008</v>
      </c>
      <c r="B2886" s="237">
        <v>20</v>
      </c>
      <c r="C2886" s="238">
        <v>217</v>
      </c>
      <c r="D2886" s="239">
        <v>8</v>
      </c>
      <c r="E2886" s="238">
        <v>8</v>
      </c>
      <c r="F2886" s="7" t="s">
        <v>511</v>
      </c>
      <c r="G2886" s="7" t="s">
        <v>2686</v>
      </c>
      <c r="H2886" s="7" t="s">
        <v>2742</v>
      </c>
      <c r="I2886" s="7" t="s">
        <v>2748</v>
      </c>
      <c r="K2886" s="52" t="str">
        <f t="shared" si="494"/>
        <v/>
      </c>
      <c r="L2886" s="81" t="str">
        <f t="shared" si="495"/>
        <v/>
      </c>
      <c r="M2886" s="53" t="str">
        <f>IF(K2886="","",COUNTIF($K$7:K2886,"ﾘｽﾄ１"))</f>
        <v/>
      </c>
      <c r="N2886" s="53" t="str">
        <f t="shared" si="496"/>
        <v/>
      </c>
      <c r="O2886" s="54" t="str">
        <f t="shared" si="497"/>
        <v/>
      </c>
      <c r="P2886" s="53" t="str">
        <f t="shared" si="488"/>
        <v/>
      </c>
      <c r="Q2886" s="52" t="str">
        <f t="shared" si="489"/>
        <v/>
      </c>
      <c r="R2886" s="55" t="str">
        <f t="shared" si="490"/>
        <v/>
      </c>
      <c r="S2886" s="52" t="str">
        <f t="shared" si="498"/>
        <v/>
      </c>
      <c r="T2886" s="81" t="str">
        <f t="shared" si="491"/>
        <v/>
      </c>
      <c r="U2886" s="53" t="str">
        <f>IF(S2886="","",COUNTIF($S$7:S2886,"該当２"))</f>
        <v/>
      </c>
      <c r="V2886" s="56" t="str">
        <f t="shared" si="492"/>
        <v/>
      </c>
      <c r="W2886" s="81" t="str">
        <f t="shared" si="493"/>
        <v/>
      </c>
      <c r="X2886" s="53" t="str">
        <f>IF(V2886="","",COUNTIF($V$7:V2886,"該当３"))</f>
        <v/>
      </c>
    </row>
    <row r="2887" spans="1:24">
      <c r="A2887" s="4">
        <v>2021708009</v>
      </c>
      <c r="B2887" s="237">
        <v>20</v>
      </c>
      <c r="C2887" s="238">
        <v>217</v>
      </c>
      <c r="D2887" s="239">
        <v>8</v>
      </c>
      <c r="E2887" s="238">
        <v>9</v>
      </c>
      <c r="F2887" s="7" t="s">
        <v>511</v>
      </c>
      <c r="G2887" s="7" t="s">
        <v>2686</v>
      </c>
      <c r="H2887" s="7" t="s">
        <v>2742</v>
      </c>
      <c r="I2887" s="7" t="s">
        <v>1125</v>
      </c>
      <c r="K2887" s="52" t="str">
        <f t="shared" si="494"/>
        <v/>
      </c>
      <c r="L2887" s="81" t="str">
        <f t="shared" si="495"/>
        <v/>
      </c>
      <c r="M2887" s="53" t="str">
        <f>IF(K2887="","",COUNTIF($K$7:K2887,"ﾘｽﾄ１"))</f>
        <v/>
      </c>
      <c r="N2887" s="53" t="str">
        <f t="shared" si="496"/>
        <v/>
      </c>
      <c r="O2887" s="54" t="str">
        <f t="shared" si="497"/>
        <v/>
      </c>
      <c r="P2887" s="53" t="str">
        <f t="shared" si="488"/>
        <v/>
      </c>
      <c r="Q2887" s="52" t="str">
        <f t="shared" si="489"/>
        <v/>
      </c>
      <c r="R2887" s="55" t="str">
        <f t="shared" si="490"/>
        <v/>
      </c>
      <c r="S2887" s="52" t="str">
        <f t="shared" si="498"/>
        <v/>
      </c>
      <c r="T2887" s="81" t="str">
        <f t="shared" si="491"/>
        <v/>
      </c>
      <c r="U2887" s="53" t="str">
        <f>IF(S2887="","",COUNTIF($S$7:S2887,"該当２"))</f>
        <v/>
      </c>
      <c r="V2887" s="56" t="str">
        <f t="shared" si="492"/>
        <v/>
      </c>
      <c r="W2887" s="81" t="str">
        <f t="shared" si="493"/>
        <v/>
      </c>
      <c r="X2887" s="53" t="str">
        <f>IF(V2887="","",COUNTIF($V$7:V2887,"該当３"))</f>
        <v/>
      </c>
    </row>
    <row r="2888" spans="1:24">
      <c r="A2888" s="4">
        <v>2021708010</v>
      </c>
      <c r="B2888" s="237">
        <v>20</v>
      </c>
      <c r="C2888" s="238">
        <v>217</v>
      </c>
      <c r="D2888" s="239">
        <v>8</v>
      </c>
      <c r="E2888" s="238">
        <v>10</v>
      </c>
      <c r="F2888" s="7" t="s">
        <v>511</v>
      </c>
      <c r="G2888" s="7" t="s">
        <v>2686</v>
      </c>
      <c r="H2888" s="7" t="s">
        <v>2742</v>
      </c>
      <c r="I2888" s="7" t="s">
        <v>2749</v>
      </c>
      <c r="K2888" s="52" t="str">
        <f t="shared" si="494"/>
        <v/>
      </c>
      <c r="L2888" s="81" t="str">
        <f t="shared" si="495"/>
        <v/>
      </c>
      <c r="M2888" s="53" t="str">
        <f>IF(K2888="","",COUNTIF($K$7:K2888,"ﾘｽﾄ１"))</f>
        <v/>
      </c>
      <c r="N2888" s="53" t="str">
        <f t="shared" si="496"/>
        <v/>
      </c>
      <c r="O2888" s="54" t="str">
        <f t="shared" si="497"/>
        <v/>
      </c>
      <c r="P2888" s="53" t="str">
        <f t="shared" si="488"/>
        <v/>
      </c>
      <c r="Q2888" s="52" t="str">
        <f t="shared" si="489"/>
        <v/>
      </c>
      <c r="R2888" s="55" t="str">
        <f t="shared" si="490"/>
        <v/>
      </c>
      <c r="S2888" s="52" t="str">
        <f t="shared" si="498"/>
        <v/>
      </c>
      <c r="T2888" s="81" t="str">
        <f t="shared" si="491"/>
        <v/>
      </c>
      <c r="U2888" s="53" t="str">
        <f>IF(S2888="","",COUNTIF($S$7:S2888,"該当２"))</f>
        <v/>
      </c>
      <c r="V2888" s="56" t="str">
        <f t="shared" si="492"/>
        <v/>
      </c>
      <c r="W2888" s="81" t="str">
        <f t="shared" si="493"/>
        <v/>
      </c>
      <c r="X2888" s="53" t="str">
        <f>IF(V2888="","",COUNTIF($V$7:V2888,"該当３"))</f>
        <v/>
      </c>
    </row>
    <row r="2889" spans="1:24">
      <c r="A2889" s="4">
        <v>2021708011</v>
      </c>
      <c r="B2889" s="237">
        <v>20</v>
      </c>
      <c r="C2889" s="238">
        <v>217</v>
      </c>
      <c r="D2889" s="239">
        <v>8</v>
      </c>
      <c r="E2889" s="238">
        <v>11</v>
      </c>
      <c r="F2889" s="7" t="s">
        <v>511</v>
      </c>
      <c r="G2889" s="7" t="s">
        <v>2686</v>
      </c>
      <c r="H2889" s="7" t="s">
        <v>2742</v>
      </c>
      <c r="I2889" s="7" t="s">
        <v>2750</v>
      </c>
      <c r="K2889" s="52" t="str">
        <f t="shared" si="494"/>
        <v/>
      </c>
      <c r="L2889" s="81" t="str">
        <f t="shared" si="495"/>
        <v/>
      </c>
      <c r="M2889" s="53" t="str">
        <f>IF(K2889="","",COUNTIF($K$7:K2889,"ﾘｽﾄ１"))</f>
        <v/>
      </c>
      <c r="N2889" s="53" t="str">
        <f t="shared" si="496"/>
        <v/>
      </c>
      <c r="O2889" s="54" t="str">
        <f t="shared" si="497"/>
        <v/>
      </c>
      <c r="P2889" s="53" t="str">
        <f t="shared" si="488"/>
        <v/>
      </c>
      <c r="Q2889" s="52" t="str">
        <f t="shared" si="489"/>
        <v/>
      </c>
      <c r="R2889" s="55" t="str">
        <f t="shared" si="490"/>
        <v/>
      </c>
      <c r="S2889" s="52" t="str">
        <f t="shared" si="498"/>
        <v/>
      </c>
      <c r="T2889" s="81" t="str">
        <f t="shared" si="491"/>
        <v/>
      </c>
      <c r="U2889" s="53" t="str">
        <f>IF(S2889="","",COUNTIF($S$7:S2889,"該当２"))</f>
        <v/>
      </c>
      <c r="V2889" s="56" t="str">
        <f t="shared" si="492"/>
        <v/>
      </c>
      <c r="W2889" s="81" t="str">
        <f t="shared" si="493"/>
        <v/>
      </c>
      <c r="X2889" s="53" t="str">
        <f>IF(V2889="","",COUNTIF($V$7:V2889,"該当３"))</f>
        <v/>
      </c>
    </row>
    <row r="2890" spans="1:24">
      <c r="A2890" s="4">
        <v>2021709000</v>
      </c>
      <c r="B2890" s="237">
        <v>20</v>
      </c>
      <c r="C2890" s="238">
        <v>217</v>
      </c>
      <c r="D2890" s="239">
        <v>9</v>
      </c>
      <c r="E2890" s="238">
        <v>0</v>
      </c>
      <c r="F2890" s="7" t="s">
        <v>511</v>
      </c>
      <c r="G2890" s="7" t="s">
        <v>2686</v>
      </c>
      <c r="H2890" s="7" t="s">
        <v>2751</v>
      </c>
      <c r="K2890" s="52" t="str">
        <f t="shared" si="494"/>
        <v/>
      </c>
      <c r="L2890" s="81" t="str">
        <f t="shared" si="495"/>
        <v/>
      </c>
      <c r="M2890" s="53" t="str">
        <f>IF(K2890="","",COUNTIF($K$7:K2890,"ﾘｽﾄ１"))</f>
        <v/>
      </c>
      <c r="N2890" s="53" t="str">
        <f t="shared" si="496"/>
        <v/>
      </c>
      <c r="O2890" s="54" t="str">
        <f t="shared" si="497"/>
        <v/>
      </c>
      <c r="P2890" s="53" t="str">
        <f t="shared" ref="P2890:P2953" si="499">IF(O2890="該当１",G2890,"")</f>
        <v/>
      </c>
      <c r="Q2890" s="52" t="str">
        <f t="shared" ref="Q2890:Q2953" si="500">IF(O2890="該当１","ﾘｽﾄ2","")</f>
        <v/>
      </c>
      <c r="R2890" s="55" t="str">
        <f t="shared" ref="R2890:R2953" si="501">IF(Q2890="ﾘｽﾄ2",H2890,"")</f>
        <v/>
      </c>
      <c r="S2890" s="52" t="str">
        <f t="shared" si="498"/>
        <v/>
      </c>
      <c r="T2890" s="81" t="str">
        <f t="shared" ref="T2890:T2953" si="502">IF(S2890="該当２",H2890,"")</f>
        <v/>
      </c>
      <c r="U2890" s="53" t="str">
        <f>IF(S2890="","",COUNTIF($S$7:S2890,"該当２"))</f>
        <v/>
      </c>
      <c r="V2890" s="56" t="str">
        <f t="shared" ref="V2890:V2953" si="503">IF(AND($S$2=H2890,E2890&gt;0,E2890&lt;998),"該当３","")</f>
        <v/>
      </c>
      <c r="W2890" s="81" t="str">
        <f t="shared" ref="W2890:W2953" si="504">IF(V2890="該当３",I2890,"")</f>
        <v/>
      </c>
      <c r="X2890" s="53" t="str">
        <f>IF(V2890="","",COUNTIF($V$7:V2890,"該当３"))</f>
        <v/>
      </c>
    </row>
    <row r="2891" spans="1:24">
      <c r="A2891" s="4">
        <v>2021709001</v>
      </c>
      <c r="B2891" s="237">
        <v>20</v>
      </c>
      <c r="C2891" s="238">
        <v>217</v>
      </c>
      <c r="D2891" s="239">
        <v>9</v>
      </c>
      <c r="E2891" s="238">
        <v>1</v>
      </c>
      <c r="F2891" s="7" t="s">
        <v>511</v>
      </c>
      <c r="G2891" s="7" t="s">
        <v>2686</v>
      </c>
      <c r="H2891" s="7" t="s">
        <v>2751</v>
      </c>
      <c r="I2891" s="7" t="s">
        <v>2752</v>
      </c>
      <c r="K2891" s="52" t="str">
        <f t="shared" ref="K2891:K2954" si="505">IF(AND($C2891&gt;0,$H2891=""),"ﾘｽﾄ１","")</f>
        <v/>
      </c>
      <c r="L2891" s="81" t="str">
        <f t="shared" ref="L2891:L2954" si="506">IF(K2891="ﾘｽﾄ１",G2891,"")</f>
        <v/>
      </c>
      <c r="M2891" s="53" t="str">
        <f>IF(K2891="","",COUNTIF($K$7:K2891,"ﾘｽﾄ１"))</f>
        <v/>
      </c>
      <c r="N2891" s="53" t="str">
        <f t="shared" ref="N2891:N2954" si="507">IF(AND(D2891=0,E2891&gt;0),"同一区","")</f>
        <v/>
      </c>
      <c r="O2891" s="54" t="str">
        <f t="shared" ref="O2891:O2954" si="508">IF(AND(EXACT($K$2,G2891),H2891&gt;0),"該当１","")</f>
        <v/>
      </c>
      <c r="P2891" s="53" t="str">
        <f t="shared" si="499"/>
        <v/>
      </c>
      <c r="Q2891" s="52" t="str">
        <f t="shared" si="500"/>
        <v/>
      </c>
      <c r="R2891" s="55" t="str">
        <f t="shared" si="501"/>
        <v/>
      </c>
      <c r="S2891" s="52" t="str">
        <f t="shared" ref="S2891:S2954" si="509">IF(AND(Q2891="ﾘｽﾄ2",OR(I2891=0,AND(N2891="同一区",E2891=1))),"該当２","")</f>
        <v/>
      </c>
      <c r="T2891" s="81" t="str">
        <f t="shared" si="502"/>
        <v/>
      </c>
      <c r="U2891" s="53" t="str">
        <f>IF(S2891="","",COUNTIF($S$7:S2891,"該当２"))</f>
        <v/>
      </c>
      <c r="V2891" s="56" t="str">
        <f t="shared" si="503"/>
        <v/>
      </c>
      <c r="W2891" s="81" t="str">
        <f t="shared" si="504"/>
        <v/>
      </c>
      <c r="X2891" s="53" t="str">
        <f>IF(V2891="","",COUNTIF($V$7:V2891,"該当３"))</f>
        <v/>
      </c>
    </row>
    <row r="2892" spans="1:24">
      <c r="A2892" s="4">
        <v>2021709002</v>
      </c>
      <c r="B2892" s="237">
        <v>20</v>
      </c>
      <c r="C2892" s="238">
        <v>217</v>
      </c>
      <c r="D2892" s="239">
        <v>9</v>
      </c>
      <c r="E2892" s="238">
        <v>2</v>
      </c>
      <c r="F2892" s="7" t="s">
        <v>511</v>
      </c>
      <c r="G2892" s="7" t="s">
        <v>2686</v>
      </c>
      <c r="H2892" s="7" t="s">
        <v>2751</v>
      </c>
      <c r="I2892" s="7" t="s">
        <v>2753</v>
      </c>
      <c r="K2892" s="52" t="str">
        <f t="shared" si="505"/>
        <v/>
      </c>
      <c r="L2892" s="81" t="str">
        <f t="shared" si="506"/>
        <v/>
      </c>
      <c r="M2892" s="53" t="str">
        <f>IF(K2892="","",COUNTIF($K$7:K2892,"ﾘｽﾄ１"))</f>
        <v/>
      </c>
      <c r="N2892" s="53" t="str">
        <f t="shared" si="507"/>
        <v/>
      </c>
      <c r="O2892" s="54" t="str">
        <f t="shared" si="508"/>
        <v/>
      </c>
      <c r="P2892" s="53" t="str">
        <f t="shared" si="499"/>
        <v/>
      </c>
      <c r="Q2892" s="52" t="str">
        <f t="shared" si="500"/>
        <v/>
      </c>
      <c r="R2892" s="55" t="str">
        <f t="shared" si="501"/>
        <v/>
      </c>
      <c r="S2892" s="52" t="str">
        <f t="shared" si="509"/>
        <v/>
      </c>
      <c r="T2892" s="81" t="str">
        <f t="shared" si="502"/>
        <v/>
      </c>
      <c r="U2892" s="53" t="str">
        <f>IF(S2892="","",COUNTIF($S$7:S2892,"該当２"))</f>
        <v/>
      </c>
      <c r="V2892" s="56" t="str">
        <f t="shared" si="503"/>
        <v/>
      </c>
      <c r="W2892" s="81" t="str">
        <f t="shared" si="504"/>
        <v/>
      </c>
      <c r="X2892" s="53" t="str">
        <f>IF(V2892="","",COUNTIF($V$7:V2892,"該当３"))</f>
        <v/>
      </c>
    </row>
    <row r="2893" spans="1:24">
      <c r="A2893" s="4">
        <v>2021709003</v>
      </c>
      <c r="B2893" s="237">
        <v>20</v>
      </c>
      <c r="C2893" s="238">
        <v>217</v>
      </c>
      <c r="D2893" s="239">
        <v>9</v>
      </c>
      <c r="E2893" s="238">
        <v>3</v>
      </c>
      <c r="F2893" s="7" t="s">
        <v>511</v>
      </c>
      <c r="G2893" s="7" t="s">
        <v>2686</v>
      </c>
      <c r="H2893" s="7" t="s">
        <v>2751</v>
      </c>
      <c r="I2893" s="7" t="s">
        <v>2754</v>
      </c>
      <c r="K2893" s="52" t="str">
        <f t="shared" si="505"/>
        <v/>
      </c>
      <c r="L2893" s="81" t="str">
        <f t="shared" si="506"/>
        <v/>
      </c>
      <c r="M2893" s="53" t="str">
        <f>IF(K2893="","",COUNTIF($K$7:K2893,"ﾘｽﾄ１"))</f>
        <v/>
      </c>
      <c r="N2893" s="53" t="str">
        <f t="shared" si="507"/>
        <v/>
      </c>
      <c r="O2893" s="54" t="str">
        <f t="shared" si="508"/>
        <v/>
      </c>
      <c r="P2893" s="53" t="str">
        <f t="shared" si="499"/>
        <v/>
      </c>
      <c r="Q2893" s="52" t="str">
        <f t="shared" si="500"/>
        <v/>
      </c>
      <c r="R2893" s="55" t="str">
        <f t="shared" si="501"/>
        <v/>
      </c>
      <c r="S2893" s="52" t="str">
        <f t="shared" si="509"/>
        <v/>
      </c>
      <c r="T2893" s="81" t="str">
        <f t="shared" si="502"/>
        <v/>
      </c>
      <c r="U2893" s="53" t="str">
        <f>IF(S2893="","",COUNTIF($S$7:S2893,"該当２"))</f>
        <v/>
      </c>
      <c r="V2893" s="56" t="str">
        <f t="shared" si="503"/>
        <v/>
      </c>
      <c r="W2893" s="81" t="str">
        <f t="shared" si="504"/>
        <v/>
      </c>
      <c r="X2893" s="53" t="str">
        <f>IF(V2893="","",COUNTIF($V$7:V2893,"該当３"))</f>
        <v/>
      </c>
    </row>
    <row r="2894" spans="1:24">
      <c r="A2894" s="4">
        <v>2021709004</v>
      </c>
      <c r="B2894" s="237">
        <v>20</v>
      </c>
      <c r="C2894" s="238">
        <v>217</v>
      </c>
      <c r="D2894" s="239">
        <v>9</v>
      </c>
      <c r="E2894" s="238">
        <v>4</v>
      </c>
      <c r="F2894" s="7" t="s">
        <v>511</v>
      </c>
      <c r="G2894" s="7" t="s">
        <v>2686</v>
      </c>
      <c r="H2894" s="7" t="s">
        <v>2751</v>
      </c>
      <c r="I2894" s="7" t="s">
        <v>476</v>
      </c>
      <c r="K2894" s="52" t="str">
        <f t="shared" si="505"/>
        <v/>
      </c>
      <c r="L2894" s="81" t="str">
        <f t="shared" si="506"/>
        <v/>
      </c>
      <c r="M2894" s="53" t="str">
        <f>IF(K2894="","",COUNTIF($K$7:K2894,"ﾘｽﾄ１"))</f>
        <v/>
      </c>
      <c r="N2894" s="53" t="str">
        <f t="shared" si="507"/>
        <v/>
      </c>
      <c r="O2894" s="54" t="str">
        <f t="shared" si="508"/>
        <v/>
      </c>
      <c r="P2894" s="53" t="str">
        <f t="shared" si="499"/>
        <v/>
      </c>
      <c r="Q2894" s="52" t="str">
        <f t="shared" si="500"/>
        <v/>
      </c>
      <c r="R2894" s="55" t="str">
        <f t="shared" si="501"/>
        <v/>
      </c>
      <c r="S2894" s="52" t="str">
        <f t="shared" si="509"/>
        <v/>
      </c>
      <c r="T2894" s="81" t="str">
        <f t="shared" si="502"/>
        <v/>
      </c>
      <c r="U2894" s="53" t="str">
        <f>IF(S2894="","",COUNTIF($S$7:S2894,"該当２"))</f>
        <v/>
      </c>
      <c r="V2894" s="56" t="str">
        <f t="shared" si="503"/>
        <v/>
      </c>
      <c r="W2894" s="81" t="str">
        <f t="shared" si="504"/>
        <v/>
      </c>
      <c r="X2894" s="53" t="str">
        <f>IF(V2894="","",COUNTIF($V$7:V2894,"該当３"))</f>
        <v/>
      </c>
    </row>
    <row r="2895" spans="1:24">
      <c r="A2895" s="4">
        <v>2021709005</v>
      </c>
      <c r="B2895" s="237">
        <v>20</v>
      </c>
      <c r="C2895" s="238">
        <v>217</v>
      </c>
      <c r="D2895" s="239">
        <v>9</v>
      </c>
      <c r="E2895" s="238">
        <v>5</v>
      </c>
      <c r="F2895" s="7" t="s">
        <v>511</v>
      </c>
      <c r="G2895" s="7" t="s">
        <v>2686</v>
      </c>
      <c r="H2895" s="7" t="s">
        <v>2751</v>
      </c>
      <c r="I2895" s="7" t="s">
        <v>2755</v>
      </c>
      <c r="K2895" s="52" t="str">
        <f t="shared" si="505"/>
        <v/>
      </c>
      <c r="L2895" s="81" t="str">
        <f t="shared" si="506"/>
        <v/>
      </c>
      <c r="M2895" s="53" t="str">
        <f>IF(K2895="","",COUNTIF($K$7:K2895,"ﾘｽﾄ１"))</f>
        <v/>
      </c>
      <c r="N2895" s="53" t="str">
        <f t="shared" si="507"/>
        <v/>
      </c>
      <c r="O2895" s="54" t="str">
        <f t="shared" si="508"/>
        <v/>
      </c>
      <c r="P2895" s="53" t="str">
        <f t="shared" si="499"/>
        <v/>
      </c>
      <c r="Q2895" s="52" t="str">
        <f t="shared" si="500"/>
        <v/>
      </c>
      <c r="R2895" s="55" t="str">
        <f t="shared" si="501"/>
        <v/>
      </c>
      <c r="S2895" s="52" t="str">
        <f t="shared" si="509"/>
        <v/>
      </c>
      <c r="T2895" s="81" t="str">
        <f t="shared" si="502"/>
        <v/>
      </c>
      <c r="U2895" s="53" t="str">
        <f>IF(S2895="","",COUNTIF($S$7:S2895,"該当２"))</f>
        <v/>
      </c>
      <c r="V2895" s="56" t="str">
        <f t="shared" si="503"/>
        <v/>
      </c>
      <c r="W2895" s="81" t="str">
        <f t="shared" si="504"/>
        <v/>
      </c>
      <c r="X2895" s="53" t="str">
        <f>IF(V2895="","",COUNTIF($V$7:V2895,"該当３"))</f>
        <v/>
      </c>
    </row>
    <row r="2896" spans="1:24">
      <c r="A2896" s="4">
        <v>2021709006</v>
      </c>
      <c r="B2896" s="237">
        <v>20</v>
      </c>
      <c r="C2896" s="238">
        <v>217</v>
      </c>
      <c r="D2896" s="239">
        <v>9</v>
      </c>
      <c r="E2896" s="238">
        <v>6</v>
      </c>
      <c r="F2896" s="7" t="s">
        <v>511</v>
      </c>
      <c r="G2896" s="7" t="s">
        <v>2686</v>
      </c>
      <c r="H2896" s="7" t="s">
        <v>2751</v>
      </c>
      <c r="I2896" s="7" t="s">
        <v>2756</v>
      </c>
      <c r="K2896" s="52" t="str">
        <f t="shared" si="505"/>
        <v/>
      </c>
      <c r="L2896" s="81" t="str">
        <f t="shared" si="506"/>
        <v/>
      </c>
      <c r="M2896" s="53" t="str">
        <f>IF(K2896="","",COUNTIF($K$7:K2896,"ﾘｽﾄ１"))</f>
        <v/>
      </c>
      <c r="N2896" s="53" t="str">
        <f t="shared" si="507"/>
        <v/>
      </c>
      <c r="O2896" s="54" t="str">
        <f t="shared" si="508"/>
        <v/>
      </c>
      <c r="P2896" s="53" t="str">
        <f t="shared" si="499"/>
        <v/>
      </c>
      <c r="Q2896" s="52" t="str">
        <f t="shared" si="500"/>
        <v/>
      </c>
      <c r="R2896" s="55" t="str">
        <f t="shared" si="501"/>
        <v/>
      </c>
      <c r="S2896" s="52" t="str">
        <f t="shared" si="509"/>
        <v/>
      </c>
      <c r="T2896" s="81" t="str">
        <f t="shared" si="502"/>
        <v/>
      </c>
      <c r="U2896" s="53" t="str">
        <f>IF(S2896="","",COUNTIF($S$7:S2896,"該当２"))</f>
        <v/>
      </c>
      <c r="V2896" s="56" t="str">
        <f t="shared" si="503"/>
        <v/>
      </c>
      <c r="W2896" s="81" t="str">
        <f t="shared" si="504"/>
        <v/>
      </c>
      <c r="X2896" s="53" t="str">
        <f>IF(V2896="","",COUNTIF($V$7:V2896,"該当３"))</f>
        <v/>
      </c>
    </row>
    <row r="2897" spans="1:24">
      <c r="A2897" s="4">
        <v>2021709007</v>
      </c>
      <c r="B2897" s="237">
        <v>20</v>
      </c>
      <c r="C2897" s="238">
        <v>217</v>
      </c>
      <c r="D2897" s="239">
        <v>9</v>
      </c>
      <c r="E2897" s="238">
        <v>7</v>
      </c>
      <c r="F2897" s="7" t="s">
        <v>511</v>
      </c>
      <c r="G2897" s="7" t="s">
        <v>2686</v>
      </c>
      <c r="H2897" s="7" t="s">
        <v>2751</v>
      </c>
      <c r="I2897" s="7" t="s">
        <v>2757</v>
      </c>
      <c r="K2897" s="52" t="str">
        <f t="shared" si="505"/>
        <v/>
      </c>
      <c r="L2897" s="81" t="str">
        <f t="shared" si="506"/>
        <v/>
      </c>
      <c r="M2897" s="53" t="str">
        <f>IF(K2897="","",COUNTIF($K$7:K2897,"ﾘｽﾄ１"))</f>
        <v/>
      </c>
      <c r="N2897" s="53" t="str">
        <f t="shared" si="507"/>
        <v/>
      </c>
      <c r="O2897" s="54" t="str">
        <f t="shared" si="508"/>
        <v/>
      </c>
      <c r="P2897" s="53" t="str">
        <f t="shared" si="499"/>
        <v/>
      </c>
      <c r="Q2897" s="52" t="str">
        <f t="shared" si="500"/>
        <v/>
      </c>
      <c r="R2897" s="55" t="str">
        <f t="shared" si="501"/>
        <v/>
      </c>
      <c r="S2897" s="52" t="str">
        <f t="shared" si="509"/>
        <v/>
      </c>
      <c r="T2897" s="81" t="str">
        <f t="shared" si="502"/>
        <v/>
      </c>
      <c r="U2897" s="53" t="str">
        <f>IF(S2897="","",COUNTIF($S$7:S2897,"該当２"))</f>
        <v/>
      </c>
      <c r="V2897" s="56" t="str">
        <f t="shared" si="503"/>
        <v/>
      </c>
      <c r="W2897" s="81" t="str">
        <f t="shared" si="504"/>
        <v/>
      </c>
      <c r="X2897" s="53" t="str">
        <f>IF(V2897="","",COUNTIF($V$7:V2897,"該当３"))</f>
        <v/>
      </c>
    </row>
    <row r="2898" spans="1:24">
      <c r="A2898" s="4">
        <v>2021709008</v>
      </c>
      <c r="B2898" s="237">
        <v>20</v>
      </c>
      <c r="C2898" s="238">
        <v>217</v>
      </c>
      <c r="D2898" s="239">
        <v>9</v>
      </c>
      <c r="E2898" s="238">
        <v>8</v>
      </c>
      <c r="F2898" s="7" t="s">
        <v>511</v>
      </c>
      <c r="G2898" s="7" t="s">
        <v>2686</v>
      </c>
      <c r="H2898" s="7" t="s">
        <v>2751</v>
      </c>
      <c r="I2898" s="7" t="s">
        <v>2758</v>
      </c>
      <c r="K2898" s="52" t="str">
        <f t="shared" si="505"/>
        <v/>
      </c>
      <c r="L2898" s="81" t="str">
        <f t="shared" si="506"/>
        <v/>
      </c>
      <c r="M2898" s="53" t="str">
        <f>IF(K2898="","",COUNTIF($K$7:K2898,"ﾘｽﾄ１"))</f>
        <v/>
      </c>
      <c r="N2898" s="53" t="str">
        <f t="shared" si="507"/>
        <v/>
      </c>
      <c r="O2898" s="54" t="str">
        <f t="shared" si="508"/>
        <v/>
      </c>
      <c r="P2898" s="53" t="str">
        <f t="shared" si="499"/>
        <v/>
      </c>
      <c r="Q2898" s="52" t="str">
        <f t="shared" si="500"/>
        <v/>
      </c>
      <c r="R2898" s="55" t="str">
        <f t="shared" si="501"/>
        <v/>
      </c>
      <c r="S2898" s="52" t="str">
        <f t="shared" si="509"/>
        <v/>
      </c>
      <c r="T2898" s="81" t="str">
        <f t="shared" si="502"/>
        <v/>
      </c>
      <c r="U2898" s="53" t="str">
        <f>IF(S2898="","",COUNTIF($S$7:S2898,"該当２"))</f>
        <v/>
      </c>
      <c r="V2898" s="56" t="str">
        <f t="shared" si="503"/>
        <v/>
      </c>
      <c r="W2898" s="81" t="str">
        <f t="shared" si="504"/>
        <v/>
      </c>
      <c r="X2898" s="53" t="str">
        <f>IF(V2898="","",COUNTIF($V$7:V2898,"該当３"))</f>
        <v/>
      </c>
    </row>
    <row r="2899" spans="1:24">
      <c r="A2899" s="4">
        <v>2021709009</v>
      </c>
      <c r="B2899" s="237">
        <v>20</v>
      </c>
      <c r="C2899" s="238">
        <v>217</v>
      </c>
      <c r="D2899" s="239">
        <v>9</v>
      </c>
      <c r="E2899" s="238">
        <v>9</v>
      </c>
      <c r="F2899" s="7" t="s">
        <v>511</v>
      </c>
      <c r="G2899" s="7" t="s">
        <v>2686</v>
      </c>
      <c r="H2899" s="7" t="s">
        <v>2751</v>
      </c>
      <c r="I2899" s="7" t="s">
        <v>2148</v>
      </c>
      <c r="K2899" s="52" t="str">
        <f t="shared" si="505"/>
        <v/>
      </c>
      <c r="L2899" s="81" t="str">
        <f t="shared" si="506"/>
        <v/>
      </c>
      <c r="M2899" s="53" t="str">
        <f>IF(K2899="","",COUNTIF($K$7:K2899,"ﾘｽﾄ１"))</f>
        <v/>
      </c>
      <c r="N2899" s="53" t="str">
        <f t="shared" si="507"/>
        <v/>
      </c>
      <c r="O2899" s="54" t="str">
        <f t="shared" si="508"/>
        <v/>
      </c>
      <c r="P2899" s="53" t="str">
        <f t="shared" si="499"/>
        <v/>
      </c>
      <c r="Q2899" s="52" t="str">
        <f t="shared" si="500"/>
        <v/>
      </c>
      <c r="R2899" s="55" t="str">
        <f t="shared" si="501"/>
        <v/>
      </c>
      <c r="S2899" s="52" t="str">
        <f t="shared" si="509"/>
        <v/>
      </c>
      <c r="T2899" s="81" t="str">
        <f t="shared" si="502"/>
        <v/>
      </c>
      <c r="U2899" s="53" t="str">
        <f>IF(S2899="","",COUNTIF($S$7:S2899,"該当２"))</f>
        <v/>
      </c>
      <c r="V2899" s="56" t="str">
        <f t="shared" si="503"/>
        <v/>
      </c>
      <c r="W2899" s="81" t="str">
        <f t="shared" si="504"/>
        <v/>
      </c>
      <c r="X2899" s="53" t="str">
        <f>IF(V2899="","",COUNTIF($V$7:V2899,"該当３"))</f>
        <v/>
      </c>
    </row>
    <row r="2900" spans="1:24">
      <c r="A2900" s="4">
        <v>2021709010</v>
      </c>
      <c r="B2900" s="237">
        <v>20</v>
      </c>
      <c r="C2900" s="238">
        <v>217</v>
      </c>
      <c r="D2900" s="239">
        <v>9</v>
      </c>
      <c r="E2900" s="238">
        <v>10</v>
      </c>
      <c r="F2900" s="7" t="s">
        <v>511</v>
      </c>
      <c r="G2900" s="7" t="s">
        <v>2686</v>
      </c>
      <c r="H2900" s="7" t="s">
        <v>2751</v>
      </c>
      <c r="I2900" s="7" t="s">
        <v>2376</v>
      </c>
      <c r="K2900" s="52" t="str">
        <f t="shared" si="505"/>
        <v/>
      </c>
      <c r="L2900" s="81" t="str">
        <f t="shared" si="506"/>
        <v/>
      </c>
      <c r="M2900" s="53" t="str">
        <f>IF(K2900="","",COUNTIF($K$7:K2900,"ﾘｽﾄ１"))</f>
        <v/>
      </c>
      <c r="N2900" s="53" t="str">
        <f t="shared" si="507"/>
        <v/>
      </c>
      <c r="O2900" s="54" t="str">
        <f t="shared" si="508"/>
        <v/>
      </c>
      <c r="P2900" s="53" t="str">
        <f t="shared" si="499"/>
        <v/>
      </c>
      <c r="Q2900" s="52" t="str">
        <f t="shared" si="500"/>
        <v/>
      </c>
      <c r="R2900" s="55" t="str">
        <f t="shared" si="501"/>
        <v/>
      </c>
      <c r="S2900" s="52" t="str">
        <f t="shared" si="509"/>
        <v/>
      </c>
      <c r="T2900" s="81" t="str">
        <f t="shared" si="502"/>
        <v/>
      </c>
      <c r="U2900" s="53" t="str">
        <f>IF(S2900="","",COUNTIF($S$7:S2900,"該当２"))</f>
        <v/>
      </c>
      <c r="V2900" s="56" t="str">
        <f t="shared" si="503"/>
        <v/>
      </c>
      <c r="W2900" s="81" t="str">
        <f t="shared" si="504"/>
        <v/>
      </c>
      <c r="X2900" s="53" t="str">
        <f>IF(V2900="","",COUNTIF($V$7:V2900,"該当３"))</f>
        <v/>
      </c>
    </row>
    <row r="2901" spans="1:24">
      <c r="A2901" s="4">
        <v>2021709011</v>
      </c>
      <c r="B2901" s="237">
        <v>20</v>
      </c>
      <c r="C2901" s="238">
        <v>217</v>
      </c>
      <c r="D2901" s="239">
        <v>9</v>
      </c>
      <c r="E2901" s="238">
        <v>11</v>
      </c>
      <c r="F2901" s="7" t="s">
        <v>511</v>
      </c>
      <c r="G2901" s="7" t="s">
        <v>2686</v>
      </c>
      <c r="H2901" s="7" t="s">
        <v>2751</v>
      </c>
      <c r="I2901" s="7" t="s">
        <v>2759</v>
      </c>
      <c r="K2901" s="52" t="str">
        <f t="shared" si="505"/>
        <v/>
      </c>
      <c r="L2901" s="81" t="str">
        <f t="shared" si="506"/>
        <v/>
      </c>
      <c r="M2901" s="53" t="str">
        <f>IF(K2901="","",COUNTIF($K$7:K2901,"ﾘｽﾄ１"))</f>
        <v/>
      </c>
      <c r="N2901" s="53" t="str">
        <f t="shared" si="507"/>
        <v/>
      </c>
      <c r="O2901" s="54" t="str">
        <f t="shared" si="508"/>
        <v/>
      </c>
      <c r="P2901" s="53" t="str">
        <f t="shared" si="499"/>
        <v/>
      </c>
      <c r="Q2901" s="52" t="str">
        <f t="shared" si="500"/>
        <v/>
      </c>
      <c r="R2901" s="55" t="str">
        <f t="shared" si="501"/>
        <v/>
      </c>
      <c r="S2901" s="52" t="str">
        <f t="shared" si="509"/>
        <v/>
      </c>
      <c r="T2901" s="81" t="str">
        <f t="shared" si="502"/>
        <v/>
      </c>
      <c r="U2901" s="53" t="str">
        <f>IF(S2901="","",COUNTIF($S$7:S2901,"該当２"))</f>
        <v/>
      </c>
      <c r="V2901" s="56" t="str">
        <f t="shared" si="503"/>
        <v/>
      </c>
      <c r="W2901" s="81" t="str">
        <f t="shared" si="504"/>
        <v/>
      </c>
      <c r="X2901" s="53" t="str">
        <f>IF(V2901="","",COUNTIF($V$7:V2901,"該当３"))</f>
        <v/>
      </c>
    </row>
    <row r="2902" spans="1:24">
      <c r="A2902" s="4">
        <v>2021709012</v>
      </c>
      <c r="B2902" s="237">
        <v>20</v>
      </c>
      <c r="C2902" s="238">
        <v>217</v>
      </c>
      <c r="D2902" s="239">
        <v>9</v>
      </c>
      <c r="E2902" s="238">
        <v>12</v>
      </c>
      <c r="F2902" s="7" t="s">
        <v>511</v>
      </c>
      <c r="G2902" s="7" t="s">
        <v>2686</v>
      </c>
      <c r="H2902" s="7" t="s">
        <v>2751</v>
      </c>
      <c r="I2902" s="7" t="s">
        <v>11</v>
      </c>
      <c r="K2902" s="52" t="str">
        <f t="shared" si="505"/>
        <v/>
      </c>
      <c r="L2902" s="81" t="str">
        <f t="shared" si="506"/>
        <v/>
      </c>
      <c r="M2902" s="53" t="str">
        <f>IF(K2902="","",COUNTIF($K$7:K2902,"ﾘｽﾄ１"))</f>
        <v/>
      </c>
      <c r="N2902" s="53" t="str">
        <f t="shared" si="507"/>
        <v/>
      </c>
      <c r="O2902" s="54" t="str">
        <f t="shared" si="508"/>
        <v/>
      </c>
      <c r="P2902" s="53" t="str">
        <f t="shared" si="499"/>
        <v/>
      </c>
      <c r="Q2902" s="52" t="str">
        <f t="shared" si="500"/>
        <v/>
      </c>
      <c r="R2902" s="55" t="str">
        <f t="shared" si="501"/>
        <v/>
      </c>
      <c r="S2902" s="52" t="str">
        <f t="shared" si="509"/>
        <v/>
      </c>
      <c r="T2902" s="81" t="str">
        <f t="shared" si="502"/>
        <v/>
      </c>
      <c r="U2902" s="53" t="str">
        <f>IF(S2902="","",COUNTIF($S$7:S2902,"該当２"))</f>
        <v/>
      </c>
      <c r="V2902" s="56" t="str">
        <f t="shared" si="503"/>
        <v/>
      </c>
      <c r="W2902" s="81" t="str">
        <f t="shared" si="504"/>
        <v/>
      </c>
      <c r="X2902" s="53" t="str">
        <f>IF(V2902="","",COUNTIF($V$7:V2902,"該当３"))</f>
        <v/>
      </c>
    </row>
    <row r="2903" spans="1:24">
      <c r="A2903" s="4">
        <v>2021709013</v>
      </c>
      <c r="B2903" s="237">
        <v>20</v>
      </c>
      <c r="C2903" s="238">
        <v>217</v>
      </c>
      <c r="D2903" s="239">
        <v>9</v>
      </c>
      <c r="E2903" s="238">
        <v>13</v>
      </c>
      <c r="F2903" s="7" t="s">
        <v>511</v>
      </c>
      <c r="G2903" s="7" t="s">
        <v>2686</v>
      </c>
      <c r="H2903" s="7" t="s">
        <v>2751</v>
      </c>
      <c r="I2903" s="7" t="s">
        <v>2760</v>
      </c>
      <c r="K2903" s="52" t="str">
        <f t="shared" si="505"/>
        <v/>
      </c>
      <c r="L2903" s="81" t="str">
        <f t="shared" si="506"/>
        <v/>
      </c>
      <c r="M2903" s="53" t="str">
        <f>IF(K2903="","",COUNTIF($K$7:K2903,"ﾘｽﾄ１"))</f>
        <v/>
      </c>
      <c r="N2903" s="53" t="str">
        <f t="shared" si="507"/>
        <v/>
      </c>
      <c r="O2903" s="54" t="str">
        <f t="shared" si="508"/>
        <v/>
      </c>
      <c r="P2903" s="53" t="str">
        <f t="shared" si="499"/>
        <v/>
      </c>
      <c r="Q2903" s="52" t="str">
        <f t="shared" si="500"/>
        <v/>
      </c>
      <c r="R2903" s="55" t="str">
        <f t="shared" si="501"/>
        <v/>
      </c>
      <c r="S2903" s="52" t="str">
        <f t="shared" si="509"/>
        <v/>
      </c>
      <c r="T2903" s="81" t="str">
        <f t="shared" si="502"/>
        <v/>
      </c>
      <c r="U2903" s="53" t="str">
        <f>IF(S2903="","",COUNTIF($S$7:S2903,"該当２"))</f>
        <v/>
      </c>
      <c r="V2903" s="56" t="str">
        <f t="shared" si="503"/>
        <v/>
      </c>
      <c r="W2903" s="81" t="str">
        <f t="shared" si="504"/>
        <v/>
      </c>
      <c r="X2903" s="53" t="str">
        <f>IF(V2903="","",COUNTIF($V$7:V2903,"該当３"))</f>
        <v/>
      </c>
    </row>
    <row r="2904" spans="1:24">
      <c r="A2904" s="4">
        <v>2021710000</v>
      </c>
      <c r="B2904" s="237">
        <v>20</v>
      </c>
      <c r="C2904" s="238">
        <v>217</v>
      </c>
      <c r="D2904" s="239">
        <v>10</v>
      </c>
      <c r="E2904" s="238">
        <v>0</v>
      </c>
      <c r="F2904" s="7" t="s">
        <v>511</v>
      </c>
      <c r="G2904" s="7" t="s">
        <v>2686</v>
      </c>
      <c r="H2904" s="7" t="s">
        <v>2761</v>
      </c>
      <c r="K2904" s="52" t="str">
        <f t="shared" si="505"/>
        <v/>
      </c>
      <c r="L2904" s="81" t="str">
        <f t="shared" si="506"/>
        <v/>
      </c>
      <c r="M2904" s="53" t="str">
        <f>IF(K2904="","",COUNTIF($K$7:K2904,"ﾘｽﾄ１"))</f>
        <v/>
      </c>
      <c r="N2904" s="53" t="str">
        <f t="shared" si="507"/>
        <v/>
      </c>
      <c r="O2904" s="54" t="str">
        <f t="shared" si="508"/>
        <v/>
      </c>
      <c r="P2904" s="53" t="str">
        <f t="shared" si="499"/>
        <v/>
      </c>
      <c r="Q2904" s="52" t="str">
        <f t="shared" si="500"/>
        <v/>
      </c>
      <c r="R2904" s="55" t="str">
        <f t="shared" si="501"/>
        <v/>
      </c>
      <c r="S2904" s="52" t="str">
        <f t="shared" si="509"/>
        <v/>
      </c>
      <c r="T2904" s="81" t="str">
        <f t="shared" si="502"/>
        <v/>
      </c>
      <c r="U2904" s="53" t="str">
        <f>IF(S2904="","",COUNTIF($S$7:S2904,"該当２"))</f>
        <v/>
      </c>
      <c r="V2904" s="56" t="str">
        <f t="shared" si="503"/>
        <v/>
      </c>
      <c r="W2904" s="81" t="str">
        <f t="shared" si="504"/>
        <v/>
      </c>
      <c r="X2904" s="53" t="str">
        <f>IF(V2904="","",COUNTIF($V$7:V2904,"該当３"))</f>
        <v/>
      </c>
    </row>
    <row r="2905" spans="1:24">
      <c r="A2905" s="4">
        <v>2021710001</v>
      </c>
      <c r="B2905" s="237">
        <v>20</v>
      </c>
      <c r="C2905" s="238">
        <v>217</v>
      </c>
      <c r="D2905" s="239">
        <v>10</v>
      </c>
      <c r="E2905" s="238">
        <v>1</v>
      </c>
      <c r="F2905" s="7" t="s">
        <v>511</v>
      </c>
      <c r="G2905" s="7" t="s">
        <v>2686</v>
      </c>
      <c r="H2905" s="7" t="s">
        <v>2761</v>
      </c>
      <c r="I2905" s="7" t="s">
        <v>2762</v>
      </c>
      <c r="K2905" s="52" t="str">
        <f t="shared" si="505"/>
        <v/>
      </c>
      <c r="L2905" s="81" t="str">
        <f t="shared" si="506"/>
        <v/>
      </c>
      <c r="M2905" s="53" t="str">
        <f>IF(K2905="","",COUNTIF($K$7:K2905,"ﾘｽﾄ１"))</f>
        <v/>
      </c>
      <c r="N2905" s="53" t="str">
        <f t="shared" si="507"/>
        <v/>
      </c>
      <c r="O2905" s="54" t="str">
        <f t="shared" si="508"/>
        <v/>
      </c>
      <c r="P2905" s="53" t="str">
        <f t="shared" si="499"/>
        <v/>
      </c>
      <c r="Q2905" s="52" t="str">
        <f t="shared" si="500"/>
        <v/>
      </c>
      <c r="R2905" s="55" t="str">
        <f t="shared" si="501"/>
        <v/>
      </c>
      <c r="S2905" s="52" t="str">
        <f t="shared" si="509"/>
        <v/>
      </c>
      <c r="T2905" s="81" t="str">
        <f t="shared" si="502"/>
        <v/>
      </c>
      <c r="U2905" s="53" t="str">
        <f>IF(S2905="","",COUNTIF($S$7:S2905,"該当２"))</f>
        <v/>
      </c>
      <c r="V2905" s="56" t="str">
        <f t="shared" si="503"/>
        <v/>
      </c>
      <c r="W2905" s="81" t="str">
        <f t="shared" si="504"/>
        <v/>
      </c>
      <c r="X2905" s="53" t="str">
        <f>IF(V2905="","",COUNTIF($V$7:V2905,"該当３"))</f>
        <v/>
      </c>
    </row>
    <row r="2906" spans="1:24">
      <c r="A2906" s="4">
        <v>2021710002</v>
      </c>
      <c r="B2906" s="237">
        <v>20</v>
      </c>
      <c r="C2906" s="238">
        <v>217</v>
      </c>
      <c r="D2906" s="239">
        <v>10</v>
      </c>
      <c r="E2906" s="238">
        <v>2</v>
      </c>
      <c r="F2906" s="7" t="s">
        <v>511</v>
      </c>
      <c r="G2906" s="7" t="s">
        <v>2686</v>
      </c>
      <c r="H2906" s="7" t="s">
        <v>2761</v>
      </c>
      <c r="I2906" s="7" t="s">
        <v>2763</v>
      </c>
      <c r="K2906" s="52" t="str">
        <f t="shared" si="505"/>
        <v/>
      </c>
      <c r="L2906" s="81" t="str">
        <f t="shared" si="506"/>
        <v/>
      </c>
      <c r="M2906" s="53" t="str">
        <f>IF(K2906="","",COUNTIF($K$7:K2906,"ﾘｽﾄ１"))</f>
        <v/>
      </c>
      <c r="N2906" s="53" t="str">
        <f t="shared" si="507"/>
        <v/>
      </c>
      <c r="O2906" s="54" t="str">
        <f t="shared" si="508"/>
        <v/>
      </c>
      <c r="P2906" s="53" t="str">
        <f t="shared" si="499"/>
        <v/>
      </c>
      <c r="Q2906" s="52" t="str">
        <f t="shared" si="500"/>
        <v/>
      </c>
      <c r="R2906" s="55" t="str">
        <f t="shared" si="501"/>
        <v/>
      </c>
      <c r="S2906" s="52" t="str">
        <f t="shared" si="509"/>
        <v/>
      </c>
      <c r="T2906" s="81" t="str">
        <f t="shared" si="502"/>
        <v/>
      </c>
      <c r="U2906" s="53" t="str">
        <f>IF(S2906="","",COUNTIF($S$7:S2906,"該当２"))</f>
        <v/>
      </c>
      <c r="V2906" s="56" t="str">
        <f t="shared" si="503"/>
        <v/>
      </c>
      <c r="W2906" s="81" t="str">
        <f t="shared" si="504"/>
        <v/>
      </c>
      <c r="X2906" s="53" t="str">
        <f>IF(V2906="","",COUNTIF($V$7:V2906,"該当３"))</f>
        <v/>
      </c>
    </row>
    <row r="2907" spans="1:24">
      <c r="A2907" s="4">
        <v>2021710003</v>
      </c>
      <c r="B2907" s="237">
        <v>20</v>
      </c>
      <c r="C2907" s="238">
        <v>217</v>
      </c>
      <c r="D2907" s="239">
        <v>10</v>
      </c>
      <c r="E2907" s="238">
        <v>3</v>
      </c>
      <c r="F2907" s="7" t="s">
        <v>511</v>
      </c>
      <c r="G2907" s="7" t="s">
        <v>2686</v>
      </c>
      <c r="H2907" s="7" t="s">
        <v>2761</v>
      </c>
      <c r="I2907" s="7" t="s">
        <v>2764</v>
      </c>
      <c r="K2907" s="52" t="str">
        <f t="shared" si="505"/>
        <v/>
      </c>
      <c r="L2907" s="81" t="str">
        <f t="shared" si="506"/>
        <v/>
      </c>
      <c r="M2907" s="53" t="str">
        <f>IF(K2907="","",COUNTIF($K$7:K2907,"ﾘｽﾄ１"))</f>
        <v/>
      </c>
      <c r="N2907" s="53" t="str">
        <f t="shared" si="507"/>
        <v/>
      </c>
      <c r="O2907" s="54" t="str">
        <f t="shared" si="508"/>
        <v/>
      </c>
      <c r="P2907" s="53" t="str">
        <f t="shared" si="499"/>
        <v/>
      </c>
      <c r="Q2907" s="52" t="str">
        <f t="shared" si="500"/>
        <v/>
      </c>
      <c r="R2907" s="55" t="str">
        <f t="shared" si="501"/>
        <v/>
      </c>
      <c r="S2907" s="52" t="str">
        <f t="shared" si="509"/>
        <v/>
      </c>
      <c r="T2907" s="81" t="str">
        <f t="shared" si="502"/>
        <v/>
      </c>
      <c r="U2907" s="53" t="str">
        <f>IF(S2907="","",COUNTIF($S$7:S2907,"該当２"))</f>
        <v/>
      </c>
      <c r="V2907" s="56" t="str">
        <f t="shared" si="503"/>
        <v/>
      </c>
      <c r="W2907" s="81" t="str">
        <f t="shared" si="504"/>
        <v/>
      </c>
      <c r="X2907" s="53" t="str">
        <f>IF(V2907="","",COUNTIF($V$7:V2907,"該当３"))</f>
        <v/>
      </c>
    </row>
    <row r="2908" spans="1:24">
      <c r="A2908" s="4">
        <v>2021711000</v>
      </c>
      <c r="B2908" s="237">
        <v>20</v>
      </c>
      <c r="C2908" s="238">
        <v>217</v>
      </c>
      <c r="D2908" s="239">
        <v>11</v>
      </c>
      <c r="E2908" s="238">
        <v>0</v>
      </c>
      <c r="F2908" s="7" t="s">
        <v>511</v>
      </c>
      <c r="G2908" s="7" t="s">
        <v>2686</v>
      </c>
      <c r="H2908" s="7" t="s">
        <v>2765</v>
      </c>
      <c r="K2908" s="52" t="str">
        <f t="shared" si="505"/>
        <v/>
      </c>
      <c r="L2908" s="81" t="str">
        <f t="shared" si="506"/>
        <v/>
      </c>
      <c r="M2908" s="53" t="str">
        <f>IF(K2908="","",COUNTIF($K$7:K2908,"ﾘｽﾄ１"))</f>
        <v/>
      </c>
      <c r="N2908" s="53" t="str">
        <f t="shared" si="507"/>
        <v/>
      </c>
      <c r="O2908" s="54" t="str">
        <f t="shared" si="508"/>
        <v/>
      </c>
      <c r="P2908" s="53" t="str">
        <f t="shared" si="499"/>
        <v/>
      </c>
      <c r="Q2908" s="52" t="str">
        <f t="shared" si="500"/>
        <v/>
      </c>
      <c r="R2908" s="55" t="str">
        <f t="shared" si="501"/>
        <v/>
      </c>
      <c r="S2908" s="52" t="str">
        <f t="shared" si="509"/>
        <v/>
      </c>
      <c r="T2908" s="81" t="str">
        <f t="shared" si="502"/>
        <v/>
      </c>
      <c r="U2908" s="53" t="str">
        <f>IF(S2908="","",COUNTIF($S$7:S2908,"該当２"))</f>
        <v/>
      </c>
      <c r="V2908" s="56" t="str">
        <f t="shared" si="503"/>
        <v/>
      </c>
      <c r="W2908" s="81" t="str">
        <f t="shared" si="504"/>
        <v/>
      </c>
      <c r="X2908" s="53" t="str">
        <f>IF(V2908="","",COUNTIF($V$7:V2908,"該当３"))</f>
        <v/>
      </c>
    </row>
    <row r="2909" spans="1:24">
      <c r="A2909" s="4">
        <v>2021711001</v>
      </c>
      <c r="B2909" s="237">
        <v>20</v>
      </c>
      <c r="C2909" s="238">
        <v>217</v>
      </c>
      <c r="D2909" s="239">
        <v>11</v>
      </c>
      <c r="E2909" s="238">
        <v>1</v>
      </c>
      <c r="F2909" s="7" t="s">
        <v>511</v>
      </c>
      <c r="G2909" s="7" t="s">
        <v>2686</v>
      </c>
      <c r="H2909" s="7" t="s">
        <v>2765</v>
      </c>
      <c r="I2909" s="7" t="s">
        <v>2766</v>
      </c>
      <c r="K2909" s="52" t="str">
        <f t="shared" si="505"/>
        <v/>
      </c>
      <c r="L2909" s="81" t="str">
        <f t="shared" si="506"/>
        <v/>
      </c>
      <c r="M2909" s="53" t="str">
        <f>IF(K2909="","",COUNTIF($K$7:K2909,"ﾘｽﾄ１"))</f>
        <v/>
      </c>
      <c r="N2909" s="53" t="str">
        <f t="shared" si="507"/>
        <v/>
      </c>
      <c r="O2909" s="54" t="str">
        <f t="shared" si="508"/>
        <v/>
      </c>
      <c r="P2909" s="53" t="str">
        <f t="shared" si="499"/>
        <v/>
      </c>
      <c r="Q2909" s="52" t="str">
        <f t="shared" si="500"/>
        <v/>
      </c>
      <c r="R2909" s="55" t="str">
        <f t="shared" si="501"/>
        <v/>
      </c>
      <c r="S2909" s="52" t="str">
        <f t="shared" si="509"/>
        <v/>
      </c>
      <c r="T2909" s="81" t="str">
        <f t="shared" si="502"/>
        <v/>
      </c>
      <c r="U2909" s="53" t="str">
        <f>IF(S2909="","",COUNTIF($S$7:S2909,"該当２"))</f>
        <v/>
      </c>
      <c r="V2909" s="56" t="str">
        <f t="shared" si="503"/>
        <v/>
      </c>
      <c r="W2909" s="81" t="str">
        <f t="shared" si="504"/>
        <v/>
      </c>
      <c r="X2909" s="53" t="str">
        <f>IF(V2909="","",COUNTIF($V$7:V2909,"該当３"))</f>
        <v/>
      </c>
    </row>
    <row r="2910" spans="1:24">
      <c r="A2910" s="4">
        <v>2021711002</v>
      </c>
      <c r="B2910" s="237">
        <v>20</v>
      </c>
      <c r="C2910" s="238">
        <v>217</v>
      </c>
      <c r="D2910" s="239">
        <v>11</v>
      </c>
      <c r="E2910" s="238">
        <v>2</v>
      </c>
      <c r="F2910" s="7" t="s">
        <v>511</v>
      </c>
      <c r="G2910" s="7" t="s">
        <v>2686</v>
      </c>
      <c r="H2910" s="7" t="s">
        <v>2765</v>
      </c>
      <c r="I2910" s="7" t="s">
        <v>312</v>
      </c>
      <c r="K2910" s="52" t="str">
        <f t="shared" si="505"/>
        <v/>
      </c>
      <c r="L2910" s="81" t="str">
        <f t="shared" si="506"/>
        <v/>
      </c>
      <c r="M2910" s="53" t="str">
        <f>IF(K2910="","",COUNTIF($K$7:K2910,"ﾘｽﾄ１"))</f>
        <v/>
      </c>
      <c r="N2910" s="53" t="str">
        <f t="shared" si="507"/>
        <v/>
      </c>
      <c r="O2910" s="54" t="str">
        <f t="shared" si="508"/>
        <v/>
      </c>
      <c r="P2910" s="53" t="str">
        <f t="shared" si="499"/>
        <v/>
      </c>
      <c r="Q2910" s="52" t="str">
        <f t="shared" si="500"/>
        <v/>
      </c>
      <c r="R2910" s="55" t="str">
        <f t="shared" si="501"/>
        <v/>
      </c>
      <c r="S2910" s="52" t="str">
        <f t="shared" si="509"/>
        <v/>
      </c>
      <c r="T2910" s="81" t="str">
        <f t="shared" si="502"/>
        <v/>
      </c>
      <c r="U2910" s="53" t="str">
        <f>IF(S2910="","",COUNTIF($S$7:S2910,"該当２"))</f>
        <v/>
      </c>
      <c r="V2910" s="56" t="str">
        <f t="shared" si="503"/>
        <v/>
      </c>
      <c r="W2910" s="81" t="str">
        <f t="shared" si="504"/>
        <v/>
      </c>
      <c r="X2910" s="53" t="str">
        <f>IF(V2910="","",COUNTIF($V$7:V2910,"該当３"))</f>
        <v/>
      </c>
    </row>
    <row r="2911" spans="1:24">
      <c r="A2911" s="4">
        <v>2021711003</v>
      </c>
      <c r="B2911" s="237">
        <v>20</v>
      </c>
      <c r="C2911" s="238">
        <v>217</v>
      </c>
      <c r="D2911" s="239">
        <v>11</v>
      </c>
      <c r="E2911" s="238">
        <v>3</v>
      </c>
      <c r="F2911" s="7" t="s">
        <v>511</v>
      </c>
      <c r="G2911" s="7" t="s">
        <v>2686</v>
      </c>
      <c r="H2911" s="7" t="s">
        <v>2765</v>
      </c>
      <c r="I2911" s="7" t="s">
        <v>2767</v>
      </c>
      <c r="K2911" s="52" t="str">
        <f t="shared" si="505"/>
        <v/>
      </c>
      <c r="L2911" s="81" t="str">
        <f t="shared" si="506"/>
        <v/>
      </c>
      <c r="M2911" s="53" t="str">
        <f>IF(K2911="","",COUNTIF($K$7:K2911,"ﾘｽﾄ１"))</f>
        <v/>
      </c>
      <c r="N2911" s="53" t="str">
        <f t="shared" si="507"/>
        <v/>
      </c>
      <c r="O2911" s="54" t="str">
        <f t="shared" si="508"/>
        <v/>
      </c>
      <c r="P2911" s="53" t="str">
        <f t="shared" si="499"/>
        <v/>
      </c>
      <c r="Q2911" s="52" t="str">
        <f t="shared" si="500"/>
        <v/>
      </c>
      <c r="R2911" s="55" t="str">
        <f t="shared" si="501"/>
        <v/>
      </c>
      <c r="S2911" s="52" t="str">
        <f t="shared" si="509"/>
        <v/>
      </c>
      <c r="T2911" s="81" t="str">
        <f t="shared" si="502"/>
        <v/>
      </c>
      <c r="U2911" s="53" t="str">
        <f>IF(S2911="","",COUNTIF($S$7:S2911,"該当２"))</f>
        <v/>
      </c>
      <c r="V2911" s="56" t="str">
        <f t="shared" si="503"/>
        <v/>
      </c>
      <c r="W2911" s="81" t="str">
        <f t="shared" si="504"/>
        <v/>
      </c>
      <c r="X2911" s="53" t="str">
        <f>IF(V2911="","",COUNTIF($V$7:V2911,"該当３"))</f>
        <v/>
      </c>
    </row>
    <row r="2912" spans="1:24">
      <c r="A2912" s="4">
        <v>2021711004</v>
      </c>
      <c r="B2912" s="237">
        <v>20</v>
      </c>
      <c r="C2912" s="238">
        <v>217</v>
      </c>
      <c r="D2912" s="239">
        <v>11</v>
      </c>
      <c r="E2912" s="238">
        <v>4</v>
      </c>
      <c r="F2912" s="7" t="s">
        <v>511</v>
      </c>
      <c r="G2912" s="7" t="s">
        <v>2686</v>
      </c>
      <c r="H2912" s="7" t="s">
        <v>2765</v>
      </c>
      <c r="I2912" s="7" t="s">
        <v>2768</v>
      </c>
      <c r="K2912" s="52" t="str">
        <f t="shared" si="505"/>
        <v/>
      </c>
      <c r="L2912" s="81" t="str">
        <f t="shared" si="506"/>
        <v/>
      </c>
      <c r="M2912" s="53" t="str">
        <f>IF(K2912="","",COUNTIF($K$7:K2912,"ﾘｽﾄ１"))</f>
        <v/>
      </c>
      <c r="N2912" s="53" t="str">
        <f t="shared" si="507"/>
        <v/>
      </c>
      <c r="O2912" s="54" t="str">
        <f t="shared" si="508"/>
        <v/>
      </c>
      <c r="P2912" s="53" t="str">
        <f t="shared" si="499"/>
        <v/>
      </c>
      <c r="Q2912" s="52" t="str">
        <f t="shared" si="500"/>
        <v/>
      </c>
      <c r="R2912" s="55" t="str">
        <f t="shared" si="501"/>
        <v/>
      </c>
      <c r="S2912" s="52" t="str">
        <f t="shared" si="509"/>
        <v/>
      </c>
      <c r="T2912" s="81" t="str">
        <f t="shared" si="502"/>
        <v/>
      </c>
      <c r="U2912" s="53" t="str">
        <f>IF(S2912="","",COUNTIF($S$7:S2912,"該当２"))</f>
        <v/>
      </c>
      <c r="V2912" s="56" t="str">
        <f t="shared" si="503"/>
        <v/>
      </c>
      <c r="W2912" s="81" t="str">
        <f t="shared" si="504"/>
        <v/>
      </c>
      <c r="X2912" s="53" t="str">
        <f>IF(V2912="","",COUNTIF($V$7:V2912,"該当３"))</f>
        <v/>
      </c>
    </row>
    <row r="2913" spans="1:24">
      <c r="A2913" s="4">
        <v>2021711005</v>
      </c>
      <c r="B2913" s="237">
        <v>20</v>
      </c>
      <c r="C2913" s="238">
        <v>217</v>
      </c>
      <c r="D2913" s="239">
        <v>11</v>
      </c>
      <c r="E2913" s="238">
        <v>5</v>
      </c>
      <c r="F2913" s="7" t="s">
        <v>511</v>
      </c>
      <c r="G2913" s="7" t="s">
        <v>2686</v>
      </c>
      <c r="H2913" s="7" t="s">
        <v>2765</v>
      </c>
      <c r="I2913" s="7" t="s">
        <v>2769</v>
      </c>
      <c r="K2913" s="52" t="str">
        <f t="shared" si="505"/>
        <v/>
      </c>
      <c r="L2913" s="81" t="str">
        <f t="shared" si="506"/>
        <v/>
      </c>
      <c r="M2913" s="53" t="str">
        <f>IF(K2913="","",COUNTIF($K$7:K2913,"ﾘｽﾄ１"))</f>
        <v/>
      </c>
      <c r="N2913" s="53" t="str">
        <f t="shared" si="507"/>
        <v/>
      </c>
      <c r="O2913" s="54" t="str">
        <f t="shared" si="508"/>
        <v/>
      </c>
      <c r="P2913" s="53" t="str">
        <f t="shared" si="499"/>
        <v/>
      </c>
      <c r="Q2913" s="52" t="str">
        <f t="shared" si="500"/>
        <v/>
      </c>
      <c r="R2913" s="55" t="str">
        <f t="shared" si="501"/>
        <v/>
      </c>
      <c r="S2913" s="52" t="str">
        <f t="shared" si="509"/>
        <v/>
      </c>
      <c r="T2913" s="81" t="str">
        <f t="shared" si="502"/>
        <v/>
      </c>
      <c r="U2913" s="53" t="str">
        <f>IF(S2913="","",COUNTIF($S$7:S2913,"該当２"))</f>
        <v/>
      </c>
      <c r="V2913" s="56" t="str">
        <f t="shared" si="503"/>
        <v/>
      </c>
      <c r="W2913" s="81" t="str">
        <f t="shared" si="504"/>
        <v/>
      </c>
      <c r="X2913" s="53" t="str">
        <f>IF(V2913="","",COUNTIF($V$7:V2913,"該当３"))</f>
        <v/>
      </c>
    </row>
    <row r="2914" spans="1:24">
      <c r="A2914" s="4">
        <v>2021711006</v>
      </c>
      <c r="B2914" s="237">
        <v>20</v>
      </c>
      <c r="C2914" s="238">
        <v>217</v>
      </c>
      <c r="D2914" s="239">
        <v>11</v>
      </c>
      <c r="E2914" s="238">
        <v>6</v>
      </c>
      <c r="F2914" s="7" t="s">
        <v>511</v>
      </c>
      <c r="G2914" s="7" t="s">
        <v>2686</v>
      </c>
      <c r="H2914" s="7" t="s">
        <v>2765</v>
      </c>
      <c r="I2914" s="7" t="s">
        <v>2770</v>
      </c>
      <c r="K2914" s="52" t="str">
        <f t="shared" si="505"/>
        <v/>
      </c>
      <c r="L2914" s="81" t="str">
        <f t="shared" si="506"/>
        <v/>
      </c>
      <c r="M2914" s="53" t="str">
        <f>IF(K2914="","",COUNTIF($K$7:K2914,"ﾘｽﾄ１"))</f>
        <v/>
      </c>
      <c r="N2914" s="53" t="str">
        <f t="shared" si="507"/>
        <v/>
      </c>
      <c r="O2914" s="54" t="str">
        <f t="shared" si="508"/>
        <v/>
      </c>
      <c r="P2914" s="53" t="str">
        <f t="shared" si="499"/>
        <v/>
      </c>
      <c r="Q2914" s="52" t="str">
        <f t="shared" si="500"/>
        <v/>
      </c>
      <c r="R2914" s="55" t="str">
        <f t="shared" si="501"/>
        <v/>
      </c>
      <c r="S2914" s="52" t="str">
        <f t="shared" si="509"/>
        <v/>
      </c>
      <c r="T2914" s="81" t="str">
        <f t="shared" si="502"/>
        <v/>
      </c>
      <c r="U2914" s="53" t="str">
        <f>IF(S2914="","",COUNTIF($S$7:S2914,"該当２"))</f>
        <v/>
      </c>
      <c r="V2914" s="56" t="str">
        <f t="shared" si="503"/>
        <v/>
      </c>
      <c r="W2914" s="81" t="str">
        <f t="shared" si="504"/>
        <v/>
      </c>
      <c r="X2914" s="53" t="str">
        <f>IF(V2914="","",COUNTIF($V$7:V2914,"該当３"))</f>
        <v/>
      </c>
    </row>
    <row r="2915" spans="1:24">
      <c r="A2915" s="4">
        <v>2021711007</v>
      </c>
      <c r="B2915" s="237">
        <v>20</v>
      </c>
      <c r="C2915" s="238">
        <v>217</v>
      </c>
      <c r="D2915" s="239">
        <v>11</v>
      </c>
      <c r="E2915" s="238">
        <v>7</v>
      </c>
      <c r="F2915" s="7" t="s">
        <v>511</v>
      </c>
      <c r="G2915" s="7" t="s">
        <v>2686</v>
      </c>
      <c r="H2915" s="7" t="s">
        <v>2765</v>
      </c>
      <c r="I2915" s="7" t="s">
        <v>396</v>
      </c>
      <c r="K2915" s="52" t="str">
        <f t="shared" si="505"/>
        <v/>
      </c>
      <c r="L2915" s="81" t="str">
        <f t="shared" si="506"/>
        <v/>
      </c>
      <c r="M2915" s="53" t="str">
        <f>IF(K2915="","",COUNTIF($K$7:K2915,"ﾘｽﾄ１"))</f>
        <v/>
      </c>
      <c r="N2915" s="53" t="str">
        <f t="shared" si="507"/>
        <v/>
      </c>
      <c r="O2915" s="54" t="str">
        <f t="shared" si="508"/>
        <v/>
      </c>
      <c r="P2915" s="53" t="str">
        <f t="shared" si="499"/>
        <v/>
      </c>
      <c r="Q2915" s="52" t="str">
        <f t="shared" si="500"/>
        <v/>
      </c>
      <c r="R2915" s="55" t="str">
        <f t="shared" si="501"/>
        <v/>
      </c>
      <c r="S2915" s="52" t="str">
        <f t="shared" si="509"/>
        <v/>
      </c>
      <c r="T2915" s="81" t="str">
        <f t="shared" si="502"/>
        <v/>
      </c>
      <c r="U2915" s="53" t="str">
        <f>IF(S2915="","",COUNTIF($S$7:S2915,"該当２"))</f>
        <v/>
      </c>
      <c r="V2915" s="56" t="str">
        <f t="shared" si="503"/>
        <v/>
      </c>
      <c r="W2915" s="81" t="str">
        <f t="shared" si="504"/>
        <v/>
      </c>
      <c r="X2915" s="53" t="str">
        <f>IF(V2915="","",COUNTIF($V$7:V2915,"該当３"))</f>
        <v/>
      </c>
    </row>
    <row r="2916" spans="1:24">
      <c r="A2916" s="4">
        <v>2021712000</v>
      </c>
      <c r="B2916" s="237">
        <v>20</v>
      </c>
      <c r="C2916" s="238">
        <v>217</v>
      </c>
      <c r="D2916" s="239">
        <v>12</v>
      </c>
      <c r="E2916" s="238">
        <v>0</v>
      </c>
      <c r="F2916" s="7" t="s">
        <v>511</v>
      </c>
      <c r="G2916" s="7" t="s">
        <v>2686</v>
      </c>
      <c r="H2916" s="7" t="s">
        <v>2771</v>
      </c>
      <c r="K2916" s="52" t="str">
        <f t="shared" si="505"/>
        <v/>
      </c>
      <c r="L2916" s="81" t="str">
        <f t="shared" si="506"/>
        <v/>
      </c>
      <c r="M2916" s="53" t="str">
        <f>IF(K2916="","",COUNTIF($K$7:K2916,"ﾘｽﾄ１"))</f>
        <v/>
      </c>
      <c r="N2916" s="53" t="str">
        <f t="shared" si="507"/>
        <v/>
      </c>
      <c r="O2916" s="54" t="str">
        <f t="shared" si="508"/>
        <v/>
      </c>
      <c r="P2916" s="53" t="str">
        <f t="shared" si="499"/>
        <v/>
      </c>
      <c r="Q2916" s="52" t="str">
        <f t="shared" si="500"/>
        <v/>
      </c>
      <c r="R2916" s="55" t="str">
        <f t="shared" si="501"/>
        <v/>
      </c>
      <c r="S2916" s="52" t="str">
        <f t="shared" si="509"/>
        <v/>
      </c>
      <c r="T2916" s="81" t="str">
        <f t="shared" si="502"/>
        <v/>
      </c>
      <c r="U2916" s="53" t="str">
        <f>IF(S2916="","",COUNTIF($S$7:S2916,"該当２"))</f>
        <v/>
      </c>
      <c r="V2916" s="56" t="str">
        <f t="shared" si="503"/>
        <v/>
      </c>
      <c r="W2916" s="81" t="str">
        <f t="shared" si="504"/>
        <v/>
      </c>
      <c r="X2916" s="53" t="str">
        <f>IF(V2916="","",COUNTIF($V$7:V2916,"該当３"))</f>
        <v/>
      </c>
    </row>
    <row r="2917" spans="1:24">
      <c r="A2917" s="4">
        <v>2021712001</v>
      </c>
      <c r="B2917" s="237">
        <v>20</v>
      </c>
      <c r="C2917" s="238">
        <v>217</v>
      </c>
      <c r="D2917" s="239">
        <v>12</v>
      </c>
      <c r="E2917" s="238">
        <v>1</v>
      </c>
      <c r="F2917" s="7" t="s">
        <v>511</v>
      </c>
      <c r="G2917" s="7" t="s">
        <v>2686</v>
      </c>
      <c r="H2917" s="7" t="s">
        <v>2771</v>
      </c>
      <c r="I2917" s="7" t="s">
        <v>2772</v>
      </c>
      <c r="K2917" s="52" t="str">
        <f t="shared" si="505"/>
        <v/>
      </c>
      <c r="L2917" s="81" t="str">
        <f t="shared" si="506"/>
        <v/>
      </c>
      <c r="M2917" s="53" t="str">
        <f>IF(K2917="","",COUNTIF($K$7:K2917,"ﾘｽﾄ１"))</f>
        <v/>
      </c>
      <c r="N2917" s="53" t="str">
        <f t="shared" si="507"/>
        <v/>
      </c>
      <c r="O2917" s="54" t="str">
        <f t="shared" si="508"/>
        <v/>
      </c>
      <c r="P2917" s="53" t="str">
        <f t="shared" si="499"/>
        <v/>
      </c>
      <c r="Q2917" s="52" t="str">
        <f t="shared" si="500"/>
        <v/>
      </c>
      <c r="R2917" s="55" t="str">
        <f t="shared" si="501"/>
        <v/>
      </c>
      <c r="S2917" s="52" t="str">
        <f t="shared" si="509"/>
        <v/>
      </c>
      <c r="T2917" s="81" t="str">
        <f t="shared" si="502"/>
        <v/>
      </c>
      <c r="U2917" s="53" t="str">
        <f>IF(S2917="","",COUNTIF($S$7:S2917,"該当２"))</f>
        <v/>
      </c>
      <c r="V2917" s="56" t="str">
        <f t="shared" si="503"/>
        <v/>
      </c>
      <c r="W2917" s="81" t="str">
        <f t="shared" si="504"/>
        <v/>
      </c>
      <c r="X2917" s="53" t="str">
        <f>IF(V2917="","",COUNTIF($V$7:V2917,"該当３"))</f>
        <v/>
      </c>
    </row>
    <row r="2918" spans="1:24">
      <c r="A2918" s="4">
        <v>2021712002</v>
      </c>
      <c r="B2918" s="237">
        <v>20</v>
      </c>
      <c r="C2918" s="238">
        <v>217</v>
      </c>
      <c r="D2918" s="239">
        <v>12</v>
      </c>
      <c r="E2918" s="238">
        <v>2</v>
      </c>
      <c r="F2918" s="7" t="s">
        <v>511</v>
      </c>
      <c r="G2918" s="7" t="s">
        <v>2686</v>
      </c>
      <c r="H2918" s="7" t="s">
        <v>2771</v>
      </c>
      <c r="I2918" s="7" t="s">
        <v>2773</v>
      </c>
      <c r="K2918" s="52" t="str">
        <f t="shared" si="505"/>
        <v/>
      </c>
      <c r="L2918" s="81" t="str">
        <f t="shared" si="506"/>
        <v/>
      </c>
      <c r="M2918" s="53" t="str">
        <f>IF(K2918="","",COUNTIF($K$7:K2918,"ﾘｽﾄ１"))</f>
        <v/>
      </c>
      <c r="N2918" s="53" t="str">
        <f t="shared" si="507"/>
        <v/>
      </c>
      <c r="O2918" s="54" t="str">
        <f t="shared" si="508"/>
        <v/>
      </c>
      <c r="P2918" s="53" t="str">
        <f t="shared" si="499"/>
        <v/>
      </c>
      <c r="Q2918" s="52" t="str">
        <f t="shared" si="500"/>
        <v/>
      </c>
      <c r="R2918" s="55" t="str">
        <f t="shared" si="501"/>
        <v/>
      </c>
      <c r="S2918" s="52" t="str">
        <f t="shared" si="509"/>
        <v/>
      </c>
      <c r="T2918" s="81" t="str">
        <f t="shared" si="502"/>
        <v/>
      </c>
      <c r="U2918" s="53" t="str">
        <f>IF(S2918="","",COUNTIF($S$7:S2918,"該当２"))</f>
        <v/>
      </c>
      <c r="V2918" s="56" t="str">
        <f t="shared" si="503"/>
        <v/>
      </c>
      <c r="W2918" s="81" t="str">
        <f t="shared" si="504"/>
        <v/>
      </c>
      <c r="X2918" s="53" t="str">
        <f>IF(V2918="","",COUNTIF($V$7:V2918,"該当３"))</f>
        <v/>
      </c>
    </row>
    <row r="2919" spans="1:24">
      <c r="A2919" s="4">
        <v>2021712003</v>
      </c>
      <c r="B2919" s="237">
        <v>20</v>
      </c>
      <c r="C2919" s="238">
        <v>217</v>
      </c>
      <c r="D2919" s="239">
        <v>12</v>
      </c>
      <c r="E2919" s="238">
        <v>3</v>
      </c>
      <c r="F2919" s="7" t="s">
        <v>511</v>
      </c>
      <c r="G2919" s="7" t="s">
        <v>2686</v>
      </c>
      <c r="H2919" s="7" t="s">
        <v>2771</v>
      </c>
      <c r="I2919" s="7" t="s">
        <v>2341</v>
      </c>
      <c r="K2919" s="52" t="str">
        <f t="shared" si="505"/>
        <v/>
      </c>
      <c r="L2919" s="81" t="str">
        <f t="shared" si="506"/>
        <v/>
      </c>
      <c r="M2919" s="53" t="str">
        <f>IF(K2919="","",COUNTIF($K$7:K2919,"ﾘｽﾄ１"))</f>
        <v/>
      </c>
      <c r="N2919" s="53" t="str">
        <f t="shared" si="507"/>
        <v/>
      </c>
      <c r="O2919" s="54" t="str">
        <f t="shared" si="508"/>
        <v/>
      </c>
      <c r="P2919" s="53" t="str">
        <f t="shared" si="499"/>
        <v/>
      </c>
      <c r="Q2919" s="52" t="str">
        <f t="shared" si="500"/>
        <v/>
      </c>
      <c r="R2919" s="55" t="str">
        <f t="shared" si="501"/>
        <v/>
      </c>
      <c r="S2919" s="52" t="str">
        <f t="shared" si="509"/>
        <v/>
      </c>
      <c r="T2919" s="81" t="str">
        <f t="shared" si="502"/>
        <v/>
      </c>
      <c r="U2919" s="53" t="str">
        <f>IF(S2919="","",COUNTIF($S$7:S2919,"該当２"))</f>
        <v/>
      </c>
      <c r="V2919" s="56" t="str">
        <f t="shared" si="503"/>
        <v/>
      </c>
      <c r="W2919" s="81" t="str">
        <f t="shared" si="504"/>
        <v/>
      </c>
      <c r="X2919" s="53" t="str">
        <f>IF(V2919="","",COUNTIF($V$7:V2919,"該当３"))</f>
        <v/>
      </c>
    </row>
    <row r="2920" spans="1:24">
      <c r="A2920" s="4">
        <v>2021712004</v>
      </c>
      <c r="B2920" s="237">
        <v>20</v>
      </c>
      <c r="C2920" s="238">
        <v>217</v>
      </c>
      <c r="D2920" s="239">
        <v>12</v>
      </c>
      <c r="E2920" s="238">
        <v>4</v>
      </c>
      <c r="F2920" s="7" t="s">
        <v>511</v>
      </c>
      <c r="G2920" s="7" t="s">
        <v>2686</v>
      </c>
      <c r="H2920" s="7" t="s">
        <v>2771</v>
      </c>
      <c r="I2920" s="7" t="s">
        <v>2774</v>
      </c>
      <c r="K2920" s="52" t="str">
        <f t="shared" si="505"/>
        <v/>
      </c>
      <c r="L2920" s="81" t="str">
        <f t="shared" si="506"/>
        <v/>
      </c>
      <c r="M2920" s="53" t="str">
        <f>IF(K2920="","",COUNTIF($K$7:K2920,"ﾘｽﾄ１"))</f>
        <v/>
      </c>
      <c r="N2920" s="53" t="str">
        <f t="shared" si="507"/>
        <v/>
      </c>
      <c r="O2920" s="54" t="str">
        <f t="shared" si="508"/>
        <v/>
      </c>
      <c r="P2920" s="53" t="str">
        <f t="shared" si="499"/>
        <v/>
      </c>
      <c r="Q2920" s="52" t="str">
        <f t="shared" si="500"/>
        <v/>
      </c>
      <c r="R2920" s="55" t="str">
        <f t="shared" si="501"/>
        <v/>
      </c>
      <c r="S2920" s="52" t="str">
        <f t="shared" si="509"/>
        <v/>
      </c>
      <c r="T2920" s="81" t="str">
        <f t="shared" si="502"/>
        <v/>
      </c>
      <c r="U2920" s="53" t="str">
        <f>IF(S2920="","",COUNTIF($S$7:S2920,"該当２"))</f>
        <v/>
      </c>
      <c r="V2920" s="56" t="str">
        <f t="shared" si="503"/>
        <v/>
      </c>
      <c r="W2920" s="81" t="str">
        <f t="shared" si="504"/>
        <v/>
      </c>
      <c r="X2920" s="53" t="str">
        <f>IF(V2920="","",COUNTIF($V$7:V2920,"該当３"))</f>
        <v/>
      </c>
    </row>
    <row r="2921" spans="1:24">
      <c r="A2921" s="4">
        <v>2021712005</v>
      </c>
      <c r="B2921" s="237">
        <v>20</v>
      </c>
      <c r="C2921" s="238">
        <v>217</v>
      </c>
      <c r="D2921" s="239">
        <v>12</v>
      </c>
      <c r="E2921" s="238">
        <v>5</v>
      </c>
      <c r="F2921" s="7" t="s">
        <v>511</v>
      </c>
      <c r="G2921" s="7" t="s">
        <v>2686</v>
      </c>
      <c r="H2921" s="7" t="s">
        <v>2771</v>
      </c>
      <c r="I2921" s="7" t="s">
        <v>2775</v>
      </c>
      <c r="K2921" s="52" t="str">
        <f t="shared" si="505"/>
        <v/>
      </c>
      <c r="L2921" s="81" t="str">
        <f t="shared" si="506"/>
        <v/>
      </c>
      <c r="M2921" s="53" t="str">
        <f>IF(K2921="","",COUNTIF($K$7:K2921,"ﾘｽﾄ１"))</f>
        <v/>
      </c>
      <c r="N2921" s="53" t="str">
        <f t="shared" si="507"/>
        <v/>
      </c>
      <c r="O2921" s="54" t="str">
        <f t="shared" si="508"/>
        <v/>
      </c>
      <c r="P2921" s="53" t="str">
        <f t="shared" si="499"/>
        <v/>
      </c>
      <c r="Q2921" s="52" t="str">
        <f t="shared" si="500"/>
        <v/>
      </c>
      <c r="R2921" s="55" t="str">
        <f t="shared" si="501"/>
        <v/>
      </c>
      <c r="S2921" s="52" t="str">
        <f t="shared" si="509"/>
        <v/>
      </c>
      <c r="T2921" s="81" t="str">
        <f t="shared" si="502"/>
        <v/>
      </c>
      <c r="U2921" s="53" t="str">
        <f>IF(S2921="","",COUNTIF($S$7:S2921,"該当２"))</f>
        <v/>
      </c>
      <c r="V2921" s="56" t="str">
        <f t="shared" si="503"/>
        <v/>
      </c>
      <c r="W2921" s="81" t="str">
        <f t="shared" si="504"/>
        <v/>
      </c>
      <c r="X2921" s="53" t="str">
        <f>IF(V2921="","",COUNTIF($V$7:V2921,"該当３"))</f>
        <v/>
      </c>
    </row>
    <row r="2922" spans="1:24">
      <c r="A2922" s="4">
        <v>2021712006</v>
      </c>
      <c r="B2922" s="237">
        <v>20</v>
      </c>
      <c r="C2922" s="238">
        <v>217</v>
      </c>
      <c r="D2922" s="239">
        <v>12</v>
      </c>
      <c r="E2922" s="238">
        <v>6</v>
      </c>
      <c r="F2922" s="7" t="s">
        <v>511</v>
      </c>
      <c r="G2922" s="7" t="s">
        <v>2686</v>
      </c>
      <c r="H2922" s="7" t="s">
        <v>2771</v>
      </c>
      <c r="I2922" s="7" t="s">
        <v>2776</v>
      </c>
      <c r="K2922" s="52" t="str">
        <f t="shared" si="505"/>
        <v/>
      </c>
      <c r="L2922" s="81" t="str">
        <f t="shared" si="506"/>
        <v/>
      </c>
      <c r="M2922" s="53" t="str">
        <f>IF(K2922="","",COUNTIF($K$7:K2922,"ﾘｽﾄ１"))</f>
        <v/>
      </c>
      <c r="N2922" s="53" t="str">
        <f t="shared" si="507"/>
        <v/>
      </c>
      <c r="O2922" s="54" t="str">
        <f t="shared" si="508"/>
        <v/>
      </c>
      <c r="P2922" s="53" t="str">
        <f t="shared" si="499"/>
        <v/>
      </c>
      <c r="Q2922" s="52" t="str">
        <f t="shared" si="500"/>
        <v/>
      </c>
      <c r="R2922" s="55" t="str">
        <f t="shared" si="501"/>
        <v/>
      </c>
      <c r="S2922" s="52" t="str">
        <f t="shared" si="509"/>
        <v/>
      </c>
      <c r="T2922" s="81" t="str">
        <f t="shared" si="502"/>
        <v/>
      </c>
      <c r="U2922" s="53" t="str">
        <f>IF(S2922="","",COUNTIF($S$7:S2922,"該当２"))</f>
        <v/>
      </c>
      <c r="V2922" s="56" t="str">
        <f t="shared" si="503"/>
        <v/>
      </c>
      <c r="W2922" s="81" t="str">
        <f t="shared" si="504"/>
        <v/>
      </c>
      <c r="X2922" s="53" t="str">
        <f>IF(V2922="","",COUNTIF($V$7:V2922,"該当３"))</f>
        <v/>
      </c>
    </row>
    <row r="2923" spans="1:24">
      <c r="A2923" s="4">
        <v>2021712007</v>
      </c>
      <c r="B2923" s="237">
        <v>20</v>
      </c>
      <c r="C2923" s="238">
        <v>217</v>
      </c>
      <c r="D2923" s="239">
        <v>12</v>
      </c>
      <c r="E2923" s="238">
        <v>7</v>
      </c>
      <c r="F2923" s="7" t="s">
        <v>511</v>
      </c>
      <c r="G2923" s="7" t="s">
        <v>2686</v>
      </c>
      <c r="H2923" s="7" t="s">
        <v>2771</v>
      </c>
      <c r="I2923" s="7" t="s">
        <v>2777</v>
      </c>
      <c r="K2923" s="52" t="str">
        <f t="shared" si="505"/>
        <v/>
      </c>
      <c r="L2923" s="81" t="str">
        <f t="shared" si="506"/>
        <v/>
      </c>
      <c r="M2923" s="53" t="str">
        <f>IF(K2923="","",COUNTIF($K$7:K2923,"ﾘｽﾄ１"))</f>
        <v/>
      </c>
      <c r="N2923" s="53" t="str">
        <f t="shared" si="507"/>
        <v/>
      </c>
      <c r="O2923" s="54" t="str">
        <f t="shared" si="508"/>
        <v/>
      </c>
      <c r="P2923" s="53" t="str">
        <f t="shared" si="499"/>
        <v/>
      </c>
      <c r="Q2923" s="52" t="str">
        <f t="shared" si="500"/>
        <v/>
      </c>
      <c r="R2923" s="55" t="str">
        <f t="shared" si="501"/>
        <v/>
      </c>
      <c r="S2923" s="52" t="str">
        <f t="shared" si="509"/>
        <v/>
      </c>
      <c r="T2923" s="81" t="str">
        <f t="shared" si="502"/>
        <v/>
      </c>
      <c r="U2923" s="53" t="str">
        <f>IF(S2923="","",COUNTIF($S$7:S2923,"該当２"))</f>
        <v/>
      </c>
      <c r="V2923" s="56" t="str">
        <f t="shared" si="503"/>
        <v/>
      </c>
      <c r="W2923" s="81" t="str">
        <f t="shared" si="504"/>
        <v/>
      </c>
      <c r="X2923" s="53" t="str">
        <f>IF(V2923="","",COUNTIF($V$7:V2923,"該当３"))</f>
        <v/>
      </c>
    </row>
    <row r="2924" spans="1:24">
      <c r="A2924" s="4">
        <v>2021713000</v>
      </c>
      <c r="B2924" s="237">
        <v>20</v>
      </c>
      <c r="C2924" s="238">
        <v>217</v>
      </c>
      <c r="D2924" s="239">
        <v>13</v>
      </c>
      <c r="E2924" s="238">
        <v>0</v>
      </c>
      <c r="F2924" s="7" t="s">
        <v>511</v>
      </c>
      <c r="G2924" s="7" t="s">
        <v>2686</v>
      </c>
      <c r="H2924" s="7" t="s">
        <v>2778</v>
      </c>
      <c r="K2924" s="52" t="str">
        <f t="shared" si="505"/>
        <v/>
      </c>
      <c r="L2924" s="81" t="str">
        <f t="shared" si="506"/>
        <v/>
      </c>
      <c r="M2924" s="53" t="str">
        <f>IF(K2924="","",COUNTIF($K$7:K2924,"ﾘｽﾄ１"))</f>
        <v/>
      </c>
      <c r="N2924" s="53" t="str">
        <f t="shared" si="507"/>
        <v/>
      </c>
      <c r="O2924" s="54" t="str">
        <f t="shared" si="508"/>
        <v/>
      </c>
      <c r="P2924" s="53" t="str">
        <f t="shared" si="499"/>
        <v/>
      </c>
      <c r="Q2924" s="52" t="str">
        <f t="shared" si="500"/>
        <v/>
      </c>
      <c r="R2924" s="55" t="str">
        <f t="shared" si="501"/>
        <v/>
      </c>
      <c r="S2924" s="52" t="str">
        <f t="shared" si="509"/>
        <v/>
      </c>
      <c r="T2924" s="81" t="str">
        <f t="shared" si="502"/>
        <v/>
      </c>
      <c r="U2924" s="53" t="str">
        <f>IF(S2924="","",COUNTIF($S$7:S2924,"該当２"))</f>
        <v/>
      </c>
      <c r="V2924" s="56" t="str">
        <f t="shared" si="503"/>
        <v/>
      </c>
      <c r="W2924" s="81" t="str">
        <f t="shared" si="504"/>
        <v/>
      </c>
      <c r="X2924" s="53" t="str">
        <f>IF(V2924="","",COUNTIF($V$7:V2924,"該当３"))</f>
        <v/>
      </c>
    </row>
    <row r="2925" spans="1:24">
      <c r="A2925" s="4">
        <v>2021713001</v>
      </c>
      <c r="B2925" s="237">
        <v>20</v>
      </c>
      <c r="C2925" s="238">
        <v>217</v>
      </c>
      <c r="D2925" s="239">
        <v>13</v>
      </c>
      <c r="E2925" s="238">
        <v>1</v>
      </c>
      <c r="F2925" s="7" t="s">
        <v>511</v>
      </c>
      <c r="G2925" s="7" t="s">
        <v>2686</v>
      </c>
      <c r="H2925" s="7" t="s">
        <v>2778</v>
      </c>
      <c r="I2925" s="7" t="s">
        <v>2779</v>
      </c>
      <c r="K2925" s="52" t="str">
        <f t="shared" si="505"/>
        <v/>
      </c>
      <c r="L2925" s="81" t="str">
        <f t="shared" si="506"/>
        <v/>
      </c>
      <c r="M2925" s="53" t="str">
        <f>IF(K2925="","",COUNTIF($K$7:K2925,"ﾘｽﾄ１"))</f>
        <v/>
      </c>
      <c r="N2925" s="53" t="str">
        <f t="shared" si="507"/>
        <v/>
      </c>
      <c r="O2925" s="54" t="str">
        <f t="shared" si="508"/>
        <v/>
      </c>
      <c r="P2925" s="53" t="str">
        <f t="shared" si="499"/>
        <v/>
      </c>
      <c r="Q2925" s="52" t="str">
        <f t="shared" si="500"/>
        <v/>
      </c>
      <c r="R2925" s="55" t="str">
        <f t="shared" si="501"/>
        <v/>
      </c>
      <c r="S2925" s="52" t="str">
        <f t="shared" si="509"/>
        <v/>
      </c>
      <c r="T2925" s="81" t="str">
        <f t="shared" si="502"/>
        <v/>
      </c>
      <c r="U2925" s="53" t="str">
        <f>IF(S2925="","",COUNTIF($S$7:S2925,"該当２"))</f>
        <v/>
      </c>
      <c r="V2925" s="56" t="str">
        <f t="shared" si="503"/>
        <v/>
      </c>
      <c r="W2925" s="81" t="str">
        <f t="shared" si="504"/>
        <v/>
      </c>
      <c r="X2925" s="53" t="str">
        <f>IF(V2925="","",COUNTIF($V$7:V2925,"該当３"))</f>
        <v/>
      </c>
    </row>
    <row r="2926" spans="1:24">
      <c r="A2926" s="4">
        <v>2021713002</v>
      </c>
      <c r="B2926" s="237">
        <v>20</v>
      </c>
      <c r="C2926" s="238">
        <v>217</v>
      </c>
      <c r="D2926" s="239">
        <v>13</v>
      </c>
      <c r="E2926" s="238">
        <v>2</v>
      </c>
      <c r="F2926" s="7" t="s">
        <v>511</v>
      </c>
      <c r="G2926" s="7" t="s">
        <v>2686</v>
      </c>
      <c r="H2926" s="7" t="s">
        <v>2778</v>
      </c>
      <c r="I2926" s="7" t="s">
        <v>2780</v>
      </c>
      <c r="K2926" s="52" t="str">
        <f t="shared" si="505"/>
        <v/>
      </c>
      <c r="L2926" s="81" t="str">
        <f t="shared" si="506"/>
        <v/>
      </c>
      <c r="M2926" s="53" t="str">
        <f>IF(K2926="","",COUNTIF($K$7:K2926,"ﾘｽﾄ１"))</f>
        <v/>
      </c>
      <c r="N2926" s="53" t="str">
        <f t="shared" si="507"/>
        <v/>
      </c>
      <c r="O2926" s="54" t="str">
        <f t="shared" si="508"/>
        <v/>
      </c>
      <c r="P2926" s="53" t="str">
        <f t="shared" si="499"/>
        <v/>
      </c>
      <c r="Q2926" s="52" t="str">
        <f t="shared" si="500"/>
        <v/>
      </c>
      <c r="R2926" s="55" t="str">
        <f t="shared" si="501"/>
        <v/>
      </c>
      <c r="S2926" s="52" t="str">
        <f t="shared" si="509"/>
        <v/>
      </c>
      <c r="T2926" s="81" t="str">
        <f t="shared" si="502"/>
        <v/>
      </c>
      <c r="U2926" s="53" t="str">
        <f>IF(S2926="","",COUNTIF($S$7:S2926,"該当２"))</f>
        <v/>
      </c>
      <c r="V2926" s="56" t="str">
        <f t="shared" si="503"/>
        <v/>
      </c>
      <c r="W2926" s="81" t="str">
        <f t="shared" si="504"/>
        <v/>
      </c>
      <c r="X2926" s="53" t="str">
        <f>IF(V2926="","",COUNTIF($V$7:V2926,"該当３"))</f>
        <v/>
      </c>
    </row>
    <row r="2927" spans="1:24">
      <c r="A2927" s="4">
        <v>2021713003</v>
      </c>
      <c r="B2927" s="237">
        <v>20</v>
      </c>
      <c r="C2927" s="238">
        <v>217</v>
      </c>
      <c r="D2927" s="239">
        <v>13</v>
      </c>
      <c r="E2927" s="238">
        <v>3</v>
      </c>
      <c r="F2927" s="7" t="s">
        <v>511</v>
      </c>
      <c r="G2927" s="7" t="s">
        <v>2686</v>
      </c>
      <c r="H2927" s="7" t="s">
        <v>2778</v>
      </c>
      <c r="I2927" s="7" t="s">
        <v>2781</v>
      </c>
      <c r="K2927" s="52" t="str">
        <f t="shared" si="505"/>
        <v/>
      </c>
      <c r="L2927" s="81" t="str">
        <f t="shared" si="506"/>
        <v/>
      </c>
      <c r="M2927" s="53" t="str">
        <f>IF(K2927="","",COUNTIF($K$7:K2927,"ﾘｽﾄ１"))</f>
        <v/>
      </c>
      <c r="N2927" s="53" t="str">
        <f t="shared" si="507"/>
        <v/>
      </c>
      <c r="O2927" s="54" t="str">
        <f t="shared" si="508"/>
        <v/>
      </c>
      <c r="P2927" s="53" t="str">
        <f t="shared" si="499"/>
        <v/>
      </c>
      <c r="Q2927" s="52" t="str">
        <f t="shared" si="500"/>
        <v/>
      </c>
      <c r="R2927" s="55" t="str">
        <f t="shared" si="501"/>
        <v/>
      </c>
      <c r="S2927" s="52" t="str">
        <f t="shared" si="509"/>
        <v/>
      </c>
      <c r="T2927" s="81" t="str">
        <f t="shared" si="502"/>
        <v/>
      </c>
      <c r="U2927" s="53" t="str">
        <f>IF(S2927="","",COUNTIF($S$7:S2927,"該当２"))</f>
        <v/>
      </c>
      <c r="V2927" s="56" t="str">
        <f t="shared" si="503"/>
        <v/>
      </c>
      <c r="W2927" s="81" t="str">
        <f t="shared" si="504"/>
        <v/>
      </c>
      <c r="X2927" s="53" t="str">
        <f>IF(V2927="","",COUNTIF($V$7:V2927,"該当３"))</f>
        <v/>
      </c>
    </row>
    <row r="2928" spans="1:24">
      <c r="A2928" s="4">
        <v>2021714000</v>
      </c>
      <c r="B2928" s="237">
        <v>20</v>
      </c>
      <c r="C2928" s="238">
        <v>217</v>
      </c>
      <c r="D2928" s="239">
        <v>14</v>
      </c>
      <c r="E2928" s="238">
        <v>0</v>
      </c>
      <c r="F2928" s="7" t="s">
        <v>511</v>
      </c>
      <c r="G2928" s="7" t="s">
        <v>2686</v>
      </c>
      <c r="H2928" s="7" t="s">
        <v>2782</v>
      </c>
      <c r="K2928" s="52" t="str">
        <f t="shared" si="505"/>
        <v/>
      </c>
      <c r="L2928" s="81" t="str">
        <f t="shared" si="506"/>
        <v/>
      </c>
      <c r="M2928" s="53" t="str">
        <f>IF(K2928="","",COUNTIF($K$7:K2928,"ﾘｽﾄ１"))</f>
        <v/>
      </c>
      <c r="N2928" s="53" t="str">
        <f t="shared" si="507"/>
        <v/>
      </c>
      <c r="O2928" s="54" t="str">
        <f t="shared" si="508"/>
        <v/>
      </c>
      <c r="P2928" s="53" t="str">
        <f t="shared" si="499"/>
        <v/>
      </c>
      <c r="Q2928" s="52" t="str">
        <f t="shared" si="500"/>
        <v/>
      </c>
      <c r="R2928" s="55" t="str">
        <f t="shared" si="501"/>
        <v/>
      </c>
      <c r="S2928" s="52" t="str">
        <f t="shared" si="509"/>
        <v/>
      </c>
      <c r="T2928" s="81" t="str">
        <f t="shared" si="502"/>
        <v/>
      </c>
      <c r="U2928" s="53" t="str">
        <f>IF(S2928="","",COUNTIF($S$7:S2928,"該当２"))</f>
        <v/>
      </c>
      <c r="V2928" s="56" t="str">
        <f t="shared" si="503"/>
        <v/>
      </c>
      <c r="W2928" s="81" t="str">
        <f t="shared" si="504"/>
        <v/>
      </c>
      <c r="X2928" s="53" t="str">
        <f>IF(V2928="","",COUNTIF($V$7:V2928,"該当３"))</f>
        <v/>
      </c>
    </row>
    <row r="2929" spans="1:24">
      <c r="A2929" s="4">
        <v>2021714001</v>
      </c>
      <c r="B2929" s="237">
        <v>20</v>
      </c>
      <c r="C2929" s="238">
        <v>217</v>
      </c>
      <c r="D2929" s="239">
        <v>14</v>
      </c>
      <c r="E2929" s="238">
        <v>1</v>
      </c>
      <c r="F2929" s="7" t="s">
        <v>511</v>
      </c>
      <c r="G2929" s="7" t="s">
        <v>2686</v>
      </c>
      <c r="H2929" s="7" t="s">
        <v>2782</v>
      </c>
      <c r="I2929" s="7" t="s">
        <v>2783</v>
      </c>
      <c r="K2929" s="52" t="str">
        <f t="shared" si="505"/>
        <v/>
      </c>
      <c r="L2929" s="81" t="str">
        <f t="shared" si="506"/>
        <v/>
      </c>
      <c r="M2929" s="53" t="str">
        <f>IF(K2929="","",COUNTIF($K$7:K2929,"ﾘｽﾄ１"))</f>
        <v/>
      </c>
      <c r="N2929" s="53" t="str">
        <f t="shared" si="507"/>
        <v/>
      </c>
      <c r="O2929" s="54" t="str">
        <f t="shared" si="508"/>
        <v/>
      </c>
      <c r="P2929" s="53" t="str">
        <f t="shared" si="499"/>
        <v/>
      </c>
      <c r="Q2929" s="52" t="str">
        <f t="shared" si="500"/>
        <v/>
      </c>
      <c r="R2929" s="55" t="str">
        <f t="shared" si="501"/>
        <v/>
      </c>
      <c r="S2929" s="52" t="str">
        <f t="shared" si="509"/>
        <v/>
      </c>
      <c r="T2929" s="81" t="str">
        <f t="shared" si="502"/>
        <v/>
      </c>
      <c r="U2929" s="53" t="str">
        <f>IF(S2929="","",COUNTIF($S$7:S2929,"該当２"))</f>
        <v/>
      </c>
      <c r="V2929" s="56" t="str">
        <f t="shared" si="503"/>
        <v/>
      </c>
      <c r="W2929" s="81" t="str">
        <f t="shared" si="504"/>
        <v/>
      </c>
      <c r="X2929" s="53" t="str">
        <f>IF(V2929="","",COUNTIF($V$7:V2929,"該当３"))</f>
        <v/>
      </c>
    </row>
    <row r="2930" spans="1:24">
      <c r="A2930" s="4">
        <v>2021714002</v>
      </c>
      <c r="B2930" s="237">
        <v>20</v>
      </c>
      <c r="C2930" s="238">
        <v>217</v>
      </c>
      <c r="D2930" s="239">
        <v>14</v>
      </c>
      <c r="E2930" s="238">
        <v>2</v>
      </c>
      <c r="F2930" s="7" t="s">
        <v>511</v>
      </c>
      <c r="G2930" s="7" t="s">
        <v>2686</v>
      </c>
      <c r="H2930" s="7" t="s">
        <v>2782</v>
      </c>
      <c r="I2930" s="7" t="s">
        <v>2784</v>
      </c>
      <c r="K2930" s="52" t="str">
        <f t="shared" si="505"/>
        <v/>
      </c>
      <c r="L2930" s="81" t="str">
        <f t="shared" si="506"/>
        <v/>
      </c>
      <c r="M2930" s="53" t="str">
        <f>IF(K2930="","",COUNTIF($K$7:K2930,"ﾘｽﾄ１"))</f>
        <v/>
      </c>
      <c r="N2930" s="53" t="str">
        <f t="shared" si="507"/>
        <v/>
      </c>
      <c r="O2930" s="54" t="str">
        <f t="shared" si="508"/>
        <v/>
      </c>
      <c r="P2930" s="53" t="str">
        <f t="shared" si="499"/>
        <v/>
      </c>
      <c r="Q2930" s="52" t="str">
        <f t="shared" si="500"/>
        <v/>
      </c>
      <c r="R2930" s="55" t="str">
        <f t="shared" si="501"/>
        <v/>
      </c>
      <c r="S2930" s="52" t="str">
        <f t="shared" si="509"/>
        <v/>
      </c>
      <c r="T2930" s="81" t="str">
        <f t="shared" si="502"/>
        <v/>
      </c>
      <c r="U2930" s="53" t="str">
        <f>IF(S2930="","",COUNTIF($S$7:S2930,"該当２"))</f>
        <v/>
      </c>
      <c r="V2930" s="56" t="str">
        <f t="shared" si="503"/>
        <v/>
      </c>
      <c r="W2930" s="81" t="str">
        <f t="shared" si="504"/>
        <v/>
      </c>
      <c r="X2930" s="53" t="str">
        <f>IF(V2930="","",COUNTIF($V$7:V2930,"該当３"))</f>
        <v/>
      </c>
    </row>
    <row r="2931" spans="1:24">
      <c r="A2931" s="4">
        <v>2021714003</v>
      </c>
      <c r="B2931" s="237">
        <v>20</v>
      </c>
      <c r="C2931" s="238">
        <v>217</v>
      </c>
      <c r="D2931" s="239">
        <v>14</v>
      </c>
      <c r="E2931" s="238">
        <v>3</v>
      </c>
      <c r="F2931" s="7" t="s">
        <v>511</v>
      </c>
      <c r="G2931" s="7" t="s">
        <v>2686</v>
      </c>
      <c r="H2931" s="7" t="s">
        <v>2782</v>
      </c>
      <c r="I2931" s="7" t="s">
        <v>2785</v>
      </c>
      <c r="K2931" s="52" t="str">
        <f t="shared" si="505"/>
        <v/>
      </c>
      <c r="L2931" s="81" t="str">
        <f t="shared" si="506"/>
        <v/>
      </c>
      <c r="M2931" s="53" t="str">
        <f>IF(K2931="","",COUNTIF($K$7:K2931,"ﾘｽﾄ１"))</f>
        <v/>
      </c>
      <c r="N2931" s="53" t="str">
        <f t="shared" si="507"/>
        <v/>
      </c>
      <c r="O2931" s="54" t="str">
        <f t="shared" si="508"/>
        <v/>
      </c>
      <c r="P2931" s="53" t="str">
        <f t="shared" si="499"/>
        <v/>
      </c>
      <c r="Q2931" s="52" t="str">
        <f t="shared" si="500"/>
        <v/>
      </c>
      <c r="R2931" s="55" t="str">
        <f t="shared" si="501"/>
        <v/>
      </c>
      <c r="S2931" s="52" t="str">
        <f t="shared" si="509"/>
        <v/>
      </c>
      <c r="T2931" s="81" t="str">
        <f t="shared" si="502"/>
        <v/>
      </c>
      <c r="U2931" s="53" t="str">
        <f>IF(S2931="","",COUNTIF($S$7:S2931,"該当２"))</f>
        <v/>
      </c>
      <c r="V2931" s="56" t="str">
        <f t="shared" si="503"/>
        <v/>
      </c>
      <c r="W2931" s="81" t="str">
        <f t="shared" si="504"/>
        <v/>
      </c>
      <c r="X2931" s="53" t="str">
        <f>IF(V2931="","",COUNTIF($V$7:V2931,"該当３"))</f>
        <v/>
      </c>
    </row>
    <row r="2932" spans="1:24">
      <c r="A2932" s="4">
        <v>2021714004</v>
      </c>
      <c r="B2932" s="237">
        <v>20</v>
      </c>
      <c r="C2932" s="238">
        <v>217</v>
      </c>
      <c r="D2932" s="239">
        <v>14</v>
      </c>
      <c r="E2932" s="238">
        <v>4</v>
      </c>
      <c r="F2932" s="7" t="s">
        <v>511</v>
      </c>
      <c r="G2932" s="7" t="s">
        <v>2686</v>
      </c>
      <c r="H2932" s="7" t="s">
        <v>2782</v>
      </c>
      <c r="I2932" s="7" t="s">
        <v>2786</v>
      </c>
      <c r="K2932" s="52" t="str">
        <f t="shared" si="505"/>
        <v/>
      </c>
      <c r="L2932" s="81" t="str">
        <f t="shared" si="506"/>
        <v/>
      </c>
      <c r="M2932" s="53" t="str">
        <f>IF(K2932="","",COUNTIF($K$7:K2932,"ﾘｽﾄ１"))</f>
        <v/>
      </c>
      <c r="N2932" s="53" t="str">
        <f t="shared" si="507"/>
        <v/>
      </c>
      <c r="O2932" s="54" t="str">
        <f t="shared" si="508"/>
        <v/>
      </c>
      <c r="P2932" s="53" t="str">
        <f t="shared" si="499"/>
        <v/>
      </c>
      <c r="Q2932" s="52" t="str">
        <f t="shared" si="500"/>
        <v/>
      </c>
      <c r="R2932" s="55" t="str">
        <f t="shared" si="501"/>
        <v/>
      </c>
      <c r="S2932" s="52" t="str">
        <f t="shared" si="509"/>
        <v/>
      </c>
      <c r="T2932" s="81" t="str">
        <f t="shared" si="502"/>
        <v/>
      </c>
      <c r="U2932" s="53" t="str">
        <f>IF(S2932="","",COUNTIF($S$7:S2932,"該当２"))</f>
        <v/>
      </c>
      <c r="V2932" s="56" t="str">
        <f t="shared" si="503"/>
        <v/>
      </c>
      <c r="W2932" s="81" t="str">
        <f t="shared" si="504"/>
        <v/>
      </c>
      <c r="X2932" s="53" t="str">
        <f>IF(V2932="","",COUNTIF($V$7:V2932,"該当３"))</f>
        <v/>
      </c>
    </row>
    <row r="2933" spans="1:24">
      <c r="A2933" s="4">
        <v>2021714005</v>
      </c>
      <c r="B2933" s="237">
        <v>20</v>
      </c>
      <c r="C2933" s="238">
        <v>217</v>
      </c>
      <c r="D2933" s="239">
        <v>14</v>
      </c>
      <c r="E2933" s="238">
        <v>5</v>
      </c>
      <c r="F2933" s="7" t="s">
        <v>511</v>
      </c>
      <c r="G2933" s="7" t="s">
        <v>2686</v>
      </c>
      <c r="H2933" s="7" t="s">
        <v>2782</v>
      </c>
      <c r="I2933" s="7" t="s">
        <v>2787</v>
      </c>
      <c r="K2933" s="52" t="str">
        <f t="shared" si="505"/>
        <v/>
      </c>
      <c r="L2933" s="81" t="str">
        <f t="shared" si="506"/>
        <v/>
      </c>
      <c r="M2933" s="53" t="str">
        <f>IF(K2933="","",COUNTIF($K$7:K2933,"ﾘｽﾄ１"))</f>
        <v/>
      </c>
      <c r="N2933" s="53" t="str">
        <f t="shared" si="507"/>
        <v/>
      </c>
      <c r="O2933" s="54" t="str">
        <f t="shared" si="508"/>
        <v/>
      </c>
      <c r="P2933" s="53" t="str">
        <f t="shared" si="499"/>
        <v/>
      </c>
      <c r="Q2933" s="52" t="str">
        <f t="shared" si="500"/>
        <v/>
      </c>
      <c r="R2933" s="55" t="str">
        <f t="shared" si="501"/>
        <v/>
      </c>
      <c r="S2933" s="52" t="str">
        <f t="shared" si="509"/>
        <v/>
      </c>
      <c r="T2933" s="81" t="str">
        <f t="shared" si="502"/>
        <v/>
      </c>
      <c r="U2933" s="53" t="str">
        <f>IF(S2933="","",COUNTIF($S$7:S2933,"該当２"))</f>
        <v/>
      </c>
      <c r="V2933" s="56" t="str">
        <f t="shared" si="503"/>
        <v/>
      </c>
      <c r="W2933" s="81" t="str">
        <f t="shared" si="504"/>
        <v/>
      </c>
      <c r="X2933" s="53" t="str">
        <f>IF(V2933="","",COUNTIF($V$7:V2933,"該当３"))</f>
        <v/>
      </c>
    </row>
    <row r="2934" spans="1:24">
      <c r="A2934" s="4">
        <v>2021714006</v>
      </c>
      <c r="B2934" s="237">
        <v>20</v>
      </c>
      <c r="C2934" s="238">
        <v>217</v>
      </c>
      <c r="D2934" s="239">
        <v>14</v>
      </c>
      <c r="E2934" s="238">
        <v>6</v>
      </c>
      <c r="F2934" s="7" t="s">
        <v>511</v>
      </c>
      <c r="G2934" s="7" t="s">
        <v>2686</v>
      </c>
      <c r="H2934" s="7" t="s">
        <v>2782</v>
      </c>
      <c r="I2934" s="7" t="s">
        <v>2788</v>
      </c>
      <c r="K2934" s="52" t="str">
        <f t="shared" si="505"/>
        <v/>
      </c>
      <c r="L2934" s="81" t="str">
        <f t="shared" si="506"/>
        <v/>
      </c>
      <c r="M2934" s="53" t="str">
        <f>IF(K2934="","",COUNTIF($K$7:K2934,"ﾘｽﾄ１"))</f>
        <v/>
      </c>
      <c r="N2934" s="53" t="str">
        <f t="shared" si="507"/>
        <v/>
      </c>
      <c r="O2934" s="54" t="str">
        <f t="shared" si="508"/>
        <v/>
      </c>
      <c r="P2934" s="53" t="str">
        <f t="shared" si="499"/>
        <v/>
      </c>
      <c r="Q2934" s="52" t="str">
        <f t="shared" si="500"/>
        <v/>
      </c>
      <c r="R2934" s="55" t="str">
        <f t="shared" si="501"/>
        <v/>
      </c>
      <c r="S2934" s="52" t="str">
        <f t="shared" si="509"/>
        <v/>
      </c>
      <c r="T2934" s="81" t="str">
        <f t="shared" si="502"/>
        <v/>
      </c>
      <c r="U2934" s="53" t="str">
        <f>IF(S2934="","",COUNTIF($S$7:S2934,"該当２"))</f>
        <v/>
      </c>
      <c r="V2934" s="56" t="str">
        <f t="shared" si="503"/>
        <v/>
      </c>
      <c r="W2934" s="81" t="str">
        <f t="shared" si="504"/>
        <v/>
      </c>
      <c r="X2934" s="53" t="str">
        <f>IF(V2934="","",COUNTIF($V$7:V2934,"該当３"))</f>
        <v/>
      </c>
    </row>
    <row r="2935" spans="1:24">
      <c r="A2935" s="4">
        <v>2021715000</v>
      </c>
      <c r="B2935" s="237">
        <v>20</v>
      </c>
      <c r="C2935" s="238">
        <v>217</v>
      </c>
      <c r="D2935" s="239">
        <v>15</v>
      </c>
      <c r="E2935" s="238">
        <v>0</v>
      </c>
      <c r="F2935" s="7" t="s">
        <v>511</v>
      </c>
      <c r="G2935" s="7" t="s">
        <v>2686</v>
      </c>
      <c r="H2935" s="7" t="s">
        <v>2789</v>
      </c>
      <c r="K2935" s="52" t="str">
        <f t="shared" si="505"/>
        <v/>
      </c>
      <c r="L2935" s="81" t="str">
        <f t="shared" si="506"/>
        <v/>
      </c>
      <c r="M2935" s="53" t="str">
        <f>IF(K2935="","",COUNTIF($K$7:K2935,"ﾘｽﾄ１"))</f>
        <v/>
      </c>
      <c r="N2935" s="53" t="str">
        <f t="shared" si="507"/>
        <v/>
      </c>
      <c r="O2935" s="54" t="str">
        <f t="shared" si="508"/>
        <v/>
      </c>
      <c r="P2935" s="53" t="str">
        <f t="shared" si="499"/>
        <v/>
      </c>
      <c r="Q2935" s="52" t="str">
        <f t="shared" si="500"/>
        <v/>
      </c>
      <c r="R2935" s="55" t="str">
        <f t="shared" si="501"/>
        <v/>
      </c>
      <c r="S2935" s="52" t="str">
        <f t="shared" si="509"/>
        <v/>
      </c>
      <c r="T2935" s="81" t="str">
        <f t="shared" si="502"/>
        <v/>
      </c>
      <c r="U2935" s="53" t="str">
        <f>IF(S2935="","",COUNTIF($S$7:S2935,"該当２"))</f>
        <v/>
      </c>
      <c r="V2935" s="56" t="str">
        <f t="shared" si="503"/>
        <v/>
      </c>
      <c r="W2935" s="81" t="str">
        <f t="shared" si="504"/>
        <v/>
      </c>
      <c r="X2935" s="53" t="str">
        <f>IF(V2935="","",COUNTIF($V$7:V2935,"該当３"))</f>
        <v/>
      </c>
    </row>
    <row r="2936" spans="1:24">
      <c r="A2936" s="4">
        <v>2021715001</v>
      </c>
      <c r="B2936" s="237">
        <v>20</v>
      </c>
      <c r="C2936" s="238">
        <v>217</v>
      </c>
      <c r="D2936" s="239">
        <v>15</v>
      </c>
      <c r="E2936" s="238">
        <v>1</v>
      </c>
      <c r="F2936" s="7" t="s">
        <v>511</v>
      </c>
      <c r="G2936" s="7" t="s">
        <v>2686</v>
      </c>
      <c r="H2936" s="7" t="s">
        <v>2789</v>
      </c>
      <c r="I2936" s="7" t="s">
        <v>2790</v>
      </c>
      <c r="K2936" s="52" t="str">
        <f t="shared" si="505"/>
        <v/>
      </c>
      <c r="L2936" s="81" t="str">
        <f t="shared" si="506"/>
        <v/>
      </c>
      <c r="M2936" s="53" t="str">
        <f>IF(K2936="","",COUNTIF($K$7:K2936,"ﾘｽﾄ１"))</f>
        <v/>
      </c>
      <c r="N2936" s="53" t="str">
        <f t="shared" si="507"/>
        <v/>
      </c>
      <c r="O2936" s="54" t="str">
        <f t="shared" si="508"/>
        <v/>
      </c>
      <c r="P2936" s="53" t="str">
        <f t="shared" si="499"/>
        <v/>
      </c>
      <c r="Q2936" s="52" t="str">
        <f t="shared" si="500"/>
        <v/>
      </c>
      <c r="R2936" s="55" t="str">
        <f t="shared" si="501"/>
        <v/>
      </c>
      <c r="S2936" s="52" t="str">
        <f t="shared" si="509"/>
        <v/>
      </c>
      <c r="T2936" s="81" t="str">
        <f t="shared" si="502"/>
        <v/>
      </c>
      <c r="U2936" s="53" t="str">
        <f>IF(S2936="","",COUNTIF($S$7:S2936,"該当２"))</f>
        <v/>
      </c>
      <c r="V2936" s="56" t="str">
        <f t="shared" si="503"/>
        <v/>
      </c>
      <c r="W2936" s="81" t="str">
        <f t="shared" si="504"/>
        <v/>
      </c>
      <c r="X2936" s="53" t="str">
        <f>IF(V2936="","",COUNTIF($V$7:V2936,"該当３"))</f>
        <v/>
      </c>
    </row>
    <row r="2937" spans="1:24">
      <c r="A2937" s="4">
        <v>2021715002</v>
      </c>
      <c r="B2937" s="237">
        <v>20</v>
      </c>
      <c r="C2937" s="238">
        <v>217</v>
      </c>
      <c r="D2937" s="239">
        <v>15</v>
      </c>
      <c r="E2937" s="238">
        <v>2</v>
      </c>
      <c r="F2937" s="7" t="s">
        <v>511</v>
      </c>
      <c r="G2937" s="7" t="s">
        <v>2686</v>
      </c>
      <c r="H2937" s="7" t="s">
        <v>2789</v>
      </c>
      <c r="I2937" s="7" t="s">
        <v>2791</v>
      </c>
      <c r="K2937" s="52" t="str">
        <f t="shared" si="505"/>
        <v/>
      </c>
      <c r="L2937" s="81" t="str">
        <f t="shared" si="506"/>
        <v/>
      </c>
      <c r="M2937" s="53" t="str">
        <f>IF(K2937="","",COUNTIF($K$7:K2937,"ﾘｽﾄ１"))</f>
        <v/>
      </c>
      <c r="N2937" s="53" t="str">
        <f t="shared" si="507"/>
        <v/>
      </c>
      <c r="O2937" s="54" t="str">
        <f t="shared" si="508"/>
        <v/>
      </c>
      <c r="P2937" s="53" t="str">
        <f t="shared" si="499"/>
        <v/>
      </c>
      <c r="Q2937" s="52" t="str">
        <f t="shared" si="500"/>
        <v/>
      </c>
      <c r="R2937" s="55" t="str">
        <f t="shared" si="501"/>
        <v/>
      </c>
      <c r="S2937" s="52" t="str">
        <f t="shared" si="509"/>
        <v/>
      </c>
      <c r="T2937" s="81" t="str">
        <f t="shared" si="502"/>
        <v/>
      </c>
      <c r="U2937" s="53" t="str">
        <f>IF(S2937="","",COUNTIF($S$7:S2937,"該当２"))</f>
        <v/>
      </c>
      <c r="V2937" s="56" t="str">
        <f t="shared" si="503"/>
        <v/>
      </c>
      <c r="W2937" s="81" t="str">
        <f t="shared" si="504"/>
        <v/>
      </c>
      <c r="X2937" s="53" t="str">
        <f>IF(V2937="","",COUNTIF($V$7:V2937,"該当３"))</f>
        <v/>
      </c>
    </row>
    <row r="2938" spans="1:24">
      <c r="A2938" s="4">
        <v>2021715003</v>
      </c>
      <c r="B2938" s="237">
        <v>20</v>
      </c>
      <c r="C2938" s="238">
        <v>217</v>
      </c>
      <c r="D2938" s="239">
        <v>15</v>
      </c>
      <c r="E2938" s="238">
        <v>3</v>
      </c>
      <c r="F2938" s="7" t="s">
        <v>511</v>
      </c>
      <c r="G2938" s="7" t="s">
        <v>2686</v>
      </c>
      <c r="H2938" s="7" t="s">
        <v>2789</v>
      </c>
      <c r="I2938" s="7" t="s">
        <v>2792</v>
      </c>
      <c r="K2938" s="52" t="str">
        <f t="shared" si="505"/>
        <v/>
      </c>
      <c r="L2938" s="81" t="str">
        <f t="shared" si="506"/>
        <v/>
      </c>
      <c r="M2938" s="53" t="str">
        <f>IF(K2938="","",COUNTIF($K$7:K2938,"ﾘｽﾄ１"))</f>
        <v/>
      </c>
      <c r="N2938" s="53" t="str">
        <f t="shared" si="507"/>
        <v/>
      </c>
      <c r="O2938" s="54" t="str">
        <f t="shared" si="508"/>
        <v/>
      </c>
      <c r="P2938" s="53" t="str">
        <f t="shared" si="499"/>
        <v/>
      </c>
      <c r="Q2938" s="52" t="str">
        <f t="shared" si="500"/>
        <v/>
      </c>
      <c r="R2938" s="55" t="str">
        <f t="shared" si="501"/>
        <v/>
      </c>
      <c r="S2938" s="52" t="str">
        <f t="shared" si="509"/>
        <v/>
      </c>
      <c r="T2938" s="81" t="str">
        <f t="shared" si="502"/>
        <v/>
      </c>
      <c r="U2938" s="53" t="str">
        <f>IF(S2938="","",COUNTIF($S$7:S2938,"該当２"))</f>
        <v/>
      </c>
      <c r="V2938" s="56" t="str">
        <f t="shared" si="503"/>
        <v/>
      </c>
      <c r="W2938" s="81" t="str">
        <f t="shared" si="504"/>
        <v/>
      </c>
      <c r="X2938" s="53" t="str">
        <f>IF(V2938="","",COUNTIF($V$7:V2938,"該当３"))</f>
        <v/>
      </c>
    </row>
    <row r="2939" spans="1:24">
      <c r="A2939" s="4">
        <v>2021715004</v>
      </c>
      <c r="B2939" s="237">
        <v>20</v>
      </c>
      <c r="C2939" s="238">
        <v>217</v>
      </c>
      <c r="D2939" s="239">
        <v>15</v>
      </c>
      <c r="E2939" s="238">
        <v>4</v>
      </c>
      <c r="F2939" s="7" t="s">
        <v>511</v>
      </c>
      <c r="G2939" s="7" t="s">
        <v>2686</v>
      </c>
      <c r="H2939" s="7" t="s">
        <v>2789</v>
      </c>
      <c r="I2939" s="7" t="s">
        <v>2793</v>
      </c>
      <c r="K2939" s="52" t="str">
        <f t="shared" si="505"/>
        <v/>
      </c>
      <c r="L2939" s="81" t="str">
        <f t="shared" si="506"/>
        <v/>
      </c>
      <c r="M2939" s="53" t="str">
        <f>IF(K2939="","",COUNTIF($K$7:K2939,"ﾘｽﾄ１"))</f>
        <v/>
      </c>
      <c r="N2939" s="53" t="str">
        <f t="shared" si="507"/>
        <v/>
      </c>
      <c r="O2939" s="54" t="str">
        <f t="shared" si="508"/>
        <v/>
      </c>
      <c r="P2939" s="53" t="str">
        <f t="shared" si="499"/>
        <v/>
      </c>
      <c r="Q2939" s="52" t="str">
        <f t="shared" si="500"/>
        <v/>
      </c>
      <c r="R2939" s="55" t="str">
        <f t="shared" si="501"/>
        <v/>
      </c>
      <c r="S2939" s="52" t="str">
        <f t="shared" si="509"/>
        <v/>
      </c>
      <c r="T2939" s="81" t="str">
        <f t="shared" si="502"/>
        <v/>
      </c>
      <c r="U2939" s="53" t="str">
        <f>IF(S2939="","",COUNTIF($S$7:S2939,"該当２"))</f>
        <v/>
      </c>
      <c r="V2939" s="56" t="str">
        <f t="shared" si="503"/>
        <v/>
      </c>
      <c r="W2939" s="81" t="str">
        <f t="shared" si="504"/>
        <v/>
      </c>
      <c r="X2939" s="53" t="str">
        <f>IF(V2939="","",COUNTIF($V$7:V2939,"該当３"))</f>
        <v/>
      </c>
    </row>
    <row r="2940" spans="1:24">
      <c r="A2940" s="4">
        <v>2021715005</v>
      </c>
      <c r="B2940" s="237">
        <v>20</v>
      </c>
      <c r="C2940" s="238">
        <v>217</v>
      </c>
      <c r="D2940" s="239">
        <v>15</v>
      </c>
      <c r="E2940" s="238">
        <v>5</v>
      </c>
      <c r="F2940" s="7" t="s">
        <v>511</v>
      </c>
      <c r="G2940" s="7" t="s">
        <v>2686</v>
      </c>
      <c r="H2940" s="7" t="s">
        <v>2789</v>
      </c>
      <c r="I2940" s="7" t="s">
        <v>2794</v>
      </c>
      <c r="K2940" s="52" t="str">
        <f t="shared" si="505"/>
        <v/>
      </c>
      <c r="L2940" s="81" t="str">
        <f t="shared" si="506"/>
        <v/>
      </c>
      <c r="M2940" s="53" t="str">
        <f>IF(K2940="","",COUNTIF($K$7:K2940,"ﾘｽﾄ１"))</f>
        <v/>
      </c>
      <c r="N2940" s="53" t="str">
        <f t="shared" si="507"/>
        <v/>
      </c>
      <c r="O2940" s="54" t="str">
        <f t="shared" si="508"/>
        <v/>
      </c>
      <c r="P2940" s="53" t="str">
        <f t="shared" si="499"/>
        <v/>
      </c>
      <c r="Q2940" s="52" t="str">
        <f t="shared" si="500"/>
        <v/>
      </c>
      <c r="R2940" s="55" t="str">
        <f t="shared" si="501"/>
        <v/>
      </c>
      <c r="S2940" s="52" t="str">
        <f t="shared" si="509"/>
        <v/>
      </c>
      <c r="T2940" s="81" t="str">
        <f t="shared" si="502"/>
        <v/>
      </c>
      <c r="U2940" s="53" t="str">
        <f>IF(S2940="","",COUNTIF($S$7:S2940,"該当２"))</f>
        <v/>
      </c>
      <c r="V2940" s="56" t="str">
        <f t="shared" si="503"/>
        <v/>
      </c>
      <c r="W2940" s="81" t="str">
        <f t="shared" si="504"/>
        <v/>
      </c>
      <c r="X2940" s="53" t="str">
        <f>IF(V2940="","",COUNTIF($V$7:V2940,"該当３"))</f>
        <v/>
      </c>
    </row>
    <row r="2941" spans="1:24">
      <c r="A2941" s="4">
        <v>2021715006</v>
      </c>
      <c r="B2941" s="237">
        <v>20</v>
      </c>
      <c r="C2941" s="238">
        <v>217</v>
      </c>
      <c r="D2941" s="239">
        <v>15</v>
      </c>
      <c r="E2941" s="238">
        <v>6</v>
      </c>
      <c r="F2941" s="7" t="s">
        <v>511</v>
      </c>
      <c r="G2941" s="7" t="s">
        <v>2686</v>
      </c>
      <c r="H2941" s="7" t="s">
        <v>2789</v>
      </c>
      <c r="I2941" s="7" t="s">
        <v>2795</v>
      </c>
      <c r="K2941" s="52" t="str">
        <f t="shared" si="505"/>
        <v/>
      </c>
      <c r="L2941" s="81" t="str">
        <f t="shared" si="506"/>
        <v/>
      </c>
      <c r="M2941" s="53" t="str">
        <f>IF(K2941="","",COUNTIF($K$7:K2941,"ﾘｽﾄ１"))</f>
        <v/>
      </c>
      <c r="N2941" s="53" t="str">
        <f t="shared" si="507"/>
        <v/>
      </c>
      <c r="O2941" s="54" t="str">
        <f t="shared" si="508"/>
        <v/>
      </c>
      <c r="P2941" s="53" t="str">
        <f t="shared" si="499"/>
        <v/>
      </c>
      <c r="Q2941" s="52" t="str">
        <f t="shared" si="500"/>
        <v/>
      </c>
      <c r="R2941" s="55" t="str">
        <f t="shared" si="501"/>
        <v/>
      </c>
      <c r="S2941" s="52" t="str">
        <f t="shared" si="509"/>
        <v/>
      </c>
      <c r="T2941" s="81" t="str">
        <f t="shared" si="502"/>
        <v/>
      </c>
      <c r="U2941" s="53" t="str">
        <f>IF(S2941="","",COUNTIF($S$7:S2941,"該当２"))</f>
        <v/>
      </c>
      <c r="V2941" s="56" t="str">
        <f t="shared" si="503"/>
        <v/>
      </c>
      <c r="W2941" s="81" t="str">
        <f t="shared" si="504"/>
        <v/>
      </c>
      <c r="X2941" s="53" t="str">
        <f>IF(V2941="","",COUNTIF($V$7:V2941,"該当３"))</f>
        <v/>
      </c>
    </row>
    <row r="2942" spans="1:24">
      <c r="A2942" s="4">
        <v>2021716000</v>
      </c>
      <c r="B2942" s="237">
        <v>20</v>
      </c>
      <c r="C2942" s="238">
        <v>217</v>
      </c>
      <c r="D2942" s="239">
        <v>16</v>
      </c>
      <c r="E2942" s="238">
        <v>0</v>
      </c>
      <c r="F2942" s="7" t="s">
        <v>511</v>
      </c>
      <c r="G2942" s="7" t="s">
        <v>2686</v>
      </c>
      <c r="H2942" s="7" t="s">
        <v>2796</v>
      </c>
      <c r="K2942" s="52" t="str">
        <f t="shared" si="505"/>
        <v/>
      </c>
      <c r="L2942" s="81" t="str">
        <f t="shared" si="506"/>
        <v/>
      </c>
      <c r="M2942" s="53" t="str">
        <f>IF(K2942="","",COUNTIF($K$7:K2942,"ﾘｽﾄ１"))</f>
        <v/>
      </c>
      <c r="N2942" s="53" t="str">
        <f t="shared" si="507"/>
        <v/>
      </c>
      <c r="O2942" s="54" t="str">
        <f t="shared" si="508"/>
        <v/>
      </c>
      <c r="P2942" s="53" t="str">
        <f t="shared" si="499"/>
        <v/>
      </c>
      <c r="Q2942" s="52" t="str">
        <f t="shared" si="500"/>
        <v/>
      </c>
      <c r="R2942" s="55" t="str">
        <f t="shared" si="501"/>
        <v/>
      </c>
      <c r="S2942" s="52" t="str">
        <f t="shared" si="509"/>
        <v/>
      </c>
      <c r="T2942" s="81" t="str">
        <f t="shared" si="502"/>
        <v/>
      </c>
      <c r="U2942" s="53" t="str">
        <f>IF(S2942="","",COUNTIF($S$7:S2942,"該当２"))</f>
        <v/>
      </c>
      <c r="V2942" s="56" t="str">
        <f t="shared" si="503"/>
        <v/>
      </c>
      <c r="W2942" s="81" t="str">
        <f t="shared" si="504"/>
        <v/>
      </c>
      <c r="X2942" s="53" t="str">
        <f>IF(V2942="","",COUNTIF($V$7:V2942,"該当３"))</f>
        <v/>
      </c>
    </row>
    <row r="2943" spans="1:24">
      <c r="A2943" s="4">
        <v>2021716001</v>
      </c>
      <c r="B2943" s="237">
        <v>20</v>
      </c>
      <c r="C2943" s="238">
        <v>217</v>
      </c>
      <c r="D2943" s="239">
        <v>16</v>
      </c>
      <c r="E2943" s="238">
        <v>1</v>
      </c>
      <c r="F2943" s="7" t="s">
        <v>511</v>
      </c>
      <c r="G2943" s="7" t="s">
        <v>2686</v>
      </c>
      <c r="H2943" s="7" t="s">
        <v>2796</v>
      </c>
      <c r="I2943" s="7" t="s">
        <v>2797</v>
      </c>
      <c r="K2943" s="52" t="str">
        <f t="shared" si="505"/>
        <v/>
      </c>
      <c r="L2943" s="81" t="str">
        <f t="shared" si="506"/>
        <v/>
      </c>
      <c r="M2943" s="53" t="str">
        <f>IF(K2943="","",COUNTIF($K$7:K2943,"ﾘｽﾄ１"))</f>
        <v/>
      </c>
      <c r="N2943" s="53" t="str">
        <f t="shared" si="507"/>
        <v/>
      </c>
      <c r="O2943" s="54" t="str">
        <f t="shared" si="508"/>
        <v/>
      </c>
      <c r="P2943" s="53" t="str">
        <f t="shared" si="499"/>
        <v/>
      </c>
      <c r="Q2943" s="52" t="str">
        <f t="shared" si="500"/>
        <v/>
      </c>
      <c r="R2943" s="55" t="str">
        <f t="shared" si="501"/>
        <v/>
      </c>
      <c r="S2943" s="52" t="str">
        <f t="shared" si="509"/>
        <v/>
      </c>
      <c r="T2943" s="81" t="str">
        <f t="shared" si="502"/>
        <v/>
      </c>
      <c r="U2943" s="53" t="str">
        <f>IF(S2943="","",COUNTIF($S$7:S2943,"該当２"))</f>
        <v/>
      </c>
      <c r="V2943" s="56" t="str">
        <f t="shared" si="503"/>
        <v/>
      </c>
      <c r="W2943" s="81" t="str">
        <f t="shared" si="504"/>
        <v/>
      </c>
      <c r="X2943" s="53" t="str">
        <f>IF(V2943="","",COUNTIF($V$7:V2943,"該当３"))</f>
        <v/>
      </c>
    </row>
    <row r="2944" spans="1:24">
      <c r="A2944" s="4">
        <v>2021716002</v>
      </c>
      <c r="B2944" s="237">
        <v>20</v>
      </c>
      <c r="C2944" s="238">
        <v>217</v>
      </c>
      <c r="D2944" s="239">
        <v>16</v>
      </c>
      <c r="E2944" s="238">
        <v>2</v>
      </c>
      <c r="F2944" s="7" t="s">
        <v>511</v>
      </c>
      <c r="G2944" s="7" t="s">
        <v>2686</v>
      </c>
      <c r="H2944" s="7" t="s">
        <v>2796</v>
      </c>
      <c r="I2944" s="7" t="s">
        <v>2205</v>
      </c>
      <c r="K2944" s="52" t="str">
        <f t="shared" si="505"/>
        <v/>
      </c>
      <c r="L2944" s="81" t="str">
        <f t="shared" si="506"/>
        <v/>
      </c>
      <c r="M2944" s="53" t="str">
        <f>IF(K2944="","",COUNTIF($K$7:K2944,"ﾘｽﾄ１"))</f>
        <v/>
      </c>
      <c r="N2944" s="53" t="str">
        <f t="shared" si="507"/>
        <v/>
      </c>
      <c r="O2944" s="54" t="str">
        <f t="shared" si="508"/>
        <v/>
      </c>
      <c r="P2944" s="53" t="str">
        <f t="shared" si="499"/>
        <v/>
      </c>
      <c r="Q2944" s="52" t="str">
        <f t="shared" si="500"/>
        <v/>
      </c>
      <c r="R2944" s="55" t="str">
        <f t="shared" si="501"/>
        <v/>
      </c>
      <c r="S2944" s="52" t="str">
        <f t="shared" si="509"/>
        <v/>
      </c>
      <c r="T2944" s="81" t="str">
        <f t="shared" si="502"/>
        <v/>
      </c>
      <c r="U2944" s="53" t="str">
        <f>IF(S2944="","",COUNTIF($S$7:S2944,"該当２"))</f>
        <v/>
      </c>
      <c r="V2944" s="56" t="str">
        <f t="shared" si="503"/>
        <v/>
      </c>
      <c r="W2944" s="81" t="str">
        <f t="shared" si="504"/>
        <v/>
      </c>
      <c r="X2944" s="53" t="str">
        <f>IF(V2944="","",COUNTIF($V$7:V2944,"該当３"))</f>
        <v/>
      </c>
    </row>
    <row r="2945" spans="1:24">
      <c r="A2945" s="4">
        <v>2021716003</v>
      </c>
      <c r="B2945" s="237">
        <v>20</v>
      </c>
      <c r="C2945" s="238">
        <v>217</v>
      </c>
      <c r="D2945" s="239">
        <v>16</v>
      </c>
      <c r="E2945" s="238">
        <v>3</v>
      </c>
      <c r="F2945" s="7" t="s">
        <v>511</v>
      </c>
      <c r="G2945" s="7" t="s">
        <v>2686</v>
      </c>
      <c r="H2945" s="7" t="s">
        <v>2796</v>
      </c>
      <c r="I2945" s="7" t="s">
        <v>2798</v>
      </c>
      <c r="K2945" s="52" t="str">
        <f t="shared" si="505"/>
        <v/>
      </c>
      <c r="L2945" s="81" t="str">
        <f t="shared" si="506"/>
        <v/>
      </c>
      <c r="M2945" s="53" t="str">
        <f>IF(K2945="","",COUNTIF($K$7:K2945,"ﾘｽﾄ１"))</f>
        <v/>
      </c>
      <c r="N2945" s="53" t="str">
        <f t="shared" si="507"/>
        <v/>
      </c>
      <c r="O2945" s="54" t="str">
        <f t="shared" si="508"/>
        <v/>
      </c>
      <c r="P2945" s="53" t="str">
        <f t="shared" si="499"/>
        <v/>
      </c>
      <c r="Q2945" s="52" t="str">
        <f t="shared" si="500"/>
        <v/>
      </c>
      <c r="R2945" s="55" t="str">
        <f t="shared" si="501"/>
        <v/>
      </c>
      <c r="S2945" s="52" t="str">
        <f t="shared" si="509"/>
        <v/>
      </c>
      <c r="T2945" s="81" t="str">
        <f t="shared" si="502"/>
        <v/>
      </c>
      <c r="U2945" s="53" t="str">
        <f>IF(S2945="","",COUNTIF($S$7:S2945,"該当２"))</f>
        <v/>
      </c>
      <c r="V2945" s="56" t="str">
        <f t="shared" si="503"/>
        <v/>
      </c>
      <c r="W2945" s="81" t="str">
        <f t="shared" si="504"/>
        <v/>
      </c>
      <c r="X2945" s="53" t="str">
        <f>IF(V2945="","",COUNTIF($V$7:V2945,"該当３"))</f>
        <v/>
      </c>
    </row>
    <row r="2946" spans="1:24">
      <c r="A2946" s="4">
        <v>2021716004</v>
      </c>
      <c r="B2946" s="237">
        <v>20</v>
      </c>
      <c r="C2946" s="238">
        <v>217</v>
      </c>
      <c r="D2946" s="239">
        <v>16</v>
      </c>
      <c r="E2946" s="238">
        <v>4</v>
      </c>
      <c r="F2946" s="7" t="s">
        <v>511</v>
      </c>
      <c r="G2946" s="7" t="s">
        <v>2686</v>
      </c>
      <c r="H2946" s="7" t="s">
        <v>2796</v>
      </c>
      <c r="I2946" s="7" t="s">
        <v>2799</v>
      </c>
      <c r="K2946" s="52" t="str">
        <f t="shared" si="505"/>
        <v/>
      </c>
      <c r="L2946" s="81" t="str">
        <f t="shared" si="506"/>
        <v/>
      </c>
      <c r="M2946" s="53" t="str">
        <f>IF(K2946="","",COUNTIF($K$7:K2946,"ﾘｽﾄ１"))</f>
        <v/>
      </c>
      <c r="N2946" s="53" t="str">
        <f t="shared" si="507"/>
        <v/>
      </c>
      <c r="O2946" s="54" t="str">
        <f t="shared" si="508"/>
        <v/>
      </c>
      <c r="P2946" s="53" t="str">
        <f t="shared" si="499"/>
        <v/>
      </c>
      <c r="Q2946" s="52" t="str">
        <f t="shared" si="500"/>
        <v/>
      </c>
      <c r="R2946" s="55" t="str">
        <f t="shared" si="501"/>
        <v/>
      </c>
      <c r="S2946" s="52" t="str">
        <f t="shared" si="509"/>
        <v/>
      </c>
      <c r="T2946" s="81" t="str">
        <f t="shared" si="502"/>
        <v/>
      </c>
      <c r="U2946" s="53" t="str">
        <f>IF(S2946="","",COUNTIF($S$7:S2946,"該当２"))</f>
        <v/>
      </c>
      <c r="V2946" s="56" t="str">
        <f t="shared" si="503"/>
        <v/>
      </c>
      <c r="W2946" s="81" t="str">
        <f t="shared" si="504"/>
        <v/>
      </c>
      <c r="X2946" s="53" t="str">
        <f>IF(V2946="","",COUNTIF($V$7:V2946,"該当３"))</f>
        <v/>
      </c>
    </row>
    <row r="2947" spans="1:24">
      <c r="A2947" s="4">
        <v>2021716005</v>
      </c>
      <c r="B2947" s="237">
        <v>20</v>
      </c>
      <c r="C2947" s="238">
        <v>217</v>
      </c>
      <c r="D2947" s="239">
        <v>16</v>
      </c>
      <c r="E2947" s="238">
        <v>5</v>
      </c>
      <c r="F2947" s="7" t="s">
        <v>511</v>
      </c>
      <c r="G2947" s="7" t="s">
        <v>2686</v>
      </c>
      <c r="H2947" s="7" t="s">
        <v>2796</v>
      </c>
      <c r="I2947" s="7" t="s">
        <v>276</v>
      </c>
      <c r="K2947" s="52" t="str">
        <f t="shared" si="505"/>
        <v/>
      </c>
      <c r="L2947" s="81" t="str">
        <f t="shared" si="506"/>
        <v/>
      </c>
      <c r="M2947" s="53" t="str">
        <f>IF(K2947="","",COUNTIF($K$7:K2947,"ﾘｽﾄ１"))</f>
        <v/>
      </c>
      <c r="N2947" s="53" t="str">
        <f t="shared" si="507"/>
        <v/>
      </c>
      <c r="O2947" s="54" t="str">
        <f t="shared" si="508"/>
        <v/>
      </c>
      <c r="P2947" s="53" t="str">
        <f t="shared" si="499"/>
        <v/>
      </c>
      <c r="Q2947" s="52" t="str">
        <f t="shared" si="500"/>
        <v/>
      </c>
      <c r="R2947" s="55" t="str">
        <f t="shared" si="501"/>
        <v/>
      </c>
      <c r="S2947" s="52" t="str">
        <f t="shared" si="509"/>
        <v/>
      </c>
      <c r="T2947" s="81" t="str">
        <f t="shared" si="502"/>
        <v/>
      </c>
      <c r="U2947" s="53" t="str">
        <f>IF(S2947="","",COUNTIF($S$7:S2947,"該当２"))</f>
        <v/>
      </c>
      <c r="V2947" s="56" t="str">
        <f t="shared" si="503"/>
        <v/>
      </c>
      <c r="W2947" s="81" t="str">
        <f t="shared" si="504"/>
        <v/>
      </c>
      <c r="X2947" s="53" t="str">
        <f>IF(V2947="","",COUNTIF($V$7:V2947,"該当３"))</f>
        <v/>
      </c>
    </row>
    <row r="2948" spans="1:24">
      <c r="A2948" s="4">
        <v>2021716006</v>
      </c>
      <c r="B2948" s="237">
        <v>20</v>
      </c>
      <c r="C2948" s="238">
        <v>217</v>
      </c>
      <c r="D2948" s="239">
        <v>16</v>
      </c>
      <c r="E2948" s="238">
        <v>6</v>
      </c>
      <c r="F2948" s="7" t="s">
        <v>511</v>
      </c>
      <c r="G2948" s="7" t="s">
        <v>2686</v>
      </c>
      <c r="H2948" s="7" t="s">
        <v>2796</v>
      </c>
      <c r="I2948" s="7" t="s">
        <v>301</v>
      </c>
      <c r="K2948" s="52" t="str">
        <f t="shared" si="505"/>
        <v/>
      </c>
      <c r="L2948" s="81" t="str">
        <f t="shared" si="506"/>
        <v/>
      </c>
      <c r="M2948" s="53" t="str">
        <f>IF(K2948="","",COUNTIF($K$7:K2948,"ﾘｽﾄ１"))</f>
        <v/>
      </c>
      <c r="N2948" s="53" t="str">
        <f t="shared" si="507"/>
        <v/>
      </c>
      <c r="O2948" s="54" t="str">
        <f t="shared" si="508"/>
        <v/>
      </c>
      <c r="P2948" s="53" t="str">
        <f t="shared" si="499"/>
        <v/>
      </c>
      <c r="Q2948" s="52" t="str">
        <f t="shared" si="500"/>
        <v/>
      </c>
      <c r="R2948" s="55" t="str">
        <f t="shared" si="501"/>
        <v/>
      </c>
      <c r="S2948" s="52" t="str">
        <f t="shared" si="509"/>
        <v/>
      </c>
      <c r="T2948" s="81" t="str">
        <f t="shared" si="502"/>
        <v/>
      </c>
      <c r="U2948" s="53" t="str">
        <f>IF(S2948="","",COUNTIF($S$7:S2948,"該当２"))</f>
        <v/>
      </c>
      <c r="V2948" s="56" t="str">
        <f t="shared" si="503"/>
        <v/>
      </c>
      <c r="W2948" s="81" t="str">
        <f t="shared" si="504"/>
        <v/>
      </c>
      <c r="X2948" s="53" t="str">
        <f>IF(V2948="","",COUNTIF($V$7:V2948,"該当３"))</f>
        <v/>
      </c>
    </row>
    <row r="2949" spans="1:24">
      <c r="A2949" s="4">
        <v>2021716007</v>
      </c>
      <c r="B2949" s="237">
        <v>20</v>
      </c>
      <c r="C2949" s="238">
        <v>217</v>
      </c>
      <c r="D2949" s="239">
        <v>16</v>
      </c>
      <c r="E2949" s="238">
        <v>7</v>
      </c>
      <c r="F2949" s="7" t="s">
        <v>511</v>
      </c>
      <c r="G2949" s="7" t="s">
        <v>2686</v>
      </c>
      <c r="H2949" s="7" t="s">
        <v>2796</v>
      </c>
      <c r="I2949" s="7" t="s">
        <v>2800</v>
      </c>
      <c r="K2949" s="52" t="str">
        <f t="shared" si="505"/>
        <v/>
      </c>
      <c r="L2949" s="81" t="str">
        <f t="shared" si="506"/>
        <v/>
      </c>
      <c r="M2949" s="53" t="str">
        <f>IF(K2949="","",COUNTIF($K$7:K2949,"ﾘｽﾄ１"))</f>
        <v/>
      </c>
      <c r="N2949" s="53" t="str">
        <f t="shared" si="507"/>
        <v/>
      </c>
      <c r="O2949" s="54" t="str">
        <f t="shared" si="508"/>
        <v/>
      </c>
      <c r="P2949" s="53" t="str">
        <f t="shared" si="499"/>
        <v/>
      </c>
      <c r="Q2949" s="52" t="str">
        <f t="shared" si="500"/>
        <v/>
      </c>
      <c r="R2949" s="55" t="str">
        <f t="shared" si="501"/>
        <v/>
      </c>
      <c r="S2949" s="52" t="str">
        <f t="shared" si="509"/>
        <v/>
      </c>
      <c r="T2949" s="81" t="str">
        <f t="shared" si="502"/>
        <v/>
      </c>
      <c r="U2949" s="53" t="str">
        <f>IF(S2949="","",COUNTIF($S$7:S2949,"該当２"))</f>
        <v/>
      </c>
      <c r="V2949" s="56" t="str">
        <f t="shared" si="503"/>
        <v/>
      </c>
      <c r="W2949" s="81" t="str">
        <f t="shared" si="504"/>
        <v/>
      </c>
      <c r="X2949" s="53" t="str">
        <f>IF(V2949="","",COUNTIF($V$7:V2949,"該当３"))</f>
        <v/>
      </c>
    </row>
    <row r="2950" spans="1:24">
      <c r="A2950" s="4">
        <v>2021716008</v>
      </c>
      <c r="B2950" s="237">
        <v>20</v>
      </c>
      <c r="C2950" s="238">
        <v>217</v>
      </c>
      <c r="D2950" s="239">
        <v>16</v>
      </c>
      <c r="E2950" s="238">
        <v>8</v>
      </c>
      <c r="F2950" s="7" t="s">
        <v>511</v>
      </c>
      <c r="G2950" s="7" t="s">
        <v>2686</v>
      </c>
      <c r="H2950" s="7" t="s">
        <v>2796</v>
      </c>
      <c r="I2950" s="7" t="s">
        <v>2801</v>
      </c>
      <c r="K2950" s="52" t="str">
        <f t="shared" si="505"/>
        <v/>
      </c>
      <c r="L2950" s="81" t="str">
        <f t="shared" si="506"/>
        <v/>
      </c>
      <c r="M2950" s="53" t="str">
        <f>IF(K2950="","",COUNTIF($K$7:K2950,"ﾘｽﾄ１"))</f>
        <v/>
      </c>
      <c r="N2950" s="53" t="str">
        <f t="shared" si="507"/>
        <v/>
      </c>
      <c r="O2950" s="54" t="str">
        <f t="shared" si="508"/>
        <v/>
      </c>
      <c r="P2950" s="53" t="str">
        <f t="shared" si="499"/>
        <v/>
      </c>
      <c r="Q2950" s="52" t="str">
        <f t="shared" si="500"/>
        <v/>
      </c>
      <c r="R2950" s="55" t="str">
        <f t="shared" si="501"/>
        <v/>
      </c>
      <c r="S2950" s="52" t="str">
        <f t="shared" si="509"/>
        <v/>
      </c>
      <c r="T2950" s="81" t="str">
        <f t="shared" si="502"/>
        <v/>
      </c>
      <c r="U2950" s="53" t="str">
        <f>IF(S2950="","",COUNTIF($S$7:S2950,"該当２"))</f>
        <v/>
      </c>
      <c r="V2950" s="56" t="str">
        <f t="shared" si="503"/>
        <v/>
      </c>
      <c r="W2950" s="81" t="str">
        <f t="shared" si="504"/>
        <v/>
      </c>
      <c r="X2950" s="53" t="str">
        <f>IF(V2950="","",COUNTIF($V$7:V2950,"該当３"))</f>
        <v/>
      </c>
    </row>
    <row r="2951" spans="1:24">
      <c r="A2951" s="4">
        <v>2021716009</v>
      </c>
      <c r="B2951" s="237">
        <v>20</v>
      </c>
      <c r="C2951" s="238">
        <v>217</v>
      </c>
      <c r="D2951" s="239">
        <v>16</v>
      </c>
      <c r="E2951" s="238">
        <v>9</v>
      </c>
      <c r="F2951" s="7" t="s">
        <v>511</v>
      </c>
      <c r="G2951" s="7" t="s">
        <v>2686</v>
      </c>
      <c r="H2951" s="7" t="s">
        <v>2796</v>
      </c>
      <c r="I2951" s="7" t="s">
        <v>2802</v>
      </c>
      <c r="K2951" s="52" t="str">
        <f t="shared" si="505"/>
        <v/>
      </c>
      <c r="L2951" s="81" t="str">
        <f t="shared" si="506"/>
        <v/>
      </c>
      <c r="M2951" s="53" t="str">
        <f>IF(K2951="","",COUNTIF($K$7:K2951,"ﾘｽﾄ１"))</f>
        <v/>
      </c>
      <c r="N2951" s="53" t="str">
        <f t="shared" si="507"/>
        <v/>
      </c>
      <c r="O2951" s="54" t="str">
        <f t="shared" si="508"/>
        <v/>
      </c>
      <c r="P2951" s="53" t="str">
        <f t="shared" si="499"/>
        <v/>
      </c>
      <c r="Q2951" s="52" t="str">
        <f t="shared" si="500"/>
        <v/>
      </c>
      <c r="R2951" s="55" t="str">
        <f t="shared" si="501"/>
        <v/>
      </c>
      <c r="S2951" s="52" t="str">
        <f t="shared" si="509"/>
        <v/>
      </c>
      <c r="T2951" s="81" t="str">
        <f t="shared" si="502"/>
        <v/>
      </c>
      <c r="U2951" s="53" t="str">
        <f>IF(S2951="","",COUNTIF($S$7:S2951,"該当２"))</f>
        <v/>
      </c>
      <c r="V2951" s="56" t="str">
        <f t="shared" si="503"/>
        <v/>
      </c>
      <c r="W2951" s="81" t="str">
        <f t="shared" si="504"/>
        <v/>
      </c>
      <c r="X2951" s="53" t="str">
        <f>IF(V2951="","",COUNTIF($V$7:V2951,"該当３"))</f>
        <v/>
      </c>
    </row>
    <row r="2952" spans="1:24">
      <c r="A2952" s="4">
        <v>2021716010</v>
      </c>
      <c r="B2952" s="237">
        <v>20</v>
      </c>
      <c r="C2952" s="238">
        <v>217</v>
      </c>
      <c r="D2952" s="239">
        <v>16</v>
      </c>
      <c r="E2952" s="238">
        <v>10</v>
      </c>
      <c r="F2952" s="7" t="s">
        <v>511</v>
      </c>
      <c r="G2952" s="7" t="s">
        <v>2686</v>
      </c>
      <c r="H2952" s="7" t="s">
        <v>2796</v>
      </c>
      <c r="I2952" s="7" t="s">
        <v>302</v>
      </c>
      <c r="K2952" s="52" t="str">
        <f t="shared" si="505"/>
        <v/>
      </c>
      <c r="L2952" s="81" t="str">
        <f t="shared" si="506"/>
        <v/>
      </c>
      <c r="M2952" s="53" t="str">
        <f>IF(K2952="","",COUNTIF($K$7:K2952,"ﾘｽﾄ１"))</f>
        <v/>
      </c>
      <c r="N2952" s="53" t="str">
        <f t="shared" si="507"/>
        <v/>
      </c>
      <c r="O2952" s="54" t="str">
        <f t="shared" si="508"/>
        <v/>
      </c>
      <c r="P2952" s="53" t="str">
        <f t="shared" si="499"/>
        <v/>
      </c>
      <c r="Q2952" s="52" t="str">
        <f t="shared" si="500"/>
        <v/>
      </c>
      <c r="R2952" s="55" t="str">
        <f t="shared" si="501"/>
        <v/>
      </c>
      <c r="S2952" s="52" t="str">
        <f t="shared" si="509"/>
        <v/>
      </c>
      <c r="T2952" s="81" t="str">
        <f t="shared" si="502"/>
        <v/>
      </c>
      <c r="U2952" s="53" t="str">
        <f>IF(S2952="","",COUNTIF($S$7:S2952,"該当２"))</f>
        <v/>
      </c>
      <c r="V2952" s="56" t="str">
        <f t="shared" si="503"/>
        <v/>
      </c>
      <c r="W2952" s="81" t="str">
        <f t="shared" si="504"/>
        <v/>
      </c>
      <c r="X2952" s="53" t="str">
        <f>IF(V2952="","",COUNTIF($V$7:V2952,"該当３"))</f>
        <v/>
      </c>
    </row>
    <row r="2953" spans="1:24">
      <c r="A2953" s="4">
        <v>2021716011</v>
      </c>
      <c r="B2953" s="237">
        <v>20</v>
      </c>
      <c r="C2953" s="238">
        <v>217</v>
      </c>
      <c r="D2953" s="239">
        <v>16</v>
      </c>
      <c r="E2953" s="238">
        <v>11</v>
      </c>
      <c r="F2953" s="7" t="s">
        <v>511</v>
      </c>
      <c r="G2953" s="7" t="s">
        <v>2686</v>
      </c>
      <c r="H2953" s="7" t="s">
        <v>2796</v>
      </c>
      <c r="I2953" s="7" t="s">
        <v>2803</v>
      </c>
      <c r="K2953" s="52" t="str">
        <f t="shared" si="505"/>
        <v/>
      </c>
      <c r="L2953" s="81" t="str">
        <f t="shared" si="506"/>
        <v/>
      </c>
      <c r="M2953" s="53" t="str">
        <f>IF(K2953="","",COUNTIF($K$7:K2953,"ﾘｽﾄ１"))</f>
        <v/>
      </c>
      <c r="N2953" s="53" t="str">
        <f t="shared" si="507"/>
        <v/>
      </c>
      <c r="O2953" s="54" t="str">
        <f t="shared" si="508"/>
        <v/>
      </c>
      <c r="P2953" s="53" t="str">
        <f t="shared" si="499"/>
        <v/>
      </c>
      <c r="Q2953" s="52" t="str">
        <f t="shared" si="500"/>
        <v/>
      </c>
      <c r="R2953" s="55" t="str">
        <f t="shared" si="501"/>
        <v/>
      </c>
      <c r="S2953" s="52" t="str">
        <f t="shared" si="509"/>
        <v/>
      </c>
      <c r="T2953" s="81" t="str">
        <f t="shared" si="502"/>
        <v/>
      </c>
      <c r="U2953" s="53" t="str">
        <f>IF(S2953="","",COUNTIF($S$7:S2953,"該当２"))</f>
        <v/>
      </c>
      <c r="V2953" s="56" t="str">
        <f t="shared" si="503"/>
        <v/>
      </c>
      <c r="W2953" s="81" t="str">
        <f t="shared" si="504"/>
        <v/>
      </c>
      <c r="X2953" s="53" t="str">
        <f>IF(V2953="","",COUNTIF($V$7:V2953,"該当３"))</f>
        <v/>
      </c>
    </row>
    <row r="2954" spans="1:24">
      <c r="A2954" s="4">
        <v>2021716012</v>
      </c>
      <c r="B2954" s="237">
        <v>20</v>
      </c>
      <c r="C2954" s="238">
        <v>217</v>
      </c>
      <c r="D2954" s="239">
        <v>16</v>
      </c>
      <c r="E2954" s="238">
        <v>12</v>
      </c>
      <c r="F2954" s="7" t="s">
        <v>511</v>
      </c>
      <c r="G2954" s="7" t="s">
        <v>2686</v>
      </c>
      <c r="H2954" s="7" t="s">
        <v>2796</v>
      </c>
      <c r="I2954" s="7" t="s">
        <v>2804</v>
      </c>
      <c r="K2954" s="52" t="str">
        <f t="shared" si="505"/>
        <v/>
      </c>
      <c r="L2954" s="81" t="str">
        <f t="shared" si="506"/>
        <v/>
      </c>
      <c r="M2954" s="53" t="str">
        <f>IF(K2954="","",COUNTIF($K$7:K2954,"ﾘｽﾄ１"))</f>
        <v/>
      </c>
      <c r="N2954" s="53" t="str">
        <f t="shared" si="507"/>
        <v/>
      </c>
      <c r="O2954" s="54" t="str">
        <f t="shared" si="508"/>
        <v/>
      </c>
      <c r="P2954" s="53" t="str">
        <f t="shared" ref="P2954:P3017" si="510">IF(O2954="該当１",G2954,"")</f>
        <v/>
      </c>
      <c r="Q2954" s="52" t="str">
        <f t="shared" ref="Q2954:Q3017" si="511">IF(O2954="該当１","ﾘｽﾄ2","")</f>
        <v/>
      </c>
      <c r="R2954" s="55" t="str">
        <f t="shared" ref="R2954:R3017" si="512">IF(Q2954="ﾘｽﾄ2",H2954,"")</f>
        <v/>
      </c>
      <c r="S2954" s="52" t="str">
        <f t="shared" si="509"/>
        <v/>
      </c>
      <c r="T2954" s="81" t="str">
        <f t="shared" ref="T2954:T3017" si="513">IF(S2954="該当２",H2954,"")</f>
        <v/>
      </c>
      <c r="U2954" s="53" t="str">
        <f>IF(S2954="","",COUNTIF($S$7:S2954,"該当２"))</f>
        <v/>
      </c>
      <c r="V2954" s="56" t="str">
        <f t="shared" ref="V2954:V3017" si="514">IF(AND($S$2=H2954,E2954&gt;0,E2954&lt;998),"該当３","")</f>
        <v/>
      </c>
      <c r="W2954" s="81" t="str">
        <f t="shared" ref="W2954:W3017" si="515">IF(V2954="該当３",I2954,"")</f>
        <v/>
      </c>
      <c r="X2954" s="53" t="str">
        <f>IF(V2954="","",COUNTIF($V$7:V2954,"該当３"))</f>
        <v/>
      </c>
    </row>
    <row r="2955" spans="1:24">
      <c r="A2955" s="4">
        <v>2021716013</v>
      </c>
      <c r="B2955" s="237">
        <v>20</v>
      </c>
      <c r="C2955" s="238">
        <v>217</v>
      </c>
      <c r="D2955" s="239">
        <v>16</v>
      </c>
      <c r="E2955" s="238">
        <v>13</v>
      </c>
      <c r="F2955" s="7" t="s">
        <v>511</v>
      </c>
      <c r="G2955" s="7" t="s">
        <v>2686</v>
      </c>
      <c r="H2955" s="7" t="s">
        <v>2796</v>
      </c>
      <c r="I2955" s="7" t="s">
        <v>2805</v>
      </c>
      <c r="K2955" s="52" t="str">
        <f t="shared" ref="K2955:K3018" si="516">IF(AND($C2955&gt;0,$H2955=""),"ﾘｽﾄ１","")</f>
        <v/>
      </c>
      <c r="L2955" s="81" t="str">
        <f t="shared" ref="L2955:L3018" si="517">IF(K2955="ﾘｽﾄ１",G2955,"")</f>
        <v/>
      </c>
      <c r="M2955" s="53" t="str">
        <f>IF(K2955="","",COUNTIF($K$7:K2955,"ﾘｽﾄ１"))</f>
        <v/>
      </c>
      <c r="N2955" s="53" t="str">
        <f t="shared" ref="N2955:N3018" si="518">IF(AND(D2955=0,E2955&gt;0),"同一区","")</f>
        <v/>
      </c>
      <c r="O2955" s="54" t="str">
        <f t="shared" ref="O2955:O3018" si="519">IF(AND(EXACT($K$2,G2955),H2955&gt;0),"該当１","")</f>
        <v/>
      </c>
      <c r="P2955" s="53" t="str">
        <f t="shared" si="510"/>
        <v/>
      </c>
      <c r="Q2955" s="52" t="str">
        <f t="shared" si="511"/>
        <v/>
      </c>
      <c r="R2955" s="55" t="str">
        <f t="shared" si="512"/>
        <v/>
      </c>
      <c r="S2955" s="52" t="str">
        <f t="shared" ref="S2955:S3018" si="520">IF(AND(Q2955="ﾘｽﾄ2",OR(I2955=0,AND(N2955="同一区",E2955=1))),"該当２","")</f>
        <v/>
      </c>
      <c r="T2955" s="81" t="str">
        <f t="shared" si="513"/>
        <v/>
      </c>
      <c r="U2955" s="53" t="str">
        <f>IF(S2955="","",COUNTIF($S$7:S2955,"該当２"))</f>
        <v/>
      </c>
      <c r="V2955" s="56" t="str">
        <f t="shared" si="514"/>
        <v/>
      </c>
      <c r="W2955" s="81" t="str">
        <f t="shared" si="515"/>
        <v/>
      </c>
      <c r="X2955" s="53" t="str">
        <f>IF(V2955="","",COUNTIF($V$7:V2955,"該当３"))</f>
        <v/>
      </c>
    </row>
    <row r="2956" spans="1:24">
      <c r="A2956" s="4">
        <v>2021716014</v>
      </c>
      <c r="B2956" s="237">
        <v>20</v>
      </c>
      <c r="C2956" s="238">
        <v>217</v>
      </c>
      <c r="D2956" s="239">
        <v>16</v>
      </c>
      <c r="E2956" s="238">
        <v>14</v>
      </c>
      <c r="F2956" s="7" t="s">
        <v>511</v>
      </c>
      <c r="G2956" s="7" t="s">
        <v>2686</v>
      </c>
      <c r="H2956" s="7" t="s">
        <v>2796</v>
      </c>
      <c r="I2956" s="7" t="s">
        <v>594</v>
      </c>
      <c r="K2956" s="52" t="str">
        <f t="shared" si="516"/>
        <v/>
      </c>
      <c r="L2956" s="81" t="str">
        <f t="shared" si="517"/>
        <v/>
      </c>
      <c r="M2956" s="53" t="str">
        <f>IF(K2956="","",COUNTIF($K$7:K2956,"ﾘｽﾄ１"))</f>
        <v/>
      </c>
      <c r="N2956" s="53" t="str">
        <f t="shared" si="518"/>
        <v/>
      </c>
      <c r="O2956" s="54" t="str">
        <f t="shared" si="519"/>
        <v/>
      </c>
      <c r="P2956" s="53" t="str">
        <f t="shared" si="510"/>
        <v/>
      </c>
      <c r="Q2956" s="52" t="str">
        <f t="shared" si="511"/>
        <v/>
      </c>
      <c r="R2956" s="55" t="str">
        <f t="shared" si="512"/>
        <v/>
      </c>
      <c r="S2956" s="52" t="str">
        <f t="shared" si="520"/>
        <v/>
      </c>
      <c r="T2956" s="81" t="str">
        <f t="shared" si="513"/>
        <v/>
      </c>
      <c r="U2956" s="53" t="str">
        <f>IF(S2956="","",COUNTIF($S$7:S2956,"該当２"))</f>
        <v/>
      </c>
      <c r="V2956" s="56" t="str">
        <f t="shared" si="514"/>
        <v/>
      </c>
      <c r="W2956" s="81" t="str">
        <f t="shared" si="515"/>
        <v/>
      </c>
      <c r="X2956" s="53" t="str">
        <f>IF(V2956="","",COUNTIF($V$7:V2956,"該当３"))</f>
        <v/>
      </c>
    </row>
    <row r="2957" spans="1:24">
      <c r="A2957" s="4">
        <v>2021717000</v>
      </c>
      <c r="B2957" s="237">
        <v>20</v>
      </c>
      <c r="C2957" s="238">
        <v>217</v>
      </c>
      <c r="D2957" s="239">
        <v>17</v>
      </c>
      <c r="E2957" s="238">
        <v>0</v>
      </c>
      <c r="F2957" s="7" t="s">
        <v>511</v>
      </c>
      <c r="G2957" s="7" t="s">
        <v>2686</v>
      </c>
      <c r="H2957" s="7" t="s">
        <v>2806</v>
      </c>
      <c r="K2957" s="52" t="str">
        <f t="shared" si="516"/>
        <v/>
      </c>
      <c r="L2957" s="81" t="str">
        <f t="shared" si="517"/>
        <v/>
      </c>
      <c r="M2957" s="53" t="str">
        <f>IF(K2957="","",COUNTIF($K$7:K2957,"ﾘｽﾄ１"))</f>
        <v/>
      </c>
      <c r="N2957" s="53" t="str">
        <f t="shared" si="518"/>
        <v/>
      </c>
      <c r="O2957" s="54" t="str">
        <f t="shared" si="519"/>
        <v/>
      </c>
      <c r="P2957" s="53" t="str">
        <f t="shared" si="510"/>
        <v/>
      </c>
      <c r="Q2957" s="52" t="str">
        <f t="shared" si="511"/>
        <v/>
      </c>
      <c r="R2957" s="55" t="str">
        <f t="shared" si="512"/>
        <v/>
      </c>
      <c r="S2957" s="52" t="str">
        <f t="shared" si="520"/>
        <v/>
      </c>
      <c r="T2957" s="81" t="str">
        <f t="shared" si="513"/>
        <v/>
      </c>
      <c r="U2957" s="53" t="str">
        <f>IF(S2957="","",COUNTIF($S$7:S2957,"該当２"))</f>
        <v/>
      </c>
      <c r="V2957" s="56" t="str">
        <f t="shared" si="514"/>
        <v/>
      </c>
      <c r="W2957" s="81" t="str">
        <f t="shared" si="515"/>
        <v/>
      </c>
      <c r="X2957" s="53" t="str">
        <f>IF(V2957="","",COUNTIF($V$7:V2957,"該当３"))</f>
        <v/>
      </c>
    </row>
    <row r="2958" spans="1:24">
      <c r="A2958" s="4">
        <v>2021717001</v>
      </c>
      <c r="B2958" s="237">
        <v>20</v>
      </c>
      <c r="C2958" s="238">
        <v>217</v>
      </c>
      <c r="D2958" s="239">
        <v>17</v>
      </c>
      <c r="E2958" s="238">
        <v>1</v>
      </c>
      <c r="F2958" s="7" t="s">
        <v>511</v>
      </c>
      <c r="G2958" s="7" t="s">
        <v>2686</v>
      </c>
      <c r="H2958" s="7" t="s">
        <v>2806</v>
      </c>
      <c r="I2958" s="7" t="s">
        <v>403</v>
      </c>
      <c r="K2958" s="52" t="str">
        <f t="shared" si="516"/>
        <v/>
      </c>
      <c r="L2958" s="81" t="str">
        <f t="shared" si="517"/>
        <v/>
      </c>
      <c r="M2958" s="53" t="str">
        <f>IF(K2958="","",COUNTIF($K$7:K2958,"ﾘｽﾄ１"))</f>
        <v/>
      </c>
      <c r="N2958" s="53" t="str">
        <f t="shared" si="518"/>
        <v/>
      </c>
      <c r="O2958" s="54" t="str">
        <f t="shared" si="519"/>
        <v/>
      </c>
      <c r="P2958" s="53" t="str">
        <f t="shared" si="510"/>
        <v/>
      </c>
      <c r="Q2958" s="52" t="str">
        <f t="shared" si="511"/>
        <v/>
      </c>
      <c r="R2958" s="55" t="str">
        <f t="shared" si="512"/>
        <v/>
      </c>
      <c r="S2958" s="52" t="str">
        <f t="shared" si="520"/>
        <v/>
      </c>
      <c r="T2958" s="81" t="str">
        <f t="shared" si="513"/>
        <v/>
      </c>
      <c r="U2958" s="53" t="str">
        <f>IF(S2958="","",COUNTIF($S$7:S2958,"該当２"))</f>
        <v/>
      </c>
      <c r="V2958" s="56" t="str">
        <f t="shared" si="514"/>
        <v/>
      </c>
      <c r="W2958" s="81" t="str">
        <f t="shared" si="515"/>
        <v/>
      </c>
      <c r="X2958" s="53" t="str">
        <f>IF(V2958="","",COUNTIF($V$7:V2958,"該当３"))</f>
        <v/>
      </c>
    </row>
    <row r="2959" spans="1:24">
      <c r="A2959" s="4">
        <v>2021717002</v>
      </c>
      <c r="B2959" s="237">
        <v>20</v>
      </c>
      <c r="C2959" s="238">
        <v>217</v>
      </c>
      <c r="D2959" s="239">
        <v>17</v>
      </c>
      <c r="E2959" s="238">
        <v>2</v>
      </c>
      <c r="F2959" s="7" t="s">
        <v>511</v>
      </c>
      <c r="G2959" s="7" t="s">
        <v>2686</v>
      </c>
      <c r="H2959" s="7" t="s">
        <v>2806</v>
      </c>
      <c r="I2959" s="7" t="s">
        <v>2807</v>
      </c>
      <c r="K2959" s="52" t="str">
        <f t="shared" si="516"/>
        <v/>
      </c>
      <c r="L2959" s="81" t="str">
        <f t="shared" si="517"/>
        <v/>
      </c>
      <c r="M2959" s="53" t="str">
        <f>IF(K2959="","",COUNTIF($K$7:K2959,"ﾘｽﾄ１"))</f>
        <v/>
      </c>
      <c r="N2959" s="53" t="str">
        <f t="shared" si="518"/>
        <v/>
      </c>
      <c r="O2959" s="54" t="str">
        <f t="shared" si="519"/>
        <v/>
      </c>
      <c r="P2959" s="53" t="str">
        <f t="shared" si="510"/>
        <v/>
      </c>
      <c r="Q2959" s="52" t="str">
        <f t="shared" si="511"/>
        <v/>
      </c>
      <c r="R2959" s="55" t="str">
        <f t="shared" si="512"/>
        <v/>
      </c>
      <c r="S2959" s="52" t="str">
        <f t="shared" si="520"/>
        <v/>
      </c>
      <c r="T2959" s="81" t="str">
        <f t="shared" si="513"/>
        <v/>
      </c>
      <c r="U2959" s="53" t="str">
        <f>IF(S2959="","",COUNTIF($S$7:S2959,"該当２"))</f>
        <v/>
      </c>
      <c r="V2959" s="56" t="str">
        <f t="shared" si="514"/>
        <v/>
      </c>
      <c r="W2959" s="81" t="str">
        <f t="shared" si="515"/>
        <v/>
      </c>
      <c r="X2959" s="53" t="str">
        <f>IF(V2959="","",COUNTIF($V$7:V2959,"該当３"))</f>
        <v/>
      </c>
    </row>
    <row r="2960" spans="1:24">
      <c r="A2960" s="4">
        <v>2021717003</v>
      </c>
      <c r="B2960" s="237">
        <v>20</v>
      </c>
      <c r="C2960" s="238">
        <v>217</v>
      </c>
      <c r="D2960" s="239">
        <v>17</v>
      </c>
      <c r="E2960" s="238">
        <v>3</v>
      </c>
      <c r="F2960" s="7" t="s">
        <v>511</v>
      </c>
      <c r="G2960" s="7" t="s">
        <v>2686</v>
      </c>
      <c r="H2960" s="7" t="s">
        <v>2806</v>
      </c>
      <c r="I2960" s="7" t="s">
        <v>2808</v>
      </c>
      <c r="K2960" s="52" t="str">
        <f t="shared" si="516"/>
        <v/>
      </c>
      <c r="L2960" s="81" t="str">
        <f t="shared" si="517"/>
        <v/>
      </c>
      <c r="M2960" s="53" t="str">
        <f>IF(K2960="","",COUNTIF($K$7:K2960,"ﾘｽﾄ１"))</f>
        <v/>
      </c>
      <c r="N2960" s="53" t="str">
        <f t="shared" si="518"/>
        <v/>
      </c>
      <c r="O2960" s="54" t="str">
        <f t="shared" si="519"/>
        <v/>
      </c>
      <c r="P2960" s="53" t="str">
        <f t="shared" si="510"/>
        <v/>
      </c>
      <c r="Q2960" s="52" t="str">
        <f t="shared" si="511"/>
        <v/>
      </c>
      <c r="R2960" s="55" t="str">
        <f t="shared" si="512"/>
        <v/>
      </c>
      <c r="S2960" s="52" t="str">
        <f t="shared" si="520"/>
        <v/>
      </c>
      <c r="T2960" s="81" t="str">
        <f t="shared" si="513"/>
        <v/>
      </c>
      <c r="U2960" s="53" t="str">
        <f>IF(S2960="","",COUNTIF($S$7:S2960,"該当２"))</f>
        <v/>
      </c>
      <c r="V2960" s="56" t="str">
        <f t="shared" si="514"/>
        <v/>
      </c>
      <c r="W2960" s="81" t="str">
        <f t="shared" si="515"/>
        <v/>
      </c>
      <c r="X2960" s="53" t="str">
        <f>IF(V2960="","",COUNTIF($V$7:V2960,"該当３"))</f>
        <v/>
      </c>
    </row>
    <row r="2961" spans="1:24">
      <c r="A2961" s="4">
        <v>2021717004</v>
      </c>
      <c r="B2961" s="237">
        <v>20</v>
      </c>
      <c r="C2961" s="238">
        <v>217</v>
      </c>
      <c r="D2961" s="239">
        <v>17</v>
      </c>
      <c r="E2961" s="238">
        <v>4</v>
      </c>
      <c r="F2961" s="7" t="s">
        <v>511</v>
      </c>
      <c r="G2961" s="7" t="s">
        <v>2686</v>
      </c>
      <c r="H2961" s="7" t="s">
        <v>2806</v>
      </c>
      <c r="I2961" s="7" t="s">
        <v>2809</v>
      </c>
      <c r="K2961" s="52" t="str">
        <f t="shared" si="516"/>
        <v/>
      </c>
      <c r="L2961" s="81" t="str">
        <f t="shared" si="517"/>
        <v/>
      </c>
      <c r="M2961" s="53" t="str">
        <f>IF(K2961="","",COUNTIF($K$7:K2961,"ﾘｽﾄ１"))</f>
        <v/>
      </c>
      <c r="N2961" s="53" t="str">
        <f t="shared" si="518"/>
        <v/>
      </c>
      <c r="O2961" s="54" t="str">
        <f t="shared" si="519"/>
        <v/>
      </c>
      <c r="P2961" s="53" t="str">
        <f t="shared" si="510"/>
        <v/>
      </c>
      <c r="Q2961" s="52" t="str">
        <f t="shared" si="511"/>
        <v/>
      </c>
      <c r="R2961" s="55" t="str">
        <f t="shared" si="512"/>
        <v/>
      </c>
      <c r="S2961" s="52" t="str">
        <f t="shared" si="520"/>
        <v/>
      </c>
      <c r="T2961" s="81" t="str">
        <f t="shared" si="513"/>
        <v/>
      </c>
      <c r="U2961" s="53" t="str">
        <f>IF(S2961="","",COUNTIF($S$7:S2961,"該当２"))</f>
        <v/>
      </c>
      <c r="V2961" s="56" t="str">
        <f t="shared" si="514"/>
        <v/>
      </c>
      <c r="W2961" s="81" t="str">
        <f t="shared" si="515"/>
        <v/>
      </c>
      <c r="X2961" s="53" t="str">
        <f>IF(V2961="","",COUNTIF($V$7:V2961,"該当３"))</f>
        <v/>
      </c>
    </row>
    <row r="2962" spans="1:24">
      <c r="A2962" s="4">
        <v>2021717005</v>
      </c>
      <c r="B2962" s="237">
        <v>20</v>
      </c>
      <c r="C2962" s="238">
        <v>217</v>
      </c>
      <c r="D2962" s="239">
        <v>17</v>
      </c>
      <c r="E2962" s="238">
        <v>5</v>
      </c>
      <c r="F2962" s="7" t="s">
        <v>511</v>
      </c>
      <c r="G2962" s="7" t="s">
        <v>2686</v>
      </c>
      <c r="H2962" s="7" t="s">
        <v>2806</v>
      </c>
      <c r="I2962" s="7" t="s">
        <v>2810</v>
      </c>
      <c r="K2962" s="52" t="str">
        <f t="shared" si="516"/>
        <v/>
      </c>
      <c r="L2962" s="81" t="str">
        <f t="shared" si="517"/>
        <v/>
      </c>
      <c r="M2962" s="53" t="str">
        <f>IF(K2962="","",COUNTIF($K$7:K2962,"ﾘｽﾄ１"))</f>
        <v/>
      </c>
      <c r="N2962" s="53" t="str">
        <f t="shared" si="518"/>
        <v/>
      </c>
      <c r="O2962" s="54" t="str">
        <f t="shared" si="519"/>
        <v/>
      </c>
      <c r="P2962" s="53" t="str">
        <f t="shared" si="510"/>
        <v/>
      </c>
      <c r="Q2962" s="52" t="str">
        <f t="shared" si="511"/>
        <v/>
      </c>
      <c r="R2962" s="55" t="str">
        <f t="shared" si="512"/>
        <v/>
      </c>
      <c r="S2962" s="52" t="str">
        <f t="shared" si="520"/>
        <v/>
      </c>
      <c r="T2962" s="81" t="str">
        <f t="shared" si="513"/>
        <v/>
      </c>
      <c r="U2962" s="53" t="str">
        <f>IF(S2962="","",COUNTIF($S$7:S2962,"該当２"))</f>
        <v/>
      </c>
      <c r="V2962" s="56" t="str">
        <f t="shared" si="514"/>
        <v/>
      </c>
      <c r="W2962" s="81" t="str">
        <f t="shared" si="515"/>
        <v/>
      </c>
      <c r="X2962" s="53" t="str">
        <f>IF(V2962="","",COUNTIF($V$7:V2962,"該当３"))</f>
        <v/>
      </c>
    </row>
    <row r="2963" spans="1:24">
      <c r="A2963" s="4">
        <v>2021717006</v>
      </c>
      <c r="B2963" s="237">
        <v>20</v>
      </c>
      <c r="C2963" s="238">
        <v>217</v>
      </c>
      <c r="D2963" s="239">
        <v>17</v>
      </c>
      <c r="E2963" s="238">
        <v>6</v>
      </c>
      <c r="F2963" s="7" t="s">
        <v>511</v>
      </c>
      <c r="G2963" s="7" t="s">
        <v>2686</v>
      </c>
      <c r="H2963" s="7" t="s">
        <v>2806</v>
      </c>
      <c r="I2963" s="7" t="s">
        <v>2811</v>
      </c>
      <c r="K2963" s="52" t="str">
        <f t="shared" si="516"/>
        <v/>
      </c>
      <c r="L2963" s="81" t="str">
        <f t="shared" si="517"/>
        <v/>
      </c>
      <c r="M2963" s="53" t="str">
        <f>IF(K2963="","",COUNTIF($K$7:K2963,"ﾘｽﾄ１"))</f>
        <v/>
      </c>
      <c r="N2963" s="53" t="str">
        <f t="shared" si="518"/>
        <v/>
      </c>
      <c r="O2963" s="54" t="str">
        <f t="shared" si="519"/>
        <v/>
      </c>
      <c r="P2963" s="53" t="str">
        <f t="shared" si="510"/>
        <v/>
      </c>
      <c r="Q2963" s="52" t="str">
        <f t="shared" si="511"/>
        <v/>
      </c>
      <c r="R2963" s="55" t="str">
        <f t="shared" si="512"/>
        <v/>
      </c>
      <c r="S2963" s="52" t="str">
        <f t="shared" si="520"/>
        <v/>
      </c>
      <c r="T2963" s="81" t="str">
        <f t="shared" si="513"/>
        <v/>
      </c>
      <c r="U2963" s="53" t="str">
        <f>IF(S2963="","",COUNTIF($S$7:S2963,"該当２"))</f>
        <v/>
      </c>
      <c r="V2963" s="56" t="str">
        <f t="shared" si="514"/>
        <v/>
      </c>
      <c r="W2963" s="81" t="str">
        <f t="shared" si="515"/>
        <v/>
      </c>
      <c r="X2963" s="53" t="str">
        <f>IF(V2963="","",COUNTIF($V$7:V2963,"該当３"))</f>
        <v/>
      </c>
    </row>
    <row r="2964" spans="1:24">
      <c r="A2964" s="4">
        <v>2021717007</v>
      </c>
      <c r="B2964" s="237">
        <v>20</v>
      </c>
      <c r="C2964" s="238">
        <v>217</v>
      </c>
      <c r="D2964" s="239">
        <v>17</v>
      </c>
      <c r="E2964" s="238">
        <v>7</v>
      </c>
      <c r="F2964" s="7" t="s">
        <v>511</v>
      </c>
      <c r="G2964" s="7" t="s">
        <v>2686</v>
      </c>
      <c r="H2964" s="7" t="s">
        <v>2806</v>
      </c>
      <c r="I2964" s="7" t="s">
        <v>2812</v>
      </c>
      <c r="K2964" s="52" t="str">
        <f t="shared" si="516"/>
        <v/>
      </c>
      <c r="L2964" s="81" t="str">
        <f t="shared" si="517"/>
        <v/>
      </c>
      <c r="M2964" s="53" t="str">
        <f>IF(K2964="","",COUNTIF($K$7:K2964,"ﾘｽﾄ１"))</f>
        <v/>
      </c>
      <c r="N2964" s="53" t="str">
        <f t="shared" si="518"/>
        <v/>
      </c>
      <c r="O2964" s="54" t="str">
        <f t="shared" si="519"/>
        <v/>
      </c>
      <c r="P2964" s="53" t="str">
        <f t="shared" si="510"/>
        <v/>
      </c>
      <c r="Q2964" s="52" t="str">
        <f t="shared" si="511"/>
        <v/>
      </c>
      <c r="R2964" s="55" t="str">
        <f t="shared" si="512"/>
        <v/>
      </c>
      <c r="S2964" s="52" t="str">
        <f t="shared" si="520"/>
        <v/>
      </c>
      <c r="T2964" s="81" t="str">
        <f t="shared" si="513"/>
        <v/>
      </c>
      <c r="U2964" s="53" t="str">
        <f>IF(S2964="","",COUNTIF($S$7:S2964,"該当２"))</f>
        <v/>
      </c>
      <c r="V2964" s="56" t="str">
        <f t="shared" si="514"/>
        <v/>
      </c>
      <c r="W2964" s="81" t="str">
        <f t="shared" si="515"/>
        <v/>
      </c>
      <c r="X2964" s="53" t="str">
        <f>IF(V2964="","",COUNTIF($V$7:V2964,"該当３"))</f>
        <v/>
      </c>
    </row>
    <row r="2965" spans="1:24">
      <c r="A2965" s="4">
        <v>2021718000</v>
      </c>
      <c r="B2965" s="237">
        <v>20</v>
      </c>
      <c r="C2965" s="238">
        <v>217</v>
      </c>
      <c r="D2965" s="239">
        <v>18</v>
      </c>
      <c r="E2965" s="238">
        <v>0</v>
      </c>
      <c r="F2965" s="7" t="s">
        <v>511</v>
      </c>
      <c r="G2965" s="7" t="s">
        <v>2686</v>
      </c>
      <c r="H2965" s="7" t="s">
        <v>2813</v>
      </c>
      <c r="K2965" s="52" t="str">
        <f t="shared" si="516"/>
        <v/>
      </c>
      <c r="L2965" s="81" t="str">
        <f t="shared" si="517"/>
        <v/>
      </c>
      <c r="M2965" s="53" t="str">
        <f>IF(K2965="","",COUNTIF($K$7:K2965,"ﾘｽﾄ１"))</f>
        <v/>
      </c>
      <c r="N2965" s="53" t="str">
        <f t="shared" si="518"/>
        <v/>
      </c>
      <c r="O2965" s="54" t="str">
        <f t="shared" si="519"/>
        <v/>
      </c>
      <c r="P2965" s="53" t="str">
        <f t="shared" si="510"/>
        <v/>
      </c>
      <c r="Q2965" s="52" t="str">
        <f t="shared" si="511"/>
        <v/>
      </c>
      <c r="R2965" s="55" t="str">
        <f t="shared" si="512"/>
        <v/>
      </c>
      <c r="S2965" s="52" t="str">
        <f t="shared" si="520"/>
        <v/>
      </c>
      <c r="T2965" s="81" t="str">
        <f t="shared" si="513"/>
        <v/>
      </c>
      <c r="U2965" s="53" t="str">
        <f>IF(S2965="","",COUNTIF($S$7:S2965,"該当２"))</f>
        <v/>
      </c>
      <c r="V2965" s="56" t="str">
        <f t="shared" si="514"/>
        <v/>
      </c>
      <c r="W2965" s="81" t="str">
        <f t="shared" si="515"/>
        <v/>
      </c>
      <c r="X2965" s="53" t="str">
        <f>IF(V2965="","",COUNTIF($V$7:V2965,"該当３"))</f>
        <v/>
      </c>
    </row>
    <row r="2966" spans="1:24">
      <c r="A2966" s="4">
        <v>2021718001</v>
      </c>
      <c r="B2966" s="237">
        <v>20</v>
      </c>
      <c r="C2966" s="238">
        <v>217</v>
      </c>
      <c r="D2966" s="239">
        <v>18</v>
      </c>
      <c r="E2966" s="238">
        <v>1</v>
      </c>
      <c r="F2966" s="7" t="s">
        <v>511</v>
      </c>
      <c r="G2966" s="7" t="s">
        <v>2686</v>
      </c>
      <c r="H2966" s="7" t="s">
        <v>2813</v>
      </c>
      <c r="I2966" s="7" t="s">
        <v>2814</v>
      </c>
      <c r="K2966" s="52" t="str">
        <f t="shared" si="516"/>
        <v/>
      </c>
      <c r="L2966" s="81" t="str">
        <f t="shared" si="517"/>
        <v/>
      </c>
      <c r="M2966" s="53" t="str">
        <f>IF(K2966="","",COUNTIF($K$7:K2966,"ﾘｽﾄ１"))</f>
        <v/>
      </c>
      <c r="N2966" s="53" t="str">
        <f t="shared" si="518"/>
        <v/>
      </c>
      <c r="O2966" s="54" t="str">
        <f t="shared" si="519"/>
        <v/>
      </c>
      <c r="P2966" s="53" t="str">
        <f t="shared" si="510"/>
        <v/>
      </c>
      <c r="Q2966" s="52" t="str">
        <f t="shared" si="511"/>
        <v/>
      </c>
      <c r="R2966" s="55" t="str">
        <f t="shared" si="512"/>
        <v/>
      </c>
      <c r="S2966" s="52" t="str">
        <f t="shared" si="520"/>
        <v/>
      </c>
      <c r="T2966" s="81" t="str">
        <f t="shared" si="513"/>
        <v/>
      </c>
      <c r="U2966" s="53" t="str">
        <f>IF(S2966="","",COUNTIF($S$7:S2966,"該当２"))</f>
        <v/>
      </c>
      <c r="V2966" s="56" t="str">
        <f t="shared" si="514"/>
        <v/>
      </c>
      <c r="W2966" s="81" t="str">
        <f t="shared" si="515"/>
        <v/>
      </c>
      <c r="X2966" s="53" t="str">
        <f>IF(V2966="","",COUNTIF($V$7:V2966,"該当３"))</f>
        <v/>
      </c>
    </row>
    <row r="2967" spans="1:24">
      <c r="A2967" s="4">
        <v>2021718002</v>
      </c>
      <c r="B2967" s="237">
        <v>20</v>
      </c>
      <c r="C2967" s="238">
        <v>217</v>
      </c>
      <c r="D2967" s="239">
        <v>18</v>
      </c>
      <c r="E2967" s="238">
        <v>2</v>
      </c>
      <c r="F2967" s="7" t="s">
        <v>511</v>
      </c>
      <c r="G2967" s="7" t="s">
        <v>2686</v>
      </c>
      <c r="H2967" s="7" t="s">
        <v>2813</v>
      </c>
      <c r="I2967" s="7" t="s">
        <v>2815</v>
      </c>
      <c r="K2967" s="52" t="str">
        <f t="shared" si="516"/>
        <v/>
      </c>
      <c r="L2967" s="81" t="str">
        <f t="shared" si="517"/>
        <v/>
      </c>
      <c r="M2967" s="53" t="str">
        <f>IF(K2967="","",COUNTIF($K$7:K2967,"ﾘｽﾄ１"))</f>
        <v/>
      </c>
      <c r="N2967" s="53" t="str">
        <f t="shared" si="518"/>
        <v/>
      </c>
      <c r="O2967" s="54" t="str">
        <f t="shared" si="519"/>
        <v/>
      </c>
      <c r="P2967" s="53" t="str">
        <f t="shared" si="510"/>
        <v/>
      </c>
      <c r="Q2967" s="52" t="str">
        <f t="shared" si="511"/>
        <v/>
      </c>
      <c r="R2967" s="55" t="str">
        <f t="shared" si="512"/>
        <v/>
      </c>
      <c r="S2967" s="52" t="str">
        <f t="shared" si="520"/>
        <v/>
      </c>
      <c r="T2967" s="81" t="str">
        <f t="shared" si="513"/>
        <v/>
      </c>
      <c r="U2967" s="53" t="str">
        <f>IF(S2967="","",COUNTIF($S$7:S2967,"該当２"))</f>
        <v/>
      </c>
      <c r="V2967" s="56" t="str">
        <f t="shared" si="514"/>
        <v/>
      </c>
      <c r="W2967" s="81" t="str">
        <f t="shared" si="515"/>
        <v/>
      </c>
      <c r="X2967" s="53" t="str">
        <f>IF(V2967="","",COUNTIF($V$7:V2967,"該当３"))</f>
        <v/>
      </c>
    </row>
    <row r="2968" spans="1:24">
      <c r="A2968" s="4">
        <v>2021718003</v>
      </c>
      <c r="B2968" s="237">
        <v>20</v>
      </c>
      <c r="C2968" s="238">
        <v>217</v>
      </c>
      <c r="D2968" s="239">
        <v>18</v>
      </c>
      <c r="E2968" s="238">
        <v>3</v>
      </c>
      <c r="F2968" s="7" t="s">
        <v>511</v>
      </c>
      <c r="G2968" s="7" t="s">
        <v>2686</v>
      </c>
      <c r="H2968" s="7" t="s">
        <v>2813</v>
      </c>
      <c r="I2968" s="7" t="s">
        <v>2597</v>
      </c>
      <c r="K2968" s="52" t="str">
        <f t="shared" si="516"/>
        <v/>
      </c>
      <c r="L2968" s="81" t="str">
        <f t="shared" si="517"/>
        <v/>
      </c>
      <c r="M2968" s="53" t="str">
        <f>IF(K2968="","",COUNTIF($K$7:K2968,"ﾘｽﾄ１"))</f>
        <v/>
      </c>
      <c r="N2968" s="53" t="str">
        <f t="shared" si="518"/>
        <v/>
      </c>
      <c r="O2968" s="54" t="str">
        <f t="shared" si="519"/>
        <v/>
      </c>
      <c r="P2968" s="53" t="str">
        <f t="shared" si="510"/>
        <v/>
      </c>
      <c r="Q2968" s="52" t="str">
        <f t="shared" si="511"/>
        <v/>
      </c>
      <c r="R2968" s="55" t="str">
        <f t="shared" si="512"/>
        <v/>
      </c>
      <c r="S2968" s="52" t="str">
        <f t="shared" si="520"/>
        <v/>
      </c>
      <c r="T2968" s="81" t="str">
        <f t="shared" si="513"/>
        <v/>
      </c>
      <c r="U2968" s="53" t="str">
        <f>IF(S2968="","",COUNTIF($S$7:S2968,"該当２"))</f>
        <v/>
      </c>
      <c r="V2968" s="56" t="str">
        <f t="shared" si="514"/>
        <v/>
      </c>
      <c r="W2968" s="81" t="str">
        <f t="shared" si="515"/>
        <v/>
      </c>
      <c r="X2968" s="53" t="str">
        <f>IF(V2968="","",COUNTIF($V$7:V2968,"該当３"))</f>
        <v/>
      </c>
    </row>
    <row r="2969" spans="1:24">
      <c r="A2969" s="4">
        <v>2021718004</v>
      </c>
      <c r="B2969" s="237">
        <v>20</v>
      </c>
      <c r="C2969" s="238">
        <v>217</v>
      </c>
      <c r="D2969" s="239">
        <v>18</v>
      </c>
      <c r="E2969" s="238">
        <v>4</v>
      </c>
      <c r="F2969" s="7" t="s">
        <v>511</v>
      </c>
      <c r="G2969" s="7" t="s">
        <v>2686</v>
      </c>
      <c r="H2969" s="7" t="s">
        <v>2813</v>
      </c>
      <c r="I2969" s="7" t="s">
        <v>2816</v>
      </c>
      <c r="K2969" s="52" t="str">
        <f t="shared" si="516"/>
        <v/>
      </c>
      <c r="L2969" s="81" t="str">
        <f t="shared" si="517"/>
        <v/>
      </c>
      <c r="M2969" s="53" t="str">
        <f>IF(K2969="","",COUNTIF($K$7:K2969,"ﾘｽﾄ１"))</f>
        <v/>
      </c>
      <c r="N2969" s="53" t="str">
        <f t="shared" si="518"/>
        <v/>
      </c>
      <c r="O2969" s="54" t="str">
        <f t="shared" si="519"/>
        <v/>
      </c>
      <c r="P2969" s="53" t="str">
        <f t="shared" si="510"/>
        <v/>
      </c>
      <c r="Q2969" s="52" t="str">
        <f t="shared" si="511"/>
        <v/>
      </c>
      <c r="R2969" s="55" t="str">
        <f t="shared" si="512"/>
        <v/>
      </c>
      <c r="S2969" s="52" t="str">
        <f t="shared" si="520"/>
        <v/>
      </c>
      <c r="T2969" s="81" t="str">
        <f t="shared" si="513"/>
        <v/>
      </c>
      <c r="U2969" s="53" t="str">
        <f>IF(S2969="","",COUNTIF($S$7:S2969,"該当２"))</f>
        <v/>
      </c>
      <c r="V2969" s="56" t="str">
        <f t="shared" si="514"/>
        <v/>
      </c>
      <c r="W2969" s="81" t="str">
        <f t="shared" si="515"/>
        <v/>
      </c>
      <c r="X2969" s="53" t="str">
        <f>IF(V2969="","",COUNTIF($V$7:V2969,"該当３"))</f>
        <v/>
      </c>
    </row>
    <row r="2970" spans="1:24">
      <c r="A2970" s="4">
        <v>2021718005</v>
      </c>
      <c r="B2970" s="237">
        <v>20</v>
      </c>
      <c r="C2970" s="238">
        <v>217</v>
      </c>
      <c r="D2970" s="239">
        <v>18</v>
      </c>
      <c r="E2970" s="238">
        <v>5</v>
      </c>
      <c r="F2970" s="7" t="s">
        <v>511</v>
      </c>
      <c r="G2970" s="7" t="s">
        <v>2686</v>
      </c>
      <c r="H2970" s="7" t="s">
        <v>2813</v>
      </c>
      <c r="I2970" s="7" t="s">
        <v>2817</v>
      </c>
      <c r="K2970" s="52" t="str">
        <f t="shared" si="516"/>
        <v/>
      </c>
      <c r="L2970" s="81" t="str">
        <f t="shared" si="517"/>
        <v/>
      </c>
      <c r="M2970" s="53" t="str">
        <f>IF(K2970="","",COUNTIF($K$7:K2970,"ﾘｽﾄ１"))</f>
        <v/>
      </c>
      <c r="N2970" s="53" t="str">
        <f t="shared" si="518"/>
        <v/>
      </c>
      <c r="O2970" s="54" t="str">
        <f t="shared" si="519"/>
        <v/>
      </c>
      <c r="P2970" s="53" t="str">
        <f t="shared" si="510"/>
        <v/>
      </c>
      <c r="Q2970" s="52" t="str">
        <f t="shared" si="511"/>
        <v/>
      </c>
      <c r="R2970" s="55" t="str">
        <f t="shared" si="512"/>
        <v/>
      </c>
      <c r="S2970" s="52" t="str">
        <f t="shared" si="520"/>
        <v/>
      </c>
      <c r="T2970" s="81" t="str">
        <f t="shared" si="513"/>
        <v/>
      </c>
      <c r="U2970" s="53" t="str">
        <f>IF(S2970="","",COUNTIF($S$7:S2970,"該当２"))</f>
        <v/>
      </c>
      <c r="V2970" s="56" t="str">
        <f t="shared" si="514"/>
        <v/>
      </c>
      <c r="W2970" s="81" t="str">
        <f t="shared" si="515"/>
        <v/>
      </c>
      <c r="X2970" s="53" t="str">
        <f>IF(V2970="","",COUNTIF($V$7:V2970,"該当３"))</f>
        <v/>
      </c>
    </row>
    <row r="2971" spans="1:24">
      <c r="A2971" s="4">
        <v>2021718006</v>
      </c>
      <c r="B2971" s="237">
        <v>20</v>
      </c>
      <c r="C2971" s="238">
        <v>217</v>
      </c>
      <c r="D2971" s="239">
        <v>18</v>
      </c>
      <c r="E2971" s="238">
        <v>6</v>
      </c>
      <c r="F2971" s="7" t="s">
        <v>511</v>
      </c>
      <c r="G2971" s="7" t="s">
        <v>2686</v>
      </c>
      <c r="H2971" s="7" t="s">
        <v>2813</v>
      </c>
      <c r="I2971" s="7" t="s">
        <v>301</v>
      </c>
      <c r="K2971" s="52" t="str">
        <f t="shared" si="516"/>
        <v/>
      </c>
      <c r="L2971" s="81" t="str">
        <f t="shared" si="517"/>
        <v/>
      </c>
      <c r="M2971" s="53" t="str">
        <f>IF(K2971="","",COUNTIF($K$7:K2971,"ﾘｽﾄ１"))</f>
        <v/>
      </c>
      <c r="N2971" s="53" t="str">
        <f t="shared" si="518"/>
        <v/>
      </c>
      <c r="O2971" s="54" t="str">
        <f t="shared" si="519"/>
        <v/>
      </c>
      <c r="P2971" s="53" t="str">
        <f t="shared" si="510"/>
        <v/>
      </c>
      <c r="Q2971" s="52" t="str">
        <f t="shared" si="511"/>
        <v/>
      </c>
      <c r="R2971" s="55" t="str">
        <f t="shared" si="512"/>
        <v/>
      </c>
      <c r="S2971" s="52" t="str">
        <f t="shared" si="520"/>
        <v/>
      </c>
      <c r="T2971" s="81" t="str">
        <f t="shared" si="513"/>
        <v/>
      </c>
      <c r="U2971" s="53" t="str">
        <f>IF(S2971="","",COUNTIF($S$7:S2971,"該当２"))</f>
        <v/>
      </c>
      <c r="V2971" s="56" t="str">
        <f t="shared" si="514"/>
        <v/>
      </c>
      <c r="W2971" s="81" t="str">
        <f t="shared" si="515"/>
        <v/>
      </c>
      <c r="X2971" s="53" t="str">
        <f>IF(V2971="","",COUNTIF($V$7:V2971,"該当３"))</f>
        <v/>
      </c>
    </row>
    <row r="2972" spans="1:24">
      <c r="A2972" s="4">
        <v>2021718007</v>
      </c>
      <c r="B2972" s="237">
        <v>20</v>
      </c>
      <c r="C2972" s="238">
        <v>217</v>
      </c>
      <c r="D2972" s="239">
        <v>18</v>
      </c>
      <c r="E2972" s="238">
        <v>7</v>
      </c>
      <c r="F2972" s="7" t="s">
        <v>511</v>
      </c>
      <c r="G2972" s="7" t="s">
        <v>2686</v>
      </c>
      <c r="H2972" s="7" t="s">
        <v>2813</v>
      </c>
      <c r="I2972" s="7" t="s">
        <v>388</v>
      </c>
      <c r="K2972" s="52" t="str">
        <f t="shared" si="516"/>
        <v/>
      </c>
      <c r="L2972" s="81" t="str">
        <f t="shared" si="517"/>
        <v/>
      </c>
      <c r="M2972" s="53" t="str">
        <f>IF(K2972="","",COUNTIF($K$7:K2972,"ﾘｽﾄ１"))</f>
        <v/>
      </c>
      <c r="N2972" s="53" t="str">
        <f t="shared" si="518"/>
        <v/>
      </c>
      <c r="O2972" s="54" t="str">
        <f t="shared" si="519"/>
        <v/>
      </c>
      <c r="P2972" s="53" t="str">
        <f t="shared" si="510"/>
        <v/>
      </c>
      <c r="Q2972" s="52" t="str">
        <f t="shared" si="511"/>
        <v/>
      </c>
      <c r="R2972" s="55" t="str">
        <f t="shared" si="512"/>
        <v/>
      </c>
      <c r="S2972" s="52" t="str">
        <f t="shared" si="520"/>
        <v/>
      </c>
      <c r="T2972" s="81" t="str">
        <f t="shared" si="513"/>
        <v/>
      </c>
      <c r="U2972" s="53" t="str">
        <f>IF(S2972="","",COUNTIF($S$7:S2972,"該当２"))</f>
        <v/>
      </c>
      <c r="V2972" s="56" t="str">
        <f t="shared" si="514"/>
        <v/>
      </c>
      <c r="W2972" s="81" t="str">
        <f t="shared" si="515"/>
        <v/>
      </c>
      <c r="X2972" s="53" t="str">
        <f>IF(V2972="","",COUNTIF($V$7:V2972,"該当３"))</f>
        <v/>
      </c>
    </row>
    <row r="2973" spans="1:24">
      <c r="A2973" s="4">
        <v>2021718008</v>
      </c>
      <c r="B2973" s="237">
        <v>20</v>
      </c>
      <c r="C2973" s="238">
        <v>217</v>
      </c>
      <c r="D2973" s="239">
        <v>18</v>
      </c>
      <c r="E2973" s="238">
        <v>8</v>
      </c>
      <c r="F2973" s="7" t="s">
        <v>511</v>
      </c>
      <c r="G2973" s="7" t="s">
        <v>2686</v>
      </c>
      <c r="H2973" s="7" t="s">
        <v>2813</v>
      </c>
      <c r="I2973" s="7" t="s">
        <v>2818</v>
      </c>
      <c r="K2973" s="52" t="str">
        <f t="shared" si="516"/>
        <v/>
      </c>
      <c r="L2973" s="81" t="str">
        <f t="shared" si="517"/>
        <v/>
      </c>
      <c r="M2973" s="53" t="str">
        <f>IF(K2973="","",COUNTIF($K$7:K2973,"ﾘｽﾄ１"))</f>
        <v/>
      </c>
      <c r="N2973" s="53" t="str">
        <f t="shared" si="518"/>
        <v/>
      </c>
      <c r="O2973" s="54" t="str">
        <f t="shared" si="519"/>
        <v/>
      </c>
      <c r="P2973" s="53" t="str">
        <f t="shared" si="510"/>
        <v/>
      </c>
      <c r="Q2973" s="52" t="str">
        <f t="shared" si="511"/>
        <v/>
      </c>
      <c r="R2973" s="55" t="str">
        <f t="shared" si="512"/>
        <v/>
      </c>
      <c r="S2973" s="52" t="str">
        <f t="shared" si="520"/>
        <v/>
      </c>
      <c r="T2973" s="81" t="str">
        <f t="shared" si="513"/>
        <v/>
      </c>
      <c r="U2973" s="53" t="str">
        <f>IF(S2973="","",COUNTIF($S$7:S2973,"該当２"))</f>
        <v/>
      </c>
      <c r="V2973" s="56" t="str">
        <f t="shared" si="514"/>
        <v/>
      </c>
      <c r="W2973" s="81" t="str">
        <f t="shared" si="515"/>
        <v/>
      </c>
      <c r="X2973" s="53" t="str">
        <f>IF(V2973="","",COUNTIF($V$7:V2973,"該当３"))</f>
        <v/>
      </c>
    </row>
    <row r="2974" spans="1:24">
      <c r="A2974" s="4">
        <v>2021718009</v>
      </c>
      <c r="B2974" s="237">
        <v>20</v>
      </c>
      <c r="C2974" s="238">
        <v>217</v>
      </c>
      <c r="D2974" s="239">
        <v>18</v>
      </c>
      <c r="E2974" s="238">
        <v>9</v>
      </c>
      <c r="F2974" s="7" t="s">
        <v>511</v>
      </c>
      <c r="G2974" s="7" t="s">
        <v>2686</v>
      </c>
      <c r="H2974" s="7" t="s">
        <v>2813</v>
      </c>
      <c r="I2974" s="7" t="s">
        <v>7</v>
      </c>
      <c r="K2974" s="52" t="str">
        <f t="shared" si="516"/>
        <v/>
      </c>
      <c r="L2974" s="81" t="str">
        <f t="shared" si="517"/>
        <v/>
      </c>
      <c r="M2974" s="53" t="str">
        <f>IF(K2974="","",COUNTIF($K$7:K2974,"ﾘｽﾄ１"))</f>
        <v/>
      </c>
      <c r="N2974" s="53" t="str">
        <f t="shared" si="518"/>
        <v/>
      </c>
      <c r="O2974" s="54" t="str">
        <f t="shared" si="519"/>
        <v/>
      </c>
      <c r="P2974" s="53" t="str">
        <f t="shared" si="510"/>
        <v/>
      </c>
      <c r="Q2974" s="52" t="str">
        <f t="shared" si="511"/>
        <v/>
      </c>
      <c r="R2974" s="55" t="str">
        <f t="shared" si="512"/>
        <v/>
      </c>
      <c r="S2974" s="52" t="str">
        <f t="shared" si="520"/>
        <v/>
      </c>
      <c r="T2974" s="81" t="str">
        <f t="shared" si="513"/>
        <v/>
      </c>
      <c r="U2974" s="53" t="str">
        <f>IF(S2974="","",COUNTIF($S$7:S2974,"該当２"))</f>
        <v/>
      </c>
      <c r="V2974" s="56" t="str">
        <f t="shared" si="514"/>
        <v/>
      </c>
      <c r="W2974" s="81" t="str">
        <f t="shared" si="515"/>
        <v/>
      </c>
      <c r="X2974" s="53" t="str">
        <f>IF(V2974="","",COUNTIF($V$7:V2974,"該当３"))</f>
        <v/>
      </c>
    </row>
    <row r="2975" spans="1:24">
      <c r="A2975" s="4">
        <v>2021718010</v>
      </c>
      <c r="B2975" s="237">
        <v>20</v>
      </c>
      <c r="C2975" s="238">
        <v>217</v>
      </c>
      <c r="D2975" s="239">
        <v>18</v>
      </c>
      <c r="E2975" s="238">
        <v>10</v>
      </c>
      <c r="F2975" s="7" t="s">
        <v>511</v>
      </c>
      <c r="G2975" s="7" t="s">
        <v>2686</v>
      </c>
      <c r="H2975" s="7" t="s">
        <v>2813</v>
      </c>
      <c r="I2975" s="7" t="s">
        <v>2819</v>
      </c>
      <c r="K2975" s="52" t="str">
        <f t="shared" si="516"/>
        <v/>
      </c>
      <c r="L2975" s="81" t="str">
        <f t="shared" si="517"/>
        <v/>
      </c>
      <c r="M2975" s="53" t="str">
        <f>IF(K2975="","",COUNTIF($K$7:K2975,"ﾘｽﾄ１"))</f>
        <v/>
      </c>
      <c r="N2975" s="53" t="str">
        <f t="shared" si="518"/>
        <v/>
      </c>
      <c r="O2975" s="54" t="str">
        <f t="shared" si="519"/>
        <v/>
      </c>
      <c r="P2975" s="53" t="str">
        <f t="shared" si="510"/>
        <v/>
      </c>
      <c r="Q2975" s="52" t="str">
        <f t="shared" si="511"/>
        <v/>
      </c>
      <c r="R2975" s="55" t="str">
        <f t="shared" si="512"/>
        <v/>
      </c>
      <c r="S2975" s="52" t="str">
        <f t="shared" si="520"/>
        <v/>
      </c>
      <c r="T2975" s="81" t="str">
        <f t="shared" si="513"/>
        <v/>
      </c>
      <c r="U2975" s="53" t="str">
        <f>IF(S2975="","",COUNTIF($S$7:S2975,"該当２"))</f>
        <v/>
      </c>
      <c r="V2975" s="56" t="str">
        <f t="shared" si="514"/>
        <v/>
      </c>
      <c r="W2975" s="81" t="str">
        <f t="shared" si="515"/>
        <v/>
      </c>
      <c r="X2975" s="53" t="str">
        <f>IF(V2975="","",COUNTIF($V$7:V2975,"該当３"))</f>
        <v/>
      </c>
    </row>
    <row r="2976" spans="1:24">
      <c r="A2976" s="4">
        <v>2021718011</v>
      </c>
      <c r="B2976" s="237">
        <v>20</v>
      </c>
      <c r="C2976" s="238">
        <v>217</v>
      </c>
      <c r="D2976" s="239">
        <v>18</v>
      </c>
      <c r="E2976" s="238">
        <v>11</v>
      </c>
      <c r="F2976" s="7" t="s">
        <v>511</v>
      </c>
      <c r="G2976" s="7" t="s">
        <v>2686</v>
      </c>
      <c r="H2976" s="7" t="s">
        <v>2813</v>
      </c>
      <c r="I2976" s="7" t="s">
        <v>2820</v>
      </c>
      <c r="K2976" s="52" t="str">
        <f t="shared" si="516"/>
        <v/>
      </c>
      <c r="L2976" s="81" t="str">
        <f t="shared" si="517"/>
        <v/>
      </c>
      <c r="M2976" s="53" t="str">
        <f>IF(K2976="","",COUNTIF($K$7:K2976,"ﾘｽﾄ１"))</f>
        <v/>
      </c>
      <c r="N2976" s="53" t="str">
        <f t="shared" si="518"/>
        <v/>
      </c>
      <c r="O2976" s="54" t="str">
        <f t="shared" si="519"/>
        <v/>
      </c>
      <c r="P2976" s="53" t="str">
        <f t="shared" si="510"/>
        <v/>
      </c>
      <c r="Q2976" s="52" t="str">
        <f t="shared" si="511"/>
        <v/>
      </c>
      <c r="R2976" s="55" t="str">
        <f t="shared" si="512"/>
        <v/>
      </c>
      <c r="S2976" s="52" t="str">
        <f t="shared" si="520"/>
        <v/>
      </c>
      <c r="T2976" s="81" t="str">
        <f t="shared" si="513"/>
        <v/>
      </c>
      <c r="U2976" s="53" t="str">
        <f>IF(S2976="","",COUNTIF($S$7:S2976,"該当２"))</f>
        <v/>
      </c>
      <c r="V2976" s="56" t="str">
        <f t="shared" si="514"/>
        <v/>
      </c>
      <c r="W2976" s="81" t="str">
        <f t="shared" si="515"/>
        <v/>
      </c>
      <c r="X2976" s="53" t="str">
        <f>IF(V2976="","",COUNTIF($V$7:V2976,"該当３"))</f>
        <v/>
      </c>
    </row>
    <row r="2977" spans="1:24">
      <c r="A2977" s="4">
        <v>2021718012</v>
      </c>
      <c r="B2977" s="237">
        <v>20</v>
      </c>
      <c r="C2977" s="238">
        <v>217</v>
      </c>
      <c r="D2977" s="239">
        <v>18</v>
      </c>
      <c r="E2977" s="238">
        <v>12</v>
      </c>
      <c r="F2977" s="7" t="s">
        <v>511</v>
      </c>
      <c r="G2977" s="7" t="s">
        <v>2686</v>
      </c>
      <c r="H2977" s="7" t="s">
        <v>2813</v>
      </c>
      <c r="I2977" s="7" t="s">
        <v>2821</v>
      </c>
      <c r="K2977" s="52" t="str">
        <f t="shared" si="516"/>
        <v/>
      </c>
      <c r="L2977" s="81" t="str">
        <f t="shared" si="517"/>
        <v/>
      </c>
      <c r="M2977" s="53" t="str">
        <f>IF(K2977="","",COUNTIF($K$7:K2977,"ﾘｽﾄ１"))</f>
        <v/>
      </c>
      <c r="N2977" s="53" t="str">
        <f t="shared" si="518"/>
        <v/>
      </c>
      <c r="O2977" s="54" t="str">
        <f t="shared" si="519"/>
        <v/>
      </c>
      <c r="P2977" s="53" t="str">
        <f t="shared" si="510"/>
        <v/>
      </c>
      <c r="Q2977" s="52" t="str">
        <f t="shared" si="511"/>
        <v/>
      </c>
      <c r="R2977" s="55" t="str">
        <f t="shared" si="512"/>
        <v/>
      </c>
      <c r="S2977" s="52" t="str">
        <f t="shared" si="520"/>
        <v/>
      </c>
      <c r="T2977" s="81" t="str">
        <f t="shared" si="513"/>
        <v/>
      </c>
      <c r="U2977" s="53" t="str">
        <f>IF(S2977="","",COUNTIF($S$7:S2977,"該当２"))</f>
        <v/>
      </c>
      <c r="V2977" s="56" t="str">
        <f t="shared" si="514"/>
        <v/>
      </c>
      <c r="W2977" s="81" t="str">
        <f t="shared" si="515"/>
        <v/>
      </c>
      <c r="X2977" s="53" t="str">
        <f>IF(V2977="","",COUNTIF($V$7:V2977,"該当３"))</f>
        <v/>
      </c>
    </row>
    <row r="2978" spans="1:24">
      <c r="A2978" s="4">
        <v>2021718013</v>
      </c>
      <c r="B2978" s="237">
        <v>20</v>
      </c>
      <c r="C2978" s="238">
        <v>217</v>
      </c>
      <c r="D2978" s="239">
        <v>18</v>
      </c>
      <c r="E2978" s="238">
        <v>13</v>
      </c>
      <c r="F2978" s="7" t="s">
        <v>511</v>
      </c>
      <c r="G2978" s="7" t="s">
        <v>2686</v>
      </c>
      <c r="H2978" s="7" t="s">
        <v>2813</v>
      </c>
      <c r="I2978" s="7" t="s">
        <v>2822</v>
      </c>
      <c r="K2978" s="52" t="str">
        <f t="shared" si="516"/>
        <v/>
      </c>
      <c r="L2978" s="81" t="str">
        <f t="shared" si="517"/>
        <v/>
      </c>
      <c r="M2978" s="53" t="str">
        <f>IF(K2978="","",COUNTIF($K$7:K2978,"ﾘｽﾄ１"))</f>
        <v/>
      </c>
      <c r="N2978" s="53" t="str">
        <f t="shared" si="518"/>
        <v/>
      </c>
      <c r="O2978" s="54" t="str">
        <f t="shared" si="519"/>
        <v/>
      </c>
      <c r="P2978" s="53" t="str">
        <f t="shared" si="510"/>
        <v/>
      </c>
      <c r="Q2978" s="52" t="str">
        <f t="shared" si="511"/>
        <v/>
      </c>
      <c r="R2978" s="55" t="str">
        <f t="shared" si="512"/>
        <v/>
      </c>
      <c r="S2978" s="52" t="str">
        <f t="shared" si="520"/>
        <v/>
      </c>
      <c r="T2978" s="81" t="str">
        <f t="shared" si="513"/>
        <v/>
      </c>
      <c r="U2978" s="53" t="str">
        <f>IF(S2978="","",COUNTIF($S$7:S2978,"該当２"))</f>
        <v/>
      </c>
      <c r="V2978" s="56" t="str">
        <f t="shared" si="514"/>
        <v/>
      </c>
      <c r="W2978" s="81" t="str">
        <f t="shared" si="515"/>
        <v/>
      </c>
      <c r="X2978" s="53" t="str">
        <f>IF(V2978="","",COUNTIF($V$7:V2978,"該当３"))</f>
        <v/>
      </c>
    </row>
    <row r="2979" spans="1:24">
      <c r="A2979" s="4">
        <v>2021719000</v>
      </c>
      <c r="B2979" s="237">
        <v>20</v>
      </c>
      <c r="C2979" s="238">
        <v>217</v>
      </c>
      <c r="D2979" s="239">
        <v>19</v>
      </c>
      <c r="E2979" s="238">
        <v>0</v>
      </c>
      <c r="F2979" s="7" t="s">
        <v>511</v>
      </c>
      <c r="G2979" s="7" t="s">
        <v>2686</v>
      </c>
      <c r="H2979" s="7" t="s">
        <v>2823</v>
      </c>
      <c r="K2979" s="52" t="str">
        <f t="shared" si="516"/>
        <v/>
      </c>
      <c r="L2979" s="81" t="str">
        <f t="shared" si="517"/>
        <v/>
      </c>
      <c r="M2979" s="53" t="str">
        <f>IF(K2979="","",COUNTIF($K$7:K2979,"ﾘｽﾄ１"))</f>
        <v/>
      </c>
      <c r="N2979" s="53" t="str">
        <f t="shared" si="518"/>
        <v/>
      </c>
      <c r="O2979" s="54" t="str">
        <f t="shared" si="519"/>
        <v/>
      </c>
      <c r="P2979" s="53" t="str">
        <f t="shared" si="510"/>
        <v/>
      </c>
      <c r="Q2979" s="52" t="str">
        <f t="shared" si="511"/>
        <v/>
      </c>
      <c r="R2979" s="55" t="str">
        <f t="shared" si="512"/>
        <v/>
      </c>
      <c r="S2979" s="52" t="str">
        <f t="shared" si="520"/>
        <v/>
      </c>
      <c r="T2979" s="81" t="str">
        <f t="shared" si="513"/>
        <v/>
      </c>
      <c r="U2979" s="53" t="str">
        <f>IF(S2979="","",COUNTIF($S$7:S2979,"該当２"))</f>
        <v/>
      </c>
      <c r="V2979" s="56" t="str">
        <f t="shared" si="514"/>
        <v/>
      </c>
      <c r="W2979" s="81" t="str">
        <f t="shared" si="515"/>
        <v/>
      </c>
      <c r="X2979" s="53" t="str">
        <f>IF(V2979="","",COUNTIF($V$7:V2979,"該当３"))</f>
        <v/>
      </c>
    </row>
    <row r="2980" spans="1:24">
      <c r="A2980" s="4">
        <v>2021719001</v>
      </c>
      <c r="B2980" s="237">
        <v>20</v>
      </c>
      <c r="C2980" s="238">
        <v>217</v>
      </c>
      <c r="D2980" s="239">
        <v>19</v>
      </c>
      <c r="E2980" s="238">
        <v>1</v>
      </c>
      <c r="F2980" s="7" t="s">
        <v>511</v>
      </c>
      <c r="G2980" s="7" t="s">
        <v>2686</v>
      </c>
      <c r="H2980" s="7" t="s">
        <v>2823</v>
      </c>
      <c r="I2980" s="7" t="s">
        <v>2824</v>
      </c>
      <c r="K2980" s="52" t="str">
        <f t="shared" si="516"/>
        <v/>
      </c>
      <c r="L2980" s="81" t="str">
        <f t="shared" si="517"/>
        <v/>
      </c>
      <c r="M2980" s="53" t="str">
        <f>IF(K2980="","",COUNTIF($K$7:K2980,"ﾘｽﾄ１"))</f>
        <v/>
      </c>
      <c r="N2980" s="53" t="str">
        <f t="shared" si="518"/>
        <v/>
      </c>
      <c r="O2980" s="54" t="str">
        <f t="shared" si="519"/>
        <v/>
      </c>
      <c r="P2980" s="53" t="str">
        <f t="shared" si="510"/>
        <v/>
      </c>
      <c r="Q2980" s="52" t="str">
        <f t="shared" si="511"/>
        <v/>
      </c>
      <c r="R2980" s="55" t="str">
        <f t="shared" si="512"/>
        <v/>
      </c>
      <c r="S2980" s="52" t="str">
        <f t="shared" si="520"/>
        <v/>
      </c>
      <c r="T2980" s="81" t="str">
        <f t="shared" si="513"/>
        <v/>
      </c>
      <c r="U2980" s="53" t="str">
        <f>IF(S2980="","",COUNTIF($S$7:S2980,"該当２"))</f>
        <v/>
      </c>
      <c r="V2980" s="56" t="str">
        <f t="shared" si="514"/>
        <v/>
      </c>
      <c r="W2980" s="81" t="str">
        <f t="shared" si="515"/>
        <v/>
      </c>
      <c r="X2980" s="53" t="str">
        <f>IF(V2980="","",COUNTIF($V$7:V2980,"該当３"))</f>
        <v/>
      </c>
    </row>
    <row r="2981" spans="1:24">
      <c r="A2981" s="4">
        <v>2021719002</v>
      </c>
      <c r="B2981" s="237">
        <v>20</v>
      </c>
      <c r="C2981" s="238">
        <v>217</v>
      </c>
      <c r="D2981" s="239">
        <v>19</v>
      </c>
      <c r="E2981" s="238">
        <v>2</v>
      </c>
      <c r="F2981" s="7" t="s">
        <v>511</v>
      </c>
      <c r="G2981" s="7" t="s">
        <v>2686</v>
      </c>
      <c r="H2981" s="7" t="s">
        <v>2823</v>
      </c>
      <c r="I2981" s="7" t="s">
        <v>2825</v>
      </c>
      <c r="K2981" s="52" t="str">
        <f t="shared" si="516"/>
        <v/>
      </c>
      <c r="L2981" s="81" t="str">
        <f t="shared" si="517"/>
        <v/>
      </c>
      <c r="M2981" s="53" t="str">
        <f>IF(K2981="","",COUNTIF($K$7:K2981,"ﾘｽﾄ１"))</f>
        <v/>
      </c>
      <c r="N2981" s="53" t="str">
        <f t="shared" si="518"/>
        <v/>
      </c>
      <c r="O2981" s="54" t="str">
        <f t="shared" si="519"/>
        <v/>
      </c>
      <c r="P2981" s="53" t="str">
        <f t="shared" si="510"/>
        <v/>
      </c>
      <c r="Q2981" s="52" t="str">
        <f t="shared" si="511"/>
        <v/>
      </c>
      <c r="R2981" s="55" t="str">
        <f t="shared" si="512"/>
        <v/>
      </c>
      <c r="S2981" s="52" t="str">
        <f t="shared" si="520"/>
        <v/>
      </c>
      <c r="T2981" s="81" t="str">
        <f t="shared" si="513"/>
        <v/>
      </c>
      <c r="U2981" s="53" t="str">
        <f>IF(S2981="","",COUNTIF($S$7:S2981,"該当２"))</f>
        <v/>
      </c>
      <c r="V2981" s="56" t="str">
        <f t="shared" si="514"/>
        <v/>
      </c>
      <c r="W2981" s="81" t="str">
        <f t="shared" si="515"/>
        <v/>
      </c>
      <c r="X2981" s="53" t="str">
        <f>IF(V2981="","",COUNTIF($V$7:V2981,"該当３"))</f>
        <v/>
      </c>
    </row>
    <row r="2982" spans="1:24">
      <c r="A2982" s="4">
        <v>2021719003</v>
      </c>
      <c r="B2982" s="237">
        <v>20</v>
      </c>
      <c r="C2982" s="238">
        <v>217</v>
      </c>
      <c r="D2982" s="239">
        <v>19</v>
      </c>
      <c r="E2982" s="238">
        <v>3</v>
      </c>
      <c r="F2982" s="7" t="s">
        <v>511</v>
      </c>
      <c r="G2982" s="7" t="s">
        <v>2686</v>
      </c>
      <c r="H2982" s="7" t="s">
        <v>2823</v>
      </c>
      <c r="I2982" s="7" t="s">
        <v>2826</v>
      </c>
      <c r="K2982" s="52" t="str">
        <f t="shared" si="516"/>
        <v/>
      </c>
      <c r="L2982" s="81" t="str">
        <f t="shared" si="517"/>
        <v/>
      </c>
      <c r="M2982" s="53" t="str">
        <f>IF(K2982="","",COUNTIF($K$7:K2982,"ﾘｽﾄ１"))</f>
        <v/>
      </c>
      <c r="N2982" s="53" t="str">
        <f t="shared" si="518"/>
        <v/>
      </c>
      <c r="O2982" s="54" t="str">
        <f t="shared" si="519"/>
        <v/>
      </c>
      <c r="P2982" s="53" t="str">
        <f t="shared" si="510"/>
        <v/>
      </c>
      <c r="Q2982" s="52" t="str">
        <f t="shared" si="511"/>
        <v/>
      </c>
      <c r="R2982" s="55" t="str">
        <f t="shared" si="512"/>
        <v/>
      </c>
      <c r="S2982" s="52" t="str">
        <f t="shared" si="520"/>
        <v/>
      </c>
      <c r="T2982" s="81" t="str">
        <f t="shared" si="513"/>
        <v/>
      </c>
      <c r="U2982" s="53" t="str">
        <f>IF(S2982="","",COUNTIF($S$7:S2982,"該当２"))</f>
        <v/>
      </c>
      <c r="V2982" s="56" t="str">
        <f t="shared" si="514"/>
        <v/>
      </c>
      <c r="W2982" s="81" t="str">
        <f t="shared" si="515"/>
        <v/>
      </c>
      <c r="X2982" s="53" t="str">
        <f>IF(V2982="","",COUNTIF($V$7:V2982,"該当３"))</f>
        <v/>
      </c>
    </row>
    <row r="2983" spans="1:24">
      <c r="A2983" s="4">
        <v>2021719004</v>
      </c>
      <c r="B2983" s="237">
        <v>20</v>
      </c>
      <c r="C2983" s="238">
        <v>217</v>
      </c>
      <c r="D2983" s="239">
        <v>19</v>
      </c>
      <c r="E2983" s="238">
        <v>4</v>
      </c>
      <c r="F2983" s="7" t="s">
        <v>511</v>
      </c>
      <c r="G2983" s="7" t="s">
        <v>2686</v>
      </c>
      <c r="H2983" s="7" t="s">
        <v>2823</v>
      </c>
      <c r="I2983" s="7" t="s">
        <v>2827</v>
      </c>
      <c r="K2983" s="52" t="str">
        <f t="shared" si="516"/>
        <v/>
      </c>
      <c r="L2983" s="81" t="str">
        <f t="shared" si="517"/>
        <v/>
      </c>
      <c r="M2983" s="53" t="str">
        <f>IF(K2983="","",COUNTIF($K$7:K2983,"ﾘｽﾄ１"))</f>
        <v/>
      </c>
      <c r="N2983" s="53" t="str">
        <f t="shared" si="518"/>
        <v/>
      </c>
      <c r="O2983" s="54" t="str">
        <f t="shared" si="519"/>
        <v/>
      </c>
      <c r="P2983" s="53" t="str">
        <f t="shared" si="510"/>
        <v/>
      </c>
      <c r="Q2983" s="52" t="str">
        <f t="shared" si="511"/>
        <v/>
      </c>
      <c r="R2983" s="55" t="str">
        <f t="shared" si="512"/>
        <v/>
      </c>
      <c r="S2983" s="52" t="str">
        <f t="shared" si="520"/>
        <v/>
      </c>
      <c r="T2983" s="81" t="str">
        <f t="shared" si="513"/>
        <v/>
      </c>
      <c r="U2983" s="53" t="str">
        <f>IF(S2983="","",COUNTIF($S$7:S2983,"該当２"))</f>
        <v/>
      </c>
      <c r="V2983" s="56" t="str">
        <f t="shared" si="514"/>
        <v/>
      </c>
      <c r="W2983" s="81" t="str">
        <f t="shared" si="515"/>
        <v/>
      </c>
      <c r="X2983" s="53" t="str">
        <f>IF(V2983="","",COUNTIF($V$7:V2983,"該当３"))</f>
        <v/>
      </c>
    </row>
    <row r="2984" spans="1:24">
      <c r="A2984" s="4">
        <v>2021719005</v>
      </c>
      <c r="B2984" s="237">
        <v>20</v>
      </c>
      <c r="C2984" s="238">
        <v>217</v>
      </c>
      <c r="D2984" s="239">
        <v>19</v>
      </c>
      <c r="E2984" s="238">
        <v>5</v>
      </c>
      <c r="F2984" s="7" t="s">
        <v>511</v>
      </c>
      <c r="G2984" s="7" t="s">
        <v>2686</v>
      </c>
      <c r="H2984" s="7" t="s">
        <v>2823</v>
      </c>
      <c r="I2984" s="7" t="s">
        <v>2828</v>
      </c>
      <c r="K2984" s="52" t="str">
        <f t="shared" si="516"/>
        <v/>
      </c>
      <c r="L2984" s="81" t="str">
        <f t="shared" si="517"/>
        <v/>
      </c>
      <c r="M2984" s="53" t="str">
        <f>IF(K2984="","",COUNTIF($K$7:K2984,"ﾘｽﾄ１"))</f>
        <v/>
      </c>
      <c r="N2984" s="53" t="str">
        <f t="shared" si="518"/>
        <v/>
      </c>
      <c r="O2984" s="54" t="str">
        <f t="shared" si="519"/>
        <v/>
      </c>
      <c r="P2984" s="53" t="str">
        <f t="shared" si="510"/>
        <v/>
      </c>
      <c r="Q2984" s="52" t="str">
        <f t="shared" si="511"/>
        <v/>
      </c>
      <c r="R2984" s="55" t="str">
        <f t="shared" si="512"/>
        <v/>
      </c>
      <c r="S2984" s="52" t="str">
        <f t="shared" si="520"/>
        <v/>
      </c>
      <c r="T2984" s="81" t="str">
        <f t="shared" si="513"/>
        <v/>
      </c>
      <c r="U2984" s="53" t="str">
        <f>IF(S2984="","",COUNTIF($S$7:S2984,"該当２"))</f>
        <v/>
      </c>
      <c r="V2984" s="56" t="str">
        <f t="shared" si="514"/>
        <v/>
      </c>
      <c r="W2984" s="81" t="str">
        <f t="shared" si="515"/>
        <v/>
      </c>
      <c r="X2984" s="53" t="str">
        <f>IF(V2984="","",COUNTIF($V$7:V2984,"該当３"))</f>
        <v/>
      </c>
    </row>
    <row r="2985" spans="1:24">
      <c r="A2985" s="4">
        <v>2021719006</v>
      </c>
      <c r="B2985" s="237">
        <v>20</v>
      </c>
      <c r="C2985" s="238">
        <v>217</v>
      </c>
      <c r="D2985" s="239">
        <v>19</v>
      </c>
      <c r="E2985" s="238">
        <v>6</v>
      </c>
      <c r="F2985" s="7" t="s">
        <v>511</v>
      </c>
      <c r="G2985" s="7" t="s">
        <v>2686</v>
      </c>
      <c r="H2985" s="7" t="s">
        <v>2823</v>
      </c>
      <c r="I2985" s="7" t="s">
        <v>2829</v>
      </c>
      <c r="K2985" s="52" t="str">
        <f t="shared" si="516"/>
        <v/>
      </c>
      <c r="L2985" s="81" t="str">
        <f t="shared" si="517"/>
        <v/>
      </c>
      <c r="M2985" s="53" t="str">
        <f>IF(K2985="","",COUNTIF($K$7:K2985,"ﾘｽﾄ１"))</f>
        <v/>
      </c>
      <c r="N2985" s="53" t="str">
        <f t="shared" si="518"/>
        <v/>
      </c>
      <c r="O2985" s="54" t="str">
        <f t="shared" si="519"/>
        <v/>
      </c>
      <c r="P2985" s="53" t="str">
        <f t="shared" si="510"/>
        <v/>
      </c>
      <c r="Q2985" s="52" t="str">
        <f t="shared" si="511"/>
        <v/>
      </c>
      <c r="R2985" s="55" t="str">
        <f t="shared" si="512"/>
        <v/>
      </c>
      <c r="S2985" s="52" t="str">
        <f t="shared" si="520"/>
        <v/>
      </c>
      <c r="T2985" s="81" t="str">
        <f t="shared" si="513"/>
        <v/>
      </c>
      <c r="U2985" s="53" t="str">
        <f>IF(S2985="","",COUNTIF($S$7:S2985,"該当２"))</f>
        <v/>
      </c>
      <c r="V2985" s="56" t="str">
        <f t="shared" si="514"/>
        <v/>
      </c>
      <c r="W2985" s="81" t="str">
        <f t="shared" si="515"/>
        <v/>
      </c>
      <c r="X2985" s="53" t="str">
        <f>IF(V2985="","",COUNTIF($V$7:V2985,"該当３"))</f>
        <v/>
      </c>
    </row>
    <row r="2986" spans="1:24">
      <c r="A2986" s="4">
        <v>2021719007</v>
      </c>
      <c r="B2986" s="237">
        <v>20</v>
      </c>
      <c r="C2986" s="238">
        <v>217</v>
      </c>
      <c r="D2986" s="239">
        <v>19</v>
      </c>
      <c r="E2986" s="238">
        <v>7</v>
      </c>
      <c r="F2986" s="7" t="s">
        <v>511</v>
      </c>
      <c r="G2986" s="7" t="s">
        <v>2686</v>
      </c>
      <c r="H2986" s="7" t="s">
        <v>2823</v>
      </c>
      <c r="I2986" s="7" t="s">
        <v>2830</v>
      </c>
      <c r="K2986" s="52" t="str">
        <f t="shared" si="516"/>
        <v/>
      </c>
      <c r="L2986" s="81" t="str">
        <f t="shared" si="517"/>
        <v/>
      </c>
      <c r="M2986" s="53" t="str">
        <f>IF(K2986="","",COUNTIF($K$7:K2986,"ﾘｽﾄ１"))</f>
        <v/>
      </c>
      <c r="N2986" s="53" t="str">
        <f t="shared" si="518"/>
        <v/>
      </c>
      <c r="O2986" s="54" t="str">
        <f t="shared" si="519"/>
        <v/>
      </c>
      <c r="P2986" s="53" t="str">
        <f t="shared" si="510"/>
        <v/>
      </c>
      <c r="Q2986" s="52" t="str">
        <f t="shared" si="511"/>
        <v/>
      </c>
      <c r="R2986" s="55" t="str">
        <f t="shared" si="512"/>
        <v/>
      </c>
      <c r="S2986" s="52" t="str">
        <f t="shared" si="520"/>
        <v/>
      </c>
      <c r="T2986" s="81" t="str">
        <f t="shared" si="513"/>
        <v/>
      </c>
      <c r="U2986" s="53" t="str">
        <f>IF(S2986="","",COUNTIF($S$7:S2986,"該当２"))</f>
        <v/>
      </c>
      <c r="V2986" s="56" t="str">
        <f t="shared" si="514"/>
        <v/>
      </c>
      <c r="W2986" s="81" t="str">
        <f t="shared" si="515"/>
        <v/>
      </c>
      <c r="X2986" s="53" t="str">
        <f>IF(V2986="","",COUNTIF($V$7:V2986,"該当３"))</f>
        <v/>
      </c>
    </row>
    <row r="2987" spans="1:24">
      <c r="A2987" s="4">
        <v>2021719008</v>
      </c>
      <c r="B2987" s="237">
        <v>20</v>
      </c>
      <c r="C2987" s="238">
        <v>217</v>
      </c>
      <c r="D2987" s="239">
        <v>19</v>
      </c>
      <c r="E2987" s="238">
        <v>8</v>
      </c>
      <c r="F2987" s="7" t="s">
        <v>511</v>
      </c>
      <c r="G2987" s="7" t="s">
        <v>2686</v>
      </c>
      <c r="H2987" s="7" t="s">
        <v>2823</v>
      </c>
      <c r="I2987" s="7" t="s">
        <v>2831</v>
      </c>
      <c r="K2987" s="52" t="str">
        <f t="shared" si="516"/>
        <v/>
      </c>
      <c r="L2987" s="81" t="str">
        <f t="shared" si="517"/>
        <v/>
      </c>
      <c r="M2987" s="53" t="str">
        <f>IF(K2987="","",COUNTIF($K$7:K2987,"ﾘｽﾄ１"))</f>
        <v/>
      </c>
      <c r="N2987" s="53" t="str">
        <f t="shared" si="518"/>
        <v/>
      </c>
      <c r="O2987" s="54" t="str">
        <f t="shared" si="519"/>
        <v/>
      </c>
      <c r="P2987" s="53" t="str">
        <f t="shared" si="510"/>
        <v/>
      </c>
      <c r="Q2987" s="52" t="str">
        <f t="shared" si="511"/>
        <v/>
      </c>
      <c r="R2987" s="55" t="str">
        <f t="shared" si="512"/>
        <v/>
      </c>
      <c r="S2987" s="52" t="str">
        <f t="shared" si="520"/>
        <v/>
      </c>
      <c r="T2987" s="81" t="str">
        <f t="shared" si="513"/>
        <v/>
      </c>
      <c r="U2987" s="53" t="str">
        <f>IF(S2987="","",COUNTIF($S$7:S2987,"該当２"))</f>
        <v/>
      </c>
      <c r="V2987" s="56" t="str">
        <f t="shared" si="514"/>
        <v/>
      </c>
      <c r="W2987" s="81" t="str">
        <f t="shared" si="515"/>
        <v/>
      </c>
      <c r="X2987" s="53" t="str">
        <f>IF(V2987="","",COUNTIF($V$7:V2987,"該当３"))</f>
        <v/>
      </c>
    </row>
    <row r="2988" spans="1:24">
      <c r="A2988" s="4">
        <v>2021719009</v>
      </c>
      <c r="B2988" s="237">
        <v>20</v>
      </c>
      <c r="C2988" s="238">
        <v>217</v>
      </c>
      <c r="D2988" s="239">
        <v>19</v>
      </c>
      <c r="E2988" s="238">
        <v>9</v>
      </c>
      <c r="F2988" s="7" t="s">
        <v>511</v>
      </c>
      <c r="G2988" s="7" t="s">
        <v>2686</v>
      </c>
      <c r="H2988" s="7" t="s">
        <v>2823</v>
      </c>
      <c r="I2988" s="7" t="s">
        <v>2832</v>
      </c>
      <c r="K2988" s="52" t="str">
        <f t="shared" si="516"/>
        <v/>
      </c>
      <c r="L2988" s="81" t="str">
        <f t="shared" si="517"/>
        <v/>
      </c>
      <c r="M2988" s="53" t="str">
        <f>IF(K2988="","",COUNTIF($K$7:K2988,"ﾘｽﾄ１"))</f>
        <v/>
      </c>
      <c r="N2988" s="53" t="str">
        <f t="shared" si="518"/>
        <v/>
      </c>
      <c r="O2988" s="54" t="str">
        <f t="shared" si="519"/>
        <v/>
      </c>
      <c r="P2988" s="53" t="str">
        <f t="shared" si="510"/>
        <v/>
      </c>
      <c r="Q2988" s="52" t="str">
        <f t="shared" si="511"/>
        <v/>
      </c>
      <c r="R2988" s="55" t="str">
        <f t="shared" si="512"/>
        <v/>
      </c>
      <c r="S2988" s="52" t="str">
        <f t="shared" si="520"/>
        <v/>
      </c>
      <c r="T2988" s="81" t="str">
        <f t="shared" si="513"/>
        <v/>
      </c>
      <c r="U2988" s="53" t="str">
        <f>IF(S2988="","",COUNTIF($S$7:S2988,"該当２"))</f>
        <v/>
      </c>
      <c r="V2988" s="56" t="str">
        <f t="shared" si="514"/>
        <v/>
      </c>
      <c r="W2988" s="81" t="str">
        <f t="shared" si="515"/>
        <v/>
      </c>
      <c r="X2988" s="53" t="str">
        <f>IF(V2988="","",COUNTIF($V$7:V2988,"該当３"))</f>
        <v/>
      </c>
    </row>
    <row r="2989" spans="1:24">
      <c r="A2989" s="4">
        <v>2021719010</v>
      </c>
      <c r="B2989" s="237">
        <v>20</v>
      </c>
      <c r="C2989" s="238">
        <v>217</v>
      </c>
      <c r="D2989" s="239">
        <v>19</v>
      </c>
      <c r="E2989" s="238">
        <v>10</v>
      </c>
      <c r="F2989" s="7" t="s">
        <v>511</v>
      </c>
      <c r="G2989" s="7" t="s">
        <v>2686</v>
      </c>
      <c r="H2989" s="7" t="s">
        <v>2823</v>
      </c>
      <c r="I2989" s="7" t="s">
        <v>2833</v>
      </c>
      <c r="K2989" s="52" t="str">
        <f t="shared" si="516"/>
        <v/>
      </c>
      <c r="L2989" s="81" t="str">
        <f t="shared" si="517"/>
        <v/>
      </c>
      <c r="M2989" s="53" t="str">
        <f>IF(K2989="","",COUNTIF($K$7:K2989,"ﾘｽﾄ１"))</f>
        <v/>
      </c>
      <c r="N2989" s="53" t="str">
        <f t="shared" si="518"/>
        <v/>
      </c>
      <c r="O2989" s="54" t="str">
        <f t="shared" si="519"/>
        <v/>
      </c>
      <c r="P2989" s="53" t="str">
        <f t="shared" si="510"/>
        <v/>
      </c>
      <c r="Q2989" s="52" t="str">
        <f t="shared" si="511"/>
        <v/>
      </c>
      <c r="R2989" s="55" t="str">
        <f t="shared" si="512"/>
        <v/>
      </c>
      <c r="S2989" s="52" t="str">
        <f t="shared" si="520"/>
        <v/>
      </c>
      <c r="T2989" s="81" t="str">
        <f t="shared" si="513"/>
        <v/>
      </c>
      <c r="U2989" s="53" t="str">
        <f>IF(S2989="","",COUNTIF($S$7:S2989,"該当２"))</f>
        <v/>
      </c>
      <c r="V2989" s="56" t="str">
        <f t="shared" si="514"/>
        <v/>
      </c>
      <c r="W2989" s="81" t="str">
        <f t="shared" si="515"/>
        <v/>
      </c>
      <c r="X2989" s="53" t="str">
        <f>IF(V2989="","",COUNTIF($V$7:V2989,"該当３"))</f>
        <v/>
      </c>
    </row>
    <row r="2990" spans="1:24">
      <c r="A2990" s="4">
        <v>2021719011</v>
      </c>
      <c r="B2990" s="237">
        <v>20</v>
      </c>
      <c r="C2990" s="238">
        <v>217</v>
      </c>
      <c r="D2990" s="239">
        <v>19</v>
      </c>
      <c r="E2990" s="238">
        <v>11</v>
      </c>
      <c r="F2990" s="7" t="s">
        <v>511</v>
      </c>
      <c r="G2990" s="7" t="s">
        <v>2686</v>
      </c>
      <c r="H2990" s="7" t="s">
        <v>2823</v>
      </c>
      <c r="I2990" s="7" t="s">
        <v>2834</v>
      </c>
      <c r="K2990" s="52" t="str">
        <f t="shared" si="516"/>
        <v/>
      </c>
      <c r="L2990" s="81" t="str">
        <f t="shared" si="517"/>
        <v/>
      </c>
      <c r="M2990" s="53" t="str">
        <f>IF(K2990="","",COUNTIF($K$7:K2990,"ﾘｽﾄ１"))</f>
        <v/>
      </c>
      <c r="N2990" s="53" t="str">
        <f t="shared" si="518"/>
        <v/>
      </c>
      <c r="O2990" s="54" t="str">
        <f t="shared" si="519"/>
        <v/>
      </c>
      <c r="P2990" s="53" t="str">
        <f t="shared" si="510"/>
        <v/>
      </c>
      <c r="Q2990" s="52" t="str">
        <f t="shared" si="511"/>
        <v/>
      </c>
      <c r="R2990" s="55" t="str">
        <f t="shared" si="512"/>
        <v/>
      </c>
      <c r="S2990" s="52" t="str">
        <f t="shared" si="520"/>
        <v/>
      </c>
      <c r="T2990" s="81" t="str">
        <f t="shared" si="513"/>
        <v/>
      </c>
      <c r="U2990" s="53" t="str">
        <f>IF(S2990="","",COUNTIF($S$7:S2990,"該当２"))</f>
        <v/>
      </c>
      <c r="V2990" s="56" t="str">
        <f t="shared" si="514"/>
        <v/>
      </c>
      <c r="W2990" s="81" t="str">
        <f t="shared" si="515"/>
        <v/>
      </c>
      <c r="X2990" s="53" t="str">
        <f>IF(V2990="","",COUNTIF($V$7:V2990,"該当３"))</f>
        <v/>
      </c>
    </row>
    <row r="2991" spans="1:24">
      <c r="A2991" s="4">
        <v>2021719012</v>
      </c>
      <c r="B2991" s="237">
        <v>20</v>
      </c>
      <c r="C2991" s="238">
        <v>217</v>
      </c>
      <c r="D2991" s="239">
        <v>19</v>
      </c>
      <c r="E2991" s="238">
        <v>12</v>
      </c>
      <c r="F2991" s="7" t="s">
        <v>511</v>
      </c>
      <c r="G2991" s="7" t="s">
        <v>2686</v>
      </c>
      <c r="H2991" s="7" t="s">
        <v>2823</v>
      </c>
      <c r="I2991" s="7" t="s">
        <v>2835</v>
      </c>
      <c r="K2991" s="52" t="str">
        <f t="shared" si="516"/>
        <v/>
      </c>
      <c r="L2991" s="81" t="str">
        <f t="shared" si="517"/>
        <v/>
      </c>
      <c r="M2991" s="53" t="str">
        <f>IF(K2991="","",COUNTIF($K$7:K2991,"ﾘｽﾄ１"))</f>
        <v/>
      </c>
      <c r="N2991" s="53" t="str">
        <f t="shared" si="518"/>
        <v/>
      </c>
      <c r="O2991" s="54" t="str">
        <f t="shared" si="519"/>
        <v/>
      </c>
      <c r="P2991" s="53" t="str">
        <f t="shared" si="510"/>
        <v/>
      </c>
      <c r="Q2991" s="52" t="str">
        <f t="shared" si="511"/>
        <v/>
      </c>
      <c r="R2991" s="55" t="str">
        <f t="shared" si="512"/>
        <v/>
      </c>
      <c r="S2991" s="52" t="str">
        <f t="shared" si="520"/>
        <v/>
      </c>
      <c r="T2991" s="81" t="str">
        <f t="shared" si="513"/>
        <v/>
      </c>
      <c r="U2991" s="53" t="str">
        <f>IF(S2991="","",COUNTIF($S$7:S2991,"該当２"))</f>
        <v/>
      </c>
      <c r="V2991" s="56" t="str">
        <f t="shared" si="514"/>
        <v/>
      </c>
      <c r="W2991" s="81" t="str">
        <f t="shared" si="515"/>
        <v/>
      </c>
      <c r="X2991" s="53" t="str">
        <f>IF(V2991="","",COUNTIF($V$7:V2991,"該当３"))</f>
        <v/>
      </c>
    </row>
    <row r="2992" spans="1:24">
      <c r="A2992" s="4">
        <v>2021719013</v>
      </c>
      <c r="B2992" s="237">
        <v>20</v>
      </c>
      <c r="C2992" s="238">
        <v>217</v>
      </c>
      <c r="D2992" s="239">
        <v>19</v>
      </c>
      <c r="E2992" s="238">
        <v>13</v>
      </c>
      <c r="F2992" s="7" t="s">
        <v>511</v>
      </c>
      <c r="G2992" s="7" t="s">
        <v>2686</v>
      </c>
      <c r="H2992" s="7" t="s">
        <v>2823</v>
      </c>
      <c r="I2992" s="7" t="s">
        <v>2836</v>
      </c>
      <c r="K2992" s="52" t="str">
        <f t="shared" si="516"/>
        <v/>
      </c>
      <c r="L2992" s="81" t="str">
        <f t="shared" si="517"/>
        <v/>
      </c>
      <c r="M2992" s="53" t="str">
        <f>IF(K2992="","",COUNTIF($K$7:K2992,"ﾘｽﾄ１"))</f>
        <v/>
      </c>
      <c r="N2992" s="53" t="str">
        <f t="shared" si="518"/>
        <v/>
      </c>
      <c r="O2992" s="54" t="str">
        <f t="shared" si="519"/>
        <v/>
      </c>
      <c r="P2992" s="53" t="str">
        <f t="shared" si="510"/>
        <v/>
      </c>
      <c r="Q2992" s="52" t="str">
        <f t="shared" si="511"/>
        <v/>
      </c>
      <c r="R2992" s="55" t="str">
        <f t="shared" si="512"/>
        <v/>
      </c>
      <c r="S2992" s="52" t="str">
        <f t="shared" si="520"/>
        <v/>
      </c>
      <c r="T2992" s="81" t="str">
        <f t="shared" si="513"/>
        <v/>
      </c>
      <c r="U2992" s="53" t="str">
        <f>IF(S2992="","",COUNTIF($S$7:S2992,"該当２"))</f>
        <v/>
      </c>
      <c r="V2992" s="56" t="str">
        <f t="shared" si="514"/>
        <v/>
      </c>
      <c r="W2992" s="81" t="str">
        <f t="shared" si="515"/>
        <v/>
      </c>
      <c r="X2992" s="53" t="str">
        <f>IF(V2992="","",COUNTIF($V$7:V2992,"該当３"))</f>
        <v/>
      </c>
    </row>
    <row r="2993" spans="1:24">
      <c r="A2993" s="4">
        <v>2021719014</v>
      </c>
      <c r="B2993" s="237">
        <v>20</v>
      </c>
      <c r="C2993" s="238">
        <v>217</v>
      </c>
      <c r="D2993" s="239">
        <v>19</v>
      </c>
      <c r="E2993" s="238">
        <v>14</v>
      </c>
      <c r="F2993" s="7" t="s">
        <v>511</v>
      </c>
      <c r="G2993" s="7" t="s">
        <v>2686</v>
      </c>
      <c r="H2993" s="7" t="s">
        <v>2823</v>
      </c>
      <c r="I2993" s="7" t="s">
        <v>2837</v>
      </c>
      <c r="K2993" s="52" t="str">
        <f t="shared" si="516"/>
        <v/>
      </c>
      <c r="L2993" s="81" t="str">
        <f t="shared" si="517"/>
        <v/>
      </c>
      <c r="M2993" s="53" t="str">
        <f>IF(K2993="","",COUNTIF($K$7:K2993,"ﾘｽﾄ１"))</f>
        <v/>
      </c>
      <c r="N2993" s="53" t="str">
        <f t="shared" si="518"/>
        <v/>
      </c>
      <c r="O2993" s="54" t="str">
        <f t="shared" si="519"/>
        <v/>
      </c>
      <c r="P2993" s="53" t="str">
        <f t="shared" si="510"/>
        <v/>
      </c>
      <c r="Q2993" s="52" t="str">
        <f t="shared" si="511"/>
        <v/>
      </c>
      <c r="R2993" s="55" t="str">
        <f t="shared" si="512"/>
        <v/>
      </c>
      <c r="S2993" s="52" t="str">
        <f t="shared" si="520"/>
        <v/>
      </c>
      <c r="T2993" s="81" t="str">
        <f t="shared" si="513"/>
        <v/>
      </c>
      <c r="U2993" s="53" t="str">
        <f>IF(S2993="","",COUNTIF($S$7:S2993,"該当２"))</f>
        <v/>
      </c>
      <c r="V2993" s="56" t="str">
        <f t="shared" si="514"/>
        <v/>
      </c>
      <c r="W2993" s="81" t="str">
        <f t="shared" si="515"/>
        <v/>
      </c>
      <c r="X2993" s="53" t="str">
        <f>IF(V2993="","",COUNTIF($V$7:V2993,"該当３"))</f>
        <v/>
      </c>
    </row>
    <row r="2994" spans="1:24">
      <c r="A2994" s="4">
        <v>2021719015</v>
      </c>
      <c r="B2994" s="237">
        <v>20</v>
      </c>
      <c r="C2994" s="238">
        <v>217</v>
      </c>
      <c r="D2994" s="239">
        <v>19</v>
      </c>
      <c r="E2994" s="238">
        <v>15</v>
      </c>
      <c r="F2994" s="7" t="s">
        <v>511</v>
      </c>
      <c r="G2994" s="7" t="s">
        <v>2686</v>
      </c>
      <c r="H2994" s="7" t="s">
        <v>2823</v>
      </c>
      <c r="I2994" s="7" t="s">
        <v>2838</v>
      </c>
      <c r="K2994" s="52" t="str">
        <f t="shared" si="516"/>
        <v/>
      </c>
      <c r="L2994" s="81" t="str">
        <f t="shared" si="517"/>
        <v/>
      </c>
      <c r="M2994" s="53" t="str">
        <f>IF(K2994="","",COUNTIF($K$7:K2994,"ﾘｽﾄ１"))</f>
        <v/>
      </c>
      <c r="N2994" s="53" t="str">
        <f t="shared" si="518"/>
        <v/>
      </c>
      <c r="O2994" s="54" t="str">
        <f t="shared" si="519"/>
        <v/>
      </c>
      <c r="P2994" s="53" t="str">
        <f t="shared" si="510"/>
        <v/>
      </c>
      <c r="Q2994" s="52" t="str">
        <f t="shared" si="511"/>
        <v/>
      </c>
      <c r="R2994" s="55" t="str">
        <f t="shared" si="512"/>
        <v/>
      </c>
      <c r="S2994" s="52" t="str">
        <f t="shared" si="520"/>
        <v/>
      </c>
      <c r="T2994" s="81" t="str">
        <f t="shared" si="513"/>
        <v/>
      </c>
      <c r="U2994" s="53" t="str">
        <f>IF(S2994="","",COUNTIF($S$7:S2994,"該当２"))</f>
        <v/>
      </c>
      <c r="V2994" s="56" t="str">
        <f t="shared" si="514"/>
        <v/>
      </c>
      <c r="W2994" s="81" t="str">
        <f t="shared" si="515"/>
        <v/>
      </c>
      <c r="X2994" s="53" t="str">
        <f>IF(V2994="","",COUNTIF($V$7:V2994,"該当３"))</f>
        <v/>
      </c>
    </row>
    <row r="2995" spans="1:24">
      <c r="A2995" s="4">
        <v>2021720000</v>
      </c>
      <c r="B2995" s="237">
        <v>20</v>
      </c>
      <c r="C2995" s="238">
        <v>217</v>
      </c>
      <c r="D2995" s="239">
        <v>20</v>
      </c>
      <c r="E2995" s="238">
        <v>0</v>
      </c>
      <c r="F2995" s="7" t="s">
        <v>511</v>
      </c>
      <c r="G2995" s="7" t="s">
        <v>2686</v>
      </c>
      <c r="H2995" s="7" t="s">
        <v>2839</v>
      </c>
      <c r="K2995" s="52" t="str">
        <f t="shared" si="516"/>
        <v/>
      </c>
      <c r="L2995" s="81" t="str">
        <f t="shared" si="517"/>
        <v/>
      </c>
      <c r="M2995" s="53" t="str">
        <f>IF(K2995="","",COUNTIF($K$7:K2995,"ﾘｽﾄ１"))</f>
        <v/>
      </c>
      <c r="N2995" s="53" t="str">
        <f t="shared" si="518"/>
        <v/>
      </c>
      <c r="O2995" s="54" t="str">
        <f t="shared" si="519"/>
        <v/>
      </c>
      <c r="P2995" s="53" t="str">
        <f t="shared" si="510"/>
        <v/>
      </c>
      <c r="Q2995" s="52" t="str">
        <f t="shared" si="511"/>
        <v/>
      </c>
      <c r="R2995" s="55" t="str">
        <f t="shared" si="512"/>
        <v/>
      </c>
      <c r="S2995" s="52" t="str">
        <f t="shared" si="520"/>
        <v/>
      </c>
      <c r="T2995" s="81" t="str">
        <f t="shared" si="513"/>
        <v/>
      </c>
      <c r="U2995" s="53" t="str">
        <f>IF(S2995="","",COUNTIF($S$7:S2995,"該当２"))</f>
        <v/>
      </c>
      <c r="V2995" s="56" t="str">
        <f t="shared" si="514"/>
        <v/>
      </c>
      <c r="W2995" s="81" t="str">
        <f t="shared" si="515"/>
        <v/>
      </c>
      <c r="X2995" s="53" t="str">
        <f>IF(V2995="","",COUNTIF($V$7:V2995,"該当３"))</f>
        <v/>
      </c>
    </row>
    <row r="2996" spans="1:24">
      <c r="A2996" s="4">
        <v>2021720001</v>
      </c>
      <c r="B2996" s="237">
        <v>20</v>
      </c>
      <c r="C2996" s="238">
        <v>217</v>
      </c>
      <c r="D2996" s="239">
        <v>20</v>
      </c>
      <c r="E2996" s="238">
        <v>1</v>
      </c>
      <c r="F2996" s="7" t="s">
        <v>511</v>
      </c>
      <c r="G2996" s="7" t="s">
        <v>2686</v>
      </c>
      <c r="H2996" s="7" t="s">
        <v>2839</v>
      </c>
      <c r="I2996" s="7" t="s">
        <v>8</v>
      </c>
      <c r="K2996" s="52" t="str">
        <f t="shared" si="516"/>
        <v/>
      </c>
      <c r="L2996" s="81" t="str">
        <f t="shared" si="517"/>
        <v/>
      </c>
      <c r="M2996" s="53" t="str">
        <f>IF(K2996="","",COUNTIF($K$7:K2996,"ﾘｽﾄ１"))</f>
        <v/>
      </c>
      <c r="N2996" s="53" t="str">
        <f t="shared" si="518"/>
        <v/>
      </c>
      <c r="O2996" s="54" t="str">
        <f t="shared" si="519"/>
        <v/>
      </c>
      <c r="P2996" s="53" t="str">
        <f t="shared" si="510"/>
        <v/>
      </c>
      <c r="Q2996" s="52" t="str">
        <f t="shared" si="511"/>
        <v/>
      </c>
      <c r="R2996" s="55" t="str">
        <f t="shared" si="512"/>
        <v/>
      </c>
      <c r="S2996" s="52" t="str">
        <f t="shared" si="520"/>
        <v/>
      </c>
      <c r="T2996" s="81" t="str">
        <f t="shared" si="513"/>
        <v/>
      </c>
      <c r="U2996" s="53" t="str">
        <f>IF(S2996="","",COUNTIF($S$7:S2996,"該当２"))</f>
        <v/>
      </c>
      <c r="V2996" s="56" t="str">
        <f t="shared" si="514"/>
        <v/>
      </c>
      <c r="W2996" s="81" t="str">
        <f t="shared" si="515"/>
        <v/>
      </c>
      <c r="X2996" s="53" t="str">
        <f>IF(V2996="","",COUNTIF($V$7:V2996,"該当３"))</f>
        <v/>
      </c>
    </row>
    <row r="2997" spans="1:24">
      <c r="A2997" s="4">
        <v>2021720002</v>
      </c>
      <c r="B2997" s="237">
        <v>20</v>
      </c>
      <c r="C2997" s="238">
        <v>217</v>
      </c>
      <c r="D2997" s="239">
        <v>20</v>
      </c>
      <c r="E2997" s="238">
        <v>2</v>
      </c>
      <c r="F2997" s="7" t="s">
        <v>511</v>
      </c>
      <c r="G2997" s="7" t="s">
        <v>2686</v>
      </c>
      <c r="H2997" s="7" t="s">
        <v>2839</v>
      </c>
      <c r="I2997" s="7" t="s">
        <v>2840</v>
      </c>
      <c r="K2997" s="52" t="str">
        <f t="shared" si="516"/>
        <v/>
      </c>
      <c r="L2997" s="81" t="str">
        <f t="shared" si="517"/>
        <v/>
      </c>
      <c r="M2997" s="53" t="str">
        <f>IF(K2997="","",COUNTIF($K$7:K2997,"ﾘｽﾄ１"))</f>
        <v/>
      </c>
      <c r="N2997" s="53" t="str">
        <f t="shared" si="518"/>
        <v/>
      </c>
      <c r="O2997" s="54" t="str">
        <f t="shared" si="519"/>
        <v/>
      </c>
      <c r="P2997" s="53" t="str">
        <f t="shared" si="510"/>
        <v/>
      </c>
      <c r="Q2997" s="52" t="str">
        <f t="shared" si="511"/>
        <v/>
      </c>
      <c r="R2997" s="55" t="str">
        <f t="shared" si="512"/>
        <v/>
      </c>
      <c r="S2997" s="52" t="str">
        <f t="shared" si="520"/>
        <v/>
      </c>
      <c r="T2997" s="81" t="str">
        <f t="shared" si="513"/>
        <v/>
      </c>
      <c r="U2997" s="53" t="str">
        <f>IF(S2997="","",COUNTIF($S$7:S2997,"該当２"))</f>
        <v/>
      </c>
      <c r="V2997" s="56" t="str">
        <f t="shared" si="514"/>
        <v/>
      </c>
      <c r="W2997" s="81" t="str">
        <f t="shared" si="515"/>
        <v/>
      </c>
      <c r="X2997" s="53" t="str">
        <f>IF(V2997="","",COUNTIF($V$7:V2997,"該当３"))</f>
        <v/>
      </c>
    </row>
    <row r="2998" spans="1:24">
      <c r="A2998" s="4">
        <v>2021720003</v>
      </c>
      <c r="B2998" s="237">
        <v>20</v>
      </c>
      <c r="C2998" s="238">
        <v>217</v>
      </c>
      <c r="D2998" s="239">
        <v>20</v>
      </c>
      <c r="E2998" s="238">
        <v>3</v>
      </c>
      <c r="F2998" s="7" t="s">
        <v>511</v>
      </c>
      <c r="G2998" s="7" t="s">
        <v>2686</v>
      </c>
      <c r="H2998" s="7" t="s">
        <v>2839</v>
      </c>
      <c r="I2998" s="7" t="s">
        <v>2841</v>
      </c>
      <c r="K2998" s="52" t="str">
        <f t="shared" si="516"/>
        <v/>
      </c>
      <c r="L2998" s="81" t="str">
        <f t="shared" si="517"/>
        <v/>
      </c>
      <c r="M2998" s="53" t="str">
        <f>IF(K2998="","",COUNTIF($K$7:K2998,"ﾘｽﾄ１"))</f>
        <v/>
      </c>
      <c r="N2998" s="53" t="str">
        <f t="shared" si="518"/>
        <v/>
      </c>
      <c r="O2998" s="54" t="str">
        <f t="shared" si="519"/>
        <v/>
      </c>
      <c r="P2998" s="53" t="str">
        <f t="shared" si="510"/>
        <v/>
      </c>
      <c r="Q2998" s="52" t="str">
        <f t="shared" si="511"/>
        <v/>
      </c>
      <c r="R2998" s="55" t="str">
        <f t="shared" si="512"/>
        <v/>
      </c>
      <c r="S2998" s="52" t="str">
        <f t="shared" si="520"/>
        <v/>
      </c>
      <c r="T2998" s="81" t="str">
        <f t="shared" si="513"/>
        <v/>
      </c>
      <c r="U2998" s="53" t="str">
        <f>IF(S2998="","",COUNTIF($S$7:S2998,"該当２"))</f>
        <v/>
      </c>
      <c r="V2998" s="56" t="str">
        <f t="shared" si="514"/>
        <v/>
      </c>
      <c r="W2998" s="81" t="str">
        <f t="shared" si="515"/>
        <v/>
      </c>
      <c r="X2998" s="53" t="str">
        <f>IF(V2998="","",COUNTIF($V$7:V2998,"該当３"))</f>
        <v/>
      </c>
    </row>
    <row r="2999" spans="1:24">
      <c r="A2999" s="4">
        <v>2021720004</v>
      </c>
      <c r="B2999" s="237">
        <v>20</v>
      </c>
      <c r="C2999" s="238">
        <v>217</v>
      </c>
      <c r="D2999" s="239">
        <v>20</v>
      </c>
      <c r="E2999" s="238">
        <v>4</v>
      </c>
      <c r="F2999" s="7" t="s">
        <v>511</v>
      </c>
      <c r="G2999" s="7" t="s">
        <v>2686</v>
      </c>
      <c r="H2999" s="7" t="s">
        <v>2839</v>
      </c>
      <c r="I2999" s="7" t="s">
        <v>2842</v>
      </c>
      <c r="K2999" s="52" t="str">
        <f t="shared" si="516"/>
        <v/>
      </c>
      <c r="L2999" s="81" t="str">
        <f t="shared" si="517"/>
        <v/>
      </c>
      <c r="M2999" s="53" t="str">
        <f>IF(K2999="","",COUNTIF($K$7:K2999,"ﾘｽﾄ１"))</f>
        <v/>
      </c>
      <c r="N2999" s="53" t="str">
        <f t="shared" si="518"/>
        <v/>
      </c>
      <c r="O2999" s="54" t="str">
        <f t="shared" si="519"/>
        <v/>
      </c>
      <c r="P2999" s="53" t="str">
        <f t="shared" si="510"/>
        <v/>
      </c>
      <c r="Q2999" s="52" t="str">
        <f t="shared" si="511"/>
        <v/>
      </c>
      <c r="R2999" s="55" t="str">
        <f t="shared" si="512"/>
        <v/>
      </c>
      <c r="S2999" s="52" t="str">
        <f t="shared" si="520"/>
        <v/>
      </c>
      <c r="T2999" s="81" t="str">
        <f t="shared" si="513"/>
        <v/>
      </c>
      <c r="U2999" s="53" t="str">
        <f>IF(S2999="","",COUNTIF($S$7:S2999,"該当２"))</f>
        <v/>
      </c>
      <c r="V2999" s="56" t="str">
        <f t="shared" si="514"/>
        <v/>
      </c>
      <c r="W2999" s="81" t="str">
        <f t="shared" si="515"/>
        <v/>
      </c>
      <c r="X2999" s="53" t="str">
        <f>IF(V2999="","",COUNTIF($V$7:V2999,"該当３"))</f>
        <v/>
      </c>
    </row>
    <row r="3000" spans="1:24">
      <c r="A3000" s="4">
        <v>2021720005</v>
      </c>
      <c r="B3000" s="237">
        <v>20</v>
      </c>
      <c r="C3000" s="238">
        <v>217</v>
      </c>
      <c r="D3000" s="239">
        <v>20</v>
      </c>
      <c r="E3000" s="238">
        <v>5</v>
      </c>
      <c r="F3000" s="7" t="s">
        <v>511</v>
      </c>
      <c r="G3000" s="7" t="s">
        <v>2686</v>
      </c>
      <c r="H3000" s="7" t="s">
        <v>2839</v>
      </c>
      <c r="I3000" s="7" t="s">
        <v>2843</v>
      </c>
      <c r="K3000" s="52" t="str">
        <f t="shared" si="516"/>
        <v/>
      </c>
      <c r="L3000" s="81" t="str">
        <f t="shared" si="517"/>
        <v/>
      </c>
      <c r="M3000" s="53" t="str">
        <f>IF(K3000="","",COUNTIF($K$7:K3000,"ﾘｽﾄ１"))</f>
        <v/>
      </c>
      <c r="N3000" s="53" t="str">
        <f t="shared" si="518"/>
        <v/>
      </c>
      <c r="O3000" s="54" t="str">
        <f t="shared" si="519"/>
        <v/>
      </c>
      <c r="P3000" s="53" t="str">
        <f t="shared" si="510"/>
        <v/>
      </c>
      <c r="Q3000" s="52" t="str">
        <f t="shared" si="511"/>
        <v/>
      </c>
      <c r="R3000" s="55" t="str">
        <f t="shared" si="512"/>
        <v/>
      </c>
      <c r="S3000" s="52" t="str">
        <f t="shared" si="520"/>
        <v/>
      </c>
      <c r="T3000" s="81" t="str">
        <f t="shared" si="513"/>
        <v/>
      </c>
      <c r="U3000" s="53" t="str">
        <f>IF(S3000="","",COUNTIF($S$7:S3000,"該当２"))</f>
        <v/>
      </c>
      <c r="V3000" s="56" t="str">
        <f t="shared" si="514"/>
        <v/>
      </c>
      <c r="W3000" s="81" t="str">
        <f t="shared" si="515"/>
        <v/>
      </c>
      <c r="X3000" s="53" t="str">
        <f>IF(V3000="","",COUNTIF($V$7:V3000,"該当３"))</f>
        <v/>
      </c>
    </row>
    <row r="3001" spans="1:24">
      <c r="A3001" s="4">
        <v>2021720006</v>
      </c>
      <c r="B3001" s="237">
        <v>20</v>
      </c>
      <c r="C3001" s="238">
        <v>217</v>
      </c>
      <c r="D3001" s="239">
        <v>20</v>
      </c>
      <c r="E3001" s="238">
        <v>6</v>
      </c>
      <c r="F3001" s="7" t="s">
        <v>511</v>
      </c>
      <c r="G3001" s="7" t="s">
        <v>2686</v>
      </c>
      <c r="H3001" s="7" t="s">
        <v>2839</v>
      </c>
      <c r="I3001" s="7" t="s">
        <v>541</v>
      </c>
      <c r="K3001" s="52" t="str">
        <f t="shared" si="516"/>
        <v/>
      </c>
      <c r="L3001" s="81" t="str">
        <f t="shared" si="517"/>
        <v/>
      </c>
      <c r="M3001" s="53" t="str">
        <f>IF(K3001="","",COUNTIF($K$7:K3001,"ﾘｽﾄ１"))</f>
        <v/>
      </c>
      <c r="N3001" s="53" t="str">
        <f t="shared" si="518"/>
        <v/>
      </c>
      <c r="O3001" s="54" t="str">
        <f t="shared" si="519"/>
        <v/>
      </c>
      <c r="P3001" s="53" t="str">
        <f t="shared" si="510"/>
        <v/>
      </c>
      <c r="Q3001" s="52" t="str">
        <f t="shared" si="511"/>
        <v/>
      </c>
      <c r="R3001" s="55" t="str">
        <f t="shared" si="512"/>
        <v/>
      </c>
      <c r="S3001" s="52" t="str">
        <f t="shared" si="520"/>
        <v/>
      </c>
      <c r="T3001" s="81" t="str">
        <f t="shared" si="513"/>
        <v/>
      </c>
      <c r="U3001" s="53" t="str">
        <f>IF(S3001="","",COUNTIF($S$7:S3001,"該当２"))</f>
        <v/>
      </c>
      <c r="V3001" s="56" t="str">
        <f t="shared" si="514"/>
        <v/>
      </c>
      <c r="W3001" s="81" t="str">
        <f t="shared" si="515"/>
        <v/>
      </c>
      <c r="X3001" s="53" t="str">
        <f>IF(V3001="","",COUNTIF($V$7:V3001,"該当３"))</f>
        <v/>
      </c>
    </row>
    <row r="3002" spans="1:24">
      <c r="A3002" s="4">
        <v>2021720007</v>
      </c>
      <c r="B3002" s="237">
        <v>20</v>
      </c>
      <c r="C3002" s="238">
        <v>217</v>
      </c>
      <c r="D3002" s="239">
        <v>20</v>
      </c>
      <c r="E3002" s="238">
        <v>7</v>
      </c>
      <c r="F3002" s="7" t="s">
        <v>511</v>
      </c>
      <c r="G3002" s="7" t="s">
        <v>2686</v>
      </c>
      <c r="H3002" s="7" t="s">
        <v>2839</v>
      </c>
      <c r="I3002" s="7" t="s">
        <v>2844</v>
      </c>
      <c r="K3002" s="52" t="str">
        <f t="shared" si="516"/>
        <v/>
      </c>
      <c r="L3002" s="81" t="str">
        <f t="shared" si="517"/>
        <v/>
      </c>
      <c r="M3002" s="53" t="str">
        <f>IF(K3002="","",COUNTIF($K$7:K3002,"ﾘｽﾄ１"))</f>
        <v/>
      </c>
      <c r="N3002" s="53" t="str">
        <f t="shared" si="518"/>
        <v/>
      </c>
      <c r="O3002" s="54" t="str">
        <f t="shared" si="519"/>
        <v/>
      </c>
      <c r="P3002" s="53" t="str">
        <f t="shared" si="510"/>
        <v/>
      </c>
      <c r="Q3002" s="52" t="str">
        <f t="shared" si="511"/>
        <v/>
      </c>
      <c r="R3002" s="55" t="str">
        <f t="shared" si="512"/>
        <v/>
      </c>
      <c r="S3002" s="52" t="str">
        <f t="shared" si="520"/>
        <v/>
      </c>
      <c r="T3002" s="81" t="str">
        <f t="shared" si="513"/>
        <v/>
      </c>
      <c r="U3002" s="53" t="str">
        <f>IF(S3002="","",COUNTIF($S$7:S3002,"該当２"))</f>
        <v/>
      </c>
      <c r="V3002" s="56" t="str">
        <f t="shared" si="514"/>
        <v/>
      </c>
      <c r="W3002" s="81" t="str">
        <f t="shared" si="515"/>
        <v/>
      </c>
      <c r="X3002" s="53" t="str">
        <f>IF(V3002="","",COUNTIF($V$7:V3002,"該当３"))</f>
        <v/>
      </c>
    </row>
    <row r="3003" spans="1:24">
      <c r="A3003" s="4">
        <v>2021720008</v>
      </c>
      <c r="B3003" s="237">
        <v>20</v>
      </c>
      <c r="C3003" s="238">
        <v>217</v>
      </c>
      <c r="D3003" s="239">
        <v>20</v>
      </c>
      <c r="E3003" s="238">
        <v>8</v>
      </c>
      <c r="F3003" s="7" t="s">
        <v>511</v>
      </c>
      <c r="G3003" s="7" t="s">
        <v>2686</v>
      </c>
      <c r="H3003" s="7" t="s">
        <v>2839</v>
      </c>
      <c r="I3003" s="7" t="s">
        <v>2845</v>
      </c>
      <c r="K3003" s="52" t="str">
        <f t="shared" si="516"/>
        <v/>
      </c>
      <c r="L3003" s="81" t="str">
        <f t="shared" si="517"/>
        <v/>
      </c>
      <c r="M3003" s="53" t="str">
        <f>IF(K3003="","",COUNTIF($K$7:K3003,"ﾘｽﾄ１"))</f>
        <v/>
      </c>
      <c r="N3003" s="53" t="str">
        <f t="shared" si="518"/>
        <v/>
      </c>
      <c r="O3003" s="54" t="str">
        <f t="shared" si="519"/>
        <v/>
      </c>
      <c r="P3003" s="53" t="str">
        <f t="shared" si="510"/>
        <v/>
      </c>
      <c r="Q3003" s="52" t="str">
        <f t="shared" si="511"/>
        <v/>
      </c>
      <c r="R3003" s="55" t="str">
        <f t="shared" si="512"/>
        <v/>
      </c>
      <c r="S3003" s="52" t="str">
        <f t="shared" si="520"/>
        <v/>
      </c>
      <c r="T3003" s="81" t="str">
        <f t="shared" si="513"/>
        <v/>
      </c>
      <c r="U3003" s="53" t="str">
        <f>IF(S3003="","",COUNTIF($S$7:S3003,"該当２"))</f>
        <v/>
      </c>
      <c r="V3003" s="56" t="str">
        <f t="shared" si="514"/>
        <v/>
      </c>
      <c r="W3003" s="81" t="str">
        <f t="shared" si="515"/>
        <v/>
      </c>
      <c r="X3003" s="53" t="str">
        <f>IF(V3003="","",COUNTIF($V$7:V3003,"該当３"))</f>
        <v/>
      </c>
    </row>
    <row r="3004" spans="1:24">
      <c r="A3004" s="4">
        <v>2021720009</v>
      </c>
      <c r="B3004" s="237">
        <v>20</v>
      </c>
      <c r="C3004" s="238">
        <v>217</v>
      </c>
      <c r="D3004" s="239">
        <v>20</v>
      </c>
      <c r="E3004" s="238">
        <v>9</v>
      </c>
      <c r="F3004" s="7" t="s">
        <v>511</v>
      </c>
      <c r="G3004" s="7" t="s">
        <v>2686</v>
      </c>
      <c r="H3004" s="7" t="s">
        <v>2839</v>
      </c>
      <c r="I3004" s="7" t="s">
        <v>2846</v>
      </c>
      <c r="K3004" s="52" t="str">
        <f t="shared" si="516"/>
        <v/>
      </c>
      <c r="L3004" s="81" t="str">
        <f t="shared" si="517"/>
        <v/>
      </c>
      <c r="M3004" s="53" t="str">
        <f>IF(K3004="","",COUNTIF($K$7:K3004,"ﾘｽﾄ１"))</f>
        <v/>
      </c>
      <c r="N3004" s="53" t="str">
        <f t="shared" si="518"/>
        <v/>
      </c>
      <c r="O3004" s="54" t="str">
        <f t="shared" si="519"/>
        <v/>
      </c>
      <c r="P3004" s="53" t="str">
        <f t="shared" si="510"/>
        <v/>
      </c>
      <c r="Q3004" s="52" t="str">
        <f t="shared" si="511"/>
        <v/>
      </c>
      <c r="R3004" s="55" t="str">
        <f t="shared" si="512"/>
        <v/>
      </c>
      <c r="S3004" s="52" t="str">
        <f t="shared" si="520"/>
        <v/>
      </c>
      <c r="T3004" s="81" t="str">
        <f t="shared" si="513"/>
        <v/>
      </c>
      <c r="U3004" s="53" t="str">
        <f>IF(S3004="","",COUNTIF($S$7:S3004,"該当２"))</f>
        <v/>
      </c>
      <c r="V3004" s="56" t="str">
        <f t="shared" si="514"/>
        <v/>
      </c>
      <c r="W3004" s="81" t="str">
        <f t="shared" si="515"/>
        <v/>
      </c>
      <c r="X3004" s="53" t="str">
        <f>IF(V3004="","",COUNTIF($V$7:V3004,"該当３"))</f>
        <v/>
      </c>
    </row>
    <row r="3005" spans="1:24">
      <c r="A3005" s="4">
        <v>2021720010</v>
      </c>
      <c r="B3005" s="237">
        <v>20</v>
      </c>
      <c r="C3005" s="238">
        <v>217</v>
      </c>
      <c r="D3005" s="239">
        <v>20</v>
      </c>
      <c r="E3005" s="238">
        <v>10</v>
      </c>
      <c r="F3005" s="7" t="s">
        <v>511</v>
      </c>
      <c r="G3005" s="7" t="s">
        <v>2686</v>
      </c>
      <c r="H3005" s="7" t="s">
        <v>2839</v>
      </c>
      <c r="I3005" s="7" t="s">
        <v>2847</v>
      </c>
      <c r="K3005" s="52" t="str">
        <f t="shared" si="516"/>
        <v/>
      </c>
      <c r="L3005" s="81" t="str">
        <f t="shared" si="517"/>
        <v/>
      </c>
      <c r="M3005" s="53" t="str">
        <f>IF(K3005="","",COUNTIF($K$7:K3005,"ﾘｽﾄ１"))</f>
        <v/>
      </c>
      <c r="N3005" s="53" t="str">
        <f t="shared" si="518"/>
        <v/>
      </c>
      <c r="O3005" s="54" t="str">
        <f t="shared" si="519"/>
        <v/>
      </c>
      <c r="P3005" s="53" t="str">
        <f t="shared" si="510"/>
        <v/>
      </c>
      <c r="Q3005" s="52" t="str">
        <f t="shared" si="511"/>
        <v/>
      </c>
      <c r="R3005" s="55" t="str">
        <f t="shared" si="512"/>
        <v/>
      </c>
      <c r="S3005" s="52" t="str">
        <f t="shared" si="520"/>
        <v/>
      </c>
      <c r="T3005" s="81" t="str">
        <f t="shared" si="513"/>
        <v/>
      </c>
      <c r="U3005" s="53" t="str">
        <f>IF(S3005="","",COUNTIF($S$7:S3005,"該当２"))</f>
        <v/>
      </c>
      <c r="V3005" s="56" t="str">
        <f t="shared" si="514"/>
        <v/>
      </c>
      <c r="W3005" s="81" t="str">
        <f t="shared" si="515"/>
        <v/>
      </c>
      <c r="X3005" s="53" t="str">
        <f>IF(V3005="","",COUNTIF($V$7:V3005,"該当３"))</f>
        <v/>
      </c>
    </row>
    <row r="3006" spans="1:24">
      <c r="A3006" s="4">
        <v>2021720011</v>
      </c>
      <c r="B3006" s="237">
        <v>20</v>
      </c>
      <c r="C3006" s="238">
        <v>217</v>
      </c>
      <c r="D3006" s="239">
        <v>20</v>
      </c>
      <c r="E3006" s="238">
        <v>11</v>
      </c>
      <c r="F3006" s="7" t="s">
        <v>511</v>
      </c>
      <c r="G3006" s="7" t="s">
        <v>2686</v>
      </c>
      <c r="H3006" s="7" t="s">
        <v>2839</v>
      </c>
      <c r="I3006" s="7" t="s">
        <v>2848</v>
      </c>
      <c r="K3006" s="52" t="str">
        <f t="shared" si="516"/>
        <v/>
      </c>
      <c r="L3006" s="81" t="str">
        <f t="shared" si="517"/>
        <v/>
      </c>
      <c r="M3006" s="53" t="str">
        <f>IF(K3006="","",COUNTIF($K$7:K3006,"ﾘｽﾄ１"))</f>
        <v/>
      </c>
      <c r="N3006" s="53" t="str">
        <f t="shared" si="518"/>
        <v/>
      </c>
      <c r="O3006" s="54" t="str">
        <f t="shared" si="519"/>
        <v/>
      </c>
      <c r="P3006" s="53" t="str">
        <f t="shared" si="510"/>
        <v/>
      </c>
      <c r="Q3006" s="52" t="str">
        <f t="shared" si="511"/>
        <v/>
      </c>
      <c r="R3006" s="55" t="str">
        <f t="shared" si="512"/>
        <v/>
      </c>
      <c r="S3006" s="52" t="str">
        <f t="shared" si="520"/>
        <v/>
      </c>
      <c r="T3006" s="81" t="str">
        <f t="shared" si="513"/>
        <v/>
      </c>
      <c r="U3006" s="53" t="str">
        <f>IF(S3006="","",COUNTIF($S$7:S3006,"該当２"))</f>
        <v/>
      </c>
      <c r="V3006" s="56" t="str">
        <f t="shared" si="514"/>
        <v/>
      </c>
      <c r="W3006" s="81" t="str">
        <f t="shared" si="515"/>
        <v/>
      </c>
      <c r="X3006" s="53" t="str">
        <f>IF(V3006="","",COUNTIF($V$7:V3006,"該当３"))</f>
        <v/>
      </c>
    </row>
    <row r="3007" spans="1:24">
      <c r="A3007" s="4">
        <v>2021720012</v>
      </c>
      <c r="B3007" s="237">
        <v>20</v>
      </c>
      <c r="C3007" s="238">
        <v>217</v>
      </c>
      <c r="D3007" s="239">
        <v>20</v>
      </c>
      <c r="E3007" s="238">
        <v>12</v>
      </c>
      <c r="F3007" s="7" t="s">
        <v>511</v>
      </c>
      <c r="G3007" s="7" t="s">
        <v>2686</v>
      </c>
      <c r="H3007" s="7" t="s">
        <v>2839</v>
      </c>
      <c r="I3007" s="7" t="s">
        <v>2849</v>
      </c>
      <c r="K3007" s="52" t="str">
        <f t="shared" si="516"/>
        <v/>
      </c>
      <c r="L3007" s="81" t="str">
        <f t="shared" si="517"/>
        <v/>
      </c>
      <c r="M3007" s="53" t="str">
        <f>IF(K3007="","",COUNTIF($K$7:K3007,"ﾘｽﾄ１"))</f>
        <v/>
      </c>
      <c r="N3007" s="53" t="str">
        <f t="shared" si="518"/>
        <v/>
      </c>
      <c r="O3007" s="54" t="str">
        <f t="shared" si="519"/>
        <v/>
      </c>
      <c r="P3007" s="53" t="str">
        <f t="shared" si="510"/>
        <v/>
      </c>
      <c r="Q3007" s="52" t="str">
        <f t="shared" si="511"/>
        <v/>
      </c>
      <c r="R3007" s="55" t="str">
        <f t="shared" si="512"/>
        <v/>
      </c>
      <c r="S3007" s="52" t="str">
        <f t="shared" si="520"/>
        <v/>
      </c>
      <c r="T3007" s="81" t="str">
        <f t="shared" si="513"/>
        <v/>
      </c>
      <c r="U3007" s="53" t="str">
        <f>IF(S3007="","",COUNTIF($S$7:S3007,"該当２"))</f>
        <v/>
      </c>
      <c r="V3007" s="56" t="str">
        <f t="shared" si="514"/>
        <v/>
      </c>
      <c r="W3007" s="81" t="str">
        <f t="shared" si="515"/>
        <v/>
      </c>
      <c r="X3007" s="53" t="str">
        <f>IF(V3007="","",COUNTIF($V$7:V3007,"該当３"))</f>
        <v/>
      </c>
    </row>
    <row r="3008" spans="1:24">
      <c r="A3008" s="4">
        <v>2021720013</v>
      </c>
      <c r="B3008" s="237">
        <v>20</v>
      </c>
      <c r="C3008" s="238">
        <v>217</v>
      </c>
      <c r="D3008" s="239">
        <v>20</v>
      </c>
      <c r="E3008" s="238">
        <v>13</v>
      </c>
      <c r="F3008" s="7" t="s">
        <v>511</v>
      </c>
      <c r="G3008" s="7" t="s">
        <v>2686</v>
      </c>
      <c r="H3008" s="7" t="s">
        <v>2839</v>
      </c>
      <c r="I3008" s="7" t="s">
        <v>12</v>
      </c>
      <c r="K3008" s="52" t="str">
        <f t="shared" si="516"/>
        <v/>
      </c>
      <c r="L3008" s="81" t="str">
        <f t="shared" si="517"/>
        <v/>
      </c>
      <c r="M3008" s="53" t="str">
        <f>IF(K3008="","",COUNTIF($K$7:K3008,"ﾘｽﾄ１"))</f>
        <v/>
      </c>
      <c r="N3008" s="53" t="str">
        <f t="shared" si="518"/>
        <v/>
      </c>
      <c r="O3008" s="54" t="str">
        <f t="shared" si="519"/>
        <v/>
      </c>
      <c r="P3008" s="53" t="str">
        <f t="shared" si="510"/>
        <v/>
      </c>
      <c r="Q3008" s="52" t="str">
        <f t="shared" si="511"/>
        <v/>
      </c>
      <c r="R3008" s="55" t="str">
        <f t="shared" si="512"/>
        <v/>
      </c>
      <c r="S3008" s="52" t="str">
        <f t="shared" si="520"/>
        <v/>
      </c>
      <c r="T3008" s="81" t="str">
        <f t="shared" si="513"/>
        <v/>
      </c>
      <c r="U3008" s="53" t="str">
        <f>IF(S3008="","",COUNTIF($S$7:S3008,"該当２"))</f>
        <v/>
      </c>
      <c r="V3008" s="56" t="str">
        <f t="shared" si="514"/>
        <v/>
      </c>
      <c r="W3008" s="81" t="str">
        <f t="shared" si="515"/>
        <v/>
      </c>
      <c r="X3008" s="53" t="str">
        <f>IF(V3008="","",COUNTIF($V$7:V3008,"該当３"))</f>
        <v/>
      </c>
    </row>
    <row r="3009" spans="1:24">
      <c r="A3009" s="4">
        <v>2021720014</v>
      </c>
      <c r="B3009" s="237">
        <v>20</v>
      </c>
      <c r="C3009" s="238">
        <v>217</v>
      </c>
      <c r="D3009" s="239">
        <v>20</v>
      </c>
      <c r="E3009" s="238">
        <v>14</v>
      </c>
      <c r="F3009" s="7" t="s">
        <v>511</v>
      </c>
      <c r="G3009" s="7" t="s">
        <v>2686</v>
      </c>
      <c r="H3009" s="7" t="s">
        <v>2839</v>
      </c>
      <c r="I3009" s="7" t="s">
        <v>2850</v>
      </c>
      <c r="K3009" s="52" t="str">
        <f t="shared" si="516"/>
        <v/>
      </c>
      <c r="L3009" s="81" t="str">
        <f t="shared" si="517"/>
        <v/>
      </c>
      <c r="M3009" s="53" t="str">
        <f>IF(K3009="","",COUNTIF($K$7:K3009,"ﾘｽﾄ１"))</f>
        <v/>
      </c>
      <c r="N3009" s="53" t="str">
        <f t="shared" si="518"/>
        <v/>
      </c>
      <c r="O3009" s="54" t="str">
        <f t="shared" si="519"/>
        <v/>
      </c>
      <c r="P3009" s="53" t="str">
        <f t="shared" si="510"/>
        <v/>
      </c>
      <c r="Q3009" s="52" t="str">
        <f t="shared" si="511"/>
        <v/>
      </c>
      <c r="R3009" s="55" t="str">
        <f t="shared" si="512"/>
        <v/>
      </c>
      <c r="S3009" s="52" t="str">
        <f t="shared" si="520"/>
        <v/>
      </c>
      <c r="T3009" s="81" t="str">
        <f t="shared" si="513"/>
        <v/>
      </c>
      <c r="U3009" s="53" t="str">
        <f>IF(S3009="","",COUNTIF($S$7:S3009,"該当２"))</f>
        <v/>
      </c>
      <c r="V3009" s="56" t="str">
        <f t="shared" si="514"/>
        <v/>
      </c>
      <c r="W3009" s="81" t="str">
        <f t="shared" si="515"/>
        <v/>
      </c>
      <c r="X3009" s="53" t="str">
        <f>IF(V3009="","",COUNTIF($V$7:V3009,"該当３"))</f>
        <v/>
      </c>
    </row>
    <row r="3010" spans="1:24">
      <c r="A3010" s="4">
        <v>2021720015</v>
      </c>
      <c r="B3010" s="237">
        <v>20</v>
      </c>
      <c r="C3010" s="238">
        <v>217</v>
      </c>
      <c r="D3010" s="239">
        <v>20</v>
      </c>
      <c r="E3010" s="238">
        <v>15</v>
      </c>
      <c r="F3010" s="7" t="s">
        <v>511</v>
      </c>
      <c r="G3010" s="7" t="s">
        <v>2686</v>
      </c>
      <c r="H3010" s="7" t="s">
        <v>2839</v>
      </c>
      <c r="I3010" s="7" t="s">
        <v>2851</v>
      </c>
      <c r="K3010" s="52" t="str">
        <f t="shared" si="516"/>
        <v/>
      </c>
      <c r="L3010" s="81" t="str">
        <f t="shared" si="517"/>
        <v/>
      </c>
      <c r="M3010" s="53" t="str">
        <f>IF(K3010="","",COUNTIF($K$7:K3010,"ﾘｽﾄ１"))</f>
        <v/>
      </c>
      <c r="N3010" s="53" t="str">
        <f t="shared" si="518"/>
        <v/>
      </c>
      <c r="O3010" s="54" t="str">
        <f t="shared" si="519"/>
        <v/>
      </c>
      <c r="P3010" s="53" t="str">
        <f t="shared" si="510"/>
        <v/>
      </c>
      <c r="Q3010" s="52" t="str">
        <f t="shared" si="511"/>
        <v/>
      </c>
      <c r="R3010" s="55" t="str">
        <f t="shared" si="512"/>
        <v/>
      </c>
      <c r="S3010" s="52" t="str">
        <f t="shared" si="520"/>
        <v/>
      </c>
      <c r="T3010" s="81" t="str">
        <f t="shared" si="513"/>
        <v/>
      </c>
      <c r="U3010" s="53" t="str">
        <f>IF(S3010="","",COUNTIF($S$7:S3010,"該当２"))</f>
        <v/>
      </c>
      <c r="V3010" s="56" t="str">
        <f t="shared" si="514"/>
        <v/>
      </c>
      <c r="W3010" s="81" t="str">
        <f t="shared" si="515"/>
        <v/>
      </c>
      <c r="X3010" s="53" t="str">
        <f>IF(V3010="","",COUNTIF($V$7:V3010,"該当３"))</f>
        <v/>
      </c>
    </row>
    <row r="3011" spans="1:24">
      <c r="A3011" s="4">
        <v>2021720016</v>
      </c>
      <c r="B3011" s="237">
        <v>20</v>
      </c>
      <c r="C3011" s="238">
        <v>217</v>
      </c>
      <c r="D3011" s="239">
        <v>20</v>
      </c>
      <c r="E3011" s="238">
        <v>16</v>
      </c>
      <c r="F3011" s="7" t="s">
        <v>511</v>
      </c>
      <c r="G3011" s="7" t="s">
        <v>2686</v>
      </c>
      <c r="H3011" s="7" t="s">
        <v>2839</v>
      </c>
      <c r="I3011" s="7" t="s">
        <v>11</v>
      </c>
      <c r="K3011" s="52" t="str">
        <f t="shared" si="516"/>
        <v/>
      </c>
      <c r="L3011" s="81" t="str">
        <f t="shared" si="517"/>
        <v/>
      </c>
      <c r="M3011" s="53" t="str">
        <f>IF(K3011="","",COUNTIF($K$7:K3011,"ﾘｽﾄ１"))</f>
        <v/>
      </c>
      <c r="N3011" s="53" t="str">
        <f t="shared" si="518"/>
        <v/>
      </c>
      <c r="O3011" s="54" t="str">
        <f t="shared" si="519"/>
        <v/>
      </c>
      <c r="P3011" s="53" t="str">
        <f t="shared" si="510"/>
        <v/>
      </c>
      <c r="Q3011" s="52" t="str">
        <f t="shared" si="511"/>
        <v/>
      </c>
      <c r="R3011" s="55" t="str">
        <f t="shared" si="512"/>
        <v/>
      </c>
      <c r="S3011" s="52" t="str">
        <f t="shared" si="520"/>
        <v/>
      </c>
      <c r="T3011" s="81" t="str">
        <f t="shared" si="513"/>
        <v/>
      </c>
      <c r="U3011" s="53" t="str">
        <f>IF(S3011="","",COUNTIF($S$7:S3011,"該当２"))</f>
        <v/>
      </c>
      <c r="V3011" s="56" t="str">
        <f t="shared" si="514"/>
        <v/>
      </c>
      <c r="W3011" s="81" t="str">
        <f t="shared" si="515"/>
        <v/>
      </c>
      <c r="X3011" s="53" t="str">
        <f>IF(V3011="","",COUNTIF($V$7:V3011,"該当３"))</f>
        <v/>
      </c>
    </row>
    <row r="3012" spans="1:24">
      <c r="A3012" s="4">
        <v>2021720017</v>
      </c>
      <c r="B3012" s="237">
        <v>20</v>
      </c>
      <c r="C3012" s="238">
        <v>217</v>
      </c>
      <c r="D3012" s="239">
        <v>20</v>
      </c>
      <c r="E3012" s="238">
        <v>17</v>
      </c>
      <c r="F3012" s="7" t="s">
        <v>511</v>
      </c>
      <c r="G3012" s="7" t="s">
        <v>2686</v>
      </c>
      <c r="H3012" s="7" t="s">
        <v>2839</v>
      </c>
      <c r="I3012" s="7" t="s">
        <v>421</v>
      </c>
      <c r="K3012" s="52" t="str">
        <f t="shared" si="516"/>
        <v/>
      </c>
      <c r="L3012" s="81" t="str">
        <f t="shared" si="517"/>
        <v/>
      </c>
      <c r="M3012" s="53" t="str">
        <f>IF(K3012="","",COUNTIF($K$7:K3012,"ﾘｽﾄ１"))</f>
        <v/>
      </c>
      <c r="N3012" s="53" t="str">
        <f t="shared" si="518"/>
        <v/>
      </c>
      <c r="O3012" s="54" t="str">
        <f t="shared" si="519"/>
        <v/>
      </c>
      <c r="P3012" s="53" t="str">
        <f t="shared" si="510"/>
        <v/>
      </c>
      <c r="Q3012" s="52" t="str">
        <f t="shared" si="511"/>
        <v/>
      </c>
      <c r="R3012" s="55" t="str">
        <f t="shared" si="512"/>
        <v/>
      </c>
      <c r="S3012" s="52" t="str">
        <f t="shared" si="520"/>
        <v/>
      </c>
      <c r="T3012" s="81" t="str">
        <f t="shared" si="513"/>
        <v/>
      </c>
      <c r="U3012" s="53" t="str">
        <f>IF(S3012="","",COUNTIF($S$7:S3012,"該当２"))</f>
        <v/>
      </c>
      <c r="V3012" s="56" t="str">
        <f t="shared" si="514"/>
        <v/>
      </c>
      <c r="W3012" s="81" t="str">
        <f t="shared" si="515"/>
        <v/>
      </c>
      <c r="X3012" s="53" t="str">
        <f>IF(V3012="","",COUNTIF($V$7:V3012,"該当３"))</f>
        <v/>
      </c>
    </row>
    <row r="3013" spans="1:24">
      <c r="A3013" s="4">
        <v>2021721000</v>
      </c>
      <c r="B3013" s="237">
        <v>20</v>
      </c>
      <c r="C3013" s="238">
        <v>217</v>
      </c>
      <c r="D3013" s="239">
        <v>21</v>
      </c>
      <c r="E3013" s="238">
        <v>0</v>
      </c>
      <c r="F3013" s="7" t="s">
        <v>511</v>
      </c>
      <c r="G3013" s="7" t="s">
        <v>2686</v>
      </c>
      <c r="H3013" s="7" t="s">
        <v>2852</v>
      </c>
      <c r="K3013" s="52" t="str">
        <f t="shared" si="516"/>
        <v/>
      </c>
      <c r="L3013" s="81" t="str">
        <f t="shared" si="517"/>
        <v/>
      </c>
      <c r="M3013" s="53" t="str">
        <f>IF(K3013="","",COUNTIF($K$7:K3013,"ﾘｽﾄ１"))</f>
        <v/>
      </c>
      <c r="N3013" s="53" t="str">
        <f t="shared" si="518"/>
        <v/>
      </c>
      <c r="O3013" s="54" t="str">
        <f t="shared" si="519"/>
        <v/>
      </c>
      <c r="P3013" s="53" t="str">
        <f t="shared" si="510"/>
        <v/>
      </c>
      <c r="Q3013" s="52" t="str">
        <f t="shared" si="511"/>
        <v/>
      </c>
      <c r="R3013" s="55" t="str">
        <f t="shared" si="512"/>
        <v/>
      </c>
      <c r="S3013" s="52" t="str">
        <f t="shared" si="520"/>
        <v/>
      </c>
      <c r="T3013" s="81" t="str">
        <f t="shared" si="513"/>
        <v/>
      </c>
      <c r="U3013" s="53" t="str">
        <f>IF(S3013="","",COUNTIF($S$7:S3013,"該当２"))</f>
        <v/>
      </c>
      <c r="V3013" s="56" t="str">
        <f t="shared" si="514"/>
        <v/>
      </c>
      <c r="W3013" s="81" t="str">
        <f t="shared" si="515"/>
        <v/>
      </c>
      <c r="X3013" s="53" t="str">
        <f>IF(V3013="","",COUNTIF($V$7:V3013,"該当３"))</f>
        <v/>
      </c>
    </row>
    <row r="3014" spans="1:24">
      <c r="A3014" s="4">
        <v>2021721001</v>
      </c>
      <c r="B3014" s="237">
        <v>20</v>
      </c>
      <c r="C3014" s="238">
        <v>217</v>
      </c>
      <c r="D3014" s="239">
        <v>21</v>
      </c>
      <c r="E3014" s="238">
        <v>1</v>
      </c>
      <c r="F3014" s="7" t="s">
        <v>511</v>
      </c>
      <c r="G3014" s="7" t="s">
        <v>2686</v>
      </c>
      <c r="H3014" s="7" t="s">
        <v>2852</v>
      </c>
      <c r="I3014" s="7" t="s">
        <v>2853</v>
      </c>
      <c r="K3014" s="52" t="str">
        <f t="shared" si="516"/>
        <v/>
      </c>
      <c r="L3014" s="81" t="str">
        <f t="shared" si="517"/>
        <v/>
      </c>
      <c r="M3014" s="53" t="str">
        <f>IF(K3014="","",COUNTIF($K$7:K3014,"ﾘｽﾄ１"))</f>
        <v/>
      </c>
      <c r="N3014" s="53" t="str">
        <f t="shared" si="518"/>
        <v/>
      </c>
      <c r="O3014" s="54" t="str">
        <f t="shared" si="519"/>
        <v/>
      </c>
      <c r="P3014" s="53" t="str">
        <f t="shared" si="510"/>
        <v/>
      </c>
      <c r="Q3014" s="52" t="str">
        <f t="shared" si="511"/>
        <v/>
      </c>
      <c r="R3014" s="55" t="str">
        <f t="shared" si="512"/>
        <v/>
      </c>
      <c r="S3014" s="52" t="str">
        <f t="shared" si="520"/>
        <v/>
      </c>
      <c r="T3014" s="81" t="str">
        <f t="shared" si="513"/>
        <v/>
      </c>
      <c r="U3014" s="53" t="str">
        <f>IF(S3014="","",COUNTIF($S$7:S3014,"該当２"))</f>
        <v/>
      </c>
      <c r="V3014" s="56" t="str">
        <f t="shared" si="514"/>
        <v/>
      </c>
      <c r="W3014" s="81" t="str">
        <f t="shared" si="515"/>
        <v/>
      </c>
      <c r="X3014" s="53" t="str">
        <f>IF(V3014="","",COUNTIF($V$7:V3014,"該当３"))</f>
        <v/>
      </c>
    </row>
    <row r="3015" spans="1:24">
      <c r="A3015" s="4">
        <v>2021721002</v>
      </c>
      <c r="B3015" s="237">
        <v>20</v>
      </c>
      <c r="C3015" s="238">
        <v>217</v>
      </c>
      <c r="D3015" s="239">
        <v>21</v>
      </c>
      <c r="E3015" s="238">
        <v>2</v>
      </c>
      <c r="F3015" s="7" t="s">
        <v>511</v>
      </c>
      <c r="G3015" s="7" t="s">
        <v>2686</v>
      </c>
      <c r="H3015" s="7" t="s">
        <v>2852</v>
      </c>
      <c r="I3015" s="7" t="s">
        <v>2854</v>
      </c>
      <c r="K3015" s="52" t="str">
        <f t="shared" si="516"/>
        <v/>
      </c>
      <c r="L3015" s="81" t="str">
        <f t="shared" si="517"/>
        <v/>
      </c>
      <c r="M3015" s="53" t="str">
        <f>IF(K3015="","",COUNTIF($K$7:K3015,"ﾘｽﾄ１"))</f>
        <v/>
      </c>
      <c r="N3015" s="53" t="str">
        <f t="shared" si="518"/>
        <v/>
      </c>
      <c r="O3015" s="54" t="str">
        <f t="shared" si="519"/>
        <v/>
      </c>
      <c r="P3015" s="53" t="str">
        <f t="shared" si="510"/>
        <v/>
      </c>
      <c r="Q3015" s="52" t="str">
        <f t="shared" si="511"/>
        <v/>
      </c>
      <c r="R3015" s="55" t="str">
        <f t="shared" si="512"/>
        <v/>
      </c>
      <c r="S3015" s="52" t="str">
        <f t="shared" si="520"/>
        <v/>
      </c>
      <c r="T3015" s="81" t="str">
        <f t="shared" si="513"/>
        <v/>
      </c>
      <c r="U3015" s="53" t="str">
        <f>IF(S3015="","",COUNTIF($S$7:S3015,"該当２"))</f>
        <v/>
      </c>
      <c r="V3015" s="56" t="str">
        <f t="shared" si="514"/>
        <v/>
      </c>
      <c r="W3015" s="81" t="str">
        <f t="shared" si="515"/>
        <v/>
      </c>
      <c r="X3015" s="53" t="str">
        <f>IF(V3015="","",COUNTIF($V$7:V3015,"該当３"))</f>
        <v/>
      </c>
    </row>
    <row r="3016" spans="1:24">
      <c r="A3016" s="4">
        <v>2021721003</v>
      </c>
      <c r="B3016" s="237">
        <v>20</v>
      </c>
      <c r="C3016" s="238">
        <v>217</v>
      </c>
      <c r="D3016" s="239">
        <v>21</v>
      </c>
      <c r="E3016" s="238">
        <v>3</v>
      </c>
      <c r="F3016" s="7" t="s">
        <v>511</v>
      </c>
      <c r="G3016" s="7" t="s">
        <v>2686</v>
      </c>
      <c r="H3016" s="7" t="s">
        <v>2852</v>
      </c>
      <c r="I3016" s="7" t="s">
        <v>2855</v>
      </c>
      <c r="K3016" s="52" t="str">
        <f t="shared" si="516"/>
        <v/>
      </c>
      <c r="L3016" s="81" t="str">
        <f t="shared" si="517"/>
        <v/>
      </c>
      <c r="M3016" s="53" t="str">
        <f>IF(K3016="","",COUNTIF($K$7:K3016,"ﾘｽﾄ１"))</f>
        <v/>
      </c>
      <c r="N3016" s="53" t="str">
        <f t="shared" si="518"/>
        <v/>
      </c>
      <c r="O3016" s="54" t="str">
        <f t="shared" si="519"/>
        <v/>
      </c>
      <c r="P3016" s="53" t="str">
        <f t="shared" si="510"/>
        <v/>
      </c>
      <c r="Q3016" s="52" t="str">
        <f t="shared" si="511"/>
        <v/>
      </c>
      <c r="R3016" s="55" t="str">
        <f t="shared" si="512"/>
        <v/>
      </c>
      <c r="S3016" s="52" t="str">
        <f t="shared" si="520"/>
        <v/>
      </c>
      <c r="T3016" s="81" t="str">
        <f t="shared" si="513"/>
        <v/>
      </c>
      <c r="U3016" s="53" t="str">
        <f>IF(S3016="","",COUNTIF($S$7:S3016,"該当２"))</f>
        <v/>
      </c>
      <c r="V3016" s="56" t="str">
        <f t="shared" si="514"/>
        <v/>
      </c>
      <c r="W3016" s="81" t="str">
        <f t="shared" si="515"/>
        <v/>
      </c>
      <c r="X3016" s="53" t="str">
        <f>IF(V3016="","",COUNTIF($V$7:V3016,"該当３"))</f>
        <v/>
      </c>
    </row>
    <row r="3017" spans="1:24">
      <c r="A3017" s="4">
        <v>2021721004</v>
      </c>
      <c r="B3017" s="237">
        <v>20</v>
      </c>
      <c r="C3017" s="238">
        <v>217</v>
      </c>
      <c r="D3017" s="239">
        <v>21</v>
      </c>
      <c r="E3017" s="238">
        <v>4</v>
      </c>
      <c r="F3017" s="7" t="s">
        <v>511</v>
      </c>
      <c r="G3017" s="7" t="s">
        <v>2686</v>
      </c>
      <c r="H3017" s="7" t="s">
        <v>2852</v>
      </c>
      <c r="I3017" s="7" t="s">
        <v>2856</v>
      </c>
      <c r="K3017" s="52" t="str">
        <f t="shared" si="516"/>
        <v/>
      </c>
      <c r="L3017" s="81" t="str">
        <f t="shared" si="517"/>
        <v/>
      </c>
      <c r="M3017" s="53" t="str">
        <f>IF(K3017="","",COUNTIF($K$7:K3017,"ﾘｽﾄ１"))</f>
        <v/>
      </c>
      <c r="N3017" s="53" t="str">
        <f t="shared" si="518"/>
        <v/>
      </c>
      <c r="O3017" s="54" t="str">
        <f t="shared" si="519"/>
        <v/>
      </c>
      <c r="P3017" s="53" t="str">
        <f t="shared" si="510"/>
        <v/>
      </c>
      <c r="Q3017" s="52" t="str">
        <f t="shared" si="511"/>
        <v/>
      </c>
      <c r="R3017" s="55" t="str">
        <f t="shared" si="512"/>
        <v/>
      </c>
      <c r="S3017" s="52" t="str">
        <f t="shared" si="520"/>
        <v/>
      </c>
      <c r="T3017" s="81" t="str">
        <f t="shared" si="513"/>
        <v/>
      </c>
      <c r="U3017" s="53" t="str">
        <f>IF(S3017="","",COUNTIF($S$7:S3017,"該当２"))</f>
        <v/>
      </c>
      <c r="V3017" s="56" t="str">
        <f t="shared" si="514"/>
        <v/>
      </c>
      <c r="W3017" s="81" t="str">
        <f t="shared" si="515"/>
        <v/>
      </c>
      <c r="X3017" s="53" t="str">
        <f>IF(V3017="","",COUNTIF($V$7:V3017,"該当３"))</f>
        <v/>
      </c>
    </row>
    <row r="3018" spans="1:24">
      <c r="A3018" s="4">
        <v>2021721005</v>
      </c>
      <c r="B3018" s="237">
        <v>20</v>
      </c>
      <c r="C3018" s="238">
        <v>217</v>
      </c>
      <c r="D3018" s="239">
        <v>21</v>
      </c>
      <c r="E3018" s="238">
        <v>5</v>
      </c>
      <c r="F3018" s="7" t="s">
        <v>511</v>
      </c>
      <c r="G3018" s="7" t="s">
        <v>2686</v>
      </c>
      <c r="H3018" s="7" t="s">
        <v>2852</v>
      </c>
      <c r="I3018" s="7" t="s">
        <v>2857</v>
      </c>
      <c r="K3018" s="52" t="str">
        <f t="shared" si="516"/>
        <v/>
      </c>
      <c r="L3018" s="81" t="str">
        <f t="shared" si="517"/>
        <v/>
      </c>
      <c r="M3018" s="53" t="str">
        <f>IF(K3018="","",COUNTIF($K$7:K3018,"ﾘｽﾄ１"))</f>
        <v/>
      </c>
      <c r="N3018" s="53" t="str">
        <f t="shared" si="518"/>
        <v/>
      </c>
      <c r="O3018" s="54" t="str">
        <f t="shared" si="519"/>
        <v/>
      </c>
      <c r="P3018" s="53" t="str">
        <f t="shared" ref="P3018:P3081" si="521">IF(O3018="該当１",G3018,"")</f>
        <v/>
      </c>
      <c r="Q3018" s="52" t="str">
        <f t="shared" ref="Q3018:Q3081" si="522">IF(O3018="該当１","ﾘｽﾄ2","")</f>
        <v/>
      </c>
      <c r="R3018" s="55" t="str">
        <f t="shared" ref="R3018:R3081" si="523">IF(Q3018="ﾘｽﾄ2",H3018,"")</f>
        <v/>
      </c>
      <c r="S3018" s="52" t="str">
        <f t="shared" si="520"/>
        <v/>
      </c>
      <c r="T3018" s="81" t="str">
        <f t="shared" ref="T3018:T3081" si="524">IF(S3018="該当２",H3018,"")</f>
        <v/>
      </c>
      <c r="U3018" s="53" t="str">
        <f>IF(S3018="","",COUNTIF($S$7:S3018,"該当２"))</f>
        <v/>
      </c>
      <c r="V3018" s="56" t="str">
        <f t="shared" ref="V3018:V3081" si="525">IF(AND($S$2=H3018,E3018&gt;0,E3018&lt;998),"該当３","")</f>
        <v/>
      </c>
      <c r="W3018" s="81" t="str">
        <f t="shared" ref="W3018:W3081" si="526">IF(V3018="該当３",I3018,"")</f>
        <v/>
      </c>
      <c r="X3018" s="53" t="str">
        <f>IF(V3018="","",COUNTIF($V$7:V3018,"該当３"))</f>
        <v/>
      </c>
    </row>
    <row r="3019" spans="1:24">
      <c r="A3019" s="4">
        <v>2021721006</v>
      </c>
      <c r="B3019" s="237">
        <v>20</v>
      </c>
      <c r="C3019" s="238">
        <v>217</v>
      </c>
      <c r="D3019" s="239">
        <v>21</v>
      </c>
      <c r="E3019" s="238">
        <v>6</v>
      </c>
      <c r="F3019" s="7" t="s">
        <v>511</v>
      </c>
      <c r="G3019" s="7" t="s">
        <v>2686</v>
      </c>
      <c r="H3019" s="7" t="s">
        <v>2852</v>
      </c>
      <c r="I3019" s="7" t="s">
        <v>2858</v>
      </c>
      <c r="K3019" s="52" t="str">
        <f t="shared" ref="K3019:K3082" si="527">IF(AND($C3019&gt;0,$H3019=""),"ﾘｽﾄ１","")</f>
        <v/>
      </c>
      <c r="L3019" s="81" t="str">
        <f t="shared" ref="L3019:L3082" si="528">IF(K3019="ﾘｽﾄ１",G3019,"")</f>
        <v/>
      </c>
      <c r="M3019" s="53" t="str">
        <f>IF(K3019="","",COUNTIF($K$7:K3019,"ﾘｽﾄ１"))</f>
        <v/>
      </c>
      <c r="N3019" s="53" t="str">
        <f t="shared" ref="N3019:N3082" si="529">IF(AND(D3019=0,E3019&gt;0),"同一区","")</f>
        <v/>
      </c>
      <c r="O3019" s="54" t="str">
        <f t="shared" ref="O3019:O3082" si="530">IF(AND(EXACT($K$2,G3019),H3019&gt;0),"該当１","")</f>
        <v/>
      </c>
      <c r="P3019" s="53" t="str">
        <f t="shared" si="521"/>
        <v/>
      </c>
      <c r="Q3019" s="52" t="str">
        <f t="shared" si="522"/>
        <v/>
      </c>
      <c r="R3019" s="55" t="str">
        <f t="shared" si="523"/>
        <v/>
      </c>
      <c r="S3019" s="52" t="str">
        <f t="shared" ref="S3019:S3082" si="531">IF(AND(Q3019="ﾘｽﾄ2",OR(I3019=0,AND(N3019="同一区",E3019=1))),"該当２","")</f>
        <v/>
      </c>
      <c r="T3019" s="81" t="str">
        <f t="shared" si="524"/>
        <v/>
      </c>
      <c r="U3019" s="53" t="str">
        <f>IF(S3019="","",COUNTIF($S$7:S3019,"該当２"))</f>
        <v/>
      </c>
      <c r="V3019" s="56" t="str">
        <f t="shared" si="525"/>
        <v/>
      </c>
      <c r="W3019" s="81" t="str">
        <f t="shared" si="526"/>
        <v/>
      </c>
      <c r="X3019" s="53" t="str">
        <f>IF(V3019="","",COUNTIF($V$7:V3019,"該当３"))</f>
        <v/>
      </c>
    </row>
    <row r="3020" spans="1:24">
      <c r="A3020" s="4">
        <v>2021721007</v>
      </c>
      <c r="B3020" s="237">
        <v>20</v>
      </c>
      <c r="C3020" s="238">
        <v>217</v>
      </c>
      <c r="D3020" s="239">
        <v>21</v>
      </c>
      <c r="E3020" s="238">
        <v>7</v>
      </c>
      <c r="F3020" s="7" t="s">
        <v>511</v>
      </c>
      <c r="G3020" s="7" t="s">
        <v>2686</v>
      </c>
      <c r="H3020" s="7" t="s">
        <v>2852</v>
      </c>
      <c r="I3020" s="7" t="s">
        <v>2859</v>
      </c>
      <c r="K3020" s="52" t="str">
        <f t="shared" si="527"/>
        <v/>
      </c>
      <c r="L3020" s="81" t="str">
        <f t="shared" si="528"/>
        <v/>
      </c>
      <c r="M3020" s="53" t="str">
        <f>IF(K3020="","",COUNTIF($K$7:K3020,"ﾘｽﾄ１"))</f>
        <v/>
      </c>
      <c r="N3020" s="53" t="str">
        <f t="shared" si="529"/>
        <v/>
      </c>
      <c r="O3020" s="54" t="str">
        <f t="shared" si="530"/>
        <v/>
      </c>
      <c r="P3020" s="53" t="str">
        <f t="shared" si="521"/>
        <v/>
      </c>
      <c r="Q3020" s="52" t="str">
        <f t="shared" si="522"/>
        <v/>
      </c>
      <c r="R3020" s="55" t="str">
        <f t="shared" si="523"/>
        <v/>
      </c>
      <c r="S3020" s="52" t="str">
        <f t="shared" si="531"/>
        <v/>
      </c>
      <c r="T3020" s="81" t="str">
        <f t="shared" si="524"/>
        <v/>
      </c>
      <c r="U3020" s="53" t="str">
        <f>IF(S3020="","",COUNTIF($S$7:S3020,"該当２"))</f>
        <v/>
      </c>
      <c r="V3020" s="56" t="str">
        <f t="shared" si="525"/>
        <v/>
      </c>
      <c r="W3020" s="81" t="str">
        <f t="shared" si="526"/>
        <v/>
      </c>
      <c r="X3020" s="53" t="str">
        <f>IF(V3020="","",COUNTIF($V$7:V3020,"該当３"))</f>
        <v/>
      </c>
    </row>
    <row r="3021" spans="1:24">
      <c r="A3021" s="4">
        <v>2021721008</v>
      </c>
      <c r="B3021" s="237">
        <v>20</v>
      </c>
      <c r="C3021" s="238">
        <v>217</v>
      </c>
      <c r="D3021" s="239">
        <v>21</v>
      </c>
      <c r="E3021" s="238">
        <v>8</v>
      </c>
      <c r="F3021" s="7" t="s">
        <v>511</v>
      </c>
      <c r="G3021" s="7" t="s">
        <v>2686</v>
      </c>
      <c r="H3021" s="7" t="s">
        <v>2852</v>
      </c>
      <c r="I3021" s="7" t="s">
        <v>2860</v>
      </c>
      <c r="K3021" s="52" t="str">
        <f t="shared" si="527"/>
        <v/>
      </c>
      <c r="L3021" s="81" t="str">
        <f t="shared" si="528"/>
        <v/>
      </c>
      <c r="M3021" s="53" t="str">
        <f>IF(K3021="","",COUNTIF($K$7:K3021,"ﾘｽﾄ１"))</f>
        <v/>
      </c>
      <c r="N3021" s="53" t="str">
        <f t="shared" si="529"/>
        <v/>
      </c>
      <c r="O3021" s="54" t="str">
        <f t="shared" si="530"/>
        <v/>
      </c>
      <c r="P3021" s="53" t="str">
        <f t="shared" si="521"/>
        <v/>
      </c>
      <c r="Q3021" s="52" t="str">
        <f t="shared" si="522"/>
        <v/>
      </c>
      <c r="R3021" s="55" t="str">
        <f t="shared" si="523"/>
        <v/>
      </c>
      <c r="S3021" s="52" t="str">
        <f t="shared" si="531"/>
        <v/>
      </c>
      <c r="T3021" s="81" t="str">
        <f t="shared" si="524"/>
        <v/>
      </c>
      <c r="U3021" s="53" t="str">
        <f>IF(S3021="","",COUNTIF($S$7:S3021,"該当２"))</f>
        <v/>
      </c>
      <c r="V3021" s="56" t="str">
        <f t="shared" si="525"/>
        <v/>
      </c>
      <c r="W3021" s="81" t="str">
        <f t="shared" si="526"/>
        <v/>
      </c>
      <c r="X3021" s="53" t="str">
        <f>IF(V3021="","",COUNTIF($V$7:V3021,"該当３"))</f>
        <v/>
      </c>
    </row>
    <row r="3022" spans="1:24">
      <c r="A3022" s="4">
        <v>2021721009</v>
      </c>
      <c r="B3022" s="237">
        <v>20</v>
      </c>
      <c r="C3022" s="238">
        <v>217</v>
      </c>
      <c r="D3022" s="239">
        <v>21</v>
      </c>
      <c r="E3022" s="238">
        <v>9</v>
      </c>
      <c r="F3022" s="7" t="s">
        <v>511</v>
      </c>
      <c r="G3022" s="7" t="s">
        <v>2686</v>
      </c>
      <c r="H3022" s="7" t="s">
        <v>2852</v>
      </c>
      <c r="I3022" s="7" t="s">
        <v>2861</v>
      </c>
      <c r="K3022" s="52" t="str">
        <f t="shared" si="527"/>
        <v/>
      </c>
      <c r="L3022" s="81" t="str">
        <f t="shared" si="528"/>
        <v/>
      </c>
      <c r="M3022" s="53" t="str">
        <f>IF(K3022="","",COUNTIF($K$7:K3022,"ﾘｽﾄ１"))</f>
        <v/>
      </c>
      <c r="N3022" s="53" t="str">
        <f t="shared" si="529"/>
        <v/>
      </c>
      <c r="O3022" s="54" t="str">
        <f t="shared" si="530"/>
        <v/>
      </c>
      <c r="P3022" s="53" t="str">
        <f t="shared" si="521"/>
        <v/>
      </c>
      <c r="Q3022" s="52" t="str">
        <f t="shared" si="522"/>
        <v/>
      </c>
      <c r="R3022" s="55" t="str">
        <f t="shared" si="523"/>
        <v/>
      </c>
      <c r="S3022" s="52" t="str">
        <f t="shared" si="531"/>
        <v/>
      </c>
      <c r="T3022" s="81" t="str">
        <f t="shared" si="524"/>
        <v/>
      </c>
      <c r="U3022" s="53" t="str">
        <f>IF(S3022="","",COUNTIF($S$7:S3022,"該当２"))</f>
        <v/>
      </c>
      <c r="V3022" s="56" t="str">
        <f t="shared" si="525"/>
        <v/>
      </c>
      <c r="W3022" s="81" t="str">
        <f t="shared" si="526"/>
        <v/>
      </c>
      <c r="X3022" s="53" t="str">
        <f>IF(V3022="","",COUNTIF($V$7:V3022,"該当３"))</f>
        <v/>
      </c>
    </row>
    <row r="3023" spans="1:24">
      <c r="A3023" s="4">
        <v>2021721010</v>
      </c>
      <c r="B3023" s="237">
        <v>20</v>
      </c>
      <c r="C3023" s="238">
        <v>217</v>
      </c>
      <c r="D3023" s="239">
        <v>21</v>
      </c>
      <c r="E3023" s="238">
        <v>10</v>
      </c>
      <c r="F3023" s="7" t="s">
        <v>511</v>
      </c>
      <c r="G3023" s="7" t="s">
        <v>2686</v>
      </c>
      <c r="H3023" s="7" t="s">
        <v>2852</v>
      </c>
      <c r="I3023" s="7" t="s">
        <v>2862</v>
      </c>
      <c r="K3023" s="52" t="str">
        <f t="shared" si="527"/>
        <v/>
      </c>
      <c r="L3023" s="81" t="str">
        <f t="shared" si="528"/>
        <v/>
      </c>
      <c r="M3023" s="53" t="str">
        <f>IF(K3023="","",COUNTIF($K$7:K3023,"ﾘｽﾄ１"))</f>
        <v/>
      </c>
      <c r="N3023" s="53" t="str">
        <f t="shared" si="529"/>
        <v/>
      </c>
      <c r="O3023" s="54" t="str">
        <f t="shared" si="530"/>
        <v/>
      </c>
      <c r="P3023" s="53" t="str">
        <f t="shared" si="521"/>
        <v/>
      </c>
      <c r="Q3023" s="52" t="str">
        <f t="shared" si="522"/>
        <v/>
      </c>
      <c r="R3023" s="55" t="str">
        <f t="shared" si="523"/>
        <v/>
      </c>
      <c r="S3023" s="52" t="str">
        <f t="shared" si="531"/>
        <v/>
      </c>
      <c r="T3023" s="81" t="str">
        <f t="shared" si="524"/>
        <v/>
      </c>
      <c r="U3023" s="53" t="str">
        <f>IF(S3023="","",COUNTIF($S$7:S3023,"該当２"))</f>
        <v/>
      </c>
      <c r="V3023" s="56" t="str">
        <f t="shared" si="525"/>
        <v/>
      </c>
      <c r="W3023" s="81" t="str">
        <f t="shared" si="526"/>
        <v/>
      </c>
      <c r="X3023" s="53" t="str">
        <f>IF(V3023="","",COUNTIF($V$7:V3023,"該当３"))</f>
        <v/>
      </c>
    </row>
    <row r="3024" spans="1:24">
      <c r="A3024" s="4">
        <v>2021721011</v>
      </c>
      <c r="B3024" s="237">
        <v>20</v>
      </c>
      <c r="C3024" s="238">
        <v>217</v>
      </c>
      <c r="D3024" s="239">
        <v>21</v>
      </c>
      <c r="E3024" s="238">
        <v>11</v>
      </c>
      <c r="F3024" s="7" t="s">
        <v>511</v>
      </c>
      <c r="G3024" s="7" t="s">
        <v>2686</v>
      </c>
      <c r="H3024" s="7" t="s">
        <v>2852</v>
      </c>
      <c r="I3024" s="7" t="s">
        <v>2863</v>
      </c>
      <c r="K3024" s="52" t="str">
        <f t="shared" si="527"/>
        <v/>
      </c>
      <c r="L3024" s="81" t="str">
        <f t="shared" si="528"/>
        <v/>
      </c>
      <c r="M3024" s="53" t="str">
        <f>IF(K3024="","",COUNTIF($K$7:K3024,"ﾘｽﾄ１"))</f>
        <v/>
      </c>
      <c r="N3024" s="53" t="str">
        <f t="shared" si="529"/>
        <v/>
      </c>
      <c r="O3024" s="54" t="str">
        <f t="shared" si="530"/>
        <v/>
      </c>
      <c r="P3024" s="53" t="str">
        <f t="shared" si="521"/>
        <v/>
      </c>
      <c r="Q3024" s="52" t="str">
        <f t="shared" si="522"/>
        <v/>
      </c>
      <c r="R3024" s="55" t="str">
        <f t="shared" si="523"/>
        <v/>
      </c>
      <c r="S3024" s="52" t="str">
        <f t="shared" si="531"/>
        <v/>
      </c>
      <c r="T3024" s="81" t="str">
        <f t="shared" si="524"/>
        <v/>
      </c>
      <c r="U3024" s="53" t="str">
        <f>IF(S3024="","",COUNTIF($S$7:S3024,"該当２"))</f>
        <v/>
      </c>
      <c r="V3024" s="56" t="str">
        <f t="shared" si="525"/>
        <v/>
      </c>
      <c r="W3024" s="81" t="str">
        <f t="shared" si="526"/>
        <v/>
      </c>
      <c r="X3024" s="53" t="str">
        <f>IF(V3024="","",COUNTIF($V$7:V3024,"該当３"))</f>
        <v/>
      </c>
    </row>
    <row r="3025" spans="1:24">
      <c r="A3025" s="4">
        <v>2021721014</v>
      </c>
      <c r="B3025" s="237">
        <v>20</v>
      </c>
      <c r="C3025" s="238">
        <v>217</v>
      </c>
      <c r="D3025" s="239">
        <v>21</v>
      </c>
      <c r="E3025" s="238">
        <v>14</v>
      </c>
      <c r="F3025" s="7" t="s">
        <v>511</v>
      </c>
      <c r="G3025" s="7" t="s">
        <v>2686</v>
      </c>
      <c r="H3025" s="7" t="s">
        <v>2852</v>
      </c>
      <c r="I3025" s="7" t="s">
        <v>2864</v>
      </c>
      <c r="K3025" s="52" t="str">
        <f t="shared" si="527"/>
        <v/>
      </c>
      <c r="L3025" s="81" t="str">
        <f t="shared" si="528"/>
        <v/>
      </c>
      <c r="M3025" s="53" t="str">
        <f>IF(K3025="","",COUNTIF($K$7:K3025,"ﾘｽﾄ１"))</f>
        <v/>
      </c>
      <c r="N3025" s="53" t="str">
        <f t="shared" si="529"/>
        <v/>
      </c>
      <c r="O3025" s="54" t="str">
        <f t="shared" si="530"/>
        <v/>
      </c>
      <c r="P3025" s="53" t="str">
        <f t="shared" si="521"/>
        <v/>
      </c>
      <c r="Q3025" s="52" t="str">
        <f t="shared" si="522"/>
        <v/>
      </c>
      <c r="R3025" s="55" t="str">
        <f t="shared" si="523"/>
        <v/>
      </c>
      <c r="S3025" s="52" t="str">
        <f t="shared" si="531"/>
        <v/>
      </c>
      <c r="T3025" s="81" t="str">
        <f t="shared" si="524"/>
        <v/>
      </c>
      <c r="U3025" s="53" t="str">
        <f>IF(S3025="","",COUNTIF($S$7:S3025,"該当２"))</f>
        <v/>
      </c>
      <c r="V3025" s="56" t="str">
        <f t="shared" si="525"/>
        <v/>
      </c>
      <c r="W3025" s="81" t="str">
        <f t="shared" si="526"/>
        <v/>
      </c>
      <c r="X3025" s="53" t="str">
        <f>IF(V3025="","",COUNTIF($V$7:V3025,"該当３"))</f>
        <v/>
      </c>
    </row>
    <row r="3026" spans="1:24">
      <c r="A3026" s="4">
        <v>2021721015</v>
      </c>
      <c r="B3026" s="237">
        <v>20</v>
      </c>
      <c r="C3026" s="238">
        <v>217</v>
      </c>
      <c r="D3026" s="239">
        <v>21</v>
      </c>
      <c r="E3026" s="238">
        <v>15</v>
      </c>
      <c r="F3026" s="7" t="s">
        <v>511</v>
      </c>
      <c r="G3026" s="7" t="s">
        <v>2686</v>
      </c>
      <c r="H3026" s="7" t="s">
        <v>2852</v>
      </c>
      <c r="I3026" s="7" t="s">
        <v>2865</v>
      </c>
      <c r="K3026" s="52" t="str">
        <f t="shared" si="527"/>
        <v/>
      </c>
      <c r="L3026" s="81" t="str">
        <f t="shared" si="528"/>
        <v/>
      </c>
      <c r="M3026" s="53" t="str">
        <f>IF(K3026="","",COUNTIF($K$7:K3026,"ﾘｽﾄ１"))</f>
        <v/>
      </c>
      <c r="N3026" s="53" t="str">
        <f t="shared" si="529"/>
        <v/>
      </c>
      <c r="O3026" s="54" t="str">
        <f t="shared" si="530"/>
        <v/>
      </c>
      <c r="P3026" s="53" t="str">
        <f t="shared" si="521"/>
        <v/>
      </c>
      <c r="Q3026" s="52" t="str">
        <f t="shared" si="522"/>
        <v/>
      </c>
      <c r="R3026" s="55" t="str">
        <f t="shared" si="523"/>
        <v/>
      </c>
      <c r="S3026" s="52" t="str">
        <f t="shared" si="531"/>
        <v/>
      </c>
      <c r="T3026" s="81" t="str">
        <f t="shared" si="524"/>
        <v/>
      </c>
      <c r="U3026" s="53" t="str">
        <f>IF(S3026="","",COUNTIF($S$7:S3026,"該当２"))</f>
        <v/>
      </c>
      <c r="V3026" s="56" t="str">
        <f t="shared" si="525"/>
        <v/>
      </c>
      <c r="W3026" s="81" t="str">
        <f t="shared" si="526"/>
        <v/>
      </c>
      <c r="X3026" s="53" t="str">
        <f>IF(V3026="","",COUNTIF($V$7:V3026,"該当３"))</f>
        <v/>
      </c>
    </row>
    <row r="3027" spans="1:24">
      <c r="A3027" s="4">
        <v>2021721016</v>
      </c>
      <c r="B3027" s="237">
        <v>20</v>
      </c>
      <c r="C3027" s="238">
        <v>217</v>
      </c>
      <c r="D3027" s="239">
        <v>21</v>
      </c>
      <c r="E3027" s="238">
        <v>16</v>
      </c>
      <c r="F3027" s="7" t="s">
        <v>511</v>
      </c>
      <c r="G3027" s="7" t="s">
        <v>2686</v>
      </c>
      <c r="H3027" s="7" t="s">
        <v>2852</v>
      </c>
      <c r="I3027" s="7" t="s">
        <v>2866</v>
      </c>
      <c r="K3027" s="52" t="str">
        <f t="shared" si="527"/>
        <v/>
      </c>
      <c r="L3027" s="81" t="str">
        <f t="shared" si="528"/>
        <v/>
      </c>
      <c r="M3027" s="53" t="str">
        <f>IF(K3027="","",COUNTIF($K$7:K3027,"ﾘｽﾄ１"))</f>
        <v/>
      </c>
      <c r="N3027" s="53" t="str">
        <f t="shared" si="529"/>
        <v/>
      </c>
      <c r="O3027" s="54" t="str">
        <f t="shared" si="530"/>
        <v/>
      </c>
      <c r="P3027" s="53" t="str">
        <f t="shared" si="521"/>
        <v/>
      </c>
      <c r="Q3027" s="52" t="str">
        <f t="shared" si="522"/>
        <v/>
      </c>
      <c r="R3027" s="55" t="str">
        <f t="shared" si="523"/>
        <v/>
      </c>
      <c r="S3027" s="52" t="str">
        <f t="shared" si="531"/>
        <v/>
      </c>
      <c r="T3027" s="81" t="str">
        <f t="shared" si="524"/>
        <v/>
      </c>
      <c r="U3027" s="53" t="str">
        <f>IF(S3027="","",COUNTIF($S$7:S3027,"該当２"))</f>
        <v/>
      </c>
      <c r="V3027" s="56" t="str">
        <f t="shared" si="525"/>
        <v/>
      </c>
      <c r="W3027" s="81" t="str">
        <f t="shared" si="526"/>
        <v/>
      </c>
      <c r="X3027" s="53" t="str">
        <f>IF(V3027="","",COUNTIF($V$7:V3027,"該当３"))</f>
        <v/>
      </c>
    </row>
    <row r="3028" spans="1:24">
      <c r="A3028" s="4">
        <v>2021722000</v>
      </c>
      <c r="B3028" s="237">
        <v>20</v>
      </c>
      <c r="C3028" s="238">
        <v>217</v>
      </c>
      <c r="D3028" s="239">
        <v>22</v>
      </c>
      <c r="E3028" s="238">
        <v>0</v>
      </c>
      <c r="F3028" s="7" t="s">
        <v>511</v>
      </c>
      <c r="G3028" s="7" t="s">
        <v>2686</v>
      </c>
      <c r="H3028" s="7" t="s">
        <v>2867</v>
      </c>
      <c r="K3028" s="52" t="str">
        <f t="shared" si="527"/>
        <v/>
      </c>
      <c r="L3028" s="81" t="str">
        <f t="shared" si="528"/>
        <v/>
      </c>
      <c r="M3028" s="53" t="str">
        <f>IF(K3028="","",COUNTIF($K$7:K3028,"ﾘｽﾄ１"))</f>
        <v/>
      </c>
      <c r="N3028" s="53" t="str">
        <f t="shared" si="529"/>
        <v/>
      </c>
      <c r="O3028" s="54" t="str">
        <f t="shared" si="530"/>
        <v/>
      </c>
      <c r="P3028" s="53" t="str">
        <f t="shared" si="521"/>
        <v/>
      </c>
      <c r="Q3028" s="52" t="str">
        <f t="shared" si="522"/>
        <v/>
      </c>
      <c r="R3028" s="55" t="str">
        <f t="shared" si="523"/>
        <v/>
      </c>
      <c r="S3028" s="52" t="str">
        <f t="shared" si="531"/>
        <v/>
      </c>
      <c r="T3028" s="81" t="str">
        <f t="shared" si="524"/>
        <v/>
      </c>
      <c r="U3028" s="53" t="str">
        <f>IF(S3028="","",COUNTIF($S$7:S3028,"該当２"))</f>
        <v/>
      </c>
      <c r="V3028" s="56" t="str">
        <f t="shared" si="525"/>
        <v/>
      </c>
      <c r="W3028" s="81" t="str">
        <f t="shared" si="526"/>
        <v/>
      </c>
      <c r="X3028" s="53" t="str">
        <f>IF(V3028="","",COUNTIF($V$7:V3028,"該当３"))</f>
        <v/>
      </c>
    </row>
    <row r="3029" spans="1:24">
      <c r="A3029" s="4">
        <v>2021722001</v>
      </c>
      <c r="B3029" s="237">
        <v>20</v>
      </c>
      <c r="C3029" s="238">
        <v>217</v>
      </c>
      <c r="D3029" s="239">
        <v>22</v>
      </c>
      <c r="E3029" s="238">
        <v>1</v>
      </c>
      <c r="F3029" s="7" t="s">
        <v>511</v>
      </c>
      <c r="G3029" s="7" t="s">
        <v>2686</v>
      </c>
      <c r="H3029" s="7" t="s">
        <v>2867</v>
      </c>
      <c r="I3029" s="7" t="s">
        <v>2868</v>
      </c>
      <c r="K3029" s="52" t="str">
        <f t="shared" si="527"/>
        <v/>
      </c>
      <c r="L3029" s="81" t="str">
        <f t="shared" si="528"/>
        <v/>
      </c>
      <c r="M3029" s="53" t="str">
        <f>IF(K3029="","",COUNTIF($K$7:K3029,"ﾘｽﾄ１"))</f>
        <v/>
      </c>
      <c r="N3029" s="53" t="str">
        <f t="shared" si="529"/>
        <v/>
      </c>
      <c r="O3029" s="54" t="str">
        <f t="shared" si="530"/>
        <v/>
      </c>
      <c r="P3029" s="53" t="str">
        <f t="shared" si="521"/>
        <v/>
      </c>
      <c r="Q3029" s="52" t="str">
        <f t="shared" si="522"/>
        <v/>
      </c>
      <c r="R3029" s="55" t="str">
        <f t="shared" si="523"/>
        <v/>
      </c>
      <c r="S3029" s="52" t="str">
        <f t="shared" si="531"/>
        <v/>
      </c>
      <c r="T3029" s="81" t="str">
        <f t="shared" si="524"/>
        <v/>
      </c>
      <c r="U3029" s="53" t="str">
        <f>IF(S3029="","",COUNTIF($S$7:S3029,"該当２"))</f>
        <v/>
      </c>
      <c r="V3029" s="56" t="str">
        <f t="shared" si="525"/>
        <v/>
      </c>
      <c r="W3029" s="81" t="str">
        <f t="shared" si="526"/>
        <v/>
      </c>
      <c r="X3029" s="53" t="str">
        <f>IF(V3029="","",COUNTIF($V$7:V3029,"該当３"))</f>
        <v/>
      </c>
    </row>
    <row r="3030" spans="1:24">
      <c r="A3030" s="4">
        <v>2021722002</v>
      </c>
      <c r="B3030" s="237">
        <v>20</v>
      </c>
      <c r="C3030" s="238">
        <v>217</v>
      </c>
      <c r="D3030" s="239">
        <v>22</v>
      </c>
      <c r="E3030" s="238">
        <v>2</v>
      </c>
      <c r="F3030" s="7" t="s">
        <v>511</v>
      </c>
      <c r="G3030" s="7" t="s">
        <v>2686</v>
      </c>
      <c r="H3030" s="7" t="s">
        <v>2867</v>
      </c>
      <c r="I3030" s="7" t="s">
        <v>1015</v>
      </c>
      <c r="K3030" s="52" t="str">
        <f t="shared" si="527"/>
        <v/>
      </c>
      <c r="L3030" s="81" t="str">
        <f t="shared" si="528"/>
        <v/>
      </c>
      <c r="M3030" s="53" t="str">
        <f>IF(K3030="","",COUNTIF($K$7:K3030,"ﾘｽﾄ１"))</f>
        <v/>
      </c>
      <c r="N3030" s="53" t="str">
        <f t="shared" si="529"/>
        <v/>
      </c>
      <c r="O3030" s="54" t="str">
        <f t="shared" si="530"/>
        <v/>
      </c>
      <c r="P3030" s="53" t="str">
        <f t="shared" si="521"/>
        <v/>
      </c>
      <c r="Q3030" s="52" t="str">
        <f t="shared" si="522"/>
        <v/>
      </c>
      <c r="R3030" s="55" t="str">
        <f t="shared" si="523"/>
        <v/>
      </c>
      <c r="S3030" s="52" t="str">
        <f t="shared" si="531"/>
        <v/>
      </c>
      <c r="T3030" s="81" t="str">
        <f t="shared" si="524"/>
        <v/>
      </c>
      <c r="U3030" s="53" t="str">
        <f>IF(S3030="","",COUNTIF($S$7:S3030,"該当２"))</f>
        <v/>
      </c>
      <c r="V3030" s="56" t="str">
        <f t="shared" si="525"/>
        <v/>
      </c>
      <c r="W3030" s="81" t="str">
        <f t="shared" si="526"/>
        <v/>
      </c>
      <c r="X3030" s="53" t="str">
        <f>IF(V3030="","",COUNTIF($V$7:V3030,"該当３"))</f>
        <v/>
      </c>
    </row>
    <row r="3031" spans="1:24">
      <c r="A3031" s="4">
        <v>2021722003</v>
      </c>
      <c r="B3031" s="237">
        <v>20</v>
      </c>
      <c r="C3031" s="238">
        <v>217</v>
      </c>
      <c r="D3031" s="239">
        <v>22</v>
      </c>
      <c r="E3031" s="238">
        <v>3</v>
      </c>
      <c r="F3031" s="7" t="s">
        <v>511</v>
      </c>
      <c r="G3031" s="7" t="s">
        <v>2686</v>
      </c>
      <c r="H3031" s="7" t="s">
        <v>2867</v>
      </c>
      <c r="I3031" s="7" t="s">
        <v>2869</v>
      </c>
      <c r="K3031" s="52" t="str">
        <f t="shared" si="527"/>
        <v/>
      </c>
      <c r="L3031" s="81" t="str">
        <f t="shared" si="528"/>
        <v/>
      </c>
      <c r="M3031" s="53" t="str">
        <f>IF(K3031="","",COUNTIF($K$7:K3031,"ﾘｽﾄ１"))</f>
        <v/>
      </c>
      <c r="N3031" s="53" t="str">
        <f t="shared" si="529"/>
        <v/>
      </c>
      <c r="O3031" s="54" t="str">
        <f t="shared" si="530"/>
        <v/>
      </c>
      <c r="P3031" s="53" t="str">
        <f t="shared" si="521"/>
        <v/>
      </c>
      <c r="Q3031" s="52" t="str">
        <f t="shared" si="522"/>
        <v/>
      </c>
      <c r="R3031" s="55" t="str">
        <f t="shared" si="523"/>
        <v/>
      </c>
      <c r="S3031" s="52" t="str">
        <f t="shared" si="531"/>
        <v/>
      </c>
      <c r="T3031" s="81" t="str">
        <f t="shared" si="524"/>
        <v/>
      </c>
      <c r="U3031" s="53" t="str">
        <f>IF(S3031="","",COUNTIF($S$7:S3031,"該当２"))</f>
        <v/>
      </c>
      <c r="V3031" s="56" t="str">
        <f t="shared" si="525"/>
        <v/>
      </c>
      <c r="W3031" s="81" t="str">
        <f t="shared" si="526"/>
        <v/>
      </c>
      <c r="X3031" s="53" t="str">
        <f>IF(V3031="","",COUNTIF($V$7:V3031,"該当３"))</f>
        <v/>
      </c>
    </row>
    <row r="3032" spans="1:24">
      <c r="A3032" s="4">
        <v>2021722004</v>
      </c>
      <c r="B3032" s="237">
        <v>20</v>
      </c>
      <c r="C3032" s="238">
        <v>217</v>
      </c>
      <c r="D3032" s="239">
        <v>22</v>
      </c>
      <c r="E3032" s="238">
        <v>4</v>
      </c>
      <c r="F3032" s="7" t="s">
        <v>511</v>
      </c>
      <c r="G3032" s="7" t="s">
        <v>2686</v>
      </c>
      <c r="H3032" s="7" t="s">
        <v>2867</v>
      </c>
      <c r="I3032" s="7" t="s">
        <v>1292</v>
      </c>
      <c r="K3032" s="52" t="str">
        <f t="shared" si="527"/>
        <v/>
      </c>
      <c r="L3032" s="81" t="str">
        <f t="shared" si="528"/>
        <v/>
      </c>
      <c r="M3032" s="53" t="str">
        <f>IF(K3032="","",COUNTIF($K$7:K3032,"ﾘｽﾄ１"))</f>
        <v/>
      </c>
      <c r="N3032" s="53" t="str">
        <f t="shared" si="529"/>
        <v/>
      </c>
      <c r="O3032" s="54" t="str">
        <f t="shared" si="530"/>
        <v/>
      </c>
      <c r="P3032" s="53" t="str">
        <f t="shared" si="521"/>
        <v/>
      </c>
      <c r="Q3032" s="52" t="str">
        <f t="shared" si="522"/>
        <v/>
      </c>
      <c r="R3032" s="55" t="str">
        <f t="shared" si="523"/>
        <v/>
      </c>
      <c r="S3032" s="52" t="str">
        <f t="shared" si="531"/>
        <v/>
      </c>
      <c r="T3032" s="81" t="str">
        <f t="shared" si="524"/>
        <v/>
      </c>
      <c r="U3032" s="53" t="str">
        <f>IF(S3032="","",COUNTIF($S$7:S3032,"該当２"))</f>
        <v/>
      </c>
      <c r="V3032" s="56" t="str">
        <f t="shared" si="525"/>
        <v/>
      </c>
      <c r="W3032" s="81" t="str">
        <f t="shared" si="526"/>
        <v/>
      </c>
      <c r="X3032" s="53" t="str">
        <f>IF(V3032="","",COUNTIF($V$7:V3032,"該当３"))</f>
        <v/>
      </c>
    </row>
    <row r="3033" spans="1:24">
      <c r="A3033" s="4">
        <v>2021722005</v>
      </c>
      <c r="B3033" s="237">
        <v>20</v>
      </c>
      <c r="C3033" s="238">
        <v>217</v>
      </c>
      <c r="D3033" s="239">
        <v>22</v>
      </c>
      <c r="E3033" s="238">
        <v>5</v>
      </c>
      <c r="F3033" s="7" t="s">
        <v>511</v>
      </c>
      <c r="G3033" s="7" t="s">
        <v>2686</v>
      </c>
      <c r="H3033" s="7" t="s">
        <v>2867</v>
      </c>
      <c r="I3033" s="7" t="s">
        <v>331</v>
      </c>
      <c r="K3033" s="52" t="str">
        <f t="shared" si="527"/>
        <v/>
      </c>
      <c r="L3033" s="81" t="str">
        <f t="shared" si="528"/>
        <v/>
      </c>
      <c r="M3033" s="53" t="str">
        <f>IF(K3033="","",COUNTIF($K$7:K3033,"ﾘｽﾄ１"))</f>
        <v/>
      </c>
      <c r="N3033" s="53" t="str">
        <f t="shared" si="529"/>
        <v/>
      </c>
      <c r="O3033" s="54" t="str">
        <f t="shared" si="530"/>
        <v/>
      </c>
      <c r="P3033" s="53" t="str">
        <f t="shared" si="521"/>
        <v/>
      </c>
      <c r="Q3033" s="52" t="str">
        <f t="shared" si="522"/>
        <v/>
      </c>
      <c r="R3033" s="55" t="str">
        <f t="shared" si="523"/>
        <v/>
      </c>
      <c r="S3033" s="52" t="str">
        <f t="shared" si="531"/>
        <v/>
      </c>
      <c r="T3033" s="81" t="str">
        <f t="shared" si="524"/>
        <v/>
      </c>
      <c r="U3033" s="53" t="str">
        <f>IF(S3033="","",COUNTIF($S$7:S3033,"該当２"))</f>
        <v/>
      </c>
      <c r="V3033" s="56" t="str">
        <f t="shared" si="525"/>
        <v/>
      </c>
      <c r="W3033" s="81" t="str">
        <f t="shared" si="526"/>
        <v/>
      </c>
      <c r="X3033" s="53" t="str">
        <f>IF(V3033="","",COUNTIF($V$7:V3033,"該当３"))</f>
        <v/>
      </c>
    </row>
    <row r="3034" spans="1:24">
      <c r="A3034" s="4">
        <v>2021722006</v>
      </c>
      <c r="B3034" s="237">
        <v>20</v>
      </c>
      <c r="C3034" s="238">
        <v>217</v>
      </c>
      <c r="D3034" s="239">
        <v>22</v>
      </c>
      <c r="E3034" s="238">
        <v>6</v>
      </c>
      <c r="F3034" s="7" t="s">
        <v>511</v>
      </c>
      <c r="G3034" s="7" t="s">
        <v>2686</v>
      </c>
      <c r="H3034" s="7" t="s">
        <v>2867</v>
      </c>
      <c r="I3034" s="7" t="s">
        <v>373</v>
      </c>
      <c r="K3034" s="52" t="str">
        <f t="shared" si="527"/>
        <v/>
      </c>
      <c r="L3034" s="81" t="str">
        <f t="shared" si="528"/>
        <v/>
      </c>
      <c r="M3034" s="53" t="str">
        <f>IF(K3034="","",COUNTIF($K$7:K3034,"ﾘｽﾄ１"))</f>
        <v/>
      </c>
      <c r="N3034" s="53" t="str">
        <f t="shared" si="529"/>
        <v/>
      </c>
      <c r="O3034" s="54" t="str">
        <f t="shared" si="530"/>
        <v/>
      </c>
      <c r="P3034" s="53" t="str">
        <f t="shared" si="521"/>
        <v/>
      </c>
      <c r="Q3034" s="52" t="str">
        <f t="shared" si="522"/>
        <v/>
      </c>
      <c r="R3034" s="55" t="str">
        <f t="shared" si="523"/>
        <v/>
      </c>
      <c r="S3034" s="52" t="str">
        <f t="shared" si="531"/>
        <v/>
      </c>
      <c r="T3034" s="81" t="str">
        <f t="shared" si="524"/>
        <v/>
      </c>
      <c r="U3034" s="53" t="str">
        <f>IF(S3034="","",COUNTIF($S$7:S3034,"該当２"))</f>
        <v/>
      </c>
      <c r="V3034" s="56" t="str">
        <f t="shared" si="525"/>
        <v/>
      </c>
      <c r="W3034" s="81" t="str">
        <f t="shared" si="526"/>
        <v/>
      </c>
      <c r="X3034" s="53" t="str">
        <f>IF(V3034="","",COUNTIF($V$7:V3034,"該当３"))</f>
        <v/>
      </c>
    </row>
    <row r="3035" spans="1:24">
      <c r="A3035" s="4">
        <v>2021722007</v>
      </c>
      <c r="B3035" s="237">
        <v>20</v>
      </c>
      <c r="C3035" s="238">
        <v>217</v>
      </c>
      <c r="D3035" s="239">
        <v>22</v>
      </c>
      <c r="E3035" s="238">
        <v>7</v>
      </c>
      <c r="F3035" s="7" t="s">
        <v>511</v>
      </c>
      <c r="G3035" s="7" t="s">
        <v>2686</v>
      </c>
      <c r="H3035" s="7" t="s">
        <v>2867</v>
      </c>
      <c r="I3035" s="7" t="s">
        <v>2870</v>
      </c>
      <c r="K3035" s="52" t="str">
        <f t="shared" si="527"/>
        <v/>
      </c>
      <c r="L3035" s="81" t="str">
        <f t="shared" si="528"/>
        <v/>
      </c>
      <c r="M3035" s="53" t="str">
        <f>IF(K3035="","",COUNTIF($K$7:K3035,"ﾘｽﾄ１"))</f>
        <v/>
      </c>
      <c r="N3035" s="53" t="str">
        <f t="shared" si="529"/>
        <v/>
      </c>
      <c r="O3035" s="54" t="str">
        <f t="shared" si="530"/>
        <v/>
      </c>
      <c r="P3035" s="53" t="str">
        <f t="shared" si="521"/>
        <v/>
      </c>
      <c r="Q3035" s="52" t="str">
        <f t="shared" si="522"/>
        <v/>
      </c>
      <c r="R3035" s="55" t="str">
        <f t="shared" si="523"/>
        <v/>
      </c>
      <c r="S3035" s="52" t="str">
        <f t="shared" si="531"/>
        <v/>
      </c>
      <c r="T3035" s="81" t="str">
        <f t="shared" si="524"/>
        <v/>
      </c>
      <c r="U3035" s="53" t="str">
        <f>IF(S3035="","",COUNTIF($S$7:S3035,"該当２"))</f>
        <v/>
      </c>
      <c r="V3035" s="56" t="str">
        <f t="shared" si="525"/>
        <v/>
      </c>
      <c r="W3035" s="81" t="str">
        <f t="shared" si="526"/>
        <v/>
      </c>
      <c r="X3035" s="53" t="str">
        <f>IF(V3035="","",COUNTIF($V$7:V3035,"該当３"))</f>
        <v/>
      </c>
    </row>
    <row r="3036" spans="1:24">
      <c r="A3036" s="4">
        <v>2021722008</v>
      </c>
      <c r="B3036" s="237">
        <v>20</v>
      </c>
      <c r="C3036" s="238">
        <v>217</v>
      </c>
      <c r="D3036" s="239">
        <v>22</v>
      </c>
      <c r="E3036" s="238">
        <v>8</v>
      </c>
      <c r="F3036" s="7" t="s">
        <v>511</v>
      </c>
      <c r="G3036" s="7" t="s">
        <v>2686</v>
      </c>
      <c r="H3036" s="7" t="s">
        <v>2867</v>
      </c>
      <c r="I3036" s="7" t="s">
        <v>2871</v>
      </c>
      <c r="K3036" s="52" t="str">
        <f t="shared" si="527"/>
        <v/>
      </c>
      <c r="L3036" s="81" t="str">
        <f t="shared" si="528"/>
        <v/>
      </c>
      <c r="M3036" s="53" t="str">
        <f>IF(K3036="","",COUNTIF($K$7:K3036,"ﾘｽﾄ１"))</f>
        <v/>
      </c>
      <c r="N3036" s="53" t="str">
        <f t="shared" si="529"/>
        <v/>
      </c>
      <c r="O3036" s="54" t="str">
        <f t="shared" si="530"/>
        <v/>
      </c>
      <c r="P3036" s="53" t="str">
        <f t="shared" si="521"/>
        <v/>
      </c>
      <c r="Q3036" s="52" t="str">
        <f t="shared" si="522"/>
        <v/>
      </c>
      <c r="R3036" s="55" t="str">
        <f t="shared" si="523"/>
        <v/>
      </c>
      <c r="S3036" s="52" t="str">
        <f t="shared" si="531"/>
        <v/>
      </c>
      <c r="T3036" s="81" t="str">
        <f t="shared" si="524"/>
        <v/>
      </c>
      <c r="U3036" s="53" t="str">
        <f>IF(S3036="","",COUNTIF($S$7:S3036,"該当２"))</f>
        <v/>
      </c>
      <c r="V3036" s="56" t="str">
        <f t="shared" si="525"/>
        <v/>
      </c>
      <c r="W3036" s="81" t="str">
        <f t="shared" si="526"/>
        <v/>
      </c>
      <c r="X3036" s="53" t="str">
        <f>IF(V3036="","",COUNTIF($V$7:V3036,"該当３"))</f>
        <v/>
      </c>
    </row>
    <row r="3037" spans="1:24">
      <c r="A3037" s="4">
        <v>2021722009</v>
      </c>
      <c r="B3037" s="237">
        <v>20</v>
      </c>
      <c r="C3037" s="238">
        <v>217</v>
      </c>
      <c r="D3037" s="239">
        <v>22</v>
      </c>
      <c r="E3037" s="238">
        <v>9</v>
      </c>
      <c r="F3037" s="7" t="s">
        <v>511</v>
      </c>
      <c r="G3037" s="7" t="s">
        <v>2686</v>
      </c>
      <c r="H3037" s="7" t="s">
        <v>2867</v>
      </c>
      <c r="I3037" s="7" t="s">
        <v>1550</v>
      </c>
      <c r="K3037" s="52" t="str">
        <f t="shared" si="527"/>
        <v/>
      </c>
      <c r="L3037" s="81" t="str">
        <f t="shared" si="528"/>
        <v/>
      </c>
      <c r="M3037" s="53" t="str">
        <f>IF(K3037="","",COUNTIF($K$7:K3037,"ﾘｽﾄ１"))</f>
        <v/>
      </c>
      <c r="N3037" s="53" t="str">
        <f t="shared" si="529"/>
        <v/>
      </c>
      <c r="O3037" s="54" t="str">
        <f t="shared" si="530"/>
        <v/>
      </c>
      <c r="P3037" s="53" t="str">
        <f t="shared" si="521"/>
        <v/>
      </c>
      <c r="Q3037" s="52" t="str">
        <f t="shared" si="522"/>
        <v/>
      </c>
      <c r="R3037" s="55" t="str">
        <f t="shared" si="523"/>
        <v/>
      </c>
      <c r="S3037" s="52" t="str">
        <f t="shared" si="531"/>
        <v/>
      </c>
      <c r="T3037" s="81" t="str">
        <f t="shared" si="524"/>
        <v/>
      </c>
      <c r="U3037" s="53" t="str">
        <f>IF(S3037="","",COUNTIF($S$7:S3037,"該当２"))</f>
        <v/>
      </c>
      <c r="V3037" s="56" t="str">
        <f t="shared" si="525"/>
        <v/>
      </c>
      <c r="W3037" s="81" t="str">
        <f t="shared" si="526"/>
        <v/>
      </c>
      <c r="X3037" s="53" t="str">
        <f>IF(V3037="","",COUNTIF($V$7:V3037,"該当３"))</f>
        <v/>
      </c>
    </row>
    <row r="3038" spans="1:24">
      <c r="A3038" s="4">
        <v>2021722010</v>
      </c>
      <c r="B3038" s="237">
        <v>20</v>
      </c>
      <c r="C3038" s="238">
        <v>217</v>
      </c>
      <c r="D3038" s="239">
        <v>22</v>
      </c>
      <c r="E3038" s="238">
        <v>10</v>
      </c>
      <c r="F3038" s="7" t="s">
        <v>511</v>
      </c>
      <c r="G3038" s="7" t="s">
        <v>2686</v>
      </c>
      <c r="H3038" s="7" t="s">
        <v>2867</v>
      </c>
      <c r="I3038" s="7" t="s">
        <v>2872</v>
      </c>
      <c r="K3038" s="52" t="str">
        <f t="shared" si="527"/>
        <v/>
      </c>
      <c r="L3038" s="81" t="str">
        <f t="shared" si="528"/>
        <v/>
      </c>
      <c r="M3038" s="53" t="str">
        <f>IF(K3038="","",COUNTIF($K$7:K3038,"ﾘｽﾄ１"))</f>
        <v/>
      </c>
      <c r="N3038" s="53" t="str">
        <f t="shared" si="529"/>
        <v/>
      </c>
      <c r="O3038" s="54" t="str">
        <f t="shared" si="530"/>
        <v/>
      </c>
      <c r="P3038" s="53" t="str">
        <f t="shared" si="521"/>
        <v/>
      </c>
      <c r="Q3038" s="52" t="str">
        <f t="shared" si="522"/>
        <v/>
      </c>
      <c r="R3038" s="55" t="str">
        <f t="shared" si="523"/>
        <v/>
      </c>
      <c r="S3038" s="52" t="str">
        <f t="shared" si="531"/>
        <v/>
      </c>
      <c r="T3038" s="81" t="str">
        <f t="shared" si="524"/>
        <v/>
      </c>
      <c r="U3038" s="53" t="str">
        <f>IF(S3038="","",COUNTIF($S$7:S3038,"該当２"))</f>
        <v/>
      </c>
      <c r="V3038" s="56" t="str">
        <f t="shared" si="525"/>
        <v/>
      </c>
      <c r="W3038" s="81" t="str">
        <f t="shared" si="526"/>
        <v/>
      </c>
      <c r="X3038" s="53" t="str">
        <f>IF(V3038="","",COUNTIF($V$7:V3038,"該当３"))</f>
        <v/>
      </c>
    </row>
    <row r="3039" spans="1:24">
      <c r="A3039" s="4">
        <v>2021722011</v>
      </c>
      <c r="B3039" s="237">
        <v>20</v>
      </c>
      <c r="C3039" s="238">
        <v>217</v>
      </c>
      <c r="D3039" s="239">
        <v>22</v>
      </c>
      <c r="E3039" s="238">
        <v>11</v>
      </c>
      <c r="F3039" s="7" t="s">
        <v>511</v>
      </c>
      <c r="G3039" s="7" t="s">
        <v>2686</v>
      </c>
      <c r="H3039" s="7" t="s">
        <v>2867</v>
      </c>
      <c r="I3039" s="7" t="s">
        <v>1113</v>
      </c>
      <c r="K3039" s="52" t="str">
        <f t="shared" si="527"/>
        <v/>
      </c>
      <c r="L3039" s="81" t="str">
        <f t="shared" si="528"/>
        <v/>
      </c>
      <c r="M3039" s="53" t="str">
        <f>IF(K3039="","",COUNTIF($K$7:K3039,"ﾘｽﾄ１"))</f>
        <v/>
      </c>
      <c r="N3039" s="53" t="str">
        <f t="shared" si="529"/>
        <v/>
      </c>
      <c r="O3039" s="54" t="str">
        <f t="shared" si="530"/>
        <v/>
      </c>
      <c r="P3039" s="53" t="str">
        <f t="shared" si="521"/>
        <v/>
      </c>
      <c r="Q3039" s="52" t="str">
        <f t="shared" si="522"/>
        <v/>
      </c>
      <c r="R3039" s="55" t="str">
        <f t="shared" si="523"/>
        <v/>
      </c>
      <c r="S3039" s="52" t="str">
        <f t="shared" si="531"/>
        <v/>
      </c>
      <c r="T3039" s="81" t="str">
        <f t="shared" si="524"/>
        <v/>
      </c>
      <c r="U3039" s="53" t="str">
        <f>IF(S3039="","",COUNTIF($S$7:S3039,"該当２"))</f>
        <v/>
      </c>
      <c r="V3039" s="56" t="str">
        <f t="shared" si="525"/>
        <v/>
      </c>
      <c r="W3039" s="81" t="str">
        <f t="shared" si="526"/>
        <v/>
      </c>
      <c r="X3039" s="53" t="str">
        <f>IF(V3039="","",COUNTIF($V$7:V3039,"該当３"))</f>
        <v/>
      </c>
    </row>
    <row r="3040" spans="1:24">
      <c r="A3040" s="4">
        <v>2021722012</v>
      </c>
      <c r="B3040" s="237">
        <v>20</v>
      </c>
      <c r="C3040" s="238">
        <v>217</v>
      </c>
      <c r="D3040" s="239">
        <v>22</v>
      </c>
      <c r="E3040" s="238">
        <v>12</v>
      </c>
      <c r="F3040" s="7" t="s">
        <v>511</v>
      </c>
      <c r="G3040" s="7" t="s">
        <v>2686</v>
      </c>
      <c r="H3040" s="7" t="s">
        <v>2867</v>
      </c>
      <c r="I3040" s="7" t="s">
        <v>2873</v>
      </c>
      <c r="K3040" s="52" t="str">
        <f t="shared" si="527"/>
        <v/>
      </c>
      <c r="L3040" s="81" t="str">
        <f t="shared" si="528"/>
        <v/>
      </c>
      <c r="M3040" s="53" t="str">
        <f>IF(K3040="","",COUNTIF($K$7:K3040,"ﾘｽﾄ１"))</f>
        <v/>
      </c>
      <c r="N3040" s="53" t="str">
        <f t="shared" si="529"/>
        <v/>
      </c>
      <c r="O3040" s="54" t="str">
        <f t="shared" si="530"/>
        <v/>
      </c>
      <c r="P3040" s="53" t="str">
        <f t="shared" si="521"/>
        <v/>
      </c>
      <c r="Q3040" s="52" t="str">
        <f t="shared" si="522"/>
        <v/>
      </c>
      <c r="R3040" s="55" t="str">
        <f t="shared" si="523"/>
        <v/>
      </c>
      <c r="S3040" s="52" t="str">
        <f t="shared" si="531"/>
        <v/>
      </c>
      <c r="T3040" s="81" t="str">
        <f t="shared" si="524"/>
        <v/>
      </c>
      <c r="U3040" s="53" t="str">
        <f>IF(S3040="","",COUNTIF($S$7:S3040,"該当２"))</f>
        <v/>
      </c>
      <c r="V3040" s="56" t="str">
        <f t="shared" si="525"/>
        <v/>
      </c>
      <c r="W3040" s="81" t="str">
        <f t="shared" si="526"/>
        <v/>
      </c>
      <c r="X3040" s="53" t="str">
        <f>IF(V3040="","",COUNTIF($V$7:V3040,"該当３"))</f>
        <v/>
      </c>
    </row>
    <row r="3041" spans="1:24">
      <c r="A3041" s="4">
        <v>2021722013</v>
      </c>
      <c r="B3041" s="237">
        <v>20</v>
      </c>
      <c r="C3041" s="238">
        <v>217</v>
      </c>
      <c r="D3041" s="239">
        <v>22</v>
      </c>
      <c r="E3041" s="238">
        <v>13</v>
      </c>
      <c r="F3041" s="7" t="s">
        <v>511</v>
      </c>
      <c r="G3041" s="7" t="s">
        <v>2686</v>
      </c>
      <c r="H3041" s="7" t="s">
        <v>2867</v>
      </c>
      <c r="I3041" s="7" t="s">
        <v>2874</v>
      </c>
      <c r="K3041" s="52" t="str">
        <f t="shared" si="527"/>
        <v/>
      </c>
      <c r="L3041" s="81" t="str">
        <f t="shared" si="528"/>
        <v/>
      </c>
      <c r="M3041" s="53" t="str">
        <f>IF(K3041="","",COUNTIF($K$7:K3041,"ﾘｽﾄ１"))</f>
        <v/>
      </c>
      <c r="N3041" s="53" t="str">
        <f t="shared" si="529"/>
        <v/>
      </c>
      <c r="O3041" s="54" t="str">
        <f t="shared" si="530"/>
        <v/>
      </c>
      <c r="P3041" s="53" t="str">
        <f t="shared" si="521"/>
        <v/>
      </c>
      <c r="Q3041" s="52" t="str">
        <f t="shared" si="522"/>
        <v/>
      </c>
      <c r="R3041" s="55" t="str">
        <f t="shared" si="523"/>
        <v/>
      </c>
      <c r="S3041" s="52" t="str">
        <f t="shared" si="531"/>
        <v/>
      </c>
      <c r="T3041" s="81" t="str">
        <f t="shared" si="524"/>
        <v/>
      </c>
      <c r="U3041" s="53" t="str">
        <f>IF(S3041="","",COUNTIF($S$7:S3041,"該当２"))</f>
        <v/>
      </c>
      <c r="V3041" s="56" t="str">
        <f t="shared" si="525"/>
        <v/>
      </c>
      <c r="W3041" s="81" t="str">
        <f t="shared" si="526"/>
        <v/>
      </c>
      <c r="X3041" s="53" t="str">
        <f>IF(V3041="","",COUNTIF($V$7:V3041,"該当３"))</f>
        <v/>
      </c>
    </row>
    <row r="3042" spans="1:24">
      <c r="A3042" s="4">
        <v>2021722014</v>
      </c>
      <c r="B3042" s="237">
        <v>20</v>
      </c>
      <c r="C3042" s="238">
        <v>217</v>
      </c>
      <c r="D3042" s="239">
        <v>22</v>
      </c>
      <c r="E3042" s="238">
        <v>14</v>
      </c>
      <c r="F3042" s="7" t="s">
        <v>511</v>
      </c>
      <c r="G3042" s="7" t="s">
        <v>2686</v>
      </c>
      <c r="H3042" s="7" t="s">
        <v>2867</v>
      </c>
      <c r="I3042" s="7" t="s">
        <v>459</v>
      </c>
      <c r="K3042" s="52" t="str">
        <f t="shared" si="527"/>
        <v/>
      </c>
      <c r="L3042" s="81" t="str">
        <f t="shared" si="528"/>
        <v/>
      </c>
      <c r="M3042" s="53" t="str">
        <f>IF(K3042="","",COUNTIF($K$7:K3042,"ﾘｽﾄ１"))</f>
        <v/>
      </c>
      <c r="N3042" s="53" t="str">
        <f t="shared" si="529"/>
        <v/>
      </c>
      <c r="O3042" s="54" t="str">
        <f t="shared" si="530"/>
        <v/>
      </c>
      <c r="P3042" s="53" t="str">
        <f t="shared" si="521"/>
        <v/>
      </c>
      <c r="Q3042" s="52" t="str">
        <f t="shared" si="522"/>
        <v/>
      </c>
      <c r="R3042" s="55" t="str">
        <f t="shared" si="523"/>
        <v/>
      </c>
      <c r="S3042" s="52" t="str">
        <f t="shared" si="531"/>
        <v/>
      </c>
      <c r="T3042" s="81" t="str">
        <f t="shared" si="524"/>
        <v/>
      </c>
      <c r="U3042" s="53" t="str">
        <f>IF(S3042="","",COUNTIF($S$7:S3042,"該当２"))</f>
        <v/>
      </c>
      <c r="V3042" s="56" t="str">
        <f t="shared" si="525"/>
        <v/>
      </c>
      <c r="W3042" s="81" t="str">
        <f t="shared" si="526"/>
        <v/>
      </c>
      <c r="X3042" s="53" t="str">
        <f>IF(V3042="","",COUNTIF($V$7:V3042,"該当３"))</f>
        <v/>
      </c>
    </row>
    <row r="3043" spans="1:24">
      <c r="A3043" s="4">
        <v>2021722015</v>
      </c>
      <c r="B3043" s="237">
        <v>20</v>
      </c>
      <c r="C3043" s="238">
        <v>217</v>
      </c>
      <c r="D3043" s="239">
        <v>22</v>
      </c>
      <c r="E3043" s="238">
        <v>15</v>
      </c>
      <c r="F3043" s="7" t="s">
        <v>511</v>
      </c>
      <c r="G3043" s="7" t="s">
        <v>2686</v>
      </c>
      <c r="H3043" s="7" t="s">
        <v>2867</v>
      </c>
      <c r="I3043" s="7" t="s">
        <v>2875</v>
      </c>
      <c r="K3043" s="52" t="str">
        <f t="shared" si="527"/>
        <v/>
      </c>
      <c r="L3043" s="81" t="str">
        <f t="shared" si="528"/>
        <v/>
      </c>
      <c r="M3043" s="53" t="str">
        <f>IF(K3043="","",COUNTIF($K$7:K3043,"ﾘｽﾄ１"))</f>
        <v/>
      </c>
      <c r="N3043" s="53" t="str">
        <f t="shared" si="529"/>
        <v/>
      </c>
      <c r="O3043" s="54" t="str">
        <f t="shared" si="530"/>
        <v/>
      </c>
      <c r="P3043" s="53" t="str">
        <f t="shared" si="521"/>
        <v/>
      </c>
      <c r="Q3043" s="52" t="str">
        <f t="shared" si="522"/>
        <v/>
      </c>
      <c r="R3043" s="55" t="str">
        <f t="shared" si="523"/>
        <v/>
      </c>
      <c r="S3043" s="52" t="str">
        <f t="shared" si="531"/>
        <v/>
      </c>
      <c r="T3043" s="81" t="str">
        <f t="shared" si="524"/>
        <v/>
      </c>
      <c r="U3043" s="53" t="str">
        <f>IF(S3043="","",COUNTIF($S$7:S3043,"該当２"))</f>
        <v/>
      </c>
      <c r="V3043" s="56" t="str">
        <f t="shared" si="525"/>
        <v/>
      </c>
      <c r="W3043" s="81" t="str">
        <f t="shared" si="526"/>
        <v/>
      </c>
      <c r="X3043" s="53" t="str">
        <f>IF(V3043="","",COUNTIF($V$7:V3043,"該当３"))</f>
        <v/>
      </c>
    </row>
    <row r="3044" spans="1:24">
      <c r="A3044" s="4">
        <v>2021722016</v>
      </c>
      <c r="B3044" s="237">
        <v>20</v>
      </c>
      <c r="C3044" s="238">
        <v>217</v>
      </c>
      <c r="D3044" s="239">
        <v>22</v>
      </c>
      <c r="E3044" s="238">
        <v>16</v>
      </c>
      <c r="F3044" s="7" t="s">
        <v>511</v>
      </c>
      <c r="G3044" s="7" t="s">
        <v>2686</v>
      </c>
      <c r="H3044" s="7" t="s">
        <v>2867</v>
      </c>
      <c r="I3044" s="7" t="s">
        <v>2876</v>
      </c>
      <c r="K3044" s="52" t="str">
        <f t="shared" si="527"/>
        <v/>
      </c>
      <c r="L3044" s="81" t="str">
        <f t="shared" si="528"/>
        <v/>
      </c>
      <c r="M3044" s="53" t="str">
        <f>IF(K3044="","",COUNTIF($K$7:K3044,"ﾘｽﾄ１"))</f>
        <v/>
      </c>
      <c r="N3044" s="53" t="str">
        <f t="shared" si="529"/>
        <v/>
      </c>
      <c r="O3044" s="54" t="str">
        <f t="shared" si="530"/>
        <v/>
      </c>
      <c r="P3044" s="53" t="str">
        <f t="shared" si="521"/>
        <v/>
      </c>
      <c r="Q3044" s="52" t="str">
        <f t="shared" si="522"/>
        <v/>
      </c>
      <c r="R3044" s="55" t="str">
        <f t="shared" si="523"/>
        <v/>
      </c>
      <c r="S3044" s="52" t="str">
        <f t="shared" si="531"/>
        <v/>
      </c>
      <c r="T3044" s="81" t="str">
        <f t="shared" si="524"/>
        <v/>
      </c>
      <c r="U3044" s="53" t="str">
        <f>IF(S3044="","",COUNTIF($S$7:S3044,"該当２"))</f>
        <v/>
      </c>
      <c r="V3044" s="56" t="str">
        <f t="shared" si="525"/>
        <v/>
      </c>
      <c r="W3044" s="81" t="str">
        <f t="shared" si="526"/>
        <v/>
      </c>
      <c r="X3044" s="53" t="str">
        <f>IF(V3044="","",COUNTIF($V$7:V3044,"該当３"))</f>
        <v/>
      </c>
    </row>
    <row r="3045" spans="1:24">
      <c r="A3045" s="4">
        <v>2021722017</v>
      </c>
      <c r="B3045" s="237">
        <v>20</v>
      </c>
      <c r="C3045" s="238">
        <v>217</v>
      </c>
      <c r="D3045" s="239">
        <v>22</v>
      </c>
      <c r="E3045" s="238">
        <v>17</v>
      </c>
      <c r="F3045" s="7" t="s">
        <v>511</v>
      </c>
      <c r="G3045" s="7" t="s">
        <v>2686</v>
      </c>
      <c r="H3045" s="7" t="s">
        <v>2867</v>
      </c>
      <c r="I3045" s="7" t="s">
        <v>2877</v>
      </c>
      <c r="K3045" s="52" t="str">
        <f t="shared" si="527"/>
        <v/>
      </c>
      <c r="L3045" s="81" t="str">
        <f t="shared" si="528"/>
        <v/>
      </c>
      <c r="M3045" s="53" t="str">
        <f>IF(K3045="","",COUNTIF($K$7:K3045,"ﾘｽﾄ１"))</f>
        <v/>
      </c>
      <c r="N3045" s="53" t="str">
        <f t="shared" si="529"/>
        <v/>
      </c>
      <c r="O3045" s="54" t="str">
        <f t="shared" si="530"/>
        <v/>
      </c>
      <c r="P3045" s="53" t="str">
        <f t="shared" si="521"/>
        <v/>
      </c>
      <c r="Q3045" s="52" t="str">
        <f t="shared" si="522"/>
        <v/>
      </c>
      <c r="R3045" s="55" t="str">
        <f t="shared" si="523"/>
        <v/>
      </c>
      <c r="S3045" s="52" t="str">
        <f t="shared" si="531"/>
        <v/>
      </c>
      <c r="T3045" s="81" t="str">
        <f t="shared" si="524"/>
        <v/>
      </c>
      <c r="U3045" s="53" t="str">
        <f>IF(S3045="","",COUNTIF($S$7:S3045,"該当２"))</f>
        <v/>
      </c>
      <c r="V3045" s="56" t="str">
        <f t="shared" si="525"/>
        <v/>
      </c>
      <c r="W3045" s="81" t="str">
        <f t="shared" si="526"/>
        <v/>
      </c>
      <c r="X3045" s="53" t="str">
        <f>IF(V3045="","",COUNTIF($V$7:V3045,"該当３"))</f>
        <v/>
      </c>
    </row>
    <row r="3046" spans="1:24">
      <c r="A3046" s="4">
        <v>2021722018</v>
      </c>
      <c r="B3046" s="237">
        <v>20</v>
      </c>
      <c r="C3046" s="238">
        <v>217</v>
      </c>
      <c r="D3046" s="239">
        <v>22</v>
      </c>
      <c r="E3046" s="238">
        <v>18</v>
      </c>
      <c r="F3046" s="7" t="s">
        <v>511</v>
      </c>
      <c r="G3046" s="7" t="s">
        <v>2686</v>
      </c>
      <c r="H3046" s="7" t="s">
        <v>2867</v>
      </c>
      <c r="I3046" s="7" t="s">
        <v>2878</v>
      </c>
      <c r="K3046" s="52" t="str">
        <f t="shared" si="527"/>
        <v/>
      </c>
      <c r="L3046" s="81" t="str">
        <f t="shared" si="528"/>
        <v/>
      </c>
      <c r="M3046" s="53" t="str">
        <f>IF(K3046="","",COUNTIF($K$7:K3046,"ﾘｽﾄ１"))</f>
        <v/>
      </c>
      <c r="N3046" s="53" t="str">
        <f t="shared" si="529"/>
        <v/>
      </c>
      <c r="O3046" s="54" t="str">
        <f t="shared" si="530"/>
        <v/>
      </c>
      <c r="P3046" s="53" t="str">
        <f t="shared" si="521"/>
        <v/>
      </c>
      <c r="Q3046" s="52" t="str">
        <f t="shared" si="522"/>
        <v/>
      </c>
      <c r="R3046" s="55" t="str">
        <f t="shared" si="523"/>
        <v/>
      </c>
      <c r="S3046" s="52" t="str">
        <f t="shared" si="531"/>
        <v/>
      </c>
      <c r="T3046" s="81" t="str">
        <f t="shared" si="524"/>
        <v/>
      </c>
      <c r="U3046" s="53" t="str">
        <f>IF(S3046="","",COUNTIF($S$7:S3046,"該当２"))</f>
        <v/>
      </c>
      <c r="V3046" s="56" t="str">
        <f t="shared" si="525"/>
        <v/>
      </c>
      <c r="W3046" s="81" t="str">
        <f t="shared" si="526"/>
        <v/>
      </c>
      <c r="X3046" s="53" t="str">
        <f>IF(V3046="","",COUNTIF($V$7:V3046,"該当３"))</f>
        <v/>
      </c>
    </row>
    <row r="3047" spans="1:24">
      <c r="A3047" s="4">
        <v>2021723000</v>
      </c>
      <c r="B3047" s="237">
        <v>20</v>
      </c>
      <c r="C3047" s="238">
        <v>217</v>
      </c>
      <c r="D3047" s="239">
        <v>23</v>
      </c>
      <c r="E3047" s="238">
        <v>0</v>
      </c>
      <c r="F3047" s="7" t="s">
        <v>511</v>
      </c>
      <c r="G3047" s="7" t="s">
        <v>2686</v>
      </c>
      <c r="H3047" s="7" t="s">
        <v>2879</v>
      </c>
      <c r="K3047" s="52" t="str">
        <f t="shared" si="527"/>
        <v/>
      </c>
      <c r="L3047" s="81" t="str">
        <f t="shared" si="528"/>
        <v/>
      </c>
      <c r="M3047" s="53" t="str">
        <f>IF(K3047="","",COUNTIF($K$7:K3047,"ﾘｽﾄ１"))</f>
        <v/>
      </c>
      <c r="N3047" s="53" t="str">
        <f t="shared" si="529"/>
        <v/>
      </c>
      <c r="O3047" s="54" t="str">
        <f t="shared" si="530"/>
        <v/>
      </c>
      <c r="P3047" s="53" t="str">
        <f t="shared" si="521"/>
        <v/>
      </c>
      <c r="Q3047" s="52" t="str">
        <f t="shared" si="522"/>
        <v/>
      </c>
      <c r="R3047" s="55" t="str">
        <f t="shared" si="523"/>
        <v/>
      </c>
      <c r="S3047" s="52" t="str">
        <f t="shared" si="531"/>
        <v/>
      </c>
      <c r="T3047" s="81" t="str">
        <f t="shared" si="524"/>
        <v/>
      </c>
      <c r="U3047" s="53" t="str">
        <f>IF(S3047="","",COUNTIF($S$7:S3047,"該当２"))</f>
        <v/>
      </c>
      <c r="V3047" s="56" t="str">
        <f t="shared" si="525"/>
        <v/>
      </c>
      <c r="W3047" s="81" t="str">
        <f t="shared" si="526"/>
        <v/>
      </c>
      <c r="X3047" s="53" t="str">
        <f>IF(V3047="","",COUNTIF($V$7:V3047,"該当３"))</f>
        <v/>
      </c>
    </row>
    <row r="3048" spans="1:24">
      <c r="A3048" s="4">
        <v>2021723001</v>
      </c>
      <c r="B3048" s="237">
        <v>20</v>
      </c>
      <c r="C3048" s="238">
        <v>217</v>
      </c>
      <c r="D3048" s="239">
        <v>23</v>
      </c>
      <c r="E3048" s="238">
        <v>1</v>
      </c>
      <c r="F3048" s="7" t="s">
        <v>511</v>
      </c>
      <c r="G3048" s="7" t="s">
        <v>2686</v>
      </c>
      <c r="H3048" s="7" t="s">
        <v>2879</v>
      </c>
      <c r="I3048" s="7" t="s">
        <v>470</v>
      </c>
      <c r="K3048" s="52" t="str">
        <f t="shared" si="527"/>
        <v/>
      </c>
      <c r="L3048" s="81" t="str">
        <f t="shared" si="528"/>
        <v/>
      </c>
      <c r="M3048" s="53" t="str">
        <f>IF(K3048="","",COUNTIF($K$7:K3048,"ﾘｽﾄ１"))</f>
        <v/>
      </c>
      <c r="N3048" s="53" t="str">
        <f t="shared" si="529"/>
        <v/>
      </c>
      <c r="O3048" s="54" t="str">
        <f t="shared" si="530"/>
        <v/>
      </c>
      <c r="P3048" s="53" t="str">
        <f t="shared" si="521"/>
        <v/>
      </c>
      <c r="Q3048" s="52" t="str">
        <f t="shared" si="522"/>
        <v/>
      </c>
      <c r="R3048" s="55" t="str">
        <f t="shared" si="523"/>
        <v/>
      </c>
      <c r="S3048" s="52" t="str">
        <f t="shared" si="531"/>
        <v/>
      </c>
      <c r="T3048" s="81" t="str">
        <f t="shared" si="524"/>
        <v/>
      </c>
      <c r="U3048" s="53" t="str">
        <f>IF(S3048="","",COUNTIF($S$7:S3048,"該当２"))</f>
        <v/>
      </c>
      <c r="V3048" s="56" t="str">
        <f t="shared" si="525"/>
        <v/>
      </c>
      <c r="W3048" s="81" t="str">
        <f t="shared" si="526"/>
        <v/>
      </c>
      <c r="X3048" s="53" t="str">
        <f>IF(V3048="","",COUNTIF($V$7:V3048,"該当３"))</f>
        <v/>
      </c>
    </row>
    <row r="3049" spans="1:24">
      <c r="A3049" s="4">
        <v>2021723002</v>
      </c>
      <c r="B3049" s="237">
        <v>20</v>
      </c>
      <c r="C3049" s="238">
        <v>217</v>
      </c>
      <c r="D3049" s="239">
        <v>23</v>
      </c>
      <c r="E3049" s="238">
        <v>2</v>
      </c>
      <c r="F3049" s="7" t="s">
        <v>511</v>
      </c>
      <c r="G3049" s="7" t="s">
        <v>2686</v>
      </c>
      <c r="H3049" s="7" t="s">
        <v>2879</v>
      </c>
      <c r="I3049" s="7" t="s">
        <v>387</v>
      </c>
      <c r="K3049" s="52" t="str">
        <f t="shared" si="527"/>
        <v/>
      </c>
      <c r="L3049" s="81" t="str">
        <f t="shared" si="528"/>
        <v/>
      </c>
      <c r="M3049" s="53" t="str">
        <f>IF(K3049="","",COUNTIF($K$7:K3049,"ﾘｽﾄ１"))</f>
        <v/>
      </c>
      <c r="N3049" s="53" t="str">
        <f t="shared" si="529"/>
        <v/>
      </c>
      <c r="O3049" s="54" t="str">
        <f t="shared" si="530"/>
        <v/>
      </c>
      <c r="P3049" s="53" t="str">
        <f t="shared" si="521"/>
        <v/>
      </c>
      <c r="Q3049" s="52" t="str">
        <f t="shared" si="522"/>
        <v/>
      </c>
      <c r="R3049" s="55" t="str">
        <f t="shared" si="523"/>
        <v/>
      </c>
      <c r="S3049" s="52" t="str">
        <f t="shared" si="531"/>
        <v/>
      </c>
      <c r="T3049" s="81" t="str">
        <f t="shared" si="524"/>
        <v/>
      </c>
      <c r="U3049" s="53" t="str">
        <f>IF(S3049="","",COUNTIF($S$7:S3049,"該当２"))</f>
        <v/>
      </c>
      <c r="V3049" s="56" t="str">
        <f t="shared" si="525"/>
        <v/>
      </c>
      <c r="W3049" s="81" t="str">
        <f t="shared" si="526"/>
        <v/>
      </c>
      <c r="X3049" s="53" t="str">
        <f>IF(V3049="","",COUNTIF($V$7:V3049,"該当３"))</f>
        <v/>
      </c>
    </row>
    <row r="3050" spans="1:24">
      <c r="A3050" s="4">
        <v>2021723003</v>
      </c>
      <c r="B3050" s="237">
        <v>20</v>
      </c>
      <c r="C3050" s="238">
        <v>217</v>
      </c>
      <c r="D3050" s="239">
        <v>23</v>
      </c>
      <c r="E3050" s="238">
        <v>3</v>
      </c>
      <c r="F3050" s="7" t="s">
        <v>511</v>
      </c>
      <c r="G3050" s="7" t="s">
        <v>2686</v>
      </c>
      <c r="H3050" s="7" t="s">
        <v>2879</v>
      </c>
      <c r="I3050" s="7" t="s">
        <v>2880</v>
      </c>
      <c r="K3050" s="52" t="str">
        <f t="shared" si="527"/>
        <v/>
      </c>
      <c r="L3050" s="81" t="str">
        <f t="shared" si="528"/>
        <v/>
      </c>
      <c r="M3050" s="53" t="str">
        <f>IF(K3050="","",COUNTIF($K$7:K3050,"ﾘｽﾄ１"))</f>
        <v/>
      </c>
      <c r="N3050" s="53" t="str">
        <f t="shared" si="529"/>
        <v/>
      </c>
      <c r="O3050" s="54" t="str">
        <f t="shared" si="530"/>
        <v/>
      </c>
      <c r="P3050" s="53" t="str">
        <f t="shared" si="521"/>
        <v/>
      </c>
      <c r="Q3050" s="52" t="str">
        <f t="shared" si="522"/>
        <v/>
      </c>
      <c r="R3050" s="55" t="str">
        <f t="shared" si="523"/>
        <v/>
      </c>
      <c r="S3050" s="52" t="str">
        <f t="shared" si="531"/>
        <v/>
      </c>
      <c r="T3050" s="81" t="str">
        <f t="shared" si="524"/>
        <v/>
      </c>
      <c r="U3050" s="53" t="str">
        <f>IF(S3050="","",COUNTIF($S$7:S3050,"該当２"))</f>
        <v/>
      </c>
      <c r="V3050" s="56" t="str">
        <f t="shared" si="525"/>
        <v/>
      </c>
      <c r="W3050" s="81" t="str">
        <f t="shared" si="526"/>
        <v/>
      </c>
      <c r="X3050" s="53" t="str">
        <f>IF(V3050="","",COUNTIF($V$7:V3050,"該当３"))</f>
        <v/>
      </c>
    </row>
    <row r="3051" spans="1:24">
      <c r="A3051" s="4">
        <v>2021723004</v>
      </c>
      <c r="B3051" s="237">
        <v>20</v>
      </c>
      <c r="C3051" s="238">
        <v>217</v>
      </c>
      <c r="D3051" s="239">
        <v>23</v>
      </c>
      <c r="E3051" s="238">
        <v>4</v>
      </c>
      <c r="F3051" s="7" t="s">
        <v>511</v>
      </c>
      <c r="G3051" s="7" t="s">
        <v>2686</v>
      </c>
      <c r="H3051" s="7" t="s">
        <v>2879</v>
      </c>
      <c r="I3051" s="7" t="s">
        <v>2881</v>
      </c>
      <c r="K3051" s="52" t="str">
        <f t="shared" si="527"/>
        <v/>
      </c>
      <c r="L3051" s="81" t="str">
        <f t="shared" si="528"/>
        <v/>
      </c>
      <c r="M3051" s="53" t="str">
        <f>IF(K3051="","",COUNTIF($K$7:K3051,"ﾘｽﾄ１"))</f>
        <v/>
      </c>
      <c r="N3051" s="53" t="str">
        <f t="shared" si="529"/>
        <v/>
      </c>
      <c r="O3051" s="54" t="str">
        <f t="shared" si="530"/>
        <v/>
      </c>
      <c r="P3051" s="53" t="str">
        <f t="shared" si="521"/>
        <v/>
      </c>
      <c r="Q3051" s="52" t="str">
        <f t="shared" si="522"/>
        <v/>
      </c>
      <c r="R3051" s="55" t="str">
        <f t="shared" si="523"/>
        <v/>
      </c>
      <c r="S3051" s="52" t="str">
        <f t="shared" si="531"/>
        <v/>
      </c>
      <c r="T3051" s="81" t="str">
        <f t="shared" si="524"/>
        <v/>
      </c>
      <c r="U3051" s="53" t="str">
        <f>IF(S3051="","",COUNTIF($S$7:S3051,"該当２"))</f>
        <v/>
      </c>
      <c r="V3051" s="56" t="str">
        <f t="shared" si="525"/>
        <v/>
      </c>
      <c r="W3051" s="81" t="str">
        <f t="shared" si="526"/>
        <v/>
      </c>
      <c r="X3051" s="53" t="str">
        <f>IF(V3051="","",COUNTIF($V$7:V3051,"該当３"))</f>
        <v/>
      </c>
    </row>
    <row r="3052" spans="1:24">
      <c r="A3052" s="4">
        <v>2021723005</v>
      </c>
      <c r="B3052" s="237">
        <v>20</v>
      </c>
      <c r="C3052" s="238">
        <v>217</v>
      </c>
      <c r="D3052" s="239">
        <v>23</v>
      </c>
      <c r="E3052" s="238">
        <v>5</v>
      </c>
      <c r="F3052" s="7" t="s">
        <v>511</v>
      </c>
      <c r="G3052" s="7" t="s">
        <v>2686</v>
      </c>
      <c r="H3052" s="7" t="s">
        <v>2879</v>
      </c>
      <c r="I3052" s="7" t="s">
        <v>2882</v>
      </c>
      <c r="K3052" s="52" t="str">
        <f t="shared" si="527"/>
        <v/>
      </c>
      <c r="L3052" s="81" t="str">
        <f t="shared" si="528"/>
        <v/>
      </c>
      <c r="M3052" s="53" t="str">
        <f>IF(K3052="","",COUNTIF($K$7:K3052,"ﾘｽﾄ１"))</f>
        <v/>
      </c>
      <c r="N3052" s="53" t="str">
        <f t="shared" si="529"/>
        <v/>
      </c>
      <c r="O3052" s="54" t="str">
        <f t="shared" si="530"/>
        <v/>
      </c>
      <c r="P3052" s="53" t="str">
        <f t="shared" si="521"/>
        <v/>
      </c>
      <c r="Q3052" s="52" t="str">
        <f t="shared" si="522"/>
        <v/>
      </c>
      <c r="R3052" s="55" t="str">
        <f t="shared" si="523"/>
        <v/>
      </c>
      <c r="S3052" s="52" t="str">
        <f t="shared" si="531"/>
        <v/>
      </c>
      <c r="T3052" s="81" t="str">
        <f t="shared" si="524"/>
        <v/>
      </c>
      <c r="U3052" s="53" t="str">
        <f>IF(S3052="","",COUNTIF($S$7:S3052,"該当２"))</f>
        <v/>
      </c>
      <c r="V3052" s="56" t="str">
        <f t="shared" si="525"/>
        <v/>
      </c>
      <c r="W3052" s="81" t="str">
        <f t="shared" si="526"/>
        <v/>
      </c>
      <c r="X3052" s="53" t="str">
        <f>IF(V3052="","",COUNTIF($V$7:V3052,"該当３"))</f>
        <v/>
      </c>
    </row>
    <row r="3053" spans="1:24">
      <c r="A3053" s="4">
        <v>2021723006</v>
      </c>
      <c r="B3053" s="237">
        <v>20</v>
      </c>
      <c r="C3053" s="238">
        <v>217</v>
      </c>
      <c r="D3053" s="239">
        <v>23</v>
      </c>
      <c r="E3053" s="238">
        <v>6</v>
      </c>
      <c r="F3053" s="7" t="s">
        <v>511</v>
      </c>
      <c r="G3053" s="7" t="s">
        <v>2686</v>
      </c>
      <c r="H3053" s="7" t="s">
        <v>2879</v>
      </c>
      <c r="I3053" s="7" t="s">
        <v>541</v>
      </c>
      <c r="K3053" s="52" t="str">
        <f t="shared" si="527"/>
        <v/>
      </c>
      <c r="L3053" s="81" t="str">
        <f t="shared" si="528"/>
        <v/>
      </c>
      <c r="M3053" s="53" t="str">
        <f>IF(K3053="","",COUNTIF($K$7:K3053,"ﾘｽﾄ１"))</f>
        <v/>
      </c>
      <c r="N3053" s="53" t="str">
        <f t="shared" si="529"/>
        <v/>
      </c>
      <c r="O3053" s="54" t="str">
        <f t="shared" si="530"/>
        <v/>
      </c>
      <c r="P3053" s="53" t="str">
        <f t="shared" si="521"/>
        <v/>
      </c>
      <c r="Q3053" s="52" t="str">
        <f t="shared" si="522"/>
        <v/>
      </c>
      <c r="R3053" s="55" t="str">
        <f t="shared" si="523"/>
        <v/>
      </c>
      <c r="S3053" s="52" t="str">
        <f t="shared" si="531"/>
        <v/>
      </c>
      <c r="T3053" s="81" t="str">
        <f t="shared" si="524"/>
        <v/>
      </c>
      <c r="U3053" s="53" t="str">
        <f>IF(S3053="","",COUNTIF($S$7:S3053,"該当２"))</f>
        <v/>
      </c>
      <c r="V3053" s="56" t="str">
        <f t="shared" si="525"/>
        <v/>
      </c>
      <c r="W3053" s="81" t="str">
        <f t="shared" si="526"/>
        <v/>
      </c>
      <c r="X3053" s="53" t="str">
        <f>IF(V3053="","",COUNTIF($V$7:V3053,"該当３"))</f>
        <v/>
      </c>
    </row>
    <row r="3054" spans="1:24">
      <c r="A3054" s="4">
        <v>2021723007</v>
      </c>
      <c r="B3054" s="237">
        <v>20</v>
      </c>
      <c r="C3054" s="238">
        <v>217</v>
      </c>
      <c r="D3054" s="239">
        <v>23</v>
      </c>
      <c r="E3054" s="238">
        <v>7</v>
      </c>
      <c r="F3054" s="7" t="s">
        <v>511</v>
      </c>
      <c r="G3054" s="7" t="s">
        <v>2686</v>
      </c>
      <c r="H3054" s="7" t="s">
        <v>2879</v>
      </c>
      <c r="I3054" s="7" t="s">
        <v>2883</v>
      </c>
      <c r="K3054" s="52" t="str">
        <f t="shared" si="527"/>
        <v/>
      </c>
      <c r="L3054" s="81" t="str">
        <f t="shared" si="528"/>
        <v/>
      </c>
      <c r="M3054" s="53" t="str">
        <f>IF(K3054="","",COUNTIF($K$7:K3054,"ﾘｽﾄ１"))</f>
        <v/>
      </c>
      <c r="N3054" s="53" t="str">
        <f t="shared" si="529"/>
        <v/>
      </c>
      <c r="O3054" s="54" t="str">
        <f t="shared" si="530"/>
        <v/>
      </c>
      <c r="P3054" s="53" t="str">
        <f t="shared" si="521"/>
        <v/>
      </c>
      <c r="Q3054" s="52" t="str">
        <f t="shared" si="522"/>
        <v/>
      </c>
      <c r="R3054" s="55" t="str">
        <f t="shared" si="523"/>
        <v/>
      </c>
      <c r="S3054" s="52" t="str">
        <f t="shared" si="531"/>
        <v/>
      </c>
      <c r="T3054" s="81" t="str">
        <f t="shared" si="524"/>
        <v/>
      </c>
      <c r="U3054" s="53" t="str">
        <f>IF(S3054="","",COUNTIF($S$7:S3054,"該当２"))</f>
        <v/>
      </c>
      <c r="V3054" s="56" t="str">
        <f t="shared" si="525"/>
        <v/>
      </c>
      <c r="W3054" s="81" t="str">
        <f t="shared" si="526"/>
        <v/>
      </c>
      <c r="X3054" s="53" t="str">
        <f>IF(V3054="","",COUNTIF($V$7:V3054,"該当３"))</f>
        <v/>
      </c>
    </row>
    <row r="3055" spans="1:24">
      <c r="A3055" s="4">
        <v>2021723008</v>
      </c>
      <c r="B3055" s="237">
        <v>20</v>
      </c>
      <c r="C3055" s="238">
        <v>217</v>
      </c>
      <c r="D3055" s="239">
        <v>23</v>
      </c>
      <c r="E3055" s="238">
        <v>8</v>
      </c>
      <c r="F3055" s="7" t="s">
        <v>511</v>
      </c>
      <c r="G3055" s="7" t="s">
        <v>2686</v>
      </c>
      <c r="H3055" s="7" t="s">
        <v>2879</v>
      </c>
      <c r="I3055" s="7" t="s">
        <v>2884</v>
      </c>
      <c r="K3055" s="52" t="str">
        <f t="shared" si="527"/>
        <v/>
      </c>
      <c r="L3055" s="81" t="str">
        <f t="shared" si="528"/>
        <v/>
      </c>
      <c r="M3055" s="53" t="str">
        <f>IF(K3055="","",COUNTIF($K$7:K3055,"ﾘｽﾄ１"))</f>
        <v/>
      </c>
      <c r="N3055" s="53" t="str">
        <f t="shared" si="529"/>
        <v/>
      </c>
      <c r="O3055" s="54" t="str">
        <f t="shared" si="530"/>
        <v/>
      </c>
      <c r="P3055" s="53" t="str">
        <f t="shared" si="521"/>
        <v/>
      </c>
      <c r="Q3055" s="52" t="str">
        <f t="shared" si="522"/>
        <v/>
      </c>
      <c r="R3055" s="55" t="str">
        <f t="shared" si="523"/>
        <v/>
      </c>
      <c r="S3055" s="52" t="str">
        <f t="shared" si="531"/>
        <v/>
      </c>
      <c r="T3055" s="81" t="str">
        <f t="shared" si="524"/>
        <v/>
      </c>
      <c r="U3055" s="53" t="str">
        <f>IF(S3055="","",COUNTIF($S$7:S3055,"該当２"))</f>
        <v/>
      </c>
      <c r="V3055" s="56" t="str">
        <f t="shared" si="525"/>
        <v/>
      </c>
      <c r="W3055" s="81" t="str">
        <f t="shared" si="526"/>
        <v/>
      </c>
      <c r="X3055" s="53" t="str">
        <f>IF(V3055="","",COUNTIF($V$7:V3055,"該当３"))</f>
        <v/>
      </c>
    </row>
    <row r="3056" spans="1:24">
      <c r="A3056" s="4">
        <v>2021723009</v>
      </c>
      <c r="B3056" s="237">
        <v>20</v>
      </c>
      <c r="C3056" s="238">
        <v>217</v>
      </c>
      <c r="D3056" s="239">
        <v>23</v>
      </c>
      <c r="E3056" s="238">
        <v>9</v>
      </c>
      <c r="F3056" s="7" t="s">
        <v>511</v>
      </c>
      <c r="G3056" s="7" t="s">
        <v>2686</v>
      </c>
      <c r="H3056" s="7" t="s">
        <v>2879</v>
      </c>
      <c r="I3056" s="7" t="s">
        <v>2885</v>
      </c>
      <c r="K3056" s="52" t="str">
        <f t="shared" si="527"/>
        <v/>
      </c>
      <c r="L3056" s="81" t="str">
        <f t="shared" si="528"/>
        <v/>
      </c>
      <c r="M3056" s="53" t="str">
        <f>IF(K3056="","",COUNTIF($K$7:K3056,"ﾘｽﾄ１"))</f>
        <v/>
      </c>
      <c r="N3056" s="53" t="str">
        <f t="shared" si="529"/>
        <v/>
      </c>
      <c r="O3056" s="54" t="str">
        <f t="shared" si="530"/>
        <v/>
      </c>
      <c r="P3056" s="53" t="str">
        <f t="shared" si="521"/>
        <v/>
      </c>
      <c r="Q3056" s="52" t="str">
        <f t="shared" si="522"/>
        <v/>
      </c>
      <c r="R3056" s="55" t="str">
        <f t="shared" si="523"/>
        <v/>
      </c>
      <c r="S3056" s="52" t="str">
        <f t="shared" si="531"/>
        <v/>
      </c>
      <c r="T3056" s="81" t="str">
        <f t="shared" si="524"/>
        <v/>
      </c>
      <c r="U3056" s="53" t="str">
        <f>IF(S3056="","",COUNTIF($S$7:S3056,"該当２"))</f>
        <v/>
      </c>
      <c r="V3056" s="56" t="str">
        <f t="shared" si="525"/>
        <v/>
      </c>
      <c r="W3056" s="81" t="str">
        <f t="shared" si="526"/>
        <v/>
      </c>
      <c r="X3056" s="53" t="str">
        <f>IF(V3056="","",COUNTIF($V$7:V3056,"該当３"))</f>
        <v/>
      </c>
    </row>
    <row r="3057" spans="1:24">
      <c r="A3057" s="4">
        <v>2021723010</v>
      </c>
      <c r="B3057" s="237">
        <v>20</v>
      </c>
      <c r="C3057" s="238">
        <v>217</v>
      </c>
      <c r="D3057" s="239">
        <v>23</v>
      </c>
      <c r="E3057" s="238">
        <v>10</v>
      </c>
      <c r="F3057" s="7" t="s">
        <v>511</v>
      </c>
      <c r="G3057" s="7" t="s">
        <v>2686</v>
      </c>
      <c r="H3057" s="7" t="s">
        <v>2879</v>
      </c>
      <c r="I3057" s="7" t="s">
        <v>2886</v>
      </c>
      <c r="K3057" s="52" t="str">
        <f t="shared" si="527"/>
        <v/>
      </c>
      <c r="L3057" s="81" t="str">
        <f t="shared" si="528"/>
        <v/>
      </c>
      <c r="M3057" s="53" t="str">
        <f>IF(K3057="","",COUNTIF($K$7:K3057,"ﾘｽﾄ１"))</f>
        <v/>
      </c>
      <c r="N3057" s="53" t="str">
        <f t="shared" si="529"/>
        <v/>
      </c>
      <c r="O3057" s="54" t="str">
        <f t="shared" si="530"/>
        <v/>
      </c>
      <c r="P3057" s="53" t="str">
        <f t="shared" si="521"/>
        <v/>
      </c>
      <c r="Q3057" s="52" t="str">
        <f t="shared" si="522"/>
        <v/>
      </c>
      <c r="R3057" s="55" t="str">
        <f t="shared" si="523"/>
        <v/>
      </c>
      <c r="S3057" s="52" t="str">
        <f t="shared" si="531"/>
        <v/>
      </c>
      <c r="T3057" s="81" t="str">
        <f t="shared" si="524"/>
        <v/>
      </c>
      <c r="U3057" s="53" t="str">
        <f>IF(S3057="","",COUNTIF($S$7:S3057,"該当２"))</f>
        <v/>
      </c>
      <c r="V3057" s="56" t="str">
        <f t="shared" si="525"/>
        <v/>
      </c>
      <c r="W3057" s="81" t="str">
        <f t="shared" si="526"/>
        <v/>
      </c>
      <c r="X3057" s="53" t="str">
        <f>IF(V3057="","",COUNTIF($V$7:V3057,"該当３"))</f>
        <v/>
      </c>
    </row>
    <row r="3058" spans="1:24">
      <c r="A3058" s="4">
        <v>2021723011</v>
      </c>
      <c r="B3058" s="237">
        <v>20</v>
      </c>
      <c r="C3058" s="238">
        <v>217</v>
      </c>
      <c r="D3058" s="239">
        <v>23</v>
      </c>
      <c r="E3058" s="238">
        <v>11</v>
      </c>
      <c r="F3058" s="7" t="s">
        <v>511</v>
      </c>
      <c r="G3058" s="7" t="s">
        <v>2686</v>
      </c>
      <c r="H3058" s="7" t="s">
        <v>2879</v>
      </c>
      <c r="I3058" s="7" t="s">
        <v>498</v>
      </c>
      <c r="K3058" s="52" t="str">
        <f t="shared" si="527"/>
        <v/>
      </c>
      <c r="L3058" s="81" t="str">
        <f t="shared" si="528"/>
        <v/>
      </c>
      <c r="M3058" s="53" t="str">
        <f>IF(K3058="","",COUNTIF($K$7:K3058,"ﾘｽﾄ１"))</f>
        <v/>
      </c>
      <c r="N3058" s="53" t="str">
        <f t="shared" si="529"/>
        <v/>
      </c>
      <c r="O3058" s="54" t="str">
        <f t="shared" si="530"/>
        <v/>
      </c>
      <c r="P3058" s="53" t="str">
        <f t="shared" si="521"/>
        <v/>
      </c>
      <c r="Q3058" s="52" t="str">
        <f t="shared" si="522"/>
        <v/>
      </c>
      <c r="R3058" s="55" t="str">
        <f t="shared" si="523"/>
        <v/>
      </c>
      <c r="S3058" s="52" t="str">
        <f t="shared" si="531"/>
        <v/>
      </c>
      <c r="T3058" s="81" t="str">
        <f t="shared" si="524"/>
        <v/>
      </c>
      <c r="U3058" s="53" t="str">
        <f>IF(S3058="","",COUNTIF($S$7:S3058,"該当２"))</f>
        <v/>
      </c>
      <c r="V3058" s="56" t="str">
        <f t="shared" si="525"/>
        <v/>
      </c>
      <c r="W3058" s="81" t="str">
        <f t="shared" si="526"/>
        <v/>
      </c>
      <c r="X3058" s="53" t="str">
        <f>IF(V3058="","",COUNTIF($V$7:V3058,"該当３"))</f>
        <v/>
      </c>
    </row>
    <row r="3059" spans="1:24">
      <c r="A3059" s="4">
        <v>2021723012</v>
      </c>
      <c r="B3059" s="237">
        <v>20</v>
      </c>
      <c r="C3059" s="238">
        <v>217</v>
      </c>
      <c r="D3059" s="239">
        <v>23</v>
      </c>
      <c r="E3059" s="238">
        <v>12</v>
      </c>
      <c r="F3059" s="7" t="s">
        <v>511</v>
      </c>
      <c r="G3059" s="7" t="s">
        <v>2686</v>
      </c>
      <c r="H3059" s="7" t="s">
        <v>2879</v>
      </c>
      <c r="I3059" s="7" t="s">
        <v>2887</v>
      </c>
      <c r="K3059" s="52" t="str">
        <f t="shared" si="527"/>
        <v/>
      </c>
      <c r="L3059" s="81" t="str">
        <f t="shared" si="528"/>
        <v/>
      </c>
      <c r="M3059" s="53" t="str">
        <f>IF(K3059="","",COUNTIF($K$7:K3059,"ﾘｽﾄ１"))</f>
        <v/>
      </c>
      <c r="N3059" s="53" t="str">
        <f t="shared" si="529"/>
        <v/>
      </c>
      <c r="O3059" s="54" t="str">
        <f t="shared" si="530"/>
        <v/>
      </c>
      <c r="P3059" s="53" t="str">
        <f t="shared" si="521"/>
        <v/>
      </c>
      <c r="Q3059" s="52" t="str">
        <f t="shared" si="522"/>
        <v/>
      </c>
      <c r="R3059" s="55" t="str">
        <f t="shared" si="523"/>
        <v/>
      </c>
      <c r="S3059" s="52" t="str">
        <f t="shared" si="531"/>
        <v/>
      </c>
      <c r="T3059" s="81" t="str">
        <f t="shared" si="524"/>
        <v/>
      </c>
      <c r="U3059" s="53" t="str">
        <f>IF(S3059="","",COUNTIF($S$7:S3059,"該当２"))</f>
        <v/>
      </c>
      <c r="V3059" s="56" t="str">
        <f t="shared" si="525"/>
        <v/>
      </c>
      <c r="W3059" s="81" t="str">
        <f t="shared" si="526"/>
        <v/>
      </c>
      <c r="X3059" s="53" t="str">
        <f>IF(V3059="","",COUNTIF($V$7:V3059,"該当３"))</f>
        <v/>
      </c>
    </row>
    <row r="3060" spans="1:24">
      <c r="A3060" s="4">
        <v>2021723013</v>
      </c>
      <c r="B3060" s="237">
        <v>20</v>
      </c>
      <c r="C3060" s="238">
        <v>217</v>
      </c>
      <c r="D3060" s="239">
        <v>23</v>
      </c>
      <c r="E3060" s="238">
        <v>13</v>
      </c>
      <c r="F3060" s="7" t="s">
        <v>511</v>
      </c>
      <c r="G3060" s="7" t="s">
        <v>2686</v>
      </c>
      <c r="H3060" s="7" t="s">
        <v>2879</v>
      </c>
      <c r="I3060" s="7" t="s">
        <v>2888</v>
      </c>
      <c r="K3060" s="52" t="str">
        <f t="shared" si="527"/>
        <v/>
      </c>
      <c r="L3060" s="81" t="str">
        <f t="shared" si="528"/>
        <v/>
      </c>
      <c r="M3060" s="53" t="str">
        <f>IF(K3060="","",COUNTIF($K$7:K3060,"ﾘｽﾄ１"))</f>
        <v/>
      </c>
      <c r="N3060" s="53" t="str">
        <f t="shared" si="529"/>
        <v/>
      </c>
      <c r="O3060" s="54" t="str">
        <f t="shared" si="530"/>
        <v/>
      </c>
      <c r="P3060" s="53" t="str">
        <f t="shared" si="521"/>
        <v/>
      </c>
      <c r="Q3060" s="52" t="str">
        <f t="shared" si="522"/>
        <v/>
      </c>
      <c r="R3060" s="55" t="str">
        <f t="shared" si="523"/>
        <v/>
      </c>
      <c r="S3060" s="52" t="str">
        <f t="shared" si="531"/>
        <v/>
      </c>
      <c r="T3060" s="81" t="str">
        <f t="shared" si="524"/>
        <v/>
      </c>
      <c r="U3060" s="53" t="str">
        <f>IF(S3060="","",COUNTIF($S$7:S3060,"該当２"))</f>
        <v/>
      </c>
      <c r="V3060" s="56" t="str">
        <f t="shared" si="525"/>
        <v/>
      </c>
      <c r="W3060" s="81" t="str">
        <f t="shared" si="526"/>
        <v/>
      </c>
      <c r="X3060" s="53" t="str">
        <f>IF(V3060="","",COUNTIF($V$7:V3060,"該当３"))</f>
        <v/>
      </c>
    </row>
    <row r="3061" spans="1:24">
      <c r="A3061" s="4">
        <v>2021723014</v>
      </c>
      <c r="B3061" s="237">
        <v>20</v>
      </c>
      <c r="C3061" s="238">
        <v>217</v>
      </c>
      <c r="D3061" s="239">
        <v>23</v>
      </c>
      <c r="E3061" s="238">
        <v>14</v>
      </c>
      <c r="F3061" s="7" t="s">
        <v>511</v>
      </c>
      <c r="G3061" s="7" t="s">
        <v>2686</v>
      </c>
      <c r="H3061" s="7" t="s">
        <v>2879</v>
      </c>
      <c r="I3061" s="7" t="s">
        <v>2889</v>
      </c>
      <c r="K3061" s="52" t="str">
        <f t="shared" si="527"/>
        <v/>
      </c>
      <c r="L3061" s="81" t="str">
        <f t="shared" si="528"/>
        <v/>
      </c>
      <c r="M3061" s="53" t="str">
        <f>IF(K3061="","",COUNTIF($K$7:K3061,"ﾘｽﾄ１"))</f>
        <v/>
      </c>
      <c r="N3061" s="53" t="str">
        <f t="shared" si="529"/>
        <v/>
      </c>
      <c r="O3061" s="54" t="str">
        <f t="shared" si="530"/>
        <v/>
      </c>
      <c r="P3061" s="53" t="str">
        <f t="shared" si="521"/>
        <v/>
      </c>
      <c r="Q3061" s="52" t="str">
        <f t="shared" si="522"/>
        <v/>
      </c>
      <c r="R3061" s="55" t="str">
        <f t="shared" si="523"/>
        <v/>
      </c>
      <c r="S3061" s="52" t="str">
        <f t="shared" si="531"/>
        <v/>
      </c>
      <c r="T3061" s="81" t="str">
        <f t="shared" si="524"/>
        <v/>
      </c>
      <c r="U3061" s="53" t="str">
        <f>IF(S3061="","",COUNTIF($S$7:S3061,"該当２"))</f>
        <v/>
      </c>
      <c r="V3061" s="56" t="str">
        <f t="shared" si="525"/>
        <v/>
      </c>
      <c r="W3061" s="81" t="str">
        <f t="shared" si="526"/>
        <v/>
      </c>
      <c r="X3061" s="53" t="str">
        <f>IF(V3061="","",COUNTIF($V$7:V3061,"該当３"))</f>
        <v/>
      </c>
    </row>
    <row r="3062" spans="1:24">
      <c r="A3062" s="4">
        <v>2021723015</v>
      </c>
      <c r="B3062" s="237">
        <v>20</v>
      </c>
      <c r="C3062" s="238">
        <v>217</v>
      </c>
      <c r="D3062" s="239">
        <v>23</v>
      </c>
      <c r="E3062" s="238">
        <v>15</v>
      </c>
      <c r="F3062" s="7" t="s">
        <v>511</v>
      </c>
      <c r="G3062" s="7" t="s">
        <v>2686</v>
      </c>
      <c r="H3062" s="7" t="s">
        <v>2879</v>
      </c>
      <c r="I3062" s="7" t="s">
        <v>309</v>
      </c>
      <c r="K3062" s="52" t="str">
        <f t="shared" si="527"/>
        <v/>
      </c>
      <c r="L3062" s="81" t="str">
        <f t="shared" si="528"/>
        <v/>
      </c>
      <c r="M3062" s="53" t="str">
        <f>IF(K3062="","",COUNTIF($K$7:K3062,"ﾘｽﾄ１"))</f>
        <v/>
      </c>
      <c r="N3062" s="53" t="str">
        <f t="shared" si="529"/>
        <v/>
      </c>
      <c r="O3062" s="54" t="str">
        <f t="shared" si="530"/>
        <v/>
      </c>
      <c r="P3062" s="53" t="str">
        <f t="shared" si="521"/>
        <v/>
      </c>
      <c r="Q3062" s="52" t="str">
        <f t="shared" si="522"/>
        <v/>
      </c>
      <c r="R3062" s="55" t="str">
        <f t="shared" si="523"/>
        <v/>
      </c>
      <c r="S3062" s="52" t="str">
        <f t="shared" si="531"/>
        <v/>
      </c>
      <c r="T3062" s="81" t="str">
        <f t="shared" si="524"/>
        <v/>
      </c>
      <c r="U3062" s="53" t="str">
        <f>IF(S3062="","",COUNTIF($S$7:S3062,"該当２"))</f>
        <v/>
      </c>
      <c r="V3062" s="56" t="str">
        <f t="shared" si="525"/>
        <v/>
      </c>
      <c r="W3062" s="81" t="str">
        <f t="shared" si="526"/>
        <v/>
      </c>
      <c r="X3062" s="53" t="str">
        <f>IF(V3062="","",COUNTIF($V$7:V3062,"該当３"))</f>
        <v/>
      </c>
    </row>
    <row r="3063" spans="1:24">
      <c r="A3063" s="4">
        <v>2021723016</v>
      </c>
      <c r="B3063" s="237">
        <v>20</v>
      </c>
      <c r="C3063" s="238">
        <v>217</v>
      </c>
      <c r="D3063" s="239">
        <v>23</v>
      </c>
      <c r="E3063" s="238">
        <v>16</v>
      </c>
      <c r="F3063" s="7" t="s">
        <v>511</v>
      </c>
      <c r="G3063" s="7" t="s">
        <v>2686</v>
      </c>
      <c r="H3063" s="7" t="s">
        <v>2879</v>
      </c>
      <c r="I3063" s="7" t="s">
        <v>2890</v>
      </c>
      <c r="K3063" s="52" t="str">
        <f t="shared" si="527"/>
        <v/>
      </c>
      <c r="L3063" s="81" t="str">
        <f t="shared" si="528"/>
        <v/>
      </c>
      <c r="M3063" s="53" t="str">
        <f>IF(K3063="","",COUNTIF($K$7:K3063,"ﾘｽﾄ１"))</f>
        <v/>
      </c>
      <c r="N3063" s="53" t="str">
        <f t="shared" si="529"/>
        <v/>
      </c>
      <c r="O3063" s="54" t="str">
        <f t="shared" si="530"/>
        <v/>
      </c>
      <c r="P3063" s="53" t="str">
        <f t="shared" si="521"/>
        <v/>
      </c>
      <c r="Q3063" s="52" t="str">
        <f t="shared" si="522"/>
        <v/>
      </c>
      <c r="R3063" s="55" t="str">
        <f t="shared" si="523"/>
        <v/>
      </c>
      <c r="S3063" s="52" t="str">
        <f t="shared" si="531"/>
        <v/>
      </c>
      <c r="T3063" s="81" t="str">
        <f t="shared" si="524"/>
        <v/>
      </c>
      <c r="U3063" s="53" t="str">
        <f>IF(S3063="","",COUNTIF($S$7:S3063,"該当２"))</f>
        <v/>
      </c>
      <c r="V3063" s="56" t="str">
        <f t="shared" si="525"/>
        <v/>
      </c>
      <c r="W3063" s="81" t="str">
        <f t="shared" si="526"/>
        <v/>
      </c>
      <c r="X3063" s="53" t="str">
        <f>IF(V3063="","",COUNTIF($V$7:V3063,"該当３"))</f>
        <v/>
      </c>
    </row>
    <row r="3064" spans="1:24">
      <c r="A3064" s="4">
        <v>2021723017</v>
      </c>
      <c r="B3064" s="237">
        <v>20</v>
      </c>
      <c r="C3064" s="238">
        <v>217</v>
      </c>
      <c r="D3064" s="239">
        <v>23</v>
      </c>
      <c r="E3064" s="238">
        <v>17</v>
      </c>
      <c r="F3064" s="7" t="s">
        <v>511</v>
      </c>
      <c r="G3064" s="7" t="s">
        <v>2686</v>
      </c>
      <c r="H3064" s="7" t="s">
        <v>2879</v>
      </c>
      <c r="I3064" s="7" t="s">
        <v>2891</v>
      </c>
      <c r="K3064" s="52" t="str">
        <f t="shared" si="527"/>
        <v/>
      </c>
      <c r="L3064" s="81" t="str">
        <f t="shared" si="528"/>
        <v/>
      </c>
      <c r="M3064" s="53" t="str">
        <f>IF(K3064="","",COUNTIF($K$7:K3064,"ﾘｽﾄ１"))</f>
        <v/>
      </c>
      <c r="N3064" s="53" t="str">
        <f t="shared" si="529"/>
        <v/>
      </c>
      <c r="O3064" s="54" t="str">
        <f t="shared" si="530"/>
        <v/>
      </c>
      <c r="P3064" s="53" t="str">
        <f t="shared" si="521"/>
        <v/>
      </c>
      <c r="Q3064" s="52" t="str">
        <f t="shared" si="522"/>
        <v/>
      </c>
      <c r="R3064" s="55" t="str">
        <f t="shared" si="523"/>
        <v/>
      </c>
      <c r="S3064" s="52" t="str">
        <f t="shared" si="531"/>
        <v/>
      </c>
      <c r="T3064" s="81" t="str">
        <f t="shared" si="524"/>
        <v/>
      </c>
      <c r="U3064" s="53" t="str">
        <f>IF(S3064="","",COUNTIF($S$7:S3064,"該当２"))</f>
        <v/>
      </c>
      <c r="V3064" s="56" t="str">
        <f t="shared" si="525"/>
        <v/>
      </c>
      <c r="W3064" s="81" t="str">
        <f t="shared" si="526"/>
        <v/>
      </c>
      <c r="X3064" s="53" t="str">
        <f>IF(V3064="","",COUNTIF($V$7:V3064,"該当３"))</f>
        <v/>
      </c>
    </row>
    <row r="3065" spans="1:24">
      <c r="A3065" s="4">
        <v>2021724000</v>
      </c>
      <c r="B3065" s="237">
        <v>20</v>
      </c>
      <c r="C3065" s="238">
        <v>217</v>
      </c>
      <c r="D3065" s="239">
        <v>24</v>
      </c>
      <c r="E3065" s="238">
        <v>0</v>
      </c>
      <c r="F3065" s="7" t="s">
        <v>511</v>
      </c>
      <c r="G3065" s="7" t="s">
        <v>2686</v>
      </c>
      <c r="H3065" s="7" t="s">
        <v>2892</v>
      </c>
      <c r="K3065" s="52" t="str">
        <f t="shared" si="527"/>
        <v/>
      </c>
      <c r="L3065" s="81" t="str">
        <f t="shared" si="528"/>
        <v/>
      </c>
      <c r="M3065" s="53" t="str">
        <f>IF(K3065="","",COUNTIF($K$7:K3065,"ﾘｽﾄ１"))</f>
        <v/>
      </c>
      <c r="N3065" s="53" t="str">
        <f t="shared" si="529"/>
        <v/>
      </c>
      <c r="O3065" s="54" t="str">
        <f t="shared" si="530"/>
        <v/>
      </c>
      <c r="P3065" s="53" t="str">
        <f t="shared" si="521"/>
        <v/>
      </c>
      <c r="Q3065" s="52" t="str">
        <f t="shared" si="522"/>
        <v/>
      </c>
      <c r="R3065" s="55" t="str">
        <f t="shared" si="523"/>
        <v/>
      </c>
      <c r="S3065" s="52" t="str">
        <f t="shared" si="531"/>
        <v/>
      </c>
      <c r="T3065" s="81" t="str">
        <f t="shared" si="524"/>
        <v/>
      </c>
      <c r="U3065" s="53" t="str">
        <f>IF(S3065="","",COUNTIF($S$7:S3065,"該当２"))</f>
        <v/>
      </c>
      <c r="V3065" s="56" t="str">
        <f t="shared" si="525"/>
        <v/>
      </c>
      <c r="W3065" s="81" t="str">
        <f t="shared" si="526"/>
        <v/>
      </c>
      <c r="X3065" s="53" t="str">
        <f>IF(V3065="","",COUNTIF($V$7:V3065,"該当３"))</f>
        <v/>
      </c>
    </row>
    <row r="3066" spans="1:24">
      <c r="A3066" s="4">
        <v>2021724001</v>
      </c>
      <c r="B3066" s="237">
        <v>20</v>
      </c>
      <c r="C3066" s="238">
        <v>217</v>
      </c>
      <c r="D3066" s="239">
        <v>24</v>
      </c>
      <c r="E3066" s="238">
        <v>1</v>
      </c>
      <c r="F3066" s="7" t="s">
        <v>511</v>
      </c>
      <c r="G3066" s="7" t="s">
        <v>2686</v>
      </c>
      <c r="H3066" s="7" t="s">
        <v>2892</v>
      </c>
      <c r="I3066" s="7" t="s">
        <v>509</v>
      </c>
      <c r="K3066" s="52" t="str">
        <f t="shared" si="527"/>
        <v/>
      </c>
      <c r="L3066" s="81" t="str">
        <f t="shared" si="528"/>
        <v/>
      </c>
      <c r="M3066" s="53" t="str">
        <f>IF(K3066="","",COUNTIF($K$7:K3066,"ﾘｽﾄ１"))</f>
        <v/>
      </c>
      <c r="N3066" s="53" t="str">
        <f t="shared" si="529"/>
        <v/>
      </c>
      <c r="O3066" s="54" t="str">
        <f t="shared" si="530"/>
        <v/>
      </c>
      <c r="P3066" s="53" t="str">
        <f t="shared" si="521"/>
        <v/>
      </c>
      <c r="Q3066" s="52" t="str">
        <f t="shared" si="522"/>
        <v/>
      </c>
      <c r="R3066" s="55" t="str">
        <f t="shared" si="523"/>
        <v/>
      </c>
      <c r="S3066" s="52" t="str">
        <f t="shared" si="531"/>
        <v/>
      </c>
      <c r="T3066" s="81" t="str">
        <f t="shared" si="524"/>
        <v/>
      </c>
      <c r="U3066" s="53" t="str">
        <f>IF(S3066="","",COUNTIF($S$7:S3066,"該当２"))</f>
        <v/>
      </c>
      <c r="V3066" s="56" t="str">
        <f t="shared" si="525"/>
        <v/>
      </c>
      <c r="W3066" s="81" t="str">
        <f t="shared" si="526"/>
        <v/>
      </c>
      <c r="X3066" s="53" t="str">
        <f>IF(V3066="","",COUNTIF($V$7:V3066,"該当３"))</f>
        <v/>
      </c>
    </row>
    <row r="3067" spans="1:24">
      <c r="A3067" s="4">
        <v>2021724002</v>
      </c>
      <c r="B3067" s="237">
        <v>20</v>
      </c>
      <c r="C3067" s="238">
        <v>217</v>
      </c>
      <c r="D3067" s="239">
        <v>24</v>
      </c>
      <c r="E3067" s="238">
        <v>2</v>
      </c>
      <c r="F3067" s="7" t="s">
        <v>511</v>
      </c>
      <c r="G3067" s="7" t="s">
        <v>2686</v>
      </c>
      <c r="H3067" s="7" t="s">
        <v>2892</v>
      </c>
      <c r="I3067" s="7" t="s">
        <v>2893</v>
      </c>
      <c r="K3067" s="52" t="str">
        <f t="shared" si="527"/>
        <v/>
      </c>
      <c r="L3067" s="81" t="str">
        <f t="shared" si="528"/>
        <v/>
      </c>
      <c r="M3067" s="53" t="str">
        <f>IF(K3067="","",COUNTIF($K$7:K3067,"ﾘｽﾄ１"))</f>
        <v/>
      </c>
      <c r="N3067" s="53" t="str">
        <f t="shared" si="529"/>
        <v/>
      </c>
      <c r="O3067" s="54" t="str">
        <f t="shared" si="530"/>
        <v/>
      </c>
      <c r="P3067" s="53" t="str">
        <f t="shared" si="521"/>
        <v/>
      </c>
      <c r="Q3067" s="52" t="str">
        <f t="shared" si="522"/>
        <v/>
      </c>
      <c r="R3067" s="55" t="str">
        <f t="shared" si="523"/>
        <v/>
      </c>
      <c r="S3067" s="52" t="str">
        <f t="shared" si="531"/>
        <v/>
      </c>
      <c r="T3067" s="81" t="str">
        <f t="shared" si="524"/>
        <v/>
      </c>
      <c r="U3067" s="53" t="str">
        <f>IF(S3067="","",COUNTIF($S$7:S3067,"該当２"))</f>
        <v/>
      </c>
      <c r="V3067" s="56" t="str">
        <f t="shared" si="525"/>
        <v/>
      </c>
      <c r="W3067" s="81" t="str">
        <f t="shared" si="526"/>
        <v/>
      </c>
      <c r="X3067" s="53" t="str">
        <f>IF(V3067="","",COUNTIF($V$7:V3067,"該当３"))</f>
        <v/>
      </c>
    </row>
    <row r="3068" spans="1:24">
      <c r="A3068" s="4">
        <v>2021724003</v>
      </c>
      <c r="B3068" s="237">
        <v>20</v>
      </c>
      <c r="C3068" s="238">
        <v>217</v>
      </c>
      <c r="D3068" s="239">
        <v>24</v>
      </c>
      <c r="E3068" s="238">
        <v>3</v>
      </c>
      <c r="F3068" s="7" t="s">
        <v>511</v>
      </c>
      <c r="G3068" s="7" t="s">
        <v>2686</v>
      </c>
      <c r="H3068" s="7" t="s">
        <v>2892</v>
      </c>
      <c r="I3068" s="7" t="s">
        <v>2894</v>
      </c>
      <c r="K3068" s="52" t="str">
        <f t="shared" si="527"/>
        <v/>
      </c>
      <c r="L3068" s="81" t="str">
        <f t="shared" si="528"/>
        <v/>
      </c>
      <c r="M3068" s="53" t="str">
        <f>IF(K3068="","",COUNTIF($K$7:K3068,"ﾘｽﾄ１"))</f>
        <v/>
      </c>
      <c r="N3068" s="53" t="str">
        <f t="shared" si="529"/>
        <v/>
      </c>
      <c r="O3068" s="54" t="str">
        <f t="shared" si="530"/>
        <v/>
      </c>
      <c r="P3068" s="53" t="str">
        <f t="shared" si="521"/>
        <v/>
      </c>
      <c r="Q3068" s="52" t="str">
        <f t="shared" si="522"/>
        <v/>
      </c>
      <c r="R3068" s="55" t="str">
        <f t="shared" si="523"/>
        <v/>
      </c>
      <c r="S3068" s="52" t="str">
        <f t="shared" si="531"/>
        <v/>
      </c>
      <c r="T3068" s="81" t="str">
        <f t="shared" si="524"/>
        <v/>
      </c>
      <c r="U3068" s="53" t="str">
        <f>IF(S3068="","",COUNTIF($S$7:S3068,"該当２"))</f>
        <v/>
      </c>
      <c r="V3068" s="56" t="str">
        <f t="shared" si="525"/>
        <v/>
      </c>
      <c r="W3068" s="81" t="str">
        <f t="shared" si="526"/>
        <v/>
      </c>
      <c r="X3068" s="53" t="str">
        <f>IF(V3068="","",COUNTIF($V$7:V3068,"該当３"))</f>
        <v/>
      </c>
    </row>
    <row r="3069" spans="1:24">
      <c r="A3069" s="4">
        <v>2021724004</v>
      </c>
      <c r="B3069" s="237">
        <v>20</v>
      </c>
      <c r="C3069" s="238">
        <v>217</v>
      </c>
      <c r="D3069" s="239">
        <v>24</v>
      </c>
      <c r="E3069" s="238">
        <v>4</v>
      </c>
      <c r="F3069" s="7" t="s">
        <v>511</v>
      </c>
      <c r="G3069" s="7" t="s">
        <v>2686</v>
      </c>
      <c r="H3069" s="7" t="s">
        <v>2892</v>
      </c>
      <c r="I3069" s="7" t="s">
        <v>2853</v>
      </c>
      <c r="K3069" s="52" t="str">
        <f t="shared" si="527"/>
        <v/>
      </c>
      <c r="L3069" s="81" t="str">
        <f t="shared" si="528"/>
        <v/>
      </c>
      <c r="M3069" s="53" t="str">
        <f>IF(K3069="","",COUNTIF($K$7:K3069,"ﾘｽﾄ１"))</f>
        <v/>
      </c>
      <c r="N3069" s="53" t="str">
        <f t="shared" si="529"/>
        <v/>
      </c>
      <c r="O3069" s="54" t="str">
        <f t="shared" si="530"/>
        <v/>
      </c>
      <c r="P3069" s="53" t="str">
        <f t="shared" si="521"/>
        <v/>
      </c>
      <c r="Q3069" s="52" t="str">
        <f t="shared" si="522"/>
        <v/>
      </c>
      <c r="R3069" s="55" t="str">
        <f t="shared" si="523"/>
        <v/>
      </c>
      <c r="S3069" s="52" t="str">
        <f t="shared" si="531"/>
        <v/>
      </c>
      <c r="T3069" s="81" t="str">
        <f t="shared" si="524"/>
        <v/>
      </c>
      <c r="U3069" s="53" t="str">
        <f>IF(S3069="","",COUNTIF($S$7:S3069,"該当２"))</f>
        <v/>
      </c>
      <c r="V3069" s="56" t="str">
        <f t="shared" si="525"/>
        <v/>
      </c>
      <c r="W3069" s="81" t="str">
        <f t="shared" si="526"/>
        <v/>
      </c>
      <c r="X3069" s="53" t="str">
        <f>IF(V3069="","",COUNTIF($V$7:V3069,"該当３"))</f>
        <v/>
      </c>
    </row>
    <row r="3070" spans="1:24">
      <c r="A3070" s="4">
        <v>2021724005</v>
      </c>
      <c r="B3070" s="237">
        <v>20</v>
      </c>
      <c r="C3070" s="238">
        <v>217</v>
      </c>
      <c r="D3070" s="239">
        <v>24</v>
      </c>
      <c r="E3070" s="238">
        <v>5</v>
      </c>
      <c r="F3070" s="7" t="s">
        <v>511</v>
      </c>
      <c r="G3070" s="7" t="s">
        <v>2686</v>
      </c>
      <c r="H3070" s="7" t="s">
        <v>2892</v>
      </c>
      <c r="I3070" s="7" t="s">
        <v>2895</v>
      </c>
      <c r="K3070" s="52" t="str">
        <f t="shared" si="527"/>
        <v/>
      </c>
      <c r="L3070" s="81" t="str">
        <f t="shared" si="528"/>
        <v/>
      </c>
      <c r="M3070" s="53" t="str">
        <f>IF(K3070="","",COUNTIF($K$7:K3070,"ﾘｽﾄ１"))</f>
        <v/>
      </c>
      <c r="N3070" s="53" t="str">
        <f t="shared" si="529"/>
        <v/>
      </c>
      <c r="O3070" s="54" t="str">
        <f t="shared" si="530"/>
        <v/>
      </c>
      <c r="P3070" s="53" t="str">
        <f t="shared" si="521"/>
        <v/>
      </c>
      <c r="Q3070" s="52" t="str">
        <f t="shared" si="522"/>
        <v/>
      </c>
      <c r="R3070" s="55" t="str">
        <f t="shared" si="523"/>
        <v/>
      </c>
      <c r="S3070" s="52" t="str">
        <f t="shared" si="531"/>
        <v/>
      </c>
      <c r="T3070" s="81" t="str">
        <f t="shared" si="524"/>
        <v/>
      </c>
      <c r="U3070" s="53" t="str">
        <f>IF(S3070="","",COUNTIF($S$7:S3070,"該当２"))</f>
        <v/>
      </c>
      <c r="V3070" s="56" t="str">
        <f t="shared" si="525"/>
        <v/>
      </c>
      <c r="W3070" s="81" t="str">
        <f t="shared" si="526"/>
        <v/>
      </c>
      <c r="X3070" s="53" t="str">
        <f>IF(V3070="","",COUNTIF($V$7:V3070,"該当３"))</f>
        <v/>
      </c>
    </row>
    <row r="3071" spans="1:24">
      <c r="A3071" s="4">
        <v>2021724006</v>
      </c>
      <c r="B3071" s="237">
        <v>20</v>
      </c>
      <c r="C3071" s="238">
        <v>217</v>
      </c>
      <c r="D3071" s="239">
        <v>24</v>
      </c>
      <c r="E3071" s="238">
        <v>6</v>
      </c>
      <c r="F3071" s="7" t="s">
        <v>511</v>
      </c>
      <c r="G3071" s="7" t="s">
        <v>2686</v>
      </c>
      <c r="H3071" s="7" t="s">
        <v>2892</v>
      </c>
      <c r="I3071" s="7" t="s">
        <v>2896</v>
      </c>
      <c r="K3071" s="52" t="str">
        <f t="shared" si="527"/>
        <v/>
      </c>
      <c r="L3071" s="81" t="str">
        <f t="shared" si="528"/>
        <v/>
      </c>
      <c r="M3071" s="53" t="str">
        <f>IF(K3071="","",COUNTIF($K$7:K3071,"ﾘｽﾄ１"))</f>
        <v/>
      </c>
      <c r="N3071" s="53" t="str">
        <f t="shared" si="529"/>
        <v/>
      </c>
      <c r="O3071" s="54" t="str">
        <f t="shared" si="530"/>
        <v/>
      </c>
      <c r="P3071" s="53" t="str">
        <f t="shared" si="521"/>
        <v/>
      </c>
      <c r="Q3071" s="52" t="str">
        <f t="shared" si="522"/>
        <v/>
      </c>
      <c r="R3071" s="55" t="str">
        <f t="shared" si="523"/>
        <v/>
      </c>
      <c r="S3071" s="52" t="str">
        <f t="shared" si="531"/>
        <v/>
      </c>
      <c r="T3071" s="81" t="str">
        <f t="shared" si="524"/>
        <v/>
      </c>
      <c r="U3071" s="53" t="str">
        <f>IF(S3071="","",COUNTIF($S$7:S3071,"該当２"))</f>
        <v/>
      </c>
      <c r="V3071" s="56" t="str">
        <f t="shared" si="525"/>
        <v/>
      </c>
      <c r="W3071" s="81" t="str">
        <f t="shared" si="526"/>
        <v/>
      </c>
      <c r="X3071" s="53" t="str">
        <f>IF(V3071="","",COUNTIF($V$7:V3071,"該当３"))</f>
        <v/>
      </c>
    </row>
    <row r="3072" spans="1:24">
      <c r="A3072" s="4">
        <v>2021725000</v>
      </c>
      <c r="B3072" s="237">
        <v>20</v>
      </c>
      <c r="C3072" s="238">
        <v>217</v>
      </c>
      <c r="D3072" s="239">
        <v>25</v>
      </c>
      <c r="E3072" s="238">
        <v>0</v>
      </c>
      <c r="F3072" s="7" t="s">
        <v>511</v>
      </c>
      <c r="G3072" s="7" t="s">
        <v>2686</v>
      </c>
      <c r="H3072" s="7" t="s">
        <v>2897</v>
      </c>
      <c r="K3072" s="52" t="str">
        <f t="shared" si="527"/>
        <v/>
      </c>
      <c r="L3072" s="81" t="str">
        <f t="shared" si="528"/>
        <v/>
      </c>
      <c r="M3072" s="53" t="str">
        <f>IF(K3072="","",COUNTIF($K$7:K3072,"ﾘｽﾄ１"))</f>
        <v/>
      </c>
      <c r="N3072" s="53" t="str">
        <f t="shared" si="529"/>
        <v/>
      </c>
      <c r="O3072" s="54" t="str">
        <f t="shared" si="530"/>
        <v/>
      </c>
      <c r="P3072" s="53" t="str">
        <f t="shared" si="521"/>
        <v/>
      </c>
      <c r="Q3072" s="52" t="str">
        <f t="shared" si="522"/>
        <v/>
      </c>
      <c r="R3072" s="55" t="str">
        <f t="shared" si="523"/>
        <v/>
      </c>
      <c r="S3072" s="52" t="str">
        <f t="shared" si="531"/>
        <v/>
      </c>
      <c r="T3072" s="81" t="str">
        <f t="shared" si="524"/>
        <v/>
      </c>
      <c r="U3072" s="53" t="str">
        <f>IF(S3072="","",COUNTIF($S$7:S3072,"該当２"))</f>
        <v/>
      </c>
      <c r="V3072" s="56" t="str">
        <f t="shared" si="525"/>
        <v/>
      </c>
      <c r="W3072" s="81" t="str">
        <f t="shared" si="526"/>
        <v/>
      </c>
      <c r="X3072" s="53" t="str">
        <f>IF(V3072="","",COUNTIF($V$7:V3072,"該当３"))</f>
        <v/>
      </c>
    </row>
    <row r="3073" spans="1:24">
      <c r="A3073" s="4">
        <v>2021725001</v>
      </c>
      <c r="B3073" s="237">
        <v>20</v>
      </c>
      <c r="C3073" s="238">
        <v>217</v>
      </c>
      <c r="D3073" s="239">
        <v>25</v>
      </c>
      <c r="E3073" s="238">
        <v>1</v>
      </c>
      <c r="F3073" s="7" t="s">
        <v>511</v>
      </c>
      <c r="G3073" s="7" t="s">
        <v>2686</v>
      </c>
      <c r="H3073" s="7" t="s">
        <v>2897</v>
      </c>
      <c r="I3073" s="7" t="s">
        <v>2898</v>
      </c>
      <c r="K3073" s="52" t="str">
        <f t="shared" si="527"/>
        <v/>
      </c>
      <c r="L3073" s="81" t="str">
        <f t="shared" si="528"/>
        <v/>
      </c>
      <c r="M3073" s="53" t="str">
        <f>IF(K3073="","",COUNTIF($K$7:K3073,"ﾘｽﾄ１"))</f>
        <v/>
      </c>
      <c r="N3073" s="53" t="str">
        <f t="shared" si="529"/>
        <v/>
      </c>
      <c r="O3073" s="54" t="str">
        <f t="shared" si="530"/>
        <v/>
      </c>
      <c r="P3073" s="53" t="str">
        <f t="shared" si="521"/>
        <v/>
      </c>
      <c r="Q3073" s="52" t="str">
        <f t="shared" si="522"/>
        <v/>
      </c>
      <c r="R3073" s="55" t="str">
        <f t="shared" si="523"/>
        <v/>
      </c>
      <c r="S3073" s="52" t="str">
        <f t="shared" si="531"/>
        <v/>
      </c>
      <c r="T3073" s="81" t="str">
        <f t="shared" si="524"/>
        <v/>
      </c>
      <c r="U3073" s="53" t="str">
        <f>IF(S3073="","",COUNTIF($S$7:S3073,"該当２"))</f>
        <v/>
      </c>
      <c r="V3073" s="56" t="str">
        <f t="shared" si="525"/>
        <v/>
      </c>
      <c r="W3073" s="81" t="str">
        <f t="shared" si="526"/>
        <v/>
      </c>
      <c r="X3073" s="53" t="str">
        <f>IF(V3073="","",COUNTIF($V$7:V3073,"該当３"))</f>
        <v/>
      </c>
    </row>
    <row r="3074" spans="1:24">
      <c r="A3074" s="4">
        <v>2021725002</v>
      </c>
      <c r="B3074" s="237">
        <v>20</v>
      </c>
      <c r="C3074" s="238">
        <v>217</v>
      </c>
      <c r="D3074" s="239">
        <v>25</v>
      </c>
      <c r="E3074" s="238">
        <v>2</v>
      </c>
      <c r="F3074" s="7" t="s">
        <v>511</v>
      </c>
      <c r="G3074" s="7" t="s">
        <v>2686</v>
      </c>
      <c r="H3074" s="7" t="s">
        <v>2897</v>
      </c>
      <c r="I3074" s="7" t="s">
        <v>2899</v>
      </c>
      <c r="K3074" s="52" t="str">
        <f t="shared" si="527"/>
        <v/>
      </c>
      <c r="L3074" s="81" t="str">
        <f t="shared" si="528"/>
        <v/>
      </c>
      <c r="M3074" s="53" t="str">
        <f>IF(K3074="","",COUNTIF($K$7:K3074,"ﾘｽﾄ１"))</f>
        <v/>
      </c>
      <c r="N3074" s="53" t="str">
        <f t="shared" si="529"/>
        <v/>
      </c>
      <c r="O3074" s="54" t="str">
        <f t="shared" si="530"/>
        <v/>
      </c>
      <c r="P3074" s="53" t="str">
        <f t="shared" si="521"/>
        <v/>
      </c>
      <c r="Q3074" s="52" t="str">
        <f t="shared" si="522"/>
        <v/>
      </c>
      <c r="R3074" s="55" t="str">
        <f t="shared" si="523"/>
        <v/>
      </c>
      <c r="S3074" s="52" t="str">
        <f t="shared" si="531"/>
        <v/>
      </c>
      <c r="T3074" s="81" t="str">
        <f t="shared" si="524"/>
        <v/>
      </c>
      <c r="U3074" s="53" t="str">
        <f>IF(S3074="","",COUNTIF($S$7:S3074,"該当２"))</f>
        <v/>
      </c>
      <c r="V3074" s="56" t="str">
        <f t="shared" si="525"/>
        <v/>
      </c>
      <c r="W3074" s="81" t="str">
        <f t="shared" si="526"/>
        <v/>
      </c>
      <c r="X3074" s="53" t="str">
        <f>IF(V3074="","",COUNTIF($V$7:V3074,"該当３"))</f>
        <v/>
      </c>
    </row>
    <row r="3075" spans="1:24">
      <c r="A3075" s="4">
        <v>2021725003</v>
      </c>
      <c r="B3075" s="237">
        <v>20</v>
      </c>
      <c r="C3075" s="238">
        <v>217</v>
      </c>
      <c r="D3075" s="239">
        <v>25</v>
      </c>
      <c r="E3075" s="238">
        <v>3</v>
      </c>
      <c r="F3075" s="7" t="s">
        <v>511</v>
      </c>
      <c r="G3075" s="7" t="s">
        <v>2686</v>
      </c>
      <c r="H3075" s="7" t="s">
        <v>2897</v>
      </c>
      <c r="I3075" s="7" t="s">
        <v>2900</v>
      </c>
      <c r="K3075" s="52" t="str">
        <f t="shared" si="527"/>
        <v/>
      </c>
      <c r="L3075" s="81" t="str">
        <f t="shared" si="528"/>
        <v/>
      </c>
      <c r="M3075" s="53" t="str">
        <f>IF(K3075="","",COUNTIF($K$7:K3075,"ﾘｽﾄ１"))</f>
        <v/>
      </c>
      <c r="N3075" s="53" t="str">
        <f t="shared" si="529"/>
        <v/>
      </c>
      <c r="O3075" s="54" t="str">
        <f t="shared" si="530"/>
        <v/>
      </c>
      <c r="P3075" s="53" t="str">
        <f t="shared" si="521"/>
        <v/>
      </c>
      <c r="Q3075" s="52" t="str">
        <f t="shared" si="522"/>
        <v/>
      </c>
      <c r="R3075" s="55" t="str">
        <f t="shared" si="523"/>
        <v/>
      </c>
      <c r="S3075" s="52" t="str">
        <f t="shared" si="531"/>
        <v/>
      </c>
      <c r="T3075" s="81" t="str">
        <f t="shared" si="524"/>
        <v/>
      </c>
      <c r="U3075" s="53" t="str">
        <f>IF(S3075="","",COUNTIF($S$7:S3075,"該当２"))</f>
        <v/>
      </c>
      <c r="V3075" s="56" t="str">
        <f t="shared" si="525"/>
        <v/>
      </c>
      <c r="W3075" s="81" t="str">
        <f t="shared" si="526"/>
        <v/>
      </c>
      <c r="X3075" s="53" t="str">
        <f>IF(V3075="","",COUNTIF($V$7:V3075,"該当３"))</f>
        <v/>
      </c>
    </row>
    <row r="3076" spans="1:24">
      <c r="A3076" s="4">
        <v>2021726000</v>
      </c>
      <c r="B3076" s="237">
        <v>20</v>
      </c>
      <c r="C3076" s="238">
        <v>217</v>
      </c>
      <c r="D3076" s="239">
        <v>26</v>
      </c>
      <c r="E3076" s="238">
        <v>0</v>
      </c>
      <c r="F3076" s="7" t="s">
        <v>511</v>
      </c>
      <c r="G3076" s="7" t="s">
        <v>2686</v>
      </c>
      <c r="H3076" s="7" t="s">
        <v>2901</v>
      </c>
      <c r="K3076" s="52" t="str">
        <f t="shared" si="527"/>
        <v/>
      </c>
      <c r="L3076" s="81" t="str">
        <f t="shared" si="528"/>
        <v/>
      </c>
      <c r="M3076" s="53" t="str">
        <f>IF(K3076="","",COUNTIF($K$7:K3076,"ﾘｽﾄ１"))</f>
        <v/>
      </c>
      <c r="N3076" s="53" t="str">
        <f t="shared" si="529"/>
        <v/>
      </c>
      <c r="O3076" s="54" t="str">
        <f t="shared" si="530"/>
        <v/>
      </c>
      <c r="P3076" s="53" t="str">
        <f t="shared" si="521"/>
        <v/>
      </c>
      <c r="Q3076" s="52" t="str">
        <f t="shared" si="522"/>
        <v/>
      </c>
      <c r="R3076" s="55" t="str">
        <f t="shared" si="523"/>
        <v/>
      </c>
      <c r="S3076" s="52" t="str">
        <f t="shared" si="531"/>
        <v/>
      </c>
      <c r="T3076" s="81" t="str">
        <f t="shared" si="524"/>
        <v/>
      </c>
      <c r="U3076" s="53" t="str">
        <f>IF(S3076="","",COUNTIF($S$7:S3076,"該当２"))</f>
        <v/>
      </c>
      <c r="V3076" s="56" t="str">
        <f t="shared" si="525"/>
        <v/>
      </c>
      <c r="W3076" s="81" t="str">
        <f t="shared" si="526"/>
        <v/>
      </c>
      <c r="X3076" s="53" t="str">
        <f>IF(V3076="","",COUNTIF($V$7:V3076,"該当３"))</f>
        <v/>
      </c>
    </row>
    <row r="3077" spans="1:24">
      <c r="A3077" s="4">
        <v>2021726001</v>
      </c>
      <c r="B3077" s="237">
        <v>20</v>
      </c>
      <c r="C3077" s="238">
        <v>217</v>
      </c>
      <c r="D3077" s="239">
        <v>26</v>
      </c>
      <c r="E3077" s="238">
        <v>1</v>
      </c>
      <c r="F3077" s="7" t="s">
        <v>511</v>
      </c>
      <c r="G3077" s="7" t="s">
        <v>2686</v>
      </c>
      <c r="H3077" s="7" t="s">
        <v>2901</v>
      </c>
      <c r="I3077" s="7" t="s">
        <v>385</v>
      </c>
      <c r="K3077" s="52" t="str">
        <f t="shared" si="527"/>
        <v/>
      </c>
      <c r="L3077" s="81" t="str">
        <f t="shared" si="528"/>
        <v/>
      </c>
      <c r="M3077" s="53" t="str">
        <f>IF(K3077="","",COUNTIF($K$7:K3077,"ﾘｽﾄ１"))</f>
        <v/>
      </c>
      <c r="N3077" s="53" t="str">
        <f t="shared" si="529"/>
        <v/>
      </c>
      <c r="O3077" s="54" t="str">
        <f t="shared" si="530"/>
        <v/>
      </c>
      <c r="P3077" s="53" t="str">
        <f t="shared" si="521"/>
        <v/>
      </c>
      <c r="Q3077" s="52" t="str">
        <f t="shared" si="522"/>
        <v/>
      </c>
      <c r="R3077" s="55" t="str">
        <f t="shared" si="523"/>
        <v/>
      </c>
      <c r="S3077" s="52" t="str">
        <f t="shared" si="531"/>
        <v/>
      </c>
      <c r="T3077" s="81" t="str">
        <f t="shared" si="524"/>
        <v/>
      </c>
      <c r="U3077" s="53" t="str">
        <f>IF(S3077="","",COUNTIF($S$7:S3077,"該当２"))</f>
        <v/>
      </c>
      <c r="V3077" s="56" t="str">
        <f t="shared" si="525"/>
        <v/>
      </c>
      <c r="W3077" s="81" t="str">
        <f t="shared" si="526"/>
        <v/>
      </c>
      <c r="X3077" s="53" t="str">
        <f>IF(V3077="","",COUNTIF($V$7:V3077,"該当３"))</f>
        <v/>
      </c>
    </row>
    <row r="3078" spans="1:24">
      <c r="A3078" s="4">
        <v>2021726002</v>
      </c>
      <c r="B3078" s="237">
        <v>20</v>
      </c>
      <c r="C3078" s="238">
        <v>217</v>
      </c>
      <c r="D3078" s="239">
        <v>26</v>
      </c>
      <c r="E3078" s="238">
        <v>2</v>
      </c>
      <c r="F3078" s="7" t="s">
        <v>511</v>
      </c>
      <c r="G3078" s="7" t="s">
        <v>2686</v>
      </c>
      <c r="H3078" s="7" t="s">
        <v>2901</v>
      </c>
      <c r="I3078" s="7" t="s">
        <v>3</v>
      </c>
      <c r="K3078" s="52" t="str">
        <f t="shared" si="527"/>
        <v/>
      </c>
      <c r="L3078" s="81" t="str">
        <f t="shared" si="528"/>
        <v/>
      </c>
      <c r="M3078" s="53" t="str">
        <f>IF(K3078="","",COUNTIF($K$7:K3078,"ﾘｽﾄ１"))</f>
        <v/>
      </c>
      <c r="N3078" s="53" t="str">
        <f t="shared" si="529"/>
        <v/>
      </c>
      <c r="O3078" s="54" t="str">
        <f t="shared" si="530"/>
        <v/>
      </c>
      <c r="P3078" s="53" t="str">
        <f t="shared" si="521"/>
        <v/>
      </c>
      <c r="Q3078" s="52" t="str">
        <f t="shared" si="522"/>
        <v/>
      </c>
      <c r="R3078" s="55" t="str">
        <f t="shared" si="523"/>
        <v/>
      </c>
      <c r="S3078" s="52" t="str">
        <f t="shared" si="531"/>
        <v/>
      </c>
      <c r="T3078" s="81" t="str">
        <f t="shared" si="524"/>
        <v/>
      </c>
      <c r="U3078" s="53" t="str">
        <f>IF(S3078="","",COUNTIF($S$7:S3078,"該当２"))</f>
        <v/>
      </c>
      <c r="V3078" s="56" t="str">
        <f t="shared" si="525"/>
        <v/>
      </c>
      <c r="W3078" s="81" t="str">
        <f t="shared" si="526"/>
        <v/>
      </c>
      <c r="X3078" s="53" t="str">
        <f>IF(V3078="","",COUNTIF($V$7:V3078,"該当３"))</f>
        <v/>
      </c>
    </row>
    <row r="3079" spans="1:24">
      <c r="A3079" s="4">
        <v>2021726003</v>
      </c>
      <c r="B3079" s="237">
        <v>20</v>
      </c>
      <c r="C3079" s="238">
        <v>217</v>
      </c>
      <c r="D3079" s="239">
        <v>26</v>
      </c>
      <c r="E3079" s="238">
        <v>3</v>
      </c>
      <c r="F3079" s="7" t="s">
        <v>511</v>
      </c>
      <c r="G3079" s="7" t="s">
        <v>2686</v>
      </c>
      <c r="H3079" s="7" t="s">
        <v>2901</v>
      </c>
      <c r="I3079" s="7" t="s">
        <v>384</v>
      </c>
      <c r="K3079" s="52" t="str">
        <f t="shared" si="527"/>
        <v/>
      </c>
      <c r="L3079" s="81" t="str">
        <f t="shared" si="528"/>
        <v/>
      </c>
      <c r="M3079" s="53" t="str">
        <f>IF(K3079="","",COUNTIF($K$7:K3079,"ﾘｽﾄ１"))</f>
        <v/>
      </c>
      <c r="N3079" s="53" t="str">
        <f t="shared" si="529"/>
        <v/>
      </c>
      <c r="O3079" s="54" t="str">
        <f t="shared" si="530"/>
        <v/>
      </c>
      <c r="P3079" s="53" t="str">
        <f t="shared" si="521"/>
        <v/>
      </c>
      <c r="Q3079" s="52" t="str">
        <f t="shared" si="522"/>
        <v/>
      </c>
      <c r="R3079" s="55" t="str">
        <f t="shared" si="523"/>
        <v/>
      </c>
      <c r="S3079" s="52" t="str">
        <f t="shared" si="531"/>
        <v/>
      </c>
      <c r="T3079" s="81" t="str">
        <f t="shared" si="524"/>
        <v/>
      </c>
      <c r="U3079" s="53" t="str">
        <f>IF(S3079="","",COUNTIF($S$7:S3079,"該当２"))</f>
        <v/>
      </c>
      <c r="V3079" s="56" t="str">
        <f t="shared" si="525"/>
        <v/>
      </c>
      <c r="W3079" s="81" t="str">
        <f t="shared" si="526"/>
        <v/>
      </c>
      <c r="X3079" s="53" t="str">
        <f>IF(V3079="","",COUNTIF($V$7:V3079,"該当３"))</f>
        <v/>
      </c>
    </row>
    <row r="3080" spans="1:24">
      <c r="A3080" s="4">
        <v>2021800000</v>
      </c>
      <c r="B3080" s="237">
        <v>20</v>
      </c>
      <c r="C3080" s="238">
        <v>218</v>
      </c>
      <c r="D3080" s="239">
        <v>0</v>
      </c>
      <c r="E3080" s="238">
        <v>0</v>
      </c>
      <c r="F3080" s="7" t="s">
        <v>511</v>
      </c>
      <c r="G3080" s="7" t="s">
        <v>2902</v>
      </c>
      <c r="K3080" s="52" t="str">
        <f t="shared" si="527"/>
        <v>ﾘｽﾄ１</v>
      </c>
      <c r="L3080" s="81" t="str">
        <f t="shared" si="528"/>
        <v>千曲市</v>
      </c>
      <c r="M3080" s="53">
        <f>IF(K3080="","",COUNTIF($K$7:K3080,"ﾘｽﾄ１"))</f>
        <v>17</v>
      </c>
      <c r="N3080" s="53" t="str">
        <f t="shared" si="529"/>
        <v/>
      </c>
      <c r="O3080" s="54" t="str">
        <f t="shared" si="530"/>
        <v/>
      </c>
      <c r="P3080" s="53" t="str">
        <f t="shared" si="521"/>
        <v/>
      </c>
      <c r="Q3080" s="52" t="str">
        <f t="shared" si="522"/>
        <v/>
      </c>
      <c r="R3080" s="55" t="str">
        <f t="shared" si="523"/>
        <v/>
      </c>
      <c r="S3080" s="52" t="str">
        <f t="shared" si="531"/>
        <v/>
      </c>
      <c r="T3080" s="81" t="str">
        <f t="shared" si="524"/>
        <v/>
      </c>
      <c r="U3080" s="53" t="str">
        <f>IF(S3080="","",COUNTIF($S$7:S3080,"該当２"))</f>
        <v/>
      </c>
      <c r="V3080" s="56" t="str">
        <f t="shared" si="525"/>
        <v/>
      </c>
      <c r="W3080" s="81" t="str">
        <f t="shared" si="526"/>
        <v/>
      </c>
      <c r="X3080" s="53" t="str">
        <f>IF(V3080="","",COUNTIF($V$7:V3080,"該当３"))</f>
        <v/>
      </c>
    </row>
    <row r="3081" spans="1:24">
      <c r="A3081" s="4">
        <v>2021801000</v>
      </c>
      <c r="B3081" s="237">
        <v>20</v>
      </c>
      <c r="C3081" s="238">
        <v>218</v>
      </c>
      <c r="D3081" s="239">
        <v>1</v>
      </c>
      <c r="E3081" s="238">
        <v>0</v>
      </c>
      <c r="F3081" s="7" t="s">
        <v>511</v>
      </c>
      <c r="G3081" s="7" t="s">
        <v>2902</v>
      </c>
      <c r="H3081" s="7" t="s">
        <v>2903</v>
      </c>
      <c r="K3081" s="52" t="str">
        <f t="shared" si="527"/>
        <v/>
      </c>
      <c r="L3081" s="81" t="str">
        <f t="shared" si="528"/>
        <v/>
      </c>
      <c r="M3081" s="53" t="str">
        <f>IF(K3081="","",COUNTIF($K$7:K3081,"ﾘｽﾄ１"))</f>
        <v/>
      </c>
      <c r="N3081" s="53" t="str">
        <f t="shared" si="529"/>
        <v/>
      </c>
      <c r="O3081" s="54" t="str">
        <f t="shared" si="530"/>
        <v/>
      </c>
      <c r="P3081" s="53" t="str">
        <f t="shared" si="521"/>
        <v/>
      </c>
      <c r="Q3081" s="52" t="str">
        <f t="shared" si="522"/>
        <v/>
      </c>
      <c r="R3081" s="55" t="str">
        <f t="shared" si="523"/>
        <v/>
      </c>
      <c r="S3081" s="52" t="str">
        <f t="shared" si="531"/>
        <v/>
      </c>
      <c r="T3081" s="81" t="str">
        <f t="shared" si="524"/>
        <v/>
      </c>
      <c r="U3081" s="53" t="str">
        <f>IF(S3081="","",COUNTIF($S$7:S3081,"該当２"))</f>
        <v/>
      </c>
      <c r="V3081" s="56" t="str">
        <f t="shared" si="525"/>
        <v/>
      </c>
      <c r="W3081" s="81" t="str">
        <f t="shared" si="526"/>
        <v/>
      </c>
      <c r="X3081" s="53" t="str">
        <f>IF(V3081="","",COUNTIF($V$7:V3081,"該当３"))</f>
        <v/>
      </c>
    </row>
    <row r="3082" spans="1:24">
      <c r="A3082" s="4">
        <v>2021801001</v>
      </c>
      <c r="B3082" s="237">
        <v>20</v>
      </c>
      <c r="C3082" s="238">
        <v>218</v>
      </c>
      <c r="D3082" s="239">
        <v>1</v>
      </c>
      <c r="E3082" s="238">
        <v>1</v>
      </c>
      <c r="F3082" s="7" t="s">
        <v>511</v>
      </c>
      <c r="G3082" s="7" t="s">
        <v>2902</v>
      </c>
      <c r="H3082" s="7" t="s">
        <v>2903</v>
      </c>
      <c r="I3082" s="7" t="s">
        <v>2904</v>
      </c>
      <c r="K3082" s="52" t="str">
        <f t="shared" si="527"/>
        <v/>
      </c>
      <c r="L3082" s="81" t="str">
        <f t="shared" si="528"/>
        <v/>
      </c>
      <c r="M3082" s="53" t="str">
        <f>IF(K3082="","",COUNTIF($K$7:K3082,"ﾘｽﾄ１"))</f>
        <v/>
      </c>
      <c r="N3082" s="53" t="str">
        <f t="shared" si="529"/>
        <v/>
      </c>
      <c r="O3082" s="54" t="str">
        <f t="shared" si="530"/>
        <v/>
      </c>
      <c r="P3082" s="53" t="str">
        <f t="shared" ref="P3082:P3145" si="532">IF(O3082="該当１",G3082,"")</f>
        <v/>
      </c>
      <c r="Q3082" s="52" t="str">
        <f t="shared" ref="Q3082:Q3145" si="533">IF(O3082="該当１","ﾘｽﾄ2","")</f>
        <v/>
      </c>
      <c r="R3082" s="55" t="str">
        <f t="shared" ref="R3082:R3145" si="534">IF(Q3082="ﾘｽﾄ2",H3082,"")</f>
        <v/>
      </c>
      <c r="S3082" s="52" t="str">
        <f t="shared" si="531"/>
        <v/>
      </c>
      <c r="T3082" s="81" t="str">
        <f t="shared" ref="T3082:T3145" si="535">IF(S3082="該当２",H3082,"")</f>
        <v/>
      </c>
      <c r="U3082" s="53" t="str">
        <f>IF(S3082="","",COUNTIF($S$7:S3082,"該当２"))</f>
        <v/>
      </c>
      <c r="V3082" s="56" t="str">
        <f t="shared" ref="V3082:V3145" si="536">IF(AND($S$2=H3082,E3082&gt;0,E3082&lt;998),"該当３","")</f>
        <v/>
      </c>
      <c r="W3082" s="81" t="str">
        <f t="shared" ref="W3082:W3145" si="537">IF(V3082="該当３",I3082,"")</f>
        <v/>
      </c>
      <c r="X3082" s="53" t="str">
        <f>IF(V3082="","",COUNTIF($V$7:V3082,"該当３"))</f>
        <v/>
      </c>
    </row>
    <row r="3083" spans="1:24">
      <c r="A3083" s="4">
        <v>2021801002</v>
      </c>
      <c r="B3083" s="237">
        <v>20</v>
      </c>
      <c r="C3083" s="238">
        <v>218</v>
      </c>
      <c r="D3083" s="239">
        <v>1</v>
      </c>
      <c r="E3083" s="238">
        <v>2</v>
      </c>
      <c r="F3083" s="7" t="s">
        <v>511</v>
      </c>
      <c r="G3083" s="7" t="s">
        <v>2902</v>
      </c>
      <c r="H3083" s="7" t="s">
        <v>2903</v>
      </c>
      <c r="I3083" s="7" t="s">
        <v>301</v>
      </c>
      <c r="K3083" s="52" t="str">
        <f t="shared" ref="K3083:K3146" si="538">IF(AND($C3083&gt;0,$H3083=""),"ﾘｽﾄ１","")</f>
        <v/>
      </c>
      <c r="L3083" s="81" t="str">
        <f t="shared" ref="L3083:L3146" si="539">IF(K3083="ﾘｽﾄ１",G3083,"")</f>
        <v/>
      </c>
      <c r="M3083" s="53" t="str">
        <f>IF(K3083="","",COUNTIF($K$7:K3083,"ﾘｽﾄ１"))</f>
        <v/>
      </c>
      <c r="N3083" s="53" t="str">
        <f t="shared" ref="N3083:N3146" si="540">IF(AND(D3083=0,E3083&gt;0),"同一区","")</f>
        <v/>
      </c>
      <c r="O3083" s="54" t="str">
        <f t="shared" ref="O3083:O3146" si="541">IF(AND(EXACT($K$2,G3083),H3083&gt;0),"該当１","")</f>
        <v/>
      </c>
      <c r="P3083" s="53" t="str">
        <f t="shared" si="532"/>
        <v/>
      </c>
      <c r="Q3083" s="52" t="str">
        <f t="shared" si="533"/>
        <v/>
      </c>
      <c r="R3083" s="55" t="str">
        <f t="shared" si="534"/>
        <v/>
      </c>
      <c r="S3083" s="52" t="str">
        <f t="shared" ref="S3083:S3146" si="542">IF(AND(Q3083="ﾘｽﾄ2",OR(I3083=0,AND(N3083="同一区",E3083=1))),"該当２","")</f>
        <v/>
      </c>
      <c r="T3083" s="81" t="str">
        <f t="shared" si="535"/>
        <v/>
      </c>
      <c r="U3083" s="53" t="str">
        <f>IF(S3083="","",COUNTIF($S$7:S3083,"該当２"))</f>
        <v/>
      </c>
      <c r="V3083" s="56" t="str">
        <f t="shared" si="536"/>
        <v/>
      </c>
      <c r="W3083" s="81" t="str">
        <f t="shared" si="537"/>
        <v/>
      </c>
      <c r="X3083" s="53" t="str">
        <f>IF(V3083="","",COUNTIF($V$7:V3083,"該当３"))</f>
        <v/>
      </c>
    </row>
    <row r="3084" spans="1:24">
      <c r="A3084" s="4">
        <v>2021801003</v>
      </c>
      <c r="B3084" s="237">
        <v>20</v>
      </c>
      <c r="C3084" s="238">
        <v>218</v>
      </c>
      <c r="D3084" s="239">
        <v>1</v>
      </c>
      <c r="E3084" s="238">
        <v>3</v>
      </c>
      <c r="F3084" s="7" t="s">
        <v>511</v>
      </c>
      <c r="G3084" s="7" t="s">
        <v>2902</v>
      </c>
      <c r="H3084" s="7" t="s">
        <v>2903</v>
      </c>
      <c r="I3084" s="7" t="s">
        <v>2905</v>
      </c>
      <c r="K3084" s="52" t="str">
        <f t="shared" si="538"/>
        <v/>
      </c>
      <c r="L3084" s="81" t="str">
        <f t="shared" si="539"/>
        <v/>
      </c>
      <c r="M3084" s="53" t="str">
        <f>IF(K3084="","",COUNTIF($K$7:K3084,"ﾘｽﾄ１"))</f>
        <v/>
      </c>
      <c r="N3084" s="53" t="str">
        <f t="shared" si="540"/>
        <v/>
      </c>
      <c r="O3084" s="54" t="str">
        <f t="shared" si="541"/>
        <v/>
      </c>
      <c r="P3084" s="53" t="str">
        <f t="shared" si="532"/>
        <v/>
      </c>
      <c r="Q3084" s="52" t="str">
        <f t="shared" si="533"/>
        <v/>
      </c>
      <c r="R3084" s="55" t="str">
        <f t="shared" si="534"/>
        <v/>
      </c>
      <c r="S3084" s="52" t="str">
        <f t="shared" si="542"/>
        <v/>
      </c>
      <c r="T3084" s="81" t="str">
        <f t="shared" si="535"/>
        <v/>
      </c>
      <c r="U3084" s="53" t="str">
        <f>IF(S3084="","",COUNTIF($S$7:S3084,"該当２"))</f>
        <v/>
      </c>
      <c r="V3084" s="56" t="str">
        <f t="shared" si="536"/>
        <v/>
      </c>
      <c r="W3084" s="81" t="str">
        <f t="shared" si="537"/>
        <v/>
      </c>
      <c r="X3084" s="53" t="str">
        <f>IF(V3084="","",COUNTIF($V$7:V3084,"該当３"))</f>
        <v/>
      </c>
    </row>
    <row r="3085" spans="1:24">
      <c r="A3085" s="4">
        <v>2021801004</v>
      </c>
      <c r="B3085" s="237">
        <v>20</v>
      </c>
      <c r="C3085" s="238">
        <v>218</v>
      </c>
      <c r="D3085" s="239">
        <v>1</v>
      </c>
      <c r="E3085" s="238">
        <v>4</v>
      </c>
      <c r="F3085" s="7" t="s">
        <v>511</v>
      </c>
      <c r="G3085" s="7" t="s">
        <v>2902</v>
      </c>
      <c r="H3085" s="7" t="s">
        <v>2903</v>
      </c>
      <c r="I3085" s="7" t="s">
        <v>2906</v>
      </c>
      <c r="K3085" s="52" t="str">
        <f t="shared" si="538"/>
        <v/>
      </c>
      <c r="L3085" s="81" t="str">
        <f t="shared" si="539"/>
        <v/>
      </c>
      <c r="M3085" s="53" t="str">
        <f>IF(K3085="","",COUNTIF($K$7:K3085,"ﾘｽﾄ１"))</f>
        <v/>
      </c>
      <c r="N3085" s="53" t="str">
        <f t="shared" si="540"/>
        <v/>
      </c>
      <c r="O3085" s="54" t="str">
        <f t="shared" si="541"/>
        <v/>
      </c>
      <c r="P3085" s="53" t="str">
        <f t="shared" si="532"/>
        <v/>
      </c>
      <c r="Q3085" s="52" t="str">
        <f t="shared" si="533"/>
        <v/>
      </c>
      <c r="R3085" s="55" t="str">
        <f t="shared" si="534"/>
        <v/>
      </c>
      <c r="S3085" s="52" t="str">
        <f t="shared" si="542"/>
        <v/>
      </c>
      <c r="T3085" s="81" t="str">
        <f t="shared" si="535"/>
        <v/>
      </c>
      <c r="U3085" s="53" t="str">
        <f>IF(S3085="","",COUNTIF($S$7:S3085,"該当２"))</f>
        <v/>
      </c>
      <c r="V3085" s="56" t="str">
        <f t="shared" si="536"/>
        <v/>
      </c>
      <c r="W3085" s="81" t="str">
        <f t="shared" si="537"/>
        <v/>
      </c>
      <c r="X3085" s="53" t="str">
        <f>IF(V3085="","",COUNTIF($V$7:V3085,"該当３"))</f>
        <v/>
      </c>
    </row>
    <row r="3086" spans="1:24">
      <c r="A3086" s="4">
        <v>2021801005</v>
      </c>
      <c r="B3086" s="237">
        <v>20</v>
      </c>
      <c r="C3086" s="238">
        <v>218</v>
      </c>
      <c r="D3086" s="239">
        <v>1</v>
      </c>
      <c r="E3086" s="238">
        <v>5</v>
      </c>
      <c r="F3086" s="7" t="s">
        <v>511</v>
      </c>
      <c r="G3086" s="7" t="s">
        <v>2902</v>
      </c>
      <c r="H3086" s="7" t="s">
        <v>2903</v>
      </c>
      <c r="I3086" s="7" t="s">
        <v>2907</v>
      </c>
      <c r="K3086" s="52" t="str">
        <f t="shared" si="538"/>
        <v/>
      </c>
      <c r="L3086" s="81" t="str">
        <f t="shared" si="539"/>
        <v/>
      </c>
      <c r="M3086" s="53" t="str">
        <f>IF(K3086="","",COUNTIF($K$7:K3086,"ﾘｽﾄ１"))</f>
        <v/>
      </c>
      <c r="N3086" s="53" t="str">
        <f t="shared" si="540"/>
        <v/>
      </c>
      <c r="O3086" s="54" t="str">
        <f t="shared" si="541"/>
        <v/>
      </c>
      <c r="P3086" s="53" t="str">
        <f t="shared" si="532"/>
        <v/>
      </c>
      <c r="Q3086" s="52" t="str">
        <f t="shared" si="533"/>
        <v/>
      </c>
      <c r="R3086" s="55" t="str">
        <f t="shared" si="534"/>
        <v/>
      </c>
      <c r="S3086" s="52" t="str">
        <f t="shared" si="542"/>
        <v/>
      </c>
      <c r="T3086" s="81" t="str">
        <f t="shared" si="535"/>
        <v/>
      </c>
      <c r="U3086" s="53" t="str">
        <f>IF(S3086="","",COUNTIF($S$7:S3086,"該当２"))</f>
        <v/>
      </c>
      <c r="V3086" s="56" t="str">
        <f t="shared" si="536"/>
        <v/>
      </c>
      <c r="W3086" s="81" t="str">
        <f t="shared" si="537"/>
        <v/>
      </c>
      <c r="X3086" s="53" t="str">
        <f>IF(V3086="","",COUNTIF($V$7:V3086,"該当３"))</f>
        <v/>
      </c>
    </row>
    <row r="3087" spans="1:24">
      <c r="A3087" s="4">
        <v>2021801006</v>
      </c>
      <c r="B3087" s="237">
        <v>20</v>
      </c>
      <c r="C3087" s="238">
        <v>218</v>
      </c>
      <c r="D3087" s="239">
        <v>1</v>
      </c>
      <c r="E3087" s="238">
        <v>6</v>
      </c>
      <c r="F3087" s="7" t="s">
        <v>511</v>
      </c>
      <c r="G3087" s="7" t="s">
        <v>2902</v>
      </c>
      <c r="H3087" s="7" t="s">
        <v>2903</v>
      </c>
      <c r="I3087" s="7" t="s">
        <v>2908</v>
      </c>
      <c r="K3087" s="52" t="str">
        <f t="shared" si="538"/>
        <v/>
      </c>
      <c r="L3087" s="81" t="str">
        <f t="shared" si="539"/>
        <v/>
      </c>
      <c r="M3087" s="53" t="str">
        <f>IF(K3087="","",COUNTIF($K$7:K3087,"ﾘｽﾄ１"))</f>
        <v/>
      </c>
      <c r="N3087" s="53" t="str">
        <f t="shared" si="540"/>
        <v/>
      </c>
      <c r="O3087" s="54" t="str">
        <f t="shared" si="541"/>
        <v/>
      </c>
      <c r="P3087" s="53" t="str">
        <f t="shared" si="532"/>
        <v/>
      </c>
      <c r="Q3087" s="52" t="str">
        <f t="shared" si="533"/>
        <v/>
      </c>
      <c r="R3087" s="55" t="str">
        <f t="shared" si="534"/>
        <v/>
      </c>
      <c r="S3087" s="52" t="str">
        <f t="shared" si="542"/>
        <v/>
      </c>
      <c r="T3087" s="81" t="str">
        <f t="shared" si="535"/>
        <v/>
      </c>
      <c r="U3087" s="53" t="str">
        <f>IF(S3087="","",COUNTIF($S$7:S3087,"該当２"))</f>
        <v/>
      </c>
      <c r="V3087" s="56" t="str">
        <f t="shared" si="536"/>
        <v/>
      </c>
      <c r="W3087" s="81" t="str">
        <f t="shared" si="537"/>
        <v/>
      </c>
      <c r="X3087" s="53" t="str">
        <f>IF(V3087="","",COUNTIF($V$7:V3087,"該当３"))</f>
        <v/>
      </c>
    </row>
    <row r="3088" spans="1:24">
      <c r="A3088" s="4">
        <v>2021801007</v>
      </c>
      <c r="B3088" s="237">
        <v>20</v>
      </c>
      <c r="C3088" s="238">
        <v>218</v>
      </c>
      <c r="D3088" s="239">
        <v>1</v>
      </c>
      <c r="E3088" s="238">
        <v>7</v>
      </c>
      <c r="F3088" s="7" t="s">
        <v>511</v>
      </c>
      <c r="G3088" s="7" t="s">
        <v>2902</v>
      </c>
      <c r="H3088" s="7" t="s">
        <v>2903</v>
      </c>
      <c r="I3088" s="7" t="s">
        <v>2909</v>
      </c>
      <c r="K3088" s="52" t="str">
        <f t="shared" si="538"/>
        <v/>
      </c>
      <c r="L3088" s="81" t="str">
        <f t="shared" si="539"/>
        <v/>
      </c>
      <c r="M3088" s="53" t="str">
        <f>IF(K3088="","",COUNTIF($K$7:K3088,"ﾘｽﾄ１"))</f>
        <v/>
      </c>
      <c r="N3088" s="53" t="str">
        <f t="shared" si="540"/>
        <v/>
      </c>
      <c r="O3088" s="54" t="str">
        <f t="shared" si="541"/>
        <v/>
      </c>
      <c r="P3088" s="53" t="str">
        <f t="shared" si="532"/>
        <v/>
      </c>
      <c r="Q3088" s="52" t="str">
        <f t="shared" si="533"/>
        <v/>
      </c>
      <c r="R3088" s="55" t="str">
        <f t="shared" si="534"/>
        <v/>
      </c>
      <c r="S3088" s="52" t="str">
        <f t="shared" si="542"/>
        <v/>
      </c>
      <c r="T3088" s="81" t="str">
        <f t="shared" si="535"/>
        <v/>
      </c>
      <c r="U3088" s="53" t="str">
        <f>IF(S3088="","",COUNTIF($S$7:S3088,"該当２"))</f>
        <v/>
      </c>
      <c r="V3088" s="56" t="str">
        <f t="shared" si="536"/>
        <v/>
      </c>
      <c r="W3088" s="81" t="str">
        <f t="shared" si="537"/>
        <v/>
      </c>
      <c r="X3088" s="53" t="str">
        <f>IF(V3088="","",COUNTIF($V$7:V3088,"該当３"))</f>
        <v/>
      </c>
    </row>
    <row r="3089" spans="1:24">
      <c r="A3089" s="4">
        <v>2021802000</v>
      </c>
      <c r="B3089" s="237">
        <v>20</v>
      </c>
      <c r="C3089" s="238">
        <v>218</v>
      </c>
      <c r="D3089" s="239">
        <v>2</v>
      </c>
      <c r="E3089" s="238">
        <v>0</v>
      </c>
      <c r="F3089" s="7" t="s">
        <v>511</v>
      </c>
      <c r="G3089" s="7" t="s">
        <v>2902</v>
      </c>
      <c r="H3089" s="7" t="s">
        <v>2910</v>
      </c>
      <c r="K3089" s="52" t="str">
        <f t="shared" si="538"/>
        <v/>
      </c>
      <c r="L3089" s="81" t="str">
        <f t="shared" si="539"/>
        <v/>
      </c>
      <c r="M3089" s="53" t="str">
        <f>IF(K3089="","",COUNTIF($K$7:K3089,"ﾘｽﾄ１"))</f>
        <v/>
      </c>
      <c r="N3089" s="53" t="str">
        <f t="shared" si="540"/>
        <v/>
      </c>
      <c r="O3089" s="54" t="str">
        <f t="shared" si="541"/>
        <v/>
      </c>
      <c r="P3089" s="53" t="str">
        <f t="shared" si="532"/>
        <v/>
      </c>
      <c r="Q3089" s="52" t="str">
        <f t="shared" si="533"/>
        <v/>
      </c>
      <c r="R3089" s="55" t="str">
        <f t="shared" si="534"/>
        <v/>
      </c>
      <c r="S3089" s="52" t="str">
        <f t="shared" si="542"/>
        <v/>
      </c>
      <c r="T3089" s="81" t="str">
        <f t="shared" si="535"/>
        <v/>
      </c>
      <c r="U3089" s="53" t="str">
        <f>IF(S3089="","",COUNTIF($S$7:S3089,"該当２"))</f>
        <v/>
      </c>
      <c r="V3089" s="56" t="str">
        <f t="shared" si="536"/>
        <v/>
      </c>
      <c r="W3089" s="81" t="str">
        <f t="shared" si="537"/>
        <v/>
      </c>
      <c r="X3089" s="53" t="str">
        <f>IF(V3089="","",COUNTIF($V$7:V3089,"該当３"))</f>
        <v/>
      </c>
    </row>
    <row r="3090" spans="1:24">
      <c r="A3090" s="4">
        <v>2021802001</v>
      </c>
      <c r="B3090" s="237">
        <v>20</v>
      </c>
      <c r="C3090" s="238">
        <v>218</v>
      </c>
      <c r="D3090" s="239">
        <v>2</v>
      </c>
      <c r="E3090" s="238">
        <v>1</v>
      </c>
      <c r="F3090" s="7" t="s">
        <v>511</v>
      </c>
      <c r="G3090" s="7" t="s">
        <v>2902</v>
      </c>
      <c r="H3090" s="7" t="s">
        <v>2910</v>
      </c>
      <c r="I3090" s="7" t="s">
        <v>2911</v>
      </c>
      <c r="K3090" s="52" t="str">
        <f t="shared" si="538"/>
        <v/>
      </c>
      <c r="L3090" s="81" t="str">
        <f t="shared" si="539"/>
        <v/>
      </c>
      <c r="M3090" s="53" t="str">
        <f>IF(K3090="","",COUNTIF($K$7:K3090,"ﾘｽﾄ１"))</f>
        <v/>
      </c>
      <c r="N3090" s="53" t="str">
        <f t="shared" si="540"/>
        <v/>
      </c>
      <c r="O3090" s="54" t="str">
        <f t="shared" si="541"/>
        <v/>
      </c>
      <c r="P3090" s="53" t="str">
        <f t="shared" si="532"/>
        <v/>
      </c>
      <c r="Q3090" s="52" t="str">
        <f t="shared" si="533"/>
        <v/>
      </c>
      <c r="R3090" s="55" t="str">
        <f t="shared" si="534"/>
        <v/>
      </c>
      <c r="S3090" s="52" t="str">
        <f t="shared" si="542"/>
        <v/>
      </c>
      <c r="T3090" s="81" t="str">
        <f t="shared" si="535"/>
        <v/>
      </c>
      <c r="U3090" s="53" t="str">
        <f>IF(S3090="","",COUNTIF($S$7:S3090,"該当２"))</f>
        <v/>
      </c>
      <c r="V3090" s="56" t="str">
        <f t="shared" si="536"/>
        <v/>
      </c>
      <c r="W3090" s="81" t="str">
        <f t="shared" si="537"/>
        <v/>
      </c>
      <c r="X3090" s="53" t="str">
        <f>IF(V3090="","",COUNTIF($V$7:V3090,"該当３"))</f>
        <v/>
      </c>
    </row>
    <row r="3091" spans="1:24">
      <c r="A3091" s="4">
        <v>2021802002</v>
      </c>
      <c r="B3091" s="237">
        <v>20</v>
      </c>
      <c r="C3091" s="238">
        <v>218</v>
      </c>
      <c r="D3091" s="239">
        <v>2</v>
      </c>
      <c r="E3091" s="238">
        <v>2</v>
      </c>
      <c r="F3091" s="7" t="s">
        <v>511</v>
      </c>
      <c r="G3091" s="7" t="s">
        <v>2902</v>
      </c>
      <c r="H3091" s="7" t="s">
        <v>2910</v>
      </c>
      <c r="I3091" s="7" t="s">
        <v>818</v>
      </c>
      <c r="K3091" s="52" t="str">
        <f t="shared" si="538"/>
        <v/>
      </c>
      <c r="L3091" s="81" t="str">
        <f t="shared" si="539"/>
        <v/>
      </c>
      <c r="M3091" s="53" t="str">
        <f>IF(K3091="","",COUNTIF($K$7:K3091,"ﾘｽﾄ１"))</f>
        <v/>
      </c>
      <c r="N3091" s="53" t="str">
        <f t="shared" si="540"/>
        <v/>
      </c>
      <c r="O3091" s="54" t="str">
        <f t="shared" si="541"/>
        <v/>
      </c>
      <c r="P3091" s="53" t="str">
        <f t="shared" si="532"/>
        <v/>
      </c>
      <c r="Q3091" s="52" t="str">
        <f t="shared" si="533"/>
        <v/>
      </c>
      <c r="R3091" s="55" t="str">
        <f t="shared" si="534"/>
        <v/>
      </c>
      <c r="S3091" s="52" t="str">
        <f t="shared" si="542"/>
        <v/>
      </c>
      <c r="T3091" s="81" t="str">
        <f t="shared" si="535"/>
        <v/>
      </c>
      <c r="U3091" s="53" t="str">
        <f>IF(S3091="","",COUNTIF($S$7:S3091,"該当２"))</f>
        <v/>
      </c>
      <c r="V3091" s="56" t="str">
        <f t="shared" si="536"/>
        <v/>
      </c>
      <c r="W3091" s="81" t="str">
        <f t="shared" si="537"/>
        <v/>
      </c>
      <c r="X3091" s="53" t="str">
        <f>IF(V3091="","",COUNTIF($V$7:V3091,"該当３"))</f>
        <v/>
      </c>
    </row>
    <row r="3092" spans="1:24">
      <c r="A3092" s="4">
        <v>2021802003</v>
      </c>
      <c r="B3092" s="237">
        <v>20</v>
      </c>
      <c r="C3092" s="238">
        <v>218</v>
      </c>
      <c r="D3092" s="239">
        <v>2</v>
      </c>
      <c r="E3092" s="238">
        <v>3</v>
      </c>
      <c r="F3092" s="7" t="s">
        <v>511</v>
      </c>
      <c r="G3092" s="7" t="s">
        <v>2902</v>
      </c>
      <c r="H3092" s="7" t="s">
        <v>2910</v>
      </c>
      <c r="I3092" s="7" t="s">
        <v>722</v>
      </c>
      <c r="K3092" s="52" t="str">
        <f t="shared" si="538"/>
        <v/>
      </c>
      <c r="L3092" s="81" t="str">
        <f t="shared" si="539"/>
        <v/>
      </c>
      <c r="M3092" s="53" t="str">
        <f>IF(K3092="","",COUNTIF($K$7:K3092,"ﾘｽﾄ１"))</f>
        <v/>
      </c>
      <c r="N3092" s="53" t="str">
        <f t="shared" si="540"/>
        <v/>
      </c>
      <c r="O3092" s="54" t="str">
        <f t="shared" si="541"/>
        <v/>
      </c>
      <c r="P3092" s="53" t="str">
        <f t="shared" si="532"/>
        <v/>
      </c>
      <c r="Q3092" s="52" t="str">
        <f t="shared" si="533"/>
        <v/>
      </c>
      <c r="R3092" s="55" t="str">
        <f t="shared" si="534"/>
        <v/>
      </c>
      <c r="S3092" s="52" t="str">
        <f t="shared" si="542"/>
        <v/>
      </c>
      <c r="T3092" s="81" t="str">
        <f t="shared" si="535"/>
        <v/>
      </c>
      <c r="U3092" s="53" t="str">
        <f>IF(S3092="","",COUNTIF($S$7:S3092,"該当２"))</f>
        <v/>
      </c>
      <c r="V3092" s="56" t="str">
        <f t="shared" si="536"/>
        <v/>
      </c>
      <c r="W3092" s="81" t="str">
        <f t="shared" si="537"/>
        <v/>
      </c>
      <c r="X3092" s="53" t="str">
        <f>IF(V3092="","",COUNTIF($V$7:V3092,"該当３"))</f>
        <v/>
      </c>
    </row>
    <row r="3093" spans="1:24">
      <c r="A3093" s="4">
        <v>2021802004</v>
      </c>
      <c r="B3093" s="237">
        <v>20</v>
      </c>
      <c r="C3093" s="238">
        <v>218</v>
      </c>
      <c r="D3093" s="239">
        <v>2</v>
      </c>
      <c r="E3093" s="238">
        <v>4</v>
      </c>
      <c r="F3093" s="7" t="s">
        <v>511</v>
      </c>
      <c r="G3093" s="7" t="s">
        <v>2902</v>
      </c>
      <c r="H3093" s="7" t="s">
        <v>2910</v>
      </c>
      <c r="I3093" s="7" t="s">
        <v>2912</v>
      </c>
      <c r="K3093" s="52" t="str">
        <f t="shared" si="538"/>
        <v/>
      </c>
      <c r="L3093" s="81" t="str">
        <f t="shared" si="539"/>
        <v/>
      </c>
      <c r="M3093" s="53" t="str">
        <f>IF(K3093="","",COUNTIF($K$7:K3093,"ﾘｽﾄ１"))</f>
        <v/>
      </c>
      <c r="N3093" s="53" t="str">
        <f t="shared" si="540"/>
        <v/>
      </c>
      <c r="O3093" s="54" t="str">
        <f t="shared" si="541"/>
        <v/>
      </c>
      <c r="P3093" s="53" t="str">
        <f t="shared" si="532"/>
        <v/>
      </c>
      <c r="Q3093" s="52" t="str">
        <f t="shared" si="533"/>
        <v/>
      </c>
      <c r="R3093" s="55" t="str">
        <f t="shared" si="534"/>
        <v/>
      </c>
      <c r="S3093" s="52" t="str">
        <f t="shared" si="542"/>
        <v/>
      </c>
      <c r="T3093" s="81" t="str">
        <f t="shared" si="535"/>
        <v/>
      </c>
      <c r="U3093" s="53" t="str">
        <f>IF(S3093="","",COUNTIF($S$7:S3093,"該当２"))</f>
        <v/>
      </c>
      <c r="V3093" s="56" t="str">
        <f t="shared" si="536"/>
        <v/>
      </c>
      <c r="W3093" s="81" t="str">
        <f t="shared" si="537"/>
        <v/>
      </c>
      <c r="X3093" s="53" t="str">
        <f>IF(V3093="","",COUNTIF($V$7:V3093,"該当３"))</f>
        <v/>
      </c>
    </row>
    <row r="3094" spans="1:24">
      <c r="A3094" s="4">
        <v>2021803000</v>
      </c>
      <c r="B3094" s="237">
        <v>20</v>
      </c>
      <c r="C3094" s="238">
        <v>218</v>
      </c>
      <c r="D3094" s="239">
        <v>3</v>
      </c>
      <c r="E3094" s="238">
        <v>0</v>
      </c>
      <c r="F3094" s="7" t="s">
        <v>511</v>
      </c>
      <c r="G3094" s="7" t="s">
        <v>2902</v>
      </c>
      <c r="H3094" s="7" t="s">
        <v>2913</v>
      </c>
      <c r="K3094" s="52" t="str">
        <f t="shared" si="538"/>
        <v/>
      </c>
      <c r="L3094" s="81" t="str">
        <f t="shared" si="539"/>
        <v/>
      </c>
      <c r="M3094" s="53" t="str">
        <f>IF(K3094="","",COUNTIF($K$7:K3094,"ﾘｽﾄ１"))</f>
        <v/>
      </c>
      <c r="N3094" s="53" t="str">
        <f t="shared" si="540"/>
        <v/>
      </c>
      <c r="O3094" s="54" t="str">
        <f t="shared" si="541"/>
        <v/>
      </c>
      <c r="P3094" s="53" t="str">
        <f t="shared" si="532"/>
        <v/>
      </c>
      <c r="Q3094" s="52" t="str">
        <f t="shared" si="533"/>
        <v/>
      </c>
      <c r="R3094" s="55" t="str">
        <f t="shared" si="534"/>
        <v/>
      </c>
      <c r="S3094" s="52" t="str">
        <f t="shared" si="542"/>
        <v/>
      </c>
      <c r="T3094" s="81" t="str">
        <f t="shared" si="535"/>
        <v/>
      </c>
      <c r="U3094" s="53" t="str">
        <f>IF(S3094="","",COUNTIF($S$7:S3094,"該当２"))</f>
        <v/>
      </c>
      <c r="V3094" s="56" t="str">
        <f t="shared" si="536"/>
        <v/>
      </c>
      <c r="W3094" s="81" t="str">
        <f t="shared" si="537"/>
        <v/>
      </c>
      <c r="X3094" s="53" t="str">
        <f>IF(V3094="","",COUNTIF($V$7:V3094,"該当３"))</f>
        <v/>
      </c>
    </row>
    <row r="3095" spans="1:24">
      <c r="A3095" s="4">
        <v>2021803001</v>
      </c>
      <c r="B3095" s="237">
        <v>20</v>
      </c>
      <c r="C3095" s="238">
        <v>218</v>
      </c>
      <c r="D3095" s="239">
        <v>3</v>
      </c>
      <c r="E3095" s="238">
        <v>1</v>
      </c>
      <c r="F3095" s="7" t="s">
        <v>511</v>
      </c>
      <c r="G3095" s="7" t="s">
        <v>2902</v>
      </c>
      <c r="H3095" s="7" t="s">
        <v>2913</v>
      </c>
      <c r="I3095" s="7" t="s">
        <v>2914</v>
      </c>
      <c r="K3095" s="52" t="str">
        <f t="shared" si="538"/>
        <v/>
      </c>
      <c r="L3095" s="81" t="str">
        <f t="shared" si="539"/>
        <v/>
      </c>
      <c r="M3095" s="53" t="str">
        <f>IF(K3095="","",COUNTIF($K$7:K3095,"ﾘｽﾄ１"))</f>
        <v/>
      </c>
      <c r="N3095" s="53" t="str">
        <f t="shared" si="540"/>
        <v/>
      </c>
      <c r="O3095" s="54" t="str">
        <f t="shared" si="541"/>
        <v/>
      </c>
      <c r="P3095" s="53" t="str">
        <f t="shared" si="532"/>
        <v/>
      </c>
      <c r="Q3095" s="52" t="str">
        <f t="shared" si="533"/>
        <v/>
      </c>
      <c r="R3095" s="55" t="str">
        <f t="shared" si="534"/>
        <v/>
      </c>
      <c r="S3095" s="52" t="str">
        <f t="shared" si="542"/>
        <v/>
      </c>
      <c r="T3095" s="81" t="str">
        <f t="shared" si="535"/>
        <v/>
      </c>
      <c r="U3095" s="53" t="str">
        <f>IF(S3095="","",COUNTIF($S$7:S3095,"該当２"))</f>
        <v/>
      </c>
      <c r="V3095" s="56" t="str">
        <f t="shared" si="536"/>
        <v/>
      </c>
      <c r="W3095" s="81" t="str">
        <f t="shared" si="537"/>
        <v/>
      </c>
      <c r="X3095" s="53" t="str">
        <f>IF(V3095="","",COUNTIF($V$7:V3095,"該当３"))</f>
        <v/>
      </c>
    </row>
    <row r="3096" spans="1:24">
      <c r="A3096" s="4">
        <v>2021803002</v>
      </c>
      <c r="B3096" s="237">
        <v>20</v>
      </c>
      <c r="C3096" s="238">
        <v>218</v>
      </c>
      <c r="D3096" s="239">
        <v>3</v>
      </c>
      <c r="E3096" s="238">
        <v>2</v>
      </c>
      <c r="F3096" s="7" t="s">
        <v>511</v>
      </c>
      <c r="G3096" s="7" t="s">
        <v>2902</v>
      </c>
      <c r="H3096" s="7" t="s">
        <v>2913</v>
      </c>
      <c r="I3096" s="7" t="s">
        <v>2915</v>
      </c>
      <c r="K3096" s="52" t="str">
        <f t="shared" si="538"/>
        <v/>
      </c>
      <c r="L3096" s="81" t="str">
        <f t="shared" si="539"/>
        <v/>
      </c>
      <c r="M3096" s="53" t="str">
        <f>IF(K3096="","",COUNTIF($K$7:K3096,"ﾘｽﾄ１"))</f>
        <v/>
      </c>
      <c r="N3096" s="53" t="str">
        <f t="shared" si="540"/>
        <v/>
      </c>
      <c r="O3096" s="54" t="str">
        <f t="shared" si="541"/>
        <v/>
      </c>
      <c r="P3096" s="53" t="str">
        <f t="shared" si="532"/>
        <v/>
      </c>
      <c r="Q3096" s="52" t="str">
        <f t="shared" si="533"/>
        <v/>
      </c>
      <c r="R3096" s="55" t="str">
        <f t="shared" si="534"/>
        <v/>
      </c>
      <c r="S3096" s="52" t="str">
        <f t="shared" si="542"/>
        <v/>
      </c>
      <c r="T3096" s="81" t="str">
        <f t="shared" si="535"/>
        <v/>
      </c>
      <c r="U3096" s="53" t="str">
        <f>IF(S3096="","",COUNTIF($S$7:S3096,"該当２"))</f>
        <v/>
      </c>
      <c r="V3096" s="56" t="str">
        <f t="shared" si="536"/>
        <v/>
      </c>
      <c r="W3096" s="81" t="str">
        <f t="shared" si="537"/>
        <v/>
      </c>
      <c r="X3096" s="53" t="str">
        <f>IF(V3096="","",COUNTIF($V$7:V3096,"該当３"))</f>
        <v/>
      </c>
    </row>
    <row r="3097" spans="1:24">
      <c r="A3097" s="4">
        <v>2021803003</v>
      </c>
      <c r="B3097" s="237">
        <v>20</v>
      </c>
      <c r="C3097" s="238">
        <v>218</v>
      </c>
      <c r="D3097" s="239">
        <v>3</v>
      </c>
      <c r="E3097" s="238">
        <v>3</v>
      </c>
      <c r="F3097" s="7" t="s">
        <v>511</v>
      </c>
      <c r="G3097" s="7" t="s">
        <v>2902</v>
      </c>
      <c r="H3097" s="7" t="s">
        <v>2913</v>
      </c>
      <c r="I3097" s="7" t="s">
        <v>2916</v>
      </c>
      <c r="K3097" s="52" t="str">
        <f t="shared" si="538"/>
        <v/>
      </c>
      <c r="L3097" s="81" t="str">
        <f t="shared" si="539"/>
        <v/>
      </c>
      <c r="M3097" s="53" t="str">
        <f>IF(K3097="","",COUNTIF($K$7:K3097,"ﾘｽﾄ１"))</f>
        <v/>
      </c>
      <c r="N3097" s="53" t="str">
        <f t="shared" si="540"/>
        <v/>
      </c>
      <c r="O3097" s="54" t="str">
        <f t="shared" si="541"/>
        <v/>
      </c>
      <c r="P3097" s="53" t="str">
        <f t="shared" si="532"/>
        <v/>
      </c>
      <c r="Q3097" s="52" t="str">
        <f t="shared" si="533"/>
        <v/>
      </c>
      <c r="R3097" s="55" t="str">
        <f t="shared" si="534"/>
        <v/>
      </c>
      <c r="S3097" s="52" t="str">
        <f t="shared" si="542"/>
        <v/>
      </c>
      <c r="T3097" s="81" t="str">
        <f t="shared" si="535"/>
        <v/>
      </c>
      <c r="U3097" s="53" t="str">
        <f>IF(S3097="","",COUNTIF($S$7:S3097,"該当２"))</f>
        <v/>
      </c>
      <c r="V3097" s="56" t="str">
        <f t="shared" si="536"/>
        <v/>
      </c>
      <c r="W3097" s="81" t="str">
        <f t="shared" si="537"/>
        <v/>
      </c>
      <c r="X3097" s="53" t="str">
        <f>IF(V3097="","",COUNTIF($V$7:V3097,"該当３"))</f>
        <v/>
      </c>
    </row>
    <row r="3098" spans="1:24">
      <c r="A3098" s="4">
        <v>2021803004</v>
      </c>
      <c r="B3098" s="237">
        <v>20</v>
      </c>
      <c r="C3098" s="238">
        <v>218</v>
      </c>
      <c r="D3098" s="239">
        <v>3</v>
      </c>
      <c r="E3098" s="238">
        <v>4</v>
      </c>
      <c r="F3098" s="7" t="s">
        <v>511</v>
      </c>
      <c r="G3098" s="7" t="s">
        <v>2902</v>
      </c>
      <c r="H3098" s="7" t="s">
        <v>2913</v>
      </c>
      <c r="I3098" s="7" t="s">
        <v>422</v>
      </c>
      <c r="K3098" s="52" t="str">
        <f t="shared" si="538"/>
        <v/>
      </c>
      <c r="L3098" s="81" t="str">
        <f t="shared" si="539"/>
        <v/>
      </c>
      <c r="M3098" s="53" t="str">
        <f>IF(K3098="","",COUNTIF($K$7:K3098,"ﾘｽﾄ１"))</f>
        <v/>
      </c>
      <c r="N3098" s="53" t="str">
        <f t="shared" si="540"/>
        <v/>
      </c>
      <c r="O3098" s="54" t="str">
        <f t="shared" si="541"/>
        <v/>
      </c>
      <c r="P3098" s="53" t="str">
        <f t="shared" si="532"/>
        <v/>
      </c>
      <c r="Q3098" s="52" t="str">
        <f t="shared" si="533"/>
        <v/>
      </c>
      <c r="R3098" s="55" t="str">
        <f t="shared" si="534"/>
        <v/>
      </c>
      <c r="S3098" s="52" t="str">
        <f t="shared" si="542"/>
        <v/>
      </c>
      <c r="T3098" s="81" t="str">
        <f t="shared" si="535"/>
        <v/>
      </c>
      <c r="U3098" s="53" t="str">
        <f>IF(S3098="","",COUNTIF($S$7:S3098,"該当２"))</f>
        <v/>
      </c>
      <c r="V3098" s="56" t="str">
        <f t="shared" si="536"/>
        <v/>
      </c>
      <c r="W3098" s="81" t="str">
        <f t="shared" si="537"/>
        <v/>
      </c>
      <c r="X3098" s="53" t="str">
        <f>IF(V3098="","",COUNTIF($V$7:V3098,"該当３"))</f>
        <v/>
      </c>
    </row>
    <row r="3099" spans="1:24">
      <c r="A3099" s="4">
        <v>2021804000</v>
      </c>
      <c r="B3099" s="237">
        <v>20</v>
      </c>
      <c r="C3099" s="238">
        <v>218</v>
      </c>
      <c r="D3099" s="239">
        <v>4</v>
      </c>
      <c r="E3099" s="238">
        <v>0</v>
      </c>
      <c r="F3099" s="7" t="s">
        <v>511</v>
      </c>
      <c r="G3099" s="7" t="s">
        <v>2902</v>
      </c>
      <c r="H3099" s="7" t="s">
        <v>2917</v>
      </c>
      <c r="K3099" s="52" t="str">
        <f t="shared" si="538"/>
        <v/>
      </c>
      <c r="L3099" s="81" t="str">
        <f t="shared" si="539"/>
        <v/>
      </c>
      <c r="M3099" s="53" t="str">
        <f>IF(K3099="","",COUNTIF($K$7:K3099,"ﾘｽﾄ１"))</f>
        <v/>
      </c>
      <c r="N3099" s="53" t="str">
        <f t="shared" si="540"/>
        <v/>
      </c>
      <c r="O3099" s="54" t="str">
        <f t="shared" si="541"/>
        <v/>
      </c>
      <c r="P3099" s="53" t="str">
        <f t="shared" si="532"/>
        <v/>
      </c>
      <c r="Q3099" s="52" t="str">
        <f t="shared" si="533"/>
        <v/>
      </c>
      <c r="R3099" s="55" t="str">
        <f t="shared" si="534"/>
        <v/>
      </c>
      <c r="S3099" s="52" t="str">
        <f t="shared" si="542"/>
        <v/>
      </c>
      <c r="T3099" s="81" t="str">
        <f t="shared" si="535"/>
        <v/>
      </c>
      <c r="U3099" s="53" t="str">
        <f>IF(S3099="","",COUNTIF($S$7:S3099,"該当２"))</f>
        <v/>
      </c>
      <c r="V3099" s="56" t="str">
        <f t="shared" si="536"/>
        <v/>
      </c>
      <c r="W3099" s="81" t="str">
        <f t="shared" si="537"/>
        <v/>
      </c>
      <c r="X3099" s="53" t="str">
        <f>IF(V3099="","",COUNTIF($V$7:V3099,"該当３"))</f>
        <v/>
      </c>
    </row>
    <row r="3100" spans="1:24">
      <c r="A3100" s="4">
        <v>2021804001</v>
      </c>
      <c r="B3100" s="237">
        <v>20</v>
      </c>
      <c r="C3100" s="238">
        <v>218</v>
      </c>
      <c r="D3100" s="239">
        <v>4</v>
      </c>
      <c r="E3100" s="238">
        <v>1</v>
      </c>
      <c r="F3100" s="7" t="s">
        <v>511</v>
      </c>
      <c r="G3100" s="7" t="s">
        <v>2902</v>
      </c>
      <c r="H3100" s="7" t="s">
        <v>2917</v>
      </c>
      <c r="I3100" s="7" t="s">
        <v>2918</v>
      </c>
      <c r="K3100" s="52" t="str">
        <f t="shared" si="538"/>
        <v/>
      </c>
      <c r="L3100" s="81" t="str">
        <f t="shared" si="539"/>
        <v/>
      </c>
      <c r="M3100" s="53" t="str">
        <f>IF(K3100="","",COUNTIF($K$7:K3100,"ﾘｽﾄ１"))</f>
        <v/>
      </c>
      <c r="N3100" s="53" t="str">
        <f t="shared" si="540"/>
        <v/>
      </c>
      <c r="O3100" s="54" t="str">
        <f t="shared" si="541"/>
        <v/>
      </c>
      <c r="P3100" s="53" t="str">
        <f t="shared" si="532"/>
        <v/>
      </c>
      <c r="Q3100" s="52" t="str">
        <f t="shared" si="533"/>
        <v/>
      </c>
      <c r="R3100" s="55" t="str">
        <f t="shared" si="534"/>
        <v/>
      </c>
      <c r="S3100" s="52" t="str">
        <f t="shared" si="542"/>
        <v/>
      </c>
      <c r="T3100" s="81" t="str">
        <f t="shared" si="535"/>
        <v/>
      </c>
      <c r="U3100" s="53" t="str">
        <f>IF(S3100="","",COUNTIF($S$7:S3100,"該当２"))</f>
        <v/>
      </c>
      <c r="V3100" s="56" t="str">
        <f t="shared" si="536"/>
        <v/>
      </c>
      <c r="W3100" s="81" t="str">
        <f t="shared" si="537"/>
        <v/>
      </c>
      <c r="X3100" s="53" t="str">
        <f>IF(V3100="","",COUNTIF($V$7:V3100,"該当３"))</f>
        <v/>
      </c>
    </row>
    <row r="3101" spans="1:24">
      <c r="A3101" s="4">
        <v>2021804002</v>
      </c>
      <c r="B3101" s="237">
        <v>20</v>
      </c>
      <c r="C3101" s="238">
        <v>218</v>
      </c>
      <c r="D3101" s="239">
        <v>4</v>
      </c>
      <c r="E3101" s="238">
        <v>2</v>
      </c>
      <c r="F3101" s="7" t="s">
        <v>511</v>
      </c>
      <c r="G3101" s="7" t="s">
        <v>2902</v>
      </c>
      <c r="H3101" s="7" t="s">
        <v>2917</v>
      </c>
      <c r="I3101" s="7" t="s">
        <v>2919</v>
      </c>
      <c r="K3101" s="52" t="str">
        <f t="shared" si="538"/>
        <v/>
      </c>
      <c r="L3101" s="81" t="str">
        <f t="shared" si="539"/>
        <v/>
      </c>
      <c r="M3101" s="53" t="str">
        <f>IF(K3101="","",COUNTIF($K$7:K3101,"ﾘｽﾄ１"))</f>
        <v/>
      </c>
      <c r="N3101" s="53" t="str">
        <f t="shared" si="540"/>
        <v/>
      </c>
      <c r="O3101" s="54" t="str">
        <f t="shared" si="541"/>
        <v/>
      </c>
      <c r="P3101" s="53" t="str">
        <f t="shared" si="532"/>
        <v/>
      </c>
      <c r="Q3101" s="52" t="str">
        <f t="shared" si="533"/>
        <v/>
      </c>
      <c r="R3101" s="55" t="str">
        <f t="shared" si="534"/>
        <v/>
      </c>
      <c r="S3101" s="52" t="str">
        <f t="shared" si="542"/>
        <v/>
      </c>
      <c r="T3101" s="81" t="str">
        <f t="shared" si="535"/>
        <v/>
      </c>
      <c r="U3101" s="53" t="str">
        <f>IF(S3101="","",COUNTIF($S$7:S3101,"該当２"))</f>
        <v/>
      </c>
      <c r="V3101" s="56" t="str">
        <f t="shared" si="536"/>
        <v/>
      </c>
      <c r="W3101" s="81" t="str">
        <f t="shared" si="537"/>
        <v/>
      </c>
      <c r="X3101" s="53" t="str">
        <f>IF(V3101="","",COUNTIF($V$7:V3101,"該当３"))</f>
        <v/>
      </c>
    </row>
    <row r="3102" spans="1:24">
      <c r="A3102" s="4">
        <v>2021804003</v>
      </c>
      <c r="B3102" s="237">
        <v>20</v>
      </c>
      <c r="C3102" s="238">
        <v>218</v>
      </c>
      <c r="D3102" s="239">
        <v>4</v>
      </c>
      <c r="E3102" s="238">
        <v>3</v>
      </c>
      <c r="F3102" s="7" t="s">
        <v>511</v>
      </c>
      <c r="G3102" s="7" t="s">
        <v>2902</v>
      </c>
      <c r="H3102" s="7" t="s">
        <v>2917</v>
      </c>
      <c r="I3102" s="7" t="s">
        <v>2920</v>
      </c>
      <c r="K3102" s="52" t="str">
        <f t="shared" si="538"/>
        <v/>
      </c>
      <c r="L3102" s="81" t="str">
        <f t="shared" si="539"/>
        <v/>
      </c>
      <c r="M3102" s="53" t="str">
        <f>IF(K3102="","",COUNTIF($K$7:K3102,"ﾘｽﾄ１"))</f>
        <v/>
      </c>
      <c r="N3102" s="53" t="str">
        <f t="shared" si="540"/>
        <v/>
      </c>
      <c r="O3102" s="54" t="str">
        <f t="shared" si="541"/>
        <v/>
      </c>
      <c r="P3102" s="53" t="str">
        <f t="shared" si="532"/>
        <v/>
      </c>
      <c r="Q3102" s="52" t="str">
        <f t="shared" si="533"/>
        <v/>
      </c>
      <c r="R3102" s="55" t="str">
        <f t="shared" si="534"/>
        <v/>
      </c>
      <c r="S3102" s="52" t="str">
        <f t="shared" si="542"/>
        <v/>
      </c>
      <c r="T3102" s="81" t="str">
        <f t="shared" si="535"/>
        <v/>
      </c>
      <c r="U3102" s="53" t="str">
        <f>IF(S3102="","",COUNTIF($S$7:S3102,"該当２"))</f>
        <v/>
      </c>
      <c r="V3102" s="56" t="str">
        <f t="shared" si="536"/>
        <v/>
      </c>
      <c r="W3102" s="81" t="str">
        <f t="shared" si="537"/>
        <v/>
      </c>
      <c r="X3102" s="53" t="str">
        <f>IF(V3102="","",COUNTIF($V$7:V3102,"該当３"))</f>
        <v/>
      </c>
    </row>
    <row r="3103" spans="1:24">
      <c r="A3103" s="4">
        <v>2021805000</v>
      </c>
      <c r="B3103" s="237">
        <v>20</v>
      </c>
      <c r="C3103" s="238">
        <v>218</v>
      </c>
      <c r="D3103" s="239">
        <v>5</v>
      </c>
      <c r="E3103" s="238">
        <v>0</v>
      </c>
      <c r="F3103" s="7" t="s">
        <v>511</v>
      </c>
      <c r="G3103" s="7" t="s">
        <v>2902</v>
      </c>
      <c r="H3103" s="7" t="s">
        <v>2921</v>
      </c>
      <c r="K3103" s="52" t="str">
        <f t="shared" si="538"/>
        <v/>
      </c>
      <c r="L3103" s="81" t="str">
        <f t="shared" si="539"/>
        <v/>
      </c>
      <c r="M3103" s="53" t="str">
        <f>IF(K3103="","",COUNTIF($K$7:K3103,"ﾘｽﾄ１"))</f>
        <v/>
      </c>
      <c r="N3103" s="53" t="str">
        <f t="shared" si="540"/>
        <v/>
      </c>
      <c r="O3103" s="54" t="str">
        <f t="shared" si="541"/>
        <v/>
      </c>
      <c r="P3103" s="53" t="str">
        <f t="shared" si="532"/>
        <v/>
      </c>
      <c r="Q3103" s="52" t="str">
        <f t="shared" si="533"/>
        <v/>
      </c>
      <c r="R3103" s="55" t="str">
        <f t="shared" si="534"/>
        <v/>
      </c>
      <c r="S3103" s="52" t="str">
        <f t="shared" si="542"/>
        <v/>
      </c>
      <c r="T3103" s="81" t="str">
        <f t="shared" si="535"/>
        <v/>
      </c>
      <c r="U3103" s="53" t="str">
        <f>IF(S3103="","",COUNTIF($S$7:S3103,"該当２"))</f>
        <v/>
      </c>
      <c r="V3103" s="56" t="str">
        <f t="shared" si="536"/>
        <v/>
      </c>
      <c r="W3103" s="81" t="str">
        <f t="shared" si="537"/>
        <v/>
      </c>
      <c r="X3103" s="53" t="str">
        <f>IF(V3103="","",COUNTIF($V$7:V3103,"該当３"))</f>
        <v/>
      </c>
    </row>
    <row r="3104" spans="1:24">
      <c r="A3104" s="4">
        <v>2021805001</v>
      </c>
      <c r="B3104" s="237">
        <v>20</v>
      </c>
      <c r="C3104" s="238">
        <v>218</v>
      </c>
      <c r="D3104" s="239">
        <v>5</v>
      </c>
      <c r="E3104" s="238">
        <v>1</v>
      </c>
      <c r="F3104" s="7" t="s">
        <v>511</v>
      </c>
      <c r="G3104" s="7" t="s">
        <v>2902</v>
      </c>
      <c r="H3104" s="7" t="s">
        <v>2921</v>
      </c>
      <c r="I3104" s="7" t="s">
        <v>2922</v>
      </c>
      <c r="K3104" s="52" t="str">
        <f t="shared" si="538"/>
        <v/>
      </c>
      <c r="L3104" s="81" t="str">
        <f t="shared" si="539"/>
        <v/>
      </c>
      <c r="M3104" s="53" t="str">
        <f>IF(K3104="","",COUNTIF($K$7:K3104,"ﾘｽﾄ１"))</f>
        <v/>
      </c>
      <c r="N3104" s="53" t="str">
        <f t="shared" si="540"/>
        <v/>
      </c>
      <c r="O3104" s="54" t="str">
        <f t="shared" si="541"/>
        <v/>
      </c>
      <c r="P3104" s="53" t="str">
        <f t="shared" si="532"/>
        <v/>
      </c>
      <c r="Q3104" s="52" t="str">
        <f t="shared" si="533"/>
        <v/>
      </c>
      <c r="R3104" s="55" t="str">
        <f t="shared" si="534"/>
        <v/>
      </c>
      <c r="S3104" s="52" t="str">
        <f t="shared" si="542"/>
        <v/>
      </c>
      <c r="T3104" s="81" t="str">
        <f t="shared" si="535"/>
        <v/>
      </c>
      <c r="U3104" s="53" t="str">
        <f>IF(S3104="","",COUNTIF($S$7:S3104,"該当２"))</f>
        <v/>
      </c>
      <c r="V3104" s="56" t="str">
        <f t="shared" si="536"/>
        <v/>
      </c>
      <c r="W3104" s="81" t="str">
        <f t="shared" si="537"/>
        <v/>
      </c>
      <c r="X3104" s="53" t="str">
        <f>IF(V3104="","",COUNTIF($V$7:V3104,"該当３"))</f>
        <v/>
      </c>
    </row>
    <row r="3105" spans="1:24">
      <c r="A3105" s="4">
        <v>2021805002</v>
      </c>
      <c r="B3105" s="237">
        <v>20</v>
      </c>
      <c r="C3105" s="238">
        <v>218</v>
      </c>
      <c r="D3105" s="239">
        <v>5</v>
      </c>
      <c r="E3105" s="238">
        <v>2</v>
      </c>
      <c r="F3105" s="7" t="s">
        <v>511</v>
      </c>
      <c r="G3105" s="7" t="s">
        <v>2902</v>
      </c>
      <c r="H3105" s="7" t="s">
        <v>2921</v>
      </c>
      <c r="I3105" s="7" t="s">
        <v>2606</v>
      </c>
      <c r="K3105" s="52" t="str">
        <f t="shared" si="538"/>
        <v/>
      </c>
      <c r="L3105" s="81" t="str">
        <f t="shared" si="539"/>
        <v/>
      </c>
      <c r="M3105" s="53" t="str">
        <f>IF(K3105="","",COUNTIF($K$7:K3105,"ﾘｽﾄ１"))</f>
        <v/>
      </c>
      <c r="N3105" s="53" t="str">
        <f t="shared" si="540"/>
        <v/>
      </c>
      <c r="O3105" s="54" t="str">
        <f t="shared" si="541"/>
        <v/>
      </c>
      <c r="P3105" s="53" t="str">
        <f t="shared" si="532"/>
        <v/>
      </c>
      <c r="Q3105" s="52" t="str">
        <f t="shared" si="533"/>
        <v/>
      </c>
      <c r="R3105" s="55" t="str">
        <f t="shared" si="534"/>
        <v/>
      </c>
      <c r="S3105" s="52" t="str">
        <f t="shared" si="542"/>
        <v/>
      </c>
      <c r="T3105" s="81" t="str">
        <f t="shared" si="535"/>
        <v/>
      </c>
      <c r="U3105" s="53" t="str">
        <f>IF(S3105="","",COUNTIF($S$7:S3105,"該当２"))</f>
        <v/>
      </c>
      <c r="V3105" s="56" t="str">
        <f t="shared" si="536"/>
        <v/>
      </c>
      <c r="W3105" s="81" t="str">
        <f t="shared" si="537"/>
        <v/>
      </c>
      <c r="X3105" s="53" t="str">
        <f>IF(V3105="","",COUNTIF($V$7:V3105,"該当３"))</f>
        <v/>
      </c>
    </row>
    <row r="3106" spans="1:24">
      <c r="A3106" s="4">
        <v>2021805003</v>
      </c>
      <c r="B3106" s="237">
        <v>20</v>
      </c>
      <c r="C3106" s="238">
        <v>218</v>
      </c>
      <c r="D3106" s="239">
        <v>5</v>
      </c>
      <c r="E3106" s="238">
        <v>3</v>
      </c>
      <c r="F3106" s="7" t="s">
        <v>511</v>
      </c>
      <c r="G3106" s="7" t="s">
        <v>2902</v>
      </c>
      <c r="H3106" s="7" t="s">
        <v>2921</v>
      </c>
      <c r="I3106" s="7" t="s">
        <v>2923</v>
      </c>
      <c r="K3106" s="52" t="str">
        <f t="shared" si="538"/>
        <v/>
      </c>
      <c r="L3106" s="81" t="str">
        <f t="shared" si="539"/>
        <v/>
      </c>
      <c r="M3106" s="53" t="str">
        <f>IF(K3106="","",COUNTIF($K$7:K3106,"ﾘｽﾄ１"))</f>
        <v/>
      </c>
      <c r="N3106" s="53" t="str">
        <f t="shared" si="540"/>
        <v/>
      </c>
      <c r="O3106" s="54" t="str">
        <f t="shared" si="541"/>
        <v/>
      </c>
      <c r="P3106" s="53" t="str">
        <f t="shared" si="532"/>
        <v/>
      </c>
      <c r="Q3106" s="52" t="str">
        <f t="shared" si="533"/>
        <v/>
      </c>
      <c r="R3106" s="55" t="str">
        <f t="shared" si="534"/>
        <v/>
      </c>
      <c r="S3106" s="52" t="str">
        <f t="shared" si="542"/>
        <v/>
      </c>
      <c r="T3106" s="81" t="str">
        <f t="shared" si="535"/>
        <v/>
      </c>
      <c r="U3106" s="53" t="str">
        <f>IF(S3106="","",COUNTIF($S$7:S3106,"該当２"))</f>
        <v/>
      </c>
      <c r="V3106" s="56" t="str">
        <f t="shared" si="536"/>
        <v/>
      </c>
      <c r="W3106" s="81" t="str">
        <f t="shared" si="537"/>
        <v/>
      </c>
      <c r="X3106" s="53" t="str">
        <f>IF(V3106="","",COUNTIF($V$7:V3106,"該当３"))</f>
        <v/>
      </c>
    </row>
    <row r="3107" spans="1:24">
      <c r="A3107" s="4">
        <v>2021805004</v>
      </c>
      <c r="B3107" s="237">
        <v>20</v>
      </c>
      <c r="C3107" s="238">
        <v>218</v>
      </c>
      <c r="D3107" s="239">
        <v>5</v>
      </c>
      <c r="E3107" s="238">
        <v>4</v>
      </c>
      <c r="F3107" s="7" t="s">
        <v>511</v>
      </c>
      <c r="G3107" s="7" t="s">
        <v>2902</v>
      </c>
      <c r="H3107" s="7" t="s">
        <v>2921</v>
      </c>
      <c r="I3107" s="7" t="s">
        <v>2924</v>
      </c>
      <c r="K3107" s="52" t="str">
        <f t="shared" si="538"/>
        <v/>
      </c>
      <c r="L3107" s="81" t="str">
        <f t="shared" si="539"/>
        <v/>
      </c>
      <c r="M3107" s="53" t="str">
        <f>IF(K3107="","",COUNTIF($K$7:K3107,"ﾘｽﾄ１"))</f>
        <v/>
      </c>
      <c r="N3107" s="53" t="str">
        <f t="shared" si="540"/>
        <v/>
      </c>
      <c r="O3107" s="54" t="str">
        <f t="shared" si="541"/>
        <v/>
      </c>
      <c r="P3107" s="53" t="str">
        <f t="shared" si="532"/>
        <v/>
      </c>
      <c r="Q3107" s="52" t="str">
        <f t="shared" si="533"/>
        <v/>
      </c>
      <c r="R3107" s="55" t="str">
        <f t="shared" si="534"/>
        <v/>
      </c>
      <c r="S3107" s="52" t="str">
        <f t="shared" si="542"/>
        <v/>
      </c>
      <c r="T3107" s="81" t="str">
        <f t="shared" si="535"/>
        <v/>
      </c>
      <c r="U3107" s="53" t="str">
        <f>IF(S3107="","",COUNTIF($S$7:S3107,"該当２"))</f>
        <v/>
      </c>
      <c r="V3107" s="56" t="str">
        <f t="shared" si="536"/>
        <v/>
      </c>
      <c r="W3107" s="81" t="str">
        <f t="shared" si="537"/>
        <v/>
      </c>
      <c r="X3107" s="53" t="str">
        <f>IF(V3107="","",COUNTIF($V$7:V3107,"該当３"))</f>
        <v/>
      </c>
    </row>
    <row r="3108" spans="1:24">
      <c r="A3108" s="4">
        <v>2021805005</v>
      </c>
      <c r="B3108" s="237">
        <v>20</v>
      </c>
      <c r="C3108" s="238">
        <v>218</v>
      </c>
      <c r="D3108" s="239">
        <v>5</v>
      </c>
      <c r="E3108" s="238">
        <v>5</v>
      </c>
      <c r="F3108" s="7" t="s">
        <v>511</v>
      </c>
      <c r="G3108" s="7" t="s">
        <v>2902</v>
      </c>
      <c r="H3108" s="7" t="s">
        <v>2921</v>
      </c>
      <c r="I3108" s="7" t="s">
        <v>327</v>
      </c>
      <c r="K3108" s="52" t="str">
        <f t="shared" si="538"/>
        <v/>
      </c>
      <c r="L3108" s="81" t="str">
        <f t="shared" si="539"/>
        <v/>
      </c>
      <c r="M3108" s="53" t="str">
        <f>IF(K3108="","",COUNTIF($K$7:K3108,"ﾘｽﾄ１"))</f>
        <v/>
      </c>
      <c r="N3108" s="53" t="str">
        <f t="shared" si="540"/>
        <v/>
      </c>
      <c r="O3108" s="54" t="str">
        <f t="shared" si="541"/>
        <v/>
      </c>
      <c r="P3108" s="53" t="str">
        <f t="shared" si="532"/>
        <v/>
      </c>
      <c r="Q3108" s="52" t="str">
        <f t="shared" si="533"/>
        <v/>
      </c>
      <c r="R3108" s="55" t="str">
        <f t="shared" si="534"/>
        <v/>
      </c>
      <c r="S3108" s="52" t="str">
        <f t="shared" si="542"/>
        <v/>
      </c>
      <c r="T3108" s="81" t="str">
        <f t="shared" si="535"/>
        <v/>
      </c>
      <c r="U3108" s="53" t="str">
        <f>IF(S3108="","",COUNTIF($S$7:S3108,"該当２"))</f>
        <v/>
      </c>
      <c r="V3108" s="56" t="str">
        <f t="shared" si="536"/>
        <v/>
      </c>
      <c r="W3108" s="81" t="str">
        <f t="shared" si="537"/>
        <v/>
      </c>
      <c r="X3108" s="53" t="str">
        <f>IF(V3108="","",COUNTIF($V$7:V3108,"該当３"))</f>
        <v/>
      </c>
    </row>
    <row r="3109" spans="1:24">
      <c r="A3109" s="4">
        <v>2021805006</v>
      </c>
      <c r="B3109" s="237">
        <v>20</v>
      </c>
      <c r="C3109" s="238">
        <v>218</v>
      </c>
      <c r="D3109" s="239">
        <v>5</v>
      </c>
      <c r="E3109" s="238">
        <v>6</v>
      </c>
      <c r="F3109" s="7" t="s">
        <v>511</v>
      </c>
      <c r="G3109" s="7" t="s">
        <v>2902</v>
      </c>
      <c r="H3109" s="7" t="s">
        <v>2921</v>
      </c>
      <c r="I3109" s="7" t="s">
        <v>635</v>
      </c>
      <c r="K3109" s="52" t="str">
        <f t="shared" si="538"/>
        <v/>
      </c>
      <c r="L3109" s="81" t="str">
        <f t="shared" si="539"/>
        <v/>
      </c>
      <c r="M3109" s="53" t="str">
        <f>IF(K3109="","",COUNTIF($K$7:K3109,"ﾘｽﾄ１"))</f>
        <v/>
      </c>
      <c r="N3109" s="53" t="str">
        <f t="shared" si="540"/>
        <v/>
      </c>
      <c r="O3109" s="54" t="str">
        <f t="shared" si="541"/>
        <v/>
      </c>
      <c r="P3109" s="53" t="str">
        <f t="shared" si="532"/>
        <v/>
      </c>
      <c r="Q3109" s="52" t="str">
        <f t="shared" si="533"/>
        <v/>
      </c>
      <c r="R3109" s="55" t="str">
        <f t="shared" si="534"/>
        <v/>
      </c>
      <c r="S3109" s="52" t="str">
        <f t="shared" si="542"/>
        <v/>
      </c>
      <c r="T3109" s="81" t="str">
        <f t="shared" si="535"/>
        <v/>
      </c>
      <c r="U3109" s="53" t="str">
        <f>IF(S3109="","",COUNTIF($S$7:S3109,"該当２"))</f>
        <v/>
      </c>
      <c r="V3109" s="56" t="str">
        <f t="shared" si="536"/>
        <v/>
      </c>
      <c r="W3109" s="81" t="str">
        <f t="shared" si="537"/>
        <v/>
      </c>
      <c r="X3109" s="53" t="str">
        <f>IF(V3109="","",COUNTIF($V$7:V3109,"該当３"))</f>
        <v/>
      </c>
    </row>
    <row r="3110" spans="1:24">
      <c r="A3110" s="4">
        <v>2021805007</v>
      </c>
      <c r="B3110" s="237">
        <v>20</v>
      </c>
      <c r="C3110" s="238">
        <v>218</v>
      </c>
      <c r="D3110" s="239">
        <v>5</v>
      </c>
      <c r="E3110" s="238">
        <v>7</v>
      </c>
      <c r="F3110" s="7" t="s">
        <v>511</v>
      </c>
      <c r="G3110" s="7" t="s">
        <v>2902</v>
      </c>
      <c r="H3110" s="7" t="s">
        <v>2921</v>
      </c>
      <c r="I3110" s="7" t="s">
        <v>2925</v>
      </c>
      <c r="K3110" s="52" t="str">
        <f t="shared" si="538"/>
        <v/>
      </c>
      <c r="L3110" s="81" t="str">
        <f t="shared" si="539"/>
        <v/>
      </c>
      <c r="M3110" s="53" t="str">
        <f>IF(K3110="","",COUNTIF($K$7:K3110,"ﾘｽﾄ１"))</f>
        <v/>
      </c>
      <c r="N3110" s="53" t="str">
        <f t="shared" si="540"/>
        <v/>
      </c>
      <c r="O3110" s="54" t="str">
        <f t="shared" si="541"/>
        <v/>
      </c>
      <c r="P3110" s="53" t="str">
        <f t="shared" si="532"/>
        <v/>
      </c>
      <c r="Q3110" s="52" t="str">
        <f t="shared" si="533"/>
        <v/>
      </c>
      <c r="R3110" s="55" t="str">
        <f t="shared" si="534"/>
        <v/>
      </c>
      <c r="S3110" s="52" t="str">
        <f t="shared" si="542"/>
        <v/>
      </c>
      <c r="T3110" s="81" t="str">
        <f t="shared" si="535"/>
        <v/>
      </c>
      <c r="U3110" s="53" t="str">
        <f>IF(S3110="","",COUNTIF($S$7:S3110,"該当２"))</f>
        <v/>
      </c>
      <c r="V3110" s="56" t="str">
        <f t="shared" si="536"/>
        <v/>
      </c>
      <c r="W3110" s="81" t="str">
        <f t="shared" si="537"/>
        <v/>
      </c>
      <c r="X3110" s="53" t="str">
        <f>IF(V3110="","",COUNTIF($V$7:V3110,"該当３"))</f>
        <v/>
      </c>
    </row>
    <row r="3111" spans="1:24">
      <c r="A3111" s="4">
        <v>2021806000</v>
      </c>
      <c r="B3111" s="237">
        <v>20</v>
      </c>
      <c r="C3111" s="238">
        <v>218</v>
      </c>
      <c r="D3111" s="239">
        <v>6</v>
      </c>
      <c r="E3111" s="238">
        <v>0</v>
      </c>
      <c r="F3111" s="7" t="s">
        <v>511</v>
      </c>
      <c r="G3111" s="7" t="s">
        <v>2902</v>
      </c>
      <c r="H3111" s="7" t="s">
        <v>2926</v>
      </c>
      <c r="K3111" s="52" t="str">
        <f t="shared" si="538"/>
        <v/>
      </c>
      <c r="L3111" s="81" t="str">
        <f t="shared" si="539"/>
        <v/>
      </c>
      <c r="M3111" s="53" t="str">
        <f>IF(K3111="","",COUNTIF($K$7:K3111,"ﾘｽﾄ１"))</f>
        <v/>
      </c>
      <c r="N3111" s="53" t="str">
        <f t="shared" si="540"/>
        <v/>
      </c>
      <c r="O3111" s="54" t="str">
        <f t="shared" si="541"/>
        <v/>
      </c>
      <c r="P3111" s="53" t="str">
        <f t="shared" si="532"/>
        <v/>
      </c>
      <c r="Q3111" s="52" t="str">
        <f t="shared" si="533"/>
        <v/>
      </c>
      <c r="R3111" s="55" t="str">
        <f t="shared" si="534"/>
        <v/>
      </c>
      <c r="S3111" s="52" t="str">
        <f t="shared" si="542"/>
        <v/>
      </c>
      <c r="T3111" s="81" t="str">
        <f t="shared" si="535"/>
        <v/>
      </c>
      <c r="U3111" s="53" t="str">
        <f>IF(S3111="","",COUNTIF($S$7:S3111,"該当２"))</f>
        <v/>
      </c>
      <c r="V3111" s="56" t="str">
        <f t="shared" si="536"/>
        <v/>
      </c>
      <c r="W3111" s="81" t="str">
        <f t="shared" si="537"/>
        <v/>
      </c>
      <c r="X3111" s="53" t="str">
        <f>IF(V3111="","",COUNTIF($V$7:V3111,"該当３"))</f>
        <v/>
      </c>
    </row>
    <row r="3112" spans="1:24">
      <c r="A3112" s="4">
        <v>2021806001</v>
      </c>
      <c r="B3112" s="237">
        <v>20</v>
      </c>
      <c r="C3112" s="238">
        <v>218</v>
      </c>
      <c r="D3112" s="239">
        <v>6</v>
      </c>
      <c r="E3112" s="238">
        <v>1</v>
      </c>
      <c r="F3112" s="7" t="s">
        <v>511</v>
      </c>
      <c r="G3112" s="7" t="s">
        <v>2902</v>
      </c>
      <c r="H3112" s="7" t="s">
        <v>2926</v>
      </c>
      <c r="I3112" s="7" t="s">
        <v>459</v>
      </c>
      <c r="K3112" s="52" t="str">
        <f t="shared" si="538"/>
        <v/>
      </c>
      <c r="L3112" s="81" t="str">
        <f t="shared" si="539"/>
        <v/>
      </c>
      <c r="M3112" s="53" t="str">
        <f>IF(K3112="","",COUNTIF($K$7:K3112,"ﾘｽﾄ１"))</f>
        <v/>
      </c>
      <c r="N3112" s="53" t="str">
        <f t="shared" si="540"/>
        <v/>
      </c>
      <c r="O3112" s="54" t="str">
        <f t="shared" si="541"/>
        <v/>
      </c>
      <c r="P3112" s="53" t="str">
        <f t="shared" si="532"/>
        <v/>
      </c>
      <c r="Q3112" s="52" t="str">
        <f t="shared" si="533"/>
        <v/>
      </c>
      <c r="R3112" s="55" t="str">
        <f t="shared" si="534"/>
        <v/>
      </c>
      <c r="S3112" s="52" t="str">
        <f t="shared" si="542"/>
        <v/>
      </c>
      <c r="T3112" s="81" t="str">
        <f t="shared" si="535"/>
        <v/>
      </c>
      <c r="U3112" s="53" t="str">
        <f>IF(S3112="","",COUNTIF($S$7:S3112,"該当２"))</f>
        <v/>
      </c>
      <c r="V3112" s="56" t="str">
        <f t="shared" si="536"/>
        <v/>
      </c>
      <c r="W3112" s="81" t="str">
        <f t="shared" si="537"/>
        <v/>
      </c>
      <c r="X3112" s="53" t="str">
        <f>IF(V3112="","",COUNTIF($V$7:V3112,"該当３"))</f>
        <v/>
      </c>
    </row>
    <row r="3113" spans="1:24">
      <c r="A3113" s="4">
        <v>2021806002</v>
      </c>
      <c r="B3113" s="237">
        <v>20</v>
      </c>
      <c r="C3113" s="238">
        <v>218</v>
      </c>
      <c r="D3113" s="239">
        <v>6</v>
      </c>
      <c r="E3113" s="238">
        <v>2</v>
      </c>
      <c r="F3113" s="7" t="s">
        <v>511</v>
      </c>
      <c r="G3113" s="7" t="s">
        <v>2902</v>
      </c>
      <c r="H3113" s="7" t="s">
        <v>2926</v>
      </c>
      <c r="I3113" s="7" t="s">
        <v>2927</v>
      </c>
      <c r="K3113" s="52" t="str">
        <f t="shared" si="538"/>
        <v/>
      </c>
      <c r="L3113" s="81" t="str">
        <f t="shared" si="539"/>
        <v/>
      </c>
      <c r="M3113" s="53" t="str">
        <f>IF(K3113="","",COUNTIF($K$7:K3113,"ﾘｽﾄ１"))</f>
        <v/>
      </c>
      <c r="N3113" s="53" t="str">
        <f t="shared" si="540"/>
        <v/>
      </c>
      <c r="O3113" s="54" t="str">
        <f t="shared" si="541"/>
        <v/>
      </c>
      <c r="P3113" s="53" t="str">
        <f t="shared" si="532"/>
        <v/>
      </c>
      <c r="Q3113" s="52" t="str">
        <f t="shared" si="533"/>
        <v/>
      </c>
      <c r="R3113" s="55" t="str">
        <f t="shared" si="534"/>
        <v/>
      </c>
      <c r="S3113" s="52" t="str">
        <f t="shared" si="542"/>
        <v/>
      </c>
      <c r="T3113" s="81" t="str">
        <f t="shared" si="535"/>
        <v/>
      </c>
      <c r="U3113" s="53" t="str">
        <f>IF(S3113="","",COUNTIF($S$7:S3113,"該当２"))</f>
        <v/>
      </c>
      <c r="V3113" s="56" t="str">
        <f t="shared" si="536"/>
        <v/>
      </c>
      <c r="W3113" s="81" t="str">
        <f t="shared" si="537"/>
        <v/>
      </c>
      <c r="X3113" s="53" t="str">
        <f>IF(V3113="","",COUNTIF($V$7:V3113,"該当３"))</f>
        <v/>
      </c>
    </row>
    <row r="3114" spans="1:24">
      <c r="A3114" s="4">
        <v>2021807000</v>
      </c>
      <c r="B3114" s="237">
        <v>20</v>
      </c>
      <c r="C3114" s="238">
        <v>218</v>
      </c>
      <c r="D3114" s="239">
        <v>7</v>
      </c>
      <c r="E3114" s="238">
        <v>0</v>
      </c>
      <c r="F3114" s="7" t="s">
        <v>511</v>
      </c>
      <c r="G3114" s="7" t="s">
        <v>2902</v>
      </c>
      <c r="H3114" s="7" t="s">
        <v>2928</v>
      </c>
      <c r="K3114" s="52" t="str">
        <f t="shared" si="538"/>
        <v/>
      </c>
      <c r="L3114" s="81" t="str">
        <f t="shared" si="539"/>
        <v/>
      </c>
      <c r="M3114" s="53" t="str">
        <f>IF(K3114="","",COUNTIF($K$7:K3114,"ﾘｽﾄ１"))</f>
        <v/>
      </c>
      <c r="N3114" s="53" t="str">
        <f t="shared" si="540"/>
        <v/>
      </c>
      <c r="O3114" s="54" t="str">
        <f t="shared" si="541"/>
        <v/>
      </c>
      <c r="P3114" s="53" t="str">
        <f t="shared" si="532"/>
        <v/>
      </c>
      <c r="Q3114" s="52" t="str">
        <f t="shared" si="533"/>
        <v/>
      </c>
      <c r="R3114" s="55" t="str">
        <f t="shared" si="534"/>
        <v/>
      </c>
      <c r="S3114" s="52" t="str">
        <f t="shared" si="542"/>
        <v/>
      </c>
      <c r="T3114" s="81" t="str">
        <f t="shared" si="535"/>
        <v/>
      </c>
      <c r="U3114" s="53" t="str">
        <f>IF(S3114="","",COUNTIF($S$7:S3114,"該当２"))</f>
        <v/>
      </c>
      <c r="V3114" s="56" t="str">
        <f t="shared" si="536"/>
        <v/>
      </c>
      <c r="W3114" s="81" t="str">
        <f t="shared" si="537"/>
        <v/>
      </c>
      <c r="X3114" s="53" t="str">
        <f>IF(V3114="","",COUNTIF($V$7:V3114,"該当３"))</f>
        <v/>
      </c>
    </row>
    <row r="3115" spans="1:24">
      <c r="A3115" s="4">
        <v>2021807001</v>
      </c>
      <c r="B3115" s="237">
        <v>20</v>
      </c>
      <c r="C3115" s="238">
        <v>218</v>
      </c>
      <c r="D3115" s="239">
        <v>7</v>
      </c>
      <c r="E3115" s="238">
        <v>1</v>
      </c>
      <c r="F3115" s="7" t="s">
        <v>511</v>
      </c>
      <c r="G3115" s="7" t="s">
        <v>2902</v>
      </c>
      <c r="H3115" s="7" t="s">
        <v>2928</v>
      </c>
      <c r="I3115" s="7" t="s">
        <v>767</v>
      </c>
      <c r="K3115" s="52" t="str">
        <f t="shared" si="538"/>
        <v/>
      </c>
      <c r="L3115" s="81" t="str">
        <f t="shared" si="539"/>
        <v/>
      </c>
      <c r="M3115" s="53" t="str">
        <f>IF(K3115="","",COUNTIF($K$7:K3115,"ﾘｽﾄ１"))</f>
        <v/>
      </c>
      <c r="N3115" s="53" t="str">
        <f t="shared" si="540"/>
        <v/>
      </c>
      <c r="O3115" s="54" t="str">
        <f t="shared" si="541"/>
        <v/>
      </c>
      <c r="P3115" s="53" t="str">
        <f t="shared" si="532"/>
        <v/>
      </c>
      <c r="Q3115" s="52" t="str">
        <f t="shared" si="533"/>
        <v/>
      </c>
      <c r="R3115" s="55" t="str">
        <f t="shared" si="534"/>
        <v/>
      </c>
      <c r="S3115" s="52" t="str">
        <f t="shared" si="542"/>
        <v/>
      </c>
      <c r="T3115" s="81" t="str">
        <f t="shared" si="535"/>
        <v/>
      </c>
      <c r="U3115" s="53" t="str">
        <f>IF(S3115="","",COUNTIF($S$7:S3115,"該当２"))</f>
        <v/>
      </c>
      <c r="V3115" s="56" t="str">
        <f t="shared" si="536"/>
        <v/>
      </c>
      <c r="W3115" s="81" t="str">
        <f t="shared" si="537"/>
        <v/>
      </c>
      <c r="X3115" s="53" t="str">
        <f>IF(V3115="","",COUNTIF($V$7:V3115,"該当３"))</f>
        <v/>
      </c>
    </row>
    <row r="3116" spans="1:24">
      <c r="A3116" s="4">
        <v>2021807002</v>
      </c>
      <c r="B3116" s="237">
        <v>20</v>
      </c>
      <c r="C3116" s="238">
        <v>218</v>
      </c>
      <c r="D3116" s="239">
        <v>7</v>
      </c>
      <c r="E3116" s="238">
        <v>2</v>
      </c>
      <c r="F3116" s="7" t="s">
        <v>511</v>
      </c>
      <c r="G3116" s="7" t="s">
        <v>2902</v>
      </c>
      <c r="H3116" s="7" t="s">
        <v>2928</v>
      </c>
      <c r="I3116" s="7" t="s">
        <v>9</v>
      </c>
      <c r="K3116" s="52" t="str">
        <f t="shared" si="538"/>
        <v/>
      </c>
      <c r="L3116" s="81" t="str">
        <f t="shared" si="539"/>
        <v/>
      </c>
      <c r="M3116" s="53" t="str">
        <f>IF(K3116="","",COUNTIF($K$7:K3116,"ﾘｽﾄ１"))</f>
        <v/>
      </c>
      <c r="N3116" s="53" t="str">
        <f t="shared" si="540"/>
        <v/>
      </c>
      <c r="O3116" s="54" t="str">
        <f t="shared" si="541"/>
        <v/>
      </c>
      <c r="P3116" s="53" t="str">
        <f t="shared" si="532"/>
        <v/>
      </c>
      <c r="Q3116" s="52" t="str">
        <f t="shared" si="533"/>
        <v/>
      </c>
      <c r="R3116" s="55" t="str">
        <f t="shared" si="534"/>
        <v/>
      </c>
      <c r="S3116" s="52" t="str">
        <f t="shared" si="542"/>
        <v/>
      </c>
      <c r="T3116" s="81" t="str">
        <f t="shared" si="535"/>
        <v/>
      </c>
      <c r="U3116" s="53" t="str">
        <f>IF(S3116="","",COUNTIF($S$7:S3116,"該当２"))</f>
        <v/>
      </c>
      <c r="V3116" s="56" t="str">
        <f t="shared" si="536"/>
        <v/>
      </c>
      <c r="W3116" s="81" t="str">
        <f t="shared" si="537"/>
        <v/>
      </c>
      <c r="X3116" s="53" t="str">
        <f>IF(V3116="","",COUNTIF($V$7:V3116,"該当３"))</f>
        <v/>
      </c>
    </row>
    <row r="3117" spans="1:24">
      <c r="A3117" s="4">
        <v>2021807003</v>
      </c>
      <c r="B3117" s="237">
        <v>20</v>
      </c>
      <c r="C3117" s="238">
        <v>218</v>
      </c>
      <c r="D3117" s="239">
        <v>7</v>
      </c>
      <c r="E3117" s="238">
        <v>3</v>
      </c>
      <c r="F3117" s="7" t="s">
        <v>511</v>
      </c>
      <c r="G3117" s="7" t="s">
        <v>2902</v>
      </c>
      <c r="H3117" s="7" t="s">
        <v>2928</v>
      </c>
      <c r="I3117" s="7" t="s">
        <v>2929</v>
      </c>
      <c r="K3117" s="52" t="str">
        <f t="shared" si="538"/>
        <v/>
      </c>
      <c r="L3117" s="81" t="str">
        <f t="shared" si="539"/>
        <v/>
      </c>
      <c r="M3117" s="53" t="str">
        <f>IF(K3117="","",COUNTIF($K$7:K3117,"ﾘｽﾄ１"))</f>
        <v/>
      </c>
      <c r="N3117" s="53" t="str">
        <f t="shared" si="540"/>
        <v/>
      </c>
      <c r="O3117" s="54" t="str">
        <f t="shared" si="541"/>
        <v/>
      </c>
      <c r="P3117" s="53" t="str">
        <f t="shared" si="532"/>
        <v/>
      </c>
      <c r="Q3117" s="52" t="str">
        <f t="shared" si="533"/>
        <v/>
      </c>
      <c r="R3117" s="55" t="str">
        <f t="shared" si="534"/>
        <v/>
      </c>
      <c r="S3117" s="52" t="str">
        <f t="shared" si="542"/>
        <v/>
      </c>
      <c r="T3117" s="81" t="str">
        <f t="shared" si="535"/>
        <v/>
      </c>
      <c r="U3117" s="53" t="str">
        <f>IF(S3117="","",COUNTIF($S$7:S3117,"該当２"))</f>
        <v/>
      </c>
      <c r="V3117" s="56" t="str">
        <f t="shared" si="536"/>
        <v/>
      </c>
      <c r="W3117" s="81" t="str">
        <f t="shared" si="537"/>
        <v/>
      </c>
      <c r="X3117" s="53" t="str">
        <f>IF(V3117="","",COUNTIF($V$7:V3117,"該当３"))</f>
        <v/>
      </c>
    </row>
    <row r="3118" spans="1:24">
      <c r="A3118" s="4">
        <v>2021807004</v>
      </c>
      <c r="B3118" s="237">
        <v>20</v>
      </c>
      <c r="C3118" s="238">
        <v>218</v>
      </c>
      <c r="D3118" s="239">
        <v>7</v>
      </c>
      <c r="E3118" s="238">
        <v>4</v>
      </c>
      <c r="F3118" s="7" t="s">
        <v>511</v>
      </c>
      <c r="G3118" s="7" t="s">
        <v>2902</v>
      </c>
      <c r="H3118" s="7" t="s">
        <v>2928</v>
      </c>
      <c r="I3118" s="7" t="s">
        <v>2930</v>
      </c>
      <c r="K3118" s="52" t="str">
        <f t="shared" si="538"/>
        <v/>
      </c>
      <c r="L3118" s="81" t="str">
        <f t="shared" si="539"/>
        <v/>
      </c>
      <c r="M3118" s="53" t="str">
        <f>IF(K3118="","",COUNTIF($K$7:K3118,"ﾘｽﾄ１"))</f>
        <v/>
      </c>
      <c r="N3118" s="53" t="str">
        <f t="shared" si="540"/>
        <v/>
      </c>
      <c r="O3118" s="54" t="str">
        <f t="shared" si="541"/>
        <v/>
      </c>
      <c r="P3118" s="53" t="str">
        <f t="shared" si="532"/>
        <v/>
      </c>
      <c r="Q3118" s="52" t="str">
        <f t="shared" si="533"/>
        <v/>
      </c>
      <c r="R3118" s="55" t="str">
        <f t="shared" si="534"/>
        <v/>
      </c>
      <c r="S3118" s="52" t="str">
        <f t="shared" si="542"/>
        <v/>
      </c>
      <c r="T3118" s="81" t="str">
        <f t="shared" si="535"/>
        <v/>
      </c>
      <c r="U3118" s="53" t="str">
        <f>IF(S3118="","",COUNTIF($S$7:S3118,"該当２"))</f>
        <v/>
      </c>
      <c r="V3118" s="56" t="str">
        <f t="shared" si="536"/>
        <v/>
      </c>
      <c r="W3118" s="81" t="str">
        <f t="shared" si="537"/>
        <v/>
      </c>
      <c r="X3118" s="53" t="str">
        <f>IF(V3118="","",COUNTIF($V$7:V3118,"該当３"))</f>
        <v/>
      </c>
    </row>
    <row r="3119" spans="1:24">
      <c r="A3119" s="4">
        <v>2021807005</v>
      </c>
      <c r="B3119" s="237">
        <v>20</v>
      </c>
      <c r="C3119" s="238">
        <v>218</v>
      </c>
      <c r="D3119" s="239">
        <v>7</v>
      </c>
      <c r="E3119" s="238">
        <v>5</v>
      </c>
      <c r="F3119" s="7" t="s">
        <v>511</v>
      </c>
      <c r="G3119" s="7" t="s">
        <v>2902</v>
      </c>
      <c r="H3119" s="7" t="s">
        <v>2928</v>
      </c>
      <c r="I3119" s="7" t="s">
        <v>2931</v>
      </c>
      <c r="K3119" s="52" t="str">
        <f t="shared" si="538"/>
        <v/>
      </c>
      <c r="L3119" s="81" t="str">
        <f t="shared" si="539"/>
        <v/>
      </c>
      <c r="M3119" s="53" t="str">
        <f>IF(K3119="","",COUNTIF($K$7:K3119,"ﾘｽﾄ１"))</f>
        <v/>
      </c>
      <c r="N3119" s="53" t="str">
        <f t="shared" si="540"/>
        <v/>
      </c>
      <c r="O3119" s="54" t="str">
        <f t="shared" si="541"/>
        <v/>
      </c>
      <c r="P3119" s="53" t="str">
        <f t="shared" si="532"/>
        <v/>
      </c>
      <c r="Q3119" s="52" t="str">
        <f t="shared" si="533"/>
        <v/>
      </c>
      <c r="R3119" s="55" t="str">
        <f t="shared" si="534"/>
        <v/>
      </c>
      <c r="S3119" s="52" t="str">
        <f t="shared" si="542"/>
        <v/>
      </c>
      <c r="T3119" s="81" t="str">
        <f t="shared" si="535"/>
        <v/>
      </c>
      <c r="U3119" s="53" t="str">
        <f>IF(S3119="","",COUNTIF($S$7:S3119,"該当２"))</f>
        <v/>
      </c>
      <c r="V3119" s="56" t="str">
        <f t="shared" si="536"/>
        <v/>
      </c>
      <c r="W3119" s="81" t="str">
        <f t="shared" si="537"/>
        <v/>
      </c>
      <c r="X3119" s="53" t="str">
        <f>IF(V3119="","",COUNTIF($V$7:V3119,"該当３"))</f>
        <v/>
      </c>
    </row>
    <row r="3120" spans="1:24">
      <c r="A3120" s="4">
        <v>2021807006</v>
      </c>
      <c r="B3120" s="237">
        <v>20</v>
      </c>
      <c r="C3120" s="238">
        <v>218</v>
      </c>
      <c r="D3120" s="239">
        <v>7</v>
      </c>
      <c r="E3120" s="238">
        <v>6</v>
      </c>
      <c r="F3120" s="7" t="s">
        <v>511</v>
      </c>
      <c r="G3120" s="7" t="s">
        <v>2902</v>
      </c>
      <c r="H3120" s="7" t="s">
        <v>2928</v>
      </c>
      <c r="I3120" s="7" t="s">
        <v>2932</v>
      </c>
      <c r="K3120" s="52" t="str">
        <f t="shared" si="538"/>
        <v/>
      </c>
      <c r="L3120" s="81" t="str">
        <f t="shared" si="539"/>
        <v/>
      </c>
      <c r="M3120" s="53" t="str">
        <f>IF(K3120="","",COUNTIF($K$7:K3120,"ﾘｽﾄ１"))</f>
        <v/>
      </c>
      <c r="N3120" s="53" t="str">
        <f t="shared" si="540"/>
        <v/>
      </c>
      <c r="O3120" s="54" t="str">
        <f t="shared" si="541"/>
        <v/>
      </c>
      <c r="P3120" s="53" t="str">
        <f t="shared" si="532"/>
        <v/>
      </c>
      <c r="Q3120" s="52" t="str">
        <f t="shared" si="533"/>
        <v/>
      </c>
      <c r="R3120" s="55" t="str">
        <f t="shared" si="534"/>
        <v/>
      </c>
      <c r="S3120" s="52" t="str">
        <f t="shared" si="542"/>
        <v/>
      </c>
      <c r="T3120" s="81" t="str">
        <f t="shared" si="535"/>
        <v/>
      </c>
      <c r="U3120" s="53" t="str">
        <f>IF(S3120="","",COUNTIF($S$7:S3120,"該当２"))</f>
        <v/>
      </c>
      <c r="V3120" s="56" t="str">
        <f t="shared" si="536"/>
        <v/>
      </c>
      <c r="W3120" s="81" t="str">
        <f t="shared" si="537"/>
        <v/>
      </c>
      <c r="X3120" s="53" t="str">
        <f>IF(V3120="","",COUNTIF($V$7:V3120,"該当３"))</f>
        <v/>
      </c>
    </row>
    <row r="3121" spans="1:24">
      <c r="A3121" s="4">
        <v>2021807007</v>
      </c>
      <c r="B3121" s="237">
        <v>20</v>
      </c>
      <c r="C3121" s="238">
        <v>218</v>
      </c>
      <c r="D3121" s="239">
        <v>7</v>
      </c>
      <c r="E3121" s="238">
        <v>7</v>
      </c>
      <c r="F3121" s="7" t="s">
        <v>511</v>
      </c>
      <c r="G3121" s="7" t="s">
        <v>2902</v>
      </c>
      <c r="H3121" s="7" t="s">
        <v>2928</v>
      </c>
      <c r="I3121" s="7" t="s">
        <v>2933</v>
      </c>
      <c r="K3121" s="52" t="str">
        <f t="shared" si="538"/>
        <v/>
      </c>
      <c r="L3121" s="81" t="str">
        <f t="shared" si="539"/>
        <v/>
      </c>
      <c r="M3121" s="53" t="str">
        <f>IF(K3121="","",COUNTIF($K$7:K3121,"ﾘｽﾄ１"))</f>
        <v/>
      </c>
      <c r="N3121" s="53" t="str">
        <f t="shared" si="540"/>
        <v/>
      </c>
      <c r="O3121" s="54" t="str">
        <f t="shared" si="541"/>
        <v/>
      </c>
      <c r="P3121" s="53" t="str">
        <f t="shared" si="532"/>
        <v/>
      </c>
      <c r="Q3121" s="52" t="str">
        <f t="shared" si="533"/>
        <v/>
      </c>
      <c r="R3121" s="55" t="str">
        <f t="shared" si="534"/>
        <v/>
      </c>
      <c r="S3121" s="52" t="str">
        <f t="shared" si="542"/>
        <v/>
      </c>
      <c r="T3121" s="81" t="str">
        <f t="shared" si="535"/>
        <v/>
      </c>
      <c r="U3121" s="53" t="str">
        <f>IF(S3121="","",COUNTIF($S$7:S3121,"該当２"))</f>
        <v/>
      </c>
      <c r="V3121" s="56" t="str">
        <f t="shared" si="536"/>
        <v/>
      </c>
      <c r="W3121" s="81" t="str">
        <f t="shared" si="537"/>
        <v/>
      </c>
      <c r="X3121" s="53" t="str">
        <f>IF(V3121="","",COUNTIF($V$7:V3121,"該当３"))</f>
        <v/>
      </c>
    </row>
    <row r="3122" spans="1:24">
      <c r="A3122" s="4">
        <v>2021808000</v>
      </c>
      <c r="B3122" s="237">
        <v>20</v>
      </c>
      <c r="C3122" s="238">
        <v>218</v>
      </c>
      <c r="D3122" s="239">
        <v>8</v>
      </c>
      <c r="E3122" s="238">
        <v>0</v>
      </c>
      <c r="F3122" s="7" t="s">
        <v>511</v>
      </c>
      <c r="G3122" s="7" t="s">
        <v>2902</v>
      </c>
      <c r="H3122" s="7" t="s">
        <v>2934</v>
      </c>
      <c r="K3122" s="52" t="str">
        <f t="shared" si="538"/>
        <v/>
      </c>
      <c r="L3122" s="81" t="str">
        <f t="shared" si="539"/>
        <v/>
      </c>
      <c r="M3122" s="53" t="str">
        <f>IF(K3122="","",COUNTIF($K$7:K3122,"ﾘｽﾄ１"))</f>
        <v/>
      </c>
      <c r="N3122" s="53" t="str">
        <f t="shared" si="540"/>
        <v/>
      </c>
      <c r="O3122" s="54" t="str">
        <f t="shared" si="541"/>
        <v/>
      </c>
      <c r="P3122" s="53" t="str">
        <f t="shared" si="532"/>
        <v/>
      </c>
      <c r="Q3122" s="52" t="str">
        <f t="shared" si="533"/>
        <v/>
      </c>
      <c r="R3122" s="55" t="str">
        <f t="shared" si="534"/>
        <v/>
      </c>
      <c r="S3122" s="52" t="str">
        <f t="shared" si="542"/>
        <v/>
      </c>
      <c r="T3122" s="81" t="str">
        <f t="shared" si="535"/>
        <v/>
      </c>
      <c r="U3122" s="53" t="str">
        <f>IF(S3122="","",COUNTIF($S$7:S3122,"該当２"))</f>
        <v/>
      </c>
      <c r="V3122" s="56" t="str">
        <f t="shared" si="536"/>
        <v/>
      </c>
      <c r="W3122" s="81" t="str">
        <f t="shared" si="537"/>
        <v/>
      </c>
      <c r="X3122" s="53" t="str">
        <f>IF(V3122="","",COUNTIF($V$7:V3122,"該当３"))</f>
        <v/>
      </c>
    </row>
    <row r="3123" spans="1:24">
      <c r="A3123" s="4">
        <v>2021808001</v>
      </c>
      <c r="B3123" s="237">
        <v>20</v>
      </c>
      <c r="C3123" s="238">
        <v>218</v>
      </c>
      <c r="D3123" s="239">
        <v>8</v>
      </c>
      <c r="E3123" s="238">
        <v>1</v>
      </c>
      <c r="F3123" s="7" t="s">
        <v>511</v>
      </c>
      <c r="G3123" s="7" t="s">
        <v>2902</v>
      </c>
      <c r="H3123" s="7" t="s">
        <v>2934</v>
      </c>
      <c r="I3123" s="7" t="s">
        <v>2935</v>
      </c>
      <c r="K3123" s="52" t="str">
        <f t="shared" si="538"/>
        <v/>
      </c>
      <c r="L3123" s="81" t="str">
        <f t="shared" si="539"/>
        <v/>
      </c>
      <c r="M3123" s="53" t="str">
        <f>IF(K3123="","",COUNTIF($K$7:K3123,"ﾘｽﾄ１"))</f>
        <v/>
      </c>
      <c r="N3123" s="53" t="str">
        <f t="shared" si="540"/>
        <v/>
      </c>
      <c r="O3123" s="54" t="str">
        <f t="shared" si="541"/>
        <v/>
      </c>
      <c r="P3123" s="53" t="str">
        <f t="shared" si="532"/>
        <v/>
      </c>
      <c r="Q3123" s="52" t="str">
        <f t="shared" si="533"/>
        <v/>
      </c>
      <c r="R3123" s="55" t="str">
        <f t="shared" si="534"/>
        <v/>
      </c>
      <c r="S3123" s="52" t="str">
        <f t="shared" si="542"/>
        <v/>
      </c>
      <c r="T3123" s="81" t="str">
        <f t="shared" si="535"/>
        <v/>
      </c>
      <c r="U3123" s="53" t="str">
        <f>IF(S3123="","",COUNTIF($S$7:S3123,"該当２"))</f>
        <v/>
      </c>
      <c r="V3123" s="56" t="str">
        <f t="shared" si="536"/>
        <v/>
      </c>
      <c r="W3123" s="81" t="str">
        <f t="shared" si="537"/>
        <v/>
      </c>
      <c r="X3123" s="53" t="str">
        <f>IF(V3123="","",COUNTIF($V$7:V3123,"該当３"))</f>
        <v/>
      </c>
    </row>
    <row r="3124" spans="1:24">
      <c r="A3124" s="4">
        <v>2021808002</v>
      </c>
      <c r="B3124" s="237">
        <v>20</v>
      </c>
      <c r="C3124" s="238">
        <v>218</v>
      </c>
      <c r="D3124" s="239">
        <v>8</v>
      </c>
      <c r="E3124" s="238">
        <v>2</v>
      </c>
      <c r="F3124" s="7" t="s">
        <v>511</v>
      </c>
      <c r="G3124" s="7" t="s">
        <v>2902</v>
      </c>
      <c r="H3124" s="7" t="s">
        <v>2934</v>
      </c>
      <c r="I3124" s="7" t="s">
        <v>2936</v>
      </c>
      <c r="K3124" s="52" t="str">
        <f t="shared" si="538"/>
        <v/>
      </c>
      <c r="L3124" s="81" t="str">
        <f t="shared" si="539"/>
        <v/>
      </c>
      <c r="M3124" s="53" t="str">
        <f>IF(K3124="","",COUNTIF($K$7:K3124,"ﾘｽﾄ１"))</f>
        <v/>
      </c>
      <c r="N3124" s="53" t="str">
        <f t="shared" si="540"/>
        <v/>
      </c>
      <c r="O3124" s="54" t="str">
        <f t="shared" si="541"/>
        <v/>
      </c>
      <c r="P3124" s="53" t="str">
        <f t="shared" si="532"/>
        <v/>
      </c>
      <c r="Q3124" s="52" t="str">
        <f t="shared" si="533"/>
        <v/>
      </c>
      <c r="R3124" s="55" t="str">
        <f t="shared" si="534"/>
        <v/>
      </c>
      <c r="S3124" s="52" t="str">
        <f t="shared" si="542"/>
        <v/>
      </c>
      <c r="T3124" s="81" t="str">
        <f t="shared" si="535"/>
        <v/>
      </c>
      <c r="U3124" s="53" t="str">
        <f>IF(S3124="","",COUNTIF($S$7:S3124,"該当２"))</f>
        <v/>
      </c>
      <c r="V3124" s="56" t="str">
        <f t="shared" si="536"/>
        <v/>
      </c>
      <c r="W3124" s="81" t="str">
        <f t="shared" si="537"/>
        <v/>
      </c>
      <c r="X3124" s="53" t="str">
        <f>IF(V3124="","",COUNTIF($V$7:V3124,"該当３"))</f>
        <v/>
      </c>
    </row>
    <row r="3125" spans="1:24">
      <c r="A3125" s="4">
        <v>2021808003</v>
      </c>
      <c r="B3125" s="237">
        <v>20</v>
      </c>
      <c r="C3125" s="238">
        <v>218</v>
      </c>
      <c r="D3125" s="239">
        <v>8</v>
      </c>
      <c r="E3125" s="238">
        <v>3</v>
      </c>
      <c r="F3125" s="7" t="s">
        <v>511</v>
      </c>
      <c r="G3125" s="7" t="s">
        <v>2902</v>
      </c>
      <c r="H3125" s="7" t="s">
        <v>2934</v>
      </c>
      <c r="I3125" s="7" t="s">
        <v>2937</v>
      </c>
      <c r="K3125" s="52" t="str">
        <f t="shared" si="538"/>
        <v/>
      </c>
      <c r="L3125" s="81" t="str">
        <f t="shared" si="539"/>
        <v/>
      </c>
      <c r="M3125" s="53" t="str">
        <f>IF(K3125="","",COUNTIF($K$7:K3125,"ﾘｽﾄ１"))</f>
        <v/>
      </c>
      <c r="N3125" s="53" t="str">
        <f t="shared" si="540"/>
        <v/>
      </c>
      <c r="O3125" s="54" t="str">
        <f t="shared" si="541"/>
        <v/>
      </c>
      <c r="P3125" s="53" t="str">
        <f t="shared" si="532"/>
        <v/>
      </c>
      <c r="Q3125" s="52" t="str">
        <f t="shared" si="533"/>
        <v/>
      </c>
      <c r="R3125" s="55" t="str">
        <f t="shared" si="534"/>
        <v/>
      </c>
      <c r="S3125" s="52" t="str">
        <f t="shared" si="542"/>
        <v/>
      </c>
      <c r="T3125" s="81" t="str">
        <f t="shared" si="535"/>
        <v/>
      </c>
      <c r="U3125" s="53" t="str">
        <f>IF(S3125="","",COUNTIF($S$7:S3125,"該当２"))</f>
        <v/>
      </c>
      <c r="V3125" s="56" t="str">
        <f t="shared" si="536"/>
        <v/>
      </c>
      <c r="W3125" s="81" t="str">
        <f t="shared" si="537"/>
        <v/>
      </c>
      <c r="X3125" s="53" t="str">
        <f>IF(V3125="","",COUNTIF($V$7:V3125,"該当３"))</f>
        <v/>
      </c>
    </row>
    <row r="3126" spans="1:24">
      <c r="A3126" s="4">
        <v>2021808004</v>
      </c>
      <c r="B3126" s="237">
        <v>20</v>
      </c>
      <c r="C3126" s="238">
        <v>218</v>
      </c>
      <c r="D3126" s="239">
        <v>8</v>
      </c>
      <c r="E3126" s="238">
        <v>4</v>
      </c>
      <c r="F3126" s="7" t="s">
        <v>511</v>
      </c>
      <c r="G3126" s="7" t="s">
        <v>2902</v>
      </c>
      <c r="H3126" s="7" t="s">
        <v>2934</v>
      </c>
      <c r="I3126" s="7" t="s">
        <v>650</v>
      </c>
      <c r="K3126" s="52" t="str">
        <f t="shared" si="538"/>
        <v/>
      </c>
      <c r="L3126" s="81" t="str">
        <f t="shared" si="539"/>
        <v/>
      </c>
      <c r="M3126" s="53" t="str">
        <f>IF(K3126="","",COUNTIF($K$7:K3126,"ﾘｽﾄ１"))</f>
        <v/>
      </c>
      <c r="N3126" s="53" t="str">
        <f t="shared" si="540"/>
        <v/>
      </c>
      <c r="O3126" s="54" t="str">
        <f t="shared" si="541"/>
        <v/>
      </c>
      <c r="P3126" s="53" t="str">
        <f t="shared" si="532"/>
        <v/>
      </c>
      <c r="Q3126" s="52" t="str">
        <f t="shared" si="533"/>
        <v/>
      </c>
      <c r="R3126" s="55" t="str">
        <f t="shared" si="534"/>
        <v/>
      </c>
      <c r="S3126" s="52" t="str">
        <f t="shared" si="542"/>
        <v/>
      </c>
      <c r="T3126" s="81" t="str">
        <f t="shared" si="535"/>
        <v/>
      </c>
      <c r="U3126" s="53" t="str">
        <f>IF(S3126="","",COUNTIF($S$7:S3126,"該当２"))</f>
        <v/>
      </c>
      <c r="V3126" s="56" t="str">
        <f t="shared" si="536"/>
        <v/>
      </c>
      <c r="W3126" s="81" t="str">
        <f t="shared" si="537"/>
        <v/>
      </c>
      <c r="X3126" s="53" t="str">
        <f>IF(V3126="","",COUNTIF($V$7:V3126,"該当３"))</f>
        <v/>
      </c>
    </row>
    <row r="3127" spans="1:24">
      <c r="A3127" s="4">
        <v>2021808005</v>
      </c>
      <c r="B3127" s="237">
        <v>20</v>
      </c>
      <c r="C3127" s="238">
        <v>218</v>
      </c>
      <c r="D3127" s="239">
        <v>8</v>
      </c>
      <c r="E3127" s="238">
        <v>5</v>
      </c>
      <c r="F3127" s="7" t="s">
        <v>511</v>
      </c>
      <c r="G3127" s="7" t="s">
        <v>2902</v>
      </c>
      <c r="H3127" s="7" t="s">
        <v>2934</v>
      </c>
      <c r="I3127" s="7" t="s">
        <v>722</v>
      </c>
      <c r="K3127" s="52" t="str">
        <f t="shared" si="538"/>
        <v/>
      </c>
      <c r="L3127" s="81" t="str">
        <f t="shared" si="539"/>
        <v/>
      </c>
      <c r="M3127" s="53" t="str">
        <f>IF(K3127="","",COUNTIF($K$7:K3127,"ﾘｽﾄ１"))</f>
        <v/>
      </c>
      <c r="N3127" s="53" t="str">
        <f t="shared" si="540"/>
        <v/>
      </c>
      <c r="O3127" s="54" t="str">
        <f t="shared" si="541"/>
        <v/>
      </c>
      <c r="P3127" s="53" t="str">
        <f t="shared" si="532"/>
        <v/>
      </c>
      <c r="Q3127" s="52" t="str">
        <f t="shared" si="533"/>
        <v/>
      </c>
      <c r="R3127" s="55" t="str">
        <f t="shared" si="534"/>
        <v/>
      </c>
      <c r="S3127" s="52" t="str">
        <f t="shared" si="542"/>
        <v/>
      </c>
      <c r="T3127" s="81" t="str">
        <f t="shared" si="535"/>
        <v/>
      </c>
      <c r="U3127" s="53" t="str">
        <f>IF(S3127="","",COUNTIF($S$7:S3127,"該当２"))</f>
        <v/>
      </c>
      <c r="V3127" s="56" t="str">
        <f t="shared" si="536"/>
        <v/>
      </c>
      <c r="W3127" s="81" t="str">
        <f t="shared" si="537"/>
        <v/>
      </c>
      <c r="X3127" s="53" t="str">
        <f>IF(V3127="","",COUNTIF($V$7:V3127,"該当３"))</f>
        <v/>
      </c>
    </row>
    <row r="3128" spans="1:24">
      <c r="A3128" s="4">
        <v>2021808006</v>
      </c>
      <c r="B3128" s="237">
        <v>20</v>
      </c>
      <c r="C3128" s="238">
        <v>218</v>
      </c>
      <c r="D3128" s="239">
        <v>8</v>
      </c>
      <c r="E3128" s="238">
        <v>6</v>
      </c>
      <c r="F3128" s="7" t="s">
        <v>511</v>
      </c>
      <c r="G3128" s="7" t="s">
        <v>2902</v>
      </c>
      <c r="H3128" s="7" t="s">
        <v>2934</v>
      </c>
      <c r="I3128" s="7" t="s">
        <v>2938</v>
      </c>
      <c r="K3128" s="52" t="str">
        <f t="shared" si="538"/>
        <v/>
      </c>
      <c r="L3128" s="81" t="str">
        <f t="shared" si="539"/>
        <v/>
      </c>
      <c r="M3128" s="53" t="str">
        <f>IF(K3128="","",COUNTIF($K$7:K3128,"ﾘｽﾄ１"))</f>
        <v/>
      </c>
      <c r="N3128" s="53" t="str">
        <f t="shared" si="540"/>
        <v/>
      </c>
      <c r="O3128" s="54" t="str">
        <f t="shared" si="541"/>
        <v/>
      </c>
      <c r="P3128" s="53" t="str">
        <f t="shared" si="532"/>
        <v/>
      </c>
      <c r="Q3128" s="52" t="str">
        <f t="shared" si="533"/>
        <v/>
      </c>
      <c r="R3128" s="55" t="str">
        <f t="shared" si="534"/>
        <v/>
      </c>
      <c r="S3128" s="52" t="str">
        <f t="shared" si="542"/>
        <v/>
      </c>
      <c r="T3128" s="81" t="str">
        <f t="shared" si="535"/>
        <v/>
      </c>
      <c r="U3128" s="53" t="str">
        <f>IF(S3128="","",COUNTIF($S$7:S3128,"該当２"))</f>
        <v/>
      </c>
      <c r="V3128" s="56" t="str">
        <f t="shared" si="536"/>
        <v/>
      </c>
      <c r="W3128" s="81" t="str">
        <f t="shared" si="537"/>
        <v/>
      </c>
      <c r="X3128" s="53" t="str">
        <f>IF(V3128="","",COUNTIF($V$7:V3128,"該当３"))</f>
        <v/>
      </c>
    </row>
    <row r="3129" spans="1:24">
      <c r="A3129" s="4">
        <v>2021808008</v>
      </c>
      <c r="B3129" s="237">
        <v>20</v>
      </c>
      <c r="C3129" s="238">
        <v>218</v>
      </c>
      <c r="D3129" s="239">
        <v>8</v>
      </c>
      <c r="E3129" s="238">
        <v>8</v>
      </c>
      <c r="F3129" s="7" t="s">
        <v>511</v>
      </c>
      <c r="G3129" s="7" t="s">
        <v>2902</v>
      </c>
      <c r="H3129" s="7" t="s">
        <v>2934</v>
      </c>
      <c r="I3129" s="7" t="s">
        <v>2939</v>
      </c>
      <c r="K3129" s="52" t="str">
        <f t="shared" si="538"/>
        <v/>
      </c>
      <c r="L3129" s="81" t="str">
        <f t="shared" si="539"/>
        <v/>
      </c>
      <c r="M3129" s="53" t="str">
        <f>IF(K3129="","",COUNTIF($K$7:K3129,"ﾘｽﾄ１"))</f>
        <v/>
      </c>
      <c r="N3129" s="53" t="str">
        <f t="shared" si="540"/>
        <v/>
      </c>
      <c r="O3129" s="54" t="str">
        <f t="shared" si="541"/>
        <v/>
      </c>
      <c r="P3129" s="53" t="str">
        <f t="shared" si="532"/>
        <v/>
      </c>
      <c r="Q3129" s="52" t="str">
        <f t="shared" si="533"/>
        <v/>
      </c>
      <c r="R3129" s="55" t="str">
        <f t="shared" si="534"/>
        <v/>
      </c>
      <c r="S3129" s="52" t="str">
        <f t="shared" si="542"/>
        <v/>
      </c>
      <c r="T3129" s="81" t="str">
        <f t="shared" si="535"/>
        <v/>
      </c>
      <c r="U3129" s="53" t="str">
        <f>IF(S3129="","",COUNTIF($S$7:S3129,"該当２"))</f>
        <v/>
      </c>
      <c r="V3129" s="56" t="str">
        <f t="shared" si="536"/>
        <v/>
      </c>
      <c r="W3129" s="81" t="str">
        <f t="shared" si="537"/>
        <v/>
      </c>
      <c r="X3129" s="53" t="str">
        <f>IF(V3129="","",COUNTIF($V$7:V3129,"該当３"))</f>
        <v/>
      </c>
    </row>
    <row r="3130" spans="1:24">
      <c r="A3130" s="4">
        <v>2021808009</v>
      </c>
      <c r="B3130" s="237">
        <v>20</v>
      </c>
      <c r="C3130" s="238">
        <v>218</v>
      </c>
      <c r="D3130" s="239">
        <v>8</v>
      </c>
      <c r="E3130" s="238">
        <v>9</v>
      </c>
      <c r="F3130" s="7" t="s">
        <v>511</v>
      </c>
      <c r="G3130" s="7" t="s">
        <v>2902</v>
      </c>
      <c r="H3130" s="7" t="s">
        <v>2934</v>
      </c>
      <c r="I3130" s="7" t="s">
        <v>2940</v>
      </c>
      <c r="K3130" s="52" t="str">
        <f t="shared" si="538"/>
        <v/>
      </c>
      <c r="L3130" s="81" t="str">
        <f t="shared" si="539"/>
        <v/>
      </c>
      <c r="M3130" s="53" t="str">
        <f>IF(K3130="","",COUNTIF($K$7:K3130,"ﾘｽﾄ１"))</f>
        <v/>
      </c>
      <c r="N3130" s="53" t="str">
        <f t="shared" si="540"/>
        <v/>
      </c>
      <c r="O3130" s="54" t="str">
        <f t="shared" si="541"/>
        <v/>
      </c>
      <c r="P3130" s="53" t="str">
        <f t="shared" si="532"/>
        <v/>
      </c>
      <c r="Q3130" s="52" t="str">
        <f t="shared" si="533"/>
        <v/>
      </c>
      <c r="R3130" s="55" t="str">
        <f t="shared" si="534"/>
        <v/>
      </c>
      <c r="S3130" s="52" t="str">
        <f t="shared" si="542"/>
        <v/>
      </c>
      <c r="T3130" s="81" t="str">
        <f t="shared" si="535"/>
        <v/>
      </c>
      <c r="U3130" s="53" t="str">
        <f>IF(S3130="","",COUNTIF($S$7:S3130,"該当２"))</f>
        <v/>
      </c>
      <c r="V3130" s="56" t="str">
        <f t="shared" si="536"/>
        <v/>
      </c>
      <c r="W3130" s="81" t="str">
        <f t="shared" si="537"/>
        <v/>
      </c>
      <c r="X3130" s="53" t="str">
        <f>IF(V3130="","",COUNTIF($V$7:V3130,"該当３"))</f>
        <v/>
      </c>
    </row>
    <row r="3131" spans="1:24">
      <c r="A3131" s="4">
        <v>2021809000</v>
      </c>
      <c r="B3131" s="237">
        <v>20</v>
      </c>
      <c r="C3131" s="238">
        <v>218</v>
      </c>
      <c r="D3131" s="239">
        <v>9</v>
      </c>
      <c r="E3131" s="238">
        <v>0</v>
      </c>
      <c r="F3131" s="7" t="s">
        <v>511</v>
      </c>
      <c r="G3131" s="7" t="s">
        <v>2902</v>
      </c>
      <c r="H3131" s="7" t="s">
        <v>2941</v>
      </c>
      <c r="K3131" s="52" t="str">
        <f t="shared" si="538"/>
        <v/>
      </c>
      <c r="L3131" s="81" t="str">
        <f t="shared" si="539"/>
        <v/>
      </c>
      <c r="M3131" s="53" t="str">
        <f>IF(K3131="","",COUNTIF($K$7:K3131,"ﾘｽﾄ１"))</f>
        <v/>
      </c>
      <c r="N3131" s="53" t="str">
        <f t="shared" si="540"/>
        <v/>
      </c>
      <c r="O3131" s="54" t="str">
        <f t="shared" si="541"/>
        <v/>
      </c>
      <c r="P3131" s="53" t="str">
        <f t="shared" si="532"/>
        <v/>
      </c>
      <c r="Q3131" s="52" t="str">
        <f t="shared" si="533"/>
        <v/>
      </c>
      <c r="R3131" s="55" t="str">
        <f t="shared" si="534"/>
        <v/>
      </c>
      <c r="S3131" s="52" t="str">
        <f t="shared" si="542"/>
        <v/>
      </c>
      <c r="T3131" s="81" t="str">
        <f t="shared" si="535"/>
        <v/>
      </c>
      <c r="U3131" s="53" t="str">
        <f>IF(S3131="","",COUNTIF($S$7:S3131,"該当２"))</f>
        <v/>
      </c>
      <c r="V3131" s="56" t="str">
        <f t="shared" si="536"/>
        <v/>
      </c>
      <c r="W3131" s="81" t="str">
        <f t="shared" si="537"/>
        <v/>
      </c>
      <c r="X3131" s="53" t="str">
        <f>IF(V3131="","",COUNTIF($V$7:V3131,"該当３"))</f>
        <v/>
      </c>
    </row>
    <row r="3132" spans="1:24">
      <c r="A3132" s="4">
        <v>2021809001</v>
      </c>
      <c r="B3132" s="237">
        <v>20</v>
      </c>
      <c r="C3132" s="238">
        <v>218</v>
      </c>
      <c r="D3132" s="239">
        <v>9</v>
      </c>
      <c r="E3132" s="238">
        <v>1</v>
      </c>
      <c r="F3132" s="7" t="s">
        <v>511</v>
      </c>
      <c r="G3132" s="7" t="s">
        <v>2902</v>
      </c>
      <c r="H3132" s="7" t="s">
        <v>2941</v>
      </c>
      <c r="I3132" s="7" t="s">
        <v>2942</v>
      </c>
      <c r="K3132" s="52" t="str">
        <f t="shared" si="538"/>
        <v/>
      </c>
      <c r="L3132" s="81" t="str">
        <f t="shared" si="539"/>
        <v/>
      </c>
      <c r="M3132" s="53" t="str">
        <f>IF(K3132="","",COUNTIF($K$7:K3132,"ﾘｽﾄ１"))</f>
        <v/>
      </c>
      <c r="N3132" s="53" t="str">
        <f t="shared" si="540"/>
        <v/>
      </c>
      <c r="O3132" s="54" t="str">
        <f t="shared" si="541"/>
        <v/>
      </c>
      <c r="P3132" s="53" t="str">
        <f t="shared" si="532"/>
        <v/>
      </c>
      <c r="Q3132" s="52" t="str">
        <f t="shared" si="533"/>
        <v/>
      </c>
      <c r="R3132" s="55" t="str">
        <f t="shared" si="534"/>
        <v/>
      </c>
      <c r="S3132" s="52" t="str">
        <f t="shared" si="542"/>
        <v/>
      </c>
      <c r="T3132" s="81" t="str">
        <f t="shared" si="535"/>
        <v/>
      </c>
      <c r="U3132" s="53" t="str">
        <f>IF(S3132="","",COUNTIF($S$7:S3132,"該当２"))</f>
        <v/>
      </c>
      <c r="V3132" s="56" t="str">
        <f t="shared" si="536"/>
        <v/>
      </c>
      <c r="W3132" s="81" t="str">
        <f t="shared" si="537"/>
        <v/>
      </c>
      <c r="X3132" s="53" t="str">
        <f>IF(V3132="","",COUNTIF($V$7:V3132,"該当３"))</f>
        <v/>
      </c>
    </row>
    <row r="3133" spans="1:24">
      <c r="A3133" s="4">
        <v>2021809002</v>
      </c>
      <c r="B3133" s="237">
        <v>20</v>
      </c>
      <c r="C3133" s="238">
        <v>218</v>
      </c>
      <c r="D3133" s="239">
        <v>9</v>
      </c>
      <c r="E3133" s="238">
        <v>2</v>
      </c>
      <c r="F3133" s="7" t="s">
        <v>511</v>
      </c>
      <c r="G3133" s="7" t="s">
        <v>2902</v>
      </c>
      <c r="H3133" s="7" t="s">
        <v>2941</v>
      </c>
      <c r="I3133" s="7" t="s">
        <v>2553</v>
      </c>
      <c r="K3133" s="52" t="str">
        <f t="shared" si="538"/>
        <v/>
      </c>
      <c r="L3133" s="81" t="str">
        <f t="shared" si="539"/>
        <v/>
      </c>
      <c r="M3133" s="53" t="str">
        <f>IF(K3133="","",COUNTIF($K$7:K3133,"ﾘｽﾄ１"))</f>
        <v/>
      </c>
      <c r="N3133" s="53" t="str">
        <f t="shared" si="540"/>
        <v/>
      </c>
      <c r="O3133" s="54" t="str">
        <f t="shared" si="541"/>
        <v/>
      </c>
      <c r="P3133" s="53" t="str">
        <f t="shared" si="532"/>
        <v/>
      </c>
      <c r="Q3133" s="52" t="str">
        <f t="shared" si="533"/>
        <v/>
      </c>
      <c r="R3133" s="55" t="str">
        <f t="shared" si="534"/>
        <v/>
      </c>
      <c r="S3133" s="52" t="str">
        <f t="shared" si="542"/>
        <v/>
      </c>
      <c r="T3133" s="81" t="str">
        <f t="shared" si="535"/>
        <v/>
      </c>
      <c r="U3133" s="53" t="str">
        <f>IF(S3133="","",COUNTIF($S$7:S3133,"該当２"))</f>
        <v/>
      </c>
      <c r="V3133" s="56" t="str">
        <f t="shared" si="536"/>
        <v/>
      </c>
      <c r="W3133" s="81" t="str">
        <f t="shared" si="537"/>
        <v/>
      </c>
      <c r="X3133" s="53" t="str">
        <f>IF(V3133="","",COUNTIF($V$7:V3133,"該当３"))</f>
        <v/>
      </c>
    </row>
    <row r="3134" spans="1:24">
      <c r="A3134" s="4">
        <v>2021809003</v>
      </c>
      <c r="B3134" s="237">
        <v>20</v>
      </c>
      <c r="C3134" s="238">
        <v>218</v>
      </c>
      <c r="D3134" s="239">
        <v>9</v>
      </c>
      <c r="E3134" s="238">
        <v>3</v>
      </c>
      <c r="F3134" s="7" t="s">
        <v>511</v>
      </c>
      <c r="G3134" s="7" t="s">
        <v>2902</v>
      </c>
      <c r="H3134" s="7" t="s">
        <v>2941</v>
      </c>
      <c r="I3134" s="7" t="s">
        <v>2943</v>
      </c>
      <c r="K3134" s="52" t="str">
        <f t="shared" si="538"/>
        <v/>
      </c>
      <c r="L3134" s="81" t="str">
        <f t="shared" si="539"/>
        <v/>
      </c>
      <c r="M3134" s="53" t="str">
        <f>IF(K3134="","",COUNTIF($K$7:K3134,"ﾘｽﾄ１"))</f>
        <v/>
      </c>
      <c r="N3134" s="53" t="str">
        <f t="shared" si="540"/>
        <v/>
      </c>
      <c r="O3134" s="54" t="str">
        <f t="shared" si="541"/>
        <v/>
      </c>
      <c r="P3134" s="53" t="str">
        <f t="shared" si="532"/>
        <v/>
      </c>
      <c r="Q3134" s="52" t="str">
        <f t="shared" si="533"/>
        <v/>
      </c>
      <c r="R3134" s="55" t="str">
        <f t="shared" si="534"/>
        <v/>
      </c>
      <c r="S3134" s="52" t="str">
        <f t="shared" si="542"/>
        <v/>
      </c>
      <c r="T3134" s="81" t="str">
        <f t="shared" si="535"/>
        <v/>
      </c>
      <c r="U3134" s="53" t="str">
        <f>IF(S3134="","",COUNTIF($S$7:S3134,"該当２"))</f>
        <v/>
      </c>
      <c r="V3134" s="56" t="str">
        <f t="shared" si="536"/>
        <v/>
      </c>
      <c r="W3134" s="81" t="str">
        <f t="shared" si="537"/>
        <v/>
      </c>
      <c r="X3134" s="53" t="str">
        <f>IF(V3134="","",COUNTIF($V$7:V3134,"該当３"))</f>
        <v/>
      </c>
    </row>
    <row r="3135" spans="1:24">
      <c r="A3135" s="4">
        <v>2021809004</v>
      </c>
      <c r="B3135" s="237">
        <v>20</v>
      </c>
      <c r="C3135" s="238">
        <v>218</v>
      </c>
      <c r="D3135" s="239">
        <v>9</v>
      </c>
      <c r="E3135" s="238">
        <v>4</v>
      </c>
      <c r="F3135" s="7" t="s">
        <v>511</v>
      </c>
      <c r="G3135" s="7" t="s">
        <v>2902</v>
      </c>
      <c r="H3135" s="7" t="s">
        <v>2941</v>
      </c>
      <c r="I3135" s="7" t="s">
        <v>293</v>
      </c>
      <c r="K3135" s="52" t="str">
        <f t="shared" si="538"/>
        <v/>
      </c>
      <c r="L3135" s="81" t="str">
        <f t="shared" si="539"/>
        <v/>
      </c>
      <c r="M3135" s="53" t="str">
        <f>IF(K3135="","",COUNTIF($K$7:K3135,"ﾘｽﾄ１"))</f>
        <v/>
      </c>
      <c r="N3135" s="53" t="str">
        <f t="shared" si="540"/>
        <v/>
      </c>
      <c r="O3135" s="54" t="str">
        <f t="shared" si="541"/>
        <v/>
      </c>
      <c r="P3135" s="53" t="str">
        <f t="shared" si="532"/>
        <v/>
      </c>
      <c r="Q3135" s="52" t="str">
        <f t="shared" si="533"/>
        <v/>
      </c>
      <c r="R3135" s="55" t="str">
        <f t="shared" si="534"/>
        <v/>
      </c>
      <c r="S3135" s="52" t="str">
        <f t="shared" si="542"/>
        <v/>
      </c>
      <c r="T3135" s="81" t="str">
        <f t="shared" si="535"/>
        <v/>
      </c>
      <c r="U3135" s="53" t="str">
        <f>IF(S3135="","",COUNTIF($S$7:S3135,"該当２"))</f>
        <v/>
      </c>
      <c r="V3135" s="56" t="str">
        <f t="shared" si="536"/>
        <v/>
      </c>
      <c r="W3135" s="81" t="str">
        <f t="shared" si="537"/>
        <v/>
      </c>
      <c r="X3135" s="53" t="str">
        <f>IF(V3135="","",COUNTIF($V$7:V3135,"該当３"))</f>
        <v/>
      </c>
    </row>
    <row r="3136" spans="1:24">
      <c r="A3136" s="4">
        <v>2021809005</v>
      </c>
      <c r="B3136" s="237">
        <v>20</v>
      </c>
      <c r="C3136" s="238">
        <v>218</v>
      </c>
      <c r="D3136" s="239">
        <v>9</v>
      </c>
      <c r="E3136" s="238">
        <v>5</v>
      </c>
      <c r="F3136" s="7" t="s">
        <v>511</v>
      </c>
      <c r="G3136" s="7" t="s">
        <v>2902</v>
      </c>
      <c r="H3136" s="7" t="s">
        <v>2941</v>
      </c>
      <c r="I3136" s="7" t="s">
        <v>3</v>
      </c>
      <c r="K3136" s="52" t="str">
        <f t="shared" si="538"/>
        <v/>
      </c>
      <c r="L3136" s="81" t="str">
        <f t="shared" si="539"/>
        <v/>
      </c>
      <c r="M3136" s="53" t="str">
        <f>IF(K3136="","",COUNTIF($K$7:K3136,"ﾘｽﾄ１"))</f>
        <v/>
      </c>
      <c r="N3136" s="53" t="str">
        <f t="shared" si="540"/>
        <v/>
      </c>
      <c r="O3136" s="54" t="str">
        <f t="shared" si="541"/>
        <v/>
      </c>
      <c r="P3136" s="53" t="str">
        <f t="shared" si="532"/>
        <v/>
      </c>
      <c r="Q3136" s="52" t="str">
        <f t="shared" si="533"/>
        <v/>
      </c>
      <c r="R3136" s="55" t="str">
        <f t="shared" si="534"/>
        <v/>
      </c>
      <c r="S3136" s="52" t="str">
        <f t="shared" si="542"/>
        <v/>
      </c>
      <c r="T3136" s="81" t="str">
        <f t="shared" si="535"/>
        <v/>
      </c>
      <c r="U3136" s="53" t="str">
        <f>IF(S3136="","",COUNTIF($S$7:S3136,"該当２"))</f>
        <v/>
      </c>
      <c r="V3136" s="56" t="str">
        <f t="shared" si="536"/>
        <v/>
      </c>
      <c r="W3136" s="81" t="str">
        <f t="shared" si="537"/>
        <v/>
      </c>
      <c r="X3136" s="53" t="str">
        <f>IF(V3136="","",COUNTIF($V$7:V3136,"該当３"))</f>
        <v/>
      </c>
    </row>
    <row r="3137" spans="1:24">
      <c r="A3137" s="4">
        <v>2021809006</v>
      </c>
      <c r="B3137" s="237">
        <v>20</v>
      </c>
      <c r="C3137" s="238">
        <v>218</v>
      </c>
      <c r="D3137" s="239">
        <v>9</v>
      </c>
      <c r="E3137" s="238">
        <v>6</v>
      </c>
      <c r="F3137" s="7" t="s">
        <v>511</v>
      </c>
      <c r="G3137" s="7" t="s">
        <v>2902</v>
      </c>
      <c r="H3137" s="7" t="s">
        <v>2941</v>
      </c>
      <c r="I3137" s="7" t="s">
        <v>2944</v>
      </c>
      <c r="K3137" s="52" t="str">
        <f t="shared" si="538"/>
        <v/>
      </c>
      <c r="L3137" s="81" t="str">
        <f t="shared" si="539"/>
        <v/>
      </c>
      <c r="M3137" s="53" t="str">
        <f>IF(K3137="","",COUNTIF($K$7:K3137,"ﾘｽﾄ１"))</f>
        <v/>
      </c>
      <c r="N3137" s="53" t="str">
        <f t="shared" si="540"/>
        <v/>
      </c>
      <c r="O3137" s="54" t="str">
        <f t="shared" si="541"/>
        <v/>
      </c>
      <c r="P3137" s="53" t="str">
        <f t="shared" si="532"/>
        <v/>
      </c>
      <c r="Q3137" s="52" t="str">
        <f t="shared" si="533"/>
        <v/>
      </c>
      <c r="R3137" s="55" t="str">
        <f t="shared" si="534"/>
        <v/>
      </c>
      <c r="S3137" s="52" t="str">
        <f t="shared" si="542"/>
        <v/>
      </c>
      <c r="T3137" s="81" t="str">
        <f t="shared" si="535"/>
        <v/>
      </c>
      <c r="U3137" s="53" t="str">
        <f>IF(S3137="","",COUNTIF($S$7:S3137,"該当２"))</f>
        <v/>
      </c>
      <c r="V3137" s="56" t="str">
        <f t="shared" si="536"/>
        <v/>
      </c>
      <c r="W3137" s="81" t="str">
        <f t="shared" si="537"/>
        <v/>
      </c>
      <c r="X3137" s="53" t="str">
        <f>IF(V3137="","",COUNTIF($V$7:V3137,"該当３"))</f>
        <v/>
      </c>
    </row>
    <row r="3138" spans="1:24">
      <c r="A3138" s="4">
        <v>2021809007</v>
      </c>
      <c r="B3138" s="237">
        <v>20</v>
      </c>
      <c r="C3138" s="238">
        <v>218</v>
      </c>
      <c r="D3138" s="239">
        <v>9</v>
      </c>
      <c r="E3138" s="238">
        <v>7</v>
      </c>
      <c r="F3138" s="7" t="s">
        <v>511</v>
      </c>
      <c r="G3138" s="7" t="s">
        <v>2902</v>
      </c>
      <c r="H3138" s="7" t="s">
        <v>2941</v>
      </c>
      <c r="I3138" s="7" t="s">
        <v>318</v>
      </c>
      <c r="K3138" s="52" t="str">
        <f t="shared" si="538"/>
        <v/>
      </c>
      <c r="L3138" s="81" t="str">
        <f t="shared" si="539"/>
        <v/>
      </c>
      <c r="M3138" s="53" t="str">
        <f>IF(K3138="","",COUNTIF($K$7:K3138,"ﾘｽﾄ１"))</f>
        <v/>
      </c>
      <c r="N3138" s="53" t="str">
        <f t="shared" si="540"/>
        <v/>
      </c>
      <c r="O3138" s="54" t="str">
        <f t="shared" si="541"/>
        <v/>
      </c>
      <c r="P3138" s="53" t="str">
        <f t="shared" si="532"/>
        <v/>
      </c>
      <c r="Q3138" s="52" t="str">
        <f t="shared" si="533"/>
        <v/>
      </c>
      <c r="R3138" s="55" t="str">
        <f t="shared" si="534"/>
        <v/>
      </c>
      <c r="S3138" s="52" t="str">
        <f t="shared" si="542"/>
        <v/>
      </c>
      <c r="T3138" s="81" t="str">
        <f t="shared" si="535"/>
        <v/>
      </c>
      <c r="U3138" s="53" t="str">
        <f>IF(S3138="","",COUNTIF($S$7:S3138,"該当２"))</f>
        <v/>
      </c>
      <c r="V3138" s="56" t="str">
        <f t="shared" si="536"/>
        <v/>
      </c>
      <c r="W3138" s="81" t="str">
        <f t="shared" si="537"/>
        <v/>
      </c>
      <c r="X3138" s="53" t="str">
        <f>IF(V3138="","",COUNTIF($V$7:V3138,"該当３"))</f>
        <v/>
      </c>
    </row>
    <row r="3139" spans="1:24">
      <c r="A3139" s="4">
        <v>2021809008</v>
      </c>
      <c r="B3139" s="237">
        <v>20</v>
      </c>
      <c r="C3139" s="238">
        <v>218</v>
      </c>
      <c r="D3139" s="239">
        <v>9</v>
      </c>
      <c r="E3139" s="238">
        <v>8</v>
      </c>
      <c r="F3139" s="7" t="s">
        <v>511</v>
      </c>
      <c r="G3139" s="7" t="s">
        <v>2902</v>
      </c>
      <c r="H3139" s="7" t="s">
        <v>2941</v>
      </c>
      <c r="I3139" s="7" t="s">
        <v>361</v>
      </c>
      <c r="K3139" s="52" t="str">
        <f t="shared" si="538"/>
        <v/>
      </c>
      <c r="L3139" s="81" t="str">
        <f t="shared" si="539"/>
        <v/>
      </c>
      <c r="M3139" s="53" t="str">
        <f>IF(K3139="","",COUNTIF($K$7:K3139,"ﾘｽﾄ１"))</f>
        <v/>
      </c>
      <c r="N3139" s="53" t="str">
        <f t="shared" si="540"/>
        <v/>
      </c>
      <c r="O3139" s="54" t="str">
        <f t="shared" si="541"/>
        <v/>
      </c>
      <c r="P3139" s="53" t="str">
        <f t="shared" si="532"/>
        <v/>
      </c>
      <c r="Q3139" s="52" t="str">
        <f t="shared" si="533"/>
        <v/>
      </c>
      <c r="R3139" s="55" t="str">
        <f t="shared" si="534"/>
        <v/>
      </c>
      <c r="S3139" s="52" t="str">
        <f t="shared" si="542"/>
        <v/>
      </c>
      <c r="T3139" s="81" t="str">
        <f t="shared" si="535"/>
        <v/>
      </c>
      <c r="U3139" s="53" t="str">
        <f>IF(S3139="","",COUNTIF($S$7:S3139,"該当２"))</f>
        <v/>
      </c>
      <c r="V3139" s="56" t="str">
        <f t="shared" si="536"/>
        <v/>
      </c>
      <c r="W3139" s="81" t="str">
        <f t="shared" si="537"/>
        <v/>
      </c>
      <c r="X3139" s="53" t="str">
        <f>IF(V3139="","",COUNTIF($V$7:V3139,"該当３"))</f>
        <v/>
      </c>
    </row>
    <row r="3140" spans="1:24">
      <c r="A3140" s="4">
        <v>2021809009</v>
      </c>
      <c r="B3140" s="237">
        <v>20</v>
      </c>
      <c r="C3140" s="238">
        <v>218</v>
      </c>
      <c r="D3140" s="239">
        <v>9</v>
      </c>
      <c r="E3140" s="238">
        <v>9</v>
      </c>
      <c r="F3140" s="7" t="s">
        <v>511</v>
      </c>
      <c r="G3140" s="7" t="s">
        <v>2902</v>
      </c>
      <c r="H3140" s="7" t="s">
        <v>2941</v>
      </c>
      <c r="I3140" s="7" t="s">
        <v>380</v>
      </c>
      <c r="K3140" s="52" t="str">
        <f t="shared" si="538"/>
        <v/>
      </c>
      <c r="L3140" s="81" t="str">
        <f t="shared" si="539"/>
        <v/>
      </c>
      <c r="M3140" s="53" t="str">
        <f>IF(K3140="","",COUNTIF($K$7:K3140,"ﾘｽﾄ１"))</f>
        <v/>
      </c>
      <c r="N3140" s="53" t="str">
        <f t="shared" si="540"/>
        <v/>
      </c>
      <c r="O3140" s="54" t="str">
        <f t="shared" si="541"/>
        <v/>
      </c>
      <c r="P3140" s="53" t="str">
        <f t="shared" si="532"/>
        <v/>
      </c>
      <c r="Q3140" s="52" t="str">
        <f t="shared" si="533"/>
        <v/>
      </c>
      <c r="R3140" s="55" t="str">
        <f t="shared" si="534"/>
        <v/>
      </c>
      <c r="S3140" s="52" t="str">
        <f t="shared" si="542"/>
        <v/>
      </c>
      <c r="T3140" s="81" t="str">
        <f t="shared" si="535"/>
        <v/>
      </c>
      <c r="U3140" s="53" t="str">
        <f>IF(S3140="","",COUNTIF($S$7:S3140,"該当２"))</f>
        <v/>
      </c>
      <c r="V3140" s="56" t="str">
        <f t="shared" si="536"/>
        <v/>
      </c>
      <c r="W3140" s="81" t="str">
        <f t="shared" si="537"/>
        <v/>
      </c>
      <c r="X3140" s="53" t="str">
        <f>IF(V3140="","",COUNTIF($V$7:V3140,"該当３"))</f>
        <v/>
      </c>
    </row>
    <row r="3141" spans="1:24">
      <c r="A3141" s="4">
        <v>2021809010</v>
      </c>
      <c r="B3141" s="237">
        <v>20</v>
      </c>
      <c r="C3141" s="238">
        <v>218</v>
      </c>
      <c r="D3141" s="239">
        <v>9</v>
      </c>
      <c r="E3141" s="238">
        <v>10</v>
      </c>
      <c r="F3141" s="7" t="s">
        <v>511</v>
      </c>
      <c r="G3141" s="7" t="s">
        <v>2902</v>
      </c>
      <c r="H3141" s="7" t="s">
        <v>2941</v>
      </c>
      <c r="I3141" s="7" t="s">
        <v>371</v>
      </c>
      <c r="K3141" s="52" t="str">
        <f t="shared" si="538"/>
        <v/>
      </c>
      <c r="L3141" s="81" t="str">
        <f t="shared" si="539"/>
        <v/>
      </c>
      <c r="M3141" s="53" t="str">
        <f>IF(K3141="","",COUNTIF($K$7:K3141,"ﾘｽﾄ１"))</f>
        <v/>
      </c>
      <c r="N3141" s="53" t="str">
        <f t="shared" si="540"/>
        <v/>
      </c>
      <c r="O3141" s="54" t="str">
        <f t="shared" si="541"/>
        <v/>
      </c>
      <c r="P3141" s="53" t="str">
        <f t="shared" si="532"/>
        <v/>
      </c>
      <c r="Q3141" s="52" t="str">
        <f t="shared" si="533"/>
        <v/>
      </c>
      <c r="R3141" s="55" t="str">
        <f t="shared" si="534"/>
        <v/>
      </c>
      <c r="S3141" s="52" t="str">
        <f t="shared" si="542"/>
        <v/>
      </c>
      <c r="T3141" s="81" t="str">
        <f t="shared" si="535"/>
        <v/>
      </c>
      <c r="U3141" s="53" t="str">
        <f>IF(S3141="","",COUNTIF($S$7:S3141,"該当２"))</f>
        <v/>
      </c>
      <c r="V3141" s="56" t="str">
        <f t="shared" si="536"/>
        <v/>
      </c>
      <c r="W3141" s="81" t="str">
        <f t="shared" si="537"/>
        <v/>
      </c>
      <c r="X3141" s="53" t="str">
        <f>IF(V3141="","",COUNTIF($V$7:V3141,"該当３"))</f>
        <v/>
      </c>
    </row>
    <row r="3142" spans="1:24">
      <c r="A3142" s="4">
        <v>2021809011</v>
      </c>
      <c r="B3142" s="237">
        <v>20</v>
      </c>
      <c r="C3142" s="238">
        <v>218</v>
      </c>
      <c r="D3142" s="239">
        <v>9</v>
      </c>
      <c r="E3142" s="238">
        <v>11</v>
      </c>
      <c r="F3142" s="7" t="s">
        <v>511</v>
      </c>
      <c r="G3142" s="7" t="s">
        <v>2902</v>
      </c>
      <c r="H3142" s="7" t="s">
        <v>2941</v>
      </c>
      <c r="I3142" s="7" t="s">
        <v>646</v>
      </c>
      <c r="K3142" s="52" t="str">
        <f t="shared" si="538"/>
        <v/>
      </c>
      <c r="L3142" s="81" t="str">
        <f t="shared" si="539"/>
        <v/>
      </c>
      <c r="M3142" s="53" t="str">
        <f>IF(K3142="","",COUNTIF($K$7:K3142,"ﾘｽﾄ１"))</f>
        <v/>
      </c>
      <c r="N3142" s="53" t="str">
        <f t="shared" si="540"/>
        <v/>
      </c>
      <c r="O3142" s="54" t="str">
        <f t="shared" si="541"/>
        <v/>
      </c>
      <c r="P3142" s="53" t="str">
        <f t="shared" si="532"/>
        <v/>
      </c>
      <c r="Q3142" s="52" t="str">
        <f t="shared" si="533"/>
        <v/>
      </c>
      <c r="R3142" s="55" t="str">
        <f t="shared" si="534"/>
        <v/>
      </c>
      <c r="S3142" s="52" t="str">
        <f t="shared" si="542"/>
        <v/>
      </c>
      <c r="T3142" s="81" t="str">
        <f t="shared" si="535"/>
        <v/>
      </c>
      <c r="U3142" s="53" t="str">
        <f>IF(S3142="","",COUNTIF($S$7:S3142,"該当２"))</f>
        <v/>
      </c>
      <c r="V3142" s="56" t="str">
        <f t="shared" si="536"/>
        <v/>
      </c>
      <c r="W3142" s="81" t="str">
        <f t="shared" si="537"/>
        <v/>
      </c>
      <c r="X3142" s="53" t="str">
        <f>IF(V3142="","",COUNTIF($V$7:V3142,"該当３"))</f>
        <v/>
      </c>
    </row>
    <row r="3143" spans="1:24">
      <c r="A3143" s="4">
        <v>2021809012</v>
      </c>
      <c r="B3143" s="237">
        <v>20</v>
      </c>
      <c r="C3143" s="238">
        <v>218</v>
      </c>
      <c r="D3143" s="239">
        <v>9</v>
      </c>
      <c r="E3143" s="238">
        <v>12</v>
      </c>
      <c r="F3143" s="7" t="s">
        <v>511</v>
      </c>
      <c r="G3143" s="7" t="s">
        <v>2902</v>
      </c>
      <c r="H3143" s="7" t="s">
        <v>2941</v>
      </c>
      <c r="I3143" s="7" t="s">
        <v>2945</v>
      </c>
      <c r="K3143" s="52" t="str">
        <f t="shared" si="538"/>
        <v/>
      </c>
      <c r="L3143" s="81" t="str">
        <f t="shared" si="539"/>
        <v/>
      </c>
      <c r="M3143" s="53" t="str">
        <f>IF(K3143="","",COUNTIF($K$7:K3143,"ﾘｽﾄ１"))</f>
        <v/>
      </c>
      <c r="N3143" s="53" t="str">
        <f t="shared" si="540"/>
        <v/>
      </c>
      <c r="O3143" s="54" t="str">
        <f t="shared" si="541"/>
        <v/>
      </c>
      <c r="P3143" s="53" t="str">
        <f t="shared" si="532"/>
        <v/>
      </c>
      <c r="Q3143" s="52" t="str">
        <f t="shared" si="533"/>
        <v/>
      </c>
      <c r="R3143" s="55" t="str">
        <f t="shared" si="534"/>
        <v/>
      </c>
      <c r="S3143" s="52" t="str">
        <f t="shared" si="542"/>
        <v/>
      </c>
      <c r="T3143" s="81" t="str">
        <f t="shared" si="535"/>
        <v/>
      </c>
      <c r="U3143" s="53" t="str">
        <f>IF(S3143="","",COUNTIF($S$7:S3143,"該当２"))</f>
        <v/>
      </c>
      <c r="V3143" s="56" t="str">
        <f t="shared" si="536"/>
        <v/>
      </c>
      <c r="W3143" s="81" t="str">
        <f t="shared" si="537"/>
        <v/>
      </c>
      <c r="X3143" s="53" t="str">
        <f>IF(V3143="","",COUNTIF($V$7:V3143,"該当３"))</f>
        <v/>
      </c>
    </row>
    <row r="3144" spans="1:24">
      <c r="A3144" s="4">
        <v>2021810000</v>
      </c>
      <c r="B3144" s="237">
        <v>20</v>
      </c>
      <c r="C3144" s="238">
        <v>218</v>
      </c>
      <c r="D3144" s="239">
        <v>10</v>
      </c>
      <c r="E3144" s="238">
        <v>0</v>
      </c>
      <c r="F3144" s="7" t="s">
        <v>511</v>
      </c>
      <c r="G3144" s="7" t="s">
        <v>2902</v>
      </c>
      <c r="H3144" s="7" t="s">
        <v>2946</v>
      </c>
      <c r="K3144" s="52" t="str">
        <f t="shared" si="538"/>
        <v/>
      </c>
      <c r="L3144" s="81" t="str">
        <f t="shared" si="539"/>
        <v/>
      </c>
      <c r="M3144" s="53" t="str">
        <f>IF(K3144="","",COUNTIF($K$7:K3144,"ﾘｽﾄ１"))</f>
        <v/>
      </c>
      <c r="N3144" s="53" t="str">
        <f t="shared" si="540"/>
        <v/>
      </c>
      <c r="O3144" s="54" t="str">
        <f t="shared" si="541"/>
        <v/>
      </c>
      <c r="P3144" s="53" t="str">
        <f t="shared" si="532"/>
        <v/>
      </c>
      <c r="Q3144" s="52" t="str">
        <f t="shared" si="533"/>
        <v/>
      </c>
      <c r="R3144" s="55" t="str">
        <f t="shared" si="534"/>
        <v/>
      </c>
      <c r="S3144" s="52" t="str">
        <f t="shared" si="542"/>
        <v/>
      </c>
      <c r="T3144" s="81" t="str">
        <f t="shared" si="535"/>
        <v/>
      </c>
      <c r="U3144" s="53" t="str">
        <f>IF(S3144="","",COUNTIF($S$7:S3144,"該当２"))</f>
        <v/>
      </c>
      <c r="V3144" s="56" t="str">
        <f t="shared" si="536"/>
        <v/>
      </c>
      <c r="W3144" s="81" t="str">
        <f t="shared" si="537"/>
        <v/>
      </c>
      <c r="X3144" s="53" t="str">
        <f>IF(V3144="","",COUNTIF($V$7:V3144,"該当３"))</f>
        <v/>
      </c>
    </row>
    <row r="3145" spans="1:24">
      <c r="A3145" s="4">
        <v>2021810001</v>
      </c>
      <c r="B3145" s="237">
        <v>20</v>
      </c>
      <c r="C3145" s="238">
        <v>218</v>
      </c>
      <c r="D3145" s="239">
        <v>10</v>
      </c>
      <c r="E3145" s="238">
        <v>1</v>
      </c>
      <c r="F3145" s="7" t="s">
        <v>511</v>
      </c>
      <c r="G3145" s="7" t="s">
        <v>2902</v>
      </c>
      <c r="H3145" s="7" t="s">
        <v>2946</v>
      </c>
      <c r="I3145" s="7" t="s">
        <v>650</v>
      </c>
      <c r="K3145" s="52" t="str">
        <f t="shared" si="538"/>
        <v/>
      </c>
      <c r="L3145" s="81" t="str">
        <f t="shared" si="539"/>
        <v/>
      </c>
      <c r="M3145" s="53" t="str">
        <f>IF(K3145="","",COUNTIF($K$7:K3145,"ﾘｽﾄ１"))</f>
        <v/>
      </c>
      <c r="N3145" s="53" t="str">
        <f t="shared" si="540"/>
        <v/>
      </c>
      <c r="O3145" s="54" t="str">
        <f t="shared" si="541"/>
        <v/>
      </c>
      <c r="P3145" s="53" t="str">
        <f t="shared" si="532"/>
        <v/>
      </c>
      <c r="Q3145" s="52" t="str">
        <f t="shared" si="533"/>
        <v/>
      </c>
      <c r="R3145" s="55" t="str">
        <f t="shared" si="534"/>
        <v/>
      </c>
      <c r="S3145" s="52" t="str">
        <f t="shared" si="542"/>
        <v/>
      </c>
      <c r="T3145" s="81" t="str">
        <f t="shared" si="535"/>
        <v/>
      </c>
      <c r="U3145" s="53" t="str">
        <f>IF(S3145="","",COUNTIF($S$7:S3145,"該当２"))</f>
        <v/>
      </c>
      <c r="V3145" s="56" t="str">
        <f t="shared" si="536"/>
        <v/>
      </c>
      <c r="W3145" s="81" t="str">
        <f t="shared" si="537"/>
        <v/>
      </c>
      <c r="X3145" s="53" t="str">
        <f>IF(V3145="","",COUNTIF($V$7:V3145,"該当３"))</f>
        <v/>
      </c>
    </row>
    <row r="3146" spans="1:24">
      <c r="A3146" s="4">
        <v>2021811000</v>
      </c>
      <c r="B3146" s="237">
        <v>20</v>
      </c>
      <c r="C3146" s="238">
        <v>218</v>
      </c>
      <c r="D3146" s="239">
        <v>11</v>
      </c>
      <c r="E3146" s="238">
        <v>0</v>
      </c>
      <c r="F3146" s="7" t="s">
        <v>511</v>
      </c>
      <c r="G3146" s="7" t="s">
        <v>2902</v>
      </c>
      <c r="H3146" s="7" t="s">
        <v>2947</v>
      </c>
      <c r="K3146" s="52" t="str">
        <f t="shared" si="538"/>
        <v/>
      </c>
      <c r="L3146" s="81" t="str">
        <f t="shared" si="539"/>
        <v/>
      </c>
      <c r="M3146" s="53" t="str">
        <f>IF(K3146="","",COUNTIF($K$7:K3146,"ﾘｽﾄ１"))</f>
        <v/>
      </c>
      <c r="N3146" s="53" t="str">
        <f t="shared" si="540"/>
        <v/>
      </c>
      <c r="O3146" s="54" t="str">
        <f t="shared" si="541"/>
        <v/>
      </c>
      <c r="P3146" s="53" t="str">
        <f t="shared" ref="P3146:P3209" si="543">IF(O3146="該当１",G3146,"")</f>
        <v/>
      </c>
      <c r="Q3146" s="52" t="str">
        <f t="shared" ref="Q3146:Q3209" si="544">IF(O3146="該当１","ﾘｽﾄ2","")</f>
        <v/>
      </c>
      <c r="R3146" s="55" t="str">
        <f t="shared" ref="R3146:R3209" si="545">IF(Q3146="ﾘｽﾄ2",H3146,"")</f>
        <v/>
      </c>
      <c r="S3146" s="52" t="str">
        <f t="shared" si="542"/>
        <v/>
      </c>
      <c r="T3146" s="81" t="str">
        <f t="shared" ref="T3146:T3209" si="546">IF(S3146="該当２",H3146,"")</f>
        <v/>
      </c>
      <c r="U3146" s="53" t="str">
        <f>IF(S3146="","",COUNTIF($S$7:S3146,"該当２"))</f>
        <v/>
      </c>
      <c r="V3146" s="56" t="str">
        <f t="shared" ref="V3146:V3209" si="547">IF(AND($S$2=H3146,E3146&gt;0,E3146&lt;998),"該当３","")</f>
        <v/>
      </c>
      <c r="W3146" s="81" t="str">
        <f t="shared" ref="W3146:W3209" si="548">IF(V3146="該当３",I3146,"")</f>
        <v/>
      </c>
      <c r="X3146" s="53" t="str">
        <f>IF(V3146="","",COUNTIF($V$7:V3146,"該当３"))</f>
        <v/>
      </c>
    </row>
    <row r="3147" spans="1:24">
      <c r="A3147" s="4">
        <v>2021811001</v>
      </c>
      <c r="B3147" s="237">
        <v>20</v>
      </c>
      <c r="C3147" s="238">
        <v>218</v>
      </c>
      <c r="D3147" s="239">
        <v>11</v>
      </c>
      <c r="E3147" s="238">
        <v>1</v>
      </c>
      <c r="F3147" s="7" t="s">
        <v>511</v>
      </c>
      <c r="G3147" s="7" t="s">
        <v>2902</v>
      </c>
      <c r="H3147" s="7" t="s">
        <v>2947</v>
      </c>
      <c r="I3147" s="7" t="s">
        <v>2948</v>
      </c>
      <c r="K3147" s="52" t="str">
        <f t="shared" ref="K3147:K3210" si="549">IF(AND($C3147&gt;0,$H3147=""),"ﾘｽﾄ１","")</f>
        <v/>
      </c>
      <c r="L3147" s="81" t="str">
        <f t="shared" ref="L3147:L3210" si="550">IF(K3147="ﾘｽﾄ１",G3147,"")</f>
        <v/>
      </c>
      <c r="M3147" s="53" t="str">
        <f>IF(K3147="","",COUNTIF($K$7:K3147,"ﾘｽﾄ１"))</f>
        <v/>
      </c>
      <c r="N3147" s="53" t="str">
        <f t="shared" ref="N3147:N3210" si="551">IF(AND(D3147=0,E3147&gt;0),"同一区","")</f>
        <v/>
      </c>
      <c r="O3147" s="54" t="str">
        <f t="shared" ref="O3147:O3210" si="552">IF(AND(EXACT($K$2,G3147),H3147&gt;0),"該当１","")</f>
        <v/>
      </c>
      <c r="P3147" s="53" t="str">
        <f t="shared" si="543"/>
        <v/>
      </c>
      <c r="Q3147" s="52" t="str">
        <f t="shared" si="544"/>
        <v/>
      </c>
      <c r="R3147" s="55" t="str">
        <f t="shared" si="545"/>
        <v/>
      </c>
      <c r="S3147" s="52" t="str">
        <f t="shared" ref="S3147:S3210" si="553">IF(AND(Q3147="ﾘｽﾄ2",OR(I3147=0,AND(N3147="同一区",E3147=1))),"該当２","")</f>
        <v/>
      </c>
      <c r="T3147" s="81" t="str">
        <f t="shared" si="546"/>
        <v/>
      </c>
      <c r="U3147" s="53" t="str">
        <f>IF(S3147="","",COUNTIF($S$7:S3147,"該当２"))</f>
        <v/>
      </c>
      <c r="V3147" s="56" t="str">
        <f t="shared" si="547"/>
        <v/>
      </c>
      <c r="W3147" s="81" t="str">
        <f t="shared" si="548"/>
        <v/>
      </c>
      <c r="X3147" s="53" t="str">
        <f>IF(V3147="","",COUNTIF($V$7:V3147,"該当３"))</f>
        <v/>
      </c>
    </row>
    <row r="3148" spans="1:24">
      <c r="A3148" s="4">
        <v>2021811002</v>
      </c>
      <c r="B3148" s="237">
        <v>20</v>
      </c>
      <c r="C3148" s="238">
        <v>218</v>
      </c>
      <c r="D3148" s="239">
        <v>11</v>
      </c>
      <c r="E3148" s="238">
        <v>2</v>
      </c>
      <c r="F3148" s="7" t="s">
        <v>511</v>
      </c>
      <c r="G3148" s="7" t="s">
        <v>2902</v>
      </c>
      <c r="H3148" s="7" t="s">
        <v>2947</v>
      </c>
      <c r="I3148" s="7" t="s">
        <v>2949</v>
      </c>
      <c r="K3148" s="52" t="str">
        <f t="shared" si="549"/>
        <v/>
      </c>
      <c r="L3148" s="81" t="str">
        <f t="shared" si="550"/>
        <v/>
      </c>
      <c r="M3148" s="53" t="str">
        <f>IF(K3148="","",COUNTIF($K$7:K3148,"ﾘｽﾄ１"))</f>
        <v/>
      </c>
      <c r="N3148" s="53" t="str">
        <f t="shared" si="551"/>
        <v/>
      </c>
      <c r="O3148" s="54" t="str">
        <f t="shared" si="552"/>
        <v/>
      </c>
      <c r="P3148" s="53" t="str">
        <f t="shared" si="543"/>
        <v/>
      </c>
      <c r="Q3148" s="52" t="str">
        <f t="shared" si="544"/>
        <v/>
      </c>
      <c r="R3148" s="55" t="str">
        <f t="shared" si="545"/>
        <v/>
      </c>
      <c r="S3148" s="52" t="str">
        <f t="shared" si="553"/>
        <v/>
      </c>
      <c r="T3148" s="81" t="str">
        <f t="shared" si="546"/>
        <v/>
      </c>
      <c r="U3148" s="53" t="str">
        <f>IF(S3148="","",COUNTIF($S$7:S3148,"該当２"))</f>
        <v/>
      </c>
      <c r="V3148" s="56" t="str">
        <f t="shared" si="547"/>
        <v/>
      </c>
      <c r="W3148" s="81" t="str">
        <f t="shared" si="548"/>
        <v/>
      </c>
      <c r="X3148" s="53" t="str">
        <f>IF(V3148="","",COUNTIF($V$7:V3148,"該当３"))</f>
        <v/>
      </c>
    </row>
    <row r="3149" spans="1:24">
      <c r="A3149" s="4">
        <v>2021811003</v>
      </c>
      <c r="B3149" s="237">
        <v>20</v>
      </c>
      <c r="C3149" s="238">
        <v>218</v>
      </c>
      <c r="D3149" s="239">
        <v>11</v>
      </c>
      <c r="E3149" s="238">
        <v>3</v>
      </c>
      <c r="F3149" s="7" t="s">
        <v>511</v>
      </c>
      <c r="G3149" s="7" t="s">
        <v>2902</v>
      </c>
      <c r="H3149" s="7" t="s">
        <v>2947</v>
      </c>
      <c r="I3149" s="7" t="s">
        <v>318</v>
      </c>
      <c r="K3149" s="52" t="str">
        <f t="shared" si="549"/>
        <v/>
      </c>
      <c r="L3149" s="81" t="str">
        <f t="shared" si="550"/>
        <v/>
      </c>
      <c r="M3149" s="53" t="str">
        <f>IF(K3149="","",COUNTIF($K$7:K3149,"ﾘｽﾄ１"))</f>
        <v/>
      </c>
      <c r="N3149" s="53" t="str">
        <f t="shared" si="551"/>
        <v/>
      </c>
      <c r="O3149" s="54" t="str">
        <f t="shared" si="552"/>
        <v/>
      </c>
      <c r="P3149" s="53" t="str">
        <f t="shared" si="543"/>
        <v/>
      </c>
      <c r="Q3149" s="52" t="str">
        <f t="shared" si="544"/>
        <v/>
      </c>
      <c r="R3149" s="55" t="str">
        <f t="shared" si="545"/>
        <v/>
      </c>
      <c r="S3149" s="52" t="str">
        <f t="shared" si="553"/>
        <v/>
      </c>
      <c r="T3149" s="81" t="str">
        <f t="shared" si="546"/>
        <v/>
      </c>
      <c r="U3149" s="53" t="str">
        <f>IF(S3149="","",COUNTIF($S$7:S3149,"該当２"))</f>
        <v/>
      </c>
      <c r="V3149" s="56" t="str">
        <f t="shared" si="547"/>
        <v/>
      </c>
      <c r="W3149" s="81" t="str">
        <f t="shared" si="548"/>
        <v/>
      </c>
      <c r="X3149" s="53" t="str">
        <f>IF(V3149="","",COUNTIF($V$7:V3149,"該当３"))</f>
        <v/>
      </c>
    </row>
    <row r="3150" spans="1:24">
      <c r="A3150" s="4">
        <v>2021811004</v>
      </c>
      <c r="B3150" s="237">
        <v>20</v>
      </c>
      <c r="C3150" s="238">
        <v>218</v>
      </c>
      <c r="D3150" s="239">
        <v>11</v>
      </c>
      <c r="E3150" s="238">
        <v>4</v>
      </c>
      <c r="F3150" s="7" t="s">
        <v>511</v>
      </c>
      <c r="G3150" s="7" t="s">
        <v>2902</v>
      </c>
      <c r="H3150" s="7" t="s">
        <v>2947</v>
      </c>
      <c r="I3150" s="7" t="s">
        <v>301</v>
      </c>
      <c r="K3150" s="52" t="str">
        <f t="shared" si="549"/>
        <v/>
      </c>
      <c r="L3150" s="81" t="str">
        <f t="shared" si="550"/>
        <v/>
      </c>
      <c r="M3150" s="53" t="str">
        <f>IF(K3150="","",COUNTIF($K$7:K3150,"ﾘｽﾄ１"))</f>
        <v/>
      </c>
      <c r="N3150" s="53" t="str">
        <f t="shared" si="551"/>
        <v/>
      </c>
      <c r="O3150" s="54" t="str">
        <f t="shared" si="552"/>
        <v/>
      </c>
      <c r="P3150" s="53" t="str">
        <f t="shared" si="543"/>
        <v/>
      </c>
      <c r="Q3150" s="52" t="str">
        <f t="shared" si="544"/>
        <v/>
      </c>
      <c r="R3150" s="55" t="str">
        <f t="shared" si="545"/>
        <v/>
      </c>
      <c r="S3150" s="52" t="str">
        <f t="shared" si="553"/>
        <v/>
      </c>
      <c r="T3150" s="81" t="str">
        <f t="shared" si="546"/>
        <v/>
      </c>
      <c r="U3150" s="53" t="str">
        <f>IF(S3150="","",COUNTIF($S$7:S3150,"該当２"))</f>
        <v/>
      </c>
      <c r="V3150" s="56" t="str">
        <f t="shared" si="547"/>
        <v/>
      </c>
      <c r="W3150" s="81" t="str">
        <f t="shared" si="548"/>
        <v/>
      </c>
      <c r="X3150" s="53" t="str">
        <f>IF(V3150="","",COUNTIF($V$7:V3150,"該当３"))</f>
        <v/>
      </c>
    </row>
    <row r="3151" spans="1:24">
      <c r="A3151" s="4">
        <v>2021811005</v>
      </c>
      <c r="B3151" s="237">
        <v>20</v>
      </c>
      <c r="C3151" s="238">
        <v>218</v>
      </c>
      <c r="D3151" s="239">
        <v>11</v>
      </c>
      <c r="E3151" s="238">
        <v>5</v>
      </c>
      <c r="F3151" s="7" t="s">
        <v>511</v>
      </c>
      <c r="G3151" s="7" t="s">
        <v>2902</v>
      </c>
      <c r="H3151" s="7" t="s">
        <v>2947</v>
      </c>
      <c r="I3151" s="7" t="s">
        <v>2950</v>
      </c>
      <c r="K3151" s="52" t="str">
        <f t="shared" si="549"/>
        <v/>
      </c>
      <c r="L3151" s="81" t="str">
        <f t="shared" si="550"/>
        <v/>
      </c>
      <c r="M3151" s="53" t="str">
        <f>IF(K3151="","",COUNTIF($K$7:K3151,"ﾘｽﾄ１"))</f>
        <v/>
      </c>
      <c r="N3151" s="53" t="str">
        <f t="shared" si="551"/>
        <v/>
      </c>
      <c r="O3151" s="54" t="str">
        <f t="shared" si="552"/>
        <v/>
      </c>
      <c r="P3151" s="53" t="str">
        <f t="shared" si="543"/>
        <v/>
      </c>
      <c r="Q3151" s="52" t="str">
        <f t="shared" si="544"/>
        <v/>
      </c>
      <c r="R3151" s="55" t="str">
        <f t="shared" si="545"/>
        <v/>
      </c>
      <c r="S3151" s="52" t="str">
        <f t="shared" si="553"/>
        <v/>
      </c>
      <c r="T3151" s="81" t="str">
        <f t="shared" si="546"/>
        <v/>
      </c>
      <c r="U3151" s="53" t="str">
        <f>IF(S3151="","",COUNTIF($S$7:S3151,"該当２"))</f>
        <v/>
      </c>
      <c r="V3151" s="56" t="str">
        <f t="shared" si="547"/>
        <v/>
      </c>
      <c r="W3151" s="81" t="str">
        <f t="shared" si="548"/>
        <v/>
      </c>
      <c r="X3151" s="53" t="str">
        <f>IF(V3151="","",COUNTIF($V$7:V3151,"該当３"))</f>
        <v/>
      </c>
    </row>
    <row r="3152" spans="1:24">
      <c r="A3152" s="4">
        <v>2021811006</v>
      </c>
      <c r="B3152" s="237">
        <v>20</v>
      </c>
      <c r="C3152" s="238">
        <v>218</v>
      </c>
      <c r="D3152" s="239">
        <v>11</v>
      </c>
      <c r="E3152" s="238">
        <v>6</v>
      </c>
      <c r="F3152" s="7" t="s">
        <v>511</v>
      </c>
      <c r="G3152" s="7" t="s">
        <v>2902</v>
      </c>
      <c r="H3152" s="7" t="s">
        <v>2947</v>
      </c>
      <c r="I3152" s="7" t="s">
        <v>2951</v>
      </c>
      <c r="K3152" s="52" t="str">
        <f t="shared" si="549"/>
        <v/>
      </c>
      <c r="L3152" s="81" t="str">
        <f t="shared" si="550"/>
        <v/>
      </c>
      <c r="M3152" s="53" t="str">
        <f>IF(K3152="","",COUNTIF($K$7:K3152,"ﾘｽﾄ１"))</f>
        <v/>
      </c>
      <c r="N3152" s="53" t="str">
        <f t="shared" si="551"/>
        <v/>
      </c>
      <c r="O3152" s="54" t="str">
        <f t="shared" si="552"/>
        <v/>
      </c>
      <c r="P3152" s="53" t="str">
        <f t="shared" si="543"/>
        <v/>
      </c>
      <c r="Q3152" s="52" t="str">
        <f t="shared" si="544"/>
        <v/>
      </c>
      <c r="R3152" s="55" t="str">
        <f t="shared" si="545"/>
        <v/>
      </c>
      <c r="S3152" s="52" t="str">
        <f t="shared" si="553"/>
        <v/>
      </c>
      <c r="T3152" s="81" t="str">
        <f t="shared" si="546"/>
        <v/>
      </c>
      <c r="U3152" s="53" t="str">
        <f>IF(S3152="","",COUNTIF($S$7:S3152,"該当２"))</f>
        <v/>
      </c>
      <c r="V3152" s="56" t="str">
        <f t="shared" si="547"/>
        <v/>
      </c>
      <c r="W3152" s="81" t="str">
        <f t="shared" si="548"/>
        <v/>
      </c>
      <c r="X3152" s="53" t="str">
        <f>IF(V3152="","",COUNTIF($V$7:V3152,"該当３"))</f>
        <v/>
      </c>
    </row>
    <row r="3153" spans="1:24">
      <c r="A3153" s="4">
        <v>2021811007</v>
      </c>
      <c r="B3153" s="237">
        <v>20</v>
      </c>
      <c r="C3153" s="238">
        <v>218</v>
      </c>
      <c r="D3153" s="239">
        <v>11</v>
      </c>
      <c r="E3153" s="238">
        <v>7</v>
      </c>
      <c r="F3153" s="7" t="s">
        <v>511</v>
      </c>
      <c r="G3153" s="7" t="s">
        <v>2902</v>
      </c>
      <c r="H3153" s="7" t="s">
        <v>2947</v>
      </c>
      <c r="I3153" s="7" t="s">
        <v>1959</v>
      </c>
      <c r="K3153" s="52" t="str">
        <f t="shared" si="549"/>
        <v/>
      </c>
      <c r="L3153" s="81" t="str">
        <f t="shared" si="550"/>
        <v/>
      </c>
      <c r="M3153" s="53" t="str">
        <f>IF(K3153="","",COUNTIF($K$7:K3153,"ﾘｽﾄ１"))</f>
        <v/>
      </c>
      <c r="N3153" s="53" t="str">
        <f t="shared" si="551"/>
        <v/>
      </c>
      <c r="O3153" s="54" t="str">
        <f t="shared" si="552"/>
        <v/>
      </c>
      <c r="P3153" s="53" t="str">
        <f t="shared" si="543"/>
        <v/>
      </c>
      <c r="Q3153" s="52" t="str">
        <f t="shared" si="544"/>
        <v/>
      </c>
      <c r="R3153" s="55" t="str">
        <f t="shared" si="545"/>
        <v/>
      </c>
      <c r="S3153" s="52" t="str">
        <f t="shared" si="553"/>
        <v/>
      </c>
      <c r="T3153" s="81" t="str">
        <f t="shared" si="546"/>
        <v/>
      </c>
      <c r="U3153" s="53" t="str">
        <f>IF(S3153="","",COUNTIF($S$7:S3153,"該当２"))</f>
        <v/>
      </c>
      <c r="V3153" s="56" t="str">
        <f t="shared" si="547"/>
        <v/>
      </c>
      <c r="W3153" s="81" t="str">
        <f t="shared" si="548"/>
        <v/>
      </c>
      <c r="X3153" s="53" t="str">
        <f>IF(V3153="","",COUNTIF($V$7:V3153,"該当３"))</f>
        <v/>
      </c>
    </row>
    <row r="3154" spans="1:24">
      <c r="A3154" s="4">
        <v>2021811008</v>
      </c>
      <c r="B3154" s="237">
        <v>20</v>
      </c>
      <c r="C3154" s="238">
        <v>218</v>
      </c>
      <c r="D3154" s="239">
        <v>11</v>
      </c>
      <c r="E3154" s="238">
        <v>8</v>
      </c>
      <c r="F3154" s="7" t="s">
        <v>511</v>
      </c>
      <c r="G3154" s="7" t="s">
        <v>2902</v>
      </c>
      <c r="H3154" s="7" t="s">
        <v>2947</v>
      </c>
      <c r="I3154" s="7" t="s">
        <v>2952</v>
      </c>
      <c r="K3154" s="52" t="str">
        <f t="shared" si="549"/>
        <v/>
      </c>
      <c r="L3154" s="81" t="str">
        <f t="shared" si="550"/>
        <v/>
      </c>
      <c r="M3154" s="53" t="str">
        <f>IF(K3154="","",COUNTIF($K$7:K3154,"ﾘｽﾄ１"))</f>
        <v/>
      </c>
      <c r="N3154" s="53" t="str">
        <f t="shared" si="551"/>
        <v/>
      </c>
      <c r="O3154" s="54" t="str">
        <f t="shared" si="552"/>
        <v/>
      </c>
      <c r="P3154" s="53" t="str">
        <f t="shared" si="543"/>
        <v/>
      </c>
      <c r="Q3154" s="52" t="str">
        <f t="shared" si="544"/>
        <v/>
      </c>
      <c r="R3154" s="55" t="str">
        <f t="shared" si="545"/>
        <v/>
      </c>
      <c r="S3154" s="52" t="str">
        <f t="shared" si="553"/>
        <v/>
      </c>
      <c r="T3154" s="81" t="str">
        <f t="shared" si="546"/>
        <v/>
      </c>
      <c r="U3154" s="53" t="str">
        <f>IF(S3154="","",COUNTIF($S$7:S3154,"該当２"))</f>
        <v/>
      </c>
      <c r="V3154" s="56" t="str">
        <f t="shared" si="547"/>
        <v/>
      </c>
      <c r="W3154" s="81" t="str">
        <f t="shared" si="548"/>
        <v/>
      </c>
      <c r="X3154" s="53" t="str">
        <f>IF(V3154="","",COUNTIF($V$7:V3154,"該当３"))</f>
        <v/>
      </c>
    </row>
    <row r="3155" spans="1:24">
      <c r="A3155" s="4">
        <v>2021812000</v>
      </c>
      <c r="B3155" s="237">
        <v>20</v>
      </c>
      <c r="C3155" s="238">
        <v>218</v>
      </c>
      <c r="D3155" s="239">
        <v>12</v>
      </c>
      <c r="E3155" s="238">
        <v>0</v>
      </c>
      <c r="F3155" s="7" t="s">
        <v>511</v>
      </c>
      <c r="G3155" s="7" t="s">
        <v>2902</v>
      </c>
      <c r="H3155" s="7" t="s">
        <v>2953</v>
      </c>
      <c r="K3155" s="52" t="str">
        <f t="shared" si="549"/>
        <v/>
      </c>
      <c r="L3155" s="81" t="str">
        <f t="shared" si="550"/>
        <v/>
      </c>
      <c r="M3155" s="53" t="str">
        <f>IF(K3155="","",COUNTIF($K$7:K3155,"ﾘｽﾄ１"))</f>
        <v/>
      </c>
      <c r="N3155" s="53" t="str">
        <f t="shared" si="551"/>
        <v/>
      </c>
      <c r="O3155" s="54" t="str">
        <f t="shared" si="552"/>
        <v/>
      </c>
      <c r="P3155" s="53" t="str">
        <f t="shared" si="543"/>
        <v/>
      </c>
      <c r="Q3155" s="52" t="str">
        <f t="shared" si="544"/>
        <v/>
      </c>
      <c r="R3155" s="55" t="str">
        <f t="shared" si="545"/>
        <v/>
      </c>
      <c r="S3155" s="52" t="str">
        <f t="shared" si="553"/>
        <v/>
      </c>
      <c r="T3155" s="81" t="str">
        <f t="shared" si="546"/>
        <v/>
      </c>
      <c r="U3155" s="53" t="str">
        <f>IF(S3155="","",COUNTIF($S$7:S3155,"該当２"))</f>
        <v/>
      </c>
      <c r="V3155" s="56" t="str">
        <f t="shared" si="547"/>
        <v/>
      </c>
      <c r="W3155" s="81" t="str">
        <f t="shared" si="548"/>
        <v/>
      </c>
      <c r="X3155" s="53" t="str">
        <f>IF(V3155="","",COUNTIF($V$7:V3155,"該当３"))</f>
        <v/>
      </c>
    </row>
    <row r="3156" spans="1:24">
      <c r="A3156" s="4">
        <v>2021812001</v>
      </c>
      <c r="B3156" s="237">
        <v>20</v>
      </c>
      <c r="C3156" s="238">
        <v>218</v>
      </c>
      <c r="D3156" s="239">
        <v>12</v>
      </c>
      <c r="E3156" s="238">
        <v>1</v>
      </c>
      <c r="F3156" s="7" t="s">
        <v>511</v>
      </c>
      <c r="G3156" s="7" t="s">
        <v>2902</v>
      </c>
      <c r="H3156" s="7" t="s">
        <v>2953</v>
      </c>
      <c r="I3156" s="7" t="s">
        <v>2954</v>
      </c>
      <c r="K3156" s="52" t="str">
        <f t="shared" si="549"/>
        <v/>
      </c>
      <c r="L3156" s="81" t="str">
        <f t="shared" si="550"/>
        <v/>
      </c>
      <c r="M3156" s="53" t="str">
        <f>IF(K3156="","",COUNTIF($K$7:K3156,"ﾘｽﾄ１"))</f>
        <v/>
      </c>
      <c r="N3156" s="53" t="str">
        <f t="shared" si="551"/>
        <v/>
      </c>
      <c r="O3156" s="54" t="str">
        <f t="shared" si="552"/>
        <v/>
      </c>
      <c r="P3156" s="53" t="str">
        <f t="shared" si="543"/>
        <v/>
      </c>
      <c r="Q3156" s="52" t="str">
        <f t="shared" si="544"/>
        <v/>
      </c>
      <c r="R3156" s="55" t="str">
        <f t="shared" si="545"/>
        <v/>
      </c>
      <c r="S3156" s="52" t="str">
        <f t="shared" si="553"/>
        <v/>
      </c>
      <c r="T3156" s="81" t="str">
        <f t="shared" si="546"/>
        <v/>
      </c>
      <c r="U3156" s="53" t="str">
        <f>IF(S3156="","",COUNTIF($S$7:S3156,"該当２"))</f>
        <v/>
      </c>
      <c r="V3156" s="56" t="str">
        <f t="shared" si="547"/>
        <v/>
      </c>
      <c r="W3156" s="81" t="str">
        <f t="shared" si="548"/>
        <v/>
      </c>
      <c r="X3156" s="53" t="str">
        <f>IF(V3156="","",COUNTIF($V$7:V3156,"該当３"))</f>
        <v/>
      </c>
    </row>
    <row r="3157" spans="1:24">
      <c r="A3157" s="4">
        <v>2021812002</v>
      </c>
      <c r="B3157" s="237">
        <v>20</v>
      </c>
      <c r="C3157" s="238">
        <v>218</v>
      </c>
      <c r="D3157" s="239">
        <v>12</v>
      </c>
      <c r="E3157" s="238">
        <v>2</v>
      </c>
      <c r="F3157" s="7" t="s">
        <v>511</v>
      </c>
      <c r="G3157" s="7" t="s">
        <v>2902</v>
      </c>
      <c r="H3157" s="7" t="s">
        <v>2953</v>
      </c>
      <c r="I3157" s="7" t="s">
        <v>2955</v>
      </c>
      <c r="K3157" s="52" t="str">
        <f t="shared" si="549"/>
        <v/>
      </c>
      <c r="L3157" s="81" t="str">
        <f t="shared" si="550"/>
        <v/>
      </c>
      <c r="M3157" s="53" t="str">
        <f>IF(K3157="","",COUNTIF($K$7:K3157,"ﾘｽﾄ１"))</f>
        <v/>
      </c>
      <c r="N3157" s="53" t="str">
        <f t="shared" si="551"/>
        <v/>
      </c>
      <c r="O3157" s="54" t="str">
        <f t="shared" si="552"/>
        <v/>
      </c>
      <c r="P3157" s="53" t="str">
        <f t="shared" si="543"/>
        <v/>
      </c>
      <c r="Q3157" s="52" t="str">
        <f t="shared" si="544"/>
        <v/>
      </c>
      <c r="R3157" s="55" t="str">
        <f t="shared" si="545"/>
        <v/>
      </c>
      <c r="S3157" s="52" t="str">
        <f t="shared" si="553"/>
        <v/>
      </c>
      <c r="T3157" s="81" t="str">
        <f t="shared" si="546"/>
        <v/>
      </c>
      <c r="U3157" s="53" t="str">
        <f>IF(S3157="","",COUNTIF($S$7:S3157,"該当２"))</f>
        <v/>
      </c>
      <c r="V3157" s="56" t="str">
        <f t="shared" si="547"/>
        <v/>
      </c>
      <c r="W3157" s="81" t="str">
        <f t="shared" si="548"/>
        <v/>
      </c>
      <c r="X3157" s="53" t="str">
        <f>IF(V3157="","",COUNTIF($V$7:V3157,"該当３"))</f>
        <v/>
      </c>
    </row>
    <row r="3158" spans="1:24">
      <c r="A3158" s="4">
        <v>2021812003</v>
      </c>
      <c r="B3158" s="237">
        <v>20</v>
      </c>
      <c r="C3158" s="238">
        <v>218</v>
      </c>
      <c r="D3158" s="239">
        <v>12</v>
      </c>
      <c r="E3158" s="238">
        <v>3</v>
      </c>
      <c r="F3158" s="7" t="s">
        <v>511</v>
      </c>
      <c r="G3158" s="7" t="s">
        <v>2902</v>
      </c>
      <c r="H3158" s="7" t="s">
        <v>2953</v>
      </c>
      <c r="I3158" s="7" t="s">
        <v>2956</v>
      </c>
      <c r="K3158" s="52" t="str">
        <f t="shared" si="549"/>
        <v/>
      </c>
      <c r="L3158" s="81" t="str">
        <f t="shared" si="550"/>
        <v/>
      </c>
      <c r="M3158" s="53" t="str">
        <f>IF(K3158="","",COUNTIF($K$7:K3158,"ﾘｽﾄ１"))</f>
        <v/>
      </c>
      <c r="N3158" s="53" t="str">
        <f t="shared" si="551"/>
        <v/>
      </c>
      <c r="O3158" s="54" t="str">
        <f t="shared" si="552"/>
        <v/>
      </c>
      <c r="P3158" s="53" t="str">
        <f t="shared" si="543"/>
        <v/>
      </c>
      <c r="Q3158" s="52" t="str">
        <f t="shared" si="544"/>
        <v/>
      </c>
      <c r="R3158" s="55" t="str">
        <f t="shared" si="545"/>
        <v/>
      </c>
      <c r="S3158" s="52" t="str">
        <f t="shared" si="553"/>
        <v/>
      </c>
      <c r="T3158" s="81" t="str">
        <f t="shared" si="546"/>
        <v/>
      </c>
      <c r="U3158" s="53" t="str">
        <f>IF(S3158="","",COUNTIF($S$7:S3158,"該当２"))</f>
        <v/>
      </c>
      <c r="V3158" s="56" t="str">
        <f t="shared" si="547"/>
        <v/>
      </c>
      <c r="W3158" s="81" t="str">
        <f t="shared" si="548"/>
        <v/>
      </c>
      <c r="X3158" s="53" t="str">
        <f>IF(V3158="","",COUNTIF($V$7:V3158,"該当３"))</f>
        <v/>
      </c>
    </row>
    <row r="3159" spans="1:24">
      <c r="A3159" s="4">
        <v>2021812004</v>
      </c>
      <c r="B3159" s="237">
        <v>20</v>
      </c>
      <c r="C3159" s="238">
        <v>218</v>
      </c>
      <c r="D3159" s="239">
        <v>12</v>
      </c>
      <c r="E3159" s="238">
        <v>4</v>
      </c>
      <c r="F3159" s="7" t="s">
        <v>511</v>
      </c>
      <c r="G3159" s="7" t="s">
        <v>2902</v>
      </c>
      <c r="H3159" s="7" t="s">
        <v>2953</v>
      </c>
      <c r="I3159" s="7" t="s">
        <v>2957</v>
      </c>
      <c r="K3159" s="52" t="str">
        <f t="shared" si="549"/>
        <v/>
      </c>
      <c r="L3159" s="81" t="str">
        <f t="shared" si="550"/>
        <v/>
      </c>
      <c r="M3159" s="53" t="str">
        <f>IF(K3159="","",COUNTIF($K$7:K3159,"ﾘｽﾄ１"))</f>
        <v/>
      </c>
      <c r="N3159" s="53" t="str">
        <f t="shared" si="551"/>
        <v/>
      </c>
      <c r="O3159" s="54" t="str">
        <f t="shared" si="552"/>
        <v/>
      </c>
      <c r="P3159" s="53" t="str">
        <f t="shared" si="543"/>
        <v/>
      </c>
      <c r="Q3159" s="52" t="str">
        <f t="shared" si="544"/>
        <v/>
      </c>
      <c r="R3159" s="55" t="str">
        <f t="shared" si="545"/>
        <v/>
      </c>
      <c r="S3159" s="52" t="str">
        <f t="shared" si="553"/>
        <v/>
      </c>
      <c r="T3159" s="81" t="str">
        <f t="shared" si="546"/>
        <v/>
      </c>
      <c r="U3159" s="53" t="str">
        <f>IF(S3159="","",COUNTIF($S$7:S3159,"該当２"))</f>
        <v/>
      </c>
      <c r="V3159" s="56" t="str">
        <f t="shared" si="547"/>
        <v/>
      </c>
      <c r="W3159" s="81" t="str">
        <f t="shared" si="548"/>
        <v/>
      </c>
      <c r="X3159" s="53" t="str">
        <f>IF(V3159="","",COUNTIF($V$7:V3159,"該当３"))</f>
        <v/>
      </c>
    </row>
    <row r="3160" spans="1:24">
      <c r="A3160" s="4">
        <v>2021813000</v>
      </c>
      <c r="B3160" s="237">
        <v>20</v>
      </c>
      <c r="C3160" s="238">
        <v>218</v>
      </c>
      <c r="D3160" s="239">
        <v>13</v>
      </c>
      <c r="E3160" s="238">
        <v>0</v>
      </c>
      <c r="F3160" s="7" t="s">
        <v>511</v>
      </c>
      <c r="G3160" s="7" t="s">
        <v>2902</v>
      </c>
      <c r="H3160" s="7" t="s">
        <v>2958</v>
      </c>
      <c r="K3160" s="52" t="str">
        <f t="shared" si="549"/>
        <v/>
      </c>
      <c r="L3160" s="81" t="str">
        <f t="shared" si="550"/>
        <v/>
      </c>
      <c r="M3160" s="53" t="str">
        <f>IF(K3160="","",COUNTIF($K$7:K3160,"ﾘｽﾄ１"))</f>
        <v/>
      </c>
      <c r="N3160" s="53" t="str">
        <f t="shared" si="551"/>
        <v/>
      </c>
      <c r="O3160" s="54" t="str">
        <f t="shared" si="552"/>
        <v/>
      </c>
      <c r="P3160" s="53" t="str">
        <f t="shared" si="543"/>
        <v/>
      </c>
      <c r="Q3160" s="52" t="str">
        <f t="shared" si="544"/>
        <v/>
      </c>
      <c r="R3160" s="55" t="str">
        <f t="shared" si="545"/>
        <v/>
      </c>
      <c r="S3160" s="52" t="str">
        <f t="shared" si="553"/>
        <v/>
      </c>
      <c r="T3160" s="81" t="str">
        <f t="shared" si="546"/>
        <v/>
      </c>
      <c r="U3160" s="53" t="str">
        <f>IF(S3160="","",COUNTIF($S$7:S3160,"該当２"))</f>
        <v/>
      </c>
      <c r="V3160" s="56" t="str">
        <f t="shared" si="547"/>
        <v/>
      </c>
      <c r="W3160" s="81" t="str">
        <f t="shared" si="548"/>
        <v/>
      </c>
      <c r="X3160" s="53" t="str">
        <f>IF(V3160="","",COUNTIF($V$7:V3160,"該当３"))</f>
        <v/>
      </c>
    </row>
    <row r="3161" spans="1:24">
      <c r="A3161" s="4">
        <v>2021813001</v>
      </c>
      <c r="B3161" s="237">
        <v>20</v>
      </c>
      <c r="C3161" s="238">
        <v>218</v>
      </c>
      <c r="D3161" s="239">
        <v>13</v>
      </c>
      <c r="E3161" s="238">
        <v>1</v>
      </c>
      <c r="F3161" s="7" t="s">
        <v>511</v>
      </c>
      <c r="G3161" s="7" t="s">
        <v>2902</v>
      </c>
      <c r="H3161" s="7" t="s">
        <v>2958</v>
      </c>
      <c r="I3161" s="7" t="s">
        <v>2959</v>
      </c>
      <c r="K3161" s="52" t="str">
        <f t="shared" si="549"/>
        <v/>
      </c>
      <c r="L3161" s="81" t="str">
        <f t="shared" si="550"/>
        <v/>
      </c>
      <c r="M3161" s="53" t="str">
        <f>IF(K3161="","",COUNTIF($K$7:K3161,"ﾘｽﾄ１"))</f>
        <v/>
      </c>
      <c r="N3161" s="53" t="str">
        <f t="shared" si="551"/>
        <v/>
      </c>
      <c r="O3161" s="54" t="str">
        <f t="shared" si="552"/>
        <v/>
      </c>
      <c r="P3161" s="53" t="str">
        <f t="shared" si="543"/>
        <v/>
      </c>
      <c r="Q3161" s="52" t="str">
        <f t="shared" si="544"/>
        <v/>
      </c>
      <c r="R3161" s="55" t="str">
        <f t="shared" si="545"/>
        <v/>
      </c>
      <c r="S3161" s="52" t="str">
        <f t="shared" si="553"/>
        <v/>
      </c>
      <c r="T3161" s="81" t="str">
        <f t="shared" si="546"/>
        <v/>
      </c>
      <c r="U3161" s="53" t="str">
        <f>IF(S3161="","",COUNTIF($S$7:S3161,"該当２"))</f>
        <v/>
      </c>
      <c r="V3161" s="56" t="str">
        <f t="shared" si="547"/>
        <v/>
      </c>
      <c r="W3161" s="81" t="str">
        <f t="shared" si="548"/>
        <v/>
      </c>
      <c r="X3161" s="53" t="str">
        <f>IF(V3161="","",COUNTIF($V$7:V3161,"該当３"))</f>
        <v/>
      </c>
    </row>
    <row r="3162" spans="1:24">
      <c r="A3162" s="4">
        <v>2021813002</v>
      </c>
      <c r="B3162" s="237">
        <v>20</v>
      </c>
      <c r="C3162" s="238">
        <v>218</v>
      </c>
      <c r="D3162" s="239">
        <v>13</v>
      </c>
      <c r="E3162" s="238">
        <v>2</v>
      </c>
      <c r="F3162" s="7" t="s">
        <v>511</v>
      </c>
      <c r="G3162" s="7" t="s">
        <v>2902</v>
      </c>
      <c r="H3162" s="7" t="s">
        <v>2958</v>
      </c>
      <c r="I3162" s="7" t="s">
        <v>554</v>
      </c>
      <c r="K3162" s="52" t="str">
        <f t="shared" si="549"/>
        <v/>
      </c>
      <c r="L3162" s="81" t="str">
        <f t="shared" si="550"/>
        <v/>
      </c>
      <c r="M3162" s="53" t="str">
        <f>IF(K3162="","",COUNTIF($K$7:K3162,"ﾘｽﾄ１"))</f>
        <v/>
      </c>
      <c r="N3162" s="53" t="str">
        <f t="shared" si="551"/>
        <v/>
      </c>
      <c r="O3162" s="54" t="str">
        <f t="shared" si="552"/>
        <v/>
      </c>
      <c r="P3162" s="53" t="str">
        <f t="shared" si="543"/>
        <v/>
      </c>
      <c r="Q3162" s="52" t="str">
        <f t="shared" si="544"/>
        <v/>
      </c>
      <c r="R3162" s="55" t="str">
        <f t="shared" si="545"/>
        <v/>
      </c>
      <c r="S3162" s="52" t="str">
        <f t="shared" si="553"/>
        <v/>
      </c>
      <c r="T3162" s="81" t="str">
        <f t="shared" si="546"/>
        <v/>
      </c>
      <c r="U3162" s="53" t="str">
        <f>IF(S3162="","",COUNTIF($S$7:S3162,"該当２"))</f>
        <v/>
      </c>
      <c r="V3162" s="56" t="str">
        <f t="shared" si="547"/>
        <v/>
      </c>
      <c r="W3162" s="81" t="str">
        <f t="shared" si="548"/>
        <v/>
      </c>
      <c r="X3162" s="53" t="str">
        <f>IF(V3162="","",COUNTIF($V$7:V3162,"該当３"))</f>
        <v/>
      </c>
    </row>
    <row r="3163" spans="1:24">
      <c r="A3163" s="4">
        <v>2021813003</v>
      </c>
      <c r="B3163" s="237">
        <v>20</v>
      </c>
      <c r="C3163" s="238">
        <v>218</v>
      </c>
      <c r="D3163" s="239">
        <v>13</v>
      </c>
      <c r="E3163" s="238">
        <v>3</v>
      </c>
      <c r="F3163" s="7" t="s">
        <v>511</v>
      </c>
      <c r="G3163" s="7" t="s">
        <v>2902</v>
      </c>
      <c r="H3163" s="7" t="s">
        <v>2958</v>
      </c>
      <c r="I3163" s="7" t="s">
        <v>461</v>
      </c>
      <c r="K3163" s="52" t="str">
        <f t="shared" si="549"/>
        <v/>
      </c>
      <c r="L3163" s="81" t="str">
        <f t="shared" si="550"/>
        <v/>
      </c>
      <c r="M3163" s="53" t="str">
        <f>IF(K3163="","",COUNTIF($K$7:K3163,"ﾘｽﾄ１"))</f>
        <v/>
      </c>
      <c r="N3163" s="53" t="str">
        <f t="shared" si="551"/>
        <v/>
      </c>
      <c r="O3163" s="54" t="str">
        <f t="shared" si="552"/>
        <v/>
      </c>
      <c r="P3163" s="53" t="str">
        <f t="shared" si="543"/>
        <v/>
      </c>
      <c r="Q3163" s="52" t="str">
        <f t="shared" si="544"/>
        <v/>
      </c>
      <c r="R3163" s="55" t="str">
        <f t="shared" si="545"/>
        <v/>
      </c>
      <c r="S3163" s="52" t="str">
        <f t="shared" si="553"/>
        <v/>
      </c>
      <c r="T3163" s="81" t="str">
        <f t="shared" si="546"/>
        <v/>
      </c>
      <c r="U3163" s="53" t="str">
        <f>IF(S3163="","",COUNTIF($S$7:S3163,"該当２"))</f>
        <v/>
      </c>
      <c r="V3163" s="56" t="str">
        <f t="shared" si="547"/>
        <v/>
      </c>
      <c r="W3163" s="81" t="str">
        <f t="shared" si="548"/>
        <v/>
      </c>
      <c r="X3163" s="53" t="str">
        <f>IF(V3163="","",COUNTIF($V$7:V3163,"該当３"))</f>
        <v/>
      </c>
    </row>
    <row r="3164" spans="1:24">
      <c r="A3164" s="4">
        <v>2021813004</v>
      </c>
      <c r="B3164" s="237">
        <v>20</v>
      </c>
      <c r="C3164" s="238">
        <v>218</v>
      </c>
      <c r="D3164" s="239">
        <v>13</v>
      </c>
      <c r="E3164" s="238">
        <v>4</v>
      </c>
      <c r="F3164" s="7" t="s">
        <v>511</v>
      </c>
      <c r="G3164" s="7" t="s">
        <v>2902</v>
      </c>
      <c r="H3164" s="7" t="s">
        <v>2958</v>
      </c>
      <c r="I3164" s="7" t="s">
        <v>2960</v>
      </c>
      <c r="K3164" s="52" t="str">
        <f t="shared" si="549"/>
        <v/>
      </c>
      <c r="L3164" s="81" t="str">
        <f t="shared" si="550"/>
        <v/>
      </c>
      <c r="M3164" s="53" t="str">
        <f>IF(K3164="","",COUNTIF($K$7:K3164,"ﾘｽﾄ１"))</f>
        <v/>
      </c>
      <c r="N3164" s="53" t="str">
        <f t="shared" si="551"/>
        <v/>
      </c>
      <c r="O3164" s="54" t="str">
        <f t="shared" si="552"/>
        <v/>
      </c>
      <c r="P3164" s="53" t="str">
        <f t="shared" si="543"/>
        <v/>
      </c>
      <c r="Q3164" s="52" t="str">
        <f t="shared" si="544"/>
        <v/>
      </c>
      <c r="R3164" s="55" t="str">
        <f t="shared" si="545"/>
        <v/>
      </c>
      <c r="S3164" s="52" t="str">
        <f t="shared" si="553"/>
        <v/>
      </c>
      <c r="T3164" s="81" t="str">
        <f t="shared" si="546"/>
        <v/>
      </c>
      <c r="U3164" s="53" t="str">
        <f>IF(S3164="","",COUNTIF($S$7:S3164,"該当２"))</f>
        <v/>
      </c>
      <c r="V3164" s="56" t="str">
        <f t="shared" si="547"/>
        <v/>
      </c>
      <c r="W3164" s="81" t="str">
        <f t="shared" si="548"/>
        <v/>
      </c>
      <c r="X3164" s="53" t="str">
        <f>IF(V3164="","",COUNTIF($V$7:V3164,"該当３"))</f>
        <v/>
      </c>
    </row>
    <row r="3165" spans="1:24">
      <c r="A3165" s="4">
        <v>2021813005</v>
      </c>
      <c r="B3165" s="237">
        <v>20</v>
      </c>
      <c r="C3165" s="238">
        <v>218</v>
      </c>
      <c r="D3165" s="239">
        <v>13</v>
      </c>
      <c r="E3165" s="238">
        <v>5</v>
      </c>
      <c r="F3165" s="7" t="s">
        <v>511</v>
      </c>
      <c r="G3165" s="7" t="s">
        <v>2902</v>
      </c>
      <c r="H3165" s="7" t="s">
        <v>2958</v>
      </c>
      <c r="I3165" s="7" t="s">
        <v>2961</v>
      </c>
      <c r="K3165" s="52" t="str">
        <f t="shared" si="549"/>
        <v/>
      </c>
      <c r="L3165" s="81" t="str">
        <f t="shared" si="550"/>
        <v/>
      </c>
      <c r="M3165" s="53" t="str">
        <f>IF(K3165="","",COUNTIF($K$7:K3165,"ﾘｽﾄ１"))</f>
        <v/>
      </c>
      <c r="N3165" s="53" t="str">
        <f t="shared" si="551"/>
        <v/>
      </c>
      <c r="O3165" s="54" t="str">
        <f t="shared" si="552"/>
        <v/>
      </c>
      <c r="P3165" s="53" t="str">
        <f t="shared" si="543"/>
        <v/>
      </c>
      <c r="Q3165" s="52" t="str">
        <f t="shared" si="544"/>
        <v/>
      </c>
      <c r="R3165" s="55" t="str">
        <f t="shared" si="545"/>
        <v/>
      </c>
      <c r="S3165" s="52" t="str">
        <f t="shared" si="553"/>
        <v/>
      </c>
      <c r="T3165" s="81" t="str">
        <f t="shared" si="546"/>
        <v/>
      </c>
      <c r="U3165" s="53" t="str">
        <f>IF(S3165="","",COUNTIF($S$7:S3165,"該当２"))</f>
        <v/>
      </c>
      <c r="V3165" s="56" t="str">
        <f t="shared" si="547"/>
        <v/>
      </c>
      <c r="W3165" s="81" t="str">
        <f t="shared" si="548"/>
        <v/>
      </c>
      <c r="X3165" s="53" t="str">
        <f>IF(V3165="","",COUNTIF($V$7:V3165,"該当３"))</f>
        <v/>
      </c>
    </row>
    <row r="3166" spans="1:24">
      <c r="A3166" s="4">
        <v>2021813006</v>
      </c>
      <c r="B3166" s="237">
        <v>20</v>
      </c>
      <c r="C3166" s="238">
        <v>218</v>
      </c>
      <c r="D3166" s="239">
        <v>13</v>
      </c>
      <c r="E3166" s="238">
        <v>6</v>
      </c>
      <c r="F3166" s="7" t="s">
        <v>511</v>
      </c>
      <c r="G3166" s="7" t="s">
        <v>2902</v>
      </c>
      <c r="H3166" s="7" t="s">
        <v>2958</v>
      </c>
      <c r="I3166" s="7" t="s">
        <v>2962</v>
      </c>
      <c r="K3166" s="52" t="str">
        <f t="shared" si="549"/>
        <v/>
      </c>
      <c r="L3166" s="81" t="str">
        <f t="shared" si="550"/>
        <v/>
      </c>
      <c r="M3166" s="53" t="str">
        <f>IF(K3166="","",COUNTIF($K$7:K3166,"ﾘｽﾄ１"))</f>
        <v/>
      </c>
      <c r="N3166" s="53" t="str">
        <f t="shared" si="551"/>
        <v/>
      </c>
      <c r="O3166" s="54" t="str">
        <f t="shared" si="552"/>
        <v/>
      </c>
      <c r="P3166" s="53" t="str">
        <f t="shared" si="543"/>
        <v/>
      </c>
      <c r="Q3166" s="52" t="str">
        <f t="shared" si="544"/>
        <v/>
      </c>
      <c r="R3166" s="55" t="str">
        <f t="shared" si="545"/>
        <v/>
      </c>
      <c r="S3166" s="52" t="str">
        <f t="shared" si="553"/>
        <v/>
      </c>
      <c r="T3166" s="81" t="str">
        <f t="shared" si="546"/>
        <v/>
      </c>
      <c r="U3166" s="53" t="str">
        <f>IF(S3166="","",COUNTIF($S$7:S3166,"該当２"))</f>
        <v/>
      </c>
      <c r="V3166" s="56" t="str">
        <f t="shared" si="547"/>
        <v/>
      </c>
      <c r="W3166" s="81" t="str">
        <f t="shared" si="548"/>
        <v/>
      </c>
      <c r="X3166" s="53" t="str">
        <f>IF(V3166="","",COUNTIF($V$7:V3166,"該当３"))</f>
        <v/>
      </c>
    </row>
    <row r="3167" spans="1:24">
      <c r="A3167" s="4">
        <v>2021813007</v>
      </c>
      <c r="B3167" s="237">
        <v>20</v>
      </c>
      <c r="C3167" s="238">
        <v>218</v>
      </c>
      <c r="D3167" s="239">
        <v>13</v>
      </c>
      <c r="E3167" s="238">
        <v>7</v>
      </c>
      <c r="F3167" s="7" t="s">
        <v>511</v>
      </c>
      <c r="G3167" s="7" t="s">
        <v>2902</v>
      </c>
      <c r="H3167" s="7" t="s">
        <v>2958</v>
      </c>
      <c r="I3167" s="7" t="s">
        <v>2963</v>
      </c>
      <c r="K3167" s="52" t="str">
        <f t="shared" si="549"/>
        <v/>
      </c>
      <c r="L3167" s="81" t="str">
        <f t="shared" si="550"/>
        <v/>
      </c>
      <c r="M3167" s="53" t="str">
        <f>IF(K3167="","",COUNTIF($K$7:K3167,"ﾘｽﾄ１"))</f>
        <v/>
      </c>
      <c r="N3167" s="53" t="str">
        <f t="shared" si="551"/>
        <v/>
      </c>
      <c r="O3167" s="54" t="str">
        <f t="shared" si="552"/>
        <v/>
      </c>
      <c r="P3167" s="53" t="str">
        <f t="shared" si="543"/>
        <v/>
      </c>
      <c r="Q3167" s="52" t="str">
        <f t="shared" si="544"/>
        <v/>
      </c>
      <c r="R3167" s="55" t="str">
        <f t="shared" si="545"/>
        <v/>
      </c>
      <c r="S3167" s="52" t="str">
        <f t="shared" si="553"/>
        <v/>
      </c>
      <c r="T3167" s="81" t="str">
        <f t="shared" si="546"/>
        <v/>
      </c>
      <c r="U3167" s="53" t="str">
        <f>IF(S3167="","",COUNTIF($S$7:S3167,"該当２"))</f>
        <v/>
      </c>
      <c r="V3167" s="56" t="str">
        <f t="shared" si="547"/>
        <v/>
      </c>
      <c r="W3167" s="81" t="str">
        <f t="shared" si="548"/>
        <v/>
      </c>
      <c r="X3167" s="53" t="str">
        <f>IF(V3167="","",COUNTIF($V$7:V3167,"該当３"))</f>
        <v/>
      </c>
    </row>
    <row r="3168" spans="1:24">
      <c r="A3168" s="4">
        <v>2021814000</v>
      </c>
      <c r="B3168" s="237">
        <v>20</v>
      </c>
      <c r="C3168" s="238">
        <v>218</v>
      </c>
      <c r="D3168" s="239">
        <v>14</v>
      </c>
      <c r="E3168" s="238">
        <v>0</v>
      </c>
      <c r="F3168" s="7" t="s">
        <v>511</v>
      </c>
      <c r="G3168" s="7" t="s">
        <v>2902</v>
      </c>
      <c r="H3168" s="7" t="s">
        <v>2964</v>
      </c>
      <c r="K3168" s="52" t="str">
        <f t="shared" si="549"/>
        <v/>
      </c>
      <c r="L3168" s="81" t="str">
        <f t="shared" si="550"/>
        <v/>
      </c>
      <c r="M3168" s="53" t="str">
        <f>IF(K3168="","",COUNTIF($K$7:K3168,"ﾘｽﾄ１"))</f>
        <v/>
      </c>
      <c r="N3168" s="53" t="str">
        <f t="shared" si="551"/>
        <v/>
      </c>
      <c r="O3168" s="54" t="str">
        <f t="shared" si="552"/>
        <v/>
      </c>
      <c r="P3168" s="53" t="str">
        <f t="shared" si="543"/>
        <v/>
      </c>
      <c r="Q3168" s="52" t="str">
        <f t="shared" si="544"/>
        <v/>
      </c>
      <c r="R3168" s="55" t="str">
        <f t="shared" si="545"/>
        <v/>
      </c>
      <c r="S3168" s="52" t="str">
        <f t="shared" si="553"/>
        <v/>
      </c>
      <c r="T3168" s="81" t="str">
        <f t="shared" si="546"/>
        <v/>
      </c>
      <c r="U3168" s="53" t="str">
        <f>IF(S3168="","",COUNTIF($S$7:S3168,"該当２"))</f>
        <v/>
      </c>
      <c r="V3168" s="56" t="str">
        <f t="shared" si="547"/>
        <v/>
      </c>
      <c r="W3168" s="81" t="str">
        <f t="shared" si="548"/>
        <v/>
      </c>
      <c r="X3168" s="53" t="str">
        <f>IF(V3168="","",COUNTIF($V$7:V3168,"該当３"))</f>
        <v/>
      </c>
    </row>
    <row r="3169" spans="1:24">
      <c r="A3169" s="4">
        <v>2021814001</v>
      </c>
      <c r="B3169" s="237">
        <v>20</v>
      </c>
      <c r="C3169" s="238">
        <v>218</v>
      </c>
      <c r="D3169" s="239">
        <v>14</v>
      </c>
      <c r="E3169" s="238">
        <v>1</v>
      </c>
      <c r="F3169" s="7" t="s">
        <v>511</v>
      </c>
      <c r="G3169" s="7" t="s">
        <v>2902</v>
      </c>
      <c r="H3169" s="7" t="s">
        <v>2964</v>
      </c>
      <c r="I3169" s="7" t="s">
        <v>2965</v>
      </c>
      <c r="K3169" s="52" t="str">
        <f t="shared" si="549"/>
        <v/>
      </c>
      <c r="L3169" s="81" t="str">
        <f t="shared" si="550"/>
        <v/>
      </c>
      <c r="M3169" s="53" t="str">
        <f>IF(K3169="","",COUNTIF($K$7:K3169,"ﾘｽﾄ１"))</f>
        <v/>
      </c>
      <c r="N3169" s="53" t="str">
        <f t="shared" si="551"/>
        <v/>
      </c>
      <c r="O3169" s="54" t="str">
        <f t="shared" si="552"/>
        <v/>
      </c>
      <c r="P3169" s="53" t="str">
        <f t="shared" si="543"/>
        <v/>
      </c>
      <c r="Q3169" s="52" t="str">
        <f t="shared" si="544"/>
        <v/>
      </c>
      <c r="R3169" s="55" t="str">
        <f t="shared" si="545"/>
        <v/>
      </c>
      <c r="S3169" s="52" t="str">
        <f t="shared" si="553"/>
        <v/>
      </c>
      <c r="T3169" s="81" t="str">
        <f t="shared" si="546"/>
        <v/>
      </c>
      <c r="U3169" s="53" t="str">
        <f>IF(S3169="","",COUNTIF($S$7:S3169,"該当２"))</f>
        <v/>
      </c>
      <c r="V3169" s="56" t="str">
        <f t="shared" si="547"/>
        <v/>
      </c>
      <c r="W3169" s="81" t="str">
        <f t="shared" si="548"/>
        <v/>
      </c>
      <c r="X3169" s="53" t="str">
        <f>IF(V3169="","",COUNTIF($V$7:V3169,"該当３"))</f>
        <v/>
      </c>
    </row>
    <row r="3170" spans="1:24">
      <c r="A3170" s="4">
        <v>2021814002</v>
      </c>
      <c r="B3170" s="237">
        <v>20</v>
      </c>
      <c r="C3170" s="238">
        <v>218</v>
      </c>
      <c r="D3170" s="239">
        <v>14</v>
      </c>
      <c r="E3170" s="238">
        <v>2</v>
      </c>
      <c r="F3170" s="7" t="s">
        <v>511</v>
      </c>
      <c r="G3170" s="7" t="s">
        <v>2902</v>
      </c>
      <c r="H3170" s="7" t="s">
        <v>2964</v>
      </c>
      <c r="I3170" s="7" t="s">
        <v>10</v>
      </c>
      <c r="K3170" s="52" t="str">
        <f t="shared" si="549"/>
        <v/>
      </c>
      <c r="L3170" s="81" t="str">
        <f t="shared" si="550"/>
        <v/>
      </c>
      <c r="M3170" s="53" t="str">
        <f>IF(K3170="","",COUNTIF($K$7:K3170,"ﾘｽﾄ１"))</f>
        <v/>
      </c>
      <c r="N3170" s="53" t="str">
        <f t="shared" si="551"/>
        <v/>
      </c>
      <c r="O3170" s="54" t="str">
        <f t="shared" si="552"/>
        <v/>
      </c>
      <c r="P3170" s="53" t="str">
        <f t="shared" si="543"/>
        <v/>
      </c>
      <c r="Q3170" s="52" t="str">
        <f t="shared" si="544"/>
        <v/>
      </c>
      <c r="R3170" s="55" t="str">
        <f t="shared" si="545"/>
        <v/>
      </c>
      <c r="S3170" s="52" t="str">
        <f t="shared" si="553"/>
        <v/>
      </c>
      <c r="T3170" s="81" t="str">
        <f t="shared" si="546"/>
        <v/>
      </c>
      <c r="U3170" s="53" t="str">
        <f>IF(S3170="","",COUNTIF($S$7:S3170,"該当２"))</f>
        <v/>
      </c>
      <c r="V3170" s="56" t="str">
        <f t="shared" si="547"/>
        <v/>
      </c>
      <c r="W3170" s="81" t="str">
        <f t="shared" si="548"/>
        <v/>
      </c>
      <c r="X3170" s="53" t="str">
        <f>IF(V3170="","",COUNTIF($V$7:V3170,"該当３"))</f>
        <v/>
      </c>
    </row>
    <row r="3171" spans="1:24">
      <c r="A3171" s="4">
        <v>2021814003</v>
      </c>
      <c r="B3171" s="237">
        <v>20</v>
      </c>
      <c r="C3171" s="238">
        <v>218</v>
      </c>
      <c r="D3171" s="239">
        <v>14</v>
      </c>
      <c r="E3171" s="238">
        <v>3</v>
      </c>
      <c r="F3171" s="7" t="s">
        <v>511</v>
      </c>
      <c r="G3171" s="7" t="s">
        <v>2902</v>
      </c>
      <c r="H3171" s="7" t="s">
        <v>2964</v>
      </c>
      <c r="I3171" s="7" t="s">
        <v>2800</v>
      </c>
      <c r="K3171" s="52" t="str">
        <f t="shared" si="549"/>
        <v/>
      </c>
      <c r="L3171" s="81" t="str">
        <f t="shared" si="550"/>
        <v/>
      </c>
      <c r="M3171" s="53" t="str">
        <f>IF(K3171="","",COUNTIF($K$7:K3171,"ﾘｽﾄ１"))</f>
        <v/>
      </c>
      <c r="N3171" s="53" t="str">
        <f t="shared" si="551"/>
        <v/>
      </c>
      <c r="O3171" s="54" t="str">
        <f t="shared" si="552"/>
        <v/>
      </c>
      <c r="P3171" s="53" t="str">
        <f t="shared" si="543"/>
        <v/>
      </c>
      <c r="Q3171" s="52" t="str">
        <f t="shared" si="544"/>
        <v/>
      </c>
      <c r="R3171" s="55" t="str">
        <f t="shared" si="545"/>
        <v/>
      </c>
      <c r="S3171" s="52" t="str">
        <f t="shared" si="553"/>
        <v/>
      </c>
      <c r="T3171" s="81" t="str">
        <f t="shared" si="546"/>
        <v/>
      </c>
      <c r="U3171" s="53" t="str">
        <f>IF(S3171="","",COUNTIF($S$7:S3171,"該当２"))</f>
        <v/>
      </c>
      <c r="V3171" s="56" t="str">
        <f t="shared" si="547"/>
        <v/>
      </c>
      <c r="W3171" s="81" t="str">
        <f t="shared" si="548"/>
        <v/>
      </c>
      <c r="X3171" s="53" t="str">
        <f>IF(V3171="","",COUNTIF($V$7:V3171,"該当３"))</f>
        <v/>
      </c>
    </row>
    <row r="3172" spans="1:24">
      <c r="A3172" s="4">
        <v>2021814004</v>
      </c>
      <c r="B3172" s="237">
        <v>20</v>
      </c>
      <c r="C3172" s="238">
        <v>218</v>
      </c>
      <c r="D3172" s="239">
        <v>14</v>
      </c>
      <c r="E3172" s="238">
        <v>4</v>
      </c>
      <c r="F3172" s="7" t="s">
        <v>511</v>
      </c>
      <c r="G3172" s="7" t="s">
        <v>2902</v>
      </c>
      <c r="H3172" s="7" t="s">
        <v>2964</v>
      </c>
      <c r="I3172" s="7" t="s">
        <v>2966</v>
      </c>
      <c r="K3172" s="52" t="str">
        <f t="shared" si="549"/>
        <v/>
      </c>
      <c r="L3172" s="81" t="str">
        <f t="shared" si="550"/>
        <v/>
      </c>
      <c r="M3172" s="53" t="str">
        <f>IF(K3172="","",COUNTIF($K$7:K3172,"ﾘｽﾄ１"))</f>
        <v/>
      </c>
      <c r="N3172" s="53" t="str">
        <f t="shared" si="551"/>
        <v/>
      </c>
      <c r="O3172" s="54" t="str">
        <f t="shared" si="552"/>
        <v/>
      </c>
      <c r="P3172" s="53" t="str">
        <f t="shared" si="543"/>
        <v/>
      </c>
      <c r="Q3172" s="52" t="str">
        <f t="shared" si="544"/>
        <v/>
      </c>
      <c r="R3172" s="55" t="str">
        <f t="shared" si="545"/>
        <v/>
      </c>
      <c r="S3172" s="52" t="str">
        <f t="shared" si="553"/>
        <v/>
      </c>
      <c r="T3172" s="81" t="str">
        <f t="shared" si="546"/>
        <v/>
      </c>
      <c r="U3172" s="53" t="str">
        <f>IF(S3172="","",COUNTIF($S$7:S3172,"該当２"))</f>
        <v/>
      </c>
      <c r="V3172" s="56" t="str">
        <f t="shared" si="547"/>
        <v/>
      </c>
      <c r="W3172" s="81" t="str">
        <f t="shared" si="548"/>
        <v/>
      </c>
      <c r="X3172" s="53" t="str">
        <f>IF(V3172="","",COUNTIF($V$7:V3172,"該当３"))</f>
        <v/>
      </c>
    </row>
    <row r="3173" spans="1:24">
      <c r="A3173" s="4">
        <v>2021814005</v>
      </c>
      <c r="B3173" s="237">
        <v>20</v>
      </c>
      <c r="C3173" s="238">
        <v>218</v>
      </c>
      <c r="D3173" s="239">
        <v>14</v>
      </c>
      <c r="E3173" s="238">
        <v>5</v>
      </c>
      <c r="F3173" s="7" t="s">
        <v>511</v>
      </c>
      <c r="G3173" s="7" t="s">
        <v>2902</v>
      </c>
      <c r="H3173" s="7" t="s">
        <v>2964</v>
      </c>
      <c r="I3173" s="7" t="s">
        <v>1011</v>
      </c>
      <c r="K3173" s="52" t="str">
        <f t="shared" si="549"/>
        <v/>
      </c>
      <c r="L3173" s="81" t="str">
        <f t="shared" si="550"/>
        <v/>
      </c>
      <c r="M3173" s="53" t="str">
        <f>IF(K3173="","",COUNTIF($K$7:K3173,"ﾘｽﾄ１"))</f>
        <v/>
      </c>
      <c r="N3173" s="53" t="str">
        <f t="shared" si="551"/>
        <v/>
      </c>
      <c r="O3173" s="54" t="str">
        <f t="shared" si="552"/>
        <v/>
      </c>
      <c r="P3173" s="53" t="str">
        <f t="shared" si="543"/>
        <v/>
      </c>
      <c r="Q3173" s="52" t="str">
        <f t="shared" si="544"/>
        <v/>
      </c>
      <c r="R3173" s="55" t="str">
        <f t="shared" si="545"/>
        <v/>
      </c>
      <c r="S3173" s="52" t="str">
        <f t="shared" si="553"/>
        <v/>
      </c>
      <c r="T3173" s="81" t="str">
        <f t="shared" si="546"/>
        <v/>
      </c>
      <c r="U3173" s="53" t="str">
        <f>IF(S3173="","",COUNTIF($S$7:S3173,"該当２"))</f>
        <v/>
      </c>
      <c r="V3173" s="56" t="str">
        <f t="shared" si="547"/>
        <v/>
      </c>
      <c r="W3173" s="81" t="str">
        <f t="shared" si="548"/>
        <v/>
      </c>
      <c r="X3173" s="53" t="str">
        <f>IF(V3173="","",COUNTIF($V$7:V3173,"該当３"))</f>
        <v/>
      </c>
    </row>
    <row r="3174" spans="1:24">
      <c r="A3174" s="4">
        <v>2021814006</v>
      </c>
      <c r="B3174" s="237">
        <v>20</v>
      </c>
      <c r="C3174" s="238">
        <v>218</v>
      </c>
      <c r="D3174" s="239">
        <v>14</v>
      </c>
      <c r="E3174" s="238">
        <v>6</v>
      </c>
      <c r="F3174" s="7" t="s">
        <v>511</v>
      </c>
      <c r="G3174" s="7" t="s">
        <v>2902</v>
      </c>
      <c r="H3174" s="7" t="s">
        <v>2964</v>
      </c>
      <c r="I3174" s="7" t="s">
        <v>1296</v>
      </c>
      <c r="K3174" s="52" t="str">
        <f t="shared" si="549"/>
        <v/>
      </c>
      <c r="L3174" s="81" t="str">
        <f t="shared" si="550"/>
        <v/>
      </c>
      <c r="M3174" s="53" t="str">
        <f>IF(K3174="","",COUNTIF($K$7:K3174,"ﾘｽﾄ１"))</f>
        <v/>
      </c>
      <c r="N3174" s="53" t="str">
        <f t="shared" si="551"/>
        <v/>
      </c>
      <c r="O3174" s="54" t="str">
        <f t="shared" si="552"/>
        <v/>
      </c>
      <c r="P3174" s="53" t="str">
        <f t="shared" si="543"/>
        <v/>
      </c>
      <c r="Q3174" s="52" t="str">
        <f t="shared" si="544"/>
        <v/>
      </c>
      <c r="R3174" s="55" t="str">
        <f t="shared" si="545"/>
        <v/>
      </c>
      <c r="S3174" s="52" t="str">
        <f t="shared" si="553"/>
        <v/>
      </c>
      <c r="T3174" s="81" t="str">
        <f t="shared" si="546"/>
        <v/>
      </c>
      <c r="U3174" s="53" t="str">
        <f>IF(S3174="","",COUNTIF($S$7:S3174,"該当２"))</f>
        <v/>
      </c>
      <c r="V3174" s="56" t="str">
        <f t="shared" si="547"/>
        <v/>
      </c>
      <c r="W3174" s="81" t="str">
        <f t="shared" si="548"/>
        <v/>
      </c>
      <c r="X3174" s="53" t="str">
        <f>IF(V3174="","",COUNTIF($V$7:V3174,"該当３"))</f>
        <v/>
      </c>
    </row>
    <row r="3175" spans="1:24">
      <c r="A3175" s="4">
        <v>2021814007</v>
      </c>
      <c r="B3175" s="237">
        <v>20</v>
      </c>
      <c r="C3175" s="238">
        <v>218</v>
      </c>
      <c r="D3175" s="239">
        <v>14</v>
      </c>
      <c r="E3175" s="238">
        <v>7</v>
      </c>
      <c r="F3175" s="7" t="s">
        <v>511</v>
      </c>
      <c r="G3175" s="7" t="s">
        <v>2902</v>
      </c>
      <c r="H3175" s="7" t="s">
        <v>2964</v>
      </c>
      <c r="I3175" s="7" t="s">
        <v>2133</v>
      </c>
      <c r="K3175" s="52" t="str">
        <f t="shared" si="549"/>
        <v/>
      </c>
      <c r="L3175" s="81" t="str">
        <f t="shared" si="550"/>
        <v/>
      </c>
      <c r="M3175" s="53" t="str">
        <f>IF(K3175="","",COUNTIF($K$7:K3175,"ﾘｽﾄ１"))</f>
        <v/>
      </c>
      <c r="N3175" s="53" t="str">
        <f t="shared" si="551"/>
        <v/>
      </c>
      <c r="O3175" s="54" t="str">
        <f t="shared" si="552"/>
        <v/>
      </c>
      <c r="P3175" s="53" t="str">
        <f t="shared" si="543"/>
        <v/>
      </c>
      <c r="Q3175" s="52" t="str">
        <f t="shared" si="544"/>
        <v/>
      </c>
      <c r="R3175" s="55" t="str">
        <f t="shared" si="545"/>
        <v/>
      </c>
      <c r="S3175" s="52" t="str">
        <f t="shared" si="553"/>
        <v/>
      </c>
      <c r="T3175" s="81" t="str">
        <f t="shared" si="546"/>
        <v/>
      </c>
      <c r="U3175" s="53" t="str">
        <f>IF(S3175="","",COUNTIF($S$7:S3175,"該当２"))</f>
        <v/>
      </c>
      <c r="V3175" s="56" t="str">
        <f t="shared" si="547"/>
        <v/>
      </c>
      <c r="W3175" s="81" t="str">
        <f t="shared" si="548"/>
        <v/>
      </c>
      <c r="X3175" s="53" t="str">
        <f>IF(V3175="","",COUNTIF($V$7:V3175,"該当３"))</f>
        <v/>
      </c>
    </row>
    <row r="3176" spans="1:24">
      <c r="A3176" s="4">
        <v>2021814008</v>
      </c>
      <c r="B3176" s="237">
        <v>20</v>
      </c>
      <c r="C3176" s="238">
        <v>218</v>
      </c>
      <c r="D3176" s="239">
        <v>14</v>
      </c>
      <c r="E3176" s="238">
        <v>8</v>
      </c>
      <c r="F3176" s="7" t="s">
        <v>511</v>
      </c>
      <c r="G3176" s="7" t="s">
        <v>2902</v>
      </c>
      <c r="H3176" s="7" t="s">
        <v>2964</v>
      </c>
      <c r="I3176" s="7" t="s">
        <v>2967</v>
      </c>
      <c r="K3176" s="52" t="str">
        <f t="shared" si="549"/>
        <v/>
      </c>
      <c r="L3176" s="81" t="str">
        <f t="shared" si="550"/>
        <v/>
      </c>
      <c r="M3176" s="53" t="str">
        <f>IF(K3176="","",COUNTIF($K$7:K3176,"ﾘｽﾄ１"))</f>
        <v/>
      </c>
      <c r="N3176" s="53" t="str">
        <f t="shared" si="551"/>
        <v/>
      </c>
      <c r="O3176" s="54" t="str">
        <f t="shared" si="552"/>
        <v/>
      </c>
      <c r="P3176" s="53" t="str">
        <f t="shared" si="543"/>
        <v/>
      </c>
      <c r="Q3176" s="52" t="str">
        <f t="shared" si="544"/>
        <v/>
      </c>
      <c r="R3176" s="55" t="str">
        <f t="shared" si="545"/>
        <v/>
      </c>
      <c r="S3176" s="52" t="str">
        <f t="shared" si="553"/>
        <v/>
      </c>
      <c r="T3176" s="81" t="str">
        <f t="shared" si="546"/>
        <v/>
      </c>
      <c r="U3176" s="53" t="str">
        <f>IF(S3176="","",COUNTIF($S$7:S3176,"該当２"))</f>
        <v/>
      </c>
      <c r="V3176" s="56" t="str">
        <f t="shared" si="547"/>
        <v/>
      </c>
      <c r="W3176" s="81" t="str">
        <f t="shared" si="548"/>
        <v/>
      </c>
      <c r="X3176" s="53" t="str">
        <f>IF(V3176="","",COUNTIF($V$7:V3176,"該当３"))</f>
        <v/>
      </c>
    </row>
    <row r="3177" spans="1:24">
      <c r="A3177" s="4">
        <v>2021814009</v>
      </c>
      <c r="B3177" s="237">
        <v>20</v>
      </c>
      <c r="C3177" s="238">
        <v>218</v>
      </c>
      <c r="D3177" s="239">
        <v>14</v>
      </c>
      <c r="E3177" s="238">
        <v>9</v>
      </c>
      <c r="F3177" s="7" t="s">
        <v>511</v>
      </c>
      <c r="G3177" s="7" t="s">
        <v>2902</v>
      </c>
      <c r="H3177" s="7" t="s">
        <v>2964</v>
      </c>
      <c r="I3177" s="7" t="s">
        <v>2968</v>
      </c>
      <c r="K3177" s="52" t="str">
        <f t="shared" si="549"/>
        <v/>
      </c>
      <c r="L3177" s="81" t="str">
        <f t="shared" si="550"/>
        <v/>
      </c>
      <c r="M3177" s="53" t="str">
        <f>IF(K3177="","",COUNTIF($K$7:K3177,"ﾘｽﾄ１"))</f>
        <v/>
      </c>
      <c r="N3177" s="53" t="str">
        <f t="shared" si="551"/>
        <v/>
      </c>
      <c r="O3177" s="54" t="str">
        <f t="shared" si="552"/>
        <v/>
      </c>
      <c r="P3177" s="53" t="str">
        <f t="shared" si="543"/>
        <v/>
      </c>
      <c r="Q3177" s="52" t="str">
        <f t="shared" si="544"/>
        <v/>
      </c>
      <c r="R3177" s="55" t="str">
        <f t="shared" si="545"/>
        <v/>
      </c>
      <c r="S3177" s="52" t="str">
        <f t="shared" si="553"/>
        <v/>
      </c>
      <c r="T3177" s="81" t="str">
        <f t="shared" si="546"/>
        <v/>
      </c>
      <c r="U3177" s="53" t="str">
        <f>IF(S3177="","",COUNTIF($S$7:S3177,"該当２"))</f>
        <v/>
      </c>
      <c r="V3177" s="56" t="str">
        <f t="shared" si="547"/>
        <v/>
      </c>
      <c r="W3177" s="81" t="str">
        <f t="shared" si="548"/>
        <v/>
      </c>
      <c r="X3177" s="53" t="str">
        <f>IF(V3177="","",COUNTIF($V$7:V3177,"該当３"))</f>
        <v/>
      </c>
    </row>
    <row r="3178" spans="1:24">
      <c r="A3178" s="4">
        <v>2021814010</v>
      </c>
      <c r="B3178" s="237">
        <v>20</v>
      </c>
      <c r="C3178" s="238">
        <v>218</v>
      </c>
      <c r="D3178" s="239">
        <v>14</v>
      </c>
      <c r="E3178" s="238">
        <v>10</v>
      </c>
      <c r="F3178" s="7" t="s">
        <v>511</v>
      </c>
      <c r="G3178" s="7" t="s">
        <v>2902</v>
      </c>
      <c r="H3178" s="7" t="s">
        <v>2964</v>
      </c>
      <c r="I3178" s="7" t="s">
        <v>2969</v>
      </c>
      <c r="K3178" s="52" t="str">
        <f t="shared" si="549"/>
        <v/>
      </c>
      <c r="L3178" s="81" t="str">
        <f t="shared" si="550"/>
        <v/>
      </c>
      <c r="M3178" s="53" t="str">
        <f>IF(K3178="","",COUNTIF($K$7:K3178,"ﾘｽﾄ１"))</f>
        <v/>
      </c>
      <c r="N3178" s="53" t="str">
        <f t="shared" si="551"/>
        <v/>
      </c>
      <c r="O3178" s="54" t="str">
        <f t="shared" si="552"/>
        <v/>
      </c>
      <c r="P3178" s="53" t="str">
        <f t="shared" si="543"/>
        <v/>
      </c>
      <c r="Q3178" s="52" t="str">
        <f t="shared" si="544"/>
        <v/>
      </c>
      <c r="R3178" s="55" t="str">
        <f t="shared" si="545"/>
        <v/>
      </c>
      <c r="S3178" s="52" t="str">
        <f t="shared" si="553"/>
        <v/>
      </c>
      <c r="T3178" s="81" t="str">
        <f t="shared" si="546"/>
        <v/>
      </c>
      <c r="U3178" s="53" t="str">
        <f>IF(S3178="","",COUNTIF($S$7:S3178,"該当２"))</f>
        <v/>
      </c>
      <c r="V3178" s="56" t="str">
        <f t="shared" si="547"/>
        <v/>
      </c>
      <c r="W3178" s="81" t="str">
        <f t="shared" si="548"/>
        <v/>
      </c>
      <c r="X3178" s="53" t="str">
        <f>IF(V3178="","",COUNTIF($V$7:V3178,"該当３"))</f>
        <v/>
      </c>
    </row>
    <row r="3179" spans="1:24">
      <c r="A3179" s="4">
        <v>2021814011</v>
      </c>
      <c r="B3179" s="237">
        <v>20</v>
      </c>
      <c r="C3179" s="238">
        <v>218</v>
      </c>
      <c r="D3179" s="239">
        <v>14</v>
      </c>
      <c r="E3179" s="238">
        <v>11</v>
      </c>
      <c r="F3179" s="7" t="s">
        <v>511</v>
      </c>
      <c r="G3179" s="7" t="s">
        <v>2902</v>
      </c>
      <c r="H3179" s="7" t="s">
        <v>2964</v>
      </c>
      <c r="I3179" s="7" t="s">
        <v>337</v>
      </c>
      <c r="K3179" s="52" t="str">
        <f t="shared" si="549"/>
        <v/>
      </c>
      <c r="L3179" s="81" t="str">
        <f t="shared" si="550"/>
        <v/>
      </c>
      <c r="M3179" s="53" t="str">
        <f>IF(K3179="","",COUNTIF($K$7:K3179,"ﾘｽﾄ１"))</f>
        <v/>
      </c>
      <c r="N3179" s="53" t="str">
        <f t="shared" si="551"/>
        <v/>
      </c>
      <c r="O3179" s="54" t="str">
        <f t="shared" si="552"/>
        <v/>
      </c>
      <c r="P3179" s="53" t="str">
        <f t="shared" si="543"/>
        <v/>
      </c>
      <c r="Q3179" s="52" t="str">
        <f t="shared" si="544"/>
        <v/>
      </c>
      <c r="R3179" s="55" t="str">
        <f t="shared" si="545"/>
        <v/>
      </c>
      <c r="S3179" s="52" t="str">
        <f t="shared" si="553"/>
        <v/>
      </c>
      <c r="T3179" s="81" t="str">
        <f t="shared" si="546"/>
        <v/>
      </c>
      <c r="U3179" s="53" t="str">
        <f>IF(S3179="","",COUNTIF($S$7:S3179,"該当２"))</f>
        <v/>
      </c>
      <c r="V3179" s="56" t="str">
        <f t="shared" si="547"/>
        <v/>
      </c>
      <c r="W3179" s="81" t="str">
        <f t="shared" si="548"/>
        <v/>
      </c>
      <c r="X3179" s="53" t="str">
        <f>IF(V3179="","",COUNTIF($V$7:V3179,"該当３"))</f>
        <v/>
      </c>
    </row>
    <row r="3180" spans="1:24">
      <c r="A3180" s="4">
        <v>2021814012</v>
      </c>
      <c r="B3180" s="237">
        <v>20</v>
      </c>
      <c r="C3180" s="238">
        <v>218</v>
      </c>
      <c r="D3180" s="239">
        <v>14</v>
      </c>
      <c r="E3180" s="238">
        <v>12</v>
      </c>
      <c r="F3180" s="7" t="s">
        <v>511</v>
      </c>
      <c r="G3180" s="7" t="s">
        <v>2902</v>
      </c>
      <c r="H3180" s="7" t="s">
        <v>2964</v>
      </c>
      <c r="I3180" s="7" t="s">
        <v>276</v>
      </c>
      <c r="K3180" s="52" t="str">
        <f t="shared" si="549"/>
        <v/>
      </c>
      <c r="L3180" s="81" t="str">
        <f t="shared" si="550"/>
        <v/>
      </c>
      <c r="M3180" s="53" t="str">
        <f>IF(K3180="","",COUNTIF($K$7:K3180,"ﾘｽﾄ１"))</f>
        <v/>
      </c>
      <c r="N3180" s="53" t="str">
        <f t="shared" si="551"/>
        <v/>
      </c>
      <c r="O3180" s="54" t="str">
        <f t="shared" si="552"/>
        <v/>
      </c>
      <c r="P3180" s="53" t="str">
        <f t="shared" si="543"/>
        <v/>
      </c>
      <c r="Q3180" s="52" t="str">
        <f t="shared" si="544"/>
        <v/>
      </c>
      <c r="R3180" s="55" t="str">
        <f t="shared" si="545"/>
        <v/>
      </c>
      <c r="S3180" s="52" t="str">
        <f t="shared" si="553"/>
        <v/>
      </c>
      <c r="T3180" s="81" t="str">
        <f t="shared" si="546"/>
        <v/>
      </c>
      <c r="U3180" s="53" t="str">
        <f>IF(S3180="","",COUNTIF($S$7:S3180,"該当２"))</f>
        <v/>
      </c>
      <c r="V3180" s="56" t="str">
        <f t="shared" si="547"/>
        <v/>
      </c>
      <c r="W3180" s="81" t="str">
        <f t="shared" si="548"/>
        <v/>
      </c>
      <c r="X3180" s="53" t="str">
        <f>IF(V3180="","",COUNTIF($V$7:V3180,"該当３"))</f>
        <v/>
      </c>
    </row>
    <row r="3181" spans="1:24">
      <c r="A3181" s="4">
        <v>2021814013</v>
      </c>
      <c r="B3181" s="237">
        <v>20</v>
      </c>
      <c r="C3181" s="238">
        <v>218</v>
      </c>
      <c r="D3181" s="239">
        <v>14</v>
      </c>
      <c r="E3181" s="238">
        <v>13</v>
      </c>
      <c r="F3181" s="7" t="s">
        <v>511</v>
      </c>
      <c r="G3181" s="7" t="s">
        <v>2902</v>
      </c>
      <c r="H3181" s="7" t="s">
        <v>2964</v>
      </c>
      <c r="I3181" s="7" t="s">
        <v>454</v>
      </c>
      <c r="K3181" s="52" t="str">
        <f t="shared" si="549"/>
        <v/>
      </c>
      <c r="L3181" s="81" t="str">
        <f t="shared" si="550"/>
        <v/>
      </c>
      <c r="M3181" s="53" t="str">
        <f>IF(K3181="","",COUNTIF($K$7:K3181,"ﾘｽﾄ１"))</f>
        <v/>
      </c>
      <c r="N3181" s="53" t="str">
        <f t="shared" si="551"/>
        <v/>
      </c>
      <c r="O3181" s="54" t="str">
        <f t="shared" si="552"/>
        <v/>
      </c>
      <c r="P3181" s="53" t="str">
        <f t="shared" si="543"/>
        <v/>
      </c>
      <c r="Q3181" s="52" t="str">
        <f t="shared" si="544"/>
        <v/>
      </c>
      <c r="R3181" s="55" t="str">
        <f t="shared" si="545"/>
        <v/>
      </c>
      <c r="S3181" s="52" t="str">
        <f t="shared" si="553"/>
        <v/>
      </c>
      <c r="T3181" s="81" t="str">
        <f t="shared" si="546"/>
        <v/>
      </c>
      <c r="U3181" s="53" t="str">
        <f>IF(S3181="","",COUNTIF($S$7:S3181,"該当２"))</f>
        <v/>
      </c>
      <c r="V3181" s="56" t="str">
        <f t="shared" si="547"/>
        <v/>
      </c>
      <c r="W3181" s="81" t="str">
        <f t="shared" si="548"/>
        <v/>
      </c>
      <c r="X3181" s="53" t="str">
        <f>IF(V3181="","",COUNTIF($V$7:V3181,"該当３"))</f>
        <v/>
      </c>
    </row>
    <row r="3182" spans="1:24">
      <c r="A3182" s="4">
        <v>2021814014</v>
      </c>
      <c r="B3182" s="237">
        <v>20</v>
      </c>
      <c r="C3182" s="238">
        <v>218</v>
      </c>
      <c r="D3182" s="239">
        <v>14</v>
      </c>
      <c r="E3182" s="238">
        <v>14</v>
      </c>
      <c r="F3182" s="7" t="s">
        <v>511</v>
      </c>
      <c r="G3182" s="7" t="s">
        <v>2902</v>
      </c>
      <c r="H3182" s="7" t="s">
        <v>2964</v>
      </c>
      <c r="I3182" s="7" t="s">
        <v>15</v>
      </c>
      <c r="K3182" s="52" t="str">
        <f t="shared" si="549"/>
        <v/>
      </c>
      <c r="L3182" s="81" t="str">
        <f t="shared" si="550"/>
        <v/>
      </c>
      <c r="M3182" s="53" t="str">
        <f>IF(K3182="","",COUNTIF($K$7:K3182,"ﾘｽﾄ１"))</f>
        <v/>
      </c>
      <c r="N3182" s="53" t="str">
        <f t="shared" si="551"/>
        <v/>
      </c>
      <c r="O3182" s="54" t="str">
        <f t="shared" si="552"/>
        <v/>
      </c>
      <c r="P3182" s="53" t="str">
        <f t="shared" si="543"/>
        <v/>
      </c>
      <c r="Q3182" s="52" t="str">
        <f t="shared" si="544"/>
        <v/>
      </c>
      <c r="R3182" s="55" t="str">
        <f t="shared" si="545"/>
        <v/>
      </c>
      <c r="S3182" s="52" t="str">
        <f t="shared" si="553"/>
        <v/>
      </c>
      <c r="T3182" s="81" t="str">
        <f t="shared" si="546"/>
        <v/>
      </c>
      <c r="U3182" s="53" t="str">
        <f>IF(S3182="","",COUNTIF($S$7:S3182,"該当２"))</f>
        <v/>
      </c>
      <c r="V3182" s="56" t="str">
        <f t="shared" si="547"/>
        <v/>
      </c>
      <c r="W3182" s="81" t="str">
        <f t="shared" si="548"/>
        <v/>
      </c>
      <c r="X3182" s="53" t="str">
        <f>IF(V3182="","",COUNTIF($V$7:V3182,"該当３"))</f>
        <v/>
      </c>
    </row>
    <row r="3183" spans="1:24">
      <c r="A3183" s="4">
        <v>2021814015</v>
      </c>
      <c r="B3183" s="237">
        <v>20</v>
      </c>
      <c r="C3183" s="238">
        <v>218</v>
      </c>
      <c r="D3183" s="239">
        <v>14</v>
      </c>
      <c r="E3183" s="238">
        <v>15</v>
      </c>
      <c r="F3183" s="7" t="s">
        <v>511</v>
      </c>
      <c r="G3183" s="7" t="s">
        <v>2902</v>
      </c>
      <c r="H3183" s="7" t="s">
        <v>2964</v>
      </c>
      <c r="I3183" s="7" t="s">
        <v>494</v>
      </c>
      <c r="K3183" s="52" t="str">
        <f t="shared" si="549"/>
        <v/>
      </c>
      <c r="L3183" s="81" t="str">
        <f t="shared" si="550"/>
        <v/>
      </c>
      <c r="M3183" s="53" t="str">
        <f>IF(K3183="","",COUNTIF($K$7:K3183,"ﾘｽﾄ１"))</f>
        <v/>
      </c>
      <c r="N3183" s="53" t="str">
        <f t="shared" si="551"/>
        <v/>
      </c>
      <c r="O3183" s="54" t="str">
        <f t="shared" si="552"/>
        <v/>
      </c>
      <c r="P3183" s="53" t="str">
        <f t="shared" si="543"/>
        <v/>
      </c>
      <c r="Q3183" s="52" t="str">
        <f t="shared" si="544"/>
        <v/>
      </c>
      <c r="R3183" s="55" t="str">
        <f t="shared" si="545"/>
        <v/>
      </c>
      <c r="S3183" s="52" t="str">
        <f t="shared" si="553"/>
        <v/>
      </c>
      <c r="T3183" s="81" t="str">
        <f t="shared" si="546"/>
        <v/>
      </c>
      <c r="U3183" s="53" t="str">
        <f>IF(S3183="","",COUNTIF($S$7:S3183,"該当２"))</f>
        <v/>
      </c>
      <c r="V3183" s="56" t="str">
        <f t="shared" si="547"/>
        <v/>
      </c>
      <c r="W3183" s="81" t="str">
        <f t="shared" si="548"/>
        <v/>
      </c>
      <c r="X3183" s="53" t="str">
        <f>IF(V3183="","",COUNTIF($V$7:V3183,"該当３"))</f>
        <v/>
      </c>
    </row>
    <row r="3184" spans="1:24">
      <c r="A3184" s="4">
        <v>2021814016</v>
      </c>
      <c r="B3184" s="237">
        <v>20</v>
      </c>
      <c r="C3184" s="238">
        <v>218</v>
      </c>
      <c r="D3184" s="239">
        <v>14</v>
      </c>
      <c r="E3184" s="238">
        <v>16</v>
      </c>
      <c r="F3184" s="7" t="s">
        <v>511</v>
      </c>
      <c r="G3184" s="7" t="s">
        <v>2902</v>
      </c>
      <c r="H3184" s="7" t="s">
        <v>2964</v>
      </c>
      <c r="I3184" s="7" t="s">
        <v>2970</v>
      </c>
      <c r="K3184" s="52" t="str">
        <f t="shared" si="549"/>
        <v/>
      </c>
      <c r="L3184" s="81" t="str">
        <f t="shared" si="550"/>
        <v/>
      </c>
      <c r="M3184" s="53" t="str">
        <f>IF(K3184="","",COUNTIF($K$7:K3184,"ﾘｽﾄ１"))</f>
        <v/>
      </c>
      <c r="N3184" s="53" t="str">
        <f t="shared" si="551"/>
        <v/>
      </c>
      <c r="O3184" s="54" t="str">
        <f t="shared" si="552"/>
        <v/>
      </c>
      <c r="P3184" s="53" t="str">
        <f t="shared" si="543"/>
        <v/>
      </c>
      <c r="Q3184" s="52" t="str">
        <f t="shared" si="544"/>
        <v/>
      </c>
      <c r="R3184" s="55" t="str">
        <f t="shared" si="545"/>
        <v/>
      </c>
      <c r="S3184" s="52" t="str">
        <f t="shared" si="553"/>
        <v/>
      </c>
      <c r="T3184" s="81" t="str">
        <f t="shared" si="546"/>
        <v/>
      </c>
      <c r="U3184" s="53" t="str">
        <f>IF(S3184="","",COUNTIF($S$7:S3184,"該当２"))</f>
        <v/>
      </c>
      <c r="V3184" s="56" t="str">
        <f t="shared" si="547"/>
        <v/>
      </c>
      <c r="W3184" s="81" t="str">
        <f t="shared" si="548"/>
        <v/>
      </c>
      <c r="X3184" s="53" t="str">
        <f>IF(V3184="","",COUNTIF($V$7:V3184,"該当３"))</f>
        <v/>
      </c>
    </row>
    <row r="3185" spans="1:24">
      <c r="A3185" s="4">
        <v>2021814017</v>
      </c>
      <c r="B3185" s="237">
        <v>20</v>
      </c>
      <c r="C3185" s="238">
        <v>218</v>
      </c>
      <c r="D3185" s="239">
        <v>14</v>
      </c>
      <c r="E3185" s="238">
        <v>17</v>
      </c>
      <c r="F3185" s="7" t="s">
        <v>511</v>
      </c>
      <c r="G3185" s="7" t="s">
        <v>2902</v>
      </c>
      <c r="H3185" s="7" t="s">
        <v>2964</v>
      </c>
      <c r="I3185" s="7" t="s">
        <v>2952</v>
      </c>
      <c r="K3185" s="52" t="str">
        <f t="shared" si="549"/>
        <v/>
      </c>
      <c r="L3185" s="81" t="str">
        <f t="shared" si="550"/>
        <v/>
      </c>
      <c r="M3185" s="53" t="str">
        <f>IF(K3185="","",COUNTIF($K$7:K3185,"ﾘｽﾄ１"))</f>
        <v/>
      </c>
      <c r="N3185" s="53" t="str">
        <f t="shared" si="551"/>
        <v/>
      </c>
      <c r="O3185" s="54" t="str">
        <f t="shared" si="552"/>
        <v/>
      </c>
      <c r="P3185" s="53" t="str">
        <f t="shared" si="543"/>
        <v/>
      </c>
      <c r="Q3185" s="52" t="str">
        <f t="shared" si="544"/>
        <v/>
      </c>
      <c r="R3185" s="55" t="str">
        <f t="shared" si="545"/>
        <v/>
      </c>
      <c r="S3185" s="52" t="str">
        <f t="shared" si="553"/>
        <v/>
      </c>
      <c r="T3185" s="81" t="str">
        <f t="shared" si="546"/>
        <v/>
      </c>
      <c r="U3185" s="53" t="str">
        <f>IF(S3185="","",COUNTIF($S$7:S3185,"該当２"))</f>
        <v/>
      </c>
      <c r="V3185" s="56" t="str">
        <f t="shared" si="547"/>
        <v/>
      </c>
      <c r="W3185" s="81" t="str">
        <f t="shared" si="548"/>
        <v/>
      </c>
      <c r="X3185" s="53" t="str">
        <f>IF(V3185="","",COUNTIF($V$7:V3185,"該当３"))</f>
        <v/>
      </c>
    </row>
    <row r="3186" spans="1:24">
      <c r="A3186" s="4">
        <v>2021815000</v>
      </c>
      <c r="B3186" s="237">
        <v>20</v>
      </c>
      <c r="C3186" s="238">
        <v>218</v>
      </c>
      <c r="D3186" s="239">
        <v>15</v>
      </c>
      <c r="E3186" s="238">
        <v>0</v>
      </c>
      <c r="F3186" s="7" t="s">
        <v>511</v>
      </c>
      <c r="G3186" s="7" t="s">
        <v>2902</v>
      </c>
      <c r="H3186" s="7" t="s">
        <v>2971</v>
      </c>
      <c r="K3186" s="52" t="str">
        <f t="shared" si="549"/>
        <v/>
      </c>
      <c r="L3186" s="81" t="str">
        <f t="shared" si="550"/>
        <v/>
      </c>
      <c r="M3186" s="53" t="str">
        <f>IF(K3186="","",COUNTIF($K$7:K3186,"ﾘｽﾄ１"))</f>
        <v/>
      </c>
      <c r="N3186" s="53" t="str">
        <f t="shared" si="551"/>
        <v/>
      </c>
      <c r="O3186" s="54" t="str">
        <f t="shared" si="552"/>
        <v/>
      </c>
      <c r="P3186" s="53" t="str">
        <f t="shared" si="543"/>
        <v/>
      </c>
      <c r="Q3186" s="52" t="str">
        <f t="shared" si="544"/>
        <v/>
      </c>
      <c r="R3186" s="55" t="str">
        <f t="shared" si="545"/>
        <v/>
      </c>
      <c r="S3186" s="52" t="str">
        <f t="shared" si="553"/>
        <v/>
      </c>
      <c r="T3186" s="81" t="str">
        <f t="shared" si="546"/>
        <v/>
      </c>
      <c r="U3186" s="53" t="str">
        <f>IF(S3186="","",COUNTIF($S$7:S3186,"該当２"))</f>
        <v/>
      </c>
      <c r="V3186" s="56" t="str">
        <f t="shared" si="547"/>
        <v/>
      </c>
      <c r="W3186" s="81" t="str">
        <f t="shared" si="548"/>
        <v/>
      </c>
      <c r="X3186" s="53" t="str">
        <f>IF(V3186="","",COUNTIF($V$7:V3186,"該当３"))</f>
        <v/>
      </c>
    </row>
    <row r="3187" spans="1:24">
      <c r="A3187" s="4">
        <v>2021815001</v>
      </c>
      <c r="B3187" s="237">
        <v>20</v>
      </c>
      <c r="C3187" s="238">
        <v>218</v>
      </c>
      <c r="D3187" s="239">
        <v>15</v>
      </c>
      <c r="E3187" s="238">
        <v>1</v>
      </c>
      <c r="F3187" s="7" t="s">
        <v>511</v>
      </c>
      <c r="G3187" s="7" t="s">
        <v>2902</v>
      </c>
      <c r="H3187" s="7" t="s">
        <v>2971</v>
      </c>
      <c r="I3187" s="7" t="s">
        <v>2972</v>
      </c>
      <c r="K3187" s="52" t="str">
        <f t="shared" si="549"/>
        <v/>
      </c>
      <c r="L3187" s="81" t="str">
        <f t="shared" si="550"/>
        <v/>
      </c>
      <c r="M3187" s="53" t="str">
        <f>IF(K3187="","",COUNTIF($K$7:K3187,"ﾘｽﾄ１"))</f>
        <v/>
      </c>
      <c r="N3187" s="53" t="str">
        <f t="shared" si="551"/>
        <v/>
      </c>
      <c r="O3187" s="54" t="str">
        <f t="shared" si="552"/>
        <v/>
      </c>
      <c r="P3187" s="53" t="str">
        <f t="shared" si="543"/>
        <v/>
      </c>
      <c r="Q3187" s="52" t="str">
        <f t="shared" si="544"/>
        <v/>
      </c>
      <c r="R3187" s="55" t="str">
        <f t="shared" si="545"/>
        <v/>
      </c>
      <c r="S3187" s="52" t="str">
        <f t="shared" si="553"/>
        <v/>
      </c>
      <c r="T3187" s="81" t="str">
        <f t="shared" si="546"/>
        <v/>
      </c>
      <c r="U3187" s="53" t="str">
        <f>IF(S3187="","",COUNTIF($S$7:S3187,"該当２"))</f>
        <v/>
      </c>
      <c r="V3187" s="56" t="str">
        <f t="shared" si="547"/>
        <v/>
      </c>
      <c r="W3187" s="81" t="str">
        <f t="shared" si="548"/>
        <v/>
      </c>
      <c r="X3187" s="53" t="str">
        <f>IF(V3187="","",COUNTIF($V$7:V3187,"該当３"))</f>
        <v/>
      </c>
    </row>
    <row r="3188" spans="1:24">
      <c r="A3188" s="4">
        <v>2021815002</v>
      </c>
      <c r="B3188" s="237">
        <v>20</v>
      </c>
      <c r="C3188" s="238">
        <v>218</v>
      </c>
      <c r="D3188" s="239">
        <v>15</v>
      </c>
      <c r="E3188" s="238">
        <v>2</v>
      </c>
      <c r="F3188" s="7" t="s">
        <v>511</v>
      </c>
      <c r="G3188" s="7" t="s">
        <v>2902</v>
      </c>
      <c r="H3188" s="7" t="s">
        <v>2971</v>
      </c>
      <c r="I3188" s="7" t="s">
        <v>2973</v>
      </c>
      <c r="K3188" s="52" t="str">
        <f t="shared" si="549"/>
        <v/>
      </c>
      <c r="L3188" s="81" t="str">
        <f t="shared" si="550"/>
        <v/>
      </c>
      <c r="M3188" s="53" t="str">
        <f>IF(K3188="","",COUNTIF($K$7:K3188,"ﾘｽﾄ１"))</f>
        <v/>
      </c>
      <c r="N3188" s="53" t="str">
        <f t="shared" si="551"/>
        <v/>
      </c>
      <c r="O3188" s="54" t="str">
        <f t="shared" si="552"/>
        <v/>
      </c>
      <c r="P3188" s="53" t="str">
        <f t="shared" si="543"/>
        <v/>
      </c>
      <c r="Q3188" s="52" t="str">
        <f t="shared" si="544"/>
        <v/>
      </c>
      <c r="R3188" s="55" t="str">
        <f t="shared" si="545"/>
        <v/>
      </c>
      <c r="S3188" s="52" t="str">
        <f t="shared" si="553"/>
        <v/>
      </c>
      <c r="T3188" s="81" t="str">
        <f t="shared" si="546"/>
        <v/>
      </c>
      <c r="U3188" s="53" t="str">
        <f>IF(S3188="","",COUNTIF($S$7:S3188,"該当２"))</f>
        <v/>
      </c>
      <c r="V3188" s="56" t="str">
        <f t="shared" si="547"/>
        <v/>
      </c>
      <c r="W3188" s="81" t="str">
        <f t="shared" si="548"/>
        <v/>
      </c>
      <c r="X3188" s="53" t="str">
        <f>IF(V3188="","",COUNTIF($V$7:V3188,"該当３"))</f>
        <v/>
      </c>
    </row>
    <row r="3189" spans="1:24">
      <c r="A3189" s="4">
        <v>2021815003</v>
      </c>
      <c r="B3189" s="237">
        <v>20</v>
      </c>
      <c r="C3189" s="238">
        <v>218</v>
      </c>
      <c r="D3189" s="239">
        <v>15</v>
      </c>
      <c r="E3189" s="238">
        <v>3</v>
      </c>
      <c r="F3189" s="7" t="s">
        <v>511</v>
      </c>
      <c r="G3189" s="7" t="s">
        <v>2902</v>
      </c>
      <c r="H3189" s="7" t="s">
        <v>2971</v>
      </c>
      <c r="I3189" s="7" t="s">
        <v>2974</v>
      </c>
      <c r="K3189" s="52" t="str">
        <f t="shared" si="549"/>
        <v/>
      </c>
      <c r="L3189" s="81" t="str">
        <f t="shared" si="550"/>
        <v/>
      </c>
      <c r="M3189" s="53" t="str">
        <f>IF(K3189="","",COUNTIF($K$7:K3189,"ﾘｽﾄ１"))</f>
        <v/>
      </c>
      <c r="N3189" s="53" t="str">
        <f t="shared" si="551"/>
        <v/>
      </c>
      <c r="O3189" s="54" t="str">
        <f t="shared" si="552"/>
        <v/>
      </c>
      <c r="P3189" s="53" t="str">
        <f t="shared" si="543"/>
        <v/>
      </c>
      <c r="Q3189" s="52" t="str">
        <f t="shared" si="544"/>
        <v/>
      </c>
      <c r="R3189" s="55" t="str">
        <f t="shared" si="545"/>
        <v/>
      </c>
      <c r="S3189" s="52" t="str">
        <f t="shared" si="553"/>
        <v/>
      </c>
      <c r="T3189" s="81" t="str">
        <f t="shared" si="546"/>
        <v/>
      </c>
      <c r="U3189" s="53" t="str">
        <f>IF(S3189="","",COUNTIF($S$7:S3189,"該当２"))</f>
        <v/>
      </c>
      <c r="V3189" s="56" t="str">
        <f t="shared" si="547"/>
        <v/>
      </c>
      <c r="W3189" s="81" t="str">
        <f t="shared" si="548"/>
        <v/>
      </c>
      <c r="X3189" s="53" t="str">
        <f>IF(V3189="","",COUNTIF($V$7:V3189,"該当３"))</f>
        <v/>
      </c>
    </row>
    <row r="3190" spans="1:24">
      <c r="A3190" s="4">
        <v>2021815004</v>
      </c>
      <c r="B3190" s="237">
        <v>20</v>
      </c>
      <c r="C3190" s="238">
        <v>218</v>
      </c>
      <c r="D3190" s="239">
        <v>15</v>
      </c>
      <c r="E3190" s="238">
        <v>4</v>
      </c>
      <c r="F3190" s="7" t="s">
        <v>511</v>
      </c>
      <c r="G3190" s="7" t="s">
        <v>2902</v>
      </c>
      <c r="H3190" s="7" t="s">
        <v>2971</v>
      </c>
      <c r="I3190" s="7" t="s">
        <v>2975</v>
      </c>
      <c r="K3190" s="52" t="str">
        <f t="shared" si="549"/>
        <v/>
      </c>
      <c r="L3190" s="81" t="str">
        <f t="shared" si="550"/>
        <v/>
      </c>
      <c r="M3190" s="53" t="str">
        <f>IF(K3190="","",COUNTIF($K$7:K3190,"ﾘｽﾄ１"))</f>
        <v/>
      </c>
      <c r="N3190" s="53" t="str">
        <f t="shared" si="551"/>
        <v/>
      </c>
      <c r="O3190" s="54" t="str">
        <f t="shared" si="552"/>
        <v/>
      </c>
      <c r="P3190" s="53" t="str">
        <f t="shared" si="543"/>
        <v/>
      </c>
      <c r="Q3190" s="52" t="str">
        <f t="shared" si="544"/>
        <v/>
      </c>
      <c r="R3190" s="55" t="str">
        <f t="shared" si="545"/>
        <v/>
      </c>
      <c r="S3190" s="52" t="str">
        <f t="shared" si="553"/>
        <v/>
      </c>
      <c r="T3190" s="81" t="str">
        <f t="shared" si="546"/>
        <v/>
      </c>
      <c r="U3190" s="53" t="str">
        <f>IF(S3190="","",COUNTIF($S$7:S3190,"該当２"))</f>
        <v/>
      </c>
      <c r="V3190" s="56" t="str">
        <f t="shared" si="547"/>
        <v/>
      </c>
      <c r="W3190" s="81" t="str">
        <f t="shared" si="548"/>
        <v/>
      </c>
      <c r="X3190" s="53" t="str">
        <f>IF(V3190="","",COUNTIF($V$7:V3190,"該当３"))</f>
        <v/>
      </c>
    </row>
    <row r="3191" spans="1:24">
      <c r="A3191" s="4">
        <v>2021815005</v>
      </c>
      <c r="B3191" s="237">
        <v>20</v>
      </c>
      <c r="C3191" s="238">
        <v>218</v>
      </c>
      <c r="D3191" s="239">
        <v>15</v>
      </c>
      <c r="E3191" s="238">
        <v>5</v>
      </c>
      <c r="F3191" s="7" t="s">
        <v>511</v>
      </c>
      <c r="G3191" s="7" t="s">
        <v>2902</v>
      </c>
      <c r="H3191" s="7" t="s">
        <v>2971</v>
      </c>
      <c r="I3191" s="7" t="s">
        <v>2976</v>
      </c>
      <c r="K3191" s="52" t="str">
        <f t="shared" si="549"/>
        <v/>
      </c>
      <c r="L3191" s="81" t="str">
        <f t="shared" si="550"/>
        <v/>
      </c>
      <c r="M3191" s="53" t="str">
        <f>IF(K3191="","",COUNTIF($K$7:K3191,"ﾘｽﾄ１"))</f>
        <v/>
      </c>
      <c r="N3191" s="53" t="str">
        <f t="shared" si="551"/>
        <v/>
      </c>
      <c r="O3191" s="54" t="str">
        <f t="shared" si="552"/>
        <v/>
      </c>
      <c r="P3191" s="53" t="str">
        <f t="shared" si="543"/>
        <v/>
      </c>
      <c r="Q3191" s="52" t="str">
        <f t="shared" si="544"/>
        <v/>
      </c>
      <c r="R3191" s="55" t="str">
        <f t="shared" si="545"/>
        <v/>
      </c>
      <c r="S3191" s="52" t="str">
        <f t="shared" si="553"/>
        <v/>
      </c>
      <c r="T3191" s="81" t="str">
        <f t="shared" si="546"/>
        <v/>
      </c>
      <c r="U3191" s="53" t="str">
        <f>IF(S3191="","",COUNTIF($S$7:S3191,"該当２"))</f>
        <v/>
      </c>
      <c r="V3191" s="56" t="str">
        <f t="shared" si="547"/>
        <v/>
      </c>
      <c r="W3191" s="81" t="str">
        <f t="shared" si="548"/>
        <v/>
      </c>
      <c r="X3191" s="53" t="str">
        <f>IF(V3191="","",COUNTIF($V$7:V3191,"該当３"))</f>
        <v/>
      </c>
    </row>
    <row r="3192" spans="1:24">
      <c r="A3192" s="4">
        <v>2021815006</v>
      </c>
      <c r="B3192" s="237">
        <v>20</v>
      </c>
      <c r="C3192" s="238">
        <v>218</v>
      </c>
      <c r="D3192" s="239">
        <v>15</v>
      </c>
      <c r="E3192" s="238">
        <v>6</v>
      </c>
      <c r="F3192" s="7" t="s">
        <v>511</v>
      </c>
      <c r="G3192" s="7" t="s">
        <v>2902</v>
      </c>
      <c r="H3192" s="7" t="s">
        <v>2971</v>
      </c>
      <c r="I3192" s="7" t="s">
        <v>2977</v>
      </c>
      <c r="K3192" s="52" t="str">
        <f t="shared" si="549"/>
        <v/>
      </c>
      <c r="L3192" s="81" t="str">
        <f t="shared" si="550"/>
        <v/>
      </c>
      <c r="M3192" s="53" t="str">
        <f>IF(K3192="","",COUNTIF($K$7:K3192,"ﾘｽﾄ１"))</f>
        <v/>
      </c>
      <c r="N3192" s="53" t="str">
        <f t="shared" si="551"/>
        <v/>
      </c>
      <c r="O3192" s="54" t="str">
        <f t="shared" si="552"/>
        <v/>
      </c>
      <c r="P3192" s="53" t="str">
        <f t="shared" si="543"/>
        <v/>
      </c>
      <c r="Q3192" s="52" t="str">
        <f t="shared" si="544"/>
        <v/>
      </c>
      <c r="R3192" s="55" t="str">
        <f t="shared" si="545"/>
        <v/>
      </c>
      <c r="S3192" s="52" t="str">
        <f t="shared" si="553"/>
        <v/>
      </c>
      <c r="T3192" s="81" t="str">
        <f t="shared" si="546"/>
        <v/>
      </c>
      <c r="U3192" s="53" t="str">
        <f>IF(S3192="","",COUNTIF($S$7:S3192,"該当２"))</f>
        <v/>
      </c>
      <c r="V3192" s="56" t="str">
        <f t="shared" si="547"/>
        <v/>
      </c>
      <c r="W3192" s="81" t="str">
        <f t="shared" si="548"/>
        <v/>
      </c>
      <c r="X3192" s="53" t="str">
        <f>IF(V3192="","",COUNTIF($V$7:V3192,"該当３"))</f>
        <v/>
      </c>
    </row>
    <row r="3193" spans="1:24">
      <c r="A3193" s="4">
        <v>2021815007</v>
      </c>
      <c r="B3193" s="237">
        <v>20</v>
      </c>
      <c r="C3193" s="238">
        <v>218</v>
      </c>
      <c r="D3193" s="239">
        <v>15</v>
      </c>
      <c r="E3193" s="238">
        <v>7</v>
      </c>
      <c r="F3193" s="7" t="s">
        <v>511</v>
      </c>
      <c r="G3193" s="7" t="s">
        <v>2902</v>
      </c>
      <c r="H3193" s="7" t="s">
        <v>2971</v>
      </c>
      <c r="I3193" s="7" t="s">
        <v>2978</v>
      </c>
      <c r="K3193" s="52" t="str">
        <f t="shared" si="549"/>
        <v/>
      </c>
      <c r="L3193" s="81" t="str">
        <f t="shared" si="550"/>
        <v/>
      </c>
      <c r="M3193" s="53" t="str">
        <f>IF(K3193="","",COUNTIF($K$7:K3193,"ﾘｽﾄ１"))</f>
        <v/>
      </c>
      <c r="N3193" s="53" t="str">
        <f t="shared" si="551"/>
        <v/>
      </c>
      <c r="O3193" s="54" t="str">
        <f t="shared" si="552"/>
        <v/>
      </c>
      <c r="P3193" s="53" t="str">
        <f t="shared" si="543"/>
        <v/>
      </c>
      <c r="Q3193" s="52" t="str">
        <f t="shared" si="544"/>
        <v/>
      </c>
      <c r="R3193" s="55" t="str">
        <f t="shared" si="545"/>
        <v/>
      </c>
      <c r="S3193" s="52" t="str">
        <f t="shared" si="553"/>
        <v/>
      </c>
      <c r="T3193" s="81" t="str">
        <f t="shared" si="546"/>
        <v/>
      </c>
      <c r="U3193" s="53" t="str">
        <f>IF(S3193="","",COUNTIF($S$7:S3193,"該当２"))</f>
        <v/>
      </c>
      <c r="V3193" s="56" t="str">
        <f t="shared" si="547"/>
        <v/>
      </c>
      <c r="W3193" s="81" t="str">
        <f t="shared" si="548"/>
        <v/>
      </c>
      <c r="X3193" s="53" t="str">
        <f>IF(V3193="","",COUNTIF($V$7:V3193,"該当３"))</f>
        <v/>
      </c>
    </row>
    <row r="3194" spans="1:24">
      <c r="A3194" s="4">
        <v>2021900000</v>
      </c>
      <c r="B3194" s="237">
        <v>20</v>
      </c>
      <c r="C3194" s="238">
        <v>219</v>
      </c>
      <c r="D3194" s="239">
        <v>0</v>
      </c>
      <c r="E3194" s="238">
        <v>0</v>
      </c>
      <c r="F3194" s="7" t="s">
        <v>511</v>
      </c>
      <c r="G3194" s="7" t="s">
        <v>2979</v>
      </c>
      <c r="K3194" s="52" t="str">
        <f t="shared" si="549"/>
        <v>ﾘｽﾄ１</v>
      </c>
      <c r="L3194" s="81" t="str">
        <f t="shared" si="550"/>
        <v>東御市</v>
      </c>
      <c r="M3194" s="53">
        <f>IF(K3194="","",COUNTIF($K$7:K3194,"ﾘｽﾄ１"))</f>
        <v>18</v>
      </c>
      <c r="N3194" s="53" t="str">
        <f t="shared" si="551"/>
        <v/>
      </c>
      <c r="O3194" s="54" t="str">
        <f t="shared" si="552"/>
        <v/>
      </c>
      <c r="P3194" s="53" t="str">
        <f t="shared" si="543"/>
        <v/>
      </c>
      <c r="Q3194" s="52" t="str">
        <f t="shared" si="544"/>
        <v/>
      </c>
      <c r="R3194" s="55" t="str">
        <f t="shared" si="545"/>
        <v/>
      </c>
      <c r="S3194" s="52" t="str">
        <f t="shared" si="553"/>
        <v/>
      </c>
      <c r="T3194" s="81" t="str">
        <f t="shared" si="546"/>
        <v/>
      </c>
      <c r="U3194" s="53" t="str">
        <f>IF(S3194="","",COUNTIF($S$7:S3194,"該当２"))</f>
        <v/>
      </c>
      <c r="V3194" s="56" t="str">
        <f t="shared" si="547"/>
        <v/>
      </c>
      <c r="W3194" s="81" t="str">
        <f t="shared" si="548"/>
        <v/>
      </c>
      <c r="X3194" s="53" t="str">
        <f>IF(V3194="","",COUNTIF($V$7:V3194,"該当３"))</f>
        <v/>
      </c>
    </row>
    <row r="3195" spans="1:24">
      <c r="A3195" s="4">
        <v>2021901000</v>
      </c>
      <c r="B3195" s="237">
        <v>20</v>
      </c>
      <c r="C3195" s="238">
        <v>219</v>
      </c>
      <c r="D3195" s="239">
        <v>1</v>
      </c>
      <c r="E3195" s="238">
        <v>0</v>
      </c>
      <c r="F3195" s="7" t="s">
        <v>511</v>
      </c>
      <c r="G3195" s="7" t="s">
        <v>2979</v>
      </c>
      <c r="H3195" s="7" t="s">
        <v>2980</v>
      </c>
      <c r="K3195" s="52" t="str">
        <f t="shared" si="549"/>
        <v/>
      </c>
      <c r="L3195" s="81" t="str">
        <f t="shared" si="550"/>
        <v/>
      </c>
      <c r="M3195" s="53" t="str">
        <f>IF(K3195="","",COUNTIF($K$7:K3195,"ﾘｽﾄ１"))</f>
        <v/>
      </c>
      <c r="N3195" s="53" t="str">
        <f t="shared" si="551"/>
        <v/>
      </c>
      <c r="O3195" s="54" t="str">
        <f t="shared" si="552"/>
        <v/>
      </c>
      <c r="P3195" s="53" t="str">
        <f t="shared" si="543"/>
        <v/>
      </c>
      <c r="Q3195" s="52" t="str">
        <f t="shared" si="544"/>
        <v/>
      </c>
      <c r="R3195" s="55" t="str">
        <f t="shared" si="545"/>
        <v/>
      </c>
      <c r="S3195" s="52" t="str">
        <f t="shared" si="553"/>
        <v/>
      </c>
      <c r="T3195" s="81" t="str">
        <f t="shared" si="546"/>
        <v/>
      </c>
      <c r="U3195" s="53" t="str">
        <f>IF(S3195="","",COUNTIF($S$7:S3195,"該当２"))</f>
        <v/>
      </c>
      <c r="V3195" s="56" t="str">
        <f t="shared" si="547"/>
        <v/>
      </c>
      <c r="W3195" s="81" t="str">
        <f t="shared" si="548"/>
        <v/>
      </c>
      <c r="X3195" s="53" t="str">
        <f>IF(V3195="","",COUNTIF($V$7:V3195,"該当３"))</f>
        <v/>
      </c>
    </row>
    <row r="3196" spans="1:24">
      <c r="A3196" s="4">
        <v>2021901001</v>
      </c>
      <c r="B3196" s="237">
        <v>20</v>
      </c>
      <c r="C3196" s="238">
        <v>219</v>
      </c>
      <c r="D3196" s="239">
        <v>1</v>
      </c>
      <c r="E3196" s="238">
        <v>1</v>
      </c>
      <c r="F3196" s="7" t="s">
        <v>511</v>
      </c>
      <c r="G3196" s="7" t="s">
        <v>2979</v>
      </c>
      <c r="H3196" s="7" t="s">
        <v>2980</v>
      </c>
      <c r="I3196" s="7" t="s">
        <v>2981</v>
      </c>
      <c r="K3196" s="52" t="str">
        <f t="shared" si="549"/>
        <v/>
      </c>
      <c r="L3196" s="81" t="str">
        <f t="shared" si="550"/>
        <v/>
      </c>
      <c r="M3196" s="53" t="str">
        <f>IF(K3196="","",COUNTIF($K$7:K3196,"ﾘｽﾄ１"))</f>
        <v/>
      </c>
      <c r="N3196" s="53" t="str">
        <f t="shared" si="551"/>
        <v/>
      </c>
      <c r="O3196" s="54" t="str">
        <f t="shared" si="552"/>
        <v/>
      </c>
      <c r="P3196" s="53" t="str">
        <f t="shared" si="543"/>
        <v/>
      </c>
      <c r="Q3196" s="52" t="str">
        <f t="shared" si="544"/>
        <v/>
      </c>
      <c r="R3196" s="55" t="str">
        <f t="shared" si="545"/>
        <v/>
      </c>
      <c r="S3196" s="52" t="str">
        <f t="shared" si="553"/>
        <v/>
      </c>
      <c r="T3196" s="81" t="str">
        <f t="shared" si="546"/>
        <v/>
      </c>
      <c r="U3196" s="53" t="str">
        <f>IF(S3196="","",COUNTIF($S$7:S3196,"該当２"))</f>
        <v/>
      </c>
      <c r="V3196" s="56" t="str">
        <f t="shared" si="547"/>
        <v/>
      </c>
      <c r="W3196" s="81" t="str">
        <f t="shared" si="548"/>
        <v/>
      </c>
      <c r="X3196" s="53" t="str">
        <f>IF(V3196="","",COUNTIF($V$7:V3196,"該当３"))</f>
        <v/>
      </c>
    </row>
    <row r="3197" spans="1:24">
      <c r="A3197" s="4">
        <v>2021901002</v>
      </c>
      <c r="B3197" s="237">
        <v>20</v>
      </c>
      <c r="C3197" s="238">
        <v>219</v>
      </c>
      <c r="D3197" s="239">
        <v>1</v>
      </c>
      <c r="E3197" s="238">
        <v>2</v>
      </c>
      <c r="F3197" s="7" t="s">
        <v>511</v>
      </c>
      <c r="G3197" s="7" t="s">
        <v>2979</v>
      </c>
      <c r="H3197" s="7" t="s">
        <v>2980</v>
      </c>
      <c r="I3197" s="7" t="s">
        <v>2773</v>
      </c>
      <c r="K3197" s="52" t="str">
        <f t="shared" si="549"/>
        <v/>
      </c>
      <c r="L3197" s="81" t="str">
        <f t="shared" si="550"/>
        <v/>
      </c>
      <c r="M3197" s="53" t="str">
        <f>IF(K3197="","",COUNTIF($K$7:K3197,"ﾘｽﾄ１"))</f>
        <v/>
      </c>
      <c r="N3197" s="53" t="str">
        <f t="shared" si="551"/>
        <v/>
      </c>
      <c r="O3197" s="54" t="str">
        <f t="shared" si="552"/>
        <v/>
      </c>
      <c r="P3197" s="53" t="str">
        <f t="shared" si="543"/>
        <v/>
      </c>
      <c r="Q3197" s="52" t="str">
        <f t="shared" si="544"/>
        <v/>
      </c>
      <c r="R3197" s="55" t="str">
        <f t="shared" si="545"/>
        <v/>
      </c>
      <c r="S3197" s="52" t="str">
        <f t="shared" si="553"/>
        <v/>
      </c>
      <c r="T3197" s="81" t="str">
        <f t="shared" si="546"/>
        <v/>
      </c>
      <c r="U3197" s="53" t="str">
        <f>IF(S3197="","",COUNTIF($S$7:S3197,"該当２"))</f>
        <v/>
      </c>
      <c r="V3197" s="56" t="str">
        <f t="shared" si="547"/>
        <v/>
      </c>
      <c r="W3197" s="81" t="str">
        <f t="shared" si="548"/>
        <v/>
      </c>
      <c r="X3197" s="53" t="str">
        <f>IF(V3197="","",COUNTIF($V$7:V3197,"該当３"))</f>
        <v/>
      </c>
    </row>
    <row r="3198" spans="1:24">
      <c r="A3198" s="4">
        <v>2021901003</v>
      </c>
      <c r="B3198" s="237">
        <v>20</v>
      </c>
      <c r="C3198" s="238">
        <v>219</v>
      </c>
      <c r="D3198" s="239">
        <v>1</v>
      </c>
      <c r="E3198" s="238">
        <v>3</v>
      </c>
      <c r="F3198" s="7" t="s">
        <v>511</v>
      </c>
      <c r="G3198" s="7" t="s">
        <v>2979</v>
      </c>
      <c r="H3198" s="7" t="s">
        <v>2980</v>
      </c>
      <c r="I3198" s="7" t="s">
        <v>4</v>
      </c>
      <c r="K3198" s="52" t="str">
        <f t="shared" si="549"/>
        <v/>
      </c>
      <c r="L3198" s="81" t="str">
        <f t="shared" si="550"/>
        <v/>
      </c>
      <c r="M3198" s="53" t="str">
        <f>IF(K3198="","",COUNTIF($K$7:K3198,"ﾘｽﾄ１"))</f>
        <v/>
      </c>
      <c r="N3198" s="53" t="str">
        <f t="shared" si="551"/>
        <v/>
      </c>
      <c r="O3198" s="54" t="str">
        <f t="shared" si="552"/>
        <v/>
      </c>
      <c r="P3198" s="53" t="str">
        <f t="shared" si="543"/>
        <v/>
      </c>
      <c r="Q3198" s="52" t="str">
        <f t="shared" si="544"/>
        <v/>
      </c>
      <c r="R3198" s="55" t="str">
        <f t="shared" si="545"/>
        <v/>
      </c>
      <c r="S3198" s="52" t="str">
        <f t="shared" si="553"/>
        <v/>
      </c>
      <c r="T3198" s="81" t="str">
        <f t="shared" si="546"/>
        <v/>
      </c>
      <c r="U3198" s="53" t="str">
        <f>IF(S3198="","",COUNTIF($S$7:S3198,"該当２"))</f>
        <v/>
      </c>
      <c r="V3198" s="56" t="str">
        <f t="shared" si="547"/>
        <v/>
      </c>
      <c r="W3198" s="81" t="str">
        <f t="shared" si="548"/>
        <v/>
      </c>
      <c r="X3198" s="53" t="str">
        <f>IF(V3198="","",COUNTIF($V$7:V3198,"該当３"))</f>
        <v/>
      </c>
    </row>
    <row r="3199" spans="1:24">
      <c r="A3199" s="4">
        <v>2021901004</v>
      </c>
      <c r="B3199" s="237">
        <v>20</v>
      </c>
      <c r="C3199" s="238">
        <v>219</v>
      </c>
      <c r="D3199" s="239">
        <v>1</v>
      </c>
      <c r="E3199" s="238">
        <v>4</v>
      </c>
      <c r="F3199" s="7" t="s">
        <v>511</v>
      </c>
      <c r="G3199" s="7" t="s">
        <v>2979</v>
      </c>
      <c r="H3199" s="7" t="s">
        <v>2980</v>
      </c>
      <c r="I3199" s="7" t="s">
        <v>2982</v>
      </c>
      <c r="K3199" s="52" t="str">
        <f t="shared" si="549"/>
        <v/>
      </c>
      <c r="L3199" s="81" t="str">
        <f t="shared" si="550"/>
        <v/>
      </c>
      <c r="M3199" s="53" t="str">
        <f>IF(K3199="","",COUNTIF($K$7:K3199,"ﾘｽﾄ１"))</f>
        <v/>
      </c>
      <c r="N3199" s="53" t="str">
        <f t="shared" si="551"/>
        <v/>
      </c>
      <c r="O3199" s="54" t="str">
        <f t="shared" si="552"/>
        <v/>
      </c>
      <c r="P3199" s="53" t="str">
        <f t="shared" si="543"/>
        <v/>
      </c>
      <c r="Q3199" s="52" t="str">
        <f t="shared" si="544"/>
        <v/>
      </c>
      <c r="R3199" s="55" t="str">
        <f t="shared" si="545"/>
        <v/>
      </c>
      <c r="S3199" s="52" t="str">
        <f t="shared" si="553"/>
        <v/>
      </c>
      <c r="T3199" s="81" t="str">
        <f t="shared" si="546"/>
        <v/>
      </c>
      <c r="U3199" s="53" t="str">
        <f>IF(S3199="","",COUNTIF($S$7:S3199,"該当２"))</f>
        <v/>
      </c>
      <c r="V3199" s="56" t="str">
        <f t="shared" si="547"/>
        <v/>
      </c>
      <c r="W3199" s="81" t="str">
        <f t="shared" si="548"/>
        <v/>
      </c>
      <c r="X3199" s="53" t="str">
        <f>IF(V3199="","",COUNTIF($V$7:V3199,"該当３"))</f>
        <v/>
      </c>
    </row>
    <row r="3200" spans="1:24">
      <c r="A3200" s="4">
        <v>2021901005</v>
      </c>
      <c r="B3200" s="237">
        <v>20</v>
      </c>
      <c r="C3200" s="238">
        <v>219</v>
      </c>
      <c r="D3200" s="239">
        <v>1</v>
      </c>
      <c r="E3200" s="238">
        <v>5</v>
      </c>
      <c r="F3200" s="7" t="s">
        <v>511</v>
      </c>
      <c r="G3200" s="7" t="s">
        <v>2979</v>
      </c>
      <c r="H3200" s="7" t="s">
        <v>2980</v>
      </c>
      <c r="I3200" s="7" t="s">
        <v>2983</v>
      </c>
      <c r="K3200" s="52" t="str">
        <f t="shared" si="549"/>
        <v/>
      </c>
      <c r="L3200" s="81" t="str">
        <f t="shared" si="550"/>
        <v/>
      </c>
      <c r="M3200" s="53" t="str">
        <f>IF(K3200="","",COUNTIF($K$7:K3200,"ﾘｽﾄ１"))</f>
        <v/>
      </c>
      <c r="N3200" s="53" t="str">
        <f t="shared" si="551"/>
        <v/>
      </c>
      <c r="O3200" s="54" t="str">
        <f t="shared" si="552"/>
        <v/>
      </c>
      <c r="P3200" s="53" t="str">
        <f t="shared" si="543"/>
        <v/>
      </c>
      <c r="Q3200" s="52" t="str">
        <f t="shared" si="544"/>
        <v/>
      </c>
      <c r="R3200" s="55" t="str">
        <f t="shared" si="545"/>
        <v/>
      </c>
      <c r="S3200" s="52" t="str">
        <f t="shared" si="553"/>
        <v/>
      </c>
      <c r="T3200" s="81" t="str">
        <f t="shared" si="546"/>
        <v/>
      </c>
      <c r="U3200" s="53" t="str">
        <f>IF(S3200="","",COUNTIF($S$7:S3200,"該当２"))</f>
        <v/>
      </c>
      <c r="V3200" s="56" t="str">
        <f t="shared" si="547"/>
        <v/>
      </c>
      <c r="W3200" s="81" t="str">
        <f t="shared" si="548"/>
        <v/>
      </c>
      <c r="X3200" s="53" t="str">
        <f>IF(V3200="","",COUNTIF($V$7:V3200,"該当３"))</f>
        <v/>
      </c>
    </row>
    <row r="3201" spans="1:24">
      <c r="A3201" s="4">
        <v>2021901006</v>
      </c>
      <c r="B3201" s="237">
        <v>20</v>
      </c>
      <c r="C3201" s="238">
        <v>219</v>
      </c>
      <c r="D3201" s="239">
        <v>1</v>
      </c>
      <c r="E3201" s="238">
        <v>6</v>
      </c>
      <c r="F3201" s="7" t="s">
        <v>511</v>
      </c>
      <c r="G3201" s="7" t="s">
        <v>2979</v>
      </c>
      <c r="H3201" s="7" t="s">
        <v>2980</v>
      </c>
      <c r="I3201" s="7" t="s">
        <v>2984</v>
      </c>
      <c r="K3201" s="52" t="str">
        <f t="shared" si="549"/>
        <v/>
      </c>
      <c r="L3201" s="81" t="str">
        <f t="shared" si="550"/>
        <v/>
      </c>
      <c r="M3201" s="53" t="str">
        <f>IF(K3201="","",COUNTIF($K$7:K3201,"ﾘｽﾄ１"))</f>
        <v/>
      </c>
      <c r="N3201" s="53" t="str">
        <f t="shared" si="551"/>
        <v/>
      </c>
      <c r="O3201" s="54" t="str">
        <f t="shared" si="552"/>
        <v/>
      </c>
      <c r="P3201" s="53" t="str">
        <f t="shared" si="543"/>
        <v/>
      </c>
      <c r="Q3201" s="52" t="str">
        <f t="shared" si="544"/>
        <v/>
      </c>
      <c r="R3201" s="55" t="str">
        <f t="shared" si="545"/>
        <v/>
      </c>
      <c r="S3201" s="52" t="str">
        <f t="shared" si="553"/>
        <v/>
      </c>
      <c r="T3201" s="81" t="str">
        <f t="shared" si="546"/>
        <v/>
      </c>
      <c r="U3201" s="53" t="str">
        <f>IF(S3201="","",COUNTIF($S$7:S3201,"該当２"))</f>
        <v/>
      </c>
      <c r="V3201" s="56" t="str">
        <f t="shared" si="547"/>
        <v/>
      </c>
      <c r="W3201" s="81" t="str">
        <f t="shared" si="548"/>
        <v/>
      </c>
      <c r="X3201" s="53" t="str">
        <f>IF(V3201="","",COUNTIF($V$7:V3201,"該当３"))</f>
        <v/>
      </c>
    </row>
    <row r="3202" spans="1:24">
      <c r="A3202" s="4">
        <v>2021902000</v>
      </c>
      <c r="B3202" s="237">
        <v>20</v>
      </c>
      <c r="C3202" s="238">
        <v>219</v>
      </c>
      <c r="D3202" s="239">
        <v>2</v>
      </c>
      <c r="E3202" s="238">
        <v>0</v>
      </c>
      <c r="F3202" s="7" t="s">
        <v>511</v>
      </c>
      <c r="G3202" s="7" t="s">
        <v>2979</v>
      </c>
      <c r="H3202" s="7" t="s">
        <v>2985</v>
      </c>
      <c r="K3202" s="52" t="str">
        <f t="shared" si="549"/>
        <v/>
      </c>
      <c r="L3202" s="81" t="str">
        <f t="shared" si="550"/>
        <v/>
      </c>
      <c r="M3202" s="53" t="str">
        <f>IF(K3202="","",COUNTIF($K$7:K3202,"ﾘｽﾄ１"))</f>
        <v/>
      </c>
      <c r="N3202" s="53" t="str">
        <f t="shared" si="551"/>
        <v/>
      </c>
      <c r="O3202" s="54" t="str">
        <f t="shared" si="552"/>
        <v/>
      </c>
      <c r="P3202" s="53" t="str">
        <f t="shared" si="543"/>
        <v/>
      </c>
      <c r="Q3202" s="52" t="str">
        <f t="shared" si="544"/>
        <v/>
      </c>
      <c r="R3202" s="55" t="str">
        <f t="shared" si="545"/>
        <v/>
      </c>
      <c r="S3202" s="52" t="str">
        <f t="shared" si="553"/>
        <v/>
      </c>
      <c r="T3202" s="81" t="str">
        <f t="shared" si="546"/>
        <v/>
      </c>
      <c r="U3202" s="53" t="str">
        <f>IF(S3202="","",COUNTIF($S$7:S3202,"該当２"))</f>
        <v/>
      </c>
      <c r="V3202" s="56" t="str">
        <f t="shared" si="547"/>
        <v/>
      </c>
      <c r="W3202" s="81" t="str">
        <f t="shared" si="548"/>
        <v/>
      </c>
      <c r="X3202" s="53" t="str">
        <f>IF(V3202="","",COUNTIF($V$7:V3202,"該当３"))</f>
        <v/>
      </c>
    </row>
    <row r="3203" spans="1:24">
      <c r="A3203" s="4">
        <v>2021902001</v>
      </c>
      <c r="B3203" s="237">
        <v>20</v>
      </c>
      <c r="C3203" s="238">
        <v>219</v>
      </c>
      <c r="D3203" s="239">
        <v>2</v>
      </c>
      <c r="E3203" s="238">
        <v>1</v>
      </c>
      <c r="F3203" s="7" t="s">
        <v>511</v>
      </c>
      <c r="G3203" s="7" t="s">
        <v>2979</v>
      </c>
      <c r="H3203" s="7" t="s">
        <v>2985</v>
      </c>
      <c r="I3203" s="7" t="s">
        <v>2986</v>
      </c>
      <c r="K3203" s="52" t="str">
        <f t="shared" si="549"/>
        <v/>
      </c>
      <c r="L3203" s="81" t="str">
        <f t="shared" si="550"/>
        <v/>
      </c>
      <c r="M3203" s="53" t="str">
        <f>IF(K3203="","",COUNTIF($K$7:K3203,"ﾘｽﾄ１"))</f>
        <v/>
      </c>
      <c r="N3203" s="53" t="str">
        <f t="shared" si="551"/>
        <v/>
      </c>
      <c r="O3203" s="54" t="str">
        <f t="shared" si="552"/>
        <v/>
      </c>
      <c r="P3203" s="53" t="str">
        <f t="shared" si="543"/>
        <v/>
      </c>
      <c r="Q3203" s="52" t="str">
        <f t="shared" si="544"/>
        <v/>
      </c>
      <c r="R3203" s="55" t="str">
        <f t="shared" si="545"/>
        <v/>
      </c>
      <c r="S3203" s="52" t="str">
        <f t="shared" si="553"/>
        <v/>
      </c>
      <c r="T3203" s="81" t="str">
        <f t="shared" si="546"/>
        <v/>
      </c>
      <c r="U3203" s="53" t="str">
        <f>IF(S3203="","",COUNTIF($S$7:S3203,"該当２"))</f>
        <v/>
      </c>
      <c r="V3203" s="56" t="str">
        <f t="shared" si="547"/>
        <v/>
      </c>
      <c r="W3203" s="81" t="str">
        <f t="shared" si="548"/>
        <v/>
      </c>
      <c r="X3203" s="53" t="str">
        <f>IF(V3203="","",COUNTIF($V$7:V3203,"該当３"))</f>
        <v/>
      </c>
    </row>
    <row r="3204" spans="1:24">
      <c r="A3204" s="4">
        <v>2021902002</v>
      </c>
      <c r="B3204" s="237">
        <v>20</v>
      </c>
      <c r="C3204" s="238">
        <v>219</v>
      </c>
      <c r="D3204" s="239">
        <v>2</v>
      </c>
      <c r="E3204" s="238">
        <v>2</v>
      </c>
      <c r="F3204" s="7" t="s">
        <v>511</v>
      </c>
      <c r="G3204" s="7" t="s">
        <v>2979</v>
      </c>
      <c r="H3204" s="7" t="s">
        <v>2985</v>
      </c>
      <c r="I3204" s="7" t="s">
        <v>2987</v>
      </c>
      <c r="K3204" s="52" t="str">
        <f t="shared" si="549"/>
        <v/>
      </c>
      <c r="L3204" s="81" t="str">
        <f t="shared" si="550"/>
        <v/>
      </c>
      <c r="M3204" s="53" t="str">
        <f>IF(K3204="","",COUNTIF($K$7:K3204,"ﾘｽﾄ１"))</f>
        <v/>
      </c>
      <c r="N3204" s="53" t="str">
        <f t="shared" si="551"/>
        <v/>
      </c>
      <c r="O3204" s="54" t="str">
        <f t="shared" si="552"/>
        <v/>
      </c>
      <c r="P3204" s="53" t="str">
        <f t="shared" si="543"/>
        <v/>
      </c>
      <c r="Q3204" s="52" t="str">
        <f t="shared" si="544"/>
        <v/>
      </c>
      <c r="R3204" s="55" t="str">
        <f t="shared" si="545"/>
        <v/>
      </c>
      <c r="S3204" s="52" t="str">
        <f t="shared" si="553"/>
        <v/>
      </c>
      <c r="T3204" s="81" t="str">
        <f t="shared" si="546"/>
        <v/>
      </c>
      <c r="U3204" s="53" t="str">
        <f>IF(S3204="","",COUNTIF($S$7:S3204,"該当２"))</f>
        <v/>
      </c>
      <c r="V3204" s="56" t="str">
        <f t="shared" si="547"/>
        <v/>
      </c>
      <c r="W3204" s="81" t="str">
        <f t="shared" si="548"/>
        <v/>
      </c>
      <c r="X3204" s="53" t="str">
        <f>IF(V3204="","",COUNTIF($V$7:V3204,"該当３"))</f>
        <v/>
      </c>
    </row>
    <row r="3205" spans="1:24">
      <c r="A3205" s="4">
        <v>2021902003</v>
      </c>
      <c r="B3205" s="237">
        <v>20</v>
      </c>
      <c r="C3205" s="238">
        <v>219</v>
      </c>
      <c r="D3205" s="239">
        <v>2</v>
      </c>
      <c r="E3205" s="238">
        <v>3</v>
      </c>
      <c r="F3205" s="7" t="s">
        <v>511</v>
      </c>
      <c r="G3205" s="7" t="s">
        <v>2979</v>
      </c>
      <c r="H3205" s="7" t="s">
        <v>2985</v>
      </c>
      <c r="I3205" s="7" t="s">
        <v>2988</v>
      </c>
      <c r="K3205" s="52" t="str">
        <f t="shared" si="549"/>
        <v/>
      </c>
      <c r="L3205" s="81" t="str">
        <f t="shared" si="550"/>
        <v/>
      </c>
      <c r="M3205" s="53" t="str">
        <f>IF(K3205="","",COUNTIF($K$7:K3205,"ﾘｽﾄ１"))</f>
        <v/>
      </c>
      <c r="N3205" s="53" t="str">
        <f t="shared" si="551"/>
        <v/>
      </c>
      <c r="O3205" s="54" t="str">
        <f t="shared" si="552"/>
        <v/>
      </c>
      <c r="P3205" s="53" t="str">
        <f t="shared" si="543"/>
        <v/>
      </c>
      <c r="Q3205" s="52" t="str">
        <f t="shared" si="544"/>
        <v/>
      </c>
      <c r="R3205" s="55" t="str">
        <f t="shared" si="545"/>
        <v/>
      </c>
      <c r="S3205" s="52" t="str">
        <f t="shared" si="553"/>
        <v/>
      </c>
      <c r="T3205" s="81" t="str">
        <f t="shared" si="546"/>
        <v/>
      </c>
      <c r="U3205" s="53" t="str">
        <f>IF(S3205="","",COUNTIF($S$7:S3205,"該当２"))</f>
        <v/>
      </c>
      <c r="V3205" s="56" t="str">
        <f t="shared" si="547"/>
        <v/>
      </c>
      <c r="W3205" s="81" t="str">
        <f t="shared" si="548"/>
        <v/>
      </c>
      <c r="X3205" s="53" t="str">
        <f>IF(V3205="","",COUNTIF($V$7:V3205,"該当３"))</f>
        <v/>
      </c>
    </row>
    <row r="3206" spans="1:24">
      <c r="A3206" s="4">
        <v>2021902004</v>
      </c>
      <c r="B3206" s="237">
        <v>20</v>
      </c>
      <c r="C3206" s="238">
        <v>219</v>
      </c>
      <c r="D3206" s="239">
        <v>2</v>
      </c>
      <c r="E3206" s="238">
        <v>4</v>
      </c>
      <c r="F3206" s="7" t="s">
        <v>511</v>
      </c>
      <c r="G3206" s="7" t="s">
        <v>2979</v>
      </c>
      <c r="H3206" s="7" t="s">
        <v>2985</v>
      </c>
      <c r="I3206" s="7" t="s">
        <v>2989</v>
      </c>
      <c r="K3206" s="52" t="str">
        <f t="shared" si="549"/>
        <v/>
      </c>
      <c r="L3206" s="81" t="str">
        <f t="shared" si="550"/>
        <v/>
      </c>
      <c r="M3206" s="53" t="str">
        <f>IF(K3206="","",COUNTIF($K$7:K3206,"ﾘｽﾄ１"))</f>
        <v/>
      </c>
      <c r="N3206" s="53" t="str">
        <f t="shared" si="551"/>
        <v/>
      </c>
      <c r="O3206" s="54" t="str">
        <f t="shared" si="552"/>
        <v/>
      </c>
      <c r="P3206" s="53" t="str">
        <f t="shared" si="543"/>
        <v/>
      </c>
      <c r="Q3206" s="52" t="str">
        <f t="shared" si="544"/>
        <v/>
      </c>
      <c r="R3206" s="55" t="str">
        <f t="shared" si="545"/>
        <v/>
      </c>
      <c r="S3206" s="52" t="str">
        <f t="shared" si="553"/>
        <v/>
      </c>
      <c r="T3206" s="81" t="str">
        <f t="shared" si="546"/>
        <v/>
      </c>
      <c r="U3206" s="53" t="str">
        <f>IF(S3206="","",COUNTIF($S$7:S3206,"該当２"))</f>
        <v/>
      </c>
      <c r="V3206" s="56" t="str">
        <f t="shared" si="547"/>
        <v/>
      </c>
      <c r="W3206" s="81" t="str">
        <f t="shared" si="548"/>
        <v/>
      </c>
      <c r="X3206" s="53" t="str">
        <f>IF(V3206="","",COUNTIF($V$7:V3206,"該当３"))</f>
        <v/>
      </c>
    </row>
    <row r="3207" spans="1:24">
      <c r="A3207" s="4">
        <v>2021902005</v>
      </c>
      <c r="B3207" s="237">
        <v>20</v>
      </c>
      <c r="C3207" s="238">
        <v>219</v>
      </c>
      <c r="D3207" s="239">
        <v>2</v>
      </c>
      <c r="E3207" s="238">
        <v>5</v>
      </c>
      <c r="F3207" s="7" t="s">
        <v>511</v>
      </c>
      <c r="G3207" s="7" t="s">
        <v>2979</v>
      </c>
      <c r="H3207" s="7" t="s">
        <v>2985</v>
      </c>
      <c r="I3207" s="7" t="s">
        <v>331</v>
      </c>
      <c r="K3207" s="52" t="str">
        <f t="shared" si="549"/>
        <v/>
      </c>
      <c r="L3207" s="81" t="str">
        <f t="shared" si="550"/>
        <v/>
      </c>
      <c r="M3207" s="53" t="str">
        <f>IF(K3207="","",COUNTIF($K$7:K3207,"ﾘｽﾄ１"))</f>
        <v/>
      </c>
      <c r="N3207" s="53" t="str">
        <f t="shared" si="551"/>
        <v/>
      </c>
      <c r="O3207" s="54" t="str">
        <f t="shared" si="552"/>
        <v/>
      </c>
      <c r="P3207" s="53" t="str">
        <f t="shared" si="543"/>
        <v/>
      </c>
      <c r="Q3207" s="52" t="str">
        <f t="shared" si="544"/>
        <v/>
      </c>
      <c r="R3207" s="55" t="str">
        <f t="shared" si="545"/>
        <v/>
      </c>
      <c r="S3207" s="52" t="str">
        <f t="shared" si="553"/>
        <v/>
      </c>
      <c r="T3207" s="81" t="str">
        <f t="shared" si="546"/>
        <v/>
      </c>
      <c r="U3207" s="53" t="str">
        <f>IF(S3207="","",COUNTIF($S$7:S3207,"該当２"))</f>
        <v/>
      </c>
      <c r="V3207" s="56" t="str">
        <f t="shared" si="547"/>
        <v/>
      </c>
      <c r="W3207" s="81" t="str">
        <f t="shared" si="548"/>
        <v/>
      </c>
      <c r="X3207" s="53" t="str">
        <f>IF(V3207="","",COUNTIF($V$7:V3207,"該当３"))</f>
        <v/>
      </c>
    </row>
    <row r="3208" spans="1:24">
      <c r="A3208" s="4">
        <v>2021902006</v>
      </c>
      <c r="B3208" s="237">
        <v>20</v>
      </c>
      <c r="C3208" s="238">
        <v>219</v>
      </c>
      <c r="D3208" s="239">
        <v>2</v>
      </c>
      <c r="E3208" s="238">
        <v>6</v>
      </c>
      <c r="F3208" s="7" t="s">
        <v>511</v>
      </c>
      <c r="G3208" s="7" t="s">
        <v>2979</v>
      </c>
      <c r="H3208" s="7" t="s">
        <v>2985</v>
      </c>
      <c r="I3208" s="7" t="s">
        <v>454</v>
      </c>
      <c r="K3208" s="52" t="str">
        <f t="shared" si="549"/>
        <v/>
      </c>
      <c r="L3208" s="81" t="str">
        <f t="shared" si="550"/>
        <v/>
      </c>
      <c r="M3208" s="53" t="str">
        <f>IF(K3208="","",COUNTIF($K$7:K3208,"ﾘｽﾄ１"))</f>
        <v/>
      </c>
      <c r="N3208" s="53" t="str">
        <f t="shared" si="551"/>
        <v/>
      </c>
      <c r="O3208" s="54" t="str">
        <f t="shared" si="552"/>
        <v/>
      </c>
      <c r="P3208" s="53" t="str">
        <f t="shared" si="543"/>
        <v/>
      </c>
      <c r="Q3208" s="52" t="str">
        <f t="shared" si="544"/>
        <v/>
      </c>
      <c r="R3208" s="55" t="str">
        <f t="shared" si="545"/>
        <v/>
      </c>
      <c r="S3208" s="52" t="str">
        <f t="shared" si="553"/>
        <v/>
      </c>
      <c r="T3208" s="81" t="str">
        <f t="shared" si="546"/>
        <v/>
      </c>
      <c r="U3208" s="53" t="str">
        <f>IF(S3208="","",COUNTIF($S$7:S3208,"該当２"))</f>
        <v/>
      </c>
      <c r="V3208" s="56" t="str">
        <f t="shared" si="547"/>
        <v/>
      </c>
      <c r="W3208" s="81" t="str">
        <f t="shared" si="548"/>
        <v/>
      </c>
      <c r="X3208" s="53" t="str">
        <f>IF(V3208="","",COUNTIF($V$7:V3208,"該当３"))</f>
        <v/>
      </c>
    </row>
    <row r="3209" spans="1:24">
      <c r="A3209" s="4">
        <v>2021902007</v>
      </c>
      <c r="B3209" s="237">
        <v>20</v>
      </c>
      <c r="C3209" s="238">
        <v>219</v>
      </c>
      <c r="D3209" s="239">
        <v>2</v>
      </c>
      <c r="E3209" s="238">
        <v>7</v>
      </c>
      <c r="F3209" s="7" t="s">
        <v>511</v>
      </c>
      <c r="G3209" s="7" t="s">
        <v>2979</v>
      </c>
      <c r="H3209" s="7" t="s">
        <v>2985</v>
      </c>
      <c r="I3209" s="7" t="s">
        <v>8</v>
      </c>
      <c r="K3209" s="52" t="str">
        <f t="shared" si="549"/>
        <v/>
      </c>
      <c r="L3209" s="81" t="str">
        <f t="shared" si="550"/>
        <v/>
      </c>
      <c r="M3209" s="53" t="str">
        <f>IF(K3209="","",COUNTIF($K$7:K3209,"ﾘｽﾄ１"))</f>
        <v/>
      </c>
      <c r="N3209" s="53" t="str">
        <f t="shared" si="551"/>
        <v/>
      </c>
      <c r="O3209" s="54" t="str">
        <f t="shared" si="552"/>
        <v/>
      </c>
      <c r="P3209" s="53" t="str">
        <f t="shared" si="543"/>
        <v/>
      </c>
      <c r="Q3209" s="52" t="str">
        <f t="shared" si="544"/>
        <v/>
      </c>
      <c r="R3209" s="55" t="str">
        <f t="shared" si="545"/>
        <v/>
      </c>
      <c r="S3209" s="52" t="str">
        <f t="shared" si="553"/>
        <v/>
      </c>
      <c r="T3209" s="81" t="str">
        <f t="shared" si="546"/>
        <v/>
      </c>
      <c r="U3209" s="53" t="str">
        <f>IF(S3209="","",COUNTIF($S$7:S3209,"該当２"))</f>
        <v/>
      </c>
      <c r="V3209" s="56" t="str">
        <f t="shared" si="547"/>
        <v/>
      </c>
      <c r="W3209" s="81" t="str">
        <f t="shared" si="548"/>
        <v/>
      </c>
      <c r="X3209" s="53" t="str">
        <f>IF(V3209="","",COUNTIF($V$7:V3209,"該当３"))</f>
        <v/>
      </c>
    </row>
    <row r="3210" spans="1:24">
      <c r="A3210" s="4">
        <v>2021902008</v>
      </c>
      <c r="B3210" s="237">
        <v>20</v>
      </c>
      <c r="C3210" s="238">
        <v>219</v>
      </c>
      <c r="D3210" s="239">
        <v>2</v>
      </c>
      <c r="E3210" s="238">
        <v>8</v>
      </c>
      <c r="F3210" s="7" t="s">
        <v>511</v>
      </c>
      <c r="G3210" s="7" t="s">
        <v>2979</v>
      </c>
      <c r="H3210" s="7" t="s">
        <v>2985</v>
      </c>
      <c r="I3210" s="7" t="s">
        <v>1329</v>
      </c>
      <c r="K3210" s="52" t="str">
        <f t="shared" si="549"/>
        <v/>
      </c>
      <c r="L3210" s="81" t="str">
        <f t="shared" si="550"/>
        <v/>
      </c>
      <c r="M3210" s="53" t="str">
        <f>IF(K3210="","",COUNTIF($K$7:K3210,"ﾘｽﾄ１"))</f>
        <v/>
      </c>
      <c r="N3210" s="53" t="str">
        <f t="shared" si="551"/>
        <v/>
      </c>
      <c r="O3210" s="54" t="str">
        <f t="shared" si="552"/>
        <v/>
      </c>
      <c r="P3210" s="53" t="str">
        <f t="shared" ref="P3210:P3273" si="554">IF(O3210="該当１",G3210,"")</f>
        <v/>
      </c>
      <c r="Q3210" s="52" t="str">
        <f t="shared" ref="Q3210:Q3273" si="555">IF(O3210="該当１","ﾘｽﾄ2","")</f>
        <v/>
      </c>
      <c r="R3210" s="55" t="str">
        <f t="shared" ref="R3210:R3273" si="556">IF(Q3210="ﾘｽﾄ2",H3210,"")</f>
        <v/>
      </c>
      <c r="S3210" s="52" t="str">
        <f t="shared" si="553"/>
        <v/>
      </c>
      <c r="T3210" s="81" t="str">
        <f t="shared" ref="T3210:T3273" si="557">IF(S3210="該当２",H3210,"")</f>
        <v/>
      </c>
      <c r="U3210" s="53" t="str">
        <f>IF(S3210="","",COUNTIF($S$7:S3210,"該当２"))</f>
        <v/>
      </c>
      <c r="V3210" s="56" t="str">
        <f t="shared" ref="V3210:V3273" si="558">IF(AND($S$2=H3210,E3210&gt;0,E3210&lt;998),"該当３","")</f>
        <v/>
      </c>
      <c r="W3210" s="81" t="str">
        <f t="shared" ref="W3210:W3273" si="559">IF(V3210="該当３",I3210,"")</f>
        <v/>
      </c>
      <c r="X3210" s="53" t="str">
        <f>IF(V3210="","",COUNTIF($V$7:V3210,"該当３"))</f>
        <v/>
      </c>
    </row>
    <row r="3211" spans="1:24">
      <c r="A3211" s="4">
        <v>2021902009</v>
      </c>
      <c r="B3211" s="237">
        <v>20</v>
      </c>
      <c r="C3211" s="238">
        <v>219</v>
      </c>
      <c r="D3211" s="239">
        <v>2</v>
      </c>
      <c r="E3211" s="238">
        <v>9</v>
      </c>
      <c r="F3211" s="7" t="s">
        <v>511</v>
      </c>
      <c r="G3211" s="7" t="s">
        <v>2979</v>
      </c>
      <c r="H3211" s="7" t="s">
        <v>2985</v>
      </c>
      <c r="I3211" s="7" t="s">
        <v>2990</v>
      </c>
      <c r="K3211" s="52" t="str">
        <f t="shared" ref="K3211:K3274" si="560">IF(AND($C3211&gt;0,$H3211=""),"ﾘｽﾄ１","")</f>
        <v/>
      </c>
      <c r="L3211" s="81" t="str">
        <f t="shared" ref="L3211:L3274" si="561">IF(K3211="ﾘｽﾄ１",G3211,"")</f>
        <v/>
      </c>
      <c r="M3211" s="53" t="str">
        <f>IF(K3211="","",COUNTIF($K$7:K3211,"ﾘｽﾄ１"))</f>
        <v/>
      </c>
      <c r="N3211" s="53" t="str">
        <f t="shared" ref="N3211:N3274" si="562">IF(AND(D3211=0,E3211&gt;0),"同一区","")</f>
        <v/>
      </c>
      <c r="O3211" s="54" t="str">
        <f t="shared" ref="O3211:O3274" si="563">IF(AND(EXACT($K$2,G3211),H3211&gt;0),"該当１","")</f>
        <v/>
      </c>
      <c r="P3211" s="53" t="str">
        <f t="shared" si="554"/>
        <v/>
      </c>
      <c r="Q3211" s="52" t="str">
        <f t="shared" si="555"/>
        <v/>
      </c>
      <c r="R3211" s="55" t="str">
        <f t="shared" si="556"/>
        <v/>
      </c>
      <c r="S3211" s="52" t="str">
        <f t="shared" ref="S3211:S3274" si="564">IF(AND(Q3211="ﾘｽﾄ2",OR(I3211=0,AND(N3211="同一区",E3211=1))),"該当２","")</f>
        <v/>
      </c>
      <c r="T3211" s="81" t="str">
        <f t="shared" si="557"/>
        <v/>
      </c>
      <c r="U3211" s="53" t="str">
        <f>IF(S3211="","",COUNTIF($S$7:S3211,"該当２"))</f>
        <v/>
      </c>
      <c r="V3211" s="56" t="str">
        <f t="shared" si="558"/>
        <v/>
      </c>
      <c r="W3211" s="81" t="str">
        <f t="shared" si="559"/>
        <v/>
      </c>
      <c r="X3211" s="53" t="str">
        <f>IF(V3211="","",COUNTIF($V$7:V3211,"該当３"))</f>
        <v/>
      </c>
    </row>
    <row r="3212" spans="1:24">
      <c r="A3212" s="4">
        <v>2021902010</v>
      </c>
      <c r="B3212" s="237">
        <v>20</v>
      </c>
      <c r="C3212" s="238">
        <v>219</v>
      </c>
      <c r="D3212" s="239">
        <v>2</v>
      </c>
      <c r="E3212" s="238">
        <v>10</v>
      </c>
      <c r="F3212" s="7" t="s">
        <v>511</v>
      </c>
      <c r="G3212" s="7" t="s">
        <v>2979</v>
      </c>
      <c r="H3212" s="7" t="s">
        <v>2985</v>
      </c>
      <c r="I3212" s="7" t="s">
        <v>2991</v>
      </c>
      <c r="K3212" s="52" t="str">
        <f t="shared" si="560"/>
        <v/>
      </c>
      <c r="L3212" s="81" t="str">
        <f t="shared" si="561"/>
        <v/>
      </c>
      <c r="M3212" s="53" t="str">
        <f>IF(K3212="","",COUNTIF($K$7:K3212,"ﾘｽﾄ１"))</f>
        <v/>
      </c>
      <c r="N3212" s="53" t="str">
        <f t="shared" si="562"/>
        <v/>
      </c>
      <c r="O3212" s="54" t="str">
        <f t="shared" si="563"/>
        <v/>
      </c>
      <c r="P3212" s="53" t="str">
        <f t="shared" si="554"/>
        <v/>
      </c>
      <c r="Q3212" s="52" t="str">
        <f t="shared" si="555"/>
        <v/>
      </c>
      <c r="R3212" s="55" t="str">
        <f t="shared" si="556"/>
        <v/>
      </c>
      <c r="S3212" s="52" t="str">
        <f t="shared" si="564"/>
        <v/>
      </c>
      <c r="T3212" s="81" t="str">
        <f t="shared" si="557"/>
        <v/>
      </c>
      <c r="U3212" s="53" t="str">
        <f>IF(S3212="","",COUNTIF($S$7:S3212,"該当２"))</f>
        <v/>
      </c>
      <c r="V3212" s="56" t="str">
        <f t="shared" si="558"/>
        <v/>
      </c>
      <c r="W3212" s="81" t="str">
        <f t="shared" si="559"/>
        <v/>
      </c>
      <c r="X3212" s="53" t="str">
        <f>IF(V3212="","",COUNTIF($V$7:V3212,"該当３"))</f>
        <v/>
      </c>
    </row>
    <row r="3213" spans="1:24">
      <c r="A3213" s="4">
        <v>2021903000</v>
      </c>
      <c r="B3213" s="237">
        <v>20</v>
      </c>
      <c r="C3213" s="238">
        <v>219</v>
      </c>
      <c r="D3213" s="239">
        <v>3</v>
      </c>
      <c r="E3213" s="238">
        <v>0</v>
      </c>
      <c r="F3213" s="7" t="s">
        <v>511</v>
      </c>
      <c r="G3213" s="7" t="s">
        <v>2979</v>
      </c>
      <c r="H3213" s="7" t="s">
        <v>2992</v>
      </c>
      <c r="K3213" s="52" t="str">
        <f t="shared" si="560"/>
        <v/>
      </c>
      <c r="L3213" s="81" t="str">
        <f t="shared" si="561"/>
        <v/>
      </c>
      <c r="M3213" s="53" t="str">
        <f>IF(K3213="","",COUNTIF($K$7:K3213,"ﾘｽﾄ１"))</f>
        <v/>
      </c>
      <c r="N3213" s="53" t="str">
        <f t="shared" si="562"/>
        <v/>
      </c>
      <c r="O3213" s="54" t="str">
        <f t="shared" si="563"/>
        <v/>
      </c>
      <c r="P3213" s="53" t="str">
        <f t="shared" si="554"/>
        <v/>
      </c>
      <c r="Q3213" s="52" t="str">
        <f t="shared" si="555"/>
        <v/>
      </c>
      <c r="R3213" s="55" t="str">
        <f t="shared" si="556"/>
        <v/>
      </c>
      <c r="S3213" s="52" t="str">
        <f t="shared" si="564"/>
        <v/>
      </c>
      <c r="T3213" s="81" t="str">
        <f t="shared" si="557"/>
        <v/>
      </c>
      <c r="U3213" s="53" t="str">
        <f>IF(S3213="","",COUNTIF($S$7:S3213,"該当２"))</f>
        <v/>
      </c>
      <c r="V3213" s="56" t="str">
        <f t="shared" si="558"/>
        <v/>
      </c>
      <c r="W3213" s="81" t="str">
        <f t="shared" si="559"/>
        <v/>
      </c>
      <c r="X3213" s="53" t="str">
        <f>IF(V3213="","",COUNTIF($V$7:V3213,"該当３"))</f>
        <v/>
      </c>
    </row>
    <row r="3214" spans="1:24">
      <c r="A3214" s="4">
        <v>2021903001</v>
      </c>
      <c r="B3214" s="237">
        <v>20</v>
      </c>
      <c r="C3214" s="238">
        <v>219</v>
      </c>
      <c r="D3214" s="239">
        <v>3</v>
      </c>
      <c r="E3214" s="238">
        <v>1</v>
      </c>
      <c r="F3214" s="7" t="s">
        <v>511</v>
      </c>
      <c r="G3214" s="7" t="s">
        <v>2979</v>
      </c>
      <c r="H3214" s="7" t="s">
        <v>2992</v>
      </c>
      <c r="I3214" s="7" t="s">
        <v>2991</v>
      </c>
      <c r="K3214" s="52" t="str">
        <f t="shared" si="560"/>
        <v/>
      </c>
      <c r="L3214" s="81" t="str">
        <f t="shared" si="561"/>
        <v/>
      </c>
      <c r="M3214" s="53" t="str">
        <f>IF(K3214="","",COUNTIF($K$7:K3214,"ﾘｽﾄ１"))</f>
        <v/>
      </c>
      <c r="N3214" s="53" t="str">
        <f t="shared" si="562"/>
        <v/>
      </c>
      <c r="O3214" s="54" t="str">
        <f t="shared" si="563"/>
        <v/>
      </c>
      <c r="P3214" s="53" t="str">
        <f t="shared" si="554"/>
        <v/>
      </c>
      <c r="Q3214" s="52" t="str">
        <f t="shared" si="555"/>
        <v/>
      </c>
      <c r="R3214" s="55" t="str">
        <f t="shared" si="556"/>
        <v/>
      </c>
      <c r="S3214" s="52" t="str">
        <f t="shared" si="564"/>
        <v/>
      </c>
      <c r="T3214" s="81" t="str">
        <f t="shared" si="557"/>
        <v/>
      </c>
      <c r="U3214" s="53" t="str">
        <f>IF(S3214="","",COUNTIF($S$7:S3214,"該当２"))</f>
        <v/>
      </c>
      <c r="V3214" s="56" t="str">
        <f t="shared" si="558"/>
        <v/>
      </c>
      <c r="W3214" s="81" t="str">
        <f t="shared" si="559"/>
        <v/>
      </c>
      <c r="X3214" s="53" t="str">
        <f>IF(V3214="","",COUNTIF($V$7:V3214,"該当３"))</f>
        <v/>
      </c>
    </row>
    <row r="3215" spans="1:24">
      <c r="A3215" s="4">
        <v>2021903002</v>
      </c>
      <c r="B3215" s="237">
        <v>20</v>
      </c>
      <c r="C3215" s="238">
        <v>219</v>
      </c>
      <c r="D3215" s="239">
        <v>3</v>
      </c>
      <c r="E3215" s="238">
        <v>2</v>
      </c>
      <c r="F3215" s="7" t="s">
        <v>511</v>
      </c>
      <c r="G3215" s="7" t="s">
        <v>2979</v>
      </c>
      <c r="H3215" s="7" t="s">
        <v>2992</v>
      </c>
      <c r="I3215" s="7" t="s">
        <v>2993</v>
      </c>
      <c r="K3215" s="52" t="str">
        <f t="shared" si="560"/>
        <v/>
      </c>
      <c r="L3215" s="81" t="str">
        <f t="shared" si="561"/>
        <v/>
      </c>
      <c r="M3215" s="53" t="str">
        <f>IF(K3215="","",COUNTIF($K$7:K3215,"ﾘｽﾄ１"))</f>
        <v/>
      </c>
      <c r="N3215" s="53" t="str">
        <f t="shared" si="562"/>
        <v/>
      </c>
      <c r="O3215" s="54" t="str">
        <f t="shared" si="563"/>
        <v/>
      </c>
      <c r="P3215" s="53" t="str">
        <f t="shared" si="554"/>
        <v/>
      </c>
      <c r="Q3215" s="52" t="str">
        <f t="shared" si="555"/>
        <v/>
      </c>
      <c r="R3215" s="55" t="str">
        <f t="shared" si="556"/>
        <v/>
      </c>
      <c r="S3215" s="52" t="str">
        <f t="shared" si="564"/>
        <v/>
      </c>
      <c r="T3215" s="81" t="str">
        <f t="shared" si="557"/>
        <v/>
      </c>
      <c r="U3215" s="53" t="str">
        <f>IF(S3215="","",COUNTIF($S$7:S3215,"該当２"))</f>
        <v/>
      </c>
      <c r="V3215" s="56" t="str">
        <f t="shared" si="558"/>
        <v/>
      </c>
      <c r="W3215" s="81" t="str">
        <f t="shared" si="559"/>
        <v/>
      </c>
      <c r="X3215" s="53" t="str">
        <f>IF(V3215="","",COUNTIF($V$7:V3215,"該当３"))</f>
        <v/>
      </c>
    </row>
    <row r="3216" spans="1:24">
      <c r="A3216" s="4">
        <v>2021903003</v>
      </c>
      <c r="B3216" s="237">
        <v>20</v>
      </c>
      <c r="C3216" s="238">
        <v>219</v>
      </c>
      <c r="D3216" s="239">
        <v>3</v>
      </c>
      <c r="E3216" s="238">
        <v>3</v>
      </c>
      <c r="F3216" s="7" t="s">
        <v>511</v>
      </c>
      <c r="G3216" s="7" t="s">
        <v>2979</v>
      </c>
      <c r="H3216" s="7" t="s">
        <v>2992</v>
      </c>
      <c r="I3216" s="7" t="s">
        <v>2994</v>
      </c>
      <c r="K3216" s="52" t="str">
        <f t="shared" si="560"/>
        <v/>
      </c>
      <c r="L3216" s="81" t="str">
        <f t="shared" si="561"/>
        <v/>
      </c>
      <c r="M3216" s="53" t="str">
        <f>IF(K3216="","",COUNTIF($K$7:K3216,"ﾘｽﾄ１"))</f>
        <v/>
      </c>
      <c r="N3216" s="53" t="str">
        <f t="shared" si="562"/>
        <v/>
      </c>
      <c r="O3216" s="54" t="str">
        <f t="shared" si="563"/>
        <v/>
      </c>
      <c r="P3216" s="53" t="str">
        <f t="shared" si="554"/>
        <v/>
      </c>
      <c r="Q3216" s="52" t="str">
        <f t="shared" si="555"/>
        <v/>
      </c>
      <c r="R3216" s="55" t="str">
        <f t="shared" si="556"/>
        <v/>
      </c>
      <c r="S3216" s="52" t="str">
        <f t="shared" si="564"/>
        <v/>
      </c>
      <c r="T3216" s="81" t="str">
        <f t="shared" si="557"/>
        <v/>
      </c>
      <c r="U3216" s="53" t="str">
        <f>IF(S3216="","",COUNTIF($S$7:S3216,"該当２"))</f>
        <v/>
      </c>
      <c r="V3216" s="56" t="str">
        <f t="shared" si="558"/>
        <v/>
      </c>
      <c r="W3216" s="81" t="str">
        <f t="shared" si="559"/>
        <v/>
      </c>
      <c r="X3216" s="53" t="str">
        <f>IF(V3216="","",COUNTIF($V$7:V3216,"該当３"))</f>
        <v/>
      </c>
    </row>
    <row r="3217" spans="1:24">
      <c r="A3217" s="4">
        <v>2021903004</v>
      </c>
      <c r="B3217" s="237">
        <v>20</v>
      </c>
      <c r="C3217" s="238">
        <v>219</v>
      </c>
      <c r="D3217" s="239">
        <v>3</v>
      </c>
      <c r="E3217" s="238">
        <v>4</v>
      </c>
      <c r="F3217" s="7" t="s">
        <v>511</v>
      </c>
      <c r="G3217" s="7" t="s">
        <v>2979</v>
      </c>
      <c r="H3217" s="7" t="s">
        <v>2992</v>
      </c>
      <c r="I3217" s="7" t="s">
        <v>2995</v>
      </c>
      <c r="K3217" s="52" t="str">
        <f t="shared" si="560"/>
        <v/>
      </c>
      <c r="L3217" s="81" t="str">
        <f t="shared" si="561"/>
        <v/>
      </c>
      <c r="M3217" s="53" t="str">
        <f>IF(K3217="","",COUNTIF($K$7:K3217,"ﾘｽﾄ１"))</f>
        <v/>
      </c>
      <c r="N3217" s="53" t="str">
        <f t="shared" si="562"/>
        <v/>
      </c>
      <c r="O3217" s="54" t="str">
        <f t="shared" si="563"/>
        <v/>
      </c>
      <c r="P3217" s="53" t="str">
        <f t="shared" si="554"/>
        <v/>
      </c>
      <c r="Q3217" s="52" t="str">
        <f t="shared" si="555"/>
        <v/>
      </c>
      <c r="R3217" s="55" t="str">
        <f t="shared" si="556"/>
        <v/>
      </c>
      <c r="S3217" s="52" t="str">
        <f t="shared" si="564"/>
        <v/>
      </c>
      <c r="T3217" s="81" t="str">
        <f t="shared" si="557"/>
        <v/>
      </c>
      <c r="U3217" s="53" t="str">
        <f>IF(S3217="","",COUNTIF($S$7:S3217,"該当２"))</f>
        <v/>
      </c>
      <c r="V3217" s="56" t="str">
        <f t="shared" si="558"/>
        <v/>
      </c>
      <c r="W3217" s="81" t="str">
        <f t="shared" si="559"/>
        <v/>
      </c>
      <c r="X3217" s="53" t="str">
        <f>IF(V3217="","",COUNTIF($V$7:V3217,"該当３"))</f>
        <v/>
      </c>
    </row>
    <row r="3218" spans="1:24">
      <c r="A3218" s="4">
        <v>2021903005</v>
      </c>
      <c r="B3218" s="237">
        <v>20</v>
      </c>
      <c r="C3218" s="238">
        <v>219</v>
      </c>
      <c r="D3218" s="239">
        <v>3</v>
      </c>
      <c r="E3218" s="238">
        <v>5</v>
      </c>
      <c r="F3218" s="7" t="s">
        <v>511</v>
      </c>
      <c r="G3218" s="7" t="s">
        <v>2979</v>
      </c>
      <c r="H3218" s="7" t="s">
        <v>2992</v>
      </c>
      <c r="I3218" s="7" t="s">
        <v>2598</v>
      </c>
      <c r="K3218" s="52" t="str">
        <f t="shared" si="560"/>
        <v/>
      </c>
      <c r="L3218" s="81" t="str">
        <f t="shared" si="561"/>
        <v/>
      </c>
      <c r="M3218" s="53" t="str">
        <f>IF(K3218="","",COUNTIF($K$7:K3218,"ﾘｽﾄ１"))</f>
        <v/>
      </c>
      <c r="N3218" s="53" t="str">
        <f t="shared" si="562"/>
        <v/>
      </c>
      <c r="O3218" s="54" t="str">
        <f t="shared" si="563"/>
        <v/>
      </c>
      <c r="P3218" s="53" t="str">
        <f t="shared" si="554"/>
        <v/>
      </c>
      <c r="Q3218" s="52" t="str">
        <f t="shared" si="555"/>
        <v/>
      </c>
      <c r="R3218" s="55" t="str">
        <f t="shared" si="556"/>
        <v/>
      </c>
      <c r="S3218" s="52" t="str">
        <f t="shared" si="564"/>
        <v/>
      </c>
      <c r="T3218" s="81" t="str">
        <f t="shared" si="557"/>
        <v/>
      </c>
      <c r="U3218" s="53" t="str">
        <f>IF(S3218="","",COUNTIF($S$7:S3218,"該当２"))</f>
        <v/>
      </c>
      <c r="V3218" s="56" t="str">
        <f t="shared" si="558"/>
        <v/>
      </c>
      <c r="W3218" s="81" t="str">
        <f t="shared" si="559"/>
        <v/>
      </c>
      <c r="X3218" s="53" t="str">
        <f>IF(V3218="","",COUNTIF($V$7:V3218,"該当３"))</f>
        <v/>
      </c>
    </row>
    <row r="3219" spans="1:24">
      <c r="A3219" s="4">
        <v>2021903006</v>
      </c>
      <c r="B3219" s="237">
        <v>20</v>
      </c>
      <c r="C3219" s="238">
        <v>219</v>
      </c>
      <c r="D3219" s="239">
        <v>3</v>
      </c>
      <c r="E3219" s="238">
        <v>6</v>
      </c>
      <c r="F3219" s="7" t="s">
        <v>511</v>
      </c>
      <c r="G3219" s="7" t="s">
        <v>2979</v>
      </c>
      <c r="H3219" s="7" t="s">
        <v>2992</v>
      </c>
      <c r="I3219" s="7" t="s">
        <v>2996</v>
      </c>
      <c r="K3219" s="52" t="str">
        <f t="shared" si="560"/>
        <v/>
      </c>
      <c r="L3219" s="81" t="str">
        <f t="shared" si="561"/>
        <v/>
      </c>
      <c r="M3219" s="53" t="str">
        <f>IF(K3219="","",COUNTIF($K$7:K3219,"ﾘｽﾄ１"))</f>
        <v/>
      </c>
      <c r="N3219" s="53" t="str">
        <f t="shared" si="562"/>
        <v/>
      </c>
      <c r="O3219" s="54" t="str">
        <f t="shared" si="563"/>
        <v/>
      </c>
      <c r="P3219" s="53" t="str">
        <f t="shared" si="554"/>
        <v/>
      </c>
      <c r="Q3219" s="52" t="str">
        <f t="shared" si="555"/>
        <v/>
      </c>
      <c r="R3219" s="55" t="str">
        <f t="shared" si="556"/>
        <v/>
      </c>
      <c r="S3219" s="52" t="str">
        <f t="shared" si="564"/>
        <v/>
      </c>
      <c r="T3219" s="81" t="str">
        <f t="shared" si="557"/>
        <v/>
      </c>
      <c r="U3219" s="53" t="str">
        <f>IF(S3219="","",COUNTIF($S$7:S3219,"該当２"))</f>
        <v/>
      </c>
      <c r="V3219" s="56" t="str">
        <f t="shared" si="558"/>
        <v/>
      </c>
      <c r="W3219" s="81" t="str">
        <f t="shared" si="559"/>
        <v/>
      </c>
      <c r="X3219" s="53" t="str">
        <f>IF(V3219="","",COUNTIF($V$7:V3219,"該当３"))</f>
        <v/>
      </c>
    </row>
    <row r="3220" spans="1:24">
      <c r="A3220" s="4">
        <v>2021903007</v>
      </c>
      <c r="B3220" s="237">
        <v>20</v>
      </c>
      <c r="C3220" s="238">
        <v>219</v>
      </c>
      <c r="D3220" s="239">
        <v>3</v>
      </c>
      <c r="E3220" s="238">
        <v>7</v>
      </c>
      <c r="F3220" s="7" t="s">
        <v>511</v>
      </c>
      <c r="G3220" s="7" t="s">
        <v>2979</v>
      </c>
      <c r="H3220" s="7" t="s">
        <v>2992</v>
      </c>
      <c r="I3220" s="7" t="s">
        <v>2997</v>
      </c>
      <c r="K3220" s="52" t="str">
        <f t="shared" si="560"/>
        <v/>
      </c>
      <c r="L3220" s="81" t="str">
        <f t="shared" si="561"/>
        <v/>
      </c>
      <c r="M3220" s="53" t="str">
        <f>IF(K3220="","",COUNTIF($K$7:K3220,"ﾘｽﾄ１"))</f>
        <v/>
      </c>
      <c r="N3220" s="53" t="str">
        <f t="shared" si="562"/>
        <v/>
      </c>
      <c r="O3220" s="54" t="str">
        <f t="shared" si="563"/>
        <v/>
      </c>
      <c r="P3220" s="53" t="str">
        <f t="shared" si="554"/>
        <v/>
      </c>
      <c r="Q3220" s="52" t="str">
        <f t="shared" si="555"/>
        <v/>
      </c>
      <c r="R3220" s="55" t="str">
        <f t="shared" si="556"/>
        <v/>
      </c>
      <c r="S3220" s="52" t="str">
        <f t="shared" si="564"/>
        <v/>
      </c>
      <c r="T3220" s="81" t="str">
        <f t="shared" si="557"/>
        <v/>
      </c>
      <c r="U3220" s="53" t="str">
        <f>IF(S3220="","",COUNTIF($S$7:S3220,"該当２"))</f>
        <v/>
      </c>
      <c r="V3220" s="56" t="str">
        <f t="shared" si="558"/>
        <v/>
      </c>
      <c r="W3220" s="81" t="str">
        <f t="shared" si="559"/>
        <v/>
      </c>
      <c r="X3220" s="53" t="str">
        <f>IF(V3220="","",COUNTIF($V$7:V3220,"該当３"))</f>
        <v/>
      </c>
    </row>
    <row r="3221" spans="1:24">
      <c r="A3221" s="4">
        <v>2021903008</v>
      </c>
      <c r="B3221" s="237">
        <v>20</v>
      </c>
      <c r="C3221" s="238">
        <v>219</v>
      </c>
      <c r="D3221" s="239">
        <v>3</v>
      </c>
      <c r="E3221" s="238">
        <v>8</v>
      </c>
      <c r="F3221" s="7" t="s">
        <v>511</v>
      </c>
      <c r="G3221" s="7" t="s">
        <v>2979</v>
      </c>
      <c r="H3221" s="7" t="s">
        <v>2992</v>
      </c>
      <c r="I3221" s="7" t="s">
        <v>2540</v>
      </c>
      <c r="K3221" s="52" t="str">
        <f t="shared" si="560"/>
        <v/>
      </c>
      <c r="L3221" s="81" t="str">
        <f t="shared" si="561"/>
        <v/>
      </c>
      <c r="M3221" s="53" t="str">
        <f>IF(K3221="","",COUNTIF($K$7:K3221,"ﾘｽﾄ１"))</f>
        <v/>
      </c>
      <c r="N3221" s="53" t="str">
        <f t="shared" si="562"/>
        <v/>
      </c>
      <c r="O3221" s="54" t="str">
        <f t="shared" si="563"/>
        <v/>
      </c>
      <c r="P3221" s="53" t="str">
        <f t="shared" si="554"/>
        <v/>
      </c>
      <c r="Q3221" s="52" t="str">
        <f t="shared" si="555"/>
        <v/>
      </c>
      <c r="R3221" s="55" t="str">
        <f t="shared" si="556"/>
        <v/>
      </c>
      <c r="S3221" s="52" t="str">
        <f t="shared" si="564"/>
        <v/>
      </c>
      <c r="T3221" s="81" t="str">
        <f t="shared" si="557"/>
        <v/>
      </c>
      <c r="U3221" s="53" t="str">
        <f>IF(S3221="","",COUNTIF($S$7:S3221,"該当２"))</f>
        <v/>
      </c>
      <c r="V3221" s="56" t="str">
        <f t="shared" si="558"/>
        <v/>
      </c>
      <c r="W3221" s="81" t="str">
        <f t="shared" si="559"/>
        <v/>
      </c>
      <c r="X3221" s="53" t="str">
        <f>IF(V3221="","",COUNTIF($V$7:V3221,"該当３"))</f>
        <v/>
      </c>
    </row>
    <row r="3222" spans="1:24">
      <c r="A3222" s="4">
        <v>2021903009</v>
      </c>
      <c r="B3222" s="237">
        <v>20</v>
      </c>
      <c r="C3222" s="238">
        <v>219</v>
      </c>
      <c r="D3222" s="239">
        <v>3</v>
      </c>
      <c r="E3222" s="238">
        <v>9</v>
      </c>
      <c r="F3222" s="7" t="s">
        <v>511</v>
      </c>
      <c r="G3222" s="7" t="s">
        <v>2979</v>
      </c>
      <c r="H3222" s="7" t="s">
        <v>2992</v>
      </c>
      <c r="I3222" s="7" t="s">
        <v>2297</v>
      </c>
      <c r="K3222" s="52" t="str">
        <f t="shared" si="560"/>
        <v/>
      </c>
      <c r="L3222" s="81" t="str">
        <f t="shared" si="561"/>
        <v/>
      </c>
      <c r="M3222" s="53" t="str">
        <f>IF(K3222="","",COUNTIF($K$7:K3222,"ﾘｽﾄ１"))</f>
        <v/>
      </c>
      <c r="N3222" s="53" t="str">
        <f t="shared" si="562"/>
        <v/>
      </c>
      <c r="O3222" s="54" t="str">
        <f t="shared" si="563"/>
        <v/>
      </c>
      <c r="P3222" s="53" t="str">
        <f t="shared" si="554"/>
        <v/>
      </c>
      <c r="Q3222" s="52" t="str">
        <f t="shared" si="555"/>
        <v/>
      </c>
      <c r="R3222" s="55" t="str">
        <f t="shared" si="556"/>
        <v/>
      </c>
      <c r="S3222" s="52" t="str">
        <f t="shared" si="564"/>
        <v/>
      </c>
      <c r="T3222" s="81" t="str">
        <f t="shared" si="557"/>
        <v/>
      </c>
      <c r="U3222" s="53" t="str">
        <f>IF(S3222="","",COUNTIF($S$7:S3222,"該当２"))</f>
        <v/>
      </c>
      <c r="V3222" s="56" t="str">
        <f t="shared" si="558"/>
        <v/>
      </c>
      <c r="W3222" s="81" t="str">
        <f t="shared" si="559"/>
        <v/>
      </c>
      <c r="X3222" s="53" t="str">
        <f>IF(V3222="","",COUNTIF($V$7:V3222,"該当３"))</f>
        <v/>
      </c>
    </row>
    <row r="3223" spans="1:24">
      <c r="A3223" s="4">
        <v>2021903010</v>
      </c>
      <c r="B3223" s="237">
        <v>20</v>
      </c>
      <c r="C3223" s="238">
        <v>219</v>
      </c>
      <c r="D3223" s="239">
        <v>3</v>
      </c>
      <c r="E3223" s="238">
        <v>10</v>
      </c>
      <c r="F3223" s="7" t="s">
        <v>511</v>
      </c>
      <c r="G3223" s="7" t="s">
        <v>2979</v>
      </c>
      <c r="H3223" s="7" t="s">
        <v>2992</v>
      </c>
      <c r="I3223" s="7" t="s">
        <v>2998</v>
      </c>
      <c r="K3223" s="52" t="str">
        <f t="shared" si="560"/>
        <v/>
      </c>
      <c r="L3223" s="81" t="str">
        <f t="shared" si="561"/>
        <v/>
      </c>
      <c r="M3223" s="53" t="str">
        <f>IF(K3223="","",COUNTIF($K$7:K3223,"ﾘｽﾄ１"))</f>
        <v/>
      </c>
      <c r="N3223" s="53" t="str">
        <f t="shared" si="562"/>
        <v/>
      </c>
      <c r="O3223" s="54" t="str">
        <f t="shared" si="563"/>
        <v/>
      </c>
      <c r="P3223" s="53" t="str">
        <f t="shared" si="554"/>
        <v/>
      </c>
      <c r="Q3223" s="52" t="str">
        <f t="shared" si="555"/>
        <v/>
      </c>
      <c r="R3223" s="55" t="str">
        <f t="shared" si="556"/>
        <v/>
      </c>
      <c r="S3223" s="52" t="str">
        <f t="shared" si="564"/>
        <v/>
      </c>
      <c r="T3223" s="81" t="str">
        <f t="shared" si="557"/>
        <v/>
      </c>
      <c r="U3223" s="53" t="str">
        <f>IF(S3223="","",COUNTIF($S$7:S3223,"該当２"))</f>
        <v/>
      </c>
      <c r="V3223" s="56" t="str">
        <f t="shared" si="558"/>
        <v/>
      </c>
      <c r="W3223" s="81" t="str">
        <f t="shared" si="559"/>
        <v/>
      </c>
      <c r="X3223" s="53" t="str">
        <f>IF(V3223="","",COUNTIF($V$7:V3223,"該当３"))</f>
        <v/>
      </c>
    </row>
    <row r="3224" spans="1:24">
      <c r="A3224" s="4">
        <v>2021903011</v>
      </c>
      <c r="B3224" s="237">
        <v>20</v>
      </c>
      <c r="C3224" s="238">
        <v>219</v>
      </c>
      <c r="D3224" s="239">
        <v>3</v>
      </c>
      <c r="E3224" s="238">
        <v>11</v>
      </c>
      <c r="F3224" s="7" t="s">
        <v>511</v>
      </c>
      <c r="G3224" s="7" t="s">
        <v>2979</v>
      </c>
      <c r="H3224" s="7" t="s">
        <v>2992</v>
      </c>
      <c r="I3224" s="7" t="s">
        <v>2567</v>
      </c>
      <c r="K3224" s="52" t="str">
        <f t="shared" si="560"/>
        <v/>
      </c>
      <c r="L3224" s="81" t="str">
        <f t="shared" si="561"/>
        <v/>
      </c>
      <c r="M3224" s="53" t="str">
        <f>IF(K3224="","",COUNTIF($K$7:K3224,"ﾘｽﾄ１"))</f>
        <v/>
      </c>
      <c r="N3224" s="53" t="str">
        <f t="shared" si="562"/>
        <v/>
      </c>
      <c r="O3224" s="54" t="str">
        <f t="shared" si="563"/>
        <v/>
      </c>
      <c r="P3224" s="53" t="str">
        <f t="shared" si="554"/>
        <v/>
      </c>
      <c r="Q3224" s="52" t="str">
        <f t="shared" si="555"/>
        <v/>
      </c>
      <c r="R3224" s="55" t="str">
        <f t="shared" si="556"/>
        <v/>
      </c>
      <c r="S3224" s="52" t="str">
        <f t="shared" si="564"/>
        <v/>
      </c>
      <c r="T3224" s="81" t="str">
        <f t="shared" si="557"/>
        <v/>
      </c>
      <c r="U3224" s="53" t="str">
        <f>IF(S3224="","",COUNTIF($S$7:S3224,"該当２"))</f>
        <v/>
      </c>
      <c r="V3224" s="56" t="str">
        <f t="shared" si="558"/>
        <v/>
      </c>
      <c r="W3224" s="81" t="str">
        <f t="shared" si="559"/>
        <v/>
      </c>
      <c r="X3224" s="53" t="str">
        <f>IF(V3224="","",COUNTIF($V$7:V3224,"該当３"))</f>
        <v/>
      </c>
    </row>
    <row r="3225" spans="1:24">
      <c r="A3225" s="4">
        <v>2021903012</v>
      </c>
      <c r="B3225" s="237">
        <v>20</v>
      </c>
      <c r="C3225" s="238">
        <v>219</v>
      </c>
      <c r="D3225" s="239">
        <v>3</v>
      </c>
      <c r="E3225" s="238">
        <v>12</v>
      </c>
      <c r="F3225" s="7" t="s">
        <v>511</v>
      </c>
      <c r="G3225" s="7" t="s">
        <v>2979</v>
      </c>
      <c r="H3225" s="7" t="s">
        <v>2992</v>
      </c>
      <c r="I3225" s="7" t="s">
        <v>2999</v>
      </c>
      <c r="K3225" s="52" t="str">
        <f t="shared" si="560"/>
        <v/>
      </c>
      <c r="L3225" s="81" t="str">
        <f t="shared" si="561"/>
        <v/>
      </c>
      <c r="M3225" s="53" t="str">
        <f>IF(K3225="","",COUNTIF($K$7:K3225,"ﾘｽﾄ１"))</f>
        <v/>
      </c>
      <c r="N3225" s="53" t="str">
        <f t="shared" si="562"/>
        <v/>
      </c>
      <c r="O3225" s="54" t="str">
        <f t="shared" si="563"/>
        <v/>
      </c>
      <c r="P3225" s="53" t="str">
        <f t="shared" si="554"/>
        <v/>
      </c>
      <c r="Q3225" s="52" t="str">
        <f t="shared" si="555"/>
        <v/>
      </c>
      <c r="R3225" s="55" t="str">
        <f t="shared" si="556"/>
        <v/>
      </c>
      <c r="S3225" s="52" t="str">
        <f t="shared" si="564"/>
        <v/>
      </c>
      <c r="T3225" s="81" t="str">
        <f t="shared" si="557"/>
        <v/>
      </c>
      <c r="U3225" s="53" t="str">
        <f>IF(S3225="","",COUNTIF($S$7:S3225,"該当２"))</f>
        <v/>
      </c>
      <c r="V3225" s="56" t="str">
        <f t="shared" si="558"/>
        <v/>
      </c>
      <c r="W3225" s="81" t="str">
        <f t="shared" si="559"/>
        <v/>
      </c>
      <c r="X3225" s="53" t="str">
        <f>IF(V3225="","",COUNTIF($V$7:V3225,"該当３"))</f>
        <v/>
      </c>
    </row>
    <row r="3226" spans="1:24">
      <c r="A3226" s="4">
        <v>2021903013</v>
      </c>
      <c r="B3226" s="237">
        <v>20</v>
      </c>
      <c r="C3226" s="238">
        <v>219</v>
      </c>
      <c r="D3226" s="239">
        <v>3</v>
      </c>
      <c r="E3226" s="238">
        <v>13</v>
      </c>
      <c r="F3226" s="7" t="s">
        <v>511</v>
      </c>
      <c r="G3226" s="7" t="s">
        <v>2979</v>
      </c>
      <c r="H3226" s="7" t="s">
        <v>2992</v>
      </c>
      <c r="I3226" s="7" t="s">
        <v>3000</v>
      </c>
      <c r="K3226" s="52" t="str">
        <f t="shared" si="560"/>
        <v/>
      </c>
      <c r="L3226" s="81" t="str">
        <f t="shared" si="561"/>
        <v/>
      </c>
      <c r="M3226" s="53" t="str">
        <f>IF(K3226="","",COUNTIF($K$7:K3226,"ﾘｽﾄ１"))</f>
        <v/>
      </c>
      <c r="N3226" s="53" t="str">
        <f t="shared" si="562"/>
        <v/>
      </c>
      <c r="O3226" s="54" t="str">
        <f t="shared" si="563"/>
        <v/>
      </c>
      <c r="P3226" s="53" t="str">
        <f t="shared" si="554"/>
        <v/>
      </c>
      <c r="Q3226" s="52" t="str">
        <f t="shared" si="555"/>
        <v/>
      </c>
      <c r="R3226" s="55" t="str">
        <f t="shared" si="556"/>
        <v/>
      </c>
      <c r="S3226" s="52" t="str">
        <f t="shared" si="564"/>
        <v/>
      </c>
      <c r="T3226" s="81" t="str">
        <f t="shared" si="557"/>
        <v/>
      </c>
      <c r="U3226" s="53" t="str">
        <f>IF(S3226="","",COUNTIF($S$7:S3226,"該当２"))</f>
        <v/>
      </c>
      <c r="V3226" s="56" t="str">
        <f t="shared" si="558"/>
        <v/>
      </c>
      <c r="W3226" s="81" t="str">
        <f t="shared" si="559"/>
        <v/>
      </c>
      <c r="X3226" s="53" t="str">
        <f>IF(V3226="","",COUNTIF($V$7:V3226,"該当３"))</f>
        <v/>
      </c>
    </row>
    <row r="3227" spans="1:24">
      <c r="A3227" s="4">
        <v>2021903014</v>
      </c>
      <c r="B3227" s="237">
        <v>20</v>
      </c>
      <c r="C3227" s="238">
        <v>219</v>
      </c>
      <c r="D3227" s="239">
        <v>3</v>
      </c>
      <c r="E3227" s="238">
        <v>14</v>
      </c>
      <c r="F3227" s="7" t="s">
        <v>511</v>
      </c>
      <c r="G3227" s="7" t="s">
        <v>2979</v>
      </c>
      <c r="H3227" s="7" t="s">
        <v>2992</v>
      </c>
      <c r="I3227" s="7" t="s">
        <v>3001</v>
      </c>
      <c r="K3227" s="52" t="str">
        <f t="shared" si="560"/>
        <v/>
      </c>
      <c r="L3227" s="81" t="str">
        <f t="shared" si="561"/>
        <v/>
      </c>
      <c r="M3227" s="53" t="str">
        <f>IF(K3227="","",COUNTIF($K$7:K3227,"ﾘｽﾄ１"))</f>
        <v/>
      </c>
      <c r="N3227" s="53" t="str">
        <f t="shared" si="562"/>
        <v/>
      </c>
      <c r="O3227" s="54" t="str">
        <f t="shared" si="563"/>
        <v/>
      </c>
      <c r="P3227" s="53" t="str">
        <f t="shared" si="554"/>
        <v/>
      </c>
      <c r="Q3227" s="52" t="str">
        <f t="shared" si="555"/>
        <v/>
      </c>
      <c r="R3227" s="55" t="str">
        <f t="shared" si="556"/>
        <v/>
      </c>
      <c r="S3227" s="52" t="str">
        <f t="shared" si="564"/>
        <v/>
      </c>
      <c r="T3227" s="81" t="str">
        <f t="shared" si="557"/>
        <v/>
      </c>
      <c r="U3227" s="53" t="str">
        <f>IF(S3227="","",COUNTIF($S$7:S3227,"該当２"))</f>
        <v/>
      </c>
      <c r="V3227" s="56" t="str">
        <f t="shared" si="558"/>
        <v/>
      </c>
      <c r="W3227" s="81" t="str">
        <f t="shared" si="559"/>
        <v/>
      </c>
      <c r="X3227" s="53" t="str">
        <f>IF(V3227="","",COUNTIF($V$7:V3227,"該当３"))</f>
        <v/>
      </c>
    </row>
    <row r="3228" spans="1:24">
      <c r="A3228" s="4">
        <v>2021903015</v>
      </c>
      <c r="B3228" s="237">
        <v>20</v>
      </c>
      <c r="C3228" s="238">
        <v>219</v>
      </c>
      <c r="D3228" s="239">
        <v>3</v>
      </c>
      <c r="E3228" s="238">
        <v>15</v>
      </c>
      <c r="F3228" s="7" t="s">
        <v>511</v>
      </c>
      <c r="G3228" s="7" t="s">
        <v>2979</v>
      </c>
      <c r="H3228" s="7" t="s">
        <v>2992</v>
      </c>
      <c r="I3228" s="7" t="s">
        <v>3002</v>
      </c>
      <c r="K3228" s="52" t="str">
        <f t="shared" si="560"/>
        <v/>
      </c>
      <c r="L3228" s="81" t="str">
        <f t="shared" si="561"/>
        <v/>
      </c>
      <c r="M3228" s="53" t="str">
        <f>IF(K3228="","",COUNTIF($K$7:K3228,"ﾘｽﾄ１"))</f>
        <v/>
      </c>
      <c r="N3228" s="53" t="str">
        <f t="shared" si="562"/>
        <v/>
      </c>
      <c r="O3228" s="54" t="str">
        <f t="shared" si="563"/>
        <v/>
      </c>
      <c r="P3228" s="53" t="str">
        <f t="shared" si="554"/>
        <v/>
      </c>
      <c r="Q3228" s="52" t="str">
        <f t="shared" si="555"/>
        <v/>
      </c>
      <c r="R3228" s="55" t="str">
        <f t="shared" si="556"/>
        <v/>
      </c>
      <c r="S3228" s="52" t="str">
        <f t="shared" si="564"/>
        <v/>
      </c>
      <c r="T3228" s="81" t="str">
        <f t="shared" si="557"/>
        <v/>
      </c>
      <c r="U3228" s="53" t="str">
        <f>IF(S3228="","",COUNTIF($S$7:S3228,"該当２"))</f>
        <v/>
      </c>
      <c r="V3228" s="56" t="str">
        <f t="shared" si="558"/>
        <v/>
      </c>
      <c r="W3228" s="81" t="str">
        <f t="shared" si="559"/>
        <v/>
      </c>
      <c r="X3228" s="53" t="str">
        <f>IF(V3228="","",COUNTIF($V$7:V3228,"該当３"))</f>
        <v/>
      </c>
    </row>
    <row r="3229" spans="1:24">
      <c r="A3229" s="4">
        <v>2021904000</v>
      </c>
      <c r="B3229" s="237">
        <v>20</v>
      </c>
      <c r="C3229" s="238">
        <v>219</v>
      </c>
      <c r="D3229" s="239">
        <v>4</v>
      </c>
      <c r="E3229" s="238">
        <v>0</v>
      </c>
      <c r="F3229" s="7" t="s">
        <v>511</v>
      </c>
      <c r="G3229" s="7" t="s">
        <v>2979</v>
      </c>
      <c r="H3229" s="7" t="s">
        <v>3003</v>
      </c>
      <c r="K3229" s="52" t="str">
        <f t="shared" si="560"/>
        <v/>
      </c>
      <c r="L3229" s="81" t="str">
        <f t="shared" si="561"/>
        <v/>
      </c>
      <c r="M3229" s="53" t="str">
        <f>IF(K3229="","",COUNTIF($K$7:K3229,"ﾘｽﾄ１"))</f>
        <v/>
      </c>
      <c r="N3229" s="53" t="str">
        <f t="shared" si="562"/>
        <v/>
      </c>
      <c r="O3229" s="54" t="str">
        <f t="shared" si="563"/>
        <v/>
      </c>
      <c r="P3229" s="53" t="str">
        <f t="shared" si="554"/>
        <v/>
      </c>
      <c r="Q3229" s="52" t="str">
        <f t="shared" si="555"/>
        <v/>
      </c>
      <c r="R3229" s="55" t="str">
        <f t="shared" si="556"/>
        <v/>
      </c>
      <c r="S3229" s="52" t="str">
        <f t="shared" si="564"/>
        <v/>
      </c>
      <c r="T3229" s="81" t="str">
        <f t="shared" si="557"/>
        <v/>
      </c>
      <c r="U3229" s="53" t="str">
        <f>IF(S3229="","",COUNTIF($S$7:S3229,"該当２"))</f>
        <v/>
      </c>
      <c r="V3229" s="56" t="str">
        <f t="shared" si="558"/>
        <v/>
      </c>
      <c r="W3229" s="81" t="str">
        <f t="shared" si="559"/>
        <v/>
      </c>
      <c r="X3229" s="53" t="str">
        <f>IF(V3229="","",COUNTIF($V$7:V3229,"該当３"))</f>
        <v/>
      </c>
    </row>
    <row r="3230" spans="1:24">
      <c r="A3230" s="4">
        <v>2021904001</v>
      </c>
      <c r="B3230" s="237">
        <v>20</v>
      </c>
      <c r="C3230" s="238">
        <v>219</v>
      </c>
      <c r="D3230" s="239">
        <v>4</v>
      </c>
      <c r="E3230" s="238">
        <v>1</v>
      </c>
      <c r="F3230" s="7" t="s">
        <v>511</v>
      </c>
      <c r="G3230" s="7" t="s">
        <v>2979</v>
      </c>
      <c r="H3230" s="7" t="s">
        <v>3003</v>
      </c>
      <c r="I3230" s="7" t="s">
        <v>2341</v>
      </c>
      <c r="K3230" s="52" t="str">
        <f t="shared" si="560"/>
        <v/>
      </c>
      <c r="L3230" s="81" t="str">
        <f t="shared" si="561"/>
        <v/>
      </c>
      <c r="M3230" s="53" t="str">
        <f>IF(K3230="","",COUNTIF($K$7:K3230,"ﾘｽﾄ１"))</f>
        <v/>
      </c>
      <c r="N3230" s="53" t="str">
        <f t="shared" si="562"/>
        <v/>
      </c>
      <c r="O3230" s="54" t="str">
        <f t="shared" si="563"/>
        <v/>
      </c>
      <c r="P3230" s="53" t="str">
        <f t="shared" si="554"/>
        <v/>
      </c>
      <c r="Q3230" s="52" t="str">
        <f t="shared" si="555"/>
        <v/>
      </c>
      <c r="R3230" s="55" t="str">
        <f t="shared" si="556"/>
        <v/>
      </c>
      <c r="S3230" s="52" t="str">
        <f t="shared" si="564"/>
        <v/>
      </c>
      <c r="T3230" s="81" t="str">
        <f t="shared" si="557"/>
        <v/>
      </c>
      <c r="U3230" s="53" t="str">
        <f>IF(S3230="","",COUNTIF($S$7:S3230,"該当２"))</f>
        <v/>
      </c>
      <c r="V3230" s="56" t="str">
        <f t="shared" si="558"/>
        <v/>
      </c>
      <c r="W3230" s="81" t="str">
        <f t="shared" si="559"/>
        <v/>
      </c>
      <c r="X3230" s="53" t="str">
        <f>IF(V3230="","",COUNTIF($V$7:V3230,"該当３"))</f>
        <v/>
      </c>
    </row>
    <row r="3231" spans="1:24">
      <c r="A3231" s="4">
        <v>2021904002</v>
      </c>
      <c r="B3231" s="237">
        <v>20</v>
      </c>
      <c r="C3231" s="238">
        <v>219</v>
      </c>
      <c r="D3231" s="239">
        <v>4</v>
      </c>
      <c r="E3231" s="238">
        <v>2</v>
      </c>
      <c r="F3231" s="7" t="s">
        <v>511</v>
      </c>
      <c r="G3231" s="7" t="s">
        <v>2979</v>
      </c>
      <c r="H3231" s="7" t="s">
        <v>3003</v>
      </c>
      <c r="I3231" s="7" t="s">
        <v>3004</v>
      </c>
      <c r="K3231" s="52" t="str">
        <f t="shared" si="560"/>
        <v/>
      </c>
      <c r="L3231" s="81" t="str">
        <f t="shared" si="561"/>
        <v/>
      </c>
      <c r="M3231" s="53" t="str">
        <f>IF(K3231="","",COUNTIF($K$7:K3231,"ﾘｽﾄ１"))</f>
        <v/>
      </c>
      <c r="N3231" s="53" t="str">
        <f t="shared" si="562"/>
        <v/>
      </c>
      <c r="O3231" s="54" t="str">
        <f t="shared" si="563"/>
        <v/>
      </c>
      <c r="P3231" s="53" t="str">
        <f t="shared" si="554"/>
        <v/>
      </c>
      <c r="Q3231" s="52" t="str">
        <f t="shared" si="555"/>
        <v/>
      </c>
      <c r="R3231" s="55" t="str">
        <f t="shared" si="556"/>
        <v/>
      </c>
      <c r="S3231" s="52" t="str">
        <f t="shared" si="564"/>
        <v/>
      </c>
      <c r="T3231" s="81" t="str">
        <f t="shared" si="557"/>
        <v/>
      </c>
      <c r="U3231" s="53" t="str">
        <f>IF(S3231="","",COUNTIF($S$7:S3231,"該当２"))</f>
        <v/>
      </c>
      <c r="V3231" s="56" t="str">
        <f t="shared" si="558"/>
        <v/>
      </c>
      <c r="W3231" s="81" t="str">
        <f t="shared" si="559"/>
        <v/>
      </c>
      <c r="X3231" s="53" t="str">
        <f>IF(V3231="","",COUNTIF($V$7:V3231,"該当３"))</f>
        <v/>
      </c>
    </row>
    <row r="3232" spans="1:24">
      <c r="A3232" s="4">
        <v>2021904003</v>
      </c>
      <c r="B3232" s="237">
        <v>20</v>
      </c>
      <c r="C3232" s="238">
        <v>219</v>
      </c>
      <c r="D3232" s="239">
        <v>4</v>
      </c>
      <c r="E3232" s="238">
        <v>3</v>
      </c>
      <c r="F3232" s="7" t="s">
        <v>511</v>
      </c>
      <c r="G3232" s="7" t="s">
        <v>2979</v>
      </c>
      <c r="H3232" s="7" t="s">
        <v>3003</v>
      </c>
      <c r="I3232" s="7" t="s">
        <v>790</v>
      </c>
      <c r="K3232" s="52" t="str">
        <f t="shared" si="560"/>
        <v/>
      </c>
      <c r="L3232" s="81" t="str">
        <f t="shared" si="561"/>
        <v/>
      </c>
      <c r="M3232" s="53" t="str">
        <f>IF(K3232="","",COUNTIF($K$7:K3232,"ﾘｽﾄ１"))</f>
        <v/>
      </c>
      <c r="N3232" s="53" t="str">
        <f t="shared" si="562"/>
        <v/>
      </c>
      <c r="O3232" s="54" t="str">
        <f t="shared" si="563"/>
        <v/>
      </c>
      <c r="P3232" s="53" t="str">
        <f t="shared" si="554"/>
        <v/>
      </c>
      <c r="Q3232" s="52" t="str">
        <f t="shared" si="555"/>
        <v/>
      </c>
      <c r="R3232" s="55" t="str">
        <f t="shared" si="556"/>
        <v/>
      </c>
      <c r="S3232" s="52" t="str">
        <f t="shared" si="564"/>
        <v/>
      </c>
      <c r="T3232" s="81" t="str">
        <f t="shared" si="557"/>
        <v/>
      </c>
      <c r="U3232" s="53" t="str">
        <f>IF(S3232="","",COUNTIF($S$7:S3232,"該当２"))</f>
        <v/>
      </c>
      <c r="V3232" s="56" t="str">
        <f t="shared" si="558"/>
        <v/>
      </c>
      <c r="W3232" s="81" t="str">
        <f t="shared" si="559"/>
        <v/>
      </c>
      <c r="X3232" s="53" t="str">
        <f>IF(V3232="","",COUNTIF($V$7:V3232,"該当３"))</f>
        <v/>
      </c>
    </row>
    <row r="3233" spans="1:24">
      <c r="A3233" s="4">
        <v>2021904004</v>
      </c>
      <c r="B3233" s="237">
        <v>20</v>
      </c>
      <c r="C3233" s="238">
        <v>219</v>
      </c>
      <c r="D3233" s="239">
        <v>4</v>
      </c>
      <c r="E3233" s="238">
        <v>4</v>
      </c>
      <c r="F3233" s="7" t="s">
        <v>511</v>
      </c>
      <c r="G3233" s="7" t="s">
        <v>2979</v>
      </c>
      <c r="H3233" s="7" t="s">
        <v>3003</v>
      </c>
      <c r="I3233" s="7" t="s">
        <v>3005</v>
      </c>
      <c r="K3233" s="52" t="str">
        <f t="shared" si="560"/>
        <v/>
      </c>
      <c r="L3233" s="81" t="str">
        <f t="shared" si="561"/>
        <v/>
      </c>
      <c r="M3233" s="53" t="str">
        <f>IF(K3233="","",COUNTIF($K$7:K3233,"ﾘｽﾄ１"))</f>
        <v/>
      </c>
      <c r="N3233" s="53" t="str">
        <f t="shared" si="562"/>
        <v/>
      </c>
      <c r="O3233" s="54" t="str">
        <f t="shared" si="563"/>
        <v/>
      </c>
      <c r="P3233" s="53" t="str">
        <f t="shared" si="554"/>
        <v/>
      </c>
      <c r="Q3233" s="52" t="str">
        <f t="shared" si="555"/>
        <v/>
      </c>
      <c r="R3233" s="55" t="str">
        <f t="shared" si="556"/>
        <v/>
      </c>
      <c r="S3233" s="52" t="str">
        <f t="shared" si="564"/>
        <v/>
      </c>
      <c r="T3233" s="81" t="str">
        <f t="shared" si="557"/>
        <v/>
      </c>
      <c r="U3233" s="53" t="str">
        <f>IF(S3233="","",COUNTIF($S$7:S3233,"該当２"))</f>
        <v/>
      </c>
      <c r="V3233" s="56" t="str">
        <f t="shared" si="558"/>
        <v/>
      </c>
      <c r="W3233" s="81" t="str">
        <f t="shared" si="559"/>
        <v/>
      </c>
      <c r="X3233" s="53" t="str">
        <f>IF(V3233="","",COUNTIF($V$7:V3233,"該当３"))</f>
        <v/>
      </c>
    </row>
    <row r="3234" spans="1:24">
      <c r="A3234" s="4">
        <v>2021904005</v>
      </c>
      <c r="B3234" s="237">
        <v>20</v>
      </c>
      <c r="C3234" s="238">
        <v>219</v>
      </c>
      <c r="D3234" s="239">
        <v>4</v>
      </c>
      <c r="E3234" s="238">
        <v>5</v>
      </c>
      <c r="F3234" s="7" t="s">
        <v>511</v>
      </c>
      <c r="G3234" s="7" t="s">
        <v>2979</v>
      </c>
      <c r="H3234" s="7" t="s">
        <v>3003</v>
      </c>
      <c r="I3234" s="7" t="s">
        <v>342</v>
      </c>
      <c r="K3234" s="52" t="str">
        <f t="shared" si="560"/>
        <v/>
      </c>
      <c r="L3234" s="81" t="str">
        <f t="shared" si="561"/>
        <v/>
      </c>
      <c r="M3234" s="53" t="str">
        <f>IF(K3234="","",COUNTIF($K$7:K3234,"ﾘｽﾄ１"))</f>
        <v/>
      </c>
      <c r="N3234" s="53" t="str">
        <f t="shared" si="562"/>
        <v/>
      </c>
      <c r="O3234" s="54" t="str">
        <f t="shared" si="563"/>
        <v/>
      </c>
      <c r="P3234" s="53" t="str">
        <f t="shared" si="554"/>
        <v/>
      </c>
      <c r="Q3234" s="52" t="str">
        <f t="shared" si="555"/>
        <v/>
      </c>
      <c r="R3234" s="55" t="str">
        <f t="shared" si="556"/>
        <v/>
      </c>
      <c r="S3234" s="52" t="str">
        <f t="shared" si="564"/>
        <v/>
      </c>
      <c r="T3234" s="81" t="str">
        <f t="shared" si="557"/>
        <v/>
      </c>
      <c r="U3234" s="53" t="str">
        <f>IF(S3234="","",COUNTIF($S$7:S3234,"該当２"))</f>
        <v/>
      </c>
      <c r="V3234" s="56" t="str">
        <f t="shared" si="558"/>
        <v/>
      </c>
      <c r="W3234" s="81" t="str">
        <f t="shared" si="559"/>
        <v/>
      </c>
      <c r="X3234" s="53" t="str">
        <f>IF(V3234="","",COUNTIF($V$7:V3234,"該当３"))</f>
        <v/>
      </c>
    </row>
    <row r="3235" spans="1:24">
      <c r="A3235" s="4">
        <v>2021904006</v>
      </c>
      <c r="B3235" s="237">
        <v>20</v>
      </c>
      <c r="C3235" s="238">
        <v>219</v>
      </c>
      <c r="D3235" s="239">
        <v>4</v>
      </c>
      <c r="E3235" s="238">
        <v>6</v>
      </c>
      <c r="F3235" s="7" t="s">
        <v>511</v>
      </c>
      <c r="G3235" s="7" t="s">
        <v>2979</v>
      </c>
      <c r="H3235" s="7" t="s">
        <v>3003</v>
      </c>
      <c r="I3235" s="7" t="s">
        <v>3006</v>
      </c>
      <c r="K3235" s="52" t="str">
        <f t="shared" si="560"/>
        <v/>
      </c>
      <c r="L3235" s="81" t="str">
        <f t="shared" si="561"/>
        <v/>
      </c>
      <c r="M3235" s="53" t="str">
        <f>IF(K3235="","",COUNTIF($K$7:K3235,"ﾘｽﾄ１"))</f>
        <v/>
      </c>
      <c r="N3235" s="53" t="str">
        <f t="shared" si="562"/>
        <v/>
      </c>
      <c r="O3235" s="54" t="str">
        <f t="shared" si="563"/>
        <v/>
      </c>
      <c r="P3235" s="53" t="str">
        <f t="shared" si="554"/>
        <v/>
      </c>
      <c r="Q3235" s="52" t="str">
        <f t="shared" si="555"/>
        <v/>
      </c>
      <c r="R3235" s="55" t="str">
        <f t="shared" si="556"/>
        <v/>
      </c>
      <c r="S3235" s="52" t="str">
        <f t="shared" si="564"/>
        <v/>
      </c>
      <c r="T3235" s="81" t="str">
        <f t="shared" si="557"/>
        <v/>
      </c>
      <c r="U3235" s="53" t="str">
        <f>IF(S3235="","",COUNTIF($S$7:S3235,"該当２"))</f>
        <v/>
      </c>
      <c r="V3235" s="56" t="str">
        <f t="shared" si="558"/>
        <v/>
      </c>
      <c r="W3235" s="81" t="str">
        <f t="shared" si="559"/>
        <v/>
      </c>
      <c r="X3235" s="53" t="str">
        <f>IF(V3235="","",COUNTIF($V$7:V3235,"該当３"))</f>
        <v/>
      </c>
    </row>
    <row r="3236" spans="1:24">
      <c r="A3236" s="4">
        <v>2021904007</v>
      </c>
      <c r="B3236" s="237">
        <v>20</v>
      </c>
      <c r="C3236" s="238">
        <v>219</v>
      </c>
      <c r="D3236" s="239">
        <v>4</v>
      </c>
      <c r="E3236" s="238">
        <v>7</v>
      </c>
      <c r="F3236" s="7" t="s">
        <v>511</v>
      </c>
      <c r="G3236" s="7" t="s">
        <v>2979</v>
      </c>
      <c r="H3236" s="7" t="s">
        <v>3003</v>
      </c>
      <c r="I3236" s="7" t="s">
        <v>3007</v>
      </c>
      <c r="K3236" s="52" t="str">
        <f t="shared" si="560"/>
        <v/>
      </c>
      <c r="L3236" s="81" t="str">
        <f t="shared" si="561"/>
        <v/>
      </c>
      <c r="M3236" s="53" t="str">
        <f>IF(K3236="","",COUNTIF($K$7:K3236,"ﾘｽﾄ１"))</f>
        <v/>
      </c>
      <c r="N3236" s="53" t="str">
        <f t="shared" si="562"/>
        <v/>
      </c>
      <c r="O3236" s="54" t="str">
        <f t="shared" si="563"/>
        <v/>
      </c>
      <c r="P3236" s="53" t="str">
        <f t="shared" si="554"/>
        <v/>
      </c>
      <c r="Q3236" s="52" t="str">
        <f t="shared" si="555"/>
        <v/>
      </c>
      <c r="R3236" s="55" t="str">
        <f t="shared" si="556"/>
        <v/>
      </c>
      <c r="S3236" s="52" t="str">
        <f t="shared" si="564"/>
        <v/>
      </c>
      <c r="T3236" s="81" t="str">
        <f t="shared" si="557"/>
        <v/>
      </c>
      <c r="U3236" s="53" t="str">
        <f>IF(S3236="","",COUNTIF($S$7:S3236,"該当２"))</f>
        <v/>
      </c>
      <c r="V3236" s="56" t="str">
        <f t="shared" si="558"/>
        <v/>
      </c>
      <c r="W3236" s="81" t="str">
        <f t="shared" si="559"/>
        <v/>
      </c>
      <c r="X3236" s="53" t="str">
        <f>IF(V3236="","",COUNTIF($V$7:V3236,"該当３"))</f>
        <v/>
      </c>
    </row>
    <row r="3237" spans="1:24">
      <c r="A3237" s="4">
        <v>2021904008</v>
      </c>
      <c r="B3237" s="237">
        <v>20</v>
      </c>
      <c r="C3237" s="238">
        <v>219</v>
      </c>
      <c r="D3237" s="239">
        <v>4</v>
      </c>
      <c r="E3237" s="238">
        <v>8</v>
      </c>
      <c r="F3237" s="7" t="s">
        <v>511</v>
      </c>
      <c r="G3237" s="7" t="s">
        <v>2979</v>
      </c>
      <c r="H3237" s="7" t="s">
        <v>3003</v>
      </c>
      <c r="I3237" s="7" t="s">
        <v>3008</v>
      </c>
      <c r="K3237" s="52" t="str">
        <f t="shared" si="560"/>
        <v/>
      </c>
      <c r="L3237" s="81" t="str">
        <f t="shared" si="561"/>
        <v/>
      </c>
      <c r="M3237" s="53" t="str">
        <f>IF(K3237="","",COUNTIF($K$7:K3237,"ﾘｽﾄ１"))</f>
        <v/>
      </c>
      <c r="N3237" s="53" t="str">
        <f t="shared" si="562"/>
        <v/>
      </c>
      <c r="O3237" s="54" t="str">
        <f t="shared" si="563"/>
        <v/>
      </c>
      <c r="P3237" s="53" t="str">
        <f t="shared" si="554"/>
        <v/>
      </c>
      <c r="Q3237" s="52" t="str">
        <f t="shared" si="555"/>
        <v/>
      </c>
      <c r="R3237" s="55" t="str">
        <f t="shared" si="556"/>
        <v/>
      </c>
      <c r="S3237" s="52" t="str">
        <f t="shared" si="564"/>
        <v/>
      </c>
      <c r="T3237" s="81" t="str">
        <f t="shared" si="557"/>
        <v/>
      </c>
      <c r="U3237" s="53" t="str">
        <f>IF(S3237="","",COUNTIF($S$7:S3237,"該当２"))</f>
        <v/>
      </c>
      <c r="V3237" s="56" t="str">
        <f t="shared" si="558"/>
        <v/>
      </c>
      <c r="W3237" s="81" t="str">
        <f t="shared" si="559"/>
        <v/>
      </c>
      <c r="X3237" s="53" t="str">
        <f>IF(V3237="","",COUNTIF($V$7:V3237,"該当３"))</f>
        <v/>
      </c>
    </row>
    <row r="3238" spans="1:24">
      <c r="A3238" s="4">
        <v>2021905000</v>
      </c>
      <c r="B3238" s="237">
        <v>20</v>
      </c>
      <c r="C3238" s="238">
        <v>219</v>
      </c>
      <c r="D3238" s="239">
        <v>5</v>
      </c>
      <c r="E3238" s="238">
        <v>0</v>
      </c>
      <c r="F3238" s="7" t="s">
        <v>511</v>
      </c>
      <c r="G3238" s="7" t="s">
        <v>2979</v>
      </c>
      <c r="H3238" s="7" t="s">
        <v>3009</v>
      </c>
      <c r="K3238" s="52" t="str">
        <f t="shared" si="560"/>
        <v/>
      </c>
      <c r="L3238" s="81" t="str">
        <f t="shared" si="561"/>
        <v/>
      </c>
      <c r="M3238" s="53" t="str">
        <f>IF(K3238="","",COUNTIF($K$7:K3238,"ﾘｽﾄ１"))</f>
        <v/>
      </c>
      <c r="N3238" s="53" t="str">
        <f t="shared" si="562"/>
        <v/>
      </c>
      <c r="O3238" s="54" t="str">
        <f t="shared" si="563"/>
        <v/>
      </c>
      <c r="P3238" s="53" t="str">
        <f t="shared" si="554"/>
        <v/>
      </c>
      <c r="Q3238" s="52" t="str">
        <f t="shared" si="555"/>
        <v/>
      </c>
      <c r="R3238" s="55" t="str">
        <f t="shared" si="556"/>
        <v/>
      </c>
      <c r="S3238" s="52" t="str">
        <f t="shared" si="564"/>
        <v/>
      </c>
      <c r="T3238" s="81" t="str">
        <f t="shared" si="557"/>
        <v/>
      </c>
      <c r="U3238" s="53" t="str">
        <f>IF(S3238="","",COUNTIF($S$7:S3238,"該当２"))</f>
        <v/>
      </c>
      <c r="V3238" s="56" t="str">
        <f t="shared" si="558"/>
        <v/>
      </c>
      <c r="W3238" s="81" t="str">
        <f t="shared" si="559"/>
        <v/>
      </c>
      <c r="X3238" s="53" t="str">
        <f>IF(V3238="","",COUNTIF($V$7:V3238,"該当３"))</f>
        <v/>
      </c>
    </row>
    <row r="3239" spans="1:24">
      <c r="A3239" s="4">
        <v>2021905001</v>
      </c>
      <c r="B3239" s="237">
        <v>20</v>
      </c>
      <c r="C3239" s="238">
        <v>219</v>
      </c>
      <c r="D3239" s="239">
        <v>5</v>
      </c>
      <c r="E3239" s="238">
        <v>1</v>
      </c>
      <c r="F3239" s="7" t="s">
        <v>511</v>
      </c>
      <c r="G3239" s="7" t="s">
        <v>2979</v>
      </c>
      <c r="H3239" s="7" t="s">
        <v>3009</v>
      </c>
      <c r="I3239" s="7" t="s">
        <v>3010</v>
      </c>
      <c r="K3239" s="52" t="str">
        <f t="shared" si="560"/>
        <v/>
      </c>
      <c r="L3239" s="81" t="str">
        <f t="shared" si="561"/>
        <v/>
      </c>
      <c r="M3239" s="53" t="str">
        <f>IF(K3239="","",COUNTIF($K$7:K3239,"ﾘｽﾄ１"))</f>
        <v/>
      </c>
      <c r="N3239" s="53" t="str">
        <f t="shared" si="562"/>
        <v/>
      </c>
      <c r="O3239" s="54" t="str">
        <f t="shared" si="563"/>
        <v/>
      </c>
      <c r="P3239" s="53" t="str">
        <f t="shared" si="554"/>
        <v/>
      </c>
      <c r="Q3239" s="52" t="str">
        <f t="shared" si="555"/>
        <v/>
      </c>
      <c r="R3239" s="55" t="str">
        <f t="shared" si="556"/>
        <v/>
      </c>
      <c r="S3239" s="52" t="str">
        <f t="shared" si="564"/>
        <v/>
      </c>
      <c r="T3239" s="81" t="str">
        <f t="shared" si="557"/>
        <v/>
      </c>
      <c r="U3239" s="53" t="str">
        <f>IF(S3239="","",COUNTIF($S$7:S3239,"該当２"))</f>
        <v/>
      </c>
      <c r="V3239" s="56" t="str">
        <f t="shared" si="558"/>
        <v/>
      </c>
      <c r="W3239" s="81" t="str">
        <f t="shared" si="559"/>
        <v/>
      </c>
      <c r="X3239" s="53" t="str">
        <f>IF(V3239="","",COUNTIF($V$7:V3239,"該当３"))</f>
        <v/>
      </c>
    </row>
    <row r="3240" spans="1:24">
      <c r="A3240" s="4">
        <v>2021905002</v>
      </c>
      <c r="B3240" s="237">
        <v>20</v>
      </c>
      <c r="C3240" s="238">
        <v>219</v>
      </c>
      <c r="D3240" s="239">
        <v>5</v>
      </c>
      <c r="E3240" s="238">
        <v>2</v>
      </c>
      <c r="F3240" s="7" t="s">
        <v>511</v>
      </c>
      <c r="G3240" s="7" t="s">
        <v>2979</v>
      </c>
      <c r="H3240" s="7" t="s">
        <v>3009</v>
      </c>
      <c r="I3240" s="7" t="s">
        <v>3011</v>
      </c>
      <c r="K3240" s="52" t="str">
        <f t="shared" si="560"/>
        <v/>
      </c>
      <c r="L3240" s="81" t="str">
        <f t="shared" si="561"/>
        <v/>
      </c>
      <c r="M3240" s="53" t="str">
        <f>IF(K3240="","",COUNTIF($K$7:K3240,"ﾘｽﾄ１"))</f>
        <v/>
      </c>
      <c r="N3240" s="53" t="str">
        <f t="shared" si="562"/>
        <v/>
      </c>
      <c r="O3240" s="54" t="str">
        <f t="shared" si="563"/>
        <v/>
      </c>
      <c r="P3240" s="53" t="str">
        <f t="shared" si="554"/>
        <v/>
      </c>
      <c r="Q3240" s="52" t="str">
        <f t="shared" si="555"/>
        <v/>
      </c>
      <c r="R3240" s="55" t="str">
        <f t="shared" si="556"/>
        <v/>
      </c>
      <c r="S3240" s="52" t="str">
        <f t="shared" si="564"/>
        <v/>
      </c>
      <c r="T3240" s="81" t="str">
        <f t="shared" si="557"/>
        <v/>
      </c>
      <c r="U3240" s="53" t="str">
        <f>IF(S3240="","",COUNTIF($S$7:S3240,"該当２"))</f>
        <v/>
      </c>
      <c r="V3240" s="56" t="str">
        <f t="shared" si="558"/>
        <v/>
      </c>
      <c r="W3240" s="81" t="str">
        <f t="shared" si="559"/>
        <v/>
      </c>
      <c r="X3240" s="53" t="str">
        <f>IF(V3240="","",COUNTIF($V$7:V3240,"該当３"))</f>
        <v/>
      </c>
    </row>
    <row r="3241" spans="1:24">
      <c r="A3241" s="4">
        <v>2021905003</v>
      </c>
      <c r="B3241" s="237">
        <v>20</v>
      </c>
      <c r="C3241" s="238">
        <v>219</v>
      </c>
      <c r="D3241" s="239">
        <v>5</v>
      </c>
      <c r="E3241" s="238">
        <v>3</v>
      </c>
      <c r="F3241" s="7" t="s">
        <v>511</v>
      </c>
      <c r="G3241" s="7" t="s">
        <v>2979</v>
      </c>
      <c r="H3241" s="7" t="s">
        <v>3009</v>
      </c>
      <c r="I3241" s="7" t="s">
        <v>3012</v>
      </c>
      <c r="K3241" s="52" t="str">
        <f t="shared" si="560"/>
        <v/>
      </c>
      <c r="L3241" s="81" t="str">
        <f t="shared" si="561"/>
        <v/>
      </c>
      <c r="M3241" s="53" t="str">
        <f>IF(K3241="","",COUNTIF($K$7:K3241,"ﾘｽﾄ１"))</f>
        <v/>
      </c>
      <c r="N3241" s="53" t="str">
        <f t="shared" si="562"/>
        <v/>
      </c>
      <c r="O3241" s="54" t="str">
        <f t="shared" si="563"/>
        <v/>
      </c>
      <c r="P3241" s="53" t="str">
        <f t="shared" si="554"/>
        <v/>
      </c>
      <c r="Q3241" s="52" t="str">
        <f t="shared" si="555"/>
        <v/>
      </c>
      <c r="R3241" s="55" t="str">
        <f t="shared" si="556"/>
        <v/>
      </c>
      <c r="S3241" s="52" t="str">
        <f t="shared" si="564"/>
        <v/>
      </c>
      <c r="T3241" s="81" t="str">
        <f t="shared" si="557"/>
        <v/>
      </c>
      <c r="U3241" s="53" t="str">
        <f>IF(S3241="","",COUNTIF($S$7:S3241,"該当２"))</f>
        <v/>
      </c>
      <c r="V3241" s="56" t="str">
        <f t="shared" si="558"/>
        <v/>
      </c>
      <c r="W3241" s="81" t="str">
        <f t="shared" si="559"/>
        <v/>
      </c>
      <c r="X3241" s="53" t="str">
        <f>IF(V3241="","",COUNTIF($V$7:V3241,"該当３"))</f>
        <v/>
      </c>
    </row>
    <row r="3242" spans="1:24">
      <c r="A3242" s="4">
        <v>2021905004</v>
      </c>
      <c r="B3242" s="237">
        <v>20</v>
      </c>
      <c r="C3242" s="238">
        <v>219</v>
      </c>
      <c r="D3242" s="239">
        <v>5</v>
      </c>
      <c r="E3242" s="238">
        <v>4</v>
      </c>
      <c r="F3242" s="7" t="s">
        <v>511</v>
      </c>
      <c r="G3242" s="7" t="s">
        <v>2979</v>
      </c>
      <c r="H3242" s="7" t="s">
        <v>3009</v>
      </c>
      <c r="I3242" s="7" t="s">
        <v>433</v>
      </c>
      <c r="K3242" s="52" t="str">
        <f t="shared" si="560"/>
        <v/>
      </c>
      <c r="L3242" s="81" t="str">
        <f t="shared" si="561"/>
        <v/>
      </c>
      <c r="M3242" s="53" t="str">
        <f>IF(K3242="","",COUNTIF($K$7:K3242,"ﾘｽﾄ１"))</f>
        <v/>
      </c>
      <c r="N3242" s="53" t="str">
        <f t="shared" si="562"/>
        <v/>
      </c>
      <c r="O3242" s="54" t="str">
        <f t="shared" si="563"/>
        <v/>
      </c>
      <c r="P3242" s="53" t="str">
        <f t="shared" si="554"/>
        <v/>
      </c>
      <c r="Q3242" s="52" t="str">
        <f t="shared" si="555"/>
        <v/>
      </c>
      <c r="R3242" s="55" t="str">
        <f t="shared" si="556"/>
        <v/>
      </c>
      <c r="S3242" s="52" t="str">
        <f t="shared" si="564"/>
        <v/>
      </c>
      <c r="T3242" s="81" t="str">
        <f t="shared" si="557"/>
        <v/>
      </c>
      <c r="U3242" s="53" t="str">
        <f>IF(S3242="","",COUNTIF($S$7:S3242,"該当２"))</f>
        <v/>
      </c>
      <c r="V3242" s="56" t="str">
        <f t="shared" si="558"/>
        <v/>
      </c>
      <c r="W3242" s="81" t="str">
        <f t="shared" si="559"/>
        <v/>
      </c>
      <c r="X3242" s="53" t="str">
        <f>IF(V3242="","",COUNTIF($V$7:V3242,"該当３"))</f>
        <v/>
      </c>
    </row>
    <row r="3243" spans="1:24">
      <c r="A3243" s="4">
        <v>2021905005</v>
      </c>
      <c r="B3243" s="237">
        <v>20</v>
      </c>
      <c r="C3243" s="238">
        <v>219</v>
      </c>
      <c r="D3243" s="239">
        <v>5</v>
      </c>
      <c r="E3243" s="238">
        <v>5</v>
      </c>
      <c r="F3243" s="7" t="s">
        <v>511</v>
      </c>
      <c r="G3243" s="7" t="s">
        <v>2979</v>
      </c>
      <c r="H3243" s="7" t="s">
        <v>3009</v>
      </c>
      <c r="I3243" s="7" t="s">
        <v>3013</v>
      </c>
      <c r="K3243" s="52" t="str">
        <f t="shared" si="560"/>
        <v/>
      </c>
      <c r="L3243" s="81" t="str">
        <f t="shared" si="561"/>
        <v/>
      </c>
      <c r="M3243" s="53" t="str">
        <f>IF(K3243="","",COUNTIF($K$7:K3243,"ﾘｽﾄ１"))</f>
        <v/>
      </c>
      <c r="N3243" s="53" t="str">
        <f t="shared" si="562"/>
        <v/>
      </c>
      <c r="O3243" s="54" t="str">
        <f t="shared" si="563"/>
        <v/>
      </c>
      <c r="P3243" s="53" t="str">
        <f t="shared" si="554"/>
        <v/>
      </c>
      <c r="Q3243" s="52" t="str">
        <f t="shared" si="555"/>
        <v/>
      </c>
      <c r="R3243" s="55" t="str">
        <f t="shared" si="556"/>
        <v/>
      </c>
      <c r="S3243" s="52" t="str">
        <f t="shared" si="564"/>
        <v/>
      </c>
      <c r="T3243" s="81" t="str">
        <f t="shared" si="557"/>
        <v/>
      </c>
      <c r="U3243" s="53" t="str">
        <f>IF(S3243="","",COUNTIF($S$7:S3243,"該当２"))</f>
        <v/>
      </c>
      <c r="V3243" s="56" t="str">
        <f t="shared" si="558"/>
        <v/>
      </c>
      <c r="W3243" s="81" t="str">
        <f t="shared" si="559"/>
        <v/>
      </c>
      <c r="X3243" s="53" t="str">
        <f>IF(V3243="","",COUNTIF($V$7:V3243,"該当３"))</f>
        <v/>
      </c>
    </row>
    <row r="3244" spans="1:24">
      <c r="A3244" s="4">
        <v>2021905006</v>
      </c>
      <c r="B3244" s="237">
        <v>20</v>
      </c>
      <c r="C3244" s="238">
        <v>219</v>
      </c>
      <c r="D3244" s="239">
        <v>5</v>
      </c>
      <c r="E3244" s="238">
        <v>6</v>
      </c>
      <c r="F3244" s="7" t="s">
        <v>511</v>
      </c>
      <c r="G3244" s="7" t="s">
        <v>2979</v>
      </c>
      <c r="H3244" s="7" t="s">
        <v>3009</v>
      </c>
      <c r="I3244" s="7" t="s">
        <v>3014</v>
      </c>
      <c r="K3244" s="52" t="str">
        <f t="shared" si="560"/>
        <v/>
      </c>
      <c r="L3244" s="81" t="str">
        <f t="shared" si="561"/>
        <v/>
      </c>
      <c r="M3244" s="53" t="str">
        <f>IF(K3244="","",COUNTIF($K$7:K3244,"ﾘｽﾄ１"))</f>
        <v/>
      </c>
      <c r="N3244" s="53" t="str">
        <f t="shared" si="562"/>
        <v/>
      </c>
      <c r="O3244" s="54" t="str">
        <f t="shared" si="563"/>
        <v/>
      </c>
      <c r="P3244" s="53" t="str">
        <f t="shared" si="554"/>
        <v/>
      </c>
      <c r="Q3244" s="52" t="str">
        <f t="shared" si="555"/>
        <v/>
      </c>
      <c r="R3244" s="55" t="str">
        <f t="shared" si="556"/>
        <v/>
      </c>
      <c r="S3244" s="52" t="str">
        <f t="shared" si="564"/>
        <v/>
      </c>
      <c r="T3244" s="81" t="str">
        <f t="shared" si="557"/>
        <v/>
      </c>
      <c r="U3244" s="53" t="str">
        <f>IF(S3244="","",COUNTIF($S$7:S3244,"該当２"))</f>
        <v/>
      </c>
      <c r="V3244" s="56" t="str">
        <f t="shared" si="558"/>
        <v/>
      </c>
      <c r="W3244" s="81" t="str">
        <f t="shared" si="559"/>
        <v/>
      </c>
      <c r="X3244" s="53" t="str">
        <f>IF(V3244="","",COUNTIF($V$7:V3244,"該当３"))</f>
        <v/>
      </c>
    </row>
    <row r="3245" spans="1:24">
      <c r="A3245" s="4">
        <v>2021905007</v>
      </c>
      <c r="B3245" s="237">
        <v>20</v>
      </c>
      <c r="C3245" s="238">
        <v>219</v>
      </c>
      <c r="D3245" s="239">
        <v>5</v>
      </c>
      <c r="E3245" s="238">
        <v>7</v>
      </c>
      <c r="F3245" s="7" t="s">
        <v>511</v>
      </c>
      <c r="G3245" s="7" t="s">
        <v>2979</v>
      </c>
      <c r="H3245" s="7" t="s">
        <v>3009</v>
      </c>
      <c r="I3245" s="7" t="s">
        <v>3015</v>
      </c>
      <c r="K3245" s="52" t="str">
        <f t="shared" si="560"/>
        <v/>
      </c>
      <c r="L3245" s="81" t="str">
        <f t="shared" si="561"/>
        <v/>
      </c>
      <c r="M3245" s="53" t="str">
        <f>IF(K3245="","",COUNTIF($K$7:K3245,"ﾘｽﾄ１"))</f>
        <v/>
      </c>
      <c r="N3245" s="53" t="str">
        <f t="shared" si="562"/>
        <v/>
      </c>
      <c r="O3245" s="54" t="str">
        <f t="shared" si="563"/>
        <v/>
      </c>
      <c r="P3245" s="53" t="str">
        <f t="shared" si="554"/>
        <v/>
      </c>
      <c r="Q3245" s="52" t="str">
        <f t="shared" si="555"/>
        <v/>
      </c>
      <c r="R3245" s="55" t="str">
        <f t="shared" si="556"/>
        <v/>
      </c>
      <c r="S3245" s="52" t="str">
        <f t="shared" si="564"/>
        <v/>
      </c>
      <c r="T3245" s="81" t="str">
        <f t="shared" si="557"/>
        <v/>
      </c>
      <c r="U3245" s="53" t="str">
        <f>IF(S3245="","",COUNTIF($S$7:S3245,"該当２"))</f>
        <v/>
      </c>
      <c r="V3245" s="56" t="str">
        <f t="shared" si="558"/>
        <v/>
      </c>
      <c r="W3245" s="81" t="str">
        <f t="shared" si="559"/>
        <v/>
      </c>
      <c r="X3245" s="53" t="str">
        <f>IF(V3245="","",COUNTIF($V$7:V3245,"該当３"))</f>
        <v/>
      </c>
    </row>
    <row r="3246" spans="1:24">
      <c r="A3246" s="4">
        <v>2021905008</v>
      </c>
      <c r="B3246" s="237">
        <v>20</v>
      </c>
      <c r="C3246" s="238">
        <v>219</v>
      </c>
      <c r="D3246" s="239">
        <v>5</v>
      </c>
      <c r="E3246" s="238">
        <v>8</v>
      </c>
      <c r="F3246" s="7" t="s">
        <v>511</v>
      </c>
      <c r="G3246" s="7" t="s">
        <v>2979</v>
      </c>
      <c r="H3246" s="7" t="s">
        <v>3009</v>
      </c>
      <c r="I3246" s="7" t="s">
        <v>3016</v>
      </c>
      <c r="K3246" s="52" t="str">
        <f t="shared" si="560"/>
        <v/>
      </c>
      <c r="L3246" s="81" t="str">
        <f t="shared" si="561"/>
        <v/>
      </c>
      <c r="M3246" s="53" t="str">
        <f>IF(K3246="","",COUNTIF($K$7:K3246,"ﾘｽﾄ１"))</f>
        <v/>
      </c>
      <c r="N3246" s="53" t="str">
        <f t="shared" si="562"/>
        <v/>
      </c>
      <c r="O3246" s="54" t="str">
        <f t="shared" si="563"/>
        <v/>
      </c>
      <c r="P3246" s="53" t="str">
        <f t="shared" si="554"/>
        <v/>
      </c>
      <c r="Q3246" s="52" t="str">
        <f t="shared" si="555"/>
        <v/>
      </c>
      <c r="R3246" s="55" t="str">
        <f t="shared" si="556"/>
        <v/>
      </c>
      <c r="S3246" s="52" t="str">
        <f t="shared" si="564"/>
        <v/>
      </c>
      <c r="T3246" s="81" t="str">
        <f t="shared" si="557"/>
        <v/>
      </c>
      <c r="U3246" s="53" t="str">
        <f>IF(S3246="","",COUNTIF($S$7:S3246,"該当２"))</f>
        <v/>
      </c>
      <c r="V3246" s="56" t="str">
        <f t="shared" si="558"/>
        <v/>
      </c>
      <c r="W3246" s="81" t="str">
        <f t="shared" si="559"/>
        <v/>
      </c>
      <c r="X3246" s="53" t="str">
        <f>IF(V3246="","",COUNTIF($V$7:V3246,"該当３"))</f>
        <v/>
      </c>
    </row>
    <row r="3247" spans="1:24">
      <c r="A3247" s="4">
        <v>2021905009</v>
      </c>
      <c r="B3247" s="237">
        <v>20</v>
      </c>
      <c r="C3247" s="238">
        <v>219</v>
      </c>
      <c r="D3247" s="239">
        <v>5</v>
      </c>
      <c r="E3247" s="238">
        <v>9</v>
      </c>
      <c r="F3247" s="7" t="s">
        <v>511</v>
      </c>
      <c r="G3247" s="7" t="s">
        <v>2979</v>
      </c>
      <c r="H3247" s="7" t="s">
        <v>3009</v>
      </c>
      <c r="I3247" s="7" t="s">
        <v>3017</v>
      </c>
      <c r="K3247" s="52" t="str">
        <f t="shared" si="560"/>
        <v/>
      </c>
      <c r="L3247" s="81" t="str">
        <f t="shared" si="561"/>
        <v/>
      </c>
      <c r="M3247" s="53" t="str">
        <f>IF(K3247="","",COUNTIF($K$7:K3247,"ﾘｽﾄ１"))</f>
        <v/>
      </c>
      <c r="N3247" s="53" t="str">
        <f t="shared" si="562"/>
        <v/>
      </c>
      <c r="O3247" s="54" t="str">
        <f t="shared" si="563"/>
        <v/>
      </c>
      <c r="P3247" s="53" t="str">
        <f t="shared" si="554"/>
        <v/>
      </c>
      <c r="Q3247" s="52" t="str">
        <f t="shared" si="555"/>
        <v/>
      </c>
      <c r="R3247" s="55" t="str">
        <f t="shared" si="556"/>
        <v/>
      </c>
      <c r="S3247" s="52" t="str">
        <f t="shared" si="564"/>
        <v/>
      </c>
      <c r="T3247" s="81" t="str">
        <f t="shared" si="557"/>
        <v/>
      </c>
      <c r="U3247" s="53" t="str">
        <f>IF(S3247="","",COUNTIF($S$7:S3247,"該当２"))</f>
        <v/>
      </c>
      <c r="V3247" s="56" t="str">
        <f t="shared" si="558"/>
        <v/>
      </c>
      <c r="W3247" s="81" t="str">
        <f t="shared" si="559"/>
        <v/>
      </c>
      <c r="X3247" s="53" t="str">
        <f>IF(V3247="","",COUNTIF($V$7:V3247,"該当３"))</f>
        <v/>
      </c>
    </row>
    <row r="3248" spans="1:24">
      <c r="A3248" s="4">
        <v>2021905010</v>
      </c>
      <c r="B3248" s="237">
        <v>20</v>
      </c>
      <c r="C3248" s="238">
        <v>219</v>
      </c>
      <c r="D3248" s="239">
        <v>5</v>
      </c>
      <c r="E3248" s="238">
        <v>10</v>
      </c>
      <c r="F3248" s="7" t="s">
        <v>511</v>
      </c>
      <c r="G3248" s="7" t="s">
        <v>2979</v>
      </c>
      <c r="H3248" s="7" t="s">
        <v>3009</v>
      </c>
      <c r="I3248" s="7" t="s">
        <v>3018</v>
      </c>
      <c r="K3248" s="52" t="str">
        <f t="shared" si="560"/>
        <v/>
      </c>
      <c r="L3248" s="81" t="str">
        <f t="shared" si="561"/>
        <v/>
      </c>
      <c r="M3248" s="53" t="str">
        <f>IF(K3248="","",COUNTIF($K$7:K3248,"ﾘｽﾄ１"))</f>
        <v/>
      </c>
      <c r="N3248" s="53" t="str">
        <f t="shared" si="562"/>
        <v/>
      </c>
      <c r="O3248" s="54" t="str">
        <f t="shared" si="563"/>
        <v/>
      </c>
      <c r="P3248" s="53" t="str">
        <f t="shared" si="554"/>
        <v/>
      </c>
      <c r="Q3248" s="52" t="str">
        <f t="shared" si="555"/>
        <v/>
      </c>
      <c r="R3248" s="55" t="str">
        <f t="shared" si="556"/>
        <v/>
      </c>
      <c r="S3248" s="52" t="str">
        <f t="shared" si="564"/>
        <v/>
      </c>
      <c r="T3248" s="81" t="str">
        <f t="shared" si="557"/>
        <v/>
      </c>
      <c r="U3248" s="53" t="str">
        <f>IF(S3248="","",COUNTIF($S$7:S3248,"該当２"))</f>
        <v/>
      </c>
      <c r="V3248" s="56" t="str">
        <f t="shared" si="558"/>
        <v/>
      </c>
      <c r="W3248" s="81" t="str">
        <f t="shared" si="559"/>
        <v/>
      </c>
      <c r="X3248" s="53" t="str">
        <f>IF(V3248="","",COUNTIF($V$7:V3248,"該当３"))</f>
        <v/>
      </c>
    </row>
    <row r="3249" spans="1:24">
      <c r="A3249" s="4">
        <v>2021905011</v>
      </c>
      <c r="B3249" s="237">
        <v>20</v>
      </c>
      <c r="C3249" s="238">
        <v>219</v>
      </c>
      <c r="D3249" s="239">
        <v>5</v>
      </c>
      <c r="E3249" s="238">
        <v>11</v>
      </c>
      <c r="F3249" s="7" t="s">
        <v>511</v>
      </c>
      <c r="G3249" s="7" t="s">
        <v>2979</v>
      </c>
      <c r="H3249" s="7" t="s">
        <v>3009</v>
      </c>
      <c r="I3249" s="7" t="s">
        <v>3019</v>
      </c>
      <c r="K3249" s="52" t="str">
        <f t="shared" si="560"/>
        <v/>
      </c>
      <c r="L3249" s="81" t="str">
        <f t="shared" si="561"/>
        <v/>
      </c>
      <c r="M3249" s="53" t="str">
        <f>IF(K3249="","",COUNTIF($K$7:K3249,"ﾘｽﾄ１"))</f>
        <v/>
      </c>
      <c r="N3249" s="53" t="str">
        <f t="shared" si="562"/>
        <v/>
      </c>
      <c r="O3249" s="54" t="str">
        <f t="shared" si="563"/>
        <v/>
      </c>
      <c r="P3249" s="53" t="str">
        <f t="shared" si="554"/>
        <v/>
      </c>
      <c r="Q3249" s="52" t="str">
        <f t="shared" si="555"/>
        <v/>
      </c>
      <c r="R3249" s="55" t="str">
        <f t="shared" si="556"/>
        <v/>
      </c>
      <c r="S3249" s="52" t="str">
        <f t="shared" si="564"/>
        <v/>
      </c>
      <c r="T3249" s="81" t="str">
        <f t="shared" si="557"/>
        <v/>
      </c>
      <c r="U3249" s="53" t="str">
        <f>IF(S3249="","",COUNTIF($S$7:S3249,"該当２"))</f>
        <v/>
      </c>
      <c r="V3249" s="56" t="str">
        <f t="shared" si="558"/>
        <v/>
      </c>
      <c r="W3249" s="81" t="str">
        <f t="shared" si="559"/>
        <v/>
      </c>
      <c r="X3249" s="53" t="str">
        <f>IF(V3249="","",COUNTIF($V$7:V3249,"該当３"))</f>
        <v/>
      </c>
    </row>
    <row r="3250" spans="1:24">
      <c r="A3250" s="4">
        <v>2021905012</v>
      </c>
      <c r="B3250" s="237">
        <v>20</v>
      </c>
      <c r="C3250" s="238">
        <v>219</v>
      </c>
      <c r="D3250" s="239">
        <v>5</v>
      </c>
      <c r="E3250" s="238">
        <v>12</v>
      </c>
      <c r="F3250" s="7" t="s">
        <v>511</v>
      </c>
      <c r="G3250" s="7" t="s">
        <v>2979</v>
      </c>
      <c r="H3250" s="7" t="s">
        <v>3009</v>
      </c>
      <c r="I3250" s="7" t="s">
        <v>3020</v>
      </c>
      <c r="K3250" s="52" t="str">
        <f t="shared" si="560"/>
        <v/>
      </c>
      <c r="L3250" s="81" t="str">
        <f t="shared" si="561"/>
        <v/>
      </c>
      <c r="M3250" s="53" t="str">
        <f>IF(K3250="","",COUNTIF($K$7:K3250,"ﾘｽﾄ１"))</f>
        <v/>
      </c>
      <c r="N3250" s="53" t="str">
        <f t="shared" si="562"/>
        <v/>
      </c>
      <c r="O3250" s="54" t="str">
        <f t="shared" si="563"/>
        <v/>
      </c>
      <c r="P3250" s="53" t="str">
        <f t="shared" si="554"/>
        <v/>
      </c>
      <c r="Q3250" s="52" t="str">
        <f t="shared" si="555"/>
        <v/>
      </c>
      <c r="R3250" s="55" t="str">
        <f t="shared" si="556"/>
        <v/>
      </c>
      <c r="S3250" s="52" t="str">
        <f t="shared" si="564"/>
        <v/>
      </c>
      <c r="T3250" s="81" t="str">
        <f t="shared" si="557"/>
        <v/>
      </c>
      <c r="U3250" s="53" t="str">
        <f>IF(S3250="","",COUNTIF($S$7:S3250,"該当２"))</f>
        <v/>
      </c>
      <c r="V3250" s="56" t="str">
        <f t="shared" si="558"/>
        <v/>
      </c>
      <c r="W3250" s="81" t="str">
        <f t="shared" si="559"/>
        <v/>
      </c>
      <c r="X3250" s="53" t="str">
        <f>IF(V3250="","",COUNTIF($V$7:V3250,"該当３"))</f>
        <v/>
      </c>
    </row>
    <row r="3251" spans="1:24">
      <c r="A3251" s="4">
        <v>2021905013</v>
      </c>
      <c r="B3251" s="237">
        <v>20</v>
      </c>
      <c r="C3251" s="238">
        <v>219</v>
      </c>
      <c r="D3251" s="239">
        <v>5</v>
      </c>
      <c r="E3251" s="238">
        <v>13</v>
      </c>
      <c r="F3251" s="7" t="s">
        <v>511</v>
      </c>
      <c r="G3251" s="7" t="s">
        <v>2979</v>
      </c>
      <c r="H3251" s="7" t="s">
        <v>3009</v>
      </c>
      <c r="I3251" s="7" t="s">
        <v>3021</v>
      </c>
      <c r="K3251" s="52" t="str">
        <f t="shared" si="560"/>
        <v/>
      </c>
      <c r="L3251" s="81" t="str">
        <f t="shared" si="561"/>
        <v/>
      </c>
      <c r="M3251" s="53" t="str">
        <f>IF(K3251="","",COUNTIF($K$7:K3251,"ﾘｽﾄ１"))</f>
        <v/>
      </c>
      <c r="N3251" s="53" t="str">
        <f t="shared" si="562"/>
        <v/>
      </c>
      <c r="O3251" s="54" t="str">
        <f t="shared" si="563"/>
        <v/>
      </c>
      <c r="P3251" s="53" t="str">
        <f t="shared" si="554"/>
        <v/>
      </c>
      <c r="Q3251" s="52" t="str">
        <f t="shared" si="555"/>
        <v/>
      </c>
      <c r="R3251" s="55" t="str">
        <f t="shared" si="556"/>
        <v/>
      </c>
      <c r="S3251" s="52" t="str">
        <f t="shared" si="564"/>
        <v/>
      </c>
      <c r="T3251" s="81" t="str">
        <f t="shared" si="557"/>
        <v/>
      </c>
      <c r="U3251" s="53" t="str">
        <f>IF(S3251="","",COUNTIF($S$7:S3251,"該当２"))</f>
        <v/>
      </c>
      <c r="V3251" s="56" t="str">
        <f t="shared" si="558"/>
        <v/>
      </c>
      <c r="W3251" s="81" t="str">
        <f t="shared" si="559"/>
        <v/>
      </c>
      <c r="X3251" s="53" t="str">
        <f>IF(V3251="","",COUNTIF($V$7:V3251,"該当３"))</f>
        <v/>
      </c>
    </row>
    <row r="3252" spans="1:24">
      <c r="A3252" s="4">
        <v>2021905014</v>
      </c>
      <c r="B3252" s="237">
        <v>20</v>
      </c>
      <c r="C3252" s="238">
        <v>219</v>
      </c>
      <c r="D3252" s="239">
        <v>5</v>
      </c>
      <c r="E3252" s="238">
        <v>14</v>
      </c>
      <c r="F3252" s="7" t="s">
        <v>511</v>
      </c>
      <c r="G3252" s="7" t="s">
        <v>2979</v>
      </c>
      <c r="H3252" s="7" t="s">
        <v>3009</v>
      </c>
      <c r="I3252" s="7" t="s">
        <v>3022</v>
      </c>
      <c r="K3252" s="52" t="str">
        <f t="shared" si="560"/>
        <v/>
      </c>
      <c r="L3252" s="81" t="str">
        <f t="shared" si="561"/>
        <v/>
      </c>
      <c r="M3252" s="53" t="str">
        <f>IF(K3252="","",COUNTIF($K$7:K3252,"ﾘｽﾄ１"))</f>
        <v/>
      </c>
      <c r="N3252" s="53" t="str">
        <f t="shared" si="562"/>
        <v/>
      </c>
      <c r="O3252" s="54" t="str">
        <f t="shared" si="563"/>
        <v/>
      </c>
      <c r="P3252" s="53" t="str">
        <f t="shared" si="554"/>
        <v/>
      </c>
      <c r="Q3252" s="52" t="str">
        <f t="shared" si="555"/>
        <v/>
      </c>
      <c r="R3252" s="55" t="str">
        <f t="shared" si="556"/>
        <v/>
      </c>
      <c r="S3252" s="52" t="str">
        <f t="shared" si="564"/>
        <v/>
      </c>
      <c r="T3252" s="81" t="str">
        <f t="shared" si="557"/>
        <v/>
      </c>
      <c r="U3252" s="53" t="str">
        <f>IF(S3252="","",COUNTIF($S$7:S3252,"該当２"))</f>
        <v/>
      </c>
      <c r="V3252" s="56" t="str">
        <f t="shared" si="558"/>
        <v/>
      </c>
      <c r="W3252" s="81" t="str">
        <f t="shared" si="559"/>
        <v/>
      </c>
      <c r="X3252" s="53" t="str">
        <f>IF(V3252="","",COUNTIF($V$7:V3252,"該当３"))</f>
        <v/>
      </c>
    </row>
    <row r="3253" spans="1:24">
      <c r="A3253" s="4">
        <v>2021905015</v>
      </c>
      <c r="B3253" s="237">
        <v>20</v>
      </c>
      <c r="C3253" s="238">
        <v>219</v>
      </c>
      <c r="D3253" s="239">
        <v>5</v>
      </c>
      <c r="E3253" s="238">
        <v>15</v>
      </c>
      <c r="F3253" s="7" t="s">
        <v>511</v>
      </c>
      <c r="G3253" s="7" t="s">
        <v>2979</v>
      </c>
      <c r="H3253" s="7" t="s">
        <v>3009</v>
      </c>
      <c r="I3253" s="7" t="s">
        <v>3023</v>
      </c>
      <c r="K3253" s="52" t="str">
        <f t="shared" si="560"/>
        <v/>
      </c>
      <c r="L3253" s="81" t="str">
        <f t="shared" si="561"/>
        <v/>
      </c>
      <c r="M3253" s="53" t="str">
        <f>IF(K3253="","",COUNTIF($K$7:K3253,"ﾘｽﾄ１"))</f>
        <v/>
      </c>
      <c r="N3253" s="53" t="str">
        <f t="shared" si="562"/>
        <v/>
      </c>
      <c r="O3253" s="54" t="str">
        <f t="shared" si="563"/>
        <v/>
      </c>
      <c r="P3253" s="53" t="str">
        <f t="shared" si="554"/>
        <v/>
      </c>
      <c r="Q3253" s="52" t="str">
        <f t="shared" si="555"/>
        <v/>
      </c>
      <c r="R3253" s="55" t="str">
        <f t="shared" si="556"/>
        <v/>
      </c>
      <c r="S3253" s="52" t="str">
        <f t="shared" si="564"/>
        <v/>
      </c>
      <c r="T3253" s="81" t="str">
        <f t="shared" si="557"/>
        <v/>
      </c>
      <c r="U3253" s="53" t="str">
        <f>IF(S3253="","",COUNTIF($S$7:S3253,"該当２"))</f>
        <v/>
      </c>
      <c r="V3253" s="56" t="str">
        <f t="shared" si="558"/>
        <v/>
      </c>
      <c r="W3253" s="81" t="str">
        <f t="shared" si="559"/>
        <v/>
      </c>
      <c r="X3253" s="53" t="str">
        <f>IF(V3253="","",COUNTIF($V$7:V3253,"該当３"))</f>
        <v/>
      </c>
    </row>
    <row r="3254" spans="1:24">
      <c r="A3254" s="4">
        <v>2021905016</v>
      </c>
      <c r="B3254" s="237">
        <v>20</v>
      </c>
      <c r="C3254" s="238">
        <v>219</v>
      </c>
      <c r="D3254" s="239">
        <v>5</v>
      </c>
      <c r="E3254" s="238">
        <v>16</v>
      </c>
      <c r="F3254" s="7" t="s">
        <v>511</v>
      </c>
      <c r="G3254" s="7" t="s">
        <v>2979</v>
      </c>
      <c r="H3254" s="7" t="s">
        <v>3009</v>
      </c>
      <c r="I3254" s="7" t="s">
        <v>3024</v>
      </c>
      <c r="K3254" s="52" t="str">
        <f t="shared" si="560"/>
        <v/>
      </c>
      <c r="L3254" s="81" t="str">
        <f t="shared" si="561"/>
        <v/>
      </c>
      <c r="M3254" s="53" t="str">
        <f>IF(K3254="","",COUNTIF($K$7:K3254,"ﾘｽﾄ１"))</f>
        <v/>
      </c>
      <c r="N3254" s="53" t="str">
        <f t="shared" si="562"/>
        <v/>
      </c>
      <c r="O3254" s="54" t="str">
        <f t="shared" si="563"/>
        <v/>
      </c>
      <c r="P3254" s="53" t="str">
        <f t="shared" si="554"/>
        <v/>
      </c>
      <c r="Q3254" s="52" t="str">
        <f t="shared" si="555"/>
        <v/>
      </c>
      <c r="R3254" s="55" t="str">
        <f t="shared" si="556"/>
        <v/>
      </c>
      <c r="S3254" s="52" t="str">
        <f t="shared" si="564"/>
        <v/>
      </c>
      <c r="T3254" s="81" t="str">
        <f t="shared" si="557"/>
        <v/>
      </c>
      <c r="U3254" s="53" t="str">
        <f>IF(S3254="","",COUNTIF($S$7:S3254,"該当２"))</f>
        <v/>
      </c>
      <c r="V3254" s="56" t="str">
        <f t="shared" si="558"/>
        <v/>
      </c>
      <c r="W3254" s="81" t="str">
        <f t="shared" si="559"/>
        <v/>
      </c>
      <c r="X3254" s="53" t="str">
        <f>IF(V3254="","",COUNTIF($V$7:V3254,"該当３"))</f>
        <v/>
      </c>
    </row>
    <row r="3255" spans="1:24">
      <c r="A3255" s="4">
        <v>2021905017</v>
      </c>
      <c r="B3255" s="237">
        <v>20</v>
      </c>
      <c r="C3255" s="238">
        <v>219</v>
      </c>
      <c r="D3255" s="239">
        <v>5</v>
      </c>
      <c r="E3255" s="238">
        <v>17</v>
      </c>
      <c r="F3255" s="7" t="s">
        <v>511</v>
      </c>
      <c r="G3255" s="7" t="s">
        <v>2979</v>
      </c>
      <c r="H3255" s="7" t="s">
        <v>3009</v>
      </c>
      <c r="I3255" s="7" t="s">
        <v>3025</v>
      </c>
      <c r="K3255" s="52" t="str">
        <f t="shared" si="560"/>
        <v/>
      </c>
      <c r="L3255" s="81" t="str">
        <f t="shared" si="561"/>
        <v/>
      </c>
      <c r="M3255" s="53" t="str">
        <f>IF(K3255="","",COUNTIF($K$7:K3255,"ﾘｽﾄ１"))</f>
        <v/>
      </c>
      <c r="N3255" s="53" t="str">
        <f t="shared" si="562"/>
        <v/>
      </c>
      <c r="O3255" s="54" t="str">
        <f t="shared" si="563"/>
        <v/>
      </c>
      <c r="P3255" s="53" t="str">
        <f t="shared" si="554"/>
        <v/>
      </c>
      <c r="Q3255" s="52" t="str">
        <f t="shared" si="555"/>
        <v/>
      </c>
      <c r="R3255" s="55" t="str">
        <f t="shared" si="556"/>
        <v/>
      </c>
      <c r="S3255" s="52" t="str">
        <f t="shared" si="564"/>
        <v/>
      </c>
      <c r="T3255" s="81" t="str">
        <f t="shared" si="557"/>
        <v/>
      </c>
      <c r="U3255" s="53" t="str">
        <f>IF(S3255="","",COUNTIF($S$7:S3255,"該当２"))</f>
        <v/>
      </c>
      <c r="V3255" s="56" t="str">
        <f t="shared" si="558"/>
        <v/>
      </c>
      <c r="W3255" s="81" t="str">
        <f t="shared" si="559"/>
        <v/>
      </c>
      <c r="X3255" s="53" t="str">
        <f>IF(V3255="","",COUNTIF($V$7:V3255,"該当３"))</f>
        <v/>
      </c>
    </row>
    <row r="3256" spans="1:24">
      <c r="A3256" s="4">
        <v>2021905018</v>
      </c>
      <c r="B3256" s="237">
        <v>20</v>
      </c>
      <c r="C3256" s="238">
        <v>219</v>
      </c>
      <c r="D3256" s="239">
        <v>5</v>
      </c>
      <c r="E3256" s="238">
        <v>18</v>
      </c>
      <c r="F3256" s="7" t="s">
        <v>511</v>
      </c>
      <c r="G3256" s="7" t="s">
        <v>2979</v>
      </c>
      <c r="H3256" s="7" t="s">
        <v>3009</v>
      </c>
      <c r="I3256" s="7" t="s">
        <v>1590</v>
      </c>
      <c r="K3256" s="52" t="str">
        <f t="shared" si="560"/>
        <v/>
      </c>
      <c r="L3256" s="81" t="str">
        <f t="shared" si="561"/>
        <v/>
      </c>
      <c r="M3256" s="53" t="str">
        <f>IF(K3256="","",COUNTIF($K$7:K3256,"ﾘｽﾄ１"))</f>
        <v/>
      </c>
      <c r="N3256" s="53" t="str">
        <f t="shared" si="562"/>
        <v/>
      </c>
      <c r="O3256" s="54" t="str">
        <f t="shared" si="563"/>
        <v/>
      </c>
      <c r="P3256" s="53" t="str">
        <f t="shared" si="554"/>
        <v/>
      </c>
      <c r="Q3256" s="52" t="str">
        <f t="shared" si="555"/>
        <v/>
      </c>
      <c r="R3256" s="55" t="str">
        <f t="shared" si="556"/>
        <v/>
      </c>
      <c r="S3256" s="52" t="str">
        <f t="shared" si="564"/>
        <v/>
      </c>
      <c r="T3256" s="81" t="str">
        <f t="shared" si="557"/>
        <v/>
      </c>
      <c r="U3256" s="53" t="str">
        <f>IF(S3256="","",COUNTIF($S$7:S3256,"該当２"))</f>
        <v/>
      </c>
      <c r="V3256" s="56" t="str">
        <f t="shared" si="558"/>
        <v/>
      </c>
      <c r="W3256" s="81" t="str">
        <f t="shared" si="559"/>
        <v/>
      </c>
      <c r="X3256" s="53" t="str">
        <f>IF(V3256="","",COUNTIF($V$7:V3256,"該当３"))</f>
        <v/>
      </c>
    </row>
    <row r="3257" spans="1:24">
      <c r="A3257" s="4">
        <v>2021905019</v>
      </c>
      <c r="B3257" s="237">
        <v>20</v>
      </c>
      <c r="C3257" s="238">
        <v>219</v>
      </c>
      <c r="D3257" s="239">
        <v>5</v>
      </c>
      <c r="E3257" s="238">
        <v>19</v>
      </c>
      <c r="F3257" s="7" t="s">
        <v>511</v>
      </c>
      <c r="G3257" s="7" t="s">
        <v>2979</v>
      </c>
      <c r="H3257" s="7" t="s">
        <v>3009</v>
      </c>
      <c r="I3257" s="7" t="s">
        <v>3026</v>
      </c>
      <c r="K3257" s="52" t="str">
        <f t="shared" si="560"/>
        <v/>
      </c>
      <c r="L3257" s="81" t="str">
        <f t="shared" si="561"/>
        <v/>
      </c>
      <c r="M3257" s="53" t="str">
        <f>IF(K3257="","",COUNTIF($K$7:K3257,"ﾘｽﾄ１"))</f>
        <v/>
      </c>
      <c r="N3257" s="53" t="str">
        <f t="shared" si="562"/>
        <v/>
      </c>
      <c r="O3257" s="54" t="str">
        <f t="shared" si="563"/>
        <v/>
      </c>
      <c r="P3257" s="53" t="str">
        <f t="shared" si="554"/>
        <v/>
      </c>
      <c r="Q3257" s="52" t="str">
        <f t="shared" si="555"/>
        <v/>
      </c>
      <c r="R3257" s="55" t="str">
        <f t="shared" si="556"/>
        <v/>
      </c>
      <c r="S3257" s="52" t="str">
        <f t="shared" si="564"/>
        <v/>
      </c>
      <c r="T3257" s="81" t="str">
        <f t="shared" si="557"/>
        <v/>
      </c>
      <c r="U3257" s="53" t="str">
        <f>IF(S3257="","",COUNTIF($S$7:S3257,"該当２"))</f>
        <v/>
      </c>
      <c r="V3257" s="56" t="str">
        <f t="shared" si="558"/>
        <v/>
      </c>
      <c r="W3257" s="81" t="str">
        <f t="shared" si="559"/>
        <v/>
      </c>
      <c r="X3257" s="53" t="str">
        <f>IF(V3257="","",COUNTIF($V$7:V3257,"該当３"))</f>
        <v/>
      </c>
    </row>
    <row r="3258" spans="1:24">
      <c r="A3258" s="4">
        <v>2021905020</v>
      </c>
      <c r="B3258" s="237">
        <v>20</v>
      </c>
      <c r="C3258" s="238">
        <v>219</v>
      </c>
      <c r="D3258" s="239">
        <v>5</v>
      </c>
      <c r="E3258" s="238">
        <v>20</v>
      </c>
      <c r="F3258" s="7" t="s">
        <v>511</v>
      </c>
      <c r="G3258" s="7" t="s">
        <v>2979</v>
      </c>
      <c r="H3258" s="7" t="s">
        <v>3009</v>
      </c>
      <c r="I3258" s="7" t="s">
        <v>1568</v>
      </c>
      <c r="K3258" s="52" t="str">
        <f t="shared" si="560"/>
        <v/>
      </c>
      <c r="L3258" s="81" t="str">
        <f t="shared" si="561"/>
        <v/>
      </c>
      <c r="M3258" s="53" t="str">
        <f>IF(K3258="","",COUNTIF($K$7:K3258,"ﾘｽﾄ１"))</f>
        <v/>
      </c>
      <c r="N3258" s="53" t="str">
        <f t="shared" si="562"/>
        <v/>
      </c>
      <c r="O3258" s="54" t="str">
        <f t="shared" si="563"/>
        <v/>
      </c>
      <c r="P3258" s="53" t="str">
        <f t="shared" si="554"/>
        <v/>
      </c>
      <c r="Q3258" s="52" t="str">
        <f t="shared" si="555"/>
        <v/>
      </c>
      <c r="R3258" s="55" t="str">
        <f t="shared" si="556"/>
        <v/>
      </c>
      <c r="S3258" s="52" t="str">
        <f t="shared" si="564"/>
        <v/>
      </c>
      <c r="T3258" s="81" t="str">
        <f t="shared" si="557"/>
        <v/>
      </c>
      <c r="U3258" s="53" t="str">
        <f>IF(S3258="","",COUNTIF($S$7:S3258,"該当２"))</f>
        <v/>
      </c>
      <c r="V3258" s="56" t="str">
        <f t="shared" si="558"/>
        <v/>
      </c>
      <c r="W3258" s="81" t="str">
        <f t="shared" si="559"/>
        <v/>
      </c>
      <c r="X3258" s="53" t="str">
        <f>IF(V3258="","",COUNTIF($V$7:V3258,"該当３"))</f>
        <v/>
      </c>
    </row>
    <row r="3259" spans="1:24">
      <c r="A3259" s="4">
        <v>2022000000</v>
      </c>
      <c r="B3259" s="237">
        <v>20</v>
      </c>
      <c r="C3259" s="238">
        <v>220</v>
      </c>
      <c r="D3259" s="239">
        <v>0</v>
      </c>
      <c r="E3259" s="238">
        <v>0</v>
      </c>
      <c r="F3259" s="7" t="s">
        <v>511</v>
      </c>
      <c r="G3259" s="7" t="s">
        <v>3027</v>
      </c>
      <c r="K3259" s="52" t="str">
        <f t="shared" si="560"/>
        <v>ﾘｽﾄ１</v>
      </c>
      <c r="L3259" s="81" t="str">
        <f t="shared" si="561"/>
        <v>安曇野市</v>
      </c>
      <c r="M3259" s="53">
        <f>IF(K3259="","",COUNTIF($K$7:K3259,"ﾘｽﾄ１"))</f>
        <v>19</v>
      </c>
      <c r="N3259" s="53" t="str">
        <f t="shared" si="562"/>
        <v/>
      </c>
      <c r="O3259" s="54" t="str">
        <f t="shared" si="563"/>
        <v/>
      </c>
      <c r="P3259" s="53" t="str">
        <f t="shared" si="554"/>
        <v/>
      </c>
      <c r="Q3259" s="52" t="str">
        <f t="shared" si="555"/>
        <v/>
      </c>
      <c r="R3259" s="55" t="str">
        <f t="shared" si="556"/>
        <v/>
      </c>
      <c r="S3259" s="52" t="str">
        <f t="shared" si="564"/>
        <v/>
      </c>
      <c r="T3259" s="81" t="str">
        <f t="shared" si="557"/>
        <v/>
      </c>
      <c r="U3259" s="53" t="str">
        <f>IF(S3259="","",COUNTIF($S$7:S3259,"該当２"))</f>
        <v/>
      </c>
      <c r="V3259" s="56" t="str">
        <f t="shared" si="558"/>
        <v/>
      </c>
      <c r="W3259" s="81" t="str">
        <f t="shared" si="559"/>
        <v/>
      </c>
      <c r="X3259" s="53" t="str">
        <f>IF(V3259="","",COUNTIF($V$7:V3259,"該当３"))</f>
        <v/>
      </c>
    </row>
    <row r="3260" spans="1:24">
      <c r="A3260" s="4">
        <v>2022001000</v>
      </c>
      <c r="B3260" s="237">
        <v>20</v>
      </c>
      <c r="C3260" s="238">
        <v>220</v>
      </c>
      <c r="D3260" s="239">
        <v>1</v>
      </c>
      <c r="E3260" s="238">
        <v>0</v>
      </c>
      <c r="F3260" s="7" t="s">
        <v>511</v>
      </c>
      <c r="G3260" s="7" t="s">
        <v>3027</v>
      </c>
      <c r="H3260" s="7" t="s">
        <v>3028</v>
      </c>
      <c r="K3260" s="52" t="str">
        <f t="shared" si="560"/>
        <v/>
      </c>
      <c r="L3260" s="81" t="str">
        <f t="shared" si="561"/>
        <v/>
      </c>
      <c r="M3260" s="53" t="str">
        <f>IF(K3260="","",COUNTIF($K$7:K3260,"ﾘｽﾄ１"))</f>
        <v/>
      </c>
      <c r="N3260" s="53" t="str">
        <f t="shared" si="562"/>
        <v/>
      </c>
      <c r="O3260" s="54" t="str">
        <f t="shared" si="563"/>
        <v/>
      </c>
      <c r="P3260" s="53" t="str">
        <f t="shared" si="554"/>
        <v/>
      </c>
      <c r="Q3260" s="52" t="str">
        <f t="shared" si="555"/>
        <v/>
      </c>
      <c r="R3260" s="55" t="str">
        <f t="shared" si="556"/>
        <v/>
      </c>
      <c r="S3260" s="52" t="str">
        <f t="shared" si="564"/>
        <v/>
      </c>
      <c r="T3260" s="81" t="str">
        <f t="shared" si="557"/>
        <v/>
      </c>
      <c r="U3260" s="53" t="str">
        <f>IF(S3260="","",COUNTIF($S$7:S3260,"該当２"))</f>
        <v/>
      </c>
      <c r="V3260" s="56" t="str">
        <f t="shared" si="558"/>
        <v/>
      </c>
      <c r="W3260" s="81" t="str">
        <f t="shared" si="559"/>
        <v/>
      </c>
      <c r="X3260" s="53" t="str">
        <f>IF(V3260="","",COUNTIF($V$7:V3260,"該当３"))</f>
        <v/>
      </c>
    </row>
    <row r="3261" spans="1:24">
      <c r="A3261" s="4">
        <v>2022001001</v>
      </c>
      <c r="B3261" s="237">
        <v>20</v>
      </c>
      <c r="C3261" s="238">
        <v>220</v>
      </c>
      <c r="D3261" s="239">
        <v>1</v>
      </c>
      <c r="E3261" s="238">
        <v>1</v>
      </c>
      <c r="F3261" s="7" t="s">
        <v>511</v>
      </c>
      <c r="G3261" s="7" t="s">
        <v>3027</v>
      </c>
      <c r="H3261" s="7" t="s">
        <v>3028</v>
      </c>
      <c r="I3261" s="7" t="s">
        <v>3029</v>
      </c>
      <c r="K3261" s="52" t="str">
        <f t="shared" si="560"/>
        <v/>
      </c>
      <c r="L3261" s="81" t="str">
        <f t="shared" si="561"/>
        <v/>
      </c>
      <c r="M3261" s="53" t="str">
        <f>IF(K3261="","",COUNTIF($K$7:K3261,"ﾘｽﾄ１"))</f>
        <v/>
      </c>
      <c r="N3261" s="53" t="str">
        <f t="shared" si="562"/>
        <v/>
      </c>
      <c r="O3261" s="54" t="str">
        <f t="shared" si="563"/>
        <v/>
      </c>
      <c r="P3261" s="53" t="str">
        <f t="shared" si="554"/>
        <v/>
      </c>
      <c r="Q3261" s="52" t="str">
        <f t="shared" si="555"/>
        <v/>
      </c>
      <c r="R3261" s="55" t="str">
        <f t="shared" si="556"/>
        <v/>
      </c>
      <c r="S3261" s="52" t="str">
        <f t="shared" si="564"/>
        <v/>
      </c>
      <c r="T3261" s="81" t="str">
        <f t="shared" si="557"/>
        <v/>
      </c>
      <c r="U3261" s="53" t="str">
        <f>IF(S3261="","",COUNTIF($S$7:S3261,"該当２"))</f>
        <v/>
      </c>
      <c r="V3261" s="56" t="str">
        <f t="shared" si="558"/>
        <v/>
      </c>
      <c r="W3261" s="81" t="str">
        <f t="shared" si="559"/>
        <v/>
      </c>
      <c r="X3261" s="53" t="str">
        <f>IF(V3261="","",COUNTIF($V$7:V3261,"該当３"))</f>
        <v/>
      </c>
    </row>
    <row r="3262" spans="1:24">
      <c r="A3262" s="4">
        <v>2022001002</v>
      </c>
      <c r="B3262" s="237">
        <v>20</v>
      </c>
      <c r="C3262" s="238">
        <v>220</v>
      </c>
      <c r="D3262" s="239">
        <v>1</v>
      </c>
      <c r="E3262" s="238">
        <v>2</v>
      </c>
      <c r="F3262" s="7" t="s">
        <v>511</v>
      </c>
      <c r="G3262" s="7" t="s">
        <v>3027</v>
      </c>
      <c r="H3262" s="7" t="s">
        <v>3028</v>
      </c>
      <c r="I3262" s="7" t="s">
        <v>3030</v>
      </c>
      <c r="K3262" s="52" t="str">
        <f t="shared" si="560"/>
        <v/>
      </c>
      <c r="L3262" s="81" t="str">
        <f t="shared" si="561"/>
        <v/>
      </c>
      <c r="M3262" s="53" t="str">
        <f>IF(K3262="","",COUNTIF($K$7:K3262,"ﾘｽﾄ１"))</f>
        <v/>
      </c>
      <c r="N3262" s="53" t="str">
        <f t="shared" si="562"/>
        <v/>
      </c>
      <c r="O3262" s="54" t="str">
        <f t="shared" si="563"/>
        <v/>
      </c>
      <c r="P3262" s="53" t="str">
        <f t="shared" si="554"/>
        <v/>
      </c>
      <c r="Q3262" s="52" t="str">
        <f t="shared" si="555"/>
        <v/>
      </c>
      <c r="R3262" s="55" t="str">
        <f t="shared" si="556"/>
        <v/>
      </c>
      <c r="S3262" s="52" t="str">
        <f t="shared" si="564"/>
        <v/>
      </c>
      <c r="T3262" s="81" t="str">
        <f t="shared" si="557"/>
        <v/>
      </c>
      <c r="U3262" s="53" t="str">
        <f>IF(S3262="","",COUNTIF($S$7:S3262,"該当２"))</f>
        <v/>
      </c>
      <c r="V3262" s="56" t="str">
        <f t="shared" si="558"/>
        <v/>
      </c>
      <c r="W3262" s="81" t="str">
        <f t="shared" si="559"/>
        <v/>
      </c>
      <c r="X3262" s="53" t="str">
        <f>IF(V3262="","",COUNTIF($V$7:V3262,"該当３"))</f>
        <v/>
      </c>
    </row>
    <row r="3263" spans="1:24">
      <c r="A3263" s="4">
        <v>2022001003</v>
      </c>
      <c r="B3263" s="237">
        <v>20</v>
      </c>
      <c r="C3263" s="238">
        <v>220</v>
      </c>
      <c r="D3263" s="239">
        <v>1</v>
      </c>
      <c r="E3263" s="238">
        <v>3</v>
      </c>
      <c r="F3263" s="7" t="s">
        <v>511</v>
      </c>
      <c r="G3263" s="7" t="s">
        <v>3027</v>
      </c>
      <c r="H3263" s="7" t="s">
        <v>3028</v>
      </c>
      <c r="I3263" s="7" t="s">
        <v>3031</v>
      </c>
      <c r="K3263" s="52" t="str">
        <f t="shared" si="560"/>
        <v/>
      </c>
      <c r="L3263" s="81" t="str">
        <f t="shared" si="561"/>
        <v/>
      </c>
      <c r="M3263" s="53" t="str">
        <f>IF(K3263="","",COUNTIF($K$7:K3263,"ﾘｽﾄ１"))</f>
        <v/>
      </c>
      <c r="N3263" s="53" t="str">
        <f t="shared" si="562"/>
        <v/>
      </c>
      <c r="O3263" s="54" t="str">
        <f t="shared" si="563"/>
        <v/>
      </c>
      <c r="P3263" s="53" t="str">
        <f t="shared" si="554"/>
        <v/>
      </c>
      <c r="Q3263" s="52" t="str">
        <f t="shared" si="555"/>
        <v/>
      </c>
      <c r="R3263" s="55" t="str">
        <f t="shared" si="556"/>
        <v/>
      </c>
      <c r="S3263" s="52" t="str">
        <f t="shared" si="564"/>
        <v/>
      </c>
      <c r="T3263" s="81" t="str">
        <f t="shared" si="557"/>
        <v/>
      </c>
      <c r="U3263" s="53" t="str">
        <f>IF(S3263="","",COUNTIF($S$7:S3263,"該当２"))</f>
        <v/>
      </c>
      <c r="V3263" s="56" t="str">
        <f t="shared" si="558"/>
        <v/>
      </c>
      <c r="W3263" s="81" t="str">
        <f t="shared" si="559"/>
        <v/>
      </c>
      <c r="X3263" s="53" t="str">
        <f>IF(V3263="","",COUNTIF($V$7:V3263,"該当３"))</f>
        <v/>
      </c>
    </row>
    <row r="3264" spans="1:24">
      <c r="A3264" s="4">
        <v>2022001004</v>
      </c>
      <c r="B3264" s="237">
        <v>20</v>
      </c>
      <c r="C3264" s="238">
        <v>220</v>
      </c>
      <c r="D3264" s="239">
        <v>1</v>
      </c>
      <c r="E3264" s="238">
        <v>4</v>
      </c>
      <c r="F3264" s="7" t="s">
        <v>511</v>
      </c>
      <c r="G3264" s="7" t="s">
        <v>3027</v>
      </c>
      <c r="H3264" s="7" t="s">
        <v>3028</v>
      </c>
      <c r="I3264" s="7" t="s">
        <v>3032</v>
      </c>
      <c r="K3264" s="52" t="str">
        <f t="shared" si="560"/>
        <v/>
      </c>
      <c r="L3264" s="81" t="str">
        <f t="shared" si="561"/>
        <v/>
      </c>
      <c r="M3264" s="53" t="str">
        <f>IF(K3264="","",COUNTIF($K$7:K3264,"ﾘｽﾄ１"))</f>
        <v/>
      </c>
      <c r="N3264" s="53" t="str">
        <f t="shared" si="562"/>
        <v/>
      </c>
      <c r="O3264" s="54" t="str">
        <f t="shared" si="563"/>
        <v/>
      </c>
      <c r="P3264" s="53" t="str">
        <f t="shared" si="554"/>
        <v/>
      </c>
      <c r="Q3264" s="52" t="str">
        <f t="shared" si="555"/>
        <v/>
      </c>
      <c r="R3264" s="55" t="str">
        <f t="shared" si="556"/>
        <v/>
      </c>
      <c r="S3264" s="52" t="str">
        <f t="shared" si="564"/>
        <v/>
      </c>
      <c r="T3264" s="81" t="str">
        <f t="shared" si="557"/>
        <v/>
      </c>
      <c r="U3264" s="53" t="str">
        <f>IF(S3264="","",COUNTIF($S$7:S3264,"該当２"))</f>
        <v/>
      </c>
      <c r="V3264" s="56" t="str">
        <f t="shared" si="558"/>
        <v/>
      </c>
      <c r="W3264" s="81" t="str">
        <f t="shared" si="559"/>
        <v/>
      </c>
      <c r="X3264" s="53" t="str">
        <f>IF(V3264="","",COUNTIF($V$7:V3264,"該当３"))</f>
        <v/>
      </c>
    </row>
    <row r="3265" spans="1:24">
      <c r="A3265" s="4">
        <v>2022001005</v>
      </c>
      <c r="B3265" s="237">
        <v>20</v>
      </c>
      <c r="C3265" s="238">
        <v>220</v>
      </c>
      <c r="D3265" s="239">
        <v>1</v>
      </c>
      <c r="E3265" s="238">
        <v>5</v>
      </c>
      <c r="F3265" s="7" t="s">
        <v>511</v>
      </c>
      <c r="G3265" s="7" t="s">
        <v>3027</v>
      </c>
      <c r="H3265" s="7" t="s">
        <v>3028</v>
      </c>
      <c r="I3265" s="7" t="s">
        <v>6</v>
      </c>
      <c r="K3265" s="52" t="str">
        <f t="shared" si="560"/>
        <v/>
      </c>
      <c r="L3265" s="81" t="str">
        <f t="shared" si="561"/>
        <v/>
      </c>
      <c r="M3265" s="53" t="str">
        <f>IF(K3265="","",COUNTIF($K$7:K3265,"ﾘｽﾄ１"))</f>
        <v/>
      </c>
      <c r="N3265" s="53" t="str">
        <f t="shared" si="562"/>
        <v/>
      </c>
      <c r="O3265" s="54" t="str">
        <f t="shared" si="563"/>
        <v/>
      </c>
      <c r="P3265" s="53" t="str">
        <f t="shared" si="554"/>
        <v/>
      </c>
      <c r="Q3265" s="52" t="str">
        <f t="shared" si="555"/>
        <v/>
      </c>
      <c r="R3265" s="55" t="str">
        <f t="shared" si="556"/>
        <v/>
      </c>
      <c r="S3265" s="52" t="str">
        <f t="shared" si="564"/>
        <v/>
      </c>
      <c r="T3265" s="81" t="str">
        <f t="shared" si="557"/>
        <v/>
      </c>
      <c r="U3265" s="53" t="str">
        <f>IF(S3265="","",COUNTIF($S$7:S3265,"該当２"))</f>
        <v/>
      </c>
      <c r="V3265" s="56" t="str">
        <f t="shared" si="558"/>
        <v/>
      </c>
      <c r="W3265" s="81" t="str">
        <f t="shared" si="559"/>
        <v/>
      </c>
      <c r="X3265" s="53" t="str">
        <f>IF(V3265="","",COUNTIF($V$7:V3265,"該当３"))</f>
        <v/>
      </c>
    </row>
    <row r="3266" spans="1:24">
      <c r="A3266" s="4">
        <v>2022001006</v>
      </c>
      <c r="B3266" s="237">
        <v>20</v>
      </c>
      <c r="C3266" s="238">
        <v>220</v>
      </c>
      <c r="D3266" s="239">
        <v>1</v>
      </c>
      <c r="E3266" s="238">
        <v>6</v>
      </c>
      <c r="F3266" s="7" t="s">
        <v>511</v>
      </c>
      <c r="G3266" s="7" t="s">
        <v>3027</v>
      </c>
      <c r="H3266" s="7" t="s">
        <v>3028</v>
      </c>
      <c r="I3266" s="7" t="s">
        <v>3033</v>
      </c>
      <c r="K3266" s="52" t="str">
        <f t="shared" si="560"/>
        <v/>
      </c>
      <c r="L3266" s="81" t="str">
        <f t="shared" si="561"/>
        <v/>
      </c>
      <c r="M3266" s="53" t="str">
        <f>IF(K3266="","",COUNTIF($K$7:K3266,"ﾘｽﾄ１"))</f>
        <v/>
      </c>
      <c r="N3266" s="53" t="str">
        <f t="shared" si="562"/>
        <v/>
      </c>
      <c r="O3266" s="54" t="str">
        <f t="shared" si="563"/>
        <v/>
      </c>
      <c r="P3266" s="53" t="str">
        <f t="shared" si="554"/>
        <v/>
      </c>
      <c r="Q3266" s="52" t="str">
        <f t="shared" si="555"/>
        <v/>
      </c>
      <c r="R3266" s="55" t="str">
        <f t="shared" si="556"/>
        <v/>
      </c>
      <c r="S3266" s="52" t="str">
        <f t="shared" si="564"/>
        <v/>
      </c>
      <c r="T3266" s="81" t="str">
        <f t="shared" si="557"/>
        <v/>
      </c>
      <c r="U3266" s="53" t="str">
        <f>IF(S3266="","",COUNTIF($S$7:S3266,"該当２"))</f>
        <v/>
      </c>
      <c r="V3266" s="56" t="str">
        <f t="shared" si="558"/>
        <v/>
      </c>
      <c r="W3266" s="81" t="str">
        <f t="shared" si="559"/>
        <v/>
      </c>
      <c r="X3266" s="53" t="str">
        <f>IF(V3266="","",COUNTIF($V$7:V3266,"該当３"))</f>
        <v/>
      </c>
    </row>
    <row r="3267" spans="1:24">
      <c r="A3267" s="4">
        <v>2022001007</v>
      </c>
      <c r="B3267" s="237">
        <v>20</v>
      </c>
      <c r="C3267" s="238">
        <v>220</v>
      </c>
      <c r="D3267" s="239">
        <v>1</v>
      </c>
      <c r="E3267" s="238">
        <v>7</v>
      </c>
      <c r="F3267" s="7" t="s">
        <v>511</v>
      </c>
      <c r="G3267" s="7" t="s">
        <v>3027</v>
      </c>
      <c r="H3267" s="7" t="s">
        <v>3028</v>
      </c>
      <c r="I3267" s="7" t="s">
        <v>3034</v>
      </c>
      <c r="K3267" s="52" t="str">
        <f t="shared" si="560"/>
        <v/>
      </c>
      <c r="L3267" s="81" t="str">
        <f t="shared" si="561"/>
        <v/>
      </c>
      <c r="M3267" s="53" t="str">
        <f>IF(K3267="","",COUNTIF($K$7:K3267,"ﾘｽﾄ１"))</f>
        <v/>
      </c>
      <c r="N3267" s="53" t="str">
        <f t="shared" si="562"/>
        <v/>
      </c>
      <c r="O3267" s="54" t="str">
        <f t="shared" si="563"/>
        <v/>
      </c>
      <c r="P3267" s="53" t="str">
        <f t="shared" si="554"/>
        <v/>
      </c>
      <c r="Q3267" s="52" t="str">
        <f t="shared" si="555"/>
        <v/>
      </c>
      <c r="R3267" s="55" t="str">
        <f t="shared" si="556"/>
        <v/>
      </c>
      <c r="S3267" s="52" t="str">
        <f t="shared" si="564"/>
        <v/>
      </c>
      <c r="T3267" s="81" t="str">
        <f t="shared" si="557"/>
        <v/>
      </c>
      <c r="U3267" s="53" t="str">
        <f>IF(S3267="","",COUNTIF($S$7:S3267,"該当２"))</f>
        <v/>
      </c>
      <c r="V3267" s="56" t="str">
        <f t="shared" si="558"/>
        <v/>
      </c>
      <c r="W3267" s="81" t="str">
        <f t="shared" si="559"/>
        <v/>
      </c>
      <c r="X3267" s="53" t="str">
        <f>IF(V3267="","",COUNTIF($V$7:V3267,"該当３"))</f>
        <v/>
      </c>
    </row>
    <row r="3268" spans="1:24">
      <c r="A3268" s="4">
        <v>2022001008</v>
      </c>
      <c r="B3268" s="237">
        <v>20</v>
      </c>
      <c r="C3268" s="238">
        <v>220</v>
      </c>
      <c r="D3268" s="239">
        <v>1</v>
      </c>
      <c r="E3268" s="238">
        <v>8</v>
      </c>
      <c r="F3268" s="7" t="s">
        <v>511</v>
      </c>
      <c r="G3268" s="7" t="s">
        <v>3027</v>
      </c>
      <c r="H3268" s="7" t="s">
        <v>3028</v>
      </c>
      <c r="I3268" s="7" t="s">
        <v>3035</v>
      </c>
      <c r="K3268" s="52" t="str">
        <f t="shared" si="560"/>
        <v/>
      </c>
      <c r="L3268" s="81" t="str">
        <f t="shared" si="561"/>
        <v/>
      </c>
      <c r="M3268" s="53" t="str">
        <f>IF(K3268="","",COUNTIF($K$7:K3268,"ﾘｽﾄ１"))</f>
        <v/>
      </c>
      <c r="N3268" s="53" t="str">
        <f t="shared" si="562"/>
        <v/>
      </c>
      <c r="O3268" s="54" t="str">
        <f t="shared" si="563"/>
        <v/>
      </c>
      <c r="P3268" s="53" t="str">
        <f t="shared" si="554"/>
        <v/>
      </c>
      <c r="Q3268" s="52" t="str">
        <f t="shared" si="555"/>
        <v/>
      </c>
      <c r="R3268" s="55" t="str">
        <f t="shared" si="556"/>
        <v/>
      </c>
      <c r="S3268" s="52" t="str">
        <f t="shared" si="564"/>
        <v/>
      </c>
      <c r="T3268" s="81" t="str">
        <f t="shared" si="557"/>
        <v/>
      </c>
      <c r="U3268" s="53" t="str">
        <f>IF(S3268="","",COUNTIF($S$7:S3268,"該当２"))</f>
        <v/>
      </c>
      <c r="V3268" s="56" t="str">
        <f t="shared" si="558"/>
        <v/>
      </c>
      <c r="W3268" s="81" t="str">
        <f t="shared" si="559"/>
        <v/>
      </c>
      <c r="X3268" s="53" t="str">
        <f>IF(V3268="","",COUNTIF($V$7:V3268,"該当３"))</f>
        <v/>
      </c>
    </row>
    <row r="3269" spans="1:24">
      <c r="A3269" s="4">
        <v>2022001009</v>
      </c>
      <c r="B3269" s="237">
        <v>20</v>
      </c>
      <c r="C3269" s="238">
        <v>220</v>
      </c>
      <c r="D3269" s="239">
        <v>1</v>
      </c>
      <c r="E3269" s="238">
        <v>9</v>
      </c>
      <c r="F3269" s="7" t="s">
        <v>511</v>
      </c>
      <c r="G3269" s="7" t="s">
        <v>3027</v>
      </c>
      <c r="H3269" s="7" t="s">
        <v>3028</v>
      </c>
      <c r="I3269" s="7" t="s">
        <v>3036</v>
      </c>
      <c r="K3269" s="52" t="str">
        <f t="shared" si="560"/>
        <v/>
      </c>
      <c r="L3269" s="81" t="str">
        <f t="shared" si="561"/>
        <v/>
      </c>
      <c r="M3269" s="53" t="str">
        <f>IF(K3269="","",COUNTIF($K$7:K3269,"ﾘｽﾄ１"))</f>
        <v/>
      </c>
      <c r="N3269" s="53" t="str">
        <f t="shared" si="562"/>
        <v/>
      </c>
      <c r="O3269" s="54" t="str">
        <f t="shared" si="563"/>
        <v/>
      </c>
      <c r="P3269" s="53" t="str">
        <f t="shared" si="554"/>
        <v/>
      </c>
      <c r="Q3269" s="52" t="str">
        <f t="shared" si="555"/>
        <v/>
      </c>
      <c r="R3269" s="55" t="str">
        <f t="shared" si="556"/>
        <v/>
      </c>
      <c r="S3269" s="52" t="str">
        <f t="shared" si="564"/>
        <v/>
      </c>
      <c r="T3269" s="81" t="str">
        <f t="shared" si="557"/>
        <v/>
      </c>
      <c r="U3269" s="53" t="str">
        <f>IF(S3269="","",COUNTIF($S$7:S3269,"該当２"))</f>
        <v/>
      </c>
      <c r="V3269" s="56" t="str">
        <f t="shared" si="558"/>
        <v/>
      </c>
      <c r="W3269" s="81" t="str">
        <f t="shared" si="559"/>
        <v/>
      </c>
      <c r="X3269" s="53" t="str">
        <f>IF(V3269="","",COUNTIF($V$7:V3269,"該当３"))</f>
        <v/>
      </c>
    </row>
    <row r="3270" spans="1:24">
      <c r="A3270" s="4">
        <v>2022001010</v>
      </c>
      <c r="B3270" s="237">
        <v>20</v>
      </c>
      <c r="C3270" s="238">
        <v>220</v>
      </c>
      <c r="D3270" s="239">
        <v>1</v>
      </c>
      <c r="E3270" s="238">
        <v>10</v>
      </c>
      <c r="F3270" s="7" t="s">
        <v>511</v>
      </c>
      <c r="G3270" s="7" t="s">
        <v>3027</v>
      </c>
      <c r="H3270" s="7" t="s">
        <v>3028</v>
      </c>
      <c r="I3270" s="7" t="s">
        <v>3037</v>
      </c>
      <c r="K3270" s="52" t="str">
        <f t="shared" si="560"/>
        <v/>
      </c>
      <c r="L3270" s="81" t="str">
        <f t="shared" si="561"/>
        <v/>
      </c>
      <c r="M3270" s="53" t="str">
        <f>IF(K3270="","",COUNTIF($K$7:K3270,"ﾘｽﾄ１"))</f>
        <v/>
      </c>
      <c r="N3270" s="53" t="str">
        <f t="shared" si="562"/>
        <v/>
      </c>
      <c r="O3270" s="54" t="str">
        <f t="shared" si="563"/>
        <v/>
      </c>
      <c r="P3270" s="53" t="str">
        <f t="shared" si="554"/>
        <v/>
      </c>
      <c r="Q3270" s="52" t="str">
        <f t="shared" si="555"/>
        <v/>
      </c>
      <c r="R3270" s="55" t="str">
        <f t="shared" si="556"/>
        <v/>
      </c>
      <c r="S3270" s="52" t="str">
        <f t="shared" si="564"/>
        <v/>
      </c>
      <c r="T3270" s="81" t="str">
        <f t="shared" si="557"/>
        <v/>
      </c>
      <c r="U3270" s="53" t="str">
        <f>IF(S3270="","",COUNTIF($S$7:S3270,"該当２"))</f>
        <v/>
      </c>
      <c r="V3270" s="56" t="str">
        <f t="shared" si="558"/>
        <v/>
      </c>
      <c r="W3270" s="81" t="str">
        <f t="shared" si="559"/>
        <v/>
      </c>
      <c r="X3270" s="53" t="str">
        <f>IF(V3270="","",COUNTIF($V$7:V3270,"該当３"))</f>
        <v/>
      </c>
    </row>
    <row r="3271" spans="1:24">
      <c r="A3271" s="4">
        <v>2022001011</v>
      </c>
      <c r="B3271" s="237">
        <v>20</v>
      </c>
      <c r="C3271" s="238">
        <v>220</v>
      </c>
      <c r="D3271" s="239">
        <v>1</v>
      </c>
      <c r="E3271" s="238">
        <v>11</v>
      </c>
      <c r="F3271" s="7" t="s">
        <v>511</v>
      </c>
      <c r="G3271" s="7" t="s">
        <v>3027</v>
      </c>
      <c r="H3271" s="7" t="s">
        <v>3028</v>
      </c>
      <c r="I3271" s="7" t="s">
        <v>3038</v>
      </c>
      <c r="K3271" s="52" t="str">
        <f t="shared" si="560"/>
        <v/>
      </c>
      <c r="L3271" s="81" t="str">
        <f t="shared" si="561"/>
        <v/>
      </c>
      <c r="M3271" s="53" t="str">
        <f>IF(K3271="","",COUNTIF($K$7:K3271,"ﾘｽﾄ１"))</f>
        <v/>
      </c>
      <c r="N3271" s="53" t="str">
        <f t="shared" si="562"/>
        <v/>
      </c>
      <c r="O3271" s="54" t="str">
        <f t="shared" si="563"/>
        <v/>
      </c>
      <c r="P3271" s="53" t="str">
        <f t="shared" si="554"/>
        <v/>
      </c>
      <c r="Q3271" s="52" t="str">
        <f t="shared" si="555"/>
        <v/>
      </c>
      <c r="R3271" s="55" t="str">
        <f t="shared" si="556"/>
        <v/>
      </c>
      <c r="S3271" s="52" t="str">
        <f t="shared" si="564"/>
        <v/>
      </c>
      <c r="T3271" s="81" t="str">
        <f t="shared" si="557"/>
        <v/>
      </c>
      <c r="U3271" s="53" t="str">
        <f>IF(S3271="","",COUNTIF($S$7:S3271,"該当２"))</f>
        <v/>
      </c>
      <c r="V3271" s="56" t="str">
        <f t="shared" si="558"/>
        <v/>
      </c>
      <c r="W3271" s="81" t="str">
        <f t="shared" si="559"/>
        <v/>
      </c>
      <c r="X3271" s="53" t="str">
        <f>IF(V3271="","",COUNTIF($V$7:V3271,"該当３"))</f>
        <v/>
      </c>
    </row>
    <row r="3272" spans="1:24">
      <c r="A3272" s="4">
        <v>2022001012</v>
      </c>
      <c r="B3272" s="237">
        <v>20</v>
      </c>
      <c r="C3272" s="238">
        <v>220</v>
      </c>
      <c r="D3272" s="239">
        <v>1</v>
      </c>
      <c r="E3272" s="238">
        <v>12</v>
      </c>
      <c r="F3272" s="7" t="s">
        <v>511</v>
      </c>
      <c r="G3272" s="7" t="s">
        <v>3027</v>
      </c>
      <c r="H3272" s="7" t="s">
        <v>3028</v>
      </c>
      <c r="I3272" s="7" t="s">
        <v>3039</v>
      </c>
      <c r="K3272" s="52" t="str">
        <f t="shared" si="560"/>
        <v/>
      </c>
      <c r="L3272" s="81" t="str">
        <f t="shared" si="561"/>
        <v/>
      </c>
      <c r="M3272" s="53" t="str">
        <f>IF(K3272="","",COUNTIF($K$7:K3272,"ﾘｽﾄ１"))</f>
        <v/>
      </c>
      <c r="N3272" s="53" t="str">
        <f t="shared" si="562"/>
        <v/>
      </c>
      <c r="O3272" s="54" t="str">
        <f t="shared" si="563"/>
        <v/>
      </c>
      <c r="P3272" s="53" t="str">
        <f t="shared" si="554"/>
        <v/>
      </c>
      <c r="Q3272" s="52" t="str">
        <f t="shared" si="555"/>
        <v/>
      </c>
      <c r="R3272" s="55" t="str">
        <f t="shared" si="556"/>
        <v/>
      </c>
      <c r="S3272" s="52" t="str">
        <f t="shared" si="564"/>
        <v/>
      </c>
      <c r="T3272" s="81" t="str">
        <f t="shared" si="557"/>
        <v/>
      </c>
      <c r="U3272" s="53" t="str">
        <f>IF(S3272="","",COUNTIF($S$7:S3272,"該当２"))</f>
        <v/>
      </c>
      <c r="V3272" s="56" t="str">
        <f t="shared" si="558"/>
        <v/>
      </c>
      <c r="W3272" s="81" t="str">
        <f t="shared" si="559"/>
        <v/>
      </c>
      <c r="X3272" s="53" t="str">
        <f>IF(V3272="","",COUNTIF($V$7:V3272,"該当３"))</f>
        <v/>
      </c>
    </row>
    <row r="3273" spans="1:24">
      <c r="A3273" s="4">
        <v>2022001013</v>
      </c>
      <c r="B3273" s="237">
        <v>20</v>
      </c>
      <c r="C3273" s="238">
        <v>220</v>
      </c>
      <c r="D3273" s="239">
        <v>1</v>
      </c>
      <c r="E3273" s="238">
        <v>13</v>
      </c>
      <c r="F3273" s="7" t="s">
        <v>511</v>
      </c>
      <c r="G3273" s="7" t="s">
        <v>3027</v>
      </c>
      <c r="H3273" s="7" t="s">
        <v>3028</v>
      </c>
      <c r="I3273" s="7" t="s">
        <v>3040</v>
      </c>
      <c r="K3273" s="52" t="str">
        <f t="shared" si="560"/>
        <v/>
      </c>
      <c r="L3273" s="81" t="str">
        <f t="shared" si="561"/>
        <v/>
      </c>
      <c r="M3273" s="53" t="str">
        <f>IF(K3273="","",COUNTIF($K$7:K3273,"ﾘｽﾄ１"))</f>
        <v/>
      </c>
      <c r="N3273" s="53" t="str">
        <f t="shared" si="562"/>
        <v/>
      </c>
      <c r="O3273" s="54" t="str">
        <f t="shared" si="563"/>
        <v/>
      </c>
      <c r="P3273" s="53" t="str">
        <f t="shared" si="554"/>
        <v/>
      </c>
      <c r="Q3273" s="52" t="str">
        <f t="shared" si="555"/>
        <v/>
      </c>
      <c r="R3273" s="55" t="str">
        <f t="shared" si="556"/>
        <v/>
      </c>
      <c r="S3273" s="52" t="str">
        <f t="shared" si="564"/>
        <v/>
      </c>
      <c r="T3273" s="81" t="str">
        <f t="shared" si="557"/>
        <v/>
      </c>
      <c r="U3273" s="53" t="str">
        <f>IF(S3273="","",COUNTIF($S$7:S3273,"該当２"))</f>
        <v/>
      </c>
      <c r="V3273" s="56" t="str">
        <f t="shared" si="558"/>
        <v/>
      </c>
      <c r="W3273" s="81" t="str">
        <f t="shared" si="559"/>
        <v/>
      </c>
      <c r="X3273" s="53" t="str">
        <f>IF(V3273="","",COUNTIF($V$7:V3273,"該当３"))</f>
        <v/>
      </c>
    </row>
    <row r="3274" spans="1:24">
      <c r="A3274" s="4">
        <v>2022001014</v>
      </c>
      <c r="B3274" s="237">
        <v>20</v>
      </c>
      <c r="C3274" s="238">
        <v>220</v>
      </c>
      <c r="D3274" s="239">
        <v>1</v>
      </c>
      <c r="E3274" s="238">
        <v>14</v>
      </c>
      <c r="F3274" s="7" t="s">
        <v>511</v>
      </c>
      <c r="G3274" s="7" t="s">
        <v>3027</v>
      </c>
      <c r="H3274" s="7" t="s">
        <v>3028</v>
      </c>
      <c r="I3274" s="7" t="s">
        <v>3041</v>
      </c>
      <c r="K3274" s="52" t="str">
        <f t="shared" si="560"/>
        <v/>
      </c>
      <c r="L3274" s="81" t="str">
        <f t="shared" si="561"/>
        <v/>
      </c>
      <c r="M3274" s="53" t="str">
        <f>IF(K3274="","",COUNTIF($K$7:K3274,"ﾘｽﾄ１"))</f>
        <v/>
      </c>
      <c r="N3274" s="53" t="str">
        <f t="shared" si="562"/>
        <v/>
      </c>
      <c r="O3274" s="54" t="str">
        <f t="shared" si="563"/>
        <v/>
      </c>
      <c r="P3274" s="53" t="str">
        <f t="shared" ref="P3274:P3337" si="565">IF(O3274="該当１",G3274,"")</f>
        <v/>
      </c>
      <c r="Q3274" s="52" t="str">
        <f t="shared" ref="Q3274:Q3337" si="566">IF(O3274="該当１","ﾘｽﾄ2","")</f>
        <v/>
      </c>
      <c r="R3274" s="55" t="str">
        <f t="shared" ref="R3274:R3337" si="567">IF(Q3274="ﾘｽﾄ2",H3274,"")</f>
        <v/>
      </c>
      <c r="S3274" s="52" t="str">
        <f t="shared" si="564"/>
        <v/>
      </c>
      <c r="T3274" s="81" t="str">
        <f t="shared" ref="T3274:T3337" si="568">IF(S3274="該当２",H3274,"")</f>
        <v/>
      </c>
      <c r="U3274" s="53" t="str">
        <f>IF(S3274="","",COUNTIF($S$7:S3274,"該当２"))</f>
        <v/>
      </c>
      <c r="V3274" s="56" t="str">
        <f t="shared" ref="V3274:V3337" si="569">IF(AND($S$2=H3274,E3274&gt;0,E3274&lt;998),"該当３","")</f>
        <v/>
      </c>
      <c r="W3274" s="81" t="str">
        <f t="shared" ref="W3274:W3337" si="570">IF(V3274="該当３",I3274,"")</f>
        <v/>
      </c>
      <c r="X3274" s="53" t="str">
        <f>IF(V3274="","",COUNTIF($V$7:V3274,"該当３"))</f>
        <v/>
      </c>
    </row>
    <row r="3275" spans="1:24">
      <c r="A3275" s="4">
        <v>2022001015</v>
      </c>
      <c r="B3275" s="237">
        <v>20</v>
      </c>
      <c r="C3275" s="238">
        <v>220</v>
      </c>
      <c r="D3275" s="239">
        <v>1</v>
      </c>
      <c r="E3275" s="238">
        <v>15</v>
      </c>
      <c r="F3275" s="7" t="s">
        <v>511</v>
      </c>
      <c r="G3275" s="7" t="s">
        <v>3027</v>
      </c>
      <c r="H3275" s="7" t="s">
        <v>3028</v>
      </c>
      <c r="I3275" s="7" t="s">
        <v>3042</v>
      </c>
      <c r="K3275" s="52" t="str">
        <f t="shared" ref="K3275:K3338" si="571">IF(AND($C3275&gt;0,$H3275=""),"ﾘｽﾄ１","")</f>
        <v/>
      </c>
      <c r="L3275" s="81" t="str">
        <f t="shared" ref="L3275:L3338" si="572">IF(K3275="ﾘｽﾄ１",G3275,"")</f>
        <v/>
      </c>
      <c r="M3275" s="53" t="str">
        <f>IF(K3275="","",COUNTIF($K$7:K3275,"ﾘｽﾄ１"))</f>
        <v/>
      </c>
      <c r="N3275" s="53" t="str">
        <f t="shared" ref="N3275:N3338" si="573">IF(AND(D3275=0,E3275&gt;0),"同一区","")</f>
        <v/>
      </c>
      <c r="O3275" s="54" t="str">
        <f t="shared" ref="O3275:O3338" si="574">IF(AND(EXACT($K$2,G3275),H3275&gt;0),"該当１","")</f>
        <v/>
      </c>
      <c r="P3275" s="53" t="str">
        <f t="shared" si="565"/>
        <v/>
      </c>
      <c r="Q3275" s="52" t="str">
        <f t="shared" si="566"/>
        <v/>
      </c>
      <c r="R3275" s="55" t="str">
        <f t="shared" si="567"/>
        <v/>
      </c>
      <c r="S3275" s="52" t="str">
        <f t="shared" ref="S3275:S3338" si="575">IF(AND(Q3275="ﾘｽﾄ2",OR(I3275=0,AND(N3275="同一区",E3275=1))),"該当２","")</f>
        <v/>
      </c>
      <c r="T3275" s="81" t="str">
        <f t="shared" si="568"/>
        <v/>
      </c>
      <c r="U3275" s="53" t="str">
        <f>IF(S3275="","",COUNTIF($S$7:S3275,"該当２"))</f>
        <v/>
      </c>
      <c r="V3275" s="56" t="str">
        <f t="shared" si="569"/>
        <v/>
      </c>
      <c r="W3275" s="81" t="str">
        <f t="shared" si="570"/>
        <v/>
      </c>
      <c r="X3275" s="53" t="str">
        <f>IF(V3275="","",COUNTIF($V$7:V3275,"該当３"))</f>
        <v/>
      </c>
    </row>
    <row r="3276" spans="1:24">
      <c r="A3276" s="4">
        <v>2022001016</v>
      </c>
      <c r="B3276" s="237">
        <v>20</v>
      </c>
      <c r="C3276" s="238">
        <v>220</v>
      </c>
      <c r="D3276" s="239">
        <v>1</v>
      </c>
      <c r="E3276" s="238">
        <v>16</v>
      </c>
      <c r="F3276" s="7" t="s">
        <v>511</v>
      </c>
      <c r="G3276" s="7" t="s">
        <v>3027</v>
      </c>
      <c r="H3276" s="7" t="s">
        <v>3028</v>
      </c>
      <c r="I3276" s="7" t="s">
        <v>3043</v>
      </c>
      <c r="K3276" s="52" t="str">
        <f t="shared" si="571"/>
        <v/>
      </c>
      <c r="L3276" s="81" t="str">
        <f t="shared" si="572"/>
        <v/>
      </c>
      <c r="M3276" s="53" t="str">
        <f>IF(K3276="","",COUNTIF($K$7:K3276,"ﾘｽﾄ１"))</f>
        <v/>
      </c>
      <c r="N3276" s="53" t="str">
        <f t="shared" si="573"/>
        <v/>
      </c>
      <c r="O3276" s="54" t="str">
        <f t="shared" si="574"/>
        <v/>
      </c>
      <c r="P3276" s="53" t="str">
        <f t="shared" si="565"/>
        <v/>
      </c>
      <c r="Q3276" s="52" t="str">
        <f t="shared" si="566"/>
        <v/>
      </c>
      <c r="R3276" s="55" t="str">
        <f t="shared" si="567"/>
        <v/>
      </c>
      <c r="S3276" s="52" t="str">
        <f t="shared" si="575"/>
        <v/>
      </c>
      <c r="T3276" s="81" t="str">
        <f t="shared" si="568"/>
        <v/>
      </c>
      <c r="U3276" s="53" t="str">
        <f>IF(S3276="","",COUNTIF($S$7:S3276,"該当２"))</f>
        <v/>
      </c>
      <c r="V3276" s="56" t="str">
        <f t="shared" si="569"/>
        <v/>
      </c>
      <c r="W3276" s="81" t="str">
        <f t="shared" si="570"/>
        <v/>
      </c>
      <c r="X3276" s="53" t="str">
        <f>IF(V3276="","",COUNTIF($V$7:V3276,"該当３"))</f>
        <v/>
      </c>
    </row>
    <row r="3277" spans="1:24">
      <c r="A3277" s="4">
        <v>2022001017</v>
      </c>
      <c r="B3277" s="237">
        <v>20</v>
      </c>
      <c r="C3277" s="238">
        <v>220</v>
      </c>
      <c r="D3277" s="239">
        <v>1</v>
      </c>
      <c r="E3277" s="238">
        <v>17</v>
      </c>
      <c r="F3277" s="7" t="s">
        <v>511</v>
      </c>
      <c r="G3277" s="7" t="s">
        <v>3027</v>
      </c>
      <c r="H3277" s="7" t="s">
        <v>3028</v>
      </c>
      <c r="I3277" s="7" t="s">
        <v>3044</v>
      </c>
      <c r="K3277" s="52" t="str">
        <f t="shared" si="571"/>
        <v/>
      </c>
      <c r="L3277" s="81" t="str">
        <f t="shared" si="572"/>
        <v/>
      </c>
      <c r="M3277" s="53" t="str">
        <f>IF(K3277="","",COUNTIF($K$7:K3277,"ﾘｽﾄ１"))</f>
        <v/>
      </c>
      <c r="N3277" s="53" t="str">
        <f t="shared" si="573"/>
        <v/>
      </c>
      <c r="O3277" s="54" t="str">
        <f t="shared" si="574"/>
        <v/>
      </c>
      <c r="P3277" s="53" t="str">
        <f t="shared" si="565"/>
        <v/>
      </c>
      <c r="Q3277" s="52" t="str">
        <f t="shared" si="566"/>
        <v/>
      </c>
      <c r="R3277" s="55" t="str">
        <f t="shared" si="567"/>
        <v/>
      </c>
      <c r="S3277" s="52" t="str">
        <f t="shared" si="575"/>
        <v/>
      </c>
      <c r="T3277" s="81" t="str">
        <f t="shared" si="568"/>
        <v/>
      </c>
      <c r="U3277" s="53" t="str">
        <f>IF(S3277="","",COUNTIF($S$7:S3277,"該当２"))</f>
        <v/>
      </c>
      <c r="V3277" s="56" t="str">
        <f t="shared" si="569"/>
        <v/>
      </c>
      <c r="W3277" s="81" t="str">
        <f t="shared" si="570"/>
        <v/>
      </c>
      <c r="X3277" s="53" t="str">
        <f>IF(V3277="","",COUNTIF($V$7:V3277,"該当３"))</f>
        <v/>
      </c>
    </row>
    <row r="3278" spans="1:24">
      <c r="A3278" s="4">
        <v>2022001018</v>
      </c>
      <c r="B3278" s="237">
        <v>20</v>
      </c>
      <c r="C3278" s="238">
        <v>220</v>
      </c>
      <c r="D3278" s="239">
        <v>1</v>
      </c>
      <c r="E3278" s="238">
        <v>18</v>
      </c>
      <c r="F3278" s="7" t="s">
        <v>511</v>
      </c>
      <c r="G3278" s="7" t="s">
        <v>3027</v>
      </c>
      <c r="H3278" s="7" t="s">
        <v>3028</v>
      </c>
      <c r="I3278" s="7" t="s">
        <v>3045</v>
      </c>
      <c r="K3278" s="52" t="str">
        <f t="shared" si="571"/>
        <v/>
      </c>
      <c r="L3278" s="81" t="str">
        <f t="shared" si="572"/>
        <v/>
      </c>
      <c r="M3278" s="53" t="str">
        <f>IF(K3278="","",COUNTIF($K$7:K3278,"ﾘｽﾄ１"))</f>
        <v/>
      </c>
      <c r="N3278" s="53" t="str">
        <f t="shared" si="573"/>
        <v/>
      </c>
      <c r="O3278" s="54" t="str">
        <f t="shared" si="574"/>
        <v/>
      </c>
      <c r="P3278" s="53" t="str">
        <f t="shared" si="565"/>
        <v/>
      </c>
      <c r="Q3278" s="52" t="str">
        <f t="shared" si="566"/>
        <v/>
      </c>
      <c r="R3278" s="55" t="str">
        <f t="shared" si="567"/>
        <v/>
      </c>
      <c r="S3278" s="52" t="str">
        <f t="shared" si="575"/>
        <v/>
      </c>
      <c r="T3278" s="81" t="str">
        <f t="shared" si="568"/>
        <v/>
      </c>
      <c r="U3278" s="53" t="str">
        <f>IF(S3278="","",COUNTIF($S$7:S3278,"該当２"))</f>
        <v/>
      </c>
      <c r="V3278" s="56" t="str">
        <f t="shared" si="569"/>
        <v/>
      </c>
      <c r="W3278" s="81" t="str">
        <f t="shared" si="570"/>
        <v/>
      </c>
      <c r="X3278" s="53" t="str">
        <f>IF(V3278="","",COUNTIF($V$7:V3278,"該当３"))</f>
        <v/>
      </c>
    </row>
    <row r="3279" spans="1:24">
      <c r="A3279" s="4">
        <v>2022002000</v>
      </c>
      <c r="B3279" s="237">
        <v>20</v>
      </c>
      <c r="C3279" s="238">
        <v>220</v>
      </c>
      <c r="D3279" s="239">
        <v>2</v>
      </c>
      <c r="E3279" s="238">
        <v>0</v>
      </c>
      <c r="F3279" s="7" t="s">
        <v>511</v>
      </c>
      <c r="G3279" s="7" t="s">
        <v>3027</v>
      </c>
      <c r="H3279" s="7" t="s">
        <v>3046</v>
      </c>
      <c r="K3279" s="52" t="str">
        <f t="shared" si="571"/>
        <v/>
      </c>
      <c r="L3279" s="81" t="str">
        <f t="shared" si="572"/>
        <v/>
      </c>
      <c r="M3279" s="53" t="str">
        <f>IF(K3279="","",COUNTIF($K$7:K3279,"ﾘｽﾄ１"))</f>
        <v/>
      </c>
      <c r="N3279" s="53" t="str">
        <f t="shared" si="573"/>
        <v/>
      </c>
      <c r="O3279" s="54" t="str">
        <f t="shared" si="574"/>
        <v/>
      </c>
      <c r="P3279" s="53" t="str">
        <f t="shared" si="565"/>
        <v/>
      </c>
      <c r="Q3279" s="52" t="str">
        <f t="shared" si="566"/>
        <v/>
      </c>
      <c r="R3279" s="55" t="str">
        <f t="shared" si="567"/>
        <v/>
      </c>
      <c r="S3279" s="52" t="str">
        <f t="shared" si="575"/>
        <v/>
      </c>
      <c r="T3279" s="81" t="str">
        <f t="shared" si="568"/>
        <v/>
      </c>
      <c r="U3279" s="53" t="str">
        <f>IF(S3279="","",COUNTIF($S$7:S3279,"該当２"))</f>
        <v/>
      </c>
      <c r="V3279" s="56" t="str">
        <f t="shared" si="569"/>
        <v/>
      </c>
      <c r="W3279" s="81" t="str">
        <f t="shared" si="570"/>
        <v/>
      </c>
      <c r="X3279" s="53" t="str">
        <f>IF(V3279="","",COUNTIF($V$7:V3279,"該当３"))</f>
        <v/>
      </c>
    </row>
    <row r="3280" spans="1:24">
      <c r="A3280" s="4">
        <v>2022002001</v>
      </c>
      <c r="B3280" s="237">
        <v>20</v>
      </c>
      <c r="C3280" s="238">
        <v>220</v>
      </c>
      <c r="D3280" s="239">
        <v>2</v>
      </c>
      <c r="E3280" s="238">
        <v>1</v>
      </c>
      <c r="F3280" s="7" t="s">
        <v>511</v>
      </c>
      <c r="G3280" s="7" t="s">
        <v>3027</v>
      </c>
      <c r="H3280" s="7" t="s">
        <v>3046</v>
      </c>
      <c r="I3280" s="7" t="s">
        <v>3047</v>
      </c>
      <c r="K3280" s="52" t="str">
        <f t="shared" si="571"/>
        <v/>
      </c>
      <c r="L3280" s="81" t="str">
        <f t="shared" si="572"/>
        <v/>
      </c>
      <c r="M3280" s="53" t="str">
        <f>IF(K3280="","",COUNTIF($K$7:K3280,"ﾘｽﾄ１"))</f>
        <v/>
      </c>
      <c r="N3280" s="53" t="str">
        <f t="shared" si="573"/>
        <v/>
      </c>
      <c r="O3280" s="54" t="str">
        <f t="shared" si="574"/>
        <v/>
      </c>
      <c r="P3280" s="53" t="str">
        <f t="shared" si="565"/>
        <v/>
      </c>
      <c r="Q3280" s="52" t="str">
        <f t="shared" si="566"/>
        <v/>
      </c>
      <c r="R3280" s="55" t="str">
        <f t="shared" si="567"/>
        <v/>
      </c>
      <c r="S3280" s="52" t="str">
        <f t="shared" si="575"/>
        <v/>
      </c>
      <c r="T3280" s="81" t="str">
        <f t="shared" si="568"/>
        <v/>
      </c>
      <c r="U3280" s="53" t="str">
        <f>IF(S3280="","",COUNTIF($S$7:S3280,"該当２"))</f>
        <v/>
      </c>
      <c r="V3280" s="56" t="str">
        <f t="shared" si="569"/>
        <v/>
      </c>
      <c r="W3280" s="81" t="str">
        <f t="shared" si="570"/>
        <v/>
      </c>
      <c r="X3280" s="53" t="str">
        <f>IF(V3280="","",COUNTIF($V$7:V3280,"該当３"))</f>
        <v/>
      </c>
    </row>
    <row r="3281" spans="1:24">
      <c r="A3281" s="4">
        <v>2022002002</v>
      </c>
      <c r="B3281" s="237">
        <v>20</v>
      </c>
      <c r="C3281" s="238">
        <v>220</v>
      </c>
      <c r="D3281" s="239">
        <v>2</v>
      </c>
      <c r="E3281" s="238">
        <v>2</v>
      </c>
      <c r="F3281" s="7" t="s">
        <v>511</v>
      </c>
      <c r="G3281" s="7" t="s">
        <v>3027</v>
      </c>
      <c r="H3281" s="7" t="s">
        <v>3046</v>
      </c>
      <c r="I3281" s="7" t="s">
        <v>3048</v>
      </c>
      <c r="K3281" s="52" t="str">
        <f t="shared" si="571"/>
        <v/>
      </c>
      <c r="L3281" s="81" t="str">
        <f t="shared" si="572"/>
        <v/>
      </c>
      <c r="M3281" s="53" t="str">
        <f>IF(K3281="","",COUNTIF($K$7:K3281,"ﾘｽﾄ１"))</f>
        <v/>
      </c>
      <c r="N3281" s="53" t="str">
        <f t="shared" si="573"/>
        <v/>
      </c>
      <c r="O3281" s="54" t="str">
        <f t="shared" si="574"/>
        <v/>
      </c>
      <c r="P3281" s="53" t="str">
        <f t="shared" si="565"/>
        <v/>
      </c>
      <c r="Q3281" s="52" t="str">
        <f t="shared" si="566"/>
        <v/>
      </c>
      <c r="R3281" s="55" t="str">
        <f t="shared" si="567"/>
        <v/>
      </c>
      <c r="S3281" s="52" t="str">
        <f t="shared" si="575"/>
        <v/>
      </c>
      <c r="T3281" s="81" t="str">
        <f t="shared" si="568"/>
        <v/>
      </c>
      <c r="U3281" s="53" t="str">
        <f>IF(S3281="","",COUNTIF($S$7:S3281,"該当２"))</f>
        <v/>
      </c>
      <c r="V3281" s="56" t="str">
        <f t="shared" si="569"/>
        <v/>
      </c>
      <c r="W3281" s="81" t="str">
        <f t="shared" si="570"/>
        <v/>
      </c>
      <c r="X3281" s="53" t="str">
        <f>IF(V3281="","",COUNTIF($V$7:V3281,"該当３"))</f>
        <v/>
      </c>
    </row>
    <row r="3282" spans="1:24">
      <c r="A3282" s="4">
        <v>2022002003</v>
      </c>
      <c r="B3282" s="237">
        <v>20</v>
      </c>
      <c r="C3282" s="238">
        <v>220</v>
      </c>
      <c r="D3282" s="239">
        <v>2</v>
      </c>
      <c r="E3282" s="238">
        <v>3</v>
      </c>
      <c r="F3282" s="7" t="s">
        <v>511</v>
      </c>
      <c r="G3282" s="7" t="s">
        <v>3027</v>
      </c>
      <c r="H3282" s="7" t="s">
        <v>3046</v>
      </c>
      <c r="I3282" s="7" t="s">
        <v>3049</v>
      </c>
      <c r="K3282" s="52" t="str">
        <f t="shared" si="571"/>
        <v/>
      </c>
      <c r="L3282" s="81" t="str">
        <f t="shared" si="572"/>
        <v/>
      </c>
      <c r="M3282" s="53" t="str">
        <f>IF(K3282="","",COUNTIF($K$7:K3282,"ﾘｽﾄ１"))</f>
        <v/>
      </c>
      <c r="N3282" s="53" t="str">
        <f t="shared" si="573"/>
        <v/>
      </c>
      <c r="O3282" s="54" t="str">
        <f t="shared" si="574"/>
        <v/>
      </c>
      <c r="P3282" s="53" t="str">
        <f t="shared" si="565"/>
        <v/>
      </c>
      <c r="Q3282" s="52" t="str">
        <f t="shared" si="566"/>
        <v/>
      </c>
      <c r="R3282" s="55" t="str">
        <f t="shared" si="567"/>
        <v/>
      </c>
      <c r="S3282" s="52" t="str">
        <f t="shared" si="575"/>
        <v/>
      </c>
      <c r="T3282" s="81" t="str">
        <f t="shared" si="568"/>
        <v/>
      </c>
      <c r="U3282" s="53" t="str">
        <f>IF(S3282="","",COUNTIF($S$7:S3282,"該当２"))</f>
        <v/>
      </c>
      <c r="V3282" s="56" t="str">
        <f t="shared" si="569"/>
        <v/>
      </c>
      <c r="W3282" s="81" t="str">
        <f t="shared" si="570"/>
        <v/>
      </c>
      <c r="X3282" s="53" t="str">
        <f>IF(V3282="","",COUNTIF($V$7:V3282,"該当３"))</f>
        <v/>
      </c>
    </row>
    <row r="3283" spans="1:24">
      <c r="A3283" s="4">
        <v>2022002004</v>
      </c>
      <c r="B3283" s="237">
        <v>20</v>
      </c>
      <c r="C3283" s="238">
        <v>220</v>
      </c>
      <c r="D3283" s="239">
        <v>2</v>
      </c>
      <c r="E3283" s="238">
        <v>4</v>
      </c>
      <c r="F3283" s="7" t="s">
        <v>511</v>
      </c>
      <c r="G3283" s="7" t="s">
        <v>3027</v>
      </c>
      <c r="H3283" s="7" t="s">
        <v>3046</v>
      </c>
      <c r="I3283" s="7" t="s">
        <v>3050</v>
      </c>
      <c r="K3283" s="52" t="str">
        <f t="shared" si="571"/>
        <v/>
      </c>
      <c r="L3283" s="81" t="str">
        <f t="shared" si="572"/>
        <v/>
      </c>
      <c r="M3283" s="53" t="str">
        <f>IF(K3283="","",COUNTIF($K$7:K3283,"ﾘｽﾄ１"))</f>
        <v/>
      </c>
      <c r="N3283" s="53" t="str">
        <f t="shared" si="573"/>
        <v/>
      </c>
      <c r="O3283" s="54" t="str">
        <f t="shared" si="574"/>
        <v/>
      </c>
      <c r="P3283" s="53" t="str">
        <f t="shared" si="565"/>
        <v/>
      </c>
      <c r="Q3283" s="52" t="str">
        <f t="shared" si="566"/>
        <v/>
      </c>
      <c r="R3283" s="55" t="str">
        <f t="shared" si="567"/>
        <v/>
      </c>
      <c r="S3283" s="52" t="str">
        <f t="shared" si="575"/>
        <v/>
      </c>
      <c r="T3283" s="81" t="str">
        <f t="shared" si="568"/>
        <v/>
      </c>
      <c r="U3283" s="53" t="str">
        <f>IF(S3283="","",COUNTIF($S$7:S3283,"該当２"))</f>
        <v/>
      </c>
      <c r="V3283" s="56" t="str">
        <f t="shared" si="569"/>
        <v/>
      </c>
      <c r="W3283" s="81" t="str">
        <f t="shared" si="570"/>
        <v/>
      </c>
      <c r="X3283" s="53" t="str">
        <f>IF(V3283="","",COUNTIF($V$7:V3283,"該当３"))</f>
        <v/>
      </c>
    </row>
    <row r="3284" spans="1:24">
      <c r="A3284" s="4">
        <v>2022002005</v>
      </c>
      <c r="B3284" s="237">
        <v>20</v>
      </c>
      <c r="C3284" s="238">
        <v>220</v>
      </c>
      <c r="D3284" s="239">
        <v>2</v>
      </c>
      <c r="E3284" s="238">
        <v>5</v>
      </c>
      <c r="F3284" s="7" t="s">
        <v>511</v>
      </c>
      <c r="G3284" s="7" t="s">
        <v>3027</v>
      </c>
      <c r="H3284" s="7" t="s">
        <v>3046</v>
      </c>
      <c r="I3284" s="7" t="s">
        <v>3051</v>
      </c>
      <c r="K3284" s="52" t="str">
        <f t="shared" si="571"/>
        <v/>
      </c>
      <c r="L3284" s="81" t="str">
        <f t="shared" si="572"/>
        <v/>
      </c>
      <c r="M3284" s="53" t="str">
        <f>IF(K3284="","",COUNTIF($K$7:K3284,"ﾘｽﾄ１"))</f>
        <v/>
      </c>
      <c r="N3284" s="53" t="str">
        <f t="shared" si="573"/>
        <v/>
      </c>
      <c r="O3284" s="54" t="str">
        <f t="shared" si="574"/>
        <v/>
      </c>
      <c r="P3284" s="53" t="str">
        <f t="shared" si="565"/>
        <v/>
      </c>
      <c r="Q3284" s="52" t="str">
        <f t="shared" si="566"/>
        <v/>
      </c>
      <c r="R3284" s="55" t="str">
        <f t="shared" si="567"/>
        <v/>
      </c>
      <c r="S3284" s="52" t="str">
        <f t="shared" si="575"/>
        <v/>
      </c>
      <c r="T3284" s="81" t="str">
        <f t="shared" si="568"/>
        <v/>
      </c>
      <c r="U3284" s="53" t="str">
        <f>IF(S3284="","",COUNTIF($S$7:S3284,"該当２"))</f>
        <v/>
      </c>
      <c r="V3284" s="56" t="str">
        <f t="shared" si="569"/>
        <v/>
      </c>
      <c r="W3284" s="81" t="str">
        <f t="shared" si="570"/>
        <v/>
      </c>
      <c r="X3284" s="53" t="str">
        <f>IF(V3284="","",COUNTIF($V$7:V3284,"該当３"))</f>
        <v/>
      </c>
    </row>
    <row r="3285" spans="1:24">
      <c r="A3285" s="4">
        <v>2022002006</v>
      </c>
      <c r="B3285" s="237">
        <v>20</v>
      </c>
      <c r="C3285" s="238">
        <v>220</v>
      </c>
      <c r="D3285" s="239">
        <v>2</v>
      </c>
      <c r="E3285" s="238">
        <v>6</v>
      </c>
      <c r="F3285" s="7" t="s">
        <v>511</v>
      </c>
      <c r="G3285" s="7" t="s">
        <v>3027</v>
      </c>
      <c r="H3285" s="7" t="s">
        <v>3046</v>
      </c>
      <c r="I3285" s="7" t="s">
        <v>3052</v>
      </c>
      <c r="K3285" s="52" t="str">
        <f t="shared" si="571"/>
        <v/>
      </c>
      <c r="L3285" s="81" t="str">
        <f t="shared" si="572"/>
        <v/>
      </c>
      <c r="M3285" s="53" t="str">
        <f>IF(K3285="","",COUNTIF($K$7:K3285,"ﾘｽﾄ１"))</f>
        <v/>
      </c>
      <c r="N3285" s="53" t="str">
        <f t="shared" si="573"/>
        <v/>
      </c>
      <c r="O3285" s="54" t="str">
        <f t="shared" si="574"/>
        <v/>
      </c>
      <c r="P3285" s="53" t="str">
        <f t="shared" si="565"/>
        <v/>
      </c>
      <c r="Q3285" s="52" t="str">
        <f t="shared" si="566"/>
        <v/>
      </c>
      <c r="R3285" s="55" t="str">
        <f t="shared" si="567"/>
        <v/>
      </c>
      <c r="S3285" s="52" t="str">
        <f t="shared" si="575"/>
        <v/>
      </c>
      <c r="T3285" s="81" t="str">
        <f t="shared" si="568"/>
        <v/>
      </c>
      <c r="U3285" s="53" t="str">
        <f>IF(S3285="","",COUNTIF($S$7:S3285,"該当２"))</f>
        <v/>
      </c>
      <c r="V3285" s="56" t="str">
        <f t="shared" si="569"/>
        <v/>
      </c>
      <c r="W3285" s="81" t="str">
        <f t="shared" si="570"/>
        <v/>
      </c>
      <c r="X3285" s="53" t="str">
        <f>IF(V3285="","",COUNTIF($V$7:V3285,"該当３"))</f>
        <v/>
      </c>
    </row>
    <row r="3286" spans="1:24">
      <c r="A3286" s="4">
        <v>2022002007</v>
      </c>
      <c r="B3286" s="237">
        <v>20</v>
      </c>
      <c r="C3286" s="238">
        <v>220</v>
      </c>
      <c r="D3286" s="239">
        <v>2</v>
      </c>
      <c r="E3286" s="238">
        <v>7</v>
      </c>
      <c r="F3286" s="7" t="s">
        <v>511</v>
      </c>
      <c r="G3286" s="7" t="s">
        <v>3027</v>
      </c>
      <c r="H3286" s="7" t="s">
        <v>3046</v>
      </c>
      <c r="I3286" s="7" t="s">
        <v>3053</v>
      </c>
      <c r="K3286" s="52" t="str">
        <f t="shared" si="571"/>
        <v/>
      </c>
      <c r="L3286" s="81" t="str">
        <f t="shared" si="572"/>
        <v/>
      </c>
      <c r="M3286" s="53" t="str">
        <f>IF(K3286="","",COUNTIF($K$7:K3286,"ﾘｽﾄ１"))</f>
        <v/>
      </c>
      <c r="N3286" s="53" t="str">
        <f t="shared" si="573"/>
        <v/>
      </c>
      <c r="O3286" s="54" t="str">
        <f t="shared" si="574"/>
        <v/>
      </c>
      <c r="P3286" s="53" t="str">
        <f t="shared" si="565"/>
        <v/>
      </c>
      <c r="Q3286" s="52" t="str">
        <f t="shared" si="566"/>
        <v/>
      </c>
      <c r="R3286" s="55" t="str">
        <f t="shared" si="567"/>
        <v/>
      </c>
      <c r="S3286" s="52" t="str">
        <f t="shared" si="575"/>
        <v/>
      </c>
      <c r="T3286" s="81" t="str">
        <f t="shared" si="568"/>
        <v/>
      </c>
      <c r="U3286" s="53" t="str">
        <f>IF(S3286="","",COUNTIF($S$7:S3286,"該当２"))</f>
        <v/>
      </c>
      <c r="V3286" s="56" t="str">
        <f t="shared" si="569"/>
        <v/>
      </c>
      <c r="W3286" s="81" t="str">
        <f t="shared" si="570"/>
        <v/>
      </c>
      <c r="X3286" s="53" t="str">
        <f>IF(V3286="","",COUNTIF($V$7:V3286,"該当３"))</f>
        <v/>
      </c>
    </row>
    <row r="3287" spans="1:24">
      <c r="A3287" s="4">
        <v>2022002008</v>
      </c>
      <c r="B3287" s="237">
        <v>20</v>
      </c>
      <c r="C3287" s="238">
        <v>220</v>
      </c>
      <c r="D3287" s="239">
        <v>2</v>
      </c>
      <c r="E3287" s="238">
        <v>8</v>
      </c>
      <c r="F3287" s="7" t="s">
        <v>511</v>
      </c>
      <c r="G3287" s="7" t="s">
        <v>3027</v>
      </c>
      <c r="H3287" s="7" t="s">
        <v>3046</v>
      </c>
      <c r="I3287" s="7" t="s">
        <v>3054</v>
      </c>
      <c r="K3287" s="52" t="str">
        <f t="shared" si="571"/>
        <v/>
      </c>
      <c r="L3287" s="81" t="str">
        <f t="shared" si="572"/>
        <v/>
      </c>
      <c r="M3287" s="53" t="str">
        <f>IF(K3287="","",COUNTIF($K$7:K3287,"ﾘｽﾄ１"))</f>
        <v/>
      </c>
      <c r="N3287" s="53" t="str">
        <f t="shared" si="573"/>
        <v/>
      </c>
      <c r="O3287" s="54" t="str">
        <f t="shared" si="574"/>
        <v/>
      </c>
      <c r="P3287" s="53" t="str">
        <f t="shared" si="565"/>
        <v/>
      </c>
      <c r="Q3287" s="52" t="str">
        <f t="shared" si="566"/>
        <v/>
      </c>
      <c r="R3287" s="55" t="str">
        <f t="shared" si="567"/>
        <v/>
      </c>
      <c r="S3287" s="52" t="str">
        <f t="shared" si="575"/>
        <v/>
      </c>
      <c r="T3287" s="81" t="str">
        <f t="shared" si="568"/>
        <v/>
      </c>
      <c r="U3287" s="53" t="str">
        <f>IF(S3287="","",COUNTIF($S$7:S3287,"該当２"))</f>
        <v/>
      </c>
      <c r="V3287" s="56" t="str">
        <f t="shared" si="569"/>
        <v/>
      </c>
      <c r="W3287" s="81" t="str">
        <f t="shared" si="570"/>
        <v/>
      </c>
      <c r="X3287" s="53" t="str">
        <f>IF(V3287="","",COUNTIF($V$7:V3287,"該当３"))</f>
        <v/>
      </c>
    </row>
    <row r="3288" spans="1:24">
      <c r="A3288" s="4">
        <v>2022002009</v>
      </c>
      <c r="B3288" s="237">
        <v>20</v>
      </c>
      <c r="C3288" s="238">
        <v>220</v>
      </c>
      <c r="D3288" s="239">
        <v>2</v>
      </c>
      <c r="E3288" s="238">
        <v>9</v>
      </c>
      <c r="F3288" s="7" t="s">
        <v>511</v>
      </c>
      <c r="G3288" s="7" t="s">
        <v>3027</v>
      </c>
      <c r="H3288" s="7" t="s">
        <v>3046</v>
      </c>
      <c r="I3288" s="7" t="s">
        <v>3055</v>
      </c>
      <c r="K3288" s="52" t="str">
        <f t="shared" si="571"/>
        <v/>
      </c>
      <c r="L3288" s="81" t="str">
        <f t="shared" si="572"/>
        <v/>
      </c>
      <c r="M3288" s="53" t="str">
        <f>IF(K3288="","",COUNTIF($K$7:K3288,"ﾘｽﾄ１"))</f>
        <v/>
      </c>
      <c r="N3288" s="53" t="str">
        <f t="shared" si="573"/>
        <v/>
      </c>
      <c r="O3288" s="54" t="str">
        <f t="shared" si="574"/>
        <v/>
      </c>
      <c r="P3288" s="53" t="str">
        <f t="shared" si="565"/>
        <v/>
      </c>
      <c r="Q3288" s="52" t="str">
        <f t="shared" si="566"/>
        <v/>
      </c>
      <c r="R3288" s="55" t="str">
        <f t="shared" si="567"/>
        <v/>
      </c>
      <c r="S3288" s="52" t="str">
        <f t="shared" si="575"/>
        <v/>
      </c>
      <c r="T3288" s="81" t="str">
        <f t="shared" si="568"/>
        <v/>
      </c>
      <c r="U3288" s="53" t="str">
        <f>IF(S3288="","",COUNTIF($S$7:S3288,"該当２"))</f>
        <v/>
      </c>
      <c r="V3288" s="56" t="str">
        <f t="shared" si="569"/>
        <v/>
      </c>
      <c r="W3288" s="81" t="str">
        <f t="shared" si="570"/>
        <v/>
      </c>
      <c r="X3288" s="53" t="str">
        <f>IF(V3288="","",COUNTIF($V$7:V3288,"該当３"))</f>
        <v/>
      </c>
    </row>
    <row r="3289" spans="1:24">
      <c r="A3289" s="4">
        <v>2022002010</v>
      </c>
      <c r="B3289" s="237">
        <v>20</v>
      </c>
      <c r="C3289" s="238">
        <v>220</v>
      </c>
      <c r="D3289" s="239">
        <v>2</v>
      </c>
      <c r="E3289" s="238">
        <v>10</v>
      </c>
      <c r="F3289" s="7" t="s">
        <v>511</v>
      </c>
      <c r="G3289" s="7" t="s">
        <v>3027</v>
      </c>
      <c r="H3289" s="7" t="s">
        <v>3046</v>
      </c>
      <c r="I3289" s="7" t="s">
        <v>3056</v>
      </c>
      <c r="K3289" s="52" t="str">
        <f t="shared" si="571"/>
        <v/>
      </c>
      <c r="L3289" s="81" t="str">
        <f t="shared" si="572"/>
        <v/>
      </c>
      <c r="M3289" s="53" t="str">
        <f>IF(K3289="","",COUNTIF($K$7:K3289,"ﾘｽﾄ１"))</f>
        <v/>
      </c>
      <c r="N3289" s="53" t="str">
        <f t="shared" si="573"/>
        <v/>
      </c>
      <c r="O3289" s="54" t="str">
        <f t="shared" si="574"/>
        <v/>
      </c>
      <c r="P3289" s="53" t="str">
        <f t="shared" si="565"/>
        <v/>
      </c>
      <c r="Q3289" s="52" t="str">
        <f t="shared" si="566"/>
        <v/>
      </c>
      <c r="R3289" s="55" t="str">
        <f t="shared" si="567"/>
        <v/>
      </c>
      <c r="S3289" s="52" t="str">
        <f t="shared" si="575"/>
        <v/>
      </c>
      <c r="T3289" s="81" t="str">
        <f t="shared" si="568"/>
        <v/>
      </c>
      <c r="U3289" s="53" t="str">
        <f>IF(S3289="","",COUNTIF($S$7:S3289,"該当２"))</f>
        <v/>
      </c>
      <c r="V3289" s="56" t="str">
        <f t="shared" si="569"/>
        <v/>
      </c>
      <c r="W3289" s="81" t="str">
        <f t="shared" si="570"/>
        <v/>
      </c>
      <c r="X3289" s="53" t="str">
        <f>IF(V3289="","",COUNTIF($V$7:V3289,"該当３"))</f>
        <v/>
      </c>
    </row>
    <row r="3290" spans="1:24">
      <c r="A3290" s="4">
        <v>2022002011</v>
      </c>
      <c r="B3290" s="237">
        <v>20</v>
      </c>
      <c r="C3290" s="238">
        <v>220</v>
      </c>
      <c r="D3290" s="239">
        <v>2</v>
      </c>
      <c r="E3290" s="238">
        <v>11</v>
      </c>
      <c r="F3290" s="7" t="s">
        <v>511</v>
      </c>
      <c r="G3290" s="7" t="s">
        <v>3027</v>
      </c>
      <c r="H3290" s="7" t="s">
        <v>3046</v>
      </c>
      <c r="I3290" s="7" t="s">
        <v>3057</v>
      </c>
      <c r="K3290" s="52" t="str">
        <f t="shared" si="571"/>
        <v/>
      </c>
      <c r="L3290" s="81" t="str">
        <f t="shared" si="572"/>
        <v/>
      </c>
      <c r="M3290" s="53" t="str">
        <f>IF(K3290="","",COUNTIF($K$7:K3290,"ﾘｽﾄ１"))</f>
        <v/>
      </c>
      <c r="N3290" s="53" t="str">
        <f t="shared" si="573"/>
        <v/>
      </c>
      <c r="O3290" s="54" t="str">
        <f t="shared" si="574"/>
        <v/>
      </c>
      <c r="P3290" s="53" t="str">
        <f t="shared" si="565"/>
        <v/>
      </c>
      <c r="Q3290" s="52" t="str">
        <f t="shared" si="566"/>
        <v/>
      </c>
      <c r="R3290" s="55" t="str">
        <f t="shared" si="567"/>
        <v/>
      </c>
      <c r="S3290" s="52" t="str">
        <f t="shared" si="575"/>
        <v/>
      </c>
      <c r="T3290" s="81" t="str">
        <f t="shared" si="568"/>
        <v/>
      </c>
      <c r="U3290" s="53" t="str">
        <f>IF(S3290="","",COUNTIF($S$7:S3290,"該当２"))</f>
        <v/>
      </c>
      <c r="V3290" s="56" t="str">
        <f t="shared" si="569"/>
        <v/>
      </c>
      <c r="W3290" s="81" t="str">
        <f t="shared" si="570"/>
        <v/>
      </c>
      <c r="X3290" s="53" t="str">
        <f>IF(V3290="","",COUNTIF($V$7:V3290,"該当３"))</f>
        <v/>
      </c>
    </row>
    <row r="3291" spans="1:24">
      <c r="A3291" s="4">
        <v>2022002012</v>
      </c>
      <c r="B3291" s="237">
        <v>20</v>
      </c>
      <c r="C3291" s="238">
        <v>220</v>
      </c>
      <c r="D3291" s="239">
        <v>2</v>
      </c>
      <c r="E3291" s="238">
        <v>12</v>
      </c>
      <c r="F3291" s="7" t="s">
        <v>511</v>
      </c>
      <c r="G3291" s="7" t="s">
        <v>3027</v>
      </c>
      <c r="H3291" s="7" t="s">
        <v>3046</v>
      </c>
      <c r="I3291" s="7" t="s">
        <v>3058</v>
      </c>
      <c r="K3291" s="52" t="str">
        <f t="shared" si="571"/>
        <v/>
      </c>
      <c r="L3291" s="81" t="str">
        <f t="shared" si="572"/>
        <v/>
      </c>
      <c r="M3291" s="53" t="str">
        <f>IF(K3291="","",COUNTIF($K$7:K3291,"ﾘｽﾄ１"))</f>
        <v/>
      </c>
      <c r="N3291" s="53" t="str">
        <f t="shared" si="573"/>
        <v/>
      </c>
      <c r="O3291" s="54" t="str">
        <f t="shared" si="574"/>
        <v/>
      </c>
      <c r="P3291" s="53" t="str">
        <f t="shared" si="565"/>
        <v/>
      </c>
      <c r="Q3291" s="52" t="str">
        <f t="shared" si="566"/>
        <v/>
      </c>
      <c r="R3291" s="55" t="str">
        <f t="shared" si="567"/>
        <v/>
      </c>
      <c r="S3291" s="52" t="str">
        <f t="shared" si="575"/>
        <v/>
      </c>
      <c r="T3291" s="81" t="str">
        <f t="shared" si="568"/>
        <v/>
      </c>
      <c r="U3291" s="53" t="str">
        <f>IF(S3291="","",COUNTIF($S$7:S3291,"該当２"))</f>
        <v/>
      </c>
      <c r="V3291" s="56" t="str">
        <f t="shared" si="569"/>
        <v/>
      </c>
      <c r="W3291" s="81" t="str">
        <f t="shared" si="570"/>
        <v/>
      </c>
      <c r="X3291" s="53" t="str">
        <f>IF(V3291="","",COUNTIF($V$7:V3291,"該当３"))</f>
        <v/>
      </c>
    </row>
    <row r="3292" spans="1:24">
      <c r="A3292" s="4">
        <v>2022002013</v>
      </c>
      <c r="B3292" s="237">
        <v>20</v>
      </c>
      <c r="C3292" s="238">
        <v>220</v>
      </c>
      <c r="D3292" s="239">
        <v>2</v>
      </c>
      <c r="E3292" s="238">
        <v>13</v>
      </c>
      <c r="F3292" s="7" t="s">
        <v>511</v>
      </c>
      <c r="G3292" s="7" t="s">
        <v>3027</v>
      </c>
      <c r="H3292" s="7" t="s">
        <v>3046</v>
      </c>
      <c r="I3292" s="7" t="s">
        <v>3059</v>
      </c>
      <c r="K3292" s="52" t="str">
        <f t="shared" si="571"/>
        <v/>
      </c>
      <c r="L3292" s="81" t="str">
        <f t="shared" si="572"/>
        <v/>
      </c>
      <c r="M3292" s="53" t="str">
        <f>IF(K3292="","",COUNTIF($K$7:K3292,"ﾘｽﾄ１"))</f>
        <v/>
      </c>
      <c r="N3292" s="53" t="str">
        <f t="shared" si="573"/>
        <v/>
      </c>
      <c r="O3292" s="54" t="str">
        <f t="shared" si="574"/>
        <v/>
      </c>
      <c r="P3292" s="53" t="str">
        <f t="shared" si="565"/>
        <v/>
      </c>
      <c r="Q3292" s="52" t="str">
        <f t="shared" si="566"/>
        <v/>
      </c>
      <c r="R3292" s="55" t="str">
        <f t="shared" si="567"/>
        <v/>
      </c>
      <c r="S3292" s="52" t="str">
        <f t="shared" si="575"/>
        <v/>
      </c>
      <c r="T3292" s="81" t="str">
        <f t="shared" si="568"/>
        <v/>
      </c>
      <c r="U3292" s="53" t="str">
        <f>IF(S3292="","",COUNTIF($S$7:S3292,"該当２"))</f>
        <v/>
      </c>
      <c r="V3292" s="56" t="str">
        <f t="shared" si="569"/>
        <v/>
      </c>
      <c r="W3292" s="81" t="str">
        <f t="shared" si="570"/>
        <v/>
      </c>
      <c r="X3292" s="53" t="str">
        <f>IF(V3292="","",COUNTIF($V$7:V3292,"該当３"))</f>
        <v/>
      </c>
    </row>
    <row r="3293" spans="1:24">
      <c r="A3293" s="4">
        <v>2022002014</v>
      </c>
      <c r="B3293" s="237">
        <v>20</v>
      </c>
      <c r="C3293" s="238">
        <v>220</v>
      </c>
      <c r="D3293" s="239">
        <v>2</v>
      </c>
      <c r="E3293" s="238">
        <v>14</v>
      </c>
      <c r="F3293" s="7" t="s">
        <v>511</v>
      </c>
      <c r="G3293" s="7" t="s">
        <v>3027</v>
      </c>
      <c r="H3293" s="7" t="s">
        <v>3046</v>
      </c>
      <c r="I3293" s="7" t="s">
        <v>351</v>
      </c>
      <c r="K3293" s="52" t="str">
        <f t="shared" si="571"/>
        <v/>
      </c>
      <c r="L3293" s="81" t="str">
        <f t="shared" si="572"/>
        <v/>
      </c>
      <c r="M3293" s="53" t="str">
        <f>IF(K3293="","",COUNTIF($K$7:K3293,"ﾘｽﾄ１"))</f>
        <v/>
      </c>
      <c r="N3293" s="53" t="str">
        <f t="shared" si="573"/>
        <v/>
      </c>
      <c r="O3293" s="54" t="str">
        <f t="shared" si="574"/>
        <v/>
      </c>
      <c r="P3293" s="53" t="str">
        <f t="shared" si="565"/>
        <v/>
      </c>
      <c r="Q3293" s="52" t="str">
        <f t="shared" si="566"/>
        <v/>
      </c>
      <c r="R3293" s="55" t="str">
        <f t="shared" si="567"/>
        <v/>
      </c>
      <c r="S3293" s="52" t="str">
        <f t="shared" si="575"/>
        <v/>
      </c>
      <c r="T3293" s="81" t="str">
        <f t="shared" si="568"/>
        <v/>
      </c>
      <c r="U3293" s="53" t="str">
        <f>IF(S3293="","",COUNTIF($S$7:S3293,"該当２"))</f>
        <v/>
      </c>
      <c r="V3293" s="56" t="str">
        <f t="shared" si="569"/>
        <v/>
      </c>
      <c r="W3293" s="81" t="str">
        <f t="shared" si="570"/>
        <v/>
      </c>
      <c r="X3293" s="53" t="str">
        <f>IF(V3293="","",COUNTIF($V$7:V3293,"該当３"))</f>
        <v/>
      </c>
    </row>
    <row r="3294" spans="1:24">
      <c r="A3294" s="4">
        <v>2022002015</v>
      </c>
      <c r="B3294" s="237">
        <v>20</v>
      </c>
      <c r="C3294" s="238">
        <v>220</v>
      </c>
      <c r="D3294" s="239">
        <v>2</v>
      </c>
      <c r="E3294" s="238">
        <v>15</v>
      </c>
      <c r="F3294" s="7" t="s">
        <v>511</v>
      </c>
      <c r="G3294" s="7" t="s">
        <v>3027</v>
      </c>
      <c r="H3294" s="7" t="s">
        <v>3046</v>
      </c>
      <c r="I3294" s="7" t="s">
        <v>3060</v>
      </c>
      <c r="K3294" s="52" t="str">
        <f t="shared" si="571"/>
        <v/>
      </c>
      <c r="L3294" s="81" t="str">
        <f t="shared" si="572"/>
        <v/>
      </c>
      <c r="M3294" s="53" t="str">
        <f>IF(K3294="","",COUNTIF($K$7:K3294,"ﾘｽﾄ１"))</f>
        <v/>
      </c>
      <c r="N3294" s="53" t="str">
        <f t="shared" si="573"/>
        <v/>
      </c>
      <c r="O3294" s="54" t="str">
        <f t="shared" si="574"/>
        <v/>
      </c>
      <c r="P3294" s="53" t="str">
        <f t="shared" si="565"/>
        <v/>
      </c>
      <c r="Q3294" s="52" t="str">
        <f t="shared" si="566"/>
        <v/>
      </c>
      <c r="R3294" s="55" t="str">
        <f t="shared" si="567"/>
        <v/>
      </c>
      <c r="S3294" s="52" t="str">
        <f t="shared" si="575"/>
        <v/>
      </c>
      <c r="T3294" s="81" t="str">
        <f t="shared" si="568"/>
        <v/>
      </c>
      <c r="U3294" s="53" t="str">
        <f>IF(S3294="","",COUNTIF($S$7:S3294,"該当２"))</f>
        <v/>
      </c>
      <c r="V3294" s="56" t="str">
        <f t="shared" si="569"/>
        <v/>
      </c>
      <c r="W3294" s="81" t="str">
        <f t="shared" si="570"/>
        <v/>
      </c>
      <c r="X3294" s="53" t="str">
        <f>IF(V3294="","",COUNTIF($V$7:V3294,"該当３"))</f>
        <v/>
      </c>
    </row>
    <row r="3295" spans="1:24">
      <c r="A3295" s="4">
        <v>2022002016</v>
      </c>
      <c r="B3295" s="237">
        <v>20</v>
      </c>
      <c r="C3295" s="238">
        <v>220</v>
      </c>
      <c r="D3295" s="239">
        <v>2</v>
      </c>
      <c r="E3295" s="238">
        <v>16</v>
      </c>
      <c r="F3295" s="7" t="s">
        <v>511</v>
      </c>
      <c r="G3295" s="7" t="s">
        <v>3027</v>
      </c>
      <c r="H3295" s="7" t="s">
        <v>3046</v>
      </c>
      <c r="I3295" s="7" t="s">
        <v>3061</v>
      </c>
      <c r="K3295" s="52" t="str">
        <f t="shared" si="571"/>
        <v/>
      </c>
      <c r="L3295" s="81" t="str">
        <f t="shared" si="572"/>
        <v/>
      </c>
      <c r="M3295" s="53" t="str">
        <f>IF(K3295="","",COUNTIF($K$7:K3295,"ﾘｽﾄ１"))</f>
        <v/>
      </c>
      <c r="N3295" s="53" t="str">
        <f t="shared" si="573"/>
        <v/>
      </c>
      <c r="O3295" s="54" t="str">
        <f t="shared" si="574"/>
        <v/>
      </c>
      <c r="P3295" s="53" t="str">
        <f t="shared" si="565"/>
        <v/>
      </c>
      <c r="Q3295" s="52" t="str">
        <f t="shared" si="566"/>
        <v/>
      </c>
      <c r="R3295" s="55" t="str">
        <f t="shared" si="567"/>
        <v/>
      </c>
      <c r="S3295" s="52" t="str">
        <f t="shared" si="575"/>
        <v/>
      </c>
      <c r="T3295" s="81" t="str">
        <f t="shared" si="568"/>
        <v/>
      </c>
      <c r="U3295" s="53" t="str">
        <f>IF(S3295="","",COUNTIF($S$7:S3295,"該当２"))</f>
        <v/>
      </c>
      <c r="V3295" s="56" t="str">
        <f t="shared" si="569"/>
        <v/>
      </c>
      <c r="W3295" s="81" t="str">
        <f t="shared" si="570"/>
        <v/>
      </c>
      <c r="X3295" s="53" t="str">
        <f>IF(V3295="","",COUNTIF($V$7:V3295,"該当３"))</f>
        <v/>
      </c>
    </row>
    <row r="3296" spans="1:24">
      <c r="A3296" s="4">
        <v>2022002017</v>
      </c>
      <c r="B3296" s="237">
        <v>20</v>
      </c>
      <c r="C3296" s="238">
        <v>220</v>
      </c>
      <c r="D3296" s="239">
        <v>2</v>
      </c>
      <c r="E3296" s="238">
        <v>17</v>
      </c>
      <c r="F3296" s="7" t="s">
        <v>511</v>
      </c>
      <c r="G3296" s="7" t="s">
        <v>3027</v>
      </c>
      <c r="H3296" s="7" t="s">
        <v>3046</v>
      </c>
      <c r="I3296" s="7" t="s">
        <v>3062</v>
      </c>
      <c r="K3296" s="52" t="str">
        <f t="shared" si="571"/>
        <v/>
      </c>
      <c r="L3296" s="81" t="str">
        <f t="shared" si="572"/>
        <v/>
      </c>
      <c r="M3296" s="53" t="str">
        <f>IF(K3296="","",COUNTIF($K$7:K3296,"ﾘｽﾄ１"))</f>
        <v/>
      </c>
      <c r="N3296" s="53" t="str">
        <f t="shared" si="573"/>
        <v/>
      </c>
      <c r="O3296" s="54" t="str">
        <f t="shared" si="574"/>
        <v/>
      </c>
      <c r="P3296" s="53" t="str">
        <f t="shared" si="565"/>
        <v/>
      </c>
      <c r="Q3296" s="52" t="str">
        <f t="shared" si="566"/>
        <v/>
      </c>
      <c r="R3296" s="55" t="str">
        <f t="shared" si="567"/>
        <v/>
      </c>
      <c r="S3296" s="52" t="str">
        <f t="shared" si="575"/>
        <v/>
      </c>
      <c r="T3296" s="81" t="str">
        <f t="shared" si="568"/>
        <v/>
      </c>
      <c r="U3296" s="53" t="str">
        <f>IF(S3296="","",COUNTIF($S$7:S3296,"該当２"))</f>
        <v/>
      </c>
      <c r="V3296" s="56" t="str">
        <f t="shared" si="569"/>
        <v/>
      </c>
      <c r="W3296" s="81" t="str">
        <f t="shared" si="570"/>
        <v/>
      </c>
      <c r="X3296" s="53" t="str">
        <f>IF(V3296="","",COUNTIF($V$7:V3296,"該当３"))</f>
        <v/>
      </c>
    </row>
    <row r="3297" spans="1:24">
      <c r="A3297" s="4">
        <v>2022002018</v>
      </c>
      <c r="B3297" s="237">
        <v>20</v>
      </c>
      <c r="C3297" s="238">
        <v>220</v>
      </c>
      <c r="D3297" s="239">
        <v>2</v>
      </c>
      <c r="E3297" s="238">
        <v>18</v>
      </c>
      <c r="F3297" s="7" t="s">
        <v>511</v>
      </c>
      <c r="G3297" s="7" t="s">
        <v>3027</v>
      </c>
      <c r="H3297" s="7" t="s">
        <v>3046</v>
      </c>
      <c r="I3297" s="7" t="s">
        <v>3063</v>
      </c>
      <c r="K3297" s="52" t="str">
        <f t="shared" si="571"/>
        <v/>
      </c>
      <c r="L3297" s="81" t="str">
        <f t="shared" si="572"/>
        <v/>
      </c>
      <c r="M3297" s="53" t="str">
        <f>IF(K3297="","",COUNTIF($K$7:K3297,"ﾘｽﾄ１"))</f>
        <v/>
      </c>
      <c r="N3297" s="53" t="str">
        <f t="shared" si="573"/>
        <v/>
      </c>
      <c r="O3297" s="54" t="str">
        <f t="shared" si="574"/>
        <v/>
      </c>
      <c r="P3297" s="53" t="str">
        <f t="shared" si="565"/>
        <v/>
      </c>
      <c r="Q3297" s="52" t="str">
        <f t="shared" si="566"/>
        <v/>
      </c>
      <c r="R3297" s="55" t="str">
        <f t="shared" si="567"/>
        <v/>
      </c>
      <c r="S3297" s="52" t="str">
        <f t="shared" si="575"/>
        <v/>
      </c>
      <c r="T3297" s="81" t="str">
        <f t="shared" si="568"/>
        <v/>
      </c>
      <c r="U3297" s="53" t="str">
        <f>IF(S3297="","",COUNTIF($S$7:S3297,"該当２"))</f>
        <v/>
      </c>
      <c r="V3297" s="56" t="str">
        <f t="shared" si="569"/>
        <v/>
      </c>
      <c r="W3297" s="81" t="str">
        <f t="shared" si="570"/>
        <v/>
      </c>
      <c r="X3297" s="53" t="str">
        <f>IF(V3297="","",COUNTIF($V$7:V3297,"該当３"))</f>
        <v/>
      </c>
    </row>
    <row r="3298" spans="1:24">
      <c r="A3298" s="4">
        <v>2022002019</v>
      </c>
      <c r="B3298" s="237">
        <v>20</v>
      </c>
      <c r="C3298" s="238">
        <v>220</v>
      </c>
      <c r="D3298" s="239">
        <v>2</v>
      </c>
      <c r="E3298" s="238">
        <v>19</v>
      </c>
      <c r="F3298" s="7" t="s">
        <v>511</v>
      </c>
      <c r="G3298" s="7" t="s">
        <v>3027</v>
      </c>
      <c r="H3298" s="7" t="s">
        <v>3046</v>
      </c>
      <c r="I3298" s="7" t="s">
        <v>3064</v>
      </c>
      <c r="K3298" s="52" t="str">
        <f t="shared" si="571"/>
        <v/>
      </c>
      <c r="L3298" s="81" t="str">
        <f t="shared" si="572"/>
        <v/>
      </c>
      <c r="M3298" s="53" t="str">
        <f>IF(K3298="","",COUNTIF($K$7:K3298,"ﾘｽﾄ１"))</f>
        <v/>
      </c>
      <c r="N3298" s="53" t="str">
        <f t="shared" si="573"/>
        <v/>
      </c>
      <c r="O3298" s="54" t="str">
        <f t="shared" si="574"/>
        <v/>
      </c>
      <c r="P3298" s="53" t="str">
        <f t="shared" si="565"/>
        <v/>
      </c>
      <c r="Q3298" s="52" t="str">
        <f t="shared" si="566"/>
        <v/>
      </c>
      <c r="R3298" s="55" t="str">
        <f t="shared" si="567"/>
        <v/>
      </c>
      <c r="S3298" s="52" t="str">
        <f t="shared" si="575"/>
        <v/>
      </c>
      <c r="T3298" s="81" t="str">
        <f t="shared" si="568"/>
        <v/>
      </c>
      <c r="U3298" s="53" t="str">
        <f>IF(S3298="","",COUNTIF($S$7:S3298,"該当２"))</f>
        <v/>
      </c>
      <c r="V3298" s="56" t="str">
        <f t="shared" si="569"/>
        <v/>
      </c>
      <c r="W3298" s="81" t="str">
        <f t="shared" si="570"/>
        <v/>
      </c>
      <c r="X3298" s="53" t="str">
        <f>IF(V3298="","",COUNTIF($V$7:V3298,"該当３"))</f>
        <v/>
      </c>
    </row>
    <row r="3299" spans="1:24">
      <c r="A3299" s="4">
        <v>2022002020</v>
      </c>
      <c r="B3299" s="237">
        <v>20</v>
      </c>
      <c r="C3299" s="238">
        <v>220</v>
      </c>
      <c r="D3299" s="239">
        <v>2</v>
      </c>
      <c r="E3299" s="238">
        <v>20</v>
      </c>
      <c r="F3299" s="7" t="s">
        <v>511</v>
      </c>
      <c r="G3299" s="7" t="s">
        <v>3027</v>
      </c>
      <c r="H3299" s="7" t="s">
        <v>3046</v>
      </c>
      <c r="I3299" s="7" t="s">
        <v>3065</v>
      </c>
      <c r="K3299" s="52" t="str">
        <f t="shared" si="571"/>
        <v/>
      </c>
      <c r="L3299" s="81" t="str">
        <f t="shared" si="572"/>
        <v/>
      </c>
      <c r="M3299" s="53" t="str">
        <f>IF(K3299="","",COUNTIF($K$7:K3299,"ﾘｽﾄ１"))</f>
        <v/>
      </c>
      <c r="N3299" s="53" t="str">
        <f t="shared" si="573"/>
        <v/>
      </c>
      <c r="O3299" s="54" t="str">
        <f t="shared" si="574"/>
        <v/>
      </c>
      <c r="P3299" s="53" t="str">
        <f t="shared" si="565"/>
        <v/>
      </c>
      <c r="Q3299" s="52" t="str">
        <f t="shared" si="566"/>
        <v/>
      </c>
      <c r="R3299" s="55" t="str">
        <f t="shared" si="567"/>
        <v/>
      </c>
      <c r="S3299" s="52" t="str">
        <f t="shared" si="575"/>
        <v/>
      </c>
      <c r="T3299" s="81" t="str">
        <f t="shared" si="568"/>
        <v/>
      </c>
      <c r="U3299" s="53" t="str">
        <f>IF(S3299="","",COUNTIF($S$7:S3299,"該当２"))</f>
        <v/>
      </c>
      <c r="V3299" s="56" t="str">
        <f t="shared" si="569"/>
        <v/>
      </c>
      <c r="W3299" s="81" t="str">
        <f t="shared" si="570"/>
        <v/>
      </c>
      <c r="X3299" s="53" t="str">
        <f>IF(V3299="","",COUNTIF($V$7:V3299,"該当３"))</f>
        <v/>
      </c>
    </row>
    <row r="3300" spans="1:24">
      <c r="A3300" s="4">
        <v>2022002021</v>
      </c>
      <c r="B3300" s="237">
        <v>20</v>
      </c>
      <c r="C3300" s="238">
        <v>220</v>
      </c>
      <c r="D3300" s="239">
        <v>2</v>
      </c>
      <c r="E3300" s="238">
        <v>21</v>
      </c>
      <c r="F3300" s="7" t="s">
        <v>511</v>
      </c>
      <c r="G3300" s="7" t="s">
        <v>3027</v>
      </c>
      <c r="H3300" s="7" t="s">
        <v>3046</v>
      </c>
      <c r="I3300" s="7" t="s">
        <v>3066</v>
      </c>
      <c r="K3300" s="52" t="str">
        <f t="shared" si="571"/>
        <v/>
      </c>
      <c r="L3300" s="81" t="str">
        <f t="shared" si="572"/>
        <v/>
      </c>
      <c r="M3300" s="53" t="str">
        <f>IF(K3300="","",COUNTIF($K$7:K3300,"ﾘｽﾄ１"))</f>
        <v/>
      </c>
      <c r="N3300" s="53" t="str">
        <f t="shared" si="573"/>
        <v/>
      </c>
      <c r="O3300" s="54" t="str">
        <f t="shared" si="574"/>
        <v/>
      </c>
      <c r="P3300" s="53" t="str">
        <f t="shared" si="565"/>
        <v/>
      </c>
      <c r="Q3300" s="52" t="str">
        <f t="shared" si="566"/>
        <v/>
      </c>
      <c r="R3300" s="55" t="str">
        <f t="shared" si="567"/>
        <v/>
      </c>
      <c r="S3300" s="52" t="str">
        <f t="shared" si="575"/>
        <v/>
      </c>
      <c r="T3300" s="81" t="str">
        <f t="shared" si="568"/>
        <v/>
      </c>
      <c r="U3300" s="53" t="str">
        <f>IF(S3300="","",COUNTIF($S$7:S3300,"該当２"))</f>
        <v/>
      </c>
      <c r="V3300" s="56" t="str">
        <f t="shared" si="569"/>
        <v/>
      </c>
      <c r="W3300" s="81" t="str">
        <f t="shared" si="570"/>
        <v/>
      </c>
      <c r="X3300" s="53" t="str">
        <f>IF(V3300="","",COUNTIF($V$7:V3300,"該当３"))</f>
        <v/>
      </c>
    </row>
    <row r="3301" spans="1:24">
      <c r="A3301" s="4">
        <v>2022002022</v>
      </c>
      <c r="B3301" s="237">
        <v>20</v>
      </c>
      <c r="C3301" s="238">
        <v>220</v>
      </c>
      <c r="D3301" s="239">
        <v>2</v>
      </c>
      <c r="E3301" s="238">
        <v>22</v>
      </c>
      <c r="F3301" s="7" t="s">
        <v>511</v>
      </c>
      <c r="G3301" s="7" t="s">
        <v>3027</v>
      </c>
      <c r="H3301" s="7" t="s">
        <v>3046</v>
      </c>
      <c r="I3301" s="7" t="s">
        <v>3067</v>
      </c>
      <c r="K3301" s="52" t="str">
        <f t="shared" si="571"/>
        <v/>
      </c>
      <c r="L3301" s="81" t="str">
        <f t="shared" si="572"/>
        <v/>
      </c>
      <c r="M3301" s="53" t="str">
        <f>IF(K3301="","",COUNTIF($K$7:K3301,"ﾘｽﾄ１"))</f>
        <v/>
      </c>
      <c r="N3301" s="53" t="str">
        <f t="shared" si="573"/>
        <v/>
      </c>
      <c r="O3301" s="54" t="str">
        <f t="shared" si="574"/>
        <v/>
      </c>
      <c r="P3301" s="53" t="str">
        <f t="shared" si="565"/>
        <v/>
      </c>
      <c r="Q3301" s="52" t="str">
        <f t="shared" si="566"/>
        <v/>
      </c>
      <c r="R3301" s="55" t="str">
        <f t="shared" si="567"/>
        <v/>
      </c>
      <c r="S3301" s="52" t="str">
        <f t="shared" si="575"/>
        <v/>
      </c>
      <c r="T3301" s="81" t="str">
        <f t="shared" si="568"/>
        <v/>
      </c>
      <c r="U3301" s="53" t="str">
        <f>IF(S3301="","",COUNTIF($S$7:S3301,"該当２"))</f>
        <v/>
      </c>
      <c r="V3301" s="56" t="str">
        <f t="shared" si="569"/>
        <v/>
      </c>
      <c r="W3301" s="81" t="str">
        <f t="shared" si="570"/>
        <v/>
      </c>
      <c r="X3301" s="53" t="str">
        <f>IF(V3301="","",COUNTIF($V$7:V3301,"該当３"))</f>
        <v/>
      </c>
    </row>
    <row r="3302" spans="1:24">
      <c r="A3302" s="4">
        <v>2022003000</v>
      </c>
      <c r="B3302" s="237">
        <v>20</v>
      </c>
      <c r="C3302" s="238">
        <v>220</v>
      </c>
      <c r="D3302" s="239">
        <v>3</v>
      </c>
      <c r="E3302" s="238">
        <v>0</v>
      </c>
      <c r="F3302" s="7" t="s">
        <v>511</v>
      </c>
      <c r="G3302" s="7" t="s">
        <v>3027</v>
      </c>
      <c r="H3302" s="7" t="s">
        <v>3068</v>
      </c>
      <c r="K3302" s="52" t="str">
        <f t="shared" si="571"/>
        <v/>
      </c>
      <c r="L3302" s="81" t="str">
        <f t="shared" si="572"/>
        <v/>
      </c>
      <c r="M3302" s="53" t="str">
        <f>IF(K3302="","",COUNTIF($K$7:K3302,"ﾘｽﾄ１"))</f>
        <v/>
      </c>
      <c r="N3302" s="53" t="str">
        <f t="shared" si="573"/>
        <v/>
      </c>
      <c r="O3302" s="54" t="str">
        <f t="shared" si="574"/>
        <v/>
      </c>
      <c r="P3302" s="53" t="str">
        <f t="shared" si="565"/>
        <v/>
      </c>
      <c r="Q3302" s="52" t="str">
        <f t="shared" si="566"/>
        <v/>
      </c>
      <c r="R3302" s="55" t="str">
        <f t="shared" si="567"/>
        <v/>
      </c>
      <c r="S3302" s="52" t="str">
        <f t="shared" si="575"/>
        <v/>
      </c>
      <c r="T3302" s="81" t="str">
        <f t="shared" si="568"/>
        <v/>
      </c>
      <c r="U3302" s="53" t="str">
        <f>IF(S3302="","",COUNTIF($S$7:S3302,"該当２"))</f>
        <v/>
      </c>
      <c r="V3302" s="56" t="str">
        <f t="shared" si="569"/>
        <v/>
      </c>
      <c r="W3302" s="81" t="str">
        <f t="shared" si="570"/>
        <v/>
      </c>
      <c r="X3302" s="53" t="str">
        <f>IF(V3302="","",COUNTIF($V$7:V3302,"該当３"))</f>
        <v/>
      </c>
    </row>
    <row r="3303" spans="1:24">
      <c r="A3303" s="4">
        <v>2022003001</v>
      </c>
      <c r="B3303" s="237">
        <v>20</v>
      </c>
      <c r="C3303" s="238">
        <v>220</v>
      </c>
      <c r="D3303" s="239">
        <v>3</v>
      </c>
      <c r="E3303" s="238">
        <v>1</v>
      </c>
      <c r="F3303" s="7" t="s">
        <v>511</v>
      </c>
      <c r="G3303" s="7" t="s">
        <v>3027</v>
      </c>
      <c r="H3303" s="7" t="s">
        <v>3068</v>
      </c>
      <c r="I3303" s="7" t="s">
        <v>3069</v>
      </c>
      <c r="K3303" s="52" t="str">
        <f t="shared" si="571"/>
        <v/>
      </c>
      <c r="L3303" s="81" t="str">
        <f t="shared" si="572"/>
        <v/>
      </c>
      <c r="M3303" s="53" t="str">
        <f>IF(K3303="","",COUNTIF($K$7:K3303,"ﾘｽﾄ１"))</f>
        <v/>
      </c>
      <c r="N3303" s="53" t="str">
        <f t="shared" si="573"/>
        <v/>
      </c>
      <c r="O3303" s="54" t="str">
        <f t="shared" si="574"/>
        <v/>
      </c>
      <c r="P3303" s="53" t="str">
        <f t="shared" si="565"/>
        <v/>
      </c>
      <c r="Q3303" s="52" t="str">
        <f t="shared" si="566"/>
        <v/>
      </c>
      <c r="R3303" s="55" t="str">
        <f t="shared" si="567"/>
        <v/>
      </c>
      <c r="S3303" s="52" t="str">
        <f t="shared" si="575"/>
        <v/>
      </c>
      <c r="T3303" s="81" t="str">
        <f t="shared" si="568"/>
        <v/>
      </c>
      <c r="U3303" s="53" t="str">
        <f>IF(S3303="","",COUNTIF($S$7:S3303,"該当２"))</f>
        <v/>
      </c>
      <c r="V3303" s="56" t="str">
        <f t="shared" si="569"/>
        <v/>
      </c>
      <c r="W3303" s="81" t="str">
        <f t="shared" si="570"/>
        <v/>
      </c>
      <c r="X3303" s="53" t="str">
        <f>IF(V3303="","",COUNTIF($V$7:V3303,"該当３"))</f>
        <v/>
      </c>
    </row>
    <row r="3304" spans="1:24">
      <c r="A3304" s="4">
        <v>2022003002</v>
      </c>
      <c r="B3304" s="237">
        <v>20</v>
      </c>
      <c r="C3304" s="238">
        <v>220</v>
      </c>
      <c r="D3304" s="239">
        <v>3</v>
      </c>
      <c r="E3304" s="238">
        <v>2</v>
      </c>
      <c r="F3304" s="7" t="s">
        <v>511</v>
      </c>
      <c r="G3304" s="7" t="s">
        <v>3027</v>
      </c>
      <c r="H3304" s="7" t="s">
        <v>3068</v>
      </c>
      <c r="I3304" s="7" t="s">
        <v>3070</v>
      </c>
      <c r="K3304" s="52" t="str">
        <f t="shared" si="571"/>
        <v/>
      </c>
      <c r="L3304" s="81" t="str">
        <f t="shared" si="572"/>
        <v/>
      </c>
      <c r="M3304" s="53" t="str">
        <f>IF(K3304="","",COUNTIF($K$7:K3304,"ﾘｽﾄ１"))</f>
        <v/>
      </c>
      <c r="N3304" s="53" t="str">
        <f t="shared" si="573"/>
        <v/>
      </c>
      <c r="O3304" s="54" t="str">
        <f t="shared" si="574"/>
        <v/>
      </c>
      <c r="P3304" s="53" t="str">
        <f t="shared" si="565"/>
        <v/>
      </c>
      <c r="Q3304" s="52" t="str">
        <f t="shared" si="566"/>
        <v/>
      </c>
      <c r="R3304" s="55" t="str">
        <f t="shared" si="567"/>
        <v/>
      </c>
      <c r="S3304" s="52" t="str">
        <f t="shared" si="575"/>
        <v/>
      </c>
      <c r="T3304" s="81" t="str">
        <f t="shared" si="568"/>
        <v/>
      </c>
      <c r="U3304" s="53" t="str">
        <f>IF(S3304="","",COUNTIF($S$7:S3304,"該当２"))</f>
        <v/>
      </c>
      <c r="V3304" s="56" t="str">
        <f t="shared" si="569"/>
        <v/>
      </c>
      <c r="W3304" s="81" t="str">
        <f t="shared" si="570"/>
        <v/>
      </c>
      <c r="X3304" s="53" t="str">
        <f>IF(V3304="","",COUNTIF($V$7:V3304,"該当３"))</f>
        <v/>
      </c>
    </row>
    <row r="3305" spans="1:24">
      <c r="A3305" s="4">
        <v>2022003003</v>
      </c>
      <c r="B3305" s="237">
        <v>20</v>
      </c>
      <c r="C3305" s="238">
        <v>220</v>
      </c>
      <c r="D3305" s="239">
        <v>3</v>
      </c>
      <c r="E3305" s="238">
        <v>3</v>
      </c>
      <c r="F3305" s="7" t="s">
        <v>511</v>
      </c>
      <c r="G3305" s="7" t="s">
        <v>3027</v>
      </c>
      <c r="H3305" s="7" t="s">
        <v>3068</v>
      </c>
      <c r="I3305" s="7" t="s">
        <v>3071</v>
      </c>
      <c r="K3305" s="52" t="str">
        <f t="shared" si="571"/>
        <v/>
      </c>
      <c r="L3305" s="81" t="str">
        <f t="shared" si="572"/>
        <v/>
      </c>
      <c r="M3305" s="53" t="str">
        <f>IF(K3305="","",COUNTIF($K$7:K3305,"ﾘｽﾄ１"))</f>
        <v/>
      </c>
      <c r="N3305" s="53" t="str">
        <f t="shared" si="573"/>
        <v/>
      </c>
      <c r="O3305" s="54" t="str">
        <f t="shared" si="574"/>
        <v/>
      </c>
      <c r="P3305" s="53" t="str">
        <f t="shared" si="565"/>
        <v/>
      </c>
      <c r="Q3305" s="52" t="str">
        <f t="shared" si="566"/>
        <v/>
      </c>
      <c r="R3305" s="55" t="str">
        <f t="shared" si="567"/>
        <v/>
      </c>
      <c r="S3305" s="52" t="str">
        <f t="shared" si="575"/>
        <v/>
      </c>
      <c r="T3305" s="81" t="str">
        <f t="shared" si="568"/>
        <v/>
      </c>
      <c r="U3305" s="53" t="str">
        <f>IF(S3305="","",COUNTIF($S$7:S3305,"該当２"))</f>
        <v/>
      </c>
      <c r="V3305" s="56" t="str">
        <f t="shared" si="569"/>
        <v/>
      </c>
      <c r="W3305" s="81" t="str">
        <f t="shared" si="570"/>
        <v/>
      </c>
      <c r="X3305" s="53" t="str">
        <f>IF(V3305="","",COUNTIF($V$7:V3305,"該当３"))</f>
        <v/>
      </c>
    </row>
    <row r="3306" spans="1:24">
      <c r="A3306" s="4">
        <v>2022003004</v>
      </c>
      <c r="B3306" s="237">
        <v>20</v>
      </c>
      <c r="C3306" s="238">
        <v>220</v>
      </c>
      <c r="D3306" s="239">
        <v>3</v>
      </c>
      <c r="E3306" s="238">
        <v>4</v>
      </c>
      <c r="F3306" s="7" t="s">
        <v>511</v>
      </c>
      <c r="G3306" s="7" t="s">
        <v>3027</v>
      </c>
      <c r="H3306" s="7" t="s">
        <v>3068</v>
      </c>
      <c r="I3306" s="7" t="s">
        <v>3072</v>
      </c>
      <c r="K3306" s="52" t="str">
        <f t="shared" si="571"/>
        <v/>
      </c>
      <c r="L3306" s="81" t="str">
        <f t="shared" si="572"/>
        <v/>
      </c>
      <c r="M3306" s="53" t="str">
        <f>IF(K3306="","",COUNTIF($K$7:K3306,"ﾘｽﾄ１"))</f>
        <v/>
      </c>
      <c r="N3306" s="53" t="str">
        <f t="shared" si="573"/>
        <v/>
      </c>
      <c r="O3306" s="54" t="str">
        <f t="shared" si="574"/>
        <v/>
      </c>
      <c r="P3306" s="53" t="str">
        <f t="shared" si="565"/>
        <v/>
      </c>
      <c r="Q3306" s="52" t="str">
        <f t="shared" si="566"/>
        <v/>
      </c>
      <c r="R3306" s="55" t="str">
        <f t="shared" si="567"/>
        <v/>
      </c>
      <c r="S3306" s="52" t="str">
        <f t="shared" si="575"/>
        <v/>
      </c>
      <c r="T3306" s="81" t="str">
        <f t="shared" si="568"/>
        <v/>
      </c>
      <c r="U3306" s="53" t="str">
        <f>IF(S3306="","",COUNTIF($S$7:S3306,"該当２"))</f>
        <v/>
      </c>
      <c r="V3306" s="56" t="str">
        <f t="shared" si="569"/>
        <v/>
      </c>
      <c r="W3306" s="81" t="str">
        <f t="shared" si="570"/>
        <v/>
      </c>
      <c r="X3306" s="53" t="str">
        <f>IF(V3306="","",COUNTIF($V$7:V3306,"該当３"))</f>
        <v/>
      </c>
    </row>
    <row r="3307" spans="1:24">
      <c r="A3307" s="4">
        <v>2022003005</v>
      </c>
      <c r="B3307" s="237">
        <v>20</v>
      </c>
      <c r="C3307" s="238">
        <v>220</v>
      </c>
      <c r="D3307" s="239">
        <v>3</v>
      </c>
      <c r="E3307" s="238">
        <v>5</v>
      </c>
      <c r="F3307" s="7" t="s">
        <v>511</v>
      </c>
      <c r="G3307" s="7" t="s">
        <v>3027</v>
      </c>
      <c r="H3307" s="7" t="s">
        <v>3068</v>
      </c>
      <c r="I3307" s="7" t="s">
        <v>3073</v>
      </c>
      <c r="K3307" s="52" t="str">
        <f t="shared" si="571"/>
        <v/>
      </c>
      <c r="L3307" s="81" t="str">
        <f t="shared" si="572"/>
        <v/>
      </c>
      <c r="M3307" s="53" t="str">
        <f>IF(K3307="","",COUNTIF($K$7:K3307,"ﾘｽﾄ１"))</f>
        <v/>
      </c>
      <c r="N3307" s="53" t="str">
        <f t="shared" si="573"/>
        <v/>
      </c>
      <c r="O3307" s="54" t="str">
        <f t="shared" si="574"/>
        <v/>
      </c>
      <c r="P3307" s="53" t="str">
        <f t="shared" si="565"/>
        <v/>
      </c>
      <c r="Q3307" s="52" t="str">
        <f t="shared" si="566"/>
        <v/>
      </c>
      <c r="R3307" s="55" t="str">
        <f t="shared" si="567"/>
        <v/>
      </c>
      <c r="S3307" s="52" t="str">
        <f t="shared" si="575"/>
        <v/>
      </c>
      <c r="T3307" s="81" t="str">
        <f t="shared" si="568"/>
        <v/>
      </c>
      <c r="U3307" s="53" t="str">
        <f>IF(S3307="","",COUNTIF($S$7:S3307,"該当２"))</f>
        <v/>
      </c>
      <c r="V3307" s="56" t="str">
        <f t="shared" si="569"/>
        <v/>
      </c>
      <c r="W3307" s="81" t="str">
        <f t="shared" si="570"/>
        <v/>
      </c>
      <c r="X3307" s="53" t="str">
        <f>IF(V3307="","",COUNTIF($V$7:V3307,"該当３"))</f>
        <v/>
      </c>
    </row>
    <row r="3308" spans="1:24">
      <c r="A3308" s="4">
        <v>2022003006</v>
      </c>
      <c r="B3308" s="237">
        <v>20</v>
      </c>
      <c r="C3308" s="238">
        <v>220</v>
      </c>
      <c r="D3308" s="239">
        <v>3</v>
      </c>
      <c r="E3308" s="238">
        <v>6</v>
      </c>
      <c r="F3308" s="7" t="s">
        <v>511</v>
      </c>
      <c r="G3308" s="7" t="s">
        <v>3027</v>
      </c>
      <c r="H3308" s="7" t="s">
        <v>3068</v>
      </c>
      <c r="I3308" s="7" t="s">
        <v>3074</v>
      </c>
      <c r="K3308" s="52" t="str">
        <f t="shared" si="571"/>
        <v/>
      </c>
      <c r="L3308" s="81" t="str">
        <f t="shared" si="572"/>
        <v/>
      </c>
      <c r="M3308" s="53" t="str">
        <f>IF(K3308="","",COUNTIF($K$7:K3308,"ﾘｽﾄ１"))</f>
        <v/>
      </c>
      <c r="N3308" s="53" t="str">
        <f t="shared" si="573"/>
        <v/>
      </c>
      <c r="O3308" s="54" t="str">
        <f t="shared" si="574"/>
        <v/>
      </c>
      <c r="P3308" s="53" t="str">
        <f t="shared" si="565"/>
        <v/>
      </c>
      <c r="Q3308" s="52" t="str">
        <f t="shared" si="566"/>
        <v/>
      </c>
      <c r="R3308" s="55" t="str">
        <f t="shared" si="567"/>
        <v/>
      </c>
      <c r="S3308" s="52" t="str">
        <f t="shared" si="575"/>
        <v/>
      </c>
      <c r="T3308" s="81" t="str">
        <f t="shared" si="568"/>
        <v/>
      </c>
      <c r="U3308" s="53" t="str">
        <f>IF(S3308="","",COUNTIF($S$7:S3308,"該当２"))</f>
        <v/>
      </c>
      <c r="V3308" s="56" t="str">
        <f t="shared" si="569"/>
        <v/>
      </c>
      <c r="W3308" s="81" t="str">
        <f t="shared" si="570"/>
        <v/>
      </c>
      <c r="X3308" s="53" t="str">
        <f>IF(V3308="","",COUNTIF($V$7:V3308,"該当３"))</f>
        <v/>
      </c>
    </row>
    <row r="3309" spans="1:24">
      <c r="A3309" s="4">
        <v>2022003007</v>
      </c>
      <c r="B3309" s="237">
        <v>20</v>
      </c>
      <c r="C3309" s="238">
        <v>220</v>
      </c>
      <c r="D3309" s="239">
        <v>3</v>
      </c>
      <c r="E3309" s="238">
        <v>7</v>
      </c>
      <c r="F3309" s="7" t="s">
        <v>511</v>
      </c>
      <c r="G3309" s="7" t="s">
        <v>3027</v>
      </c>
      <c r="H3309" s="7" t="s">
        <v>3068</v>
      </c>
      <c r="I3309" s="7" t="s">
        <v>3075</v>
      </c>
      <c r="K3309" s="52" t="str">
        <f t="shared" si="571"/>
        <v/>
      </c>
      <c r="L3309" s="81" t="str">
        <f t="shared" si="572"/>
        <v/>
      </c>
      <c r="M3309" s="53" t="str">
        <f>IF(K3309="","",COUNTIF($K$7:K3309,"ﾘｽﾄ１"))</f>
        <v/>
      </c>
      <c r="N3309" s="53" t="str">
        <f t="shared" si="573"/>
        <v/>
      </c>
      <c r="O3309" s="54" t="str">
        <f t="shared" si="574"/>
        <v/>
      </c>
      <c r="P3309" s="53" t="str">
        <f t="shared" si="565"/>
        <v/>
      </c>
      <c r="Q3309" s="52" t="str">
        <f t="shared" si="566"/>
        <v/>
      </c>
      <c r="R3309" s="55" t="str">
        <f t="shared" si="567"/>
        <v/>
      </c>
      <c r="S3309" s="52" t="str">
        <f t="shared" si="575"/>
        <v/>
      </c>
      <c r="T3309" s="81" t="str">
        <f t="shared" si="568"/>
        <v/>
      </c>
      <c r="U3309" s="53" t="str">
        <f>IF(S3309="","",COUNTIF($S$7:S3309,"該当２"))</f>
        <v/>
      </c>
      <c r="V3309" s="56" t="str">
        <f t="shared" si="569"/>
        <v/>
      </c>
      <c r="W3309" s="81" t="str">
        <f t="shared" si="570"/>
        <v/>
      </c>
      <c r="X3309" s="53" t="str">
        <f>IF(V3309="","",COUNTIF($V$7:V3309,"該当３"))</f>
        <v/>
      </c>
    </row>
    <row r="3310" spans="1:24">
      <c r="A3310" s="4">
        <v>2022003008</v>
      </c>
      <c r="B3310" s="237">
        <v>20</v>
      </c>
      <c r="C3310" s="238">
        <v>220</v>
      </c>
      <c r="D3310" s="239">
        <v>3</v>
      </c>
      <c r="E3310" s="238">
        <v>8</v>
      </c>
      <c r="F3310" s="7" t="s">
        <v>511</v>
      </c>
      <c r="G3310" s="7" t="s">
        <v>3027</v>
      </c>
      <c r="H3310" s="7" t="s">
        <v>3068</v>
      </c>
      <c r="I3310" s="7" t="s">
        <v>3076</v>
      </c>
      <c r="K3310" s="52" t="str">
        <f t="shared" si="571"/>
        <v/>
      </c>
      <c r="L3310" s="81" t="str">
        <f t="shared" si="572"/>
        <v/>
      </c>
      <c r="M3310" s="53" t="str">
        <f>IF(K3310="","",COUNTIF($K$7:K3310,"ﾘｽﾄ１"))</f>
        <v/>
      </c>
      <c r="N3310" s="53" t="str">
        <f t="shared" si="573"/>
        <v/>
      </c>
      <c r="O3310" s="54" t="str">
        <f t="shared" si="574"/>
        <v/>
      </c>
      <c r="P3310" s="53" t="str">
        <f t="shared" si="565"/>
        <v/>
      </c>
      <c r="Q3310" s="52" t="str">
        <f t="shared" si="566"/>
        <v/>
      </c>
      <c r="R3310" s="55" t="str">
        <f t="shared" si="567"/>
        <v/>
      </c>
      <c r="S3310" s="52" t="str">
        <f t="shared" si="575"/>
        <v/>
      </c>
      <c r="T3310" s="81" t="str">
        <f t="shared" si="568"/>
        <v/>
      </c>
      <c r="U3310" s="53" t="str">
        <f>IF(S3310="","",COUNTIF($S$7:S3310,"該当２"))</f>
        <v/>
      </c>
      <c r="V3310" s="56" t="str">
        <f t="shared" si="569"/>
        <v/>
      </c>
      <c r="W3310" s="81" t="str">
        <f t="shared" si="570"/>
        <v/>
      </c>
      <c r="X3310" s="53" t="str">
        <f>IF(V3310="","",COUNTIF($V$7:V3310,"該当３"))</f>
        <v/>
      </c>
    </row>
    <row r="3311" spans="1:24">
      <c r="A3311" s="4">
        <v>2022003009</v>
      </c>
      <c r="B3311" s="237">
        <v>20</v>
      </c>
      <c r="C3311" s="238">
        <v>220</v>
      </c>
      <c r="D3311" s="239">
        <v>3</v>
      </c>
      <c r="E3311" s="238">
        <v>9</v>
      </c>
      <c r="F3311" s="7" t="s">
        <v>511</v>
      </c>
      <c r="G3311" s="7" t="s">
        <v>3027</v>
      </c>
      <c r="H3311" s="7" t="s">
        <v>3068</v>
      </c>
      <c r="I3311" s="7" t="s">
        <v>3077</v>
      </c>
      <c r="K3311" s="52" t="str">
        <f t="shared" si="571"/>
        <v/>
      </c>
      <c r="L3311" s="81" t="str">
        <f t="shared" si="572"/>
        <v/>
      </c>
      <c r="M3311" s="53" t="str">
        <f>IF(K3311="","",COUNTIF($K$7:K3311,"ﾘｽﾄ１"))</f>
        <v/>
      </c>
      <c r="N3311" s="53" t="str">
        <f t="shared" si="573"/>
        <v/>
      </c>
      <c r="O3311" s="54" t="str">
        <f t="shared" si="574"/>
        <v/>
      </c>
      <c r="P3311" s="53" t="str">
        <f t="shared" si="565"/>
        <v/>
      </c>
      <c r="Q3311" s="52" t="str">
        <f t="shared" si="566"/>
        <v/>
      </c>
      <c r="R3311" s="55" t="str">
        <f t="shared" si="567"/>
        <v/>
      </c>
      <c r="S3311" s="52" t="str">
        <f t="shared" si="575"/>
        <v/>
      </c>
      <c r="T3311" s="81" t="str">
        <f t="shared" si="568"/>
        <v/>
      </c>
      <c r="U3311" s="53" t="str">
        <f>IF(S3311="","",COUNTIF($S$7:S3311,"該当２"))</f>
        <v/>
      </c>
      <c r="V3311" s="56" t="str">
        <f t="shared" si="569"/>
        <v/>
      </c>
      <c r="W3311" s="81" t="str">
        <f t="shared" si="570"/>
        <v/>
      </c>
      <c r="X3311" s="53" t="str">
        <f>IF(V3311="","",COUNTIF($V$7:V3311,"該当３"))</f>
        <v/>
      </c>
    </row>
    <row r="3312" spans="1:24">
      <c r="A3312" s="4">
        <v>2022003010</v>
      </c>
      <c r="B3312" s="237">
        <v>20</v>
      </c>
      <c r="C3312" s="238">
        <v>220</v>
      </c>
      <c r="D3312" s="239">
        <v>3</v>
      </c>
      <c r="E3312" s="238">
        <v>10</v>
      </c>
      <c r="F3312" s="7" t="s">
        <v>511</v>
      </c>
      <c r="G3312" s="7" t="s">
        <v>3027</v>
      </c>
      <c r="H3312" s="7" t="s">
        <v>3068</v>
      </c>
      <c r="I3312" s="7" t="s">
        <v>3078</v>
      </c>
      <c r="K3312" s="52" t="str">
        <f t="shared" si="571"/>
        <v/>
      </c>
      <c r="L3312" s="81" t="str">
        <f t="shared" si="572"/>
        <v/>
      </c>
      <c r="M3312" s="53" t="str">
        <f>IF(K3312="","",COUNTIF($K$7:K3312,"ﾘｽﾄ１"))</f>
        <v/>
      </c>
      <c r="N3312" s="53" t="str">
        <f t="shared" si="573"/>
        <v/>
      </c>
      <c r="O3312" s="54" t="str">
        <f t="shared" si="574"/>
        <v/>
      </c>
      <c r="P3312" s="53" t="str">
        <f t="shared" si="565"/>
        <v/>
      </c>
      <c r="Q3312" s="52" t="str">
        <f t="shared" si="566"/>
        <v/>
      </c>
      <c r="R3312" s="55" t="str">
        <f t="shared" si="567"/>
        <v/>
      </c>
      <c r="S3312" s="52" t="str">
        <f t="shared" si="575"/>
        <v/>
      </c>
      <c r="T3312" s="81" t="str">
        <f t="shared" si="568"/>
        <v/>
      </c>
      <c r="U3312" s="53" t="str">
        <f>IF(S3312="","",COUNTIF($S$7:S3312,"該当２"))</f>
        <v/>
      </c>
      <c r="V3312" s="56" t="str">
        <f t="shared" si="569"/>
        <v/>
      </c>
      <c r="W3312" s="81" t="str">
        <f t="shared" si="570"/>
        <v/>
      </c>
      <c r="X3312" s="53" t="str">
        <f>IF(V3312="","",COUNTIF($V$7:V3312,"該当３"))</f>
        <v/>
      </c>
    </row>
    <row r="3313" spans="1:24">
      <c r="A3313" s="4">
        <v>2022003011</v>
      </c>
      <c r="B3313" s="237">
        <v>20</v>
      </c>
      <c r="C3313" s="238">
        <v>220</v>
      </c>
      <c r="D3313" s="239">
        <v>3</v>
      </c>
      <c r="E3313" s="238">
        <v>11</v>
      </c>
      <c r="F3313" s="7" t="s">
        <v>511</v>
      </c>
      <c r="G3313" s="7" t="s">
        <v>3027</v>
      </c>
      <c r="H3313" s="7" t="s">
        <v>3068</v>
      </c>
      <c r="I3313" s="7" t="s">
        <v>3079</v>
      </c>
      <c r="K3313" s="52" t="str">
        <f t="shared" si="571"/>
        <v/>
      </c>
      <c r="L3313" s="81" t="str">
        <f t="shared" si="572"/>
        <v/>
      </c>
      <c r="M3313" s="53" t="str">
        <f>IF(K3313="","",COUNTIF($K$7:K3313,"ﾘｽﾄ１"))</f>
        <v/>
      </c>
      <c r="N3313" s="53" t="str">
        <f t="shared" si="573"/>
        <v/>
      </c>
      <c r="O3313" s="54" t="str">
        <f t="shared" si="574"/>
        <v/>
      </c>
      <c r="P3313" s="53" t="str">
        <f t="shared" si="565"/>
        <v/>
      </c>
      <c r="Q3313" s="52" t="str">
        <f t="shared" si="566"/>
        <v/>
      </c>
      <c r="R3313" s="55" t="str">
        <f t="shared" si="567"/>
        <v/>
      </c>
      <c r="S3313" s="52" t="str">
        <f t="shared" si="575"/>
        <v/>
      </c>
      <c r="T3313" s="81" t="str">
        <f t="shared" si="568"/>
        <v/>
      </c>
      <c r="U3313" s="53" t="str">
        <f>IF(S3313="","",COUNTIF($S$7:S3313,"該当２"))</f>
        <v/>
      </c>
      <c r="V3313" s="56" t="str">
        <f t="shared" si="569"/>
        <v/>
      </c>
      <c r="W3313" s="81" t="str">
        <f t="shared" si="570"/>
        <v/>
      </c>
      <c r="X3313" s="53" t="str">
        <f>IF(V3313="","",COUNTIF($V$7:V3313,"該当３"))</f>
        <v/>
      </c>
    </row>
    <row r="3314" spans="1:24">
      <c r="A3314" s="4">
        <v>2022004000</v>
      </c>
      <c r="B3314" s="237">
        <v>20</v>
      </c>
      <c r="C3314" s="238">
        <v>220</v>
      </c>
      <c r="D3314" s="239">
        <v>4</v>
      </c>
      <c r="E3314" s="238">
        <v>0</v>
      </c>
      <c r="F3314" s="7" t="s">
        <v>511</v>
      </c>
      <c r="G3314" s="7" t="s">
        <v>3027</v>
      </c>
      <c r="H3314" s="7" t="s">
        <v>3080</v>
      </c>
      <c r="K3314" s="52" t="str">
        <f t="shared" si="571"/>
        <v/>
      </c>
      <c r="L3314" s="81" t="str">
        <f t="shared" si="572"/>
        <v/>
      </c>
      <c r="M3314" s="53" t="str">
        <f>IF(K3314="","",COUNTIF($K$7:K3314,"ﾘｽﾄ１"))</f>
        <v/>
      </c>
      <c r="N3314" s="53" t="str">
        <f t="shared" si="573"/>
        <v/>
      </c>
      <c r="O3314" s="54" t="str">
        <f t="shared" si="574"/>
        <v/>
      </c>
      <c r="P3314" s="53" t="str">
        <f t="shared" si="565"/>
        <v/>
      </c>
      <c r="Q3314" s="52" t="str">
        <f t="shared" si="566"/>
        <v/>
      </c>
      <c r="R3314" s="55" t="str">
        <f t="shared" si="567"/>
        <v/>
      </c>
      <c r="S3314" s="52" t="str">
        <f t="shared" si="575"/>
        <v/>
      </c>
      <c r="T3314" s="81" t="str">
        <f t="shared" si="568"/>
        <v/>
      </c>
      <c r="U3314" s="53" t="str">
        <f>IF(S3314="","",COUNTIF($S$7:S3314,"該当２"))</f>
        <v/>
      </c>
      <c r="V3314" s="56" t="str">
        <f t="shared" si="569"/>
        <v/>
      </c>
      <c r="W3314" s="81" t="str">
        <f t="shared" si="570"/>
        <v/>
      </c>
      <c r="X3314" s="53" t="str">
        <f>IF(V3314="","",COUNTIF($V$7:V3314,"該当３"))</f>
        <v/>
      </c>
    </row>
    <row r="3315" spans="1:24">
      <c r="A3315" s="4">
        <v>2022004001</v>
      </c>
      <c r="B3315" s="237">
        <v>20</v>
      </c>
      <c r="C3315" s="238">
        <v>220</v>
      </c>
      <c r="D3315" s="239">
        <v>4</v>
      </c>
      <c r="E3315" s="238">
        <v>1</v>
      </c>
      <c r="F3315" s="7" t="s">
        <v>511</v>
      </c>
      <c r="G3315" s="7" t="s">
        <v>3027</v>
      </c>
      <c r="H3315" s="7" t="s">
        <v>3080</v>
      </c>
      <c r="I3315" s="7" t="s">
        <v>495</v>
      </c>
      <c r="K3315" s="52" t="str">
        <f t="shared" si="571"/>
        <v/>
      </c>
      <c r="L3315" s="81" t="str">
        <f t="shared" si="572"/>
        <v/>
      </c>
      <c r="M3315" s="53" t="str">
        <f>IF(K3315="","",COUNTIF($K$7:K3315,"ﾘｽﾄ１"))</f>
        <v/>
      </c>
      <c r="N3315" s="53" t="str">
        <f t="shared" si="573"/>
        <v/>
      </c>
      <c r="O3315" s="54" t="str">
        <f t="shared" si="574"/>
        <v/>
      </c>
      <c r="P3315" s="53" t="str">
        <f t="shared" si="565"/>
        <v/>
      </c>
      <c r="Q3315" s="52" t="str">
        <f t="shared" si="566"/>
        <v/>
      </c>
      <c r="R3315" s="55" t="str">
        <f t="shared" si="567"/>
        <v/>
      </c>
      <c r="S3315" s="52" t="str">
        <f t="shared" si="575"/>
        <v/>
      </c>
      <c r="T3315" s="81" t="str">
        <f t="shared" si="568"/>
        <v/>
      </c>
      <c r="U3315" s="53" t="str">
        <f>IF(S3315="","",COUNTIF($S$7:S3315,"該当２"))</f>
        <v/>
      </c>
      <c r="V3315" s="56" t="str">
        <f t="shared" si="569"/>
        <v/>
      </c>
      <c r="W3315" s="81" t="str">
        <f t="shared" si="570"/>
        <v/>
      </c>
      <c r="X3315" s="53" t="str">
        <f>IF(V3315="","",COUNTIF($V$7:V3315,"該当３"))</f>
        <v/>
      </c>
    </row>
    <row r="3316" spans="1:24">
      <c r="A3316" s="4">
        <v>2022004002</v>
      </c>
      <c r="B3316" s="237">
        <v>20</v>
      </c>
      <c r="C3316" s="238">
        <v>220</v>
      </c>
      <c r="D3316" s="239">
        <v>4</v>
      </c>
      <c r="E3316" s="238">
        <v>2</v>
      </c>
      <c r="F3316" s="7" t="s">
        <v>511</v>
      </c>
      <c r="G3316" s="7" t="s">
        <v>3027</v>
      </c>
      <c r="H3316" s="7" t="s">
        <v>3080</v>
      </c>
      <c r="I3316" s="7" t="s">
        <v>1505</v>
      </c>
      <c r="K3316" s="52" t="str">
        <f t="shared" si="571"/>
        <v/>
      </c>
      <c r="L3316" s="81" t="str">
        <f t="shared" si="572"/>
        <v/>
      </c>
      <c r="M3316" s="53" t="str">
        <f>IF(K3316="","",COUNTIF($K$7:K3316,"ﾘｽﾄ１"))</f>
        <v/>
      </c>
      <c r="N3316" s="53" t="str">
        <f t="shared" si="573"/>
        <v/>
      </c>
      <c r="O3316" s="54" t="str">
        <f t="shared" si="574"/>
        <v/>
      </c>
      <c r="P3316" s="53" t="str">
        <f t="shared" si="565"/>
        <v/>
      </c>
      <c r="Q3316" s="52" t="str">
        <f t="shared" si="566"/>
        <v/>
      </c>
      <c r="R3316" s="55" t="str">
        <f t="shared" si="567"/>
        <v/>
      </c>
      <c r="S3316" s="52" t="str">
        <f t="shared" si="575"/>
        <v/>
      </c>
      <c r="T3316" s="81" t="str">
        <f t="shared" si="568"/>
        <v/>
      </c>
      <c r="U3316" s="53" t="str">
        <f>IF(S3316="","",COUNTIF($S$7:S3316,"該当２"))</f>
        <v/>
      </c>
      <c r="V3316" s="56" t="str">
        <f t="shared" si="569"/>
        <v/>
      </c>
      <c r="W3316" s="81" t="str">
        <f t="shared" si="570"/>
        <v/>
      </c>
      <c r="X3316" s="53" t="str">
        <f>IF(V3316="","",COUNTIF($V$7:V3316,"該当３"))</f>
        <v/>
      </c>
    </row>
    <row r="3317" spans="1:24">
      <c r="A3317" s="4">
        <v>2022004003</v>
      </c>
      <c r="B3317" s="237">
        <v>20</v>
      </c>
      <c r="C3317" s="238">
        <v>220</v>
      </c>
      <c r="D3317" s="239">
        <v>4</v>
      </c>
      <c r="E3317" s="238">
        <v>3</v>
      </c>
      <c r="F3317" s="7" t="s">
        <v>511</v>
      </c>
      <c r="G3317" s="7" t="s">
        <v>3027</v>
      </c>
      <c r="H3317" s="7" t="s">
        <v>3080</v>
      </c>
      <c r="I3317" s="7" t="s">
        <v>5</v>
      </c>
      <c r="K3317" s="52" t="str">
        <f t="shared" si="571"/>
        <v/>
      </c>
      <c r="L3317" s="81" t="str">
        <f t="shared" si="572"/>
        <v/>
      </c>
      <c r="M3317" s="53" t="str">
        <f>IF(K3317="","",COUNTIF($K$7:K3317,"ﾘｽﾄ１"))</f>
        <v/>
      </c>
      <c r="N3317" s="53" t="str">
        <f t="shared" si="573"/>
        <v/>
      </c>
      <c r="O3317" s="54" t="str">
        <f t="shared" si="574"/>
        <v/>
      </c>
      <c r="P3317" s="53" t="str">
        <f t="shared" si="565"/>
        <v/>
      </c>
      <c r="Q3317" s="52" t="str">
        <f t="shared" si="566"/>
        <v/>
      </c>
      <c r="R3317" s="55" t="str">
        <f t="shared" si="567"/>
        <v/>
      </c>
      <c r="S3317" s="52" t="str">
        <f t="shared" si="575"/>
        <v/>
      </c>
      <c r="T3317" s="81" t="str">
        <f t="shared" si="568"/>
        <v/>
      </c>
      <c r="U3317" s="53" t="str">
        <f>IF(S3317="","",COUNTIF($S$7:S3317,"該当２"))</f>
        <v/>
      </c>
      <c r="V3317" s="56" t="str">
        <f t="shared" si="569"/>
        <v/>
      </c>
      <c r="W3317" s="81" t="str">
        <f t="shared" si="570"/>
        <v/>
      </c>
      <c r="X3317" s="53" t="str">
        <f>IF(V3317="","",COUNTIF($V$7:V3317,"該当３"))</f>
        <v/>
      </c>
    </row>
    <row r="3318" spans="1:24">
      <c r="A3318" s="4">
        <v>2022004004</v>
      </c>
      <c r="B3318" s="237">
        <v>20</v>
      </c>
      <c r="C3318" s="238">
        <v>220</v>
      </c>
      <c r="D3318" s="239">
        <v>4</v>
      </c>
      <c r="E3318" s="238">
        <v>4</v>
      </c>
      <c r="F3318" s="7" t="s">
        <v>511</v>
      </c>
      <c r="G3318" s="7" t="s">
        <v>3027</v>
      </c>
      <c r="H3318" s="7" t="s">
        <v>3080</v>
      </c>
      <c r="I3318" s="7" t="s">
        <v>3081</v>
      </c>
      <c r="K3318" s="52" t="str">
        <f t="shared" si="571"/>
        <v/>
      </c>
      <c r="L3318" s="81" t="str">
        <f t="shared" si="572"/>
        <v/>
      </c>
      <c r="M3318" s="53" t="str">
        <f>IF(K3318="","",COUNTIF($K$7:K3318,"ﾘｽﾄ１"))</f>
        <v/>
      </c>
      <c r="N3318" s="53" t="str">
        <f t="shared" si="573"/>
        <v/>
      </c>
      <c r="O3318" s="54" t="str">
        <f t="shared" si="574"/>
        <v/>
      </c>
      <c r="P3318" s="53" t="str">
        <f t="shared" si="565"/>
        <v/>
      </c>
      <c r="Q3318" s="52" t="str">
        <f t="shared" si="566"/>
        <v/>
      </c>
      <c r="R3318" s="55" t="str">
        <f t="shared" si="567"/>
        <v/>
      </c>
      <c r="S3318" s="52" t="str">
        <f t="shared" si="575"/>
        <v/>
      </c>
      <c r="T3318" s="81" t="str">
        <f t="shared" si="568"/>
        <v/>
      </c>
      <c r="U3318" s="53" t="str">
        <f>IF(S3318="","",COUNTIF($S$7:S3318,"該当２"))</f>
        <v/>
      </c>
      <c r="V3318" s="56" t="str">
        <f t="shared" si="569"/>
        <v/>
      </c>
      <c r="W3318" s="81" t="str">
        <f t="shared" si="570"/>
        <v/>
      </c>
      <c r="X3318" s="53" t="str">
        <f>IF(V3318="","",COUNTIF($V$7:V3318,"該当３"))</f>
        <v/>
      </c>
    </row>
    <row r="3319" spans="1:24">
      <c r="A3319" s="4">
        <v>2022004005</v>
      </c>
      <c r="B3319" s="237">
        <v>20</v>
      </c>
      <c r="C3319" s="238">
        <v>220</v>
      </c>
      <c r="D3319" s="239">
        <v>4</v>
      </c>
      <c r="E3319" s="238">
        <v>5</v>
      </c>
      <c r="F3319" s="7" t="s">
        <v>511</v>
      </c>
      <c r="G3319" s="7" t="s">
        <v>3027</v>
      </c>
      <c r="H3319" s="7" t="s">
        <v>3080</v>
      </c>
      <c r="I3319" s="7" t="s">
        <v>3082</v>
      </c>
      <c r="K3319" s="52" t="str">
        <f t="shared" si="571"/>
        <v/>
      </c>
      <c r="L3319" s="81" t="str">
        <f t="shared" si="572"/>
        <v/>
      </c>
      <c r="M3319" s="53" t="str">
        <f>IF(K3319="","",COUNTIF($K$7:K3319,"ﾘｽﾄ１"))</f>
        <v/>
      </c>
      <c r="N3319" s="53" t="str">
        <f t="shared" si="573"/>
        <v/>
      </c>
      <c r="O3319" s="54" t="str">
        <f t="shared" si="574"/>
        <v/>
      </c>
      <c r="P3319" s="53" t="str">
        <f t="shared" si="565"/>
        <v/>
      </c>
      <c r="Q3319" s="52" t="str">
        <f t="shared" si="566"/>
        <v/>
      </c>
      <c r="R3319" s="55" t="str">
        <f t="shared" si="567"/>
        <v/>
      </c>
      <c r="S3319" s="52" t="str">
        <f t="shared" si="575"/>
        <v/>
      </c>
      <c r="T3319" s="81" t="str">
        <f t="shared" si="568"/>
        <v/>
      </c>
      <c r="U3319" s="53" t="str">
        <f>IF(S3319="","",COUNTIF($S$7:S3319,"該当２"))</f>
        <v/>
      </c>
      <c r="V3319" s="56" t="str">
        <f t="shared" si="569"/>
        <v/>
      </c>
      <c r="W3319" s="81" t="str">
        <f t="shared" si="570"/>
        <v/>
      </c>
      <c r="X3319" s="53" t="str">
        <f>IF(V3319="","",COUNTIF($V$7:V3319,"該当３"))</f>
        <v/>
      </c>
    </row>
    <row r="3320" spans="1:24">
      <c r="A3320" s="4">
        <v>2022004006</v>
      </c>
      <c r="B3320" s="237">
        <v>20</v>
      </c>
      <c r="C3320" s="238">
        <v>220</v>
      </c>
      <c r="D3320" s="239">
        <v>4</v>
      </c>
      <c r="E3320" s="238">
        <v>6</v>
      </c>
      <c r="F3320" s="7" t="s">
        <v>511</v>
      </c>
      <c r="G3320" s="7" t="s">
        <v>3027</v>
      </c>
      <c r="H3320" s="7" t="s">
        <v>3080</v>
      </c>
      <c r="I3320" s="7" t="s">
        <v>828</v>
      </c>
      <c r="K3320" s="52" t="str">
        <f t="shared" si="571"/>
        <v/>
      </c>
      <c r="L3320" s="81" t="str">
        <f t="shared" si="572"/>
        <v/>
      </c>
      <c r="M3320" s="53" t="str">
        <f>IF(K3320="","",COUNTIF($K$7:K3320,"ﾘｽﾄ１"))</f>
        <v/>
      </c>
      <c r="N3320" s="53" t="str">
        <f t="shared" si="573"/>
        <v/>
      </c>
      <c r="O3320" s="54" t="str">
        <f t="shared" si="574"/>
        <v/>
      </c>
      <c r="P3320" s="53" t="str">
        <f t="shared" si="565"/>
        <v/>
      </c>
      <c r="Q3320" s="52" t="str">
        <f t="shared" si="566"/>
        <v/>
      </c>
      <c r="R3320" s="55" t="str">
        <f t="shared" si="567"/>
        <v/>
      </c>
      <c r="S3320" s="52" t="str">
        <f t="shared" si="575"/>
        <v/>
      </c>
      <c r="T3320" s="81" t="str">
        <f t="shared" si="568"/>
        <v/>
      </c>
      <c r="U3320" s="53" t="str">
        <f>IF(S3320="","",COUNTIF($S$7:S3320,"該当２"))</f>
        <v/>
      </c>
      <c r="V3320" s="56" t="str">
        <f t="shared" si="569"/>
        <v/>
      </c>
      <c r="W3320" s="81" t="str">
        <f t="shared" si="570"/>
        <v/>
      </c>
      <c r="X3320" s="53" t="str">
        <f>IF(V3320="","",COUNTIF($V$7:V3320,"該当３"))</f>
        <v/>
      </c>
    </row>
    <row r="3321" spans="1:24">
      <c r="A3321" s="4">
        <v>2022004007</v>
      </c>
      <c r="B3321" s="237">
        <v>20</v>
      </c>
      <c r="C3321" s="238">
        <v>220</v>
      </c>
      <c r="D3321" s="239">
        <v>4</v>
      </c>
      <c r="E3321" s="238">
        <v>7</v>
      </c>
      <c r="F3321" s="7" t="s">
        <v>511</v>
      </c>
      <c r="G3321" s="7" t="s">
        <v>3027</v>
      </c>
      <c r="H3321" s="7" t="s">
        <v>3080</v>
      </c>
      <c r="I3321" s="7" t="s">
        <v>2485</v>
      </c>
      <c r="K3321" s="52" t="str">
        <f t="shared" si="571"/>
        <v/>
      </c>
      <c r="L3321" s="81" t="str">
        <f t="shared" si="572"/>
        <v/>
      </c>
      <c r="M3321" s="53" t="str">
        <f>IF(K3321="","",COUNTIF($K$7:K3321,"ﾘｽﾄ１"))</f>
        <v/>
      </c>
      <c r="N3321" s="53" t="str">
        <f t="shared" si="573"/>
        <v/>
      </c>
      <c r="O3321" s="54" t="str">
        <f t="shared" si="574"/>
        <v/>
      </c>
      <c r="P3321" s="53" t="str">
        <f t="shared" si="565"/>
        <v/>
      </c>
      <c r="Q3321" s="52" t="str">
        <f t="shared" si="566"/>
        <v/>
      </c>
      <c r="R3321" s="55" t="str">
        <f t="shared" si="567"/>
        <v/>
      </c>
      <c r="S3321" s="52" t="str">
        <f t="shared" si="575"/>
        <v/>
      </c>
      <c r="T3321" s="81" t="str">
        <f t="shared" si="568"/>
        <v/>
      </c>
      <c r="U3321" s="53" t="str">
        <f>IF(S3321="","",COUNTIF($S$7:S3321,"該当２"))</f>
        <v/>
      </c>
      <c r="V3321" s="56" t="str">
        <f t="shared" si="569"/>
        <v/>
      </c>
      <c r="W3321" s="81" t="str">
        <f t="shared" si="570"/>
        <v/>
      </c>
      <c r="X3321" s="53" t="str">
        <f>IF(V3321="","",COUNTIF($V$7:V3321,"該当３"))</f>
        <v/>
      </c>
    </row>
    <row r="3322" spans="1:24">
      <c r="A3322" s="4">
        <v>2022004008</v>
      </c>
      <c r="B3322" s="237">
        <v>20</v>
      </c>
      <c r="C3322" s="238">
        <v>220</v>
      </c>
      <c r="D3322" s="239">
        <v>4</v>
      </c>
      <c r="E3322" s="238">
        <v>8</v>
      </c>
      <c r="F3322" s="7" t="s">
        <v>511</v>
      </c>
      <c r="G3322" s="7" t="s">
        <v>3027</v>
      </c>
      <c r="H3322" s="7" t="s">
        <v>3080</v>
      </c>
      <c r="I3322" s="7" t="s">
        <v>3083</v>
      </c>
      <c r="K3322" s="52" t="str">
        <f t="shared" si="571"/>
        <v/>
      </c>
      <c r="L3322" s="81" t="str">
        <f t="shared" si="572"/>
        <v/>
      </c>
      <c r="M3322" s="53" t="str">
        <f>IF(K3322="","",COUNTIF($K$7:K3322,"ﾘｽﾄ１"))</f>
        <v/>
      </c>
      <c r="N3322" s="53" t="str">
        <f t="shared" si="573"/>
        <v/>
      </c>
      <c r="O3322" s="54" t="str">
        <f t="shared" si="574"/>
        <v/>
      </c>
      <c r="P3322" s="53" t="str">
        <f t="shared" si="565"/>
        <v/>
      </c>
      <c r="Q3322" s="52" t="str">
        <f t="shared" si="566"/>
        <v/>
      </c>
      <c r="R3322" s="55" t="str">
        <f t="shared" si="567"/>
        <v/>
      </c>
      <c r="S3322" s="52" t="str">
        <f t="shared" si="575"/>
        <v/>
      </c>
      <c r="T3322" s="81" t="str">
        <f t="shared" si="568"/>
        <v/>
      </c>
      <c r="U3322" s="53" t="str">
        <f>IF(S3322="","",COUNTIF($S$7:S3322,"該当２"))</f>
        <v/>
      </c>
      <c r="V3322" s="56" t="str">
        <f t="shared" si="569"/>
        <v/>
      </c>
      <c r="W3322" s="81" t="str">
        <f t="shared" si="570"/>
        <v/>
      </c>
      <c r="X3322" s="53" t="str">
        <f>IF(V3322="","",COUNTIF($V$7:V3322,"該当３"))</f>
        <v/>
      </c>
    </row>
    <row r="3323" spans="1:24">
      <c r="A3323" s="4">
        <v>2022005000</v>
      </c>
      <c r="B3323" s="237">
        <v>20</v>
      </c>
      <c r="C3323" s="238">
        <v>220</v>
      </c>
      <c r="D3323" s="239">
        <v>5</v>
      </c>
      <c r="E3323" s="238">
        <v>0</v>
      </c>
      <c r="F3323" s="7" t="s">
        <v>511</v>
      </c>
      <c r="G3323" s="7" t="s">
        <v>3027</v>
      </c>
      <c r="H3323" s="7" t="s">
        <v>3084</v>
      </c>
      <c r="K3323" s="52" t="str">
        <f t="shared" si="571"/>
        <v/>
      </c>
      <c r="L3323" s="81" t="str">
        <f t="shared" si="572"/>
        <v/>
      </c>
      <c r="M3323" s="53" t="str">
        <f>IF(K3323="","",COUNTIF($K$7:K3323,"ﾘｽﾄ１"))</f>
        <v/>
      </c>
      <c r="N3323" s="53" t="str">
        <f t="shared" si="573"/>
        <v/>
      </c>
      <c r="O3323" s="54" t="str">
        <f t="shared" si="574"/>
        <v/>
      </c>
      <c r="P3323" s="53" t="str">
        <f t="shared" si="565"/>
        <v/>
      </c>
      <c r="Q3323" s="52" t="str">
        <f t="shared" si="566"/>
        <v/>
      </c>
      <c r="R3323" s="55" t="str">
        <f t="shared" si="567"/>
        <v/>
      </c>
      <c r="S3323" s="52" t="str">
        <f t="shared" si="575"/>
        <v/>
      </c>
      <c r="T3323" s="81" t="str">
        <f t="shared" si="568"/>
        <v/>
      </c>
      <c r="U3323" s="53" t="str">
        <f>IF(S3323="","",COUNTIF($S$7:S3323,"該当２"))</f>
        <v/>
      </c>
      <c r="V3323" s="56" t="str">
        <f t="shared" si="569"/>
        <v/>
      </c>
      <c r="W3323" s="81" t="str">
        <f t="shared" si="570"/>
        <v/>
      </c>
      <c r="X3323" s="53" t="str">
        <f>IF(V3323="","",COUNTIF($V$7:V3323,"該当３"))</f>
        <v/>
      </c>
    </row>
    <row r="3324" spans="1:24">
      <c r="A3324" s="4">
        <v>2022005001</v>
      </c>
      <c r="B3324" s="237">
        <v>20</v>
      </c>
      <c r="C3324" s="238">
        <v>220</v>
      </c>
      <c r="D3324" s="239">
        <v>5</v>
      </c>
      <c r="E3324" s="238">
        <v>1</v>
      </c>
      <c r="F3324" s="7" t="s">
        <v>511</v>
      </c>
      <c r="G3324" s="7" t="s">
        <v>3027</v>
      </c>
      <c r="H3324" s="7" t="s">
        <v>3084</v>
      </c>
      <c r="I3324" s="7" t="s">
        <v>3085</v>
      </c>
      <c r="K3324" s="52" t="str">
        <f t="shared" si="571"/>
        <v/>
      </c>
      <c r="L3324" s="81" t="str">
        <f t="shared" si="572"/>
        <v/>
      </c>
      <c r="M3324" s="53" t="str">
        <f>IF(K3324="","",COUNTIF($K$7:K3324,"ﾘｽﾄ１"))</f>
        <v/>
      </c>
      <c r="N3324" s="53" t="str">
        <f t="shared" si="573"/>
        <v/>
      </c>
      <c r="O3324" s="54" t="str">
        <f t="shared" si="574"/>
        <v/>
      </c>
      <c r="P3324" s="53" t="str">
        <f t="shared" si="565"/>
        <v/>
      </c>
      <c r="Q3324" s="52" t="str">
        <f t="shared" si="566"/>
        <v/>
      </c>
      <c r="R3324" s="55" t="str">
        <f t="shared" si="567"/>
        <v/>
      </c>
      <c r="S3324" s="52" t="str">
        <f t="shared" si="575"/>
        <v/>
      </c>
      <c r="T3324" s="81" t="str">
        <f t="shared" si="568"/>
        <v/>
      </c>
      <c r="U3324" s="53" t="str">
        <f>IF(S3324="","",COUNTIF($S$7:S3324,"該当２"))</f>
        <v/>
      </c>
      <c r="V3324" s="56" t="str">
        <f t="shared" si="569"/>
        <v/>
      </c>
      <c r="W3324" s="81" t="str">
        <f t="shared" si="570"/>
        <v/>
      </c>
      <c r="X3324" s="53" t="str">
        <f>IF(V3324="","",COUNTIF($V$7:V3324,"該当３"))</f>
        <v/>
      </c>
    </row>
    <row r="3325" spans="1:24">
      <c r="A3325" s="4">
        <v>2022005002</v>
      </c>
      <c r="B3325" s="237">
        <v>20</v>
      </c>
      <c r="C3325" s="238">
        <v>220</v>
      </c>
      <c r="D3325" s="239">
        <v>5</v>
      </c>
      <c r="E3325" s="238">
        <v>2</v>
      </c>
      <c r="F3325" s="7" t="s">
        <v>511</v>
      </c>
      <c r="G3325" s="7" t="s">
        <v>3027</v>
      </c>
      <c r="H3325" s="7" t="s">
        <v>3084</v>
      </c>
      <c r="I3325" s="7" t="s">
        <v>3086</v>
      </c>
      <c r="K3325" s="52" t="str">
        <f t="shared" si="571"/>
        <v/>
      </c>
      <c r="L3325" s="81" t="str">
        <f t="shared" si="572"/>
        <v/>
      </c>
      <c r="M3325" s="53" t="str">
        <f>IF(K3325="","",COUNTIF($K$7:K3325,"ﾘｽﾄ１"))</f>
        <v/>
      </c>
      <c r="N3325" s="53" t="str">
        <f t="shared" si="573"/>
        <v/>
      </c>
      <c r="O3325" s="54" t="str">
        <f t="shared" si="574"/>
        <v/>
      </c>
      <c r="P3325" s="53" t="str">
        <f t="shared" si="565"/>
        <v/>
      </c>
      <c r="Q3325" s="52" t="str">
        <f t="shared" si="566"/>
        <v/>
      </c>
      <c r="R3325" s="55" t="str">
        <f t="shared" si="567"/>
        <v/>
      </c>
      <c r="S3325" s="52" t="str">
        <f t="shared" si="575"/>
        <v/>
      </c>
      <c r="T3325" s="81" t="str">
        <f t="shared" si="568"/>
        <v/>
      </c>
      <c r="U3325" s="53" t="str">
        <f>IF(S3325="","",COUNTIF($S$7:S3325,"該当２"))</f>
        <v/>
      </c>
      <c r="V3325" s="56" t="str">
        <f t="shared" si="569"/>
        <v/>
      </c>
      <c r="W3325" s="81" t="str">
        <f t="shared" si="570"/>
        <v/>
      </c>
      <c r="X3325" s="53" t="str">
        <f>IF(V3325="","",COUNTIF($V$7:V3325,"該当３"))</f>
        <v/>
      </c>
    </row>
    <row r="3326" spans="1:24">
      <c r="A3326" s="4">
        <v>2022005003</v>
      </c>
      <c r="B3326" s="237">
        <v>20</v>
      </c>
      <c r="C3326" s="238">
        <v>220</v>
      </c>
      <c r="D3326" s="239">
        <v>5</v>
      </c>
      <c r="E3326" s="238">
        <v>3</v>
      </c>
      <c r="F3326" s="7" t="s">
        <v>511</v>
      </c>
      <c r="G3326" s="7" t="s">
        <v>3027</v>
      </c>
      <c r="H3326" s="7" t="s">
        <v>3084</v>
      </c>
      <c r="I3326" s="7" t="s">
        <v>3087</v>
      </c>
      <c r="K3326" s="52" t="str">
        <f t="shared" si="571"/>
        <v/>
      </c>
      <c r="L3326" s="81" t="str">
        <f t="shared" si="572"/>
        <v/>
      </c>
      <c r="M3326" s="53" t="str">
        <f>IF(K3326="","",COUNTIF($K$7:K3326,"ﾘｽﾄ１"))</f>
        <v/>
      </c>
      <c r="N3326" s="53" t="str">
        <f t="shared" si="573"/>
        <v/>
      </c>
      <c r="O3326" s="54" t="str">
        <f t="shared" si="574"/>
        <v/>
      </c>
      <c r="P3326" s="53" t="str">
        <f t="shared" si="565"/>
        <v/>
      </c>
      <c r="Q3326" s="52" t="str">
        <f t="shared" si="566"/>
        <v/>
      </c>
      <c r="R3326" s="55" t="str">
        <f t="shared" si="567"/>
        <v/>
      </c>
      <c r="S3326" s="52" t="str">
        <f t="shared" si="575"/>
        <v/>
      </c>
      <c r="T3326" s="81" t="str">
        <f t="shared" si="568"/>
        <v/>
      </c>
      <c r="U3326" s="53" t="str">
        <f>IF(S3326="","",COUNTIF($S$7:S3326,"該当２"))</f>
        <v/>
      </c>
      <c r="V3326" s="56" t="str">
        <f t="shared" si="569"/>
        <v/>
      </c>
      <c r="W3326" s="81" t="str">
        <f t="shared" si="570"/>
        <v/>
      </c>
      <c r="X3326" s="53" t="str">
        <f>IF(V3326="","",COUNTIF($V$7:V3326,"該当３"))</f>
        <v/>
      </c>
    </row>
    <row r="3327" spans="1:24">
      <c r="A3327" s="4">
        <v>2022005004</v>
      </c>
      <c r="B3327" s="237">
        <v>20</v>
      </c>
      <c r="C3327" s="238">
        <v>220</v>
      </c>
      <c r="D3327" s="239">
        <v>5</v>
      </c>
      <c r="E3327" s="238">
        <v>4</v>
      </c>
      <c r="F3327" s="7" t="s">
        <v>511</v>
      </c>
      <c r="G3327" s="7" t="s">
        <v>3027</v>
      </c>
      <c r="H3327" s="7" t="s">
        <v>3084</v>
      </c>
      <c r="I3327" s="7" t="s">
        <v>3088</v>
      </c>
      <c r="K3327" s="52" t="str">
        <f t="shared" si="571"/>
        <v/>
      </c>
      <c r="L3327" s="81" t="str">
        <f t="shared" si="572"/>
        <v/>
      </c>
      <c r="M3327" s="53" t="str">
        <f>IF(K3327="","",COUNTIF($K$7:K3327,"ﾘｽﾄ１"))</f>
        <v/>
      </c>
      <c r="N3327" s="53" t="str">
        <f t="shared" si="573"/>
        <v/>
      </c>
      <c r="O3327" s="54" t="str">
        <f t="shared" si="574"/>
        <v/>
      </c>
      <c r="P3327" s="53" t="str">
        <f t="shared" si="565"/>
        <v/>
      </c>
      <c r="Q3327" s="52" t="str">
        <f t="shared" si="566"/>
        <v/>
      </c>
      <c r="R3327" s="55" t="str">
        <f t="shared" si="567"/>
        <v/>
      </c>
      <c r="S3327" s="52" t="str">
        <f t="shared" si="575"/>
        <v/>
      </c>
      <c r="T3327" s="81" t="str">
        <f t="shared" si="568"/>
        <v/>
      </c>
      <c r="U3327" s="53" t="str">
        <f>IF(S3327="","",COUNTIF($S$7:S3327,"該当２"))</f>
        <v/>
      </c>
      <c r="V3327" s="56" t="str">
        <f t="shared" si="569"/>
        <v/>
      </c>
      <c r="W3327" s="81" t="str">
        <f t="shared" si="570"/>
        <v/>
      </c>
      <c r="X3327" s="53" t="str">
        <f>IF(V3327="","",COUNTIF($V$7:V3327,"該当３"))</f>
        <v/>
      </c>
    </row>
    <row r="3328" spans="1:24">
      <c r="A3328" s="4">
        <v>2022005005</v>
      </c>
      <c r="B3328" s="237">
        <v>20</v>
      </c>
      <c r="C3328" s="238">
        <v>220</v>
      </c>
      <c r="D3328" s="239">
        <v>5</v>
      </c>
      <c r="E3328" s="238">
        <v>5</v>
      </c>
      <c r="F3328" s="7" t="s">
        <v>511</v>
      </c>
      <c r="G3328" s="7" t="s">
        <v>3027</v>
      </c>
      <c r="H3328" s="7" t="s">
        <v>3084</v>
      </c>
      <c r="I3328" s="7" t="s">
        <v>3089</v>
      </c>
      <c r="K3328" s="52" t="str">
        <f t="shared" si="571"/>
        <v/>
      </c>
      <c r="L3328" s="81" t="str">
        <f t="shared" si="572"/>
        <v/>
      </c>
      <c r="M3328" s="53" t="str">
        <f>IF(K3328="","",COUNTIF($K$7:K3328,"ﾘｽﾄ１"))</f>
        <v/>
      </c>
      <c r="N3328" s="53" t="str">
        <f t="shared" si="573"/>
        <v/>
      </c>
      <c r="O3328" s="54" t="str">
        <f t="shared" si="574"/>
        <v/>
      </c>
      <c r="P3328" s="53" t="str">
        <f t="shared" si="565"/>
        <v/>
      </c>
      <c r="Q3328" s="52" t="str">
        <f t="shared" si="566"/>
        <v/>
      </c>
      <c r="R3328" s="55" t="str">
        <f t="shared" si="567"/>
        <v/>
      </c>
      <c r="S3328" s="52" t="str">
        <f t="shared" si="575"/>
        <v/>
      </c>
      <c r="T3328" s="81" t="str">
        <f t="shared" si="568"/>
        <v/>
      </c>
      <c r="U3328" s="53" t="str">
        <f>IF(S3328="","",COUNTIF($S$7:S3328,"該当２"))</f>
        <v/>
      </c>
      <c r="V3328" s="56" t="str">
        <f t="shared" si="569"/>
        <v/>
      </c>
      <c r="W3328" s="81" t="str">
        <f t="shared" si="570"/>
        <v/>
      </c>
      <c r="X3328" s="53" t="str">
        <f>IF(V3328="","",COUNTIF($V$7:V3328,"該当３"))</f>
        <v/>
      </c>
    </row>
    <row r="3329" spans="1:24">
      <c r="A3329" s="4">
        <v>2022005006</v>
      </c>
      <c r="B3329" s="237">
        <v>20</v>
      </c>
      <c r="C3329" s="238">
        <v>220</v>
      </c>
      <c r="D3329" s="239">
        <v>5</v>
      </c>
      <c r="E3329" s="238">
        <v>6</v>
      </c>
      <c r="F3329" s="7" t="s">
        <v>511</v>
      </c>
      <c r="G3329" s="7" t="s">
        <v>3027</v>
      </c>
      <c r="H3329" s="7" t="s">
        <v>3084</v>
      </c>
      <c r="I3329" s="7" t="s">
        <v>3090</v>
      </c>
      <c r="K3329" s="52" t="str">
        <f t="shared" si="571"/>
        <v/>
      </c>
      <c r="L3329" s="81" t="str">
        <f t="shared" si="572"/>
        <v/>
      </c>
      <c r="M3329" s="53" t="str">
        <f>IF(K3329="","",COUNTIF($K$7:K3329,"ﾘｽﾄ１"))</f>
        <v/>
      </c>
      <c r="N3329" s="53" t="str">
        <f t="shared" si="573"/>
        <v/>
      </c>
      <c r="O3329" s="54" t="str">
        <f t="shared" si="574"/>
        <v/>
      </c>
      <c r="P3329" s="53" t="str">
        <f t="shared" si="565"/>
        <v/>
      </c>
      <c r="Q3329" s="52" t="str">
        <f t="shared" si="566"/>
        <v/>
      </c>
      <c r="R3329" s="55" t="str">
        <f t="shared" si="567"/>
        <v/>
      </c>
      <c r="S3329" s="52" t="str">
        <f t="shared" si="575"/>
        <v/>
      </c>
      <c r="T3329" s="81" t="str">
        <f t="shared" si="568"/>
        <v/>
      </c>
      <c r="U3329" s="53" t="str">
        <f>IF(S3329="","",COUNTIF($S$7:S3329,"該当２"))</f>
        <v/>
      </c>
      <c r="V3329" s="56" t="str">
        <f t="shared" si="569"/>
        <v/>
      </c>
      <c r="W3329" s="81" t="str">
        <f t="shared" si="570"/>
        <v/>
      </c>
      <c r="X3329" s="53" t="str">
        <f>IF(V3329="","",COUNTIF($V$7:V3329,"該当３"))</f>
        <v/>
      </c>
    </row>
    <row r="3330" spans="1:24">
      <c r="A3330" s="4">
        <v>2022005007</v>
      </c>
      <c r="B3330" s="237">
        <v>20</v>
      </c>
      <c r="C3330" s="238">
        <v>220</v>
      </c>
      <c r="D3330" s="239">
        <v>5</v>
      </c>
      <c r="E3330" s="238">
        <v>7</v>
      </c>
      <c r="F3330" s="7" t="s">
        <v>511</v>
      </c>
      <c r="G3330" s="7" t="s">
        <v>3027</v>
      </c>
      <c r="H3330" s="7" t="s">
        <v>3084</v>
      </c>
      <c r="I3330" s="7" t="s">
        <v>3091</v>
      </c>
      <c r="K3330" s="52" t="str">
        <f t="shared" si="571"/>
        <v/>
      </c>
      <c r="L3330" s="81" t="str">
        <f t="shared" si="572"/>
        <v/>
      </c>
      <c r="M3330" s="53" t="str">
        <f>IF(K3330="","",COUNTIF($K$7:K3330,"ﾘｽﾄ１"))</f>
        <v/>
      </c>
      <c r="N3330" s="53" t="str">
        <f t="shared" si="573"/>
        <v/>
      </c>
      <c r="O3330" s="54" t="str">
        <f t="shared" si="574"/>
        <v/>
      </c>
      <c r="P3330" s="53" t="str">
        <f t="shared" si="565"/>
        <v/>
      </c>
      <c r="Q3330" s="52" t="str">
        <f t="shared" si="566"/>
        <v/>
      </c>
      <c r="R3330" s="55" t="str">
        <f t="shared" si="567"/>
        <v/>
      </c>
      <c r="S3330" s="52" t="str">
        <f t="shared" si="575"/>
        <v/>
      </c>
      <c r="T3330" s="81" t="str">
        <f t="shared" si="568"/>
        <v/>
      </c>
      <c r="U3330" s="53" t="str">
        <f>IF(S3330="","",COUNTIF($S$7:S3330,"該当２"))</f>
        <v/>
      </c>
      <c r="V3330" s="56" t="str">
        <f t="shared" si="569"/>
        <v/>
      </c>
      <c r="W3330" s="81" t="str">
        <f t="shared" si="570"/>
        <v/>
      </c>
      <c r="X3330" s="53" t="str">
        <f>IF(V3330="","",COUNTIF($V$7:V3330,"該当３"))</f>
        <v/>
      </c>
    </row>
    <row r="3331" spans="1:24">
      <c r="A3331" s="4">
        <v>2022005008</v>
      </c>
      <c r="B3331" s="237">
        <v>20</v>
      </c>
      <c r="C3331" s="238">
        <v>220</v>
      </c>
      <c r="D3331" s="239">
        <v>5</v>
      </c>
      <c r="E3331" s="238">
        <v>8</v>
      </c>
      <c r="F3331" s="7" t="s">
        <v>511</v>
      </c>
      <c r="G3331" s="7" t="s">
        <v>3027</v>
      </c>
      <c r="H3331" s="7" t="s">
        <v>3084</v>
      </c>
      <c r="I3331" s="7" t="s">
        <v>3092</v>
      </c>
      <c r="K3331" s="52" t="str">
        <f t="shared" si="571"/>
        <v/>
      </c>
      <c r="L3331" s="81" t="str">
        <f t="shared" si="572"/>
        <v/>
      </c>
      <c r="M3331" s="53" t="str">
        <f>IF(K3331="","",COUNTIF($K$7:K3331,"ﾘｽﾄ１"))</f>
        <v/>
      </c>
      <c r="N3331" s="53" t="str">
        <f t="shared" si="573"/>
        <v/>
      </c>
      <c r="O3331" s="54" t="str">
        <f t="shared" si="574"/>
        <v/>
      </c>
      <c r="P3331" s="53" t="str">
        <f t="shared" si="565"/>
        <v/>
      </c>
      <c r="Q3331" s="52" t="str">
        <f t="shared" si="566"/>
        <v/>
      </c>
      <c r="R3331" s="55" t="str">
        <f t="shared" si="567"/>
        <v/>
      </c>
      <c r="S3331" s="52" t="str">
        <f t="shared" si="575"/>
        <v/>
      </c>
      <c r="T3331" s="81" t="str">
        <f t="shared" si="568"/>
        <v/>
      </c>
      <c r="U3331" s="53" t="str">
        <f>IF(S3331="","",COUNTIF($S$7:S3331,"該当２"))</f>
        <v/>
      </c>
      <c r="V3331" s="56" t="str">
        <f t="shared" si="569"/>
        <v/>
      </c>
      <c r="W3331" s="81" t="str">
        <f t="shared" si="570"/>
        <v/>
      </c>
      <c r="X3331" s="53" t="str">
        <f>IF(V3331="","",COUNTIF($V$7:V3331,"該当３"))</f>
        <v/>
      </c>
    </row>
    <row r="3332" spans="1:24">
      <c r="A3332" s="4">
        <v>2022005009</v>
      </c>
      <c r="B3332" s="237">
        <v>20</v>
      </c>
      <c r="C3332" s="238">
        <v>220</v>
      </c>
      <c r="D3332" s="239">
        <v>5</v>
      </c>
      <c r="E3332" s="238">
        <v>9</v>
      </c>
      <c r="F3332" s="7" t="s">
        <v>511</v>
      </c>
      <c r="G3332" s="7" t="s">
        <v>3027</v>
      </c>
      <c r="H3332" s="7" t="s">
        <v>3084</v>
      </c>
      <c r="I3332" s="7" t="s">
        <v>3093</v>
      </c>
      <c r="K3332" s="52" t="str">
        <f t="shared" si="571"/>
        <v/>
      </c>
      <c r="L3332" s="81" t="str">
        <f t="shared" si="572"/>
        <v/>
      </c>
      <c r="M3332" s="53" t="str">
        <f>IF(K3332="","",COUNTIF($K$7:K3332,"ﾘｽﾄ１"))</f>
        <v/>
      </c>
      <c r="N3332" s="53" t="str">
        <f t="shared" si="573"/>
        <v/>
      </c>
      <c r="O3332" s="54" t="str">
        <f t="shared" si="574"/>
        <v/>
      </c>
      <c r="P3332" s="53" t="str">
        <f t="shared" si="565"/>
        <v/>
      </c>
      <c r="Q3332" s="52" t="str">
        <f t="shared" si="566"/>
        <v/>
      </c>
      <c r="R3332" s="55" t="str">
        <f t="shared" si="567"/>
        <v/>
      </c>
      <c r="S3332" s="52" t="str">
        <f t="shared" si="575"/>
        <v/>
      </c>
      <c r="T3332" s="81" t="str">
        <f t="shared" si="568"/>
        <v/>
      </c>
      <c r="U3332" s="53" t="str">
        <f>IF(S3332="","",COUNTIF($S$7:S3332,"該当２"))</f>
        <v/>
      </c>
      <c r="V3332" s="56" t="str">
        <f t="shared" si="569"/>
        <v/>
      </c>
      <c r="W3332" s="81" t="str">
        <f t="shared" si="570"/>
        <v/>
      </c>
      <c r="X3332" s="53" t="str">
        <f>IF(V3332="","",COUNTIF($V$7:V3332,"該当３"))</f>
        <v/>
      </c>
    </row>
    <row r="3333" spans="1:24">
      <c r="A3333" s="4">
        <v>2022005010</v>
      </c>
      <c r="B3333" s="237">
        <v>20</v>
      </c>
      <c r="C3333" s="238">
        <v>220</v>
      </c>
      <c r="D3333" s="239">
        <v>5</v>
      </c>
      <c r="E3333" s="238">
        <v>10</v>
      </c>
      <c r="F3333" s="7" t="s">
        <v>511</v>
      </c>
      <c r="G3333" s="7" t="s">
        <v>3027</v>
      </c>
      <c r="H3333" s="7" t="s">
        <v>3084</v>
      </c>
      <c r="I3333" s="7" t="s">
        <v>3094</v>
      </c>
      <c r="K3333" s="52" t="str">
        <f t="shared" si="571"/>
        <v/>
      </c>
      <c r="L3333" s="81" t="str">
        <f t="shared" si="572"/>
        <v/>
      </c>
      <c r="M3333" s="53" t="str">
        <f>IF(K3333="","",COUNTIF($K$7:K3333,"ﾘｽﾄ１"))</f>
        <v/>
      </c>
      <c r="N3333" s="53" t="str">
        <f t="shared" si="573"/>
        <v/>
      </c>
      <c r="O3333" s="54" t="str">
        <f t="shared" si="574"/>
        <v/>
      </c>
      <c r="P3333" s="53" t="str">
        <f t="shared" si="565"/>
        <v/>
      </c>
      <c r="Q3333" s="52" t="str">
        <f t="shared" si="566"/>
        <v/>
      </c>
      <c r="R3333" s="55" t="str">
        <f t="shared" si="567"/>
        <v/>
      </c>
      <c r="S3333" s="52" t="str">
        <f t="shared" si="575"/>
        <v/>
      </c>
      <c r="T3333" s="81" t="str">
        <f t="shared" si="568"/>
        <v/>
      </c>
      <c r="U3333" s="53" t="str">
        <f>IF(S3333="","",COUNTIF($S$7:S3333,"該当２"))</f>
        <v/>
      </c>
      <c r="V3333" s="56" t="str">
        <f t="shared" si="569"/>
        <v/>
      </c>
      <c r="W3333" s="81" t="str">
        <f t="shared" si="570"/>
        <v/>
      </c>
      <c r="X3333" s="53" t="str">
        <f>IF(V3333="","",COUNTIF($V$7:V3333,"該当３"))</f>
        <v/>
      </c>
    </row>
    <row r="3334" spans="1:24">
      <c r="A3334" s="4">
        <v>2022005011</v>
      </c>
      <c r="B3334" s="237">
        <v>20</v>
      </c>
      <c r="C3334" s="238">
        <v>220</v>
      </c>
      <c r="D3334" s="239">
        <v>5</v>
      </c>
      <c r="E3334" s="238">
        <v>11</v>
      </c>
      <c r="F3334" s="7" t="s">
        <v>511</v>
      </c>
      <c r="G3334" s="7" t="s">
        <v>3027</v>
      </c>
      <c r="H3334" s="7" t="s">
        <v>3084</v>
      </c>
      <c r="I3334" s="7" t="s">
        <v>3095</v>
      </c>
      <c r="K3334" s="52" t="str">
        <f t="shared" si="571"/>
        <v/>
      </c>
      <c r="L3334" s="81" t="str">
        <f t="shared" si="572"/>
        <v/>
      </c>
      <c r="M3334" s="53" t="str">
        <f>IF(K3334="","",COUNTIF($K$7:K3334,"ﾘｽﾄ１"))</f>
        <v/>
      </c>
      <c r="N3334" s="53" t="str">
        <f t="shared" si="573"/>
        <v/>
      </c>
      <c r="O3334" s="54" t="str">
        <f t="shared" si="574"/>
        <v/>
      </c>
      <c r="P3334" s="53" t="str">
        <f t="shared" si="565"/>
        <v/>
      </c>
      <c r="Q3334" s="52" t="str">
        <f t="shared" si="566"/>
        <v/>
      </c>
      <c r="R3334" s="55" t="str">
        <f t="shared" si="567"/>
        <v/>
      </c>
      <c r="S3334" s="52" t="str">
        <f t="shared" si="575"/>
        <v/>
      </c>
      <c r="T3334" s="81" t="str">
        <f t="shared" si="568"/>
        <v/>
      </c>
      <c r="U3334" s="53" t="str">
        <f>IF(S3334="","",COUNTIF($S$7:S3334,"該当２"))</f>
        <v/>
      </c>
      <c r="V3334" s="56" t="str">
        <f t="shared" si="569"/>
        <v/>
      </c>
      <c r="W3334" s="81" t="str">
        <f t="shared" si="570"/>
        <v/>
      </c>
      <c r="X3334" s="53" t="str">
        <f>IF(V3334="","",COUNTIF($V$7:V3334,"該当３"))</f>
        <v/>
      </c>
    </row>
    <row r="3335" spans="1:24">
      <c r="A3335" s="4">
        <v>2022005012</v>
      </c>
      <c r="B3335" s="237">
        <v>20</v>
      </c>
      <c r="C3335" s="238">
        <v>220</v>
      </c>
      <c r="D3335" s="239">
        <v>5</v>
      </c>
      <c r="E3335" s="238">
        <v>12</v>
      </c>
      <c r="F3335" s="7" t="s">
        <v>511</v>
      </c>
      <c r="G3335" s="7" t="s">
        <v>3027</v>
      </c>
      <c r="H3335" s="7" t="s">
        <v>3084</v>
      </c>
      <c r="I3335" s="7" t="s">
        <v>3096</v>
      </c>
      <c r="K3335" s="52" t="str">
        <f t="shared" si="571"/>
        <v/>
      </c>
      <c r="L3335" s="81" t="str">
        <f t="shared" si="572"/>
        <v/>
      </c>
      <c r="M3335" s="53" t="str">
        <f>IF(K3335="","",COUNTIF($K$7:K3335,"ﾘｽﾄ１"))</f>
        <v/>
      </c>
      <c r="N3335" s="53" t="str">
        <f t="shared" si="573"/>
        <v/>
      </c>
      <c r="O3335" s="54" t="str">
        <f t="shared" si="574"/>
        <v/>
      </c>
      <c r="P3335" s="53" t="str">
        <f t="shared" si="565"/>
        <v/>
      </c>
      <c r="Q3335" s="52" t="str">
        <f t="shared" si="566"/>
        <v/>
      </c>
      <c r="R3335" s="55" t="str">
        <f t="shared" si="567"/>
        <v/>
      </c>
      <c r="S3335" s="52" t="str">
        <f t="shared" si="575"/>
        <v/>
      </c>
      <c r="T3335" s="81" t="str">
        <f t="shared" si="568"/>
        <v/>
      </c>
      <c r="U3335" s="53" t="str">
        <f>IF(S3335="","",COUNTIF($S$7:S3335,"該当２"))</f>
        <v/>
      </c>
      <c r="V3335" s="56" t="str">
        <f t="shared" si="569"/>
        <v/>
      </c>
      <c r="W3335" s="81" t="str">
        <f t="shared" si="570"/>
        <v/>
      </c>
      <c r="X3335" s="53" t="str">
        <f>IF(V3335="","",COUNTIF($V$7:V3335,"該当３"))</f>
        <v/>
      </c>
    </row>
    <row r="3336" spans="1:24">
      <c r="A3336" s="4">
        <v>2022005013</v>
      </c>
      <c r="B3336" s="237">
        <v>20</v>
      </c>
      <c r="C3336" s="238">
        <v>220</v>
      </c>
      <c r="D3336" s="239">
        <v>5</v>
      </c>
      <c r="E3336" s="238">
        <v>13</v>
      </c>
      <c r="F3336" s="7" t="s">
        <v>511</v>
      </c>
      <c r="G3336" s="7" t="s">
        <v>3027</v>
      </c>
      <c r="H3336" s="7" t="s">
        <v>3084</v>
      </c>
      <c r="I3336" s="7" t="s">
        <v>3097</v>
      </c>
      <c r="K3336" s="52" t="str">
        <f t="shared" si="571"/>
        <v/>
      </c>
      <c r="L3336" s="81" t="str">
        <f t="shared" si="572"/>
        <v/>
      </c>
      <c r="M3336" s="53" t="str">
        <f>IF(K3336="","",COUNTIF($K$7:K3336,"ﾘｽﾄ１"))</f>
        <v/>
      </c>
      <c r="N3336" s="53" t="str">
        <f t="shared" si="573"/>
        <v/>
      </c>
      <c r="O3336" s="54" t="str">
        <f t="shared" si="574"/>
        <v/>
      </c>
      <c r="P3336" s="53" t="str">
        <f t="shared" si="565"/>
        <v/>
      </c>
      <c r="Q3336" s="52" t="str">
        <f t="shared" si="566"/>
        <v/>
      </c>
      <c r="R3336" s="55" t="str">
        <f t="shared" si="567"/>
        <v/>
      </c>
      <c r="S3336" s="52" t="str">
        <f t="shared" si="575"/>
        <v/>
      </c>
      <c r="T3336" s="81" t="str">
        <f t="shared" si="568"/>
        <v/>
      </c>
      <c r="U3336" s="53" t="str">
        <f>IF(S3336="","",COUNTIF($S$7:S3336,"該当２"))</f>
        <v/>
      </c>
      <c r="V3336" s="56" t="str">
        <f t="shared" si="569"/>
        <v/>
      </c>
      <c r="W3336" s="81" t="str">
        <f t="shared" si="570"/>
        <v/>
      </c>
      <c r="X3336" s="53" t="str">
        <f>IF(V3336="","",COUNTIF($V$7:V3336,"該当３"))</f>
        <v/>
      </c>
    </row>
    <row r="3337" spans="1:24">
      <c r="A3337" s="4">
        <v>2022005014</v>
      </c>
      <c r="B3337" s="237">
        <v>20</v>
      </c>
      <c r="C3337" s="238">
        <v>220</v>
      </c>
      <c r="D3337" s="239">
        <v>5</v>
      </c>
      <c r="E3337" s="238">
        <v>14</v>
      </c>
      <c r="F3337" s="7" t="s">
        <v>511</v>
      </c>
      <c r="G3337" s="7" t="s">
        <v>3027</v>
      </c>
      <c r="H3337" s="7" t="s">
        <v>3084</v>
      </c>
      <c r="I3337" s="7" t="s">
        <v>3098</v>
      </c>
      <c r="K3337" s="52" t="str">
        <f t="shared" si="571"/>
        <v/>
      </c>
      <c r="L3337" s="81" t="str">
        <f t="shared" si="572"/>
        <v/>
      </c>
      <c r="M3337" s="53" t="str">
        <f>IF(K3337="","",COUNTIF($K$7:K3337,"ﾘｽﾄ１"))</f>
        <v/>
      </c>
      <c r="N3337" s="53" t="str">
        <f t="shared" si="573"/>
        <v/>
      </c>
      <c r="O3337" s="54" t="str">
        <f t="shared" si="574"/>
        <v/>
      </c>
      <c r="P3337" s="53" t="str">
        <f t="shared" si="565"/>
        <v/>
      </c>
      <c r="Q3337" s="52" t="str">
        <f t="shared" si="566"/>
        <v/>
      </c>
      <c r="R3337" s="55" t="str">
        <f t="shared" si="567"/>
        <v/>
      </c>
      <c r="S3337" s="52" t="str">
        <f t="shared" si="575"/>
        <v/>
      </c>
      <c r="T3337" s="81" t="str">
        <f t="shared" si="568"/>
        <v/>
      </c>
      <c r="U3337" s="53" t="str">
        <f>IF(S3337="","",COUNTIF($S$7:S3337,"該当２"))</f>
        <v/>
      </c>
      <c r="V3337" s="56" t="str">
        <f t="shared" si="569"/>
        <v/>
      </c>
      <c r="W3337" s="81" t="str">
        <f t="shared" si="570"/>
        <v/>
      </c>
      <c r="X3337" s="53" t="str">
        <f>IF(V3337="","",COUNTIF($V$7:V3337,"該当３"))</f>
        <v/>
      </c>
    </row>
    <row r="3338" spans="1:24">
      <c r="A3338" s="4">
        <v>2022005015</v>
      </c>
      <c r="B3338" s="237">
        <v>20</v>
      </c>
      <c r="C3338" s="238">
        <v>220</v>
      </c>
      <c r="D3338" s="239">
        <v>5</v>
      </c>
      <c r="E3338" s="238">
        <v>15</v>
      </c>
      <c r="F3338" s="7" t="s">
        <v>511</v>
      </c>
      <c r="G3338" s="7" t="s">
        <v>3027</v>
      </c>
      <c r="H3338" s="7" t="s">
        <v>3084</v>
      </c>
      <c r="I3338" s="7" t="s">
        <v>3099</v>
      </c>
      <c r="K3338" s="52" t="str">
        <f t="shared" si="571"/>
        <v/>
      </c>
      <c r="L3338" s="81" t="str">
        <f t="shared" si="572"/>
        <v/>
      </c>
      <c r="M3338" s="53" t="str">
        <f>IF(K3338="","",COUNTIF($K$7:K3338,"ﾘｽﾄ１"))</f>
        <v/>
      </c>
      <c r="N3338" s="53" t="str">
        <f t="shared" si="573"/>
        <v/>
      </c>
      <c r="O3338" s="54" t="str">
        <f t="shared" si="574"/>
        <v/>
      </c>
      <c r="P3338" s="53" t="str">
        <f t="shared" ref="P3338:P3401" si="576">IF(O3338="該当１",G3338,"")</f>
        <v/>
      </c>
      <c r="Q3338" s="52" t="str">
        <f t="shared" ref="Q3338:Q3401" si="577">IF(O3338="該当１","ﾘｽﾄ2","")</f>
        <v/>
      </c>
      <c r="R3338" s="55" t="str">
        <f t="shared" ref="R3338:R3401" si="578">IF(Q3338="ﾘｽﾄ2",H3338,"")</f>
        <v/>
      </c>
      <c r="S3338" s="52" t="str">
        <f t="shared" si="575"/>
        <v/>
      </c>
      <c r="T3338" s="81" t="str">
        <f t="shared" ref="T3338:T3401" si="579">IF(S3338="該当２",H3338,"")</f>
        <v/>
      </c>
      <c r="U3338" s="53" t="str">
        <f>IF(S3338="","",COUNTIF($S$7:S3338,"該当２"))</f>
        <v/>
      </c>
      <c r="V3338" s="56" t="str">
        <f t="shared" ref="V3338:V3401" si="580">IF(AND($S$2=H3338,E3338&gt;0,E3338&lt;998),"該当３","")</f>
        <v/>
      </c>
      <c r="W3338" s="81" t="str">
        <f t="shared" ref="W3338:W3401" si="581">IF(V3338="該当３",I3338,"")</f>
        <v/>
      </c>
      <c r="X3338" s="53" t="str">
        <f>IF(V3338="","",COUNTIF($V$7:V3338,"該当３"))</f>
        <v/>
      </c>
    </row>
    <row r="3339" spans="1:24">
      <c r="A3339" s="4">
        <v>2022005016</v>
      </c>
      <c r="B3339" s="237">
        <v>20</v>
      </c>
      <c r="C3339" s="238">
        <v>220</v>
      </c>
      <c r="D3339" s="239">
        <v>5</v>
      </c>
      <c r="E3339" s="238">
        <v>16</v>
      </c>
      <c r="F3339" s="7" t="s">
        <v>511</v>
      </c>
      <c r="G3339" s="7" t="s">
        <v>3027</v>
      </c>
      <c r="H3339" s="7" t="s">
        <v>3084</v>
      </c>
      <c r="I3339" s="7" t="s">
        <v>3100</v>
      </c>
      <c r="K3339" s="52" t="str">
        <f t="shared" ref="K3339:K3402" si="582">IF(AND($C3339&gt;0,$H3339=""),"ﾘｽﾄ１","")</f>
        <v/>
      </c>
      <c r="L3339" s="81" t="str">
        <f t="shared" ref="L3339:L3402" si="583">IF(K3339="ﾘｽﾄ１",G3339,"")</f>
        <v/>
      </c>
      <c r="M3339" s="53" t="str">
        <f>IF(K3339="","",COUNTIF($K$7:K3339,"ﾘｽﾄ１"))</f>
        <v/>
      </c>
      <c r="N3339" s="53" t="str">
        <f t="shared" ref="N3339:N3402" si="584">IF(AND(D3339=0,E3339&gt;0),"同一区","")</f>
        <v/>
      </c>
      <c r="O3339" s="54" t="str">
        <f t="shared" ref="O3339:O3402" si="585">IF(AND(EXACT($K$2,G3339),H3339&gt;0),"該当１","")</f>
        <v/>
      </c>
      <c r="P3339" s="53" t="str">
        <f t="shared" si="576"/>
        <v/>
      </c>
      <c r="Q3339" s="52" t="str">
        <f t="shared" si="577"/>
        <v/>
      </c>
      <c r="R3339" s="55" t="str">
        <f t="shared" si="578"/>
        <v/>
      </c>
      <c r="S3339" s="52" t="str">
        <f t="shared" ref="S3339:S3402" si="586">IF(AND(Q3339="ﾘｽﾄ2",OR(I3339=0,AND(N3339="同一区",E3339=1))),"該当２","")</f>
        <v/>
      </c>
      <c r="T3339" s="81" t="str">
        <f t="shared" si="579"/>
        <v/>
      </c>
      <c r="U3339" s="53" t="str">
        <f>IF(S3339="","",COUNTIF($S$7:S3339,"該当２"))</f>
        <v/>
      </c>
      <c r="V3339" s="56" t="str">
        <f t="shared" si="580"/>
        <v/>
      </c>
      <c r="W3339" s="81" t="str">
        <f t="shared" si="581"/>
        <v/>
      </c>
      <c r="X3339" s="53" t="str">
        <f>IF(V3339="","",COUNTIF($V$7:V3339,"該当３"))</f>
        <v/>
      </c>
    </row>
    <row r="3340" spans="1:24">
      <c r="A3340" s="4">
        <v>2022005017</v>
      </c>
      <c r="B3340" s="237">
        <v>20</v>
      </c>
      <c r="C3340" s="238">
        <v>220</v>
      </c>
      <c r="D3340" s="239">
        <v>5</v>
      </c>
      <c r="E3340" s="238">
        <v>17</v>
      </c>
      <c r="F3340" s="7" t="s">
        <v>511</v>
      </c>
      <c r="G3340" s="7" t="s">
        <v>3027</v>
      </c>
      <c r="H3340" s="7" t="s">
        <v>3084</v>
      </c>
      <c r="I3340" s="7" t="s">
        <v>3101</v>
      </c>
      <c r="K3340" s="52" t="str">
        <f t="shared" si="582"/>
        <v/>
      </c>
      <c r="L3340" s="81" t="str">
        <f t="shared" si="583"/>
        <v/>
      </c>
      <c r="M3340" s="53" t="str">
        <f>IF(K3340="","",COUNTIF($K$7:K3340,"ﾘｽﾄ１"))</f>
        <v/>
      </c>
      <c r="N3340" s="53" t="str">
        <f t="shared" si="584"/>
        <v/>
      </c>
      <c r="O3340" s="54" t="str">
        <f t="shared" si="585"/>
        <v/>
      </c>
      <c r="P3340" s="53" t="str">
        <f t="shared" si="576"/>
        <v/>
      </c>
      <c r="Q3340" s="52" t="str">
        <f t="shared" si="577"/>
        <v/>
      </c>
      <c r="R3340" s="55" t="str">
        <f t="shared" si="578"/>
        <v/>
      </c>
      <c r="S3340" s="52" t="str">
        <f t="shared" si="586"/>
        <v/>
      </c>
      <c r="T3340" s="81" t="str">
        <f t="shared" si="579"/>
        <v/>
      </c>
      <c r="U3340" s="53" t="str">
        <f>IF(S3340="","",COUNTIF($S$7:S3340,"該当２"))</f>
        <v/>
      </c>
      <c r="V3340" s="56" t="str">
        <f t="shared" si="580"/>
        <v/>
      </c>
      <c r="W3340" s="81" t="str">
        <f t="shared" si="581"/>
        <v/>
      </c>
      <c r="X3340" s="53" t="str">
        <f>IF(V3340="","",COUNTIF($V$7:V3340,"該当３"))</f>
        <v/>
      </c>
    </row>
    <row r="3341" spans="1:24">
      <c r="A3341" s="4">
        <v>2022005018</v>
      </c>
      <c r="B3341" s="237">
        <v>20</v>
      </c>
      <c r="C3341" s="238">
        <v>220</v>
      </c>
      <c r="D3341" s="239">
        <v>5</v>
      </c>
      <c r="E3341" s="238">
        <v>18</v>
      </c>
      <c r="F3341" s="7" t="s">
        <v>511</v>
      </c>
      <c r="G3341" s="7" t="s">
        <v>3027</v>
      </c>
      <c r="H3341" s="7" t="s">
        <v>3084</v>
      </c>
      <c r="I3341" s="7" t="s">
        <v>3102</v>
      </c>
      <c r="K3341" s="52" t="str">
        <f t="shared" si="582"/>
        <v/>
      </c>
      <c r="L3341" s="81" t="str">
        <f t="shared" si="583"/>
        <v/>
      </c>
      <c r="M3341" s="53" t="str">
        <f>IF(K3341="","",COUNTIF($K$7:K3341,"ﾘｽﾄ１"))</f>
        <v/>
      </c>
      <c r="N3341" s="53" t="str">
        <f t="shared" si="584"/>
        <v/>
      </c>
      <c r="O3341" s="54" t="str">
        <f t="shared" si="585"/>
        <v/>
      </c>
      <c r="P3341" s="53" t="str">
        <f t="shared" si="576"/>
        <v/>
      </c>
      <c r="Q3341" s="52" t="str">
        <f t="shared" si="577"/>
        <v/>
      </c>
      <c r="R3341" s="55" t="str">
        <f t="shared" si="578"/>
        <v/>
      </c>
      <c r="S3341" s="52" t="str">
        <f t="shared" si="586"/>
        <v/>
      </c>
      <c r="T3341" s="81" t="str">
        <f t="shared" si="579"/>
        <v/>
      </c>
      <c r="U3341" s="53" t="str">
        <f>IF(S3341="","",COUNTIF($S$7:S3341,"該当２"))</f>
        <v/>
      </c>
      <c r="V3341" s="56" t="str">
        <f t="shared" si="580"/>
        <v/>
      </c>
      <c r="W3341" s="81" t="str">
        <f t="shared" si="581"/>
        <v/>
      </c>
      <c r="X3341" s="53" t="str">
        <f>IF(V3341="","",COUNTIF($V$7:V3341,"該当３"))</f>
        <v/>
      </c>
    </row>
    <row r="3342" spans="1:24">
      <c r="A3342" s="4">
        <v>2022005019</v>
      </c>
      <c r="B3342" s="237">
        <v>20</v>
      </c>
      <c r="C3342" s="238">
        <v>220</v>
      </c>
      <c r="D3342" s="239">
        <v>5</v>
      </c>
      <c r="E3342" s="238">
        <v>19</v>
      </c>
      <c r="F3342" s="7" t="s">
        <v>511</v>
      </c>
      <c r="G3342" s="7" t="s">
        <v>3027</v>
      </c>
      <c r="H3342" s="7" t="s">
        <v>3084</v>
      </c>
      <c r="I3342" s="7" t="s">
        <v>3103</v>
      </c>
      <c r="K3342" s="52" t="str">
        <f t="shared" si="582"/>
        <v/>
      </c>
      <c r="L3342" s="81" t="str">
        <f t="shared" si="583"/>
        <v/>
      </c>
      <c r="M3342" s="53" t="str">
        <f>IF(K3342="","",COUNTIF($K$7:K3342,"ﾘｽﾄ１"))</f>
        <v/>
      </c>
      <c r="N3342" s="53" t="str">
        <f t="shared" si="584"/>
        <v/>
      </c>
      <c r="O3342" s="54" t="str">
        <f t="shared" si="585"/>
        <v/>
      </c>
      <c r="P3342" s="53" t="str">
        <f t="shared" si="576"/>
        <v/>
      </c>
      <c r="Q3342" s="52" t="str">
        <f t="shared" si="577"/>
        <v/>
      </c>
      <c r="R3342" s="55" t="str">
        <f t="shared" si="578"/>
        <v/>
      </c>
      <c r="S3342" s="52" t="str">
        <f t="shared" si="586"/>
        <v/>
      </c>
      <c r="T3342" s="81" t="str">
        <f t="shared" si="579"/>
        <v/>
      </c>
      <c r="U3342" s="53" t="str">
        <f>IF(S3342="","",COUNTIF($S$7:S3342,"該当２"))</f>
        <v/>
      </c>
      <c r="V3342" s="56" t="str">
        <f t="shared" si="580"/>
        <v/>
      </c>
      <c r="W3342" s="81" t="str">
        <f t="shared" si="581"/>
        <v/>
      </c>
      <c r="X3342" s="53" t="str">
        <f>IF(V3342="","",COUNTIF($V$7:V3342,"該当３"))</f>
        <v/>
      </c>
    </row>
    <row r="3343" spans="1:24">
      <c r="A3343" s="4">
        <v>2022005020</v>
      </c>
      <c r="B3343" s="237">
        <v>20</v>
      </c>
      <c r="C3343" s="238">
        <v>220</v>
      </c>
      <c r="D3343" s="239">
        <v>5</v>
      </c>
      <c r="E3343" s="238">
        <v>20</v>
      </c>
      <c r="F3343" s="7" t="s">
        <v>511</v>
      </c>
      <c r="G3343" s="7" t="s">
        <v>3027</v>
      </c>
      <c r="H3343" s="7" t="s">
        <v>3084</v>
      </c>
      <c r="I3343" s="7" t="s">
        <v>3104</v>
      </c>
      <c r="K3343" s="52" t="str">
        <f t="shared" si="582"/>
        <v/>
      </c>
      <c r="L3343" s="81" t="str">
        <f t="shared" si="583"/>
        <v/>
      </c>
      <c r="M3343" s="53" t="str">
        <f>IF(K3343="","",COUNTIF($K$7:K3343,"ﾘｽﾄ１"))</f>
        <v/>
      </c>
      <c r="N3343" s="53" t="str">
        <f t="shared" si="584"/>
        <v/>
      </c>
      <c r="O3343" s="54" t="str">
        <f t="shared" si="585"/>
        <v/>
      </c>
      <c r="P3343" s="53" t="str">
        <f t="shared" si="576"/>
        <v/>
      </c>
      <c r="Q3343" s="52" t="str">
        <f t="shared" si="577"/>
        <v/>
      </c>
      <c r="R3343" s="55" t="str">
        <f t="shared" si="578"/>
        <v/>
      </c>
      <c r="S3343" s="52" t="str">
        <f t="shared" si="586"/>
        <v/>
      </c>
      <c r="T3343" s="81" t="str">
        <f t="shared" si="579"/>
        <v/>
      </c>
      <c r="U3343" s="53" t="str">
        <f>IF(S3343="","",COUNTIF($S$7:S3343,"該当２"))</f>
        <v/>
      </c>
      <c r="V3343" s="56" t="str">
        <f t="shared" si="580"/>
        <v/>
      </c>
      <c r="W3343" s="81" t="str">
        <f t="shared" si="581"/>
        <v/>
      </c>
      <c r="X3343" s="53" t="str">
        <f>IF(V3343="","",COUNTIF($V$7:V3343,"該当３"))</f>
        <v/>
      </c>
    </row>
    <row r="3344" spans="1:24">
      <c r="A3344" s="4">
        <v>2022005021</v>
      </c>
      <c r="B3344" s="237">
        <v>20</v>
      </c>
      <c r="C3344" s="238">
        <v>220</v>
      </c>
      <c r="D3344" s="239">
        <v>5</v>
      </c>
      <c r="E3344" s="238">
        <v>21</v>
      </c>
      <c r="F3344" s="7" t="s">
        <v>511</v>
      </c>
      <c r="G3344" s="7" t="s">
        <v>3027</v>
      </c>
      <c r="H3344" s="7" t="s">
        <v>3084</v>
      </c>
      <c r="I3344" s="7" t="s">
        <v>3105</v>
      </c>
      <c r="K3344" s="52" t="str">
        <f t="shared" si="582"/>
        <v/>
      </c>
      <c r="L3344" s="81" t="str">
        <f t="shared" si="583"/>
        <v/>
      </c>
      <c r="M3344" s="53" t="str">
        <f>IF(K3344="","",COUNTIF($K$7:K3344,"ﾘｽﾄ１"))</f>
        <v/>
      </c>
      <c r="N3344" s="53" t="str">
        <f t="shared" si="584"/>
        <v/>
      </c>
      <c r="O3344" s="54" t="str">
        <f t="shared" si="585"/>
        <v/>
      </c>
      <c r="P3344" s="53" t="str">
        <f t="shared" si="576"/>
        <v/>
      </c>
      <c r="Q3344" s="52" t="str">
        <f t="shared" si="577"/>
        <v/>
      </c>
      <c r="R3344" s="55" t="str">
        <f t="shared" si="578"/>
        <v/>
      </c>
      <c r="S3344" s="52" t="str">
        <f t="shared" si="586"/>
        <v/>
      </c>
      <c r="T3344" s="81" t="str">
        <f t="shared" si="579"/>
        <v/>
      </c>
      <c r="U3344" s="53" t="str">
        <f>IF(S3344="","",COUNTIF($S$7:S3344,"該当２"))</f>
        <v/>
      </c>
      <c r="V3344" s="56" t="str">
        <f t="shared" si="580"/>
        <v/>
      </c>
      <c r="W3344" s="81" t="str">
        <f t="shared" si="581"/>
        <v/>
      </c>
      <c r="X3344" s="53" t="str">
        <f>IF(V3344="","",COUNTIF($V$7:V3344,"該当３"))</f>
        <v/>
      </c>
    </row>
    <row r="3345" spans="1:24">
      <c r="A3345" s="4">
        <v>2022005022</v>
      </c>
      <c r="B3345" s="237">
        <v>20</v>
      </c>
      <c r="C3345" s="238">
        <v>220</v>
      </c>
      <c r="D3345" s="239">
        <v>5</v>
      </c>
      <c r="E3345" s="238">
        <v>22</v>
      </c>
      <c r="F3345" s="7" t="s">
        <v>511</v>
      </c>
      <c r="G3345" s="7" t="s">
        <v>3027</v>
      </c>
      <c r="H3345" s="7" t="s">
        <v>3084</v>
      </c>
      <c r="I3345" s="7" t="s">
        <v>3106</v>
      </c>
      <c r="K3345" s="52" t="str">
        <f t="shared" si="582"/>
        <v/>
      </c>
      <c r="L3345" s="81" t="str">
        <f t="shared" si="583"/>
        <v/>
      </c>
      <c r="M3345" s="53" t="str">
        <f>IF(K3345="","",COUNTIF($K$7:K3345,"ﾘｽﾄ１"))</f>
        <v/>
      </c>
      <c r="N3345" s="53" t="str">
        <f t="shared" si="584"/>
        <v/>
      </c>
      <c r="O3345" s="54" t="str">
        <f t="shared" si="585"/>
        <v/>
      </c>
      <c r="P3345" s="53" t="str">
        <f t="shared" si="576"/>
        <v/>
      </c>
      <c r="Q3345" s="52" t="str">
        <f t="shared" si="577"/>
        <v/>
      </c>
      <c r="R3345" s="55" t="str">
        <f t="shared" si="578"/>
        <v/>
      </c>
      <c r="S3345" s="52" t="str">
        <f t="shared" si="586"/>
        <v/>
      </c>
      <c r="T3345" s="81" t="str">
        <f t="shared" si="579"/>
        <v/>
      </c>
      <c r="U3345" s="53" t="str">
        <f>IF(S3345="","",COUNTIF($S$7:S3345,"該当２"))</f>
        <v/>
      </c>
      <c r="V3345" s="56" t="str">
        <f t="shared" si="580"/>
        <v/>
      </c>
      <c r="W3345" s="81" t="str">
        <f t="shared" si="581"/>
        <v/>
      </c>
      <c r="X3345" s="53" t="str">
        <f>IF(V3345="","",COUNTIF($V$7:V3345,"該当３"))</f>
        <v/>
      </c>
    </row>
    <row r="3346" spans="1:24">
      <c r="A3346" s="4">
        <v>2022006000</v>
      </c>
      <c r="B3346" s="237">
        <v>20</v>
      </c>
      <c r="C3346" s="238">
        <v>220</v>
      </c>
      <c r="D3346" s="239">
        <v>6</v>
      </c>
      <c r="E3346" s="238">
        <v>0</v>
      </c>
      <c r="F3346" s="7" t="s">
        <v>511</v>
      </c>
      <c r="G3346" s="7" t="s">
        <v>3027</v>
      </c>
      <c r="H3346" s="7" t="s">
        <v>3107</v>
      </c>
      <c r="K3346" s="52" t="str">
        <f t="shared" si="582"/>
        <v/>
      </c>
      <c r="L3346" s="81" t="str">
        <f t="shared" si="583"/>
        <v/>
      </c>
      <c r="M3346" s="53" t="str">
        <f>IF(K3346="","",COUNTIF($K$7:K3346,"ﾘｽﾄ１"))</f>
        <v/>
      </c>
      <c r="N3346" s="53" t="str">
        <f t="shared" si="584"/>
        <v/>
      </c>
      <c r="O3346" s="54" t="str">
        <f t="shared" si="585"/>
        <v/>
      </c>
      <c r="P3346" s="53" t="str">
        <f t="shared" si="576"/>
        <v/>
      </c>
      <c r="Q3346" s="52" t="str">
        <f t="shared" si="577"/>
        <v/>
      </c>
      <c r="R3346" s="55" t="str">
        <f t="shared" si="578"/>
        <v/>
      </c>
      <c r="S3346" s="52" t="str">
        <f t="shared" si="586"/>
        <v/>
      </c>
      <c r="T3346" s="81" t="str">
        <f t="shared" si="579"/>
        <v/>
      </c>
      <c r="U3346" s="53" t="str">
        <f>IF(S3346="","",COUNTIF($S$7:S3346,"該当２"))</f>
        <v/>
      </c>
      <c r="V3346" s="56" t="str">
        <f t="shared" si="580"/>
        <v/>
      </c>
      <c r="W3346" s="81" t="str">
        <f t="shared" si="581"/>
        <v/>
      </c>
      <c r="X3346" s="53" t="str">
        <f>IF(V3346="","",COUNTIF($V$7:V3346,"該当３"))</f>
        <v/>
      </c>
    </row>
    <row r="3347" spans="1:24">
      <c r="A3347" s="4">
        <v>2022006001</v>
      </c>
      <c r="B3347" s="237">
        <v>20</v>
      </c>
      <c r="C3347" s="238">
        <v>220</v>
      </c>
      <c r="D3347" s="239">
        <v>6</v>
      </c>
      <c r="E3347" s="238">
        <v>1</v>
      </c>
      <c r="F3347" s="7" t="s">
        <v>511</v>
      </c>
      <c r="G3347" s="7" t="s">
        <v>3027</v>
      </c>
      <c r="H3347" s="7" t="s">
        <v>3107</v>
      </c>
      <c r="I3347" s="7" t="s">
        <v>3108</v>
      </c>
      <c r="K3347" s="52" t="str">
        <f t="shared" si="582"/>
        <v/>
      </c>
      <c r="L3347" s="81" t="str">
        <f t="shared" si="583"/>
        <v/>
      </c>
      <c r="M3347" s="53" t="str">
        <f>IF(K3347="","",COUNTIF($K$7:K3347,"ﾘｽﾄ１"))</f>
        <v/>
      </c>
      <c r="N3347" s="53" t="str">
        <f t="shared" si="584"/>
        <v/>
      </c>
      <c r="O3347" s="54" t="str">
        <f t="shared" si="585"/>
        <v/>
      </c>
      <c r="P3347" s="53" t="str">
        <f t="shared" si="576"/>
        <v/>
      </c>
      <c r="Q3347" s="52" t="str">
        <f t="shared" si="577"/>
        <v/>
      </c>
      <c r="R3347" s="55" t="str">
        <f t="shared" si="578"/>
        <v/>
      </c>
      <c r="S3347" s="52" t="str">
        <f t="shared" si="586"/>
        <v/>
      </c>
      <c r="T3347" s="81" t="str">
        <f t="shared" si="579"/>
        <v/>
      </c>
      <c r="U3347" s="53" t="str">
        <f>IF(S3347="","",COUNTIF($S$7:S3347,"該当２"))</f>
        <v/>
      </c>
      <c r="V3347" s="56" t="str">
        <f t="shared" si="580"/>
        <v/>
      </c>
      <c r="W3347" s="81" t="str">
        <f t="shared" si="581"/>
        <v/>
      </c>
      <c r="X3347" s="53" t="str">
        <f>IF(V3347="","",COUNTIF($V$7:V3347,"該当３"))</f>
        <v/>
      </c>
    </row>
    <row r="3348" spans="1:24">
      <c r="A3348" s="4">
        <v>2022006002</v>
      </c>
      <c r="B3348" s="237">
        <v>20</v>
      </c>
      <c r="C3348" s="238">
        <v>220</v>
      </c>
      <c r="D3348" s="239">
        <v>6</v>
      </c>
      <c r="E3348" s="238">
        <v>2</v>
      </c>
      <c r="F3348" s="7" t="s">
        <v>511</v>
      </c>
      <c r="G3348" s="7" t="s">
        <v>3027</v>
      </c>
      <c r="H3348" s="7" t="s">
        <v>3107</v>
      </c>
      <c r="I3348" s="7" t="s">
        <v>3109</v>
      </c>
      <c r="K3348" s="52" t="str">
        <f t="shared" si="582"/>
        <v/>
      </c>
      <c r="L3348" s="81" t="str">
        <f t="shared" si="583"/>
        <v/>
      </c>
      <c r="M3348" s="53" t="str">
        <f>IF(K3348="","",COUNTIF($K$7:K3348,"ﾘｽﾄ１"))</f>
        <v/>
      </c>
      <c r="N3348" s="53" t="str">
        <f t="shared" si="584"/>
        <v/>
      </c>
      <c r="O3348" s="54" t="str">
        <f t="shared" si="585"/>
        <v/>
      </c>
      <c r="P3348" s="53" t="str">
        <f t="shared" si="576"/>
        <v/>
      </c>
      <c r="Q3348" s="52" t="str">
        <f t="shared" si="577"/>
        <v/>
      </c>
      <c r="R3348" s="55" t="str">
        <f t="shared" si="578"/>
        <v/>
      </c>
      <c r="S3348" s="52" t="str">
        <f t="shared" si="586"/>
        <v/>
      </c>
      <c r="T3348" s="81" t="str">
        <f t="shared" si="579"/>
        <v/>
      </c>
      <c r="U3348" s="53" t="str">
        <f>IF(S3348="","",COUNTIF($S$7:S3348,"該当２"))</f>
        <v/>
      </c>
      <c r="V3348" s="56" t="str">
        <f t="shared" si="580"/>
        <v/>
      </c>
      <c r="W3348" s="81" t="str">
        <f t="shared" si="581"/>
        <v/>
      </c>
      <c r="X3348" s="53" t="str">
        <f>IF(V3348="","",COUNTIF($V$7:V3348,"該当３"))</f>
        <v/>
      </c>
    </row>
    <row r="3349" spans="1:24">
      <c r="A3349" s="4">
        <v>2022006003</v>
      </c>
      <c r="B3349" s="237">
        <v>20</v>
      </c>
      <c r="C3349" s="238">
        <v>220</v>
      </c>
      <c r="D3349" s="239">
        <v>6</v>
      </c>
      <c r="E3349" s="238">
        <v>3</v>
      </c>
      <c r="F3349" s="7" t="s">
        <v>511</v>
      </c>
      <c r="G3349" s="7" t="s">
        <v>3027</v>
      </c>
      <c r="H3349" s="7" t="s">
        <v>3107</v>
      </c>
      <c r="I3349" s="7" t="s">
        <v>3110</v>
      </c>
      <c r="K3349" s="52" t="str">
        <f t="shared" si="582"/>
        <v/>
      </c>
      <c r="L3349" s="81" t="str">
        <f t="shared" si="583"/>
        <v/>
      </c>
      <c r="M3349" s="53" t="str">
        <f>IF(K3349="","",COUNTIF($K$7:K3349,"ﾘｽﾄ１"))</f>
        <v/>
      </c>
      <c r="N3349" s="53" t="str">
        <f t="shared" si="584"/>
        <v/>
      </c>
      <c r="O3349" s="54" t="str">
        <f t="shared" si="585"/>
        <v/>
      </c>
      <c r="P3349" s="53" t="str">
        <f t="shared" si="576"/>
        <v/>
      </c>
      <c r="Q3349" s="52" t="str">
        <f t="shared" si="577"/>
        <v/>
      </c>
      <c r="R3349" s="55" t="str">
        <f t="shared" si="578"/>
        <v/>
      </c>
      <c r="S3349" s="52" t="str">
        <f t="shared" si="586"/>
        <v/>
      </c>
      <c r="T3349" s="81" t="str">
        <f t="shared" si="579"/>
        <v/>
      </c>
      <c r="U3349" s="53" t="str">
        <f>IF(S3349="","",COUNTIF($S$7:S3349,"該当２"))</f>
        <v/>
      </c>
      <c r="V3349" s="56" t="str">
        <f t="shared" si="580"/>
        <v/>
      </c>
      <c r="W3349" s="81" t="str">
        <f t="shared" si="581"/>
        <v/>
      </c>
      <c r="X3349" s="53" t="str">
        <f>IF(V3349="","",COUNTIF($V$7:V3349,"該当３"))</f>
        <v/>
      </c>
    </row>
    <row r="3350" spans="1:24">
      <c r="A3350" s="4">
        <v>2022006004</v>
      </c>
      <c r="B3350" s="237">
        <v>20</v>
      </c>
      <c r="C3350" s="238">
        <v>220</v>
      </c>
      <c r="D3350" s="239">
        <v>6</v>
      </c>
      <c r="E3350" s="238">
        <v>4</v>
      </c>
      <c r="F3350" s="7" t="s">
        <v>511</v>
      </c>
      <c r="G3350" s="7" t="s">
        <v>3027</v>
      </c>
      <c r="H3350" s="7" t="s">
        <v>3107</v>
      </c>
      <c r="I3350" s="7" t="s">
        <v>3111</v>
      </c>
      <c r="K3350" s="52" t="str">
        <f t="shared" si="582"/>
        <v/>
      </c>
      <c r="L3350" s="81" t="str">
        <f t="shared" si="583"/>
        <v/>
      </c>
      <c r="M3350" s="53" t="str">
        <f>IF(K3350="","",COUNTIF($K$7:K3350,"ﾘｽﾄ１"))</f>
        <v/>
      </c>
      <c r="N3350" s="53" t="str">
        <f t="shared" si="584"/>
        <v/>
      </c>
      <c r="O3350" s="54" t="str">
        <f t="shared" si="585"/>
        <v/>
      </c>
      <c r="P3350" s="53" t="str">
        <f t="shared" si="576"/>
        <v/>
      </c>
      <c r="Q3350" s="52" t="str">
        <f t="shared" si="577"/>
        <v/>
      </c>
      <c r="R3350" s="55" t="str">
        <f t="shared" si="578"/>
        <v/>
      </c>
      <c r="S3350" s="52" t="str">
        <f t="shared" si="586"/>
        <v/>
      </c>
      <c r="T3350" s="81" t="str">
        <f t="shared" si="579"/>
        <v/>
      </c>
      <c r="U3350" s="53" t="str">
        <f>IF(S3350="","",COUNTIF($S$7:S3350,"該当２"))</f>
        <v/>
      </c>
      <c r="V3350" s="56" t="str">
        <f t="shared" si="580"/>
        <v/>
      </c>
      <c r="W3350" s="81" t="str">
        <f t="shared" si="581"/>
        <v/>
      </c>
      <c r="X3350" s="53" t="str">
        <f>IF(V3350="","",COUNTIF($V$7:V3350,"該当３"))</f>
        <v/>
      </c>
    </row>
    <row r="3351" spans="1:24">
      <c r="A3351" s="4">
        <v>2022006005</v>
      </c>
      <c r="B3351" s="237">
        <v>20</v>
      </c>
      <c r="C3351" s="238">
        <v>220</v>
      </c>
      <c r="D3351" s="239">
        <v>6</v>
      </c>
      <c r="E3351" s="238">
        <v>5</v>
      </c>
      <c r="F3351" s="7" t="s">
        <v>511</v>
      </c>
      <c r="G3351" s="7" t="s">
        <v>3027</v>
      </c>
      <c r="H3351" s="7" t="s">
        <v>3107</v>
      </c>
      <c r="I3351" s="7" t="s">
        <v>3112</v>
      </c>
      <c r="K3351" s="52" t="str">
        <f t="shared" si="582"/>
        <v/>
      </c>
      <c r="L3351" s="81" t="str">
        <f t="shared" si="583"/>
        <v/>
      </c>
      <c r="M3351" s="53" t="str">
        <f>IF(K3351="","",COUNTIF($K$7:K3351,"ﾘｽﾄ１"))</f>
        <v/>
      </c>
      <c r="N3351" s="53" t="str">
        <f t="shared" si="584"/>
        <v/>
      </c>
      <c r="O3351" s="54" t="str">
        <f t="shared" si="585"/>
        <v/>
      </c>
      <c r="P3351" s="53" t="str">
        <f t="shared" si="576"/>
        <v/>
      </c>
      <c r="Q3351" s="52" t="str">
        <f t="shared" si="577"/>
        <v/>
      </c>
      <c r="R3351" s="55" t="str">
        <f t="shared" si="578"/>
        <v/>
      </c>
      <c r="S3351" s="52" t="str">
        <f t="shared" si="586"/>
        <v/>
      </c>
      <c r="T3351" s="81" t="str">
        <f t="shared" si="579"/>
        <v/>
      </c>
      <c r="U3351" s="53" t="str">
        <f>IF(S3351="","",COUNTIF($S$7:S3351,"該当２"))</f>
        <v/>
      </c>
      <c r="V3351" s="56" t="str">
        <f t="shared" si="580"/>
        <v/>
      </c>
      <c r="W3351" s="81" t="str">
        <f t="shared" si="581"/>
        <v/>
      </c>
      <c r="X3351" s="53" t="str">
        <f>IF(V3351="","",COUNTIF($V$7:V3351,"該当３"))</f>
        <v/>
      </c>
    </row>
    <row r="3352" spans="1:24">
      <c r="A3352" s="4">
        <v>2022006006</v>
      </c>
      <c r="B3352" s="237">
        <v>20</v>
      </c>
      <c r="C3352" s="238">
        <v>220</v>
      </c>
      <c r="D3352" s="239">
        <v>6</v>
      </c>
      <c r="E3352" s="238">
        <v>6</v>
      </c>
      <c r="F3352" s="7" t="s">
        <v>511</v>
      </c>
      <c r="G3352" s="7" t="s">
        <v>3027</v>
      </c>
      <c r="H3352" s="7" t="s">
        <v>3107</v>
      </c>
      <c r="I3352" s="7" t="s">
        <v>2594</v>
      </c>
      <c r="K3352" s="52" t="str">
        <f t="shared" si="582"/>
        <v/>
      </c>
      <c r="L3352" s="81" t="str">
        <f t="shared" si="583"/>
        <v/>
      </c>
      <c r="M3352" s="53" t="str">
        <f>IF(K3352="","",COUNTIF($K$7:K3352,"ﾘｽﾄ１"))</f>
        <v/>
      </c>
      <c r="N3352" s="53" t="str">
        <f t="shared" si="584"/>
        <v/>
      </c>
      <c r="O3352" s="54" t="str">
        <f t="shared" si="585"/>
        <v/>
      </c>
      <c r="P3352" s="53" t="str">
        <f t="shared" si="576"/>
        <v/>
      </c>
      <c r="Q3352" s="52" t="str">
        <f t="shared" si="577"/>
        <v/>
      </c>
      <c r="R3352" s="55" t="str">
        <f t="shared" si="578"/>
        <v/>
      </c>
      <c r="S3352" s="52" t="str">
        <f t="shared" si="586"/>
        <v/>
      </c>
      <c r="T3352" s="81" t="str">
        <f t="shared" si="579"/>
        <v/>
      </c>
      <c r="U3352" s="53" t="str">
        <f>IF(S3352="","",COUNTIF($S$7:S3352,"該当２"))</f>
        <v/>
      </c>
      <c r="V3352" s="56" t="str">
        <f t="shared" si="580"/>
        <v/>
      </c>
      <c r="W3352" s="81" t="str">
        <f t="shared" si="581"/>
        <v/>
      </c>
      <c r="X3352" s="53" t="str">
        <f>IF(V3352="","",COUNTIF($V$7:V3352,"該当３"))</f>
        <v/>
      </c>
    </row>
    <row r="3353" spans="1:24">
      <c r="A3353" s="4">
        <v>2022006007</v>
      </c>
      <c r="B3353" s="237">
        <v>20</v>
      </c>
      <c r="C3353" s="238">
        <v>220</v>
      </c>
      <c r="D3353" s="239">
        <v>6</v>
      </c>
      <c r="E3353" s="238">
        <v>7</v>
      </c>
      <c r="F3353" s="7" t="s">
        <v>511</v>
      </c>
      <c r="G3353" s="7" t="s">
        <v>3027</v>
      </c>
      <c r="H3353" s="7" t="s">
        <v>3107</v>
      </c>
      <c r="I3353" s="7" t="s">
        <v>1665</v>
      </c>
      <c r="K3353" s="52" t="str">
        <f t="shared" si="582"/>
        <v/>
      </c>
      <c r="L3353" s="81" t="str">
        <f t="shared" si="583"/>
        <v/>
      </c>
      <c r="M3353" s="53" t="str">
        <f>IF(K3353="","",COUNTIF($K$7:K3353,"ﾘｽﾄ１"))</f>
        <v/>
      </c>
      <c r="N3353" s="53" t="str">
        <f t="shared" si="584"/>
        <v/>
      </c>
      <c r="O3353" s="54" t="str">
        <f t="shared" si="585"/>
        <v/>
      </c>
      <c r="P3353" s="53" t="str">
        <f t="shared" si="576"/>
        <v/>
      </c>
      <c r="Q3353" s="52" t="str">
        <f t="shared" si="577"/>
        <v/>
      </c>
      <c r="R3353" s="55" t="str">
        <f t="shared" si="578"/>
        <v/>
      </c>
      <c r="S3353" s="52" t="str">
        <f t="shared" si="586"/>
        <v/>
      </c>
      <c r="T3353" s="81" t="str">
        <f t="shared" si="579"/>
        <v/>
      </c>
      <c r="U3353" s="53" t="str">
        <f>IF(S3353="","",COUNTIF($S$7:S3353,"該当２"))</f>
        <v/>
      </c>
      <c r="V3353" s="56" t="str">
        <f t="shared" si="580"/>
        <v/>
      </c>
      <c r="W3353" s="81" t="str">
        <f t="shared" si="581"/>
        <v/>
      </c>
      <c r="X3353" s="53" t="str">
        <f>IF(V3353="","",COUNTIF($V$7:V3353,"該当３"))</f>
        <v/>
      </c>
    </row>
    <row r="3354" spans="1:24">
      <c r="A3354" s="4">
        <v>2022006008</v>
      </c>
      <c r="B3354" s="237">
        <v>20</v>
      </c>
      <c r="C3354" s="238">
        <v>220</v>
      </c>
      <c r="D3354" s="239">
        <v>6</v>
      </c>
      <c r="E3354" s="238">
        <v>8</v>
      </c>
      <c r="F3354" s="7" t="s">
        <v>511</v>
      </c>
      <c r="G3354" s="7" t="s">
        <v>3027</v>
      </c>
      <c r="H3354" s="7" t="s">
        <v>3107</v>
      </c>
      <c r="I3354" s="7" t="s">
        <v>3113</v>
      </c>
      <c r="K3354" s="52" t="str">
        <f t="shared" si="582"/>
        <v/>
      </c>
      <c r="L3354" s="81" t="str">
        <f t="shared" si="583"/>
        <v/>
      </c>
      <c r="M3354" s="53" t="str">
        <f>IF(K3354="","",COUNTIF($K$7:K3354,"ﾘｽﾄ１"))</f>
        <v/>
      </c>
      <c r="N3354" s="53" t="str">
        <f t="shared" si="584"/>
        <v/>
      </c>
      <c r="O3354" s="54" t="str">
        <f t="shared" si="585"/>
        <v/>
      </c>
      <c r="P3354" s="53" t="str">
        <f t="shared" si="576"/>
        <v/>
      </c>
      <c r="Q3354" s="52" t="str">
        <f t="shared" si="577"/>
        <v/>
      </c>
      <c r="R3354" s="55" t="str">
        <f t="shared" si="578"/>
        <v/>
      </c>
      <c r="S3354" s="52" t="str">
        <f t="shared" si="586"/>
        <v/>
      </c>
      <c r="T3354" s="81" t="str">
        <f t="shared" si="579"/>
        <v/>
      </c>
      <c r="U3354" s="53" t="str">
        <f>IF(S3354="","",COUNTIF($S$7:S3354,"該当２"))</f>
        <v/>
      </c>
      <c r="V3354" s="56" t="str">
        <f t="shared" si="580"/>
        <v/>
      </c>
      <c r="W3354" s="81" t="str">
        <f t="shared" si="581"/>
        <v/>
      </c>
      <c r="X3354" s="53" t="str">
        <f>IF(V3354="","",COUNTIF($V$7:V3354,"該当３"))</f>
        <v/>
      </c>
    </row>
    <row r="3355" spans="1:24">
      <c r="A3355" s="4">
        <v>2022006009</v>
      </c>
      <c r="B3355" s="237">
        <v>20</v>
      </c>
      <c r="C3355" s="238">
        <v>220</v>
      </c>
      <c r="D3355" s="239">
        <v>6</v>
      </c>
      <c r="E3355" s="238">
        <v>9</v>
      </c>
      <c r="F3355" s="7" t="s">
        <v>511</v>
      </c>
      <c r="G3355" s="7" t="s">
        <v>3027</v>
      </c>
      <c r="H3355" s="7" t="s">
        <v>3107</v>
      </c>
      <c r="I3355" s="7" t="s">
        <v>3114</v>
      </c>
      <c r="K3355" s="52" t="str">
        <f t="shared" si="582"/>
        <v/>
      </c>
      <c r="L3355" s="81" t="str">
        <f t="shared" si="583"/>
        <v/>
      </c>
      <c r="M3355" s="53" t="str">
        <f>IF(K3355="","",COUNTIF($K$7:K3355,"ﾘｽﾄ１"))</f>
        <v/>
      </c>
      <c r="N3355" s="53" t="str">
        <f t="shared" si="584"/>
        <v/>
      </c>
      <c r="O3355" s="54" t="str">
        <f t="shared" si="585"/>
        <v/>
      </c>
      <c r="P3355" s="53" t="str">
        <f t="shared" si="576"/>
        <v/>
      </c>
      <c r="Q3355" s="52" t="str">
        <f t="shared" si="577"/>
        <v/>
      </c>
      <c r="R3355" s="55" t="str">
        <f t="shared" si="578"/>
        <v/>
      </c>
      <c r="S3355" s="52" t="str">
        <f t="shared" si="586"/>
        <v/>
      </c>
      <c r="T3355" s="81" t="str">
        <f t="shared" si="579"/>
        <v/>
      </c>
      <c r="U3355" s="53" t="str">
        <f>IF(S3355="","",COUNTIF($S$7:S3355,"該当２"))</f>
        <v/>
      </c>
      <c r="V3355" s="56" t="str">
        <f t="shared" si="580"/>
        <v/>
      </c>
      <c r="W3355" s="81" t="str">
        <f t="shared" si="581"/>
        <v/>
      </c>
      <c r="X3355" s="53" t="str">
        <f>IF(V3355="","",COUNTIF($V$7:V3355,"該当３"))</f>
        <v/>
      </c>
    </row>
    <row r="3356" spans="1:24">
      <c r="A3356" s="4">
        <v>2022006010</v>
      </c>
      <c r="B3356" s="237">
        <v>20</v>
      </c>
      <c r="C3356" s="238">
        <v>220</v>
      </c>
      <c r="D3356" s="239">
        <v>6</v>
      </c>
      <c r="E3356" s="238">
        <v>10</v>
      </c>
      <c r="F3356" s="7" t="s">
        <v>511</v>
      </c>
      <c r="G3356" s="7" t="s">
        <v>3027</v>
      </c>
      <c r="H3356" s="7" t="s">
        <v>3107</v>
      </c>
      <c r="I3356" s="7" t="s">
        <v>3115</v>
      </c>
      <c r="K3356" s="52" t="str">
        <f t="shared" si="582"/>
        <v/>
      </c>
      <c r="L3356" s="81" t="str">
        <f t="shared" si="583"/>
        <v/>
      </c>
      <c r="M3356" s="53" t="str">
        <f>IF(K3356="","",COUNTIF($K$7:K3356,"ﾘｽﾄ１"))</f>
        <v/>
      </c>
      <c r="N3356" s="53" t="str">
        <f t="shared" si="584"/>
        <v/>
      </c>
      <c r="O3356" s="54" t="str">
        <f t="shared" si="585"/>
        <v/>
      </c>
      <c r="P3356" s="53" t="str">
        <f t="shared" si="576"/>
        <v/>
      </c>
      <c r="Q3356" s="52" t="str">
        <f t="shared" si="577"/>
        <v/>
      </c>
      <c r="R3356" s="55" t="str">
        <f t="shared" si="578"/>
        <v/>
      </c>
      <c r="S3356" s="52" t="str">
        <f t="shared" si="586"/>
        <v/>
      </c>
      <c r="T3356" s="81" t="str">
        <f t="shared" si="579"/>
        <v/>
      </c>
      <c r="U3356" s="53" t="str">
        <f>IF(S3356="","",COUNTIF($S$7:S3356,"該当２"))</f>
        <v/>
      </c>
      <c r="V3356" s="56" t="str">
        <f t="shared" si="580"/>
        <v/>
      </c>
      <c r="W3356" s="81" t="str">
        <f t="shared" si="581"/>
        <v/>
      </c>
      <c r="X3356" s="53" t="str">
        <f>IF(V3356="","",COUNTIF($V$7:V3356,"該当３"))</f>
        <v/>
      </c>
    </row>
    <row r="3357" spans="1:24">
      <c r="A3357" s="4">
        <v>2022006011</v>
      </c>
      <c r="B3357" s="237">
        <v>20</v>
      </c>
      <c r="C3357" s="238">
        <v>220</v>
      </c>
      <c r="D3357" s="239">
        <v>6</v>
      </c>
      <c r="E3357" s="238">
        <v>11</v>
      </c>
      <c r="F3357" s="7" t="s">
        <v>511</v>
      </c>
      <c r="G3357" s="7" t="s">
        <v>3027</v>
      </c>
      <c r="H3357" s="7" t="s">
        <v>3107</v>
      </c>
      <c r="I3357" s="7" t="s">
        <v>3116</v>
      </c>
      <c r="K3357" s="52" t="str">
        <f t="shared" si="582"/>
        <v/>
      </c>
      <c r="L3357" s="81" t="str">
        <f t="shared" si="583"/>
        <v/>
      </c>
      <c r="M3357" s="53" t="str">
        <f>IF(K3357="","",COUNTIF($K$7:K3357,"ﾘｽﾄ１"))</f>
        <v/>
      </c>
      <c r="N3357" s="53" t="str">
        <f t="shared" si="584"/>
        <v/>
      </c>
      <c r="O3357" s="54" t="str">
        <f t="shared" si="585"/>
        <v/>
      </c>
      <c r="P3357" s="53" t="str">
        <f t="shared" si="576"/>
        <v/>
      </c>
      <c r="Q3357" s="52" t="str">
        <f t="shared" si="577"/>
        <v/>
      </c>
      <c r="R3357" s="55" t="str">
        <f t="shared" si="578"/>
        <v/>
      </c>
      <c r="S3357" s="52" t="str">
        <f t="shared" si="586"/>
        <v/>
      </c>
      <c r="T3357" s="81" t="str">
        <f t="shared" si="579"/>
        <v/>
      </c>
      <c r="U3357" s="53" t="str">
        <f>IF(S3357="","",COUNTIF($S$7:S3357,"該当２"))</f>
        <v/>
      </c>
      <c r="V3357" s="56" t="str">
        <f t="shared" si="580"/>
        <v/>
      </c>
      <c r="W3357" s="81" t="str">
        <f t="shared" si="581"/>
        <v/>
      </c>
      <c r="X3357" s="53" t="str">
        <f>IF(V3357="","",COUNTIF($V$7:V3357,"該当３"))</f>
        <v/>
      </c>
    </row>
    <row r="3358" spans="1:24">
      <c r="A3358" s="4">
        <v>2022006012</v>
      </c>
      <c r="B3358" s="237">
        <v>20</v>
      </c>
      <c r="C3358" s="238">
        <v>220</v>
      </c>
      <c r="D3358" s="239">
        <v>6</v>
      </c>
      <c r="E3358" s="238">
        <v>12</v>
      </c>
      <c r="F3358" s="7" t="s">
        <v>511</v>
      </c>
      <c r="G3358" s="7" t="s">
        <v>3027</v>
      </c>
      <c r="H3358" s="7" t="s">
        <v>3107</v>
      </c>
      <c r="I3358" s="7" t="s">
        <v>3117</v>
      </c>
      <c r="K3358" s="52" t="str">
        <f t="shared" si="582"/>
        <v/>
      </c>
      <c r="L3358" s="81" t="str">
        <f t="shared" si="583"/>
        <v/>
      </c>
      <c r="M3358" s="53" t="str">
        <f>IF(K3358="","",COUNTIF($K$7:K3358,"ﾘｽﾄ１"))</f>
        <v/>
      </c>
      <c r="N3358" s="53" t="str">
        <f t="shared" si="584"/>
        <v/>
      </c>
      <c r="O3358" s="54" t="str">
        <f t="shared" si="585"/>
        <v/>
      </c>
      <c r="P3358" s="53" t="str">
        <f t="shared" si="576"/>
        <v/>
      </c>
      <c r="Q3358" s="52" t="str">
        <f t="shared" si="577"/>
        <v/>
      </c>
      <c r="R3358" s="55" t="str">
        <f t="shared" si="578"/>
        <v/>
      </c>
      <c r="S3358" s="52" t="str">
        <f t="shared" si="586"/>
        <v/>
      </c>
      <c r="T3358" s="81" t="str">
        <f t="shared" si="579"/>
        <v/>
      </c>
      <c r="U3358" s="53" t="str">
        <f>IF(S3358="","",COUNTIF($S$7:S3358,"該当２"))</f>
        <v/>
      </c>
      <c r="V3358" s="56" t="str">
        <f t="shared" si="580"/>
        <v/>
      </c>
      <c r="W3358" s="81" t="str">
        <f t="shared" si="581"/>
        <v/>
      </c>
      <c r="X3358" s="53" t="str">
        <f>IF(V3358="","",COUNTIF($V$7:V3358,"該当３"))</f>
        <v/>
      </c>
    </row>
    <row r="3359" spans="1:24">
      <c r="A3359" s="4">
        <v>2022006013</v>
      </c>
      <c r="B3359" s="237">
        <v>20</v>
      </c>
      <c r="C3359" s="238">
        <v>220</v>
      </c>
      <c r="D3359" s="239">
        <v>6</v>
      </c>
      <c r="E3359" s="238">
        <v>13</v>
      </c>
      <c r="F3359" s="7" t="s">
        <v>511</v>
      </c>
      <c r="G3359" s="7" t="s">
        <v>3027</v>
      </c>
      <c r="H3359" s="7" t="s">
        <v>3107</v>
      </c>
      <c r="I3359" s="7" t="s">
        <v>3085</v>
      </c>
      <c r="K3359" s="52" t="str">
        <f t="shared" si="582"/>
        <v/>
      </c>
      <c r="L3359" s="81" t="str">
        <f t="shared" si="583"/>
        <v/>
      </c>
      <c r="M3359" s="53" t="str">
        <f>IF(K3359="","",COUNTIF($K$7:K3359,"ﾘｽﾄ１"))</f>
        <v/>
      </c>
      <c r="N3359" s="53" t="str">
        <f t="shared" si="584"/>
        <v/>
      </c>
      <c r="O3359" s="54" t="str">
        <f t="shared" si="585"/>
        <v/>
      </c>
      <c r="P3359" s="53" t="str">
        <f t="shared" si="576"/>
        <v/>
      </c>
      <c r="Q3359" s="52" t="str">
        <f t="shared" si="577"/>
        <v/>
      </c>
      <c r="R3359" s="55" t="str">
        <f t="shared" si="578"/>
        <v/>
      </c>
      <c r="S3359" s="52" t="str">
        <f t="shared" si="586"/>
        <v/>
      </c>
      <c r="T3359" s="81" t="str">
        <f t="shared" si="579"/>
        <v/>
      </c>
      <c r="U3359" s="53" t="str">
        <f>IF(S3359="","",COUNTIF($S$7:S3359,"該当２"))</f>
        <v/>
      </c>
      <c r="V3359" s="56" t="str">
        <f t="shared" si="580"/>
        <v/>
      </c>
      <c r="W3359" s="81" t="str">
        <f t="shared" si="581"/>
        <v/>
      </c>
      <c r="X3359" s="53" t="str">
        <f>IF(V3359="","",COUNTIF($V$7:V3359,"該当３"))</f>
        <v/>
      </c>
    </row>
    <row r="3360" spans="1:24">
      <c r="A3360" s="4">
        <v>2022007000</v>
      </c>
      <c r="B3360" s="237">
        <v>20</v>
      </c>
      <c r="C3360" s="238">
        <v>220</v>
      </c>
      <c r="D3360" s="239">
        <v>7</v>
      </c>
      <c r="E3360" s="238">
        <v>0</v>
      </c>
      <c r="F3360" s="7" t="s">
        <v>511</v>
      </c>
      <c r="G3360" s="7" t="s">
        <v>3027</v>
      </c>
      <c r="H3360" s="7" t="s">
        <v>3118</v>
      </c>
      <c r="K3360" s="52" t="str">
        <f t="shared" si="582"/>
        <v/>
      </c>
      <c r="L3360" s="81" t="str">
        <f t="shared" si="583"/>
        <v/>
      </c>
      <c r="M3360" s="53" t="str">
        <f>IF(K3360="","",COUNTIF($K$7:K3360,"ﾘｽﾄ１"))</f>
        <v/>
      </c>
      <c r="N3360" s="53" t="str">
        <f t="shared" si="584"/>
        <v/>
      </c>
      <c r="O3360" s="54" t="str">
        <f t="shared" si="585"/>
        <v/>
      </c>
      <c r="P3360" s="53" t="str">
        <f t="shared" si="576"/>
        <v/>
      </c>
      <c r="Q3360" s="52" t="str">
        <f t="shared" si="577"/>
        <v/>
      </c>
      <c r="R3360" s="55" t="str">
        <f t="shared" si="578"/>
        <v/>
      </c>
      <c r="S3360" s="52" t="str">
        <f t="shared" si="586"/>
        <v/>
      </c>
      <c r="T3360" s="81" t="str">
        <f t="shared" si="579"/>
        <v/>
      </c>
      <c r="U3360" s="53" t="str">
        <f>IF(S3360="","",COUNTIF($S$7:S3360,"該当２"))</f>
        <v/>
      </c>
      <c r="V3360" s="56" t="str">
        <f t="shared" si="580"/>
        <v/>
      </c>
      <c r="W3360" s="81" t="str">
        <f t="shared" si="581"/>
        <v/>
      </c>
      <c r="X3360" s="53" t="str">
        <f>IF(V3360="","",COUNTIF($V$7:V3360,"該当３"))</f>
        <v/>
      </c>
    </row>
    <row r="3361" spans="1:24">
      <c r="A3361" s="4">
        <v>2022007001</v>
      </c>
      <c r="B3361" s="237">
        <v>20</v>
      </c>
      <c r="C3361" s="238">
        <v>220</v>
      </c>
      <c r="D3361" s="239">
        <v>7</v>
      </c>
      <c r="E3361" s="238">
        <v>1</v>
      </c>
      <c r="F3361" s="7" t="s">
        <v>511</v>
      </c>
      <c r="G3361" s="7" t="s">
        <v>3027</v>
      </c>
      <c r="H3361" s="7" t="s">
        <v>3118</v>
      </c>
      <c r="I3361" s="7" t="s">
        <v>3119</v>
      </c>
      <c r="K3361" s="52" t="str">
        <f t="shared" si="582"/>
        <v/>
      </c>
      <c r="L3361" s="81" t="str">
        <f t="shared" si="583"/>
        <v/>
      </c>
      <c r="M3361" s="53" t="str">
        <f>IF(K3361="","",COUNTIF($K$7:K3361,"ﾘｽﾄ１"))</f>
        <v/>
      </c>
      <c r="N3361" s="53" t="str">
        <f t="shared" si="584"/>
        <v/>
      </c>
      <c r="O3361" s="54" t="str">
        <f t="shared" si="585"/>
        <v/>
      </c>
      <c r="P3361" s="53" t="str">
        <f t="shared" si="576"/>
        <v/>
      </c>
      <c r="Q3361" s="52" t="str">
        <f t="shared" si="577"/>
        <v/>
      </c>
      <c r="R3361" s="55" t="str">
        <f t="shared" si="578"/>
        <v/>
      </c>
      <c r="S3361" s="52" t="str">
        <f t="shared" si="586"/>
        <v/>
      </c>
      <c r="T3361" s="81" t="str">
        <f t="shared" si="579"/>
        <v/>
      </c>
      <c r="U3361" s="53" t="str">
        <f>IF(S3361="","",COUNTIF($S$7:S3361,"該当２"))</f>
        <v/>
      </c>
      <c r="V3361" s="56" t="str">
        <f t="shared" si="580"/>
        <v/>
      </c>
      <c r="W3361" s="81" t="str">
        <f t="shared" si="581"/>
        <v/>
      </c>
      <c r="X3361" s="53" t="str">
        <f>IF(V3361="","",COUNTIF($V$7:V3361,"該当３"))</f>
        <v/>
      </c>
    </row>
    <row r="3362" spans="1:24">
      <c r="A3362" s="4">
        <v>2022007002</v>
      </c>
      <c r="B3362" s="237">
        <v>20</v>
      </c>
      <c r="C3362" s="238">
        <v>220</v>
      </c>
      <c r="D3362" s="239">
        <v>7</v>
      </c>
      <c r="E3362" s="238">
        <v>2</v>
      </c>
      <c r="F3362" s="7" t="s">
        <v>511</v>
      </c>
      <c r="G3362" s="7" t="s">
        <v>3027</v>
      </c>
      <c r="H3362" s="7" t="s">
        <v>3118</v>
      </c>
      <c r="I3362" s="7" t="s">
        <v>3120</v>
      </c>
      <c r="K3362" s="52" t="str">
        <f t="shared" si="582"/>
        <v/>
      </c>
      <c r="L3362" s="81" t="str">
        <f t="shared" si="583"/>
        <v/>
      </c>
      <c r="M3362" s="53" t="str">
        <f>IF(K3362="","",COUNTIF($K$7:K3362,"ﾘｽﾄ１"))</f>
        <v/>
      </c>
      <c r="N3362" s="53" t="str">
        <f t="shared" si="584"/>
        <v/>
      </c>
      <c r="O3362" s="54" t="str">
        <f t="shared" si="585"/>
        <v/>
      </c>
      <c r="P3362" s="53" t="str">
        <f t="shared" si="576"/>
        <v/>
      </c>
      <c r="Q3362" s="52" t="str">
        <f t="shared" si="577"/>
        <v/>
      </c>
      <c r="R3362" s="55" t="str">
        <f t="shared" si="578"/>
        <v/>
      </c>
      <c r="S3362" s="52" t="str">
        <f t="shared" si="586"/>
        <v/>
      </c>
      <c r="T3362" s="81" t="str">
        <f t="shared" si="579"/>
        <v/>
      </c>
      <c r="U3362" s="53" t="str">
        <f>IF(S3362="","",COUNTIF($S$7:S3362,"該当２"))</f>
        <v/>
      </c>
      <c r="V3362" s="56" t="str">
        <f t="shared" si="580"/>
        <v/>
      </c>
      <c r="W3362" s="81" t="str">
        <f t="shared" si="581"/>
        <v/>
      </c>
      <c r="X3362" s="53" t="str">
        <f>IF(V3362="","",COUNTIF($V$7:V3362,"該当３"))</f>
        <v/>
      </c>
    </row>
    <row r="3363" spans="1:24">
      <c r="A3363" s="4">
        <v>2022007003</v>
      </c>
      <c r="B3363" s="237">
        <v>20</v>
      </c>
      <c r="C3363" s="238">
        <v>220</v>
      </c>
      <c r="D3363" s="239">
        <v>7</v>
      </c>
      <c r="E3363" s="238">
        <v>3</v>
      </c>
      <c r="F3363" s="7" t="s">
        <v>511</v>
      </c>
      <c r="G3363" s="7" t="s">
        <v>3027</v>
      </c>
      <c r="H3363" s="7" t="s">
        <v>3118</v>
      </c>
      <c r="I3363" s="7" t="s">
        <v>2080</v>
      </c>
      <c r="K3363" s="52" t="str">
        <f t="shared" si="582"/>
        <v/>
      </c>
      <c r="L3363" s="81" t="str">
        <f t="shared" si="583"/>
        <v/>
      </c>
      <c r="M3363" s="53" t="str">
        <f>IF(K3363="","",COUNTIF($K$7:K3363,"ﾘｽﾄ１"))</f>
        <v/>
      </c>
      <c r="N3363" s="53" t="str">
        <f t="shared" si="584"/>
        <v/>
      </c>
      <c r="O3363" s="54" t="str">
        <f t="shared" si="585"/>
        <v/>
      </c>
      <c r="P3363" s="53" t="str">
        <f t="shared" si="576"/>
        <v/>
      </c>
      <c r="Q3363" s="52" t="str">
        <f t="shared" si="577"/>
        <v/>
      </c>
      <c r="R3363" s="55" t="str">
        <f t="shared" si="578"/>
        <v/>
      </c>
      <c r="S3363" s="52" t="str">
        <f t="shared" si="586"/>
        <v/>
      </c>
      <c r="T3363" s="81" t="str">
        <f t="shared" si="579"/>
        <v/>
      </c>
      <c r="U3363" s="53" t="str">
        <f>IF(S3363="","",COUNTIF($S$7:S3363,"該当２"))</f>
        <v/>
      </c>
      <c r="V3363" s="56" t="str">
        <f t="shared" si="580"/>
        <v/>
      </c>
      <c r="W3363" s="81" t="str">
        <f t="shared" si="581"/>
        <v/>
      </c>
      <c r="X3363" s="53" t="str">
        <f>IF(V3363="","",COUNTIF($V$7:V3363,"該当３"))</f>
        <v/>
      </c>
    </row>
    <row r="3364" spans="1:24">
      <c r="A3364" s="4">
        <v>2022008000</v>
      </c>
      <c r="B3364" s="237">
        <v>20</v>
      </c>
      <c r="C3364" s="238">
        <v>220</v>
      </c>
      <c r="D3364" s="239">
        <v>8</v>
      </c>
      <c r="E3364" s="238">
        <v>0</v>
      </c>
      <c r="F3364" s="7" t="s">
        <v>511</v>
      </c>
      <c r="G3364" s="7" t="s">
        <v>3027</v>
      </c>
      <c r="H3364" s="7" t="s">
        <v>3121</v>
      </c>
      <c r="K3364" s="52" t="str">
        <f t="shared" si="582"/>
        <v/>
      </c>
      <c r="L3364" s="81" t="str">
        <f t="shared" si="583"/>
        <v/>
      </c>
      <c r="M3364" s="53" t="str">
        <f>IF(K3364="","",COUNTIF($K$7:K3364,"ﾘｽﾄ１"))</f>
        <v/>
      </c>
      <c r="N3364" s="53" t="str">
        <f t="shared" si="584"/>
        <v/>
      </c>
      <c r="O3364" s="54" t="str">
        <f t="shared" si="585"/>
        <v/>
      </c>
      <c r="P3364" s="53" t="str">
        <f t="shared" si="576"/>
        <v/>
      </c>
      <c r="Q3364" s="52" t="str">
        <f t="shared" si="577"/>
        <v/>
      </c>
      <c r="R3364" s="55" t="str">
        <f t="shared" si="578"/>
        <v/>
      </c>
      <c r="S3364" s="52" t="str">
        <f t="shared" si="586"/>
        <v/>
      </c>
      <c r="T3364" s="81" t="str">
        <f t="shared" si="579"/>
        <v/>
      </c>
      <c r="U3364" s="53" t="str">
        <f>IF(S3364="","",COUNTIF($S$7:S3364,"該当２"))</f>
        <v/>
      </c>
      <c r="V3364" s="56" t="str">
        <f t="shared" si="580"/>
        <v/>
      </c>
      <c r="W3364" s="81" t="str">
        <f t="shared" si="581"/>
        <v/>
      </c>
      <c r="X3364" s="53" t="str">
        <f>IF(V3364="","",COUNTIF($V$7:V3364,"該当３"))</f>
        <v/>
      </c>
    </row>
    <row r="3365" spans="1:24">
      <c r="A3365" s="4">
        <v>2022008001</v>
      </c>
      <c r="B3365" s="237">
        <v>20</v>
      </c>
      <c r="C3365" s="238">
        <v>220</v>
      </c>
      <c r="D3365" s="239">
        <v>8</v>
      </c>
      <c r="E3365" s="238">
        <v>1</v>
      </c>
      <c r="F3365" s="7" t="s">
        <v>511</v>
      </c>
      <c r="G3365" s="7" t="s">
        <v>3027</v>
      </c>
      <c r="H3365" s="7" t="s">
        <v>3121</v>
      </c>
      <c r="I3365" s="7" t="s">
        <v>3122</v>
      </c>
      <c r="K3365" s="52" t="str">
        <f t="shared" si="582"/>
        <v/>
      </c>
      <c r="L3365" s="81" t="str">
        <f t="shared" si="583"/>
        <v/>
      </c>
      <c r="M3365" s="53" t="str">
        <f>IF(K3365="","",COUNTIF($K$7:K3365,"ﾘｽﾄ１"))</f>
        <v/>
      </c>
      <c r="N3365" s="53" t="str">
        <f t="shared" si="584"/>
        <v/>
      </c>
      <c r="O3365" s="54" t="str">
        <f t="shared" si="585"/>
        <v/>
      </c>
      <c r="P3365" s="53" t="str">
        <f t="shared" si="576"/>
        <v/>
      </c>
      <c r="Q3365" s="52" t="str">
        <f t="shared" si="577"/>
        <v/>
      </c>
      <c r="R3365" s="55" t="str">
        <f t="shared" si="578"/>
        <v/>
      </c>
      <c r="S3365" s="52" t="str">
        <f t="shared" si="586"/>
        <v/>
      </c>
      <c r="T3365" s="81" t="str">
        <f t="shared" si="579"/>
        <v/>
      </c>
      <c r="U3365" s="53" t="str">
        <f>IF(S3365="","",COUNTIF($S$7:S3365,"該当２"))</f>
        <v/>
      </c>
      <c r="V3365" s="56" t="str">
        <f t="shared" si="580"/>
        <v/>
      </c>
      <c r="W3365" s="81" t="str">
        <f t="shared" si="581"/>
        <v/>
      </c>
      <c r="X3365" s="53" t="str">
        <f>IF(V3365="","",COUNTIF($V$7:V3365,"該当３"))</f>
        <v/>
      </c>
    </row>
    <row r="3366" spans="1:24">
      <c r="A3366" s="4">
        <v>2022008002</v>
      </c>
      <c r="B3366" s="237">
        <v>20</v>
      </c>
      <c r="C3366" s="238">
        <v>220</v>
      </c>
      <c r="D3366" s="239">
        <v>8</v>
      </c>
      <c r="E3366" s="238">
        <v>2</v>
      </c>
      <c r="F3366" s="7" t="s">
        <v>511</v>
      </c>
      <c r="G3366" s="7" t="s">
        <v>3027</v>
      </c>
      <c r="H3366" s="7" t="s">
        <v>3121</v>
      </c>
      <c r="I3366" s="7" t="s">
        <v>3123</v>
      </c>
      <c r="K3366" s="52" t="str">
        <f t="shared" si="582"/>
        <v/>
      </c>
      <c r="L3366" s="81" t="str">
        <f t="shared" si="583"/>
        <v/>
      </c>
      <c r="M3366" s="53" t="str">
        <f>IF(K3366="","",COUNTIF($K$7:K3366,"ﾘｽﾄ１"))</f>
        <v/>
      </c>
      <c r="N3366" s="53" t="str">
        <f t="shared" si="584"/>
        <v/>
      </c>
      <c r="O3366" s="54" t="str">
        <f t="shared" si="585"/>
        <v/>
      </c>
      <c r="P3366" s="53" t="str">
        <f t="shared" si="576"/>
        <v/>
      </c>
      <c r="Q3366" s="52" t="str">
        <f t="shared" si="577"/>
        <v/>
      </c>
      <c r="R3366" s="55" t="str">
        <f t="shared" si="578"/>
        <v/>
      </c>
      <c r="S3366" s="52" t="str">
        <f t="shared" si="586"/>
        <v/>
      </c>
      <c r="T3366" s="81" t="str">
        <f t="shared" si="579"/>
        <v/>
      </c>
      <c r="U3366" s="53" t="str">
        <f>IF(S3366="","",COUNTIF($S$7:S3366,"該当２"))</f>
        <v/>
      </c>
      <c r="V3366" s="56" t="str">
        <f t="shared" si="580"/>
        <v/>
      </c>
      <c r="W3366" s="81" t="str">
        <f t="shared" si="581"/>
        <v/>
      </c>
      <c r="X3366" s="53" t="str">
        <f>IF(V3366="","",COUNTIF($V$7:V3366,"該当３"))</f>
        <v/>
      </c>
    </row>
    <row r="3367" spans="1:24">
      <c r="A3367" s="4">
        <v>2022008003</v>
      </c>
      <c r="B3367" s="237">
        <v>20</v>
      </c>
      <c r="C3367" s="238">
        <v>220</v>
      </c>
      <c r="D3367" s="239">
        <v>8</v>
      </c>
      <c r="E3367" s="238">
        <v>3</v>
      </c>
      <c r="F3367" s="7" t="s">
        <v>511</v>
      </c>
      <c r="G3367" s="7" t="s">
        <v>3027</v>
      </c>
      <c r="H3367" s="7" t="s">
        <v>3121</v>
      </c>
      <c r="I3367" s="7" t="s">
        <v>2580</v>
      </c>
      <c r="K3367" s="52" t="str">
        <f t="shared" si="582"/>
        <v/>
      </c>
      <c r="L3367" s="81" t="str">
        <f t="shared" si="583"/>
        <v/>
      </c>
      <c r="M3367" s="53" t="str">
        <f>IF(K3367="","",COUNTIF($K$7:K3367,"ﾘｽﾄ１"))</f>
        <v/>
      </c>
      <c r="N3367" s="53" t="str">
        <f t="shared" si="584"/>
        <v/>
      </c>
      <c r="O3367" s="54" t="str">
        <f t="shared" si="585"/>
        <v/>
      </c>
      <c r="P3367" s="53" t="str">
        <f t="shared" si="576"/>
        <v/>
      </c>
      <c r="Q3367" s="52" t="str">
        <f t="shared" si="577"/>
        <v/>
      </c>
      <c r="R3367" s="55" t="str">
        <f t="shared" si="578"/>
        <v/>
      </c>
      <c r="S3367" s="52" t="str">
        <f t="shared" si="586"/>
        <v/>
      </c>
      <c r="T3367" s="81" t="str">
        <f t="shared" si="579"/>
        <v/>
      </c>
      <c r="U3367" s="53" t="str">
        <f>IF(S3367="","",COUNTIF($S$7:S3367,"該当２"))</f>
        <v/>
      </c>
      <c r="V3367" s="56" t="str">
        <f t="shared" si="580"/>
        <v/>
      </c>
      <c r="W3367" s="81" t="str">
        <f t="shared" si="581"/>
        <v/>
      </c>
      <c r="X3367" s="53" t="str">
        <f>IF(V3367="","",COUNTIF($V$7:V3367,"該当３"))</f>
        <v/>
      </c>
    </row>
    <row r="3368" spans="1:24">
      <c r="A3368" s="4">
        <v>2022008004</v>
      </c>
      <c r="B3368" s="237">
        <v>20</v>
      </c>
      <c r="C3368" s="238">
        <v>220</v>
      </c>
      <c r="D3368" s="239">
        <v>8</v>
      </c>
      <c r="E3368" s="238">
        <v>4</v>
      </c>
      <c r="F3368" s="7" t="s">
        <v>511</v>
      </c>
      <c r="G3368" s="7" t="s">
        <v>3027</v>
      </c>
      <c r="H3368" s="7" t="s">
        <v>3121</v>
      </c>
      <c r="I3368" s="7" t="s">
        <v>3124</v>
      </c>
      <c r="K3368" s="52" t="str">
        <f t="shared" si="582"/>
        <v/>
      </c>
      <c r="L3368" s="81" t="str">
        <f t="shared" si="583"/>
        <v/>
      </c>
      <c r="M3368" s="53" t="str">
        <f>IF(K3368="","",COUNTIF($K$7:K3368,"ﾘｽﾄ１"))</f>
        <v/>
      </c>
      <c r="N3368" s="53" t="str">
        <f t="shared" si="584"/>
        <v/>
      </c>
      <c r="O3368" s="54" t="str">
        <f t="shared" si="585"/>
        <v/>
      </c>
      <c r="P3368" s="53" t="str">
        <f t="shared" si="576"/>
        <v/>
      </c>
      <c r="Q3368" s="52" t="str">
        <f t="shared" si="577"/>
        <v/>
      </c>
      <c r="R3368" s="55" t="str">
        <f t="shared" si="578"/>
        <v/>
      </c>
      <c r="S3368" s="52" t="str">
        <f t="shared" si="586"/>
        <v/>
      </c>
      <c r="T3368" s="81" t="str">
        <f t="shared" si="579"/>
        <v/>
      </c>
      <c r="U3368" s="53" t="str">
        <f>IF(S3368="","",COUNTIF($S$7:S3368,"該当２"))</f>
        <v/>
      </c>
      <c r="V3368" s="56" t="str">
        <f t="shared" si="580"/>
        <v/>
      </c>
      <c r="W3368" s="81" t="str">
        <f t="shared" si="581"/>
        <v/>
      </c>
      <c r="X3368" s="53" t="str">
        <f>IF(V3368="","",COUNTIF($V$7:V3368,"該当３"))</f>
        <v/>
      </c>
    </row>
    <row r="3369" spans="1:24">
      <c r="A3369" s="4">
        <v>2022008005</v>
      </c>
      <c r="B3369" s="237">
        <v>20</v>
      </c>
      <c r="C3369" s="238">
        <v>220</v>
      </c>
      <c r="D3369" s="239">
        <v>8</v>
      </c>
      <c r="E3369" s="238">
        <v>5</v>
      </c>
      <c r="F3369" s="7" t="s">
        <v>511</v>
      </c>
      <c r="G3369" s="7" t="s">
        <v>3027</v>
      </c>
      <c r="H3369" s="7" t="s">
        <v>3121</v>
      </c>
      <c r="I3369" s="7" t="s">
        <v>3125</v>
      </c>
      <c r="K3369" s="52" t="str">
        <f t="shared" si="582"/>
        <v/>
      </c>
      <c r="L3369" s="81" t="str">
        <f t="shared" si="583"/>
        <v/>
      </c>
      <c r="M3369" s="53" t="str">
        <f>IF(K3369="","",COUNTIF($K$7:K3369,"ﾘｽﾄ１"))</f>
        <v/>
      </c>
      <c r="N3369" s="53" t="str">
        <f t="shared" si="584"/>
        <v/>
      </c>
      <c r="O3369" s="54" t="str">
        <f t="shared" si="585"/>
        <v/>
      </c>
      <c r="P3369" s="53" t="str">
        <f t="shared" si="576"/>
        <v/>
      </c>
      <c r="Q3369" s="52" t="str">
        <f t="shared" si="577"/>
        <v/>
      </c>
      <c r="R3369" s="55" t="str">
        <f t="shared" si="578"/>
        <v/>
      </c>
      <c r="S3369" s="52" t="str">
        <f t="shared" si="586"/>
        <v/>
      </c>
      <c r="T3369" s="81" t="str">
        <f t="shared" si="579"/>
        <v/>
      </c>
      <c r="U3369" s="53" t="str">
        <f>IF(S3369="","",COUNTIF($S$7:S3369,"該当２"))</f>
        <v/>
      </c>
      <c r="V3369" s="56" t="str">
        <f t="shared" si="580"/>
        <v/>
      </c>
      <c r="W3369" s="81" t="str">
        <f t="shared" si="581"/>
        <v/>
      </c>
      <c r="X3369" s="53" t="str">
        <f>IF(V3369="","",COUNTIF($V$7:V3369,"該当３"))</f>
        <v/>
      </c>
    </row>
    <row r="3370" spans="1:24">
      <c r="A3370" s="4">
        <v>2022008006</v>
      </c>
      <c r="B3370" s="237">
        <v>20</v>
      </c>
      <c r="C3370" s="238">
        <v>220</v>
      </c>
      <c r="D3370" s="239">
        <v>8</v>
      </c>
      <c r="E3370" s="238">
        <v>6</v>
      </c>
      <c r="F3370" s="7" t="s">
        <v>511</v>
      </c>
      <c r="G3370" s="7" t="s">
        <v>3027</v>
      </c>
      <c r="H3370" s="7" t="s">
        <v>3121</v>
      </c>
      <c r="I3370" s="7" t="s">
        <v>3126</v>
      </c>
      <c r="K3370" s="52" t="str">
        <f t="shared" si="582"/>
        <v/>
      </c>
      <c r="L3370" s="81" t="str">
        <f t="shared" si="583"/>
        <v/>
      </c>
      <c r="M3370" s="53" t="str">
        <f>IF(K3370="","",COUNTIF($K$7:K3370,"ﾘｽﾄ１"))</f>
        <v/>
      </c>
      <c r="N3370" s="53" t="str">
        <f t="shared" si="584"/>
        <v/>
      </c>
      <c r="O3370" s="54" t="str">
        <f t="shared" si="585"/>
        <v/>
      </c>
      <c r="P3370" s="53" t="str">
        <f t="shared" si="576"/>
        <v/>
      </c>
      <c r="Q3370" s="52" t="str">
        <f t="shared" si="577"/>
        <v/>
      </c>
      <c r="R3370" s="55" t="str">
        <f t="shared" si="578"/>
        <v/>
      </c>
      <c r="S3370" s="52" t="str">
        <f t="shared" si="586"/>
        <v/>
      </c>
      <c r="T3370" s="81" t="str">
        <f t="shared" si="579"/>
        <v/>
      </c>
      <c r="U3370" s="53" t="str">
        <f>IF(S3370="","",COUNTIF($S$7:S3370,"該当２"))</f>
        <v/>
      </c>
      <c r="V3370" s="56" t="str">
        <f t="shared" si="580"/>
        <v/>
      </c>
      <c r="W3370" s="81" t="str">
        <f t="shared" si="581"/>
        <v/>
      </c>
      <c r="X3370" s="53" t="str">
        <f>IF(V3370="","",COUNTIF($V$7:V3370,"該当３"))</f>
        <v/>
      </c>
    </row>
    <row r="3371" spans="1:24">
      <c r="A3371" s="4">
        <v>2022008007</v>
      </c>
      <c r="B3371" s="237">
        <v>20</v>
      </c>
      <c r="C3371" s="238">
        <v>220</v>
      </c>
      <c r="D3371" s="239">
        <v>8</v>
      </c>
      <c r="E3371" s="238">
        <v>7</v>
      </c>
      <c r="F3371" s="7" t="s">
        <v>511</v>
      </c>
      <c r="G3371" s="7" t="s">
        <v>3027</v>
      </c>
      <c r="H3371" s="7" t="s">
        <v>3121</v>
      </c>
      <c r="I3371" s="7" t="s">
        <v>454</v>
      </c>
      <c r="K3371" s="52" t="str">
        <f t="shared" si="582"/>
        <v/>
      </c>
      <c r="L3371" s="81" t="str">
        <f t="shared" si="583"/>
        <v/>
      </c>
      <c r="M3371" s="53" t="str">
        <f>IF(K3371="","",COUNTIF($K$7:K3371,"ﾘｽﾄ１"))</f>
        <v/>
      </c>
      <c r="N3371" s="53" t="str">
        <f t="shared" si="584"/>
        <v/>
      </c>
      <c r="O3371" s="54" t="str">
        <f t="shared" si="585"/>
        <v/>
      </c>
      <c r="P3371" s="53" t="str">
        <f t="shared" si="576"/>
        <v/>
      </c>
      <c r="Q3371" s="52" t="str">
        <f t="shared" si="577"/>
        <v/>
      </c>
      <c r="R3371" s="55" t="str">
        <f t="shared" si="578"/>
        <v/>
      </c>
      <c r="S3371" s="52" t="str">
        <f t="shared" si="586"/>
        <v/>
      </c>
      <c r="T3371" s="81" t="str">
        <f t="shared" si="579"/>
        <v/>
      </c>
      <c r="U3371" s="53" t="str">
        <f>IF(S3371="","",COUNTIF($S$7:S3371,"該当２"))</f>
        <v/>
      </c>
      <c r="V3371" s="56" t="str">
        <f t="shared" si="580"/>
        <v/>
      </c>
      <c r="W3371" s="81" t="str">
        <f t="shared" si="581"/>
        <v/>
      </c>
      <c r="X3371" s="53" t="str">
        <f>IF(V3371="","",COUNTIF($V$7:V3371,"該当３"))</f>
        <v/>
      </c>
    </row>
    <row r="3372" spans="1:24">
      <c r="A3372" s="4">
        <v>2022008008</v>
      </c>
      <c r="B3372" s="237">
        <v>20</v>
      </c>
      <c r="C3372" s="238">
        <v>220</v>
      </c>
      <c r="D3372" s="239">
        <v>8</v>
      </c>
      <c r="E3372" s="238">
        <v>8</v>
      </c>
      <c r="F3372" s="7" t="s">
        <v>511</v>
      </c>
      <c r="G3372" s="7" t="s">
        <v>3027</v>
      </c>
      <c r="H3372" s="7" t="s">
        <v>3121</v>
      </c>
      <c r="I3372" s="7" t="s">
        <v>3127</v>
      </c>
      <c r="K3372" s="52" t="str">
        <f t="shared" si="582"/>
        <v/>
      </c>
      <c r="L3372" s="81" t="str">
        <f t="shared" si="583"/>
        <v/>
      </c>
      <c r="M3372" s="53" t="str">
        <f>IF(K3372="","",COUNTIF($K$7:K3372,"ﾘｽﾄ１"))</f>
        <v/>
      </c>
      <c r="N3372" s="53" t="str">
        <f t="shared" si="584"/>
        <v/>
      </c>
      <c r="O3372" s="54" t="str">
        <f t="shared" si="585"/>
        <v/>
      </c>
      <c r="P3372" s="53" t="str">
        <f t="shared" si="576"/>
        <v/>
      </c>
      <c r="Q3372" s="52" t="str">
        <f t="shared" si="577"/>
        <v/>
      </c>
      <c r="R3372" s="55" t="str">
        <f t="shared" si="578"/>
        <v/>
      </c>
      <c r="S3372" s="52" t="str">
        <f t="shared" si="586"/>
        <v/>
      </c>
      <c r="T3372" s="81" t="str">
        <f t="shared" si="579"/>
        <v/>
      </c>
      <c r="U3372" s="53" t="str">
        <f>IF(S3372="","",COUNTIF($S$7:S3372,"該当２"))</f>
        <v/>
      </c>
      <c r="V3372" s="56" t="str">
        <f t="shared" si="580"/>
        <v/>
      </c>
      <c r="W3372" s="81" t="str">
        <f t="shared" si="581"/>
        <v/>
      </c>
      <c r="X3372" s="53" t="str">
        <f>IF(V3372="","",COUNTIF($V$7:V3372,"該当３"))</f>
        <v/>
      </c>
    </row>
    <row r="3373" spans="1:24">
      <c r="A3373" s="4">
        <v>2022008009</v>
      </c>
      <c r="B3373" s="237">
        <v>20</v>
      </c>
      <c r="C3373" s="238">
        <v>220</v>
      </c>
      <c r="D3373" s="239">
        <v>8</v>
      </c>
      <c r="E3373" s="238">
        <v>9</v>
      </c>
      <c r="F3373" s="7" t="s">
        <v>511</v>
      </c>
      <c r="G3373" s="7" t="s">
        <v>3027</v>
      </c>
      <c r="H3373" s="7" t="s">
        <v>3121</v>
      </c>
      <c r="I3373" s="7" t="s">
        <v>3128</v>
      </c>
      <c r="K3373" s="52" t="str">
        <f t="shared" si="582"/>
        <v/>
      </c>
      <c r="L3373" s="81" t="str">
        <f t="shared" si="583"/>
        <v/>
      </c>
      <c r="M3373" s="53" t="str">
        <f>IF(K3373="","",COUNTIF($K$7:K3373,"ﾘｽﾄ１"))</f>
        <v/>
      </c>
      <c r="N3373" s="53" t="str">
        <f t="shared" si="584"/>
        <v/>
      </c>
      <c r="O3373" s="54" t="str">
        <f t="shared" si="585"/>
        <v/>
      </c>
      <c r="P3373" s="53" t="str">
        <f t="shared" si="576"/>
        <v/>
      </c>
      <c r="Q3373" s="52" t="str">
        <f t="shared" si="577"/>
        <v/>
      </c>
      <c r="R3373" s="55" t="str">
        <f t="shared" si="578"/>
        <v/>
      </c>
      <c r="S3373" s="52" t="str">
        <f t="shared" si="586"/>
        <v/>
      </c>
      <c r="T3373" s="81" t="str">
        <f t="shared" si="579"/>
        <v/>
      </c>
      <c r="U3373" s="53" t="str">
        <f>IF(S3373="","",COUNTIF($S$7:S3373,"該当２"))</f>
        <v/>
      </c>
      <c r="V3373" s="56" t="str">
        <f t="shared" si="580"/>
        <v/>
      </c>
      <c r="W3373" s="81" t="str">
        <f t="shared" si="581"/>
        <v/>
      </c>
      <c r="X3373" s="53" t="str">
        <f>IF(V3373="","",COUNTIF($V$7:V3373,"該当３"))</f>
        <v/>
      </c>
    </row>
    <row r="3374" spans="1:24">
      <c r="A3374" s="4">
        <v>2022008010</v>
      </c>
      <c r="B3374" s="237">
        <v>20</v>
      </c>
      <c r="C3374" s="238">
        <v>220</v>
      </c>
      <c r="D3374" s="239">
        <v>8</v>
      </c>
      <c r="E3374" s="238">
        <v>10</v>
      </c>
      <c r="F3374" s="7" t="s">
        <v>511</v>
      </c>
      <c r="G3374" s="7" t="s">
        <v>3027</v>
      </c>
      <c r="H3374" s="7" t="s">
        <v>3121</v>
      </c>
      <c r="I3374" s="7" t="s">
        <v>3129</v>
      </c>
      <c r="K3374" s="52" t="str">
        <f t="shared" si="582"/>
        <v/>
      </c>
      <c r="L3374" s="81" t="str">
        <f t="shared" si="583"/>
        <v/>
      </c>
      <c r="M3374" s="53" t="str">
        <f>IF(K3374="","",COUNTIF($K$7:K3374,"ﾘｽﾄ１"))</f>
        <v/>
      </c>
      <c r="N3374" s="53" t="str">
        <f t="shared" si="584"/>
        <v/>
      </c>
      <c r="O3374" s="54" t="str">
        <f t="shared" si="585"/>
        <v/>
      </c>
      <c r="P3374" s="53" t="str">
        <f t="shared" si="576"/>
        <v/>
      </c>
      <c r="Q3374" s="52" t="str">
        <f t="shared" si="577"/>
        <v/>
      </c>
      <c r="R3374" s="55" t="str">
        <f t="shared" si="578"/>
        <v/>
      </c>
      <c r="S3374" s="52" t="str">
        <f t="shared" si="586"/>
        <v/>
      </c>
      <c r="T3374" s="81" t="str">
        <f t="shared" si="579"/>
        <v/>
      </c>
      <c r="U3374" s="53" t="str">
        <f>IF(S3374="","",COUNTIF($S$7:S3374,"該当２"))</f>
        <v/>
      </c>
      <c r="V3374" s="56" t="str">
        <f t="shared" si="580"/>
        <v/>
      </c>
      <c r="W3374" s="81" t="str">
        <f t="shared" si="581"/>
        <v/>
      </c>
      <c r="X3374" s="53" t="str">
        <f>IF(V3374="","",COUNTIF($V$7:V3374,"該当３"))</f>
        <v/>
      </c>
    </row>
    <row r="3375" spans="1:24">
      <c r="A3375" s="4">
        <v>2022008011</v>
      </c>
      <c r="B3375" s="237">
        <v>20</v>
      </c>
      <c r="C3375" s="238">
        <v>220</v>
      </c>
      <c r="D3375" s="239">
        <v>8</v>
      </c>
      <c r="E3375" s="238">
        <v>11</v>
      </c>
      <c r="F3375" s="7" t="s">
        <v>511</v>
      </c>
      <c r="G3375" s="7" t="s">
        <v>3027</v>
      </c>
      <c r="H3375" s="7" t="s">
        <v>3121</v>
      </c>
      <c r="I3375" s="7" t="s">
        <v>458</v>
      </c>
      <c r="K3375" s="52" t="str">
        <f t="shared" si="582"/>
        <v/>
      </c>
      <c r="L3375" s="81" t="str">
        <f t="shared" si="583"/>
        <v/>
      </c>
      <c r="M3375" s="53" t="str">
        <f>IF(K3375="","",COUNTIF($K$7:K3375,"ﾘｽﾄ１"))</f>
        <v/>
      </c>
      <c r="N3375" s="53" t="str">
        <f t="shared" si="584"/>
        <v/>
      </c>
      <c r="O3375" s="54" t="str">
        <f t="shared" si="585"/>
        <v/>
      </c>
      <c r="P3375" s="53" t="str">
        <f t="shared" si="576"/>
        <v/>
      </c>
      <c r="Q3375" s="52" t="str">
        <f t="shared" si="577"/>
        <v/>
      </c>
      <c r="R3375" s="55" t="str">
        <f t="shared" si="578"/>
        <v/>
      </c>
      <c r="S3375" s="52" t="str">
        <f t="shared" si="586"/>
        <v/>
      </c>
      <c r="T3375" s="81" t="str">
        <f t="shared" si="579"/>
        <v/>
      </c>
      <c r="U3375" s="53" t="str">
        <f>IF(S3375="","",COUNTIF($S$7:S3375,"該当２"))</f>
        <v/>
      </c>
      <c r="V3375" s="56" t="str">
        <f t="shared" si="580"/>
        <v/>
      </c>
      <c r="W3375" s="81" t="str">
        <f t="shared" si="581"/>
        <v/>
      </c>
      <c r="X3375" s="53" t="str">
        <f>IF(V3375="","",COUNTIF($V$7:V3375,"該当３"))</f>
        <v/>
      </c>
    </row>
    <row r="3376" spans="1:24">
      <c r="A3376" s="4">
        <v>2022009000</v>
      </c>
      <c r="B3376" s="237">
        <v>20</v>
      </c>
      <c r="C3376" s="238">
        <v>220</v>
      </c>
      <c r="D3376" s="239">
        <v>9</v>
      </c>
      <c r="E3376" s="238">
        <v>0</v>
      </c>
      <c r="F3376" s="7" t="s">
        <v>511</v>
      </c>
      <c r="G3376" s="7" t="s">
        <v>3027</v>
      </c>
      <c r="H3376" s="7" t="s">
        <v>3130</v>
      </c>
      <c r="K3376" s="52" t="str">
        <f t="shared" si="582"/>
        <v/>
      </c>
      <c r="L3376" s="81" t="str">
        <f t="shared" si="583"/>
        <v/>
      </c>
      <c r="M3376" s="53" t="str">
        <f>IF(K3376="","",COUNTIF($K$7:K3376,"ﾘｽﾄ１"))</f>
        <v/>
      </c>
      <c r="N3376" s="53" t="str">
        <f t="shared" si="584"/>
        <v/>
      </c>
      <c r="O3376" s="54" t="str">
        <f t="shared" si="585"/>
        <v/>
      </c>
      <c r="P3376" s="53" t="str">
        <f t="shared" si="576"/>
        <v/>
      </c>
      <c r="Q3376" s="52" t="str">
        <f t="shared" si="577"/>
        <v/>
      </c>
      <c r="R3376" s="55" t="str">
        <f t="shared" si="578"/>
        <v/>
      </c>
      <c r="S3376" s="52" t="str">
        <f t="shared" si="586"/>
        <v/>
      </c>
      <c r="T3376" s="81" t="str">
        <f t="shared" si="579"/>
        <v/>
      </c>
      <c r="U3376" s="53" t="str">
        <f>IF(S3376="","",COUNTIF($S$7:S3376,"該当２"))</f>
        <v/>
      </c>
      <c r="V3376" s="56" t="str">
        <f t="shared" si="580"/>
        <v/>
      </c>
      <c r="W3376" s="81" t="str">
        <f t="shared" si="581"/>
        <v/>
      </c>
      <c r="X3376" s="53" t="str">
        <f>IF(V3376="","",COUNTIF($V$7:V3376,"該当３"))</f>
        <v/>
      </c>
    </row>
    <row r="3377" spans="1:24">
      <c r="A3377" s="4">
        <v>2022009001</v>
      </c>
      <c r="B3377" s="237">
        <v>20</v>
      </c>
      <c r="C3377" s="238">
        <v>220</v>
      </c>
      <c r="D3377" s="239">
        <v>9</v>
      </c>
      <c r="E3377" s="238">
        <v>1</v>
      </c>
      <c r="F3377" s="7" t="s">
        <v>511</v>
      </c>
      <c r="G3377" s="7" t="s">
        <v>3027</v>
      </c>
      <c r="H3377" s="7" t="s">
        <v>3130</v>
      </c>
      <c r="I3377" s="7" t="s">
        <v>3131</v>
      </c>
      <c r="K3377" s="52" t="str">
        <f t="shared" si="582"/>
        <v/>
      </c>
      <c r="L3377" s="81" t="str">
        <f t="shared" si="583"/>
        <v/>
      </c>
      <c r="M3377" s="53" t="str">
        <f>IF(K3377="","",COUNTIF($K$7:K3377,"ﾘｽﾄ１"))</f>
        <v/>
      </c>
      <c r="N3377" s="53" t="str">
        <f t="shared" si="584"/>
        <v/>
      </c>
      <c r="O3377" s="54" t="str">
        <f t="shared" si="585"/>
        <v/>
      </c>
      <c r="P3377" s="53" t="str">
        <f t="shared" si="576"/>
        <v/>
      </c>
      <c r="Q3377" s="52" t="str">
        <f t="shared" si="577"/>
        <v/>
      </c>
      <c r="R3377" s="55" t="str">
        <f t="shared" si="578"/>
        <v/>
      </c>
      <c r="S3377" s="52" t="str">
        <f t="shared" si="586"/>
        <v/>
      </c>
      <c r="T3377" s="81" t="str">
        <f t="shared" si="579"/>
        <v/>
      </c>
      <c r="U3377" s="53" t="str">
        <f>IF(S3377="","",COUNTIF($S$7:S3377,"該当２"))</f>
        <v/>
      </c>
      <c r="V3377" s="56" t="str">
        <f t="shared" si="580"/>
        <v/>
      </c>
      <c r="W3377" s="81" t="str">
        <f t="shared" si="581"/>
        <v/>
      </c>
      <c r="X3377" s="53" t="str">
        <f>IF(V3377="","",COUNTIF($V$7:V3377,"該当３"))</f>
        <v/>
      </c>
    </row>
    <row r="3378" spans="1:24">
      <c r="A3378" s="4">
        <v>2022009002</v>
      </c>
      <c r="B3378" s="237">
        <v>20</v>
      </c>
      <c r="C3378" s="238">
        <v>220</v>
      </c>
      <c r="D3378" s="239">
        <v>9</v>
      </c>
      <c r="E3378" s="238">
        <v>2</v>
      </c>
      <c r="F3378" s="7" t="s">
        <v>511</v>
      </c>
      <c r="G3378" s="7" t="s">
        <v>3027</v>
      </c>
      <c r="H3378" s="7" t="s">
        <v>3130</v>
      </c>
      <c r="I3378" s="7" t="s">
        <v>3132</v>
      </c>
      <c r="K3378" s="52" t="str">
        <f t="shared" si="582"/>
        <v/>
      </c>
      <c r="L3378" s="81" t="str">
        <f t="shared" si="583"/>
        <v/>
      </c>
      <c r="M3378" s="53" t="str">
        <f>IF(K3378="","",COUNTIF($K$7:K3378,"ﾘｽﾄ１"))</f>
        <v/>
      </c>
      <c r="N3378" s="53" t="str">
        <f t="shared" si="584"/>
        <v/>
      </c>
      <c r="O3378" s="54" t="str">
        <f t="shared" si="585"/>
        <v/>
      </c>
      <c r="P3378" s="53" t="str">
        <f t="shared" si="576"/>
        <v/>
      </c>
      <c r="Q3378" s="52" t="str">
        <f t="shared" si="577"/>
        <v/>
      </c>
      <c r="R3378" s="55" t="str">
        <f t="shared" si="578"/>
        <v/>
      </c>
      <c r="S3378" s="52" t="str">
        <f t="shared" si="586"/>
        <v/>
      </c>
      <c r="T3378" s="81" t="str">
        <f t="shared" si="579"/>
        <v/>
      </c>
      <c r="U3378" s="53" t="str">
        <f>IF(S3378="","",COUNTIF($S$7:S3378,"該当２"))</f>
        <v/>
      </c>
      <c r="V3378" s="56" t="str">
        <f t="shared" si="580"/>
        <v/>
      </c>
      <c r="W3378" s="81" t="str">
        <f t="shared" si="581"/>
        <v/>
      </c>
      <c r="X3378" s="53" t="str">
        <f>IF(V3378="","",COUNTIF($V$7:V3378,"該当３"))</f>
        <v/>
      </c>
    </row>
    <row r="3379" spans="1:24">
      <c r="A3379" s="4">
        <v>2022009003</v>
      </c>
      <c r="B3379" s="237">
        <v>20</v>
      </c>
      <c r="C3379" s="238">
        <v>220</v>
      </c>
      <c r="D3379" s="239">
        <v>9</v>
      </c>
      <c r="E3379" s="238">
        <v>3</v>
      </c>
      <c r="F3379" s="7" t="s">
        <v>511</v>
      </c>
      <c r="G3379" s="7" t="s">
        <v>3027</v>
      </c>
      <c r="H3379" s="7" t="s">
        <v>3130</v>
      </c>
      <c r="I3379" s="7" t="s">
        <v>3133</v>
      </c>
      <c r="K3379" s="52" t="str">
        <f t="shared" si="582"/>
        <v/>
      </c>
      <c r="L3379" s="81" t="str">
        <f t="shared" si="583"/>
        <v/>
      </c>
      <c r="M3379" s="53" t="str">
        <f>IF(K3379="","",COUNTIF($K$7:K3379,"ﾘｽﾄ１"))</f>
        <v/>
      </c>
      <c r="N3379" s="53" t="str">
        <f t="shared" si="584"/>
        <v/>
      </c>
      <c r="O3379" s="54" t="str">
        <f t="shared" si="585"/>
        <v/>
      </c>
      <c r="P3379" s="53" t="str">
        <f t="shared" si="576"/>
        <v/>
      </c>
      <c r="Q3379" s="52" t="str">
        <f t="shared" si="577"/>
        <v/>
      </c>
      <c r="R3379" s="55" t="str">
        <f t="shared" si="578"/>
        <v/>
      </c>
      <c r="S3379" s="52" t="str">
        <f t="shared" si="586"/>
        <v/>
      </c>
      <c r="T3379" s="81" t="str">
        <f t="shared" si="579"/>
        <v/>
      </c>
      <c r="U3379" s="53" t="str">
        <f>IF(S3379="","",COUNTIF($S$7:S3379,"該当２"))</f>
        <v/>
      </c>
      <c r="V3379" s="56" t="str">
        <f t="shared" si="580"/>
        <v/>
      </c>
      <c r="W3379" s="81" t="str">
        <f t="shared" si="581"/>
        <v/>
      </c>
      <c r="X3379" s="53" t="str">
        <f>IF(V3379="","",COUNTIF($V$7:V3379,"該当３"))</f>
        <v/>
      </c>
    </row>
    <row r="3380" spans="1:24">
      <c r="A3380" s="4">
        <v>2022009004</v>
      </c>
      <c r="B3380" s="237">
        <v>20</v>
      </c>
      <c r="C3380" s="238">
        <v>220</v>
      </c>
      <c r="D3380" s="239">
        <v>9</v>
      </c>
      <c r="E3380" s="238">
        <v>4</v>
      </c>
      <c r="F3380" s="7" t="s">
        <v>511</v>
      </c>
      <c r="G3380" s="7" t="s">
        <v>3027</v>
      </c>
      <c r="H3380" s="7" t="s">
        <v>3130</v>
      </c>
      <c r="I3380" s="7" t="s">
        <v>3134</v>
      </c>
      <c r="K3380" s="52" t="str">
        <f t="shared" si="582"/>
        <v/>
      </c>
      <c r="L3380" s="81" t="str">
        <f t="shared" si="583"/>
        <v/>
      </c>
      <c r="M3380" s="53" t="str">
        <f>IF(K3380="","",COUNTIF($K$7:K3380,"ﾘｽﾄ１"))</f>
        <v/>
      </c>
      <c r="N3380" s="53" t="str">
        <f t="shared" si="584"/>
        <v/>
      </c>
      <c r="O3380" s="54" t="str">
        <f t="shared" si="585"/>
        <v/>
      </c>
      <c r="P3380" s="53" t="str">
        <f t="shared" si="576"/>
        <v/>
      </c>
      <c r="Q3380" s="52" t="str">
        <f t="shared" si="577"/>
        <v/>
      </c>
      <c r="R3380" s="55" t="str">
        <f t="shared" si="578"/>
        <v/>
      </c>
      <c r="S3380" s="52" t="str">
        <f t="shared" si="586"/>
        <v/>
      </c>
      <c r="T3380" s="81" t="str">
        <f t="shared" si="579"/>
        <v/>
      </c>
      <c r="U3380" s="53" t="str">
        <f>IF(S3380="","",COUNTIF($S$7:S3380,"該当２"))</f>
        <v/>
      </c>
      <c r="V3380" s="56" t="str">
        <f t="shared" si="580"/>
        <v/>
      </c>
      <c r="W3380" s="81" t="str">
        <f t="shared" si="581"/>
        <v/>
      </c>
      <c r="X3380" s="53" t="str">
        <f>IF(V3380="","",COUNTIF($V$7:V3380,"該当３"))</f>
        <v/>
      </c>
    </row>
    <row r="3381" spans="1:24">
      <c r="A3381" s="4">
        <v>2022009005</v>
      </c>
      <c r="B3381" s="237">
        <v>20</v>
      </c>
      <c r="C3381" s="238">
        <v>220</v>
      </c>
      <c r="D3381" s="239">
        <v>9</v>
      </c>
      <c r="E3381" s="238">
        <v>5</v>
      </c>
      <c r="F3381" s="7" t="s">
        <v>511</v>
      </c>
      <c r="G3381" s="7" t="s">
        <v>3027</v>
      </c>
      <c r="H3381" s="7" t="s">
        <v>3130</v>
      </c>
      <c r="I3381" s="7" t="s">
        <v>3135</v>
      </c>
      <c r="K3381" s="52" t="str">
        <f t="shared" si="582"/>
        <v/>
      </c>
      <c r="L3381" s="81" t="str">
        <f t="shared" si="583"/>
        <v/>
      </c>
      <c r="M3381" s="53" t="str">
        <f>IF(K3381="","",COUNTIF($K$7:K3381,"ﾘｽﾄ１"))</f>
        <v/>
      </c>
      <c r="N3381" s="53" t="str">
        <f t="shared" si="584"/>
        <v/>
      </c>
      <c r="O3381" s="54" t="str">
        <f t="shared" si="585"/>
        <v/>
      </c>
      <c r="P3381" s="53" t="str">
        <f t="shared" si="576"/>
        <v/>
      </c>
      <c r="Q3381" s="52" t="str">
        <f t="shared" si="577"/>
        <v/>
      </c>
      <c r="R3381" s="55" t="str">
        <f t="shared" si="578"/>
        <v/>
      </c>
      <c r="S3381" s="52" t="str">
        <f t="shared" si="586"/>
        <v/>
      </c>
      <c r="T3381" s="81" t="str">
        <f t="shared" si="579"/>
        <v/>
      </c>
      <c r="U3381" s="53" t="str">
        <f>IF(S3381="","",COUNTIF($S$7:S3381,"該当２"))</f>
        <v/>
      </c>
      <c r="V3381" s="56" t="str">
        <f t="shared" si="580"/>
        <v/>
      </c>
      <c r="W3381" s="81" t="str">
        <f t="shared" si="581"/>
        <v/>
      </c>
      <c r="X3381" s="53" t="str">
        <f>IF(V3381="","",COUNTIF($V$7:V3381,"該当３"))</f>
        <v/>
      </c>
    </row>
    <row r="3382" spans="1:24">
      <c r="A3382" s="4">
        <v>2022010000</v>
      </c>
      <c r="B3382" s="237">
        <v>20</v>
      </c>
      <c r="C3382" s="238">
        <v>220</v>
      </c>
      <c r="D3382" s="239">
        <v>10</v>
      </c>
      <c r="E3382" s="238">
        <v>0</v>
      </c>
      <c r="F3382" s="7" t="s">
        <v>511</v>
      </c>
      <c r="G3382" s="7" t="s">
        <v>3027</v>
      </c>
      <c r="H3382" s="7" t="s">
        <v>3136</v>
      </c>
      <c r="K3382" s="52" t="str">
        <f t="shared" si="582"/>
        <v/>
      </c>
      <c r="L3382" s="81" t="str">
        <f t="shared" si="583"/>
        <v/>
      </c>
      <c r="M3382" s="53" t="str">
        <f>IF(K3382="","",COUNTIF($K$7:K3382,"ﾘｽﾄ１"))</f>
        <v/>
      </c>
      <c r="N3382" s="53" t="str">
        <f t="shared" si="584"/>
        <v/>
      </c>
      <c r="O3382" s="54" t="str">
        <f t="shared" si="585"/>
        <v/>
      </c>
      <c r="P3382" s="53" t="str">
        <f t="shared" si="576"/>
        <v/>
      </c>
      <c r="Q3382" s="52" t="str">
        <f t="shared" si="577"/>
        <v/>
      </c>
      <c r="R3382" s="55" t="str">
        <f t="shared" si="578"/>
        <v/>
      </c>
      <c r="S3382" s="52" t="str">
        <f t="shared" si="586"/>
        <v/>
      </c>
      <c r="T3382" s="81" t="str">
        <f t="shared" si="579"/>
        <v/>
      </c>
      <c r="U3382" s="53" t="str">
        <f>IF(S3382="","",COUNTIF($S$7:S3382,"該当２"))</f>
        <v/>
      </c>
      <c r="V3382" s="56" t="str">
        <f t="shared" si="580"/>
        <v/>
      </c>
      <c r="W3382" s="81" t="str">
        <f t="shared" si="581"/>
        <v/>
      </c>
      <c r="X3382" s="53" t="str">
        <f>IF(V3382="","",COUNTIF($V$7:V3382,"該当３"))</f>
        <v/>
      </c>
    </row>
    <row r="3383" spans="1:24">
      <c r="A3383" s="4">
        <v>2022010001</v>
      </c>
      <c r="B3383" s="237">
        <v>20</v>
      </c>
      <c r="C3383" s="238">
        <v>220</v>
      </c>
      <c r="D3383" s="239">
        <v>10</v>
      </c>
      <c r="E3383" s="238">
        <v>1</v>
      </c>
      <c r="F3383" s="7" t="s">
        <v>511</v>
      </c>
      <c r="G3383" s="7" t="s">
        <v>3027</v>
      </c>
      <c r="H3383" s="7" t="s">
        <v>3136</v>
      </c>
      <c r="I3383" s="7" t="s">
        <v>3137</v>
      </c>
      <c r="K3383" s="52" t="str">
        <f t="shared" si="582"/>
        <v/>
      </c>
      <c r="L3383" s="81" t="str">
        <f t="shared" si="583"/>
        <v/>
      </c>
      <c r="M3383" s="53" t="str">
        <f>IF(K3383="","",COUNTIF($K$7:K3383,"ﾘｽﾄ１"))</f>
        <v/>
      </c>
      <c r="N3383" s="53" t="str">
        <f t="shared" si="584"/>
        <v/>
      </c>
      <c r="O3383" s="54" t="str">
        <f t="shared" si="585"/>
        <v/>
      </c>
      <c r="P3383" s="53" t="str">
        <f t="shared" si="576"/>
        <v/>
      </c>
      <c r="Q3383" s="52" t="str">
        <f t="shared" si="577"/>
        <v/>
      </c>
      <c r="R3383" s="55" t="str">
        <f t="shared" si="578"/>
        <v/>
      </c>
      <c r="S3383" s="52" t="str">
        <f t="shared" si="586"/>
        <v/>
      </c>
      <c r="T3383" s="81" t="str">
        <f t="shared" si="579"/>
        <v/>
      </c>
      <c r="U3383" s="53" t="str">
        <f>IF(S3383="","",COUNTIF($S$7:S3383,"該当２"))</f>
        <v/>
      </c>
      <c r="V3383" s="56" t="str">
        <f t="shared" si="580"/>
        <v/>
      </c>
      <c r="W3383" s="81" t="str">
        <f t="shared" si="581"/>
        <v/>
      </c>
      <c r="X3383" s="53" t="str">
        <f>IF(V3383="","",COUNTIF($V$7:V3383,"該当３"))</f>
        <v/>
      </c>
    </row>
    <row r="3384" spans="1:24">
      <c r="A3384" s="4">
        <v>2022010002</v>
      </c>
      <c r="B3384" s="237">
        <v>20</v>
      </c>
      <c r="C3384" s="238">
        <v>220</v>
      </c>
      <c r="D3384" s="239">
        <v>10</v>
      </c>
      <c r="E3384" s="238">
        <v>2</v>
      </c>
      <c r="F3384" s="7" t="s">
        <v>511</v>
      </c>
      <c r="G3384" s="7" t="s">
        <v>3027</v>
      </c>
      <c r="H3384" s="7" t="s">
        <v>3136</v>
      </c>
      <c r="I3384" s="7" t="s">
        <v>3138</v>
      </c>
      <c r="K3384" s="52" t="str">
        <f t="shared" si="582"/>
        <v/>
      </c>
      <c r="L3384" s="81" t="str">
        <f t="shared" si="583"/>
        <v/>
      </c>
      <c r="M3384" s="53" t="str">
        <f>IF(K3384="","",COUNTIF($K$7:K3384,"ﾘｽﾄ１"))</f>
        <v/>
      </c>
      <c r="N3384" s="53" t="str">
        <f t="shared" si="584"/>
        <v/>
      </c>
      <c r="O3384" s="54" t="str">
        <f t="shared" si="585"/>
        <v/>
      </c>
      <c r="P3384" s="53" t="str">
        <f t="shared" si="576"/>
        <v/>
      </c>
      <c r="Q3384" s="52" t="str">
        <f t="shared" si="577"/>
        <v/>
      </c>
      <c r="R3384" s="55" t="str">
        <f t="shared" si="578"/>
        <v/>
      </c>
      <c r="S3384" s="52" t="str">
        <f t="shared" si="586"/>
        <v/>
      </c>
      <c r="T3384" s="81" t="str">
        <f t="shared" si="579"/>
        <v/>
      </c>
      <c r="U3384" s="53" t="str">
        <f>IF(S3384="","",COUNTIF($S$7:S3384,"該当２"))</f>
        <v/>
      </c>
      <c r="V3384" s="56" t="str">
        <f t="shared" si="580"/>
        <v/>
      </c>
      <c r="W3384" s="81" t="str">
        <f t="shared" si="581"/>
        <v/>
      </c>
      <c r="X3384" s="53" t="str">
        <f>IF(V3384="","",COUNTIF($V$7:V3384,"該当３"))</f>
        <v/>
      </c>
    </row>
    <row r="3385" spans="1:24">
      <c r="A3385" s="4">
        <v>2022010003</v>
      </c>
      <c r="B3385" s="237">
        <v>20</v>
      </c>
      <c r="C3385" s="238">
        <v>220</v>
      </c>
      <c r="D3385" s="239">
        <v>10</v>
      </c>
      <c r="E3385" s="238">
        <v>3</v>
      </c>
      <c r="F3385" s="7" t="s">
        <v>511</v>
      </c>
      <c r="G3385" s="7" t="s">
        <v>3027</v>
      </c>
      <c r="H3385" s="7" t="s">
        <v>3136</v>
      </c>
      <c r="I3385" s="7" t="s">
        <v>3139</v>
      </c>
      <c r="K3385" s="52" t="str">
        <f t="shared" si="582"/>
        <v/>
      </c>
      <c r="L3385" s="81" t="str">
        <f t="shared" si="583"/>
        <v/>
      </c>
      <c r="M3385" s="53" t="str">
        <f>IF(K3385="","",COUNTIF($K$7:K3385,"ﾘｽﾄ１"))</f>
        <v/>
      </c>
      <c r="N3385" s="53" t="str">
        <f t="shared" si="584"/>
        <v/>
      </c>
      <c r="O3385" s="54" t="str">
        <f t="shared" si="585"/>
        <v/>
      </c>
      <c r="P3385" s="53" t="str">
        <f t="shared" si="576"/>
        <v/>
      </c>
      <c r="Q3385" s="52" t="str">
        <f t="shared" si="577"/>
        <v/>
      </c>
      <c r="R3385" s="55" t="str">
        <f t="shared" si="578"/>
        <v/>
      </c>
      <c r="S3385" s="52" t="str">
        <f t="shared" si="586"/>
        <v/>
      </c>
      <c r="T3385" s="81" t="str">
        <f t="shared" si="579"/>
        <v/>
      </c>
      <c r="U3385" s="53" t="str">
        <f>IF(S3385="","",COUNTIF($S$7:S3385,"該当２"))</f>
        <v/>
      </c>
      <c r="V3385" s="56" t="str">
        <f t="shared" si="580"/>
        <v/>
      </c>
      <c r="W3385" s="81" t="str">
        <f t="shared" si="581"/>
        <v/>
      </c>
      <c r="X3385" s="53" t="str">
        <f>IF(V3385="","",COUNTIF($V$7:V3385,"該当３"))</f>
        <v/>
      </c>
    </row>
    <row r="3386" spans="1:24">
      <c r="A3386" s="4">
        <v>2022010004</v>
      </c>
      <c r="B3386" s="237">
        <v>20</v>
      </c>
      <c r="C3386" s="238">
        <v>220</v>
      </c>
      <c r="D3386" s="239">
        <v>10</v>
      </c>
      <c r="E3386" s="238">
        <v>4</v>
      </c>
      <c r="F3386" s="7" t="s">
        <v>511</v>
      </c>
      <c r="G3386" s="7" t="s">
        <v>3027</v>
      </c>
      <c r="H3386" s="7" t="s">
        <v>3136</v>
      </c>
      <c r="I3386" s="7" t="s">
        <v>2086</v>
      </c>
      <c r="K3386" s="52" t="str">
        <f t="shared" si="582"/>
        <v/>
      </c>
      <c r="L3386" s="81" t="str">
        <f t="shared" si="583"/>
        <v/>
      </c>
      <c r="M3386" s="53" t="str">
        <f>IF(K3386="","",COUNTIF($K$7:K3386,"ﾘｽﾄ１"))</f>
        <v/>
      </c>
      <c r="N3386" s="53" t="str">
        <f t="shared" si="584"/>
        <v/>
      </c>
      <c r="O3386" s="54" t="str">
        <f t="shared" si="585"/>
        <v/>
      </c>
      <c r="P3386" s="53" t="str">
        <f t="shared" si="576"/>
        <v/>
      </c>
      <c r="Q3386" s="52" t="str">
        <f t="shared" si="577"/>
        <v/>
      </c>
      <c r="R3386" s="55" t="str">
        <f t="shared" si="578"/>
        <v/>
      </c>
      <c r="S3386" s="52" t="str">
        <f t="shared" si="586"/>
        <v/>
      </c>
      <c r="T3386" s="81" t="str">
        <f t="shared" si="579"/>
        <v/>
      </c>
      <c r="U3386" s="53" t="str">
        <f>IF(S3386="","",COUNTIF($S$7:S3386,"該当２"))</f>
        <v/>
      </c>
      <c r="V3386" s="56" t="str">
        <f t="shared" si="580"/>
        <v/>
      </c>
      <c r="W3386" s="81" t="str">
        <f t="shared" si="581"/>
        <v/>
      </c>
      <c r="X3386" s="53" t="str">
        <f>IF(V3386="","",COUNTIF($V$7:V3386,"該当３"))</f>
        <v/>
      </c>
    </row>
    <row r="3387" spans="1:24">
      <c r="A3387" s="4">
        <v>2022011000</v>
      </c>
      <c r="B3387" s="237">
        <v>20</v>
      </c>
      <c r="C3387" s="238">
        <v>220</v>
      </c>
      <c r="D3387" s="239">
        <v>11</v>
      </c>
      <c r="E3387" s="238">
        <v>0</v>
      </c>
      <c r="F3387" s="7" t="s">
        <v>511</v>
      </c>
      <c r="G3387" s="7" t="s">
        <v>3027</v>
      </c>
      <c r="H3387" s="7" t="s">
        <v>3140</v>
      </c>
      <c r="K3387" s="52" t="str">
        <f t="shared" si="582"/>
        <v/>
      </c>
      <c r="L3387" s="81" t="str">
        <f t="shared" si="583"/>
        <v/>
      </c>
      <c r="M3387" s="53" t="str">
        <f>IF(K3387="","",COUNTIF($K$7:K3387,"ﾘｽﾄ１"))</f>
        <v/>
      </c>
      <c r="N3387" s="53" t="str">
        <f t="shared" si="584"/>
        <v/>
      </c>
      <c r="O3387" s="54" t="str">
        <f t="shared" si="585"/>
        <v/>
      </c>
      <c r="P3387" s="53" t="str">
        <f t="shared" si="576"/>
        <v/>
      </c>
      <c r="Q3387" s="52" t="str">
        <f t="shared" si="577"/>
        <v/>
      </c>
      <c r="R3387" s="55" t="str">
        <f t="shared" si="578"/>
        <v/>
      </c>
      <c r="S3387" s="52" t="str">
        <f t="shared" si="586"/>
        <v/>
      </c>
      <c r="T3387" s="81" t="str">
        <f t="shared" si="579"/>
        <v/>
      </c>
      <c r="U3387" s="53" t="str">
        <f>IF(S3387="","",COUNTIF($S$7:S3387,"該当２"))</f>
        <v/>
      </c>
      <c r="V3387" s="56" t="str">
        <f t="shared" si="580"/>
        <v/>
      </c>
      <c r="W3387" s="81" t="str">
        <f t="shared" si="581"/>
        <v/>
      </c>
      <c r="X3387" s="53" t="str">
        <f>IF(V3387="","",COUNTIF($V$7:V3387,"該当３"))</f>
        <v/>
      </c>
    </row>
    <row r="3388" spans="1:24">
      <c r="A3388" s="4">
        <v>2022011001</v>
      </c>
      <c r="B3388" s="237">
        <v>20</v>
      </c>
      <c r="C3388" s="238">
        <v>220</v>
      </c>
      <c r="D3388" s="239">
        <v>11</v>
      </c>
      <c r="E3388" s="238">
        <v>1</v>
      </c>
      <c r="F3388" s="7" t="s">
        <v>511</v>
      </c>
      <c r="G3388" s="7" t="s">
        <v>3027</v>
      </c>
      <c r="H3388" s="7" t="s">
        <v>3140</v>
      </c>
      <c r="I3388" s="7" t="s">
        <v>3141</v>
      </c>
      <c r="K3388" s="52" t="str">
        <f t="shared" si="582"/>
        <v/>
      </c>
      <c r="L3388" s="81" t="str">
        <f t="shared" si="583"/>
        <v/>
      </c>
      <c r="M3388" s="53" t="str">
        <f>IF(K3388="","",COUNTIF($K$7:K3388,"ﾘｽﾄ１"))</f>
        <v/>
      </c>
      <c r="N3388" s="53" t="str">
        <f t="shared" si="584"/>
        <v/>
      </c>
      <c r="O3388" s="54" t="str">
        <f t="shared" si="585"/>
        <v/>
      </c>
      <c r="P3388" s="53" t="str">
        <f t="shared" si="576"/>
        <v/>
      </c>
      <c r="Q3388" s="52" t="str">
        <f t="shared" si="577"/>
        <v/>
      </c>
      <c r="R3388" s="55" t="str">
        <f t="shared" si="578"/>
        <v/>
      </c>
      <c r="S3388" s="52" t="str">
        <f t="shared" si="586"/>
        <v/>
      </c>
      <c r="T3388" s="81" t="str">
        <f t="shared" si="579"/>
        <v/>
      </c>
      <c r="U3388" s="53" t="str">
        <f>IF(S3388="","",COUNTIF($S$7:S3388,"該当２"))</f>
        <v/>
      </c>
      <c r="V3388" s="56" t="str">
        <f t="shared" si="580"/>
        <v/>
      </c>
      <c r="W3388" s="81" t="str">
        <f t="shared" si="581"/>
        <v/>
      </c>
      <c r="X3388" s="53" t="str">
        <f>IF(V3388="","",COUNTIF($V$7:V3388,"該当３"))</f>
        <v/>
      </c>
    </row>
    <row r="3389" spans="1:24">
      <c r="A3389" s="4">
        <v>2022011002</v>
      </c>
      <c r="B3389" s="237">
        <v>20</v>
      </c>
      <c r="C3389" s="238">
        <v>220</v>
      </c>
      <c r="D3389" s="239">
        <v>11</v>
      </c>
      <c r="E3389" s="238">
        <v>2</v>
      </c>
      <c r="F3389" s="7" t="s">
        <v>511</v>
      </c>
      <c r="G3389" s="7" t="s">
        <v>3027</v>
      </c>
      <c r="H3389" s="7" t="s">
        <v>3140</v>
      </c>
      <c r="I3389" s="7" t="s">
        <v>3142</v>
      </c>
      <c r="K3389" s="52" t="str">
        <f t="shared" si="582"/>
        <v/>
      </c>
      <c r="L3389" s="81" t="str">
        <f t="shared" si="583"/>
        <v/>
      </c>
      <c r="M3389" s="53" t="str">
        <f>IF(K3389="","",COUNTIF($K$7:K3389,"ﾘｽﾄ１"))</f>
        <v/>
      </c>
      <c r="N3389" s="53" t="str">
        <f t="shared" si="584"/>
        <v/>
      </c>
      <c r="O3389" s="54" t="str">
        <f t="shared" si="585"/>
        <v/>
      </c>
      <c r="P3389" s="53" t="str">
        <f t="shared" si="576"/>
        <v/>
      </c>
      <c r="Q3389" s="52" t="str">
        <f t="shared" si="577"/>
        <v/>
      </c>
      <c r="R3389" s="55" t="str">
        <f t="shared" si="578"/>
        <v/>
      </c>
      <c r="S3389" s="52" t="str">
        <f t="shared" si="586"/>
        <v/>
      </c>
      <c r="T3389" s="81" t="str">
        <f t="shared" si="579"/>
        <v/>
      </c>
      <c r="U3389" s="53" t="str">
        <f>IF(S3389="","",COUNTIF($S$7:S3389,"該当２"))</f>
        <v/>
      </c>
      <c r="V3389" s="56" t="str">
        <f t="shared" si="580"/>
        <v/>
      </c>
      <c r="W3389" s="81" t="str">
        <f t="shared" si="581"/>
        <v/>
      </c>
      <c r="X3389" s="53" t="str">
        <f>IF(V3389="","",COUNTIF($V$7:V3389,"該当３"))</f>
        <v/>
      </c>
    </row>
    <row r="3390" spans="1:24">
      <c r="A3390" s="4">
        <v>2022011003</v>
      </c>
      <c r="B3390" s="237">
        <v>20</v>
      </c>
      <c r="C3390" s="238">
        <v>220</v>
      </c>
      <c r="D3390" s="239">
        <v>11</v>
      </c>
      <c r="E3390" s="238">
        <v>3</v>
      </c>
      <c r="F3390" s="7" t="s">
        <v>511</v>
      </c>
      <c r="G3390" s="7" t="s">
        <v>3027</v>
      </c>
      <c r="H3390" s="7" t="s">
        <v>3140</v>
      </c>
      <c r="I3390" s="7" t="s">
        <v>3143</v>
      </c>
      <c r="K3390" s="52" t="str">
        <f t="shared" si="582"/>
        <v/>
      </c>
      <c r="L3390" s="81" t="str">
        <f t="shared" si="583"/>
        <v/>
      </c>
      <c r="M3390" s="53" t="str">
        <f>IF(K3390="","",COUNTIF($K$7:K3390,"ﾘｽﾄ１"))</f>
        <v/>
      </c>
      <c r="N3390" s="53" t="str">
        <f t="shared" si="584"/>
        <v/>
      </c>
      <c r="O3390" s="54" t="str">
        <f t="shared" si="585"/>
        <v/>
      </c>
      <c r="P3390" s="53" t="str">
        <f t="shared" si="576"/>
        <v/>
      </c>
      <c r="Q3390" s="52" t="str">
        <f t="shared" si="577"/>
        <v/>
      </c>
      <c r="R3390" s="55" t="str">
        <f t="shared" si="578"/>
        <v/>
      </c>
      <c r="S3390" s="52" t="str">
        <f t="shared" si="586"/>
        <v/>
      </c>
      <c r="T3390" s="81" t="str">
        <f t="shared" si="579"/>
        <v/>
      </c>
      <c r="U3390" s="53" t="str">
        <f>IF(S3390="","",COUNTIF($S$7:S3390,"該当２"))</f>
        <v/>
      </c>
      <c r="V3390" s="56" t="str">
        <f t="shared" si="580"/>
        <v/>
      </c>
      <c r="W3390" s="81" t="str">
        <f t="shared" si="581"/>
        <v/>
      </c>
      <c r="X3390" s="53" t="str">
        <f>IF(V3390="","",COUNTIF($V$7:V3390,"該当３"))</f>
        <v/>
      </c>
    </row>
    <row r="3391" spans="1:24">
      <c r="A3391" s="4">
        <v>2022011004</v>
      </c>
      <c r="B3391" s="237">
        <v>20</v>
      </c>
      <c r="C3391" s="238">
        <v>220</v>
      </c>
      <c r="D3391" s="239">
        <v>11</v>
      </c>
      <c r="E3391" s="238">
        <v>4</v>
      </c>
      <c r="F3391" s="7" t="s">
        <v>511</v>
      </c>
      <c r="G3391" s="7" t="s">
        <v>3027</v>
      </c>
      <c r="H3391" s="7" t="s">
        <v>3140</v>
      </c>
      <c r="I3391" s="7" t="s">
        <v>3144</v>
      </c>
      <c r="K3391" s="52" t="str">
        <f t="shared" si="582"/>
        <v/>
      </c>
      <c r="L3391" s="81" t="str">
        <f t="shared" si="583"/>
        <v/>
      </c>
      <c r="M3391" s="53" t="str">
        <f>IF(K3391="","",COUNTIF($K$7:K3391,"ﾘｽﾄ１"))</f>
        <v/>
      </c>
      <c r="N3391" s="53" t="str">
        <f t="shared" si="584"/>
        <v/>
      </c>
      <c r="O3391" s="54" t="str">
        <f t="shared" si="585"/>
        <v/>
      </c>
      <c r="P3391" s="53" t="str">
        <f t="shared" si="576"/>
        <v/>
      </c>
      <c r="Q3391" s="52" t="str">
        <f t="shared" si="577"/>
        <v/>
      </c>
      <c r="R3391" s="55" t="str">
        <f t="shared" si="578"/>
        <v/>
      </c>
      <c r="S3391" s="52" t="str">
        <f t="shared" si="586"/>
        <v/>
      </c>
      <c r="T3391" s="81" t="str">
        <f t="shared" si="579"/>
        <v/>
      </c>
      <c r="U3391" s="53" t="str">
        <f>IF(S3391="","",COUNTIF($S$7:S3391,"該当２"))</f>
        <v/>
      </c>
      <c r="V3391" s="56" t="str">
        <f t="shared" si="580"/>
        <v/>
      </c>
      <c r="W3391" s="81" t="str">
        <f t="shared" si="581"/>
        <v/>
      </c>
      <c r="X3391" s="53" t="str">
        <f>IF(V3391="","",COUNTIF($V$7:V3391,"該当３"))</f>
        <v/>
      </c>
    </row>
    <row r="3392" spans="1:24">
      <c r="A3392" s="4">
        <v>2022011005</v>
      </c>
      <c r="B3392" s="237">
        <v>20</v>
      </c>
      <c r="C3392" s="238">
        <v>220</v>
      </c>
      <c r="D3392" s="239">
        <v>11</v>
      </c>
      <c r="E3392" s="238">
        <v>5</v>
      </c>
      <c r="F3392" s="7" t="s">
        <v>511</v>
      </c>
      <c r="G3392" s="7" t="s">
        <v>3027</v>
      </c>
      <c r="H3392" s="7" t="s">
        <v>3140</v>
      </c>
      <c r="I3392" s="7" t="s">
        <v>2800</v>
      </c>
      <c r="K3392" s="52" t="str">
        <f t="shared" si="582"/>
        <v/>
      </c>
      <c r="L3392" s="81" t="str">
        <f t="shared" si="583"/>
        <v/>
      </c>
      <c r="M3392" s="53" t="str">
        <f>IF(K3392="","",COUNTIF($K$7:K3392,"ﾘｽﾄ１"))</f>
        <v/>
      </c>
      <c r="N3392" s="53" t="str">
        <f t="shared" si="584"/>
        <v/>
      </c>
      <c r="O3392" s="54" t="str">
        <f t="shared" si="585"/>
        <v/>
      </c>
      <c r="P3392" s="53" t="str">
        <f t="shared" si="576"/>
        <v/>
      </c>
      <c r="Q3392" s="52" t="str">
        <f t="shared" si="577"/>
        <v/>
      </c>
      <c r="R3392" s="55" t="str">
        <f t="shared" si="578"/>
        <v/>
      </c>
      <c r="S3392" s="52" t="str">
        <f t="shared" si="586"/>
        <v/>
      </c>
      <c r="T3392" s="81" t="str">
        <f t="shared" si="579"/>
        <v/>
      </c>
      <c r="U3392" s="53" t="str">
        <f>IF(S3392="","",COUNTIF($S$7:S3392,"該当２"))</f>
        <v/>
      </c>
      <c r="V3392" s="56" t="str">
        <f t="shared" si="580"/>
        <v/>
      </c>
      <c r="W3392" s="81" t="str">
        <f t="shared" si="581"/>
        <v/>
      </c>
      <c r="X3392" s="53" t="str">
        <f>IF(V3392="","",COUNTIF($V$7:V3392,"該当３"))</f>
        <v/>
      </c>
    </row>
    <row r="3393" spans="1:24">
      <c r="A3393" s="4">
        <v>2022012000</v>
      </c>
      <c r="B3393" s="237">
        <v>20</v>
      </c>
      <c r="C3393" s="238">
        <v>220</v>
      </c>
      <c r="D3393" s="239">
        <v>12</v>
      </c>
      <c r="E3393" s="238">
        <v>0</v>
      </c>
      <c r="F3393" s="7" t="s">
        <v>511</v>
      </c>
      <c r="G3393" s="7" t="s">
        <v>3027</v>
      </c>
      <c r="H3393" s="7" t="s">
        <v>3145</v>
      </c>
      <c r="K3393" s="52" t="str">
        <f t="shared" si="582"/>
        <v/>
      </c>
      <c r="L3393" s="81" t="str">
        <f t="shared" si="583"/>
        <v/>
      </c>
      <c r="M3393" s="53" t="str">
        <f>IF(K3393="","",COUNTIF($K$7:K3393,"ﾘｽﾄ１"))</f>
        <v/>
      </c>
      <c r="N3393" s="53" t="str">
        <f t="shared" si="584"/>
        <v/>
      </c>
      <c r="O3393" s="54" t="str">
        <f t="shared" si="585"/>
        <v/>
      </c>
      <c r="P3393" s="53" t="str">
        <f t="shared" si="576"/>
        <v/>
      </c>
      <c r="Q3393" s="52" t="str">
        <f t="shared" si="577"/>
        <v/>
      </c>
      <c r="R3393" s="55" t="str">
        <f t="shared" si="578"/>
        <v/>
      </c>
      <c r="S3393" s="52" t="str">
        <f t="shared" si="586"/>
        <v/>
      </c>
      <c r="T3393" s="81" t="str">
        <f t="shared" si="579"/>
        <v/>
      </c>
      <c r="U3393" s="53" t="str">
        <f>IF(S3393="","",COUNTIF($S$7:S3393,"該当２"))</f>
        <v/>
      </c>
      <c r="V3393" s="56" t="str">
        <f t="shared" si="580"/>
        <v/>
      </c>
      <c r="W3393" s="81" t="str">
        <f t="shared" si="581"/>
        <v/>
      </c>
      <c r="X3393" s="53" t="str">
        <f>IF(V3393="","",COUNTIF($V$7:V3393,"該当３"))</f>
        <v/>
      </c>
    </row>
    <row r="3394" spans="1:24">
      <c r="A3394" s="4">
        <v>2022012001</v>
      </c>
      <c r="B3394" s="237">
        <v>20</v>
      </c>
      <c r="C3394" s="238">
        <v>220</v>
      </c>
      <c r="D3394" s="239">
        <v>12</v>
      </c>
      <c r="E3394" s="238">
        <v>1</v>
      </c>
      <c r="F3394" s="7" t="s">
        <v>511</v>
      </c>
      <c r="G3394" s="7" t="s">
        <v>3027</v>
      </c>
      <c r="H3394" s="7" t="s">
        <v>3145</v>
      </c>
      <c r="I3394" s="7" t="s">
        <v>485</v>
      </c>
      <c r="K3394" s="52" t="str">
        <f t="shared" si="582"/>
        <v/>
      </c>
      <c r="L3394" s="81" t="str">
        <f t="shared" si="583"/>
        <v/>
      </c>
      <c r="M3394" s="53" t="str">
        <f>IF(K3394="","",COUNTIF($K$7:K3394,"ﾘｽﾄ１"))</f>
        <v/>
      </c>
      <c r="N3394" s="53" t="str">
        <f t="shared" si="584"/>
        <v/>
      </c>
      <c r="O3394" s="54" t="str">
        <f t="shared" si="585"/>
        <v/>
      </c>
      <c r="P3394" s="53" t="str">
        <f t="shared" si="576"/>
        <v/>
      </c>
      <c r="Q3394" s="52" t="str">
        <f t="shared" si="577"/>
        <v/>
      </c>
      <c r="R3394" s="55" t="str">
        <f t="shared" si="578"/>
        <v/>
      </c>
      <c r="S3394" s="52" t="str">
        <f t="shared" si="586"/>
        <v/>
      </c>
      <c r="T3394" s="81" t="str">
        <f t="shared" si="579"/>
        <v/>
      </c>
      <c r="U3394" s="53" t="str">
        <f>IF(S3394="","",COUNTIF($S$7:S3394,"該当２"))</f>
        <v/>
      </c>
      <c r="V3394" s="56" t="str">
        <f t="shared" si="580"/>
        <v/>
      </c>
      <c r="W3394" s="81" t="str">
        <f t="shared" si="581"/>
        <v/>
      </c>
      <c r="X3394" s="53" t="str">
        <f>IF(V3394="","",COUNTIF($V$7:V3394,"該当３"))</f>
        <v/>
      </c>
    </row>
    <row r="3395" spans="1:24">
      <c r="A3395" s="4">
        <v>2022012002</v>
      </c>
      <c r="B3395" s="237">
        <v>20</v>
      </c>
      <c r="C3395" s="238">
        <v>220</v>
      </c>
      <c r="D3395" s="239">
        <v>12</v>
      </c>
      <c r="E3395" s="238">
        <v>2</v>
      </c>
      <c r="F3395" s="7" t="s">
        <v>511</v>
      </c>
      <c r="G3395" s="7" t="s">
        <v>3027</v>
      </c>
      <c r="H3395" s="7" t="s">
        <v>3145</v>
      </c>
      <c r="I3395" s="7" t="s">
        <v>3146</v>
      </c>
      <c r="K3395" s="52" t="str">
        <f t="shared" si="582"/>
        <v/>
      </c>
      <c r="L3395" s="81" t="str">
        <f t="shared" si="583"/>
        <v/>
      </c>
      <c r="M3395" s="53" t="str">
        <f>IF(K3395="","",COUNTIF($K$7:K3395,"ﾘｽﾄ１"))</f>
        <v/>
      </c>
      <c r="N3395" s="53" t="str">
        <f t="shared" si="584"/>
        <v/>
      </c>
      <c r="O3395" s="54" t="str">
        <f t="shared" si="585"/>
        <v/>
      </c>
      <c r="P3395" s="53" t="str">
        <f t="shared" si="576"/>
        <v/>
      </c>
      <c r="Q3395" s="52" t="str">
        <f t="shared" si="577"/>
        <v/>
      </c>
      <c r="R3395" s="55" t="str">
        <f t="shared" si="578"/>
        <v/>
      </c>
      <c r="S3395" s="52" t="str">
        <f t="shared" si="586"/>
        <v/>
      </c>
      <c r="T3395" s="81" t="str">
        <f t="shared" si="579"/>
        <v/>
      </c>
      <c r="U3395" s="53" t="str">
        <f>IF(S3395="","",COUNTIF($S$7:S3395,"該当２"))</f>
        <v/>
      </c>
      <c r="V3395" s="56" t="str">
        <f t="shared" si="580"/>
        <v/>
      </c>
      <c r="W3395" s="81" t="str">
        <f t="shared" si="581"/>
        <v/>
      </c>
      <c r="X3395" s="53" t="str">
        <f>IF(V3395="","",COUNTIF($V$7:V3395,"該当３"))</f>
        <v/>
      </c>
    </row>
    <row r="3396" spans="1:24">
      <c r="A3396" s="4">
        <v>2022012003</v>
      </c>
      <c r="B3396" s="237">
        <v>20</v>
      </c>
      <c r="C3396" s="238">
        <v>220</v>
      </c>
      <c r="D3396" s="239">
        <v>12</v>
      </c>
      <c r="E3396" s="238">
        <v>3</v>
      </c>
      <c r="F3396" s="7" t="s">
        <v>511</v>
      </c>
      <c r="G3396" s="7" t="s">
        <v>3027</v>
      </c>
      <c r="H3396" s="7" t="s">
        <v>3145</v>
      </c>
      <c r="I3396" s="7" t="s">
        <v>1471</v>
      </c>
      <c r="K3396" s="52" t="str">
        <f t="shared" si="582"/>
        <v/>
      </c>
      <c r="L3396" s="81" t="str">
        <f t="shared" si="583"/>
        <v/>
      </c>
      <c r="M3396" s="53" t="str">
        <f>IF(K3396="","",COUNTIF($K$7:K3396,"ﾘｽﾄ１"))</f>
        <v/>
      </c>
      <c r="N3396" s="53" t="str">
        <f t="shared" si="584"/>
        <v/>
      </c>
      <c r="O3396" s="54" t="str">
        <f t="shared" si="585"/>
        <v/>
      </c>
      <c r="P3396" s="53" t="str">
        <f t="shared" si="576"/>
        <v/>
      </c>
      <c r="Q3396" s="52" t="str">
        <f t="shared" si="577"/>
        <v/>
      </c>
      <c r="R3396" s="55" t="str">
        <f t="shared" si="578"/>
        <v/>
      </c>
      <c r="S3396" s="52" t="str">
        <f t="shared" si="586"/>
        <v/>
      </c>
      <c r="T3396" s="81" t="str">
        <f t="shared" si="579"/>
        <v/>
      </c>
      <c r="U3396" s="53" t="str">
        <f>IF(S3396="","",COUNTIF($S$7:S3396,"該当２"))</f>
        <v/>
      </c>
      <c r="V3396" s="56" t="str">
        <f t="shared" si="580"/>
        <v/>
      </c>
      <c r="W3396" s="81" t="str">
        <f t="shared" si="581"/>
        <v/>
      </c>
      <c r="X3396" s="53" t="str">
        <f>IF(V3396="","",COUNTIF($V$7:V3396,"該当３"))</f>
        <v/>
      </c>
    </row>
    <row r="3397" spans="1:24">
      <c r="A3397" s="4">
        <v>2022012004</v>
      </c>
      <c r="B3397" s="237">
        <v>20</v>
      </c>
      <c r="C3397" s="238">
        <v>220</v>
      </c>
      <c r="D3397" s="239">
        <v>12</v>
      </c>
      <c r="E3397" s="238">
        <v>4</v>
      </c>
      <c r="F3397" s="7" t="s">
        <v>511</v>
      </c>
      <c r="G3397" s="7" t="s">
        <v>3027</v>
      </c>
      <c r="H3397" s="7" t="s">
        <v>3145</v>
      </c>
      <c r="I3397" s="7" t="s">
        <v>3147</v>
      </c>
      <c r="K3397" s="52" t="str">
        <f t="shared" si="582"/>
        <v/>
      </c>
      <c r="L3397" s="81" t="str">
        <f t="shared" si="583"/>
        <v/>
      </c>
      <c r="M3397" s="53" t="str">
        <f>IF(K3397="","",COUNTIF($K$7:K3397,"ﾘｽﾄ１"))</f>
        <v/>
      </c>
      <c r="N3397" s="53" t="str">
        <f t="shared" si="584"/>
        <v/>
      </c>
      <c r="O3397" s="54" t="str">
        <f t="shared" si="585"/>
        <v/>
      </c>
      <c r="P3397" s="53" t="str">
        <f t="shared" si="576"/>
        <v/>
      </c>
      <c r="Q3397" s="52" t="str">
        <f t="shared" si="577"/>
        <v/>
      </c>
      <c r="R3397" s="55" t="str">
        <f t="shared" si="578"/>
        <v/>
      </c>
      <c r="S3397" s="52" t="str">
        <f t="shared" si="586"/>
        <v/>
      </c>
      <c r="T3397" s="81" t="str">
        <f t="shared" si="579"/>
        <v/>
      </c>
      <c r="U3397" s="53" t="str">
        <f>IF(S3397="","",COUNTIF($S$7:S3397,"該当２"))</f>
        <v/>
      </c>
      <c r="V3397" s="56" t="str">
        <f t="shared" si="580"/>
        <v/>
      </c>
      <c r="W3397" s="81" t="str">
        <f t="shared" si="581"/>
        <v/>
      </c>
      <c r="X3397" s="53" t="str">
        <f>IF(V3397="","",COUNTIF($V$7:V3397,"該当３"))</f>
        <v/>
      </c>
    </row>
    <row r="3398" spans="1:24">
      <c r="A3398" s="4">
        <v>2022012005</v>
      </c>
      <c r="B3398" s="237">
        <v>20</v>
      </c>
      <c r="C3398" s="238">
        <v>220</v>
      </c>
      <c r="D3398" s="239">
        <v>12</v>
      </c>
      <c r="E3398" s="238">
        <v>5</v>
      </c>
      <c r="F3398" s="7" t="s">
        <v>511</v>
      </c>
      <c r="G3398" s="7" t="s">
        <v>3027</v>
      </c>
      <c r="H3398" s="7" t="s">
        <v>3145</v>
      </c>
      <c r="I3398" s="7" t="s">
        <v>449</v>
      </c>
      <c r="K3398" s="52" t="str">
        <f t="shared" si="582"/>
        <v/>
      </c>
      <c r="L3398" s="81" t="str">
        <f t="shared" si="583"/>
        <v/>
      </c>
      <c r="M3398" s="53" t="str">
        <f>IF(K3398="","",COUNTIF($K$7:K3398,"ﾘｽﾄ１"))</f>
        <v/>
      </c>
      <c r="N3398" s="53" t="str">
        <f t="shared" si="584"/>
        <v/>
      </c>
      <c r="O3398" s="54" t="str">
        <f t="shared" si="585"/>
        <v/>
      </c>
      <c r="P3398" s="53" t="str">
        <f t="shared" si="576"/>
        <v/>
      </c>
      <c r="Q3398" s="52" t="str">
        <f t="shared" si="577"/>
        <v/>
      </c>
      <c r="R3398" s="55" t="str">
        <f t="shared" si="578"/>
        <v/>
      </c>
      <c r="S3398" s="52" t="str">
        <f t="shared" si="586"/>
        <v/>
      </c>
      <c r="T3398" s="81" t="str">
        <f t="shared" si="579"/>
        <v/>
      </c>
      <c r="U3398" s="53" t="str">
        <f>IF(S3398="","",COUNTIF($S$7:S3398,"該当２"))</f>
        <v/>
      </c>
      <c r="V3398" s="56" t="str">
        <f t="shared" si="580"/>
        <v/>
      </c>
      <c r="W3398" s="81" t="str">
        <f t="shared" si="581"/>
        <v/>
      </c>
      <c r="X3398" s="53" t="str">
        <f>IF(V3398="","",COUNTIF($V$7:V3398,"該当３"))</f>
        <v/>
      </c>
    </row>
    <row r="3399" spans="1:24">
      <c r="A3399" s="4">
        <v>2022012006</v>
      </c>
      <c r="B3399" s="237">
        <v>20</v>
      </c>
      <c r="C3399" s="238">
        <v>220</v>
      </c>
      <c r="D3399" s="239">
        <v>12</v>
      </c>
      <c r="E3399" s="238">
        <v>6</v>
      </c>
      <c r="F3399" s="7" t="s">
        <v>511</v>
      </c>
      <c r="G3399" s="7" t="s">
        <v>3027</v>
      </c>
      <c r="H3399" s="7" t="s">
        <v>3145</v>
      </c>
      <c r="I3399" s="7" t="s">
        <v>3148</v>
      </c>
      <c r="K3399" s="52" t="str">
        <f t="shared" si="582"/>
        <v/>
      </c>
      <c r="L3399" s="81" t="str">
        <f t="shared" si="583"/>
        <v/>
      </c>
      <c r="M3399" s="53" t="str">
        <f>IF(K3399="","",COUNTIF($K$7:K3399,"ﾘｽﾄ１"))</f>
        <v/>
      </c>
      <c r="N3399" s="53" t="str">
        <f t="shared" si="584"/>
        <v/>
      </c>
      <c r="O3399" s="54" t="str">
        <f t="shared" si="585"/>
        <v/>
      </c>
      <c r="P3399" s="53" t="str">
        <f t="shared" si="576"/>
        <v/>
      </c>
      <c r="Q3399" s="52" t="str">
        <f t="shared" si="577"/>
        <v/>
      </c>
      <c r="R3399" s="55" t="str">
        <f t="shared" si="578"/>
        <v/>
      </c>
      <c r="S3399" s="52" t="str">
        <f t="shared" si="586"/>
        <v/>
      </c>
      <c r="T3399" s="81" t="str">
        <f t="shared" si="579"/>
        <v/>
      </c>
      <c r="U3399" s="53" t="str">
        <f>IF(S3399="","",COUNTIF($S$7:S3399,"該当２"))</f>
        <v/>
      </c>
      <c r="V3399" s="56" t="str">
        <f t="shared" si="580"/>
        <v/>
      </c>
      <c r="W3399" s="81" t="str">
        <f t="shared" si="581"/>
        <v/>
      </c>
      <c r="X3399" s="53" t="str">
        <f>IF(V3399="","",COUNTIF($V$7:V3399,"該当３"))</f>
        <v/>
      </c>
    </row>
    <row r="3400" spans="1:24">
      <c r="A3400" s="4">
        <v>2022013000</v>
      </c>
      <c r="B3400" s="237">
        <v>20</v>
      </c>
      <c r="C3400" s="238">
        <v>220</v>
      </c>
      <c r="D3400" s="239">
        <v>13</v>
      </c>
      <c r="E3400" s="238">
        <v>0</v>
      </c>
      <c r="F3400" s="7" t="s">
        <v>511</v>
      </c>
      <c r="G3400" s="7" t="s">
        <v>3027</v>
      </c>
      <c r="H3400" s="7" t="s">
        <v>3149</v>
      </c>
      <c r="K3400" s="52" t="str">
        <f t="shared" si="582"/>
        <v/>
      </c>
      <c r="L3400" s="81" t="str">
        <f t="shared" si="583"/>
        <v/>
      </c>
      <c r="M3400" s="53" t="str">
        <f>IF(K3400="","",COUNTIF($K$7:K3400,"ﾘｽﾄ１"))</f>
        <v/>
      </c>
      <c r="N3400" s="53" t="str">
        <f t="shared" si="584"/>
        <v/>
      </c>
      <c r="O3400" s="54" t="str">
        <f t="shared" si="585"/>
        <v/>
      </c>
      <c r="P3400" s="53" t="str">
        <f t="shared" si="576"/>
        <v/>
      </c>
      <c r="Q3400" s="52" t="str">
        <f t="shared" si="577"/>
        <v/>
      </c>
      <c r="R3400" s="55" t="str">
        <f t="shared" si="578"/>
        <v/>
      </c>
      <c r="S3400" s="52" t="str">
        <f t="shared" si="586"/>
        <v/>
      </c>
      <c r="T3400" s="81" t="str">
        <f t="shared" si="579"/>
        <v/>
      </c>
      <c r="U3400" s="53" t="str">
        <f>IF(S3400="","",COUNTIF($S$7:S3400,"該当２"))</f>
        <v/>
      </c>
      <c r="V3400" s="56" t="str">
        <f t="shared" si="580"/>
        <v/>
      </c>
      <c r="W3400" s="81" t="str">
        <f t="shared" si="581"/>
        <v/>
      </c>
      <c r="X3400" s="53" t="str">
        <f>IF(V3400="","",COUNTIF($V$7:V3400,"該当３"))</f>
        <v/>
      </c>
    </row>
    <row r="3401" spans="1:24">
      <c r="A3401" s="4">
        <v>2022013001</v>
      </c>
      <c r="B3401" s="237">
        <v>20</v>
      </c>
      <c r="C3401" s="238">
        <v>220</v>
      </c>
      <c r="D3401" s="239">
        <v>13</v>
      </c>
      <c r="E3401" s="238">
        <v>1</v>
      </c>
      <c r="F3401" s="7" t="s">
        <v>511</v>
      </c>
      <c r="G3401" s="7" t="s">
        <v>3027</v>
      </c>
      <c r="H3401" s="7" t="s">
        <v>3149</v>
      </c>
      <c r="I3401" s="7" t="s">
        <v>3150</v>
      </c>
      <c r="K3401" s="52" t="str">
        <f t="shared" si="582"/>
        <v/>
      </c>
      <c r="L3401" s="81" t="str">
        <f t="shared" si="583"/>
        <v/>
      </c>
      <c r="M3401" s="53" t="str">
        <f>IF(K3401="","",COUNTIF($K$7:K3401,"ﾘｽﾄ１"))</f>
        <v/>
      </c>
      <c r="N3401" s="53" t="str">
        <f t="shared" si="584"/>
        <v/>
      </c>
      <c r="O3401" s="54" t="str">
        <f t="shared" si="585"/>
        <v/>
      </c>
      <c r="P3401" s="53" t="str">
        <f t="shared" si="576"/>
        <v/>
      </c>
      <c r="Q3401" s="52" t="str">
        <f t="shared" si="577"/>
        <v/>
      </c>
      <c r="R3401" s="55" t="str">
        <f t="shared" si="578"/>
        <v/>
      </c>
      <c r="S3401" s="52" t="str">
        <f t="shared" si="586"/>
        <v/>
      </c>
      <c r="T3401" s="81" t="str">
        <f t="shared" si="579"/>
        <v/>
      </c>
      <c r="U3401" s="53" t="str">
        <f>IF(S3401="","",COUNTIF($S$7:S3401,"該当２"))</f>
        <v/>
      </c>
      <c r="V3401" s="56" t="str">
        <f t="shared" si="580"/>
        <v/>
      </c>
      <c r="W3401" s="81" t="str">
        <f t="shared" si="581"/>
        <v/>
      </c>
      <c r="X3401" s="53" t="str">
        <f>IF(V3401="","",COUNTIF($V$7:V3401,"該当３"))</f>
        <v/>
      </c>
    </row>
    <row r="3402" spans="1:24">
      <c r="A3402" s="4">
        <v>2022013002</v>
      </c>
      <c r="B3402" s="237">
        <v>20</v>
      </c>
      <c r="C3402" s="238">
        <v>220</v>
      </c>
      <c r="D3402" s="239">
        <v>13</v>
      </c>
      <c r="E3402" s="238">
        <v>2</v>
      </c>
      <c r="F3402" s="7" t="s">
        <v>511</v>
      </c>
      <c r="G3402" s="7" t="s">
        <v>3027</v>
      </c>
      <c r="H3402" s="7" t="s">
        <v>3149</v>
      </c>
      <c r="I3402" s="7" t="s">
        <v>408</v>
      </c>
      <c r="K3402" s="52" t="str">
        <f t="shared" si="582"/>
        <v/>
      </c>
      <c r="L3402" s="81" t="str">
        <f t="shared" si="583"/>
        <v/>
      </c>
      <c r="M3402" s="53" t="str">
        <f>IF(K3402="","",COUNTIF($K$7:K3402,"ﾘｽﾄ１"))</f>
        <v/>
      </c>
      <c r="N3402" s="53" t="str">
        <f t="shared" si="584"/>
        <v/>
      </c>
      <c r="O3402" s="54" t="str">
        <f t="shared" si="585"/>
        <v/>
      </c>
      <c r="P3402" s="53" t="str">
        <f t="shared" ref="P3402:P3465" si="587">IF(O3402="該当１",G3402,"")</f>
        <v/>
      </c>
      <c r="Q3402" s="52" t="str">
        <f t="shared" ref="Q3402:Q3465" si="588">IF(O3402="該当１","ﾘｽﾄ2","")</f>
        <v/>
      </c>
      <c r="R3402" s="55" t="str">
        <f t="shared" ref="R3402:R3465" si="589">IF(Q3402="ﾘｽﾄ2",H3402,"")</f>
        <v/>
      </c>
      <c r="S3402" s="52" t="str">
        <f t="shared" si="586"/>
        <v/>
      </c>
      <c r="T3402" s="81" t="str">
        <f t="shared" ref="T3402:T3465" si="590">IF(S3402="該当２",H3402,"")</f>
        <v/>
      </c>
      <c r="U3402" s="53" t="str">
        <f>IF(S3402="","",COUNTIF($S$7:S3402,"該当２"))</f>
        <v/>
      </c>
      <c r="V3402" s="56" t="str">
        <f t="shared" ref="V3402:V3465" si="591">IF(AND($S$2=H3402,E3402&gt;0,E3402&lt;998),"該当３","")</f>
        <v/>
      </c>
      <c r="W3402" s="81" t="str">
        <f t="shared" ref="W3402:W3465" si="592">IF(V3402="該当３",I3402,"")</f>
        <v/>
      </c>
      <c r="X3402" s="53" t="str">
        <f>IF(V3402="","",COUNTIF($V$7:V3402,"該当３"))</f>
        <v/>
      </c>
    </row>
    <row r="3403" spans="1:24">
      <c r="A3403" s="4">
        <v>2022013003</v>
      </c>
      <c r="B3403" s="237">
        <v>20</v>
      </c>
      <c r="C3403" s="238">
        <v>220</v>
      </c>
      <c r="D3403" s="239">
        <v>13</v>
      </c>
      <c r="E3403" s="238">
        <v>3</v>
      </c>
      <c r="F3403" s="7" t="s">
        <v>511</v>
      </c>
      <c r="G3403" s="7" t="s">
        <v>3027</v>
      </c>
      <c r="H3403" s="7" t="s">
        <v>3149</v>
      </c>
      <c r="I3403" s="7" t="s">
        <v>3151</v>
      </c>
      <c r="K3403" s="52" t="str">
        <f t="shared" ref="K3403:K3466" si="593">IF(AND($C3403&gt;0,$H3403=""),"ﾘｽﾄ１","")</f>
        <v/>
      </c>
      <c r="L3403" s="81" t="str">
        <f t="shared" ref="L3403:L3466" si="594">IF(K3403="ﾘｽﾄ１",G3403,"")</f>
        <v/>
      </c>
      <c r="M3403" s="53" t="str">
        <f>IF(K3403="","",COUNTIF($K$7:K3403,"ﾘｽﾄ１"))</f>
        <v/>
      </c>
      <c r="N3403" s="53" t="str">
        <f t="shared" ref="N3403:N3466" si="595">IF(AND(D3403=0,E3403&gt;0),"同一区","")</f>
        <v/>
      </c>
      <c r="O3403" s="54" t="str">
        <f t="shared" ref="O3403:O3466" si="596">IF(AND(EXACT($K$2,G3403),H3403&gt;0),"該当１","")</f>
        <v/>
      </c>
      <c r="P3403" s="53" t="str">
        <f t="shared" si="587"/>
        <v/>
      </c>
      <c r="Q3403" s="52" t="str">
        <f t="shared" si="588"/>
        <v/>
      </c>
      <c r="R3403" s="55" t="str">
        <f t="shared" si="589"/>
        <v/>
      </c>
      <c r="S3403" s="52" t="str">
        <f t="shared" ref="S3403:S3466" si="597">IF(AND(Q3403="ﾘｽﾄ2",OR(I3403=0,AND(N3403="同一区",E3403=1))),"該当２","")</f>
        <v/>
      </c>
      <c r="T3403" s="81" t="str">
        <f t="shared" si="590"/>
        <v/>
      </c>
      <c r="U3403" s="53" t="str">
        <f>IF(S3403="","",COUNTIF($S$7:S3403,"該当２"))</f>
        <v/>
      </c>
      <c r="V3403" s="56" t="str">
        <f t="shared" si="591"/>
        <v/>
      </c>
      <c r="W3403" s="81" t="str">
        <f t="shared" si="592"/>
        <v/>
      </c>
      <c r="X3403" s="53" t="str">
        <f>IF(V3403="","",COUNTIF($V$7:V3403,"該当３"))</f>
        <v/>
      </c>
    </row>
    <row r="3404" spans="1:24">
      <c r="A3404" s="4">
        <v>2022014000</v>
      </c>
      <c r="B3404" s="237">
        <v>20</v>
      </c>
      <c r="C3404" s="238">
        <v>220</v>
      </c>
      <c r="D3404" s="239">
        <v>14</v>
      </c>
      <c r="E3404" s="238">
        <v>0</v>
      </c>
      <c r="F3404" s="7" t="s">
        <v>511</v>
      </c>
      <c r="G3404" s="7" t="s">
        <v>3027</v>
      </c>
      <c r="H3404" s="7" t="s">
        <v>3152</v>
      </c>
      <c r="K3404" s="52" t="str">
        <f t="shared" si="593"/>
        <v/>
      </c>
      <c r="L3404" s="81" t="str">
        <f t="shared" si="594"/>
        <v/>
      </c>
      <c r="M3404" s="53" t="str">
        <f>IF(K3404="","",COUNTIF($K$7:K3404,"ﾘｽﾄ１"))</f>
        <v/>
      </c>
      <c r="N3404" s="53" t="str">
        <f t="shared" si="595"/>
        <v/>
      </c>
      <c r="O3404" s="54" t="str">
        <f t="shared" si="596"/>
        <v/>
      </c>
      <c r="P3404" s="53" t="str">
        <f t="shared" si="587"/>
        <v/>
      </c>
      <c r="Q3404" s="52" t="str">
        <f t="shared" si="588"/>
        <v/>
      </c>
      <c r="R3404" s="55" t="str">
        <f t="shared" si="589"/>
        <v/>
      </c>
      <c r="S3404" s="52" t="str">
        <f t="shared" si="597"/>
        <v/>
      </c>
      <c r="T3404" s="81" t="str">
        <f t="shared" si="590"/>
        <v/>
      </c>
      <c r="U3404" s="53" t="str">
        <f>IF(S3404="","",COUNTIF($S$7:S3404,"該当２"))</f>
        <v/>
      </c>
      <c r="V3404" s="56" t="str">
        <f t="shared" si="591"/>
        <v/>
      </c>
      <c r="W3404" s="81" t="str">
        <f t="shared" si="592"/>
        <v/>
      </c>
      <c r="X3404" s="53" t="str">
        <f>IF(V3404="","",COUNTIF($V$7:V3404,"該当３"))</f>
        <v/>
      </c>
    </row>
    <row r="3405" spans="1:24">
      <c r="A3405" s="4">
        <v>2022014001</v>
      </c>
      <c r="B3405" s="237">
        <v>20</v>
      </c>
      <c r="C3405" s="238">
        <v>220</v>
      </c>
      <c r="D3405" s="239">
        <v>14</v>
      </c>
      <c r="E3405" s="238">
        <v>1</v>
      </c>
      <c r="F3405" s="7" t="s">
        <v>511</v>
      </c>
      <c r="G3405" s="7" t="s">
        <v>3027</v>
      </c>
      <c r="H3405" s="7" t="s">
        <v>3152</v>
      </c>
      <c r="I3405" s="7" t="s">
        <v>446</v>
      </c>
      <c r="K3405" s="52" t="str">
        <f t="shared" si="593"/>
        <v/>
      </c>
      <c r="L3405" s="81" t="str">
        <f t="shared" si="594"/>
        <v/>
      </c>
      <c r="M3405" s="53" t="str">
        <f>IF(K3405="","",COUNTIF($K$7:K3405,"ﾘｽﾄ１"))</f>
        <v/>
      </c>
      <c r="N3405" s="53" t="str">
        <f t="shared" si="595"/>
        <v/>
      </c>
      <c r="O3405" s="54" t="str">
        <f t="shared" si="596"/>
        <v/>
      </c>
      <c r="P3405" s="53" t="str">
        <f t="shared" si="587"/>
        <v/>
      </c>
      <c r="Q3405" s="52" t="str">
        <f t="shared" si="588"/>
        <v/>
      </c>
      <c r="R3405" s="55" t="str">
        <f t="shared" si="589"/>
        <v/>
      </c>
      <c r="S3405" s="52" t="str">
        <f t="shared" si="597"/>
        <v/>
      </c>
      <c r="T3405" s="81" t="str">
        <f t="shared" si="590"/>
        <v/>
      </c>
      <c r="U3405" s="53" t="str">
        <f>IF(S3405="","",COUNTIF($S$7:S3405,"該当２"))</f>
        <v/>
      </c>
      <c r="V3405" s="56" t="str">
        <f t="shared" si="591"/>
        <v/>
      </c>
      <c r="W3405" s="81" t="str">
        <f t="shared" si="592"/>
        <v/>
      </c>
      <c r="X3405" s="53" t="str">
        <f>IF(V3405="","",COUNTIF($V$7:V3405,"該当３"))</f>
        <v/>
      </c>
    </row>
    <row r="3406" spans="1:24">
      <c r="A3406" s="4">
        <v>2022014002</v>
      </c>
      <c r="B3406" s="237">
        <v>20</v>
      </c>
      <c r="C3406" s="238">
        <v>220</v>
      </c>
      <c r="D3406" s="239">
        <v>14</v>
      </c>
      <c r="E3406" s="238">
        <v>2</v>
      </c>
      <c r="F3406" s="7" t="s">
        <v>511</v>
      </c>
      <c r="G3406" s="7" t="s">
        <v>3027</v>
      </c>
      <c r="H3406" s="7" t="s">
        <v>3152</v>
      </c>
      <c r="I3406" s="7" t="s">
        <v>3153</v>
      </c>
      <c r="K3406" s="52" t="str">
        <f t="shared" si="593"/>
        <v/>
      </c>
      <c r="L3406" s="81" t="str">
        <f t="shared" si="594"/>
        <v/>
      </c>
      <c r="M3406" s="53" t="str">
        <f>IF(K3406="","",COUNTIF($K$7:K3406,"ﾘｽﾄ１"))</f>
        <v/>
      </c>
      <c r="N3406" s="53" t="str">
        <f t="shared" si="595"/>
        <v/>
      </c>
      <c r="O3406" s="54" t="str">
        <f t="shared" si="596"/>
        <v/>
      </c>
      <c r="P3406" s="53" t="str">
        <f t="shared" si="587"/>
        <v/>
      </c>
      <c r="Q3406" s="52" t="str">
        <f t="shared" si="588"/>
        <v/>
      </c>
      <c r="R3406" s="55" t="str">
        <f t="shared" si="589"/>
        <v/>
      </c>
      <c r="S3406" s="52" t="str">
        <f t="shared" si="597"/>
        <v/>
      </c>
      <c r="T3406" s="81" t="str">
        <f t="shared" si="590"/>
        <v/>
      </c>
      <c r="U3406" s="53" t="str">
        <f>IF(S3406="","",COUNTIF($S$7:S3406,"該当２"))</f>
        <v/>
      </c>
      <c r="V3406" s="56" t="str">
        <f t="shared" si="591"/>
        <v/>
      </c>
      <c r="W3406" s="81" t="str">
        <f t="shared" si="592"/>
        <v/>
      </c>
      <c r="X3406" s="53" t="str">
        <f>IF(V3406="","",COUNTIF($V$7:V3406,"該当３"))</f>
        <v/>
      </c>
    </row>
    <row r="3407" spans="1:24">
      <c r="A3407" s="4">
        <v>2022014003</v>
      </c>
      <c r="B3407" s="237">
        <v>20</v>
      </c>
      <c r="C3407" s="238">
        <v>220</v>
      </c>
      <c r="D3407" s="239">
        <v>14</v>
      </c>
      <c r="E3407" s="238">
        <v>3</v>
      </c>
      <c r="F3407" s="7" t="s">
        <v>511</v>
      </c>
      <c r="G3407" s="7" t="s">
        <v>3027</v>
      </c>
      <c r="H3407" s="7" t="s">
        <v>3152</v>
      </c>
      <c r="I3407" s="7" t="s">
        <v>3154</v>
      </c>
      <c r="K3407" s="52" t="str">
        <f t="shared" si="593"/>
        <v/>
      </c>
      <c r="L3407" s="81" t="str">
        <f t="shared" si="594"/>
        <v/>
      </c>
      <c r="M3407" s="53" t="str">
        <f>IF(K3407="","",COUNTIF($K$7:K3407,"ﾘｽﾄ１"))</f>
        <v/>
      </c>
      <c r="N3407" s="53" t="str">
        <f t="shared" si="595"/>
        <v/>
      </c>
      <c r="O3407" s="54" t="str">
        <f t="shared" si="596"/>
        <v/>
      </c>
      <c r="P3407" s="53" t="str">
        <f t="shared" si="587"/>
        <v/>
      </c>
      <c r="Q3407" s="52" t="str">
        <f t="shared" si="588"/>
        <v/>
      </c>
      <c r="R3407" s="55" t="str">
        <f t="shared" si="589"/>
        <v/>
      </c>
      <c r="S3407" s="52" t="str">
        <f t="shared" si="597"/>
        <v/>
      </c>
      <c r="T3407" s="81" t="str">
        <f t="shared" si="590"/>
        <v/>
      </c>
      <c r="U3407" s="53" t="str">
        <f>IF(S3407="","",COUNTIF($S$7:S3407,"該当２"))</f>
        <v/>
      </c>
      <c r="V3407" s="56" t="str">
        <f t="shared" si="591"/>
        <v/>
      </c>
      <c r="W3407" s="81" t="str">
        <f t="shared" si="592"/>
        <v/>
      </c>
      <c r="X3407" s="53" t="str">
        <f>IF(V3407="","",COUNTIF($V$7:V3407,"該当３"))</f>
        <v/>
      </c>
    </row>
    <row r="3408" spans="1:24">
      <c r="A3408" s="4">
        <v>2022014004</v>
      </c>
      <c r="B3408" s="237">
        <v>20</v>
      </c>
      <c r="C3408" s="238">
        <v>220</v>
      </c>
      <c r="D3408" s="239">
        <v>14</v>
      </c>
      <c r="E3408" s="238">
        <v>4</v>
      </c>
      <c r="F3408" s="7" t="s">
        <v>511</v>
      </c>
      <c r="G3408" s="7" t="s">
        <v>3027</v>
      </c>
      <c r="H3408" s="7" t="s">
        <v>3152</v>
      </c>
      <c r="I3408" s="7" t="s">
        <v>3155</v>
      </c>
      <c r="K3408" s="52" t="str">
        <f t="shared" si="593"/>
        <v/>
      </c>
      <c r="L3408" s="81" t="str">
        <f t="shared" si="594"/>
        <v/>
      </c>
      <c r="M3408" s="53" t="str">
        <f>IF(K3408="","",COUNTIF($K$7:K3408,"ﾘｽﾄ１"))</f>
        <v/>
      </c>
      <c r="N3408" s="53" t="str">
        <f t="shared" si="595"/>
        <v/>
      </c>
      <c r="O3408" s="54" t="str">
        <f t="shared" si="596"/>
        <v/>
      </c>
      <c r="P3408" s="53" t="str">
        <f t="shared" si="587"/>
        <v/>
      </c>
      <c r="Q3408" s="52" t="str">
        <f t="shared" si="588"/>
        <v/>
      </c>
      <c r="R3408" s="55" t="str">
        <f t="shared" si="589"/>
        <v/>
      </c>
      <c r="S3408" s="52" t="str">
        <f t="shared" si="597"/>
        <v/>
      </c>
      <c r="T3408" s="81" t="str">
        <f t="shared" si="590"/>
        <v/>
      </c>
      <c r="U3408" s="53" t="str">
        <f>IF(S3408="","",COUNTIF($S$7:S3408,"該当２"))</f>
        <v/>
      </c>
      <c r="V3408" s="56" t="str">
        <f t="shared" si="591"/>
        <v/>
      </c>
      <c r="W3408" s="81" t="str">
        <f t="shared" si="592"/>
        <v/>
      </c>
      <c r="X3408" s="53" t="str">
        <f>IF(V3408="","",COUNTIF($V$7:V3408,"該当３"))</f>
        <v/>
      </c>
    </row>
    <row r="3409" spans="1:24">
      <c r="A3409" s="4">
        <v>2022014005</v>
      </c>
      <c r="B3409" s="237">
        <v>20</v>
      </c>
      <c r="C3409" s="238">
        <v>220</v>
      </c>
      <c r="D3409" s="239">
        <v>14</v>
      </c>
      <c r="E3409" s="238">
        <v>5</v>
      </c>
      <c r="F3409" s="7" t="s">
        <v>511</v>
      </c>
      <c r="G3409" s="7" t="s">
        <v>3027</v>
      </c>
      <c r="H3409" s="7" t="s">
        <v>3152</v>
      </c>
      <c r="I3409" s="7" t="s">
        <v>3156</v>
      </c>
      <c r="K3409" s="52" t="str">
        <f t="shared" si="593"/>
        <v/>
      </c>
      <c r="L3409" s="81" t="str">
        <f t="shared" si="594"/>
        <v/>
      </c>
      <c r="M3409" s="53" t="str">
        <f>IF(K3409="","",COUNTIF($K$7:K3409,"ﾘｽﾄ１"))</f>
        <v/>
      </c>
      <c r="N3409" s="53" t="str">
        <f t="shared" si="595"/>
        <v/>
      </c>
      <c r="O3409" s="54" t="str">
        <f t="shared" si="596"/>
        <v/>
      </c>
      <c r="P3409" s="53" t="str">
        <f t="shared" si="587"/>
        <v/>
      </c>
      <c r="Q3409" s="52" t="str">
        <f t="shared" si="588"/>
        <v/>
      </c>
      <c r="R3409" s="55" t="str">
        <f t="shared" si="589"/>
        <v/>
      </c>
      <c r="S3409" s="52" t="str">
        <f t="shared" si="597"/>
        <v/>
      </c>
      <c r="T3409" s="81" t="str">
        <f t="shared" si="590"/>
        <v/>
      </c>
      <c r="U3409" s="53" t="str">
        <f>IF(S3409="","",COUNTIF($S$7:S3409,"該当２"))</f>
        <v/>
      </c>
      <c r="V3409" s="56" t="str">
        <f t="shared" si="591"/>
        <v/>
      </c>
      <c r="W3409" s="81" t="str">
        <f t="shared" si="592"/>
        <v/>
      </c>
      <c r="X3409" s="53" t="str">
        <f>IF(V3409="","",COUNTIF($V$7:V3409,"該当３"))</f>
        <v/>
      </c>
    </row>
    <row r="3410" spans="1:24">
      <c r="A3410" s="4">
        <v>2022014006</v>
      </c>
      <c r="B3410" s="237">
        <v>20</v>
      </c>
      <c r="C3410" s="238">
        <v>220</v>
      </c>
      <c r="D3410" s="239">
        <v>14</v>
      </c>
      <c r="E3410" s="238">
        <v>6</v>
      </c>
      <c r="F3410" s="7" t="s">
        <v>511</v>
      </c>
      <c r="G3410" s="7" t="s">
        <v>3027</v>
      </c>
      <c r="H3410" s="7" t="s">
        <v>3152</v>
      </c>
      <c r="I3410" s="7" t="s">
        <v>3157</v>
      </c>
      <c r="K3410" s="52" t="str">
        <f t="shared" si="593"/>
        <v/>
      </c>
      <c r="L3410" s="81" t="str">
        <f t="shared" si="594"/>
        <v/>
      </c>
      <c r="M3410" s="53" t="str">
        <f>IF(K3410="","",COUNTIF($K$7:K3410,"ﾘｽﾄ１"))</f>
        <v/>
      </c>
      <c r="N3410" s="53" t="str">
        <f t="shared" si="595"/>
        <v/>
      </c>
      <c r="O3410" s="54" t="str">
        <f t="shared" si="596"/>
        <v/>
      </c>
      <c r="P3410" s="53" t="str">
        <f t="shared" si="587"/>
        <v/>
      </c>
      <c r="Q3410" s="52" t="str">
        <f t="shared" si="588"/>
        <v/>
      </c>
      <c r="R3410" s="55" t="str">
        <f t="shared" si="589"/>
        <v/>
      </c>
      <c r="S3410" s="52" t="str">
        <f t="shared" si="597"/>
        <v/>
      </c>
      <c r="T3410" s="81" t="str">
        <f t="shared" si="590"/>
        <v/>
      </c>
      <c r="U3410" s="53" t="str">
        <f>IF(S3410="","",COUNTIF($S$7:S3410,"該当２"))</f>
        <v/>
      </c>
      <c r="V3410" s="56" t="str">
        <f t="shared" si="591"/>
        <v/>
      </c>
      <c r="W3410" s="81" t="str">
        <f t="shared" si="592"/>
        <v/>
      </c>
      <c r="X3410" s="53" t="str">
        <f>IF(V3410="","",COUNTIF($V$7:V3410,"該当３"))</f>
        <v/>
      </c>
    </row>
    <row r="3411" spans="1:24">
      <c r="A3411" s="4">
        <v>2022014007</v>
      </c>
      <c r="B3411" s="237">
        <v>20</v>
      </c>
      <c r="C3411" s="238">
        <v>220</v>
      </c>
      <c r="D3411" s="239">
        <v>14</v>
      </c>
      <c r="E3411" s="238">
        <v>7</v>
      </c>
      <c r="F3411" s="7" t="s">
        <v>511</v>
      </c>
      <c r="G3411" s="7" t="s">
        <v>3027</v>
      </c>
      <c r="H3411" s="7" t="s">
        <v>3152</v>
      </c>
      <c r="I3411" s="7" t="s">
        <v>3158</v>
      </c>
      <c r="K3411" s="52" t="str">
        <f t="shared" si="593"/>
        <v/>
      </c>
      <c r="L3411" s="81" t="str">
        <f t="shared" si="594"/>
        <v/>
      </c>
      <c r="M3411" s="53" t="str">
        <f>IF(K3411="","",COUNTIF($K$7:K3411,"ﾘｽﾄ１"))</f>
        <v/>
      </c>
      <c r="N3411" s="53" t="str">
        <f t="shared" si="595"/>
        <v/>
      </c>
      <c r="O3411" s="54" t="str">
        <f t="shared" si="596"/>
        <v/>
      </c>
      <c r="P3411" s="53" t="str">
        <f t="shared" si="587"/>
        <v/>
      </c>
      <c r="Q3411" s="52" t="str">
        <f t="shared" si="588"/>
        <v/>
      </c>
      <c r="R3411" s="55" t="str">
        <f t="shared" si="589"/>
        <v/>
      </c>
      <c r="S3411" s="52" t="str">
        <f t="shared" si="597"/>
        <v/>
      </c>
      <c r="T3411" s="81" t="str">
        <f t="shared" si="590"/>
        <v/>
      </c>
      <c r="U3411" s="53" t="str">
        <f>IF(S3411="","",COUNTIF($S$7:S3411,"該当２"))</f>
        <v/>
      </c>
      <c r="V3411" s="56" t="str">
        <f t="shared" si="591"/>
        <v/>
      </c>
      <c r="W3411" s="81" t="str">
        <f t="shared" si="592"/>
        <v/>
      </c>
      <c r="X3411" s="53" t="str">
        <f>IF(V3411="","",COUNTIF($V$7:V3411,"該当３"))</f>
        <v/>
      </c>
    </row>
    <row r="3412" spans="1:24">
      <c r="A3412" s="4">
        <v>2022014008</v>
      </c>
      <c r="B3412" s="237">
        <v>20</v>
      </c>
      <c r="C3412" s="238">
        <v>220</v>
      </c>
      <c r="D3412" s="239">
        <v>14</v>
      </c>
      <c r="E3412" s="238">
        <v>8</v>
      </c>
      <c r="F3412" s="7" t="s">
        <v>511</v>
      </c>
      <c r="G3412" s="7" t="s">
        <v>3027</v>
      </c>
      <c r="H3412" s="7" t="s">
        <v>3152</v>
      </c>
      <c r="I3412" s="7" t="s">
        <v>3159</v>
      </c>
      <c r="K3412" s="52" t="str">
        <f t="shared" si="593"/>
        <v/>
      </c>
      <c r="L3412" s="81" t="str">
        <f t="shared" si="594"/>
        <v/>
      </c>
      <c r="M3412" s="53" t="str">
        <f>IF(K3412="","",COUNTIF($K$7:K3412,"ﾘｽﾄ１"))</f>
        <v/>
      </c>
      <c r="N3412" s="53" t="str">
        <f t="shared" si="595"/>
        <v/>
      </c>
      <c r="O3412" s="54" t="str">
        <f t="shared" si="596"/>
        <v/>
      </c>
      <c r="P3412" s="53" t="str">
        <f t="shared" si="587"/>
        <v/>
      </c>
      <c r="Q3412" s="52" t="str">
        <f t="shared" si="588"/>
        <v/>
      </c>
      <c r="R3412" s="55" t="str">
        <f t="shared" si="589"/>
        <v/>
      </c>
      <c r="S3412" s="52" t="str">
        <f t="shared" si="597"/>
        <v/>
      </c>
      <c r="T3412" s="81" t="str">
        <f t="shared" si="590"/>
        <v/>
      </c>
      <c r="U3412" s="53" t="str">
        <f>IF(S3412="","",COUNTIF($S$7:S3412,"該当２"))</f>
        <v/>
      </c>
      <c r="V3412" s="56" t="str">
        <f t="shared" si="591"/>
        <v/>
      </c>
      <c r="W3412" s="81" t="str">
        <f t="shared" si="592"/>
        <v/>
      </c>
      <c r="X3412" s="53" t="str">
        <f>IF(V3412="","",COUNTIF($V$7:V3412,"該当３"))</f>
        <v/>
      </c>
    </row>
    <row r="3413" spans="1:24">
      <c r="A3413" s="4">
        <v>2022014009</v>
      </c>
      <c r="B3413" s="237">
        <v>20</v>
      </c>
      <c r="C3413" s="238">
        <v>220</v>
      </c>
      <c r="D3413" s="239">
        <v>14</v>
      </c>
      <c r="E3413" s="238">
        <v>9</v>
      </c>
      <c r="F3413" s="7" t="s">
        <v>511</v>
      </c>
      <c r="G3413" s="7" t="s">
        <v>3027</v>
      </c>
      <c r="H3413" s="7" t="s">
        <v>3152</v>
      </c>
      <c r="I3413" s="7" t="s">
        <v>594</v>
      </c>
      <c r="K3413" s="52" t="str">
        <f t="shared" si="593"/>
        <v/>
      </c>
      <c r="L3413" s="81" t="str">
        <f t="shared" si="594"/>
        <v/>
      </c>
      <c r="M3413" s="53" t="str">
        <f>IF(K3413="","",COUNTIF($K$7:K3413,"ﾘｽﾄ１"))</f>
        <v/>
      </c>
      <c r="N3413" s="53" t="str">
        <f t="shared" si="595"/>
        <v/>
      </c>
      <c r="O3413" s="54" t="str">
        <f t="shared" si="596"/>
        <v/>
      </c>
      <c r="P3413" s="53" t="str">
        <f t="shared" si="587"/>
        <v/>
      </c>
      <c r="Q3413" s="52" t="str">
        <f t="shared" si="588"/>
        <v/>
      </c>
      <c r="R3413" s="55" t="str">
        <f t="shared" si="589"/>
        <v/>
      </c>
      <c r="S3413" s="52" t="str">
        <f t="shared" si="597"/>
        <v/>
      </c>
      <c r="T3413" s="81" t="str">
        <f t="shared" si="590"/>
        <v/>
      </c>
      <c r="U3413" s="53" t="str">
        <f>IF(S3413="","",COUNTIF($S$7:S3413,"該当２"))</f>
        <v/>
      </c>
      <c r="V3413" s="56" t="str">
        <f t="shared" si="591"/>
        <v/>
      </c>
      <c r="W3413" s="81" t="str">
        <f t="shared" si="592"/>
        <v/>
      </c>
      <c r="X3413" s="53" t="str">
        <f>IF(V3413="","",COUNTIF($V$7:V3413,"該当３"))</f>
        <v/>
      </c>
    </row>
    <row r="3414" spans="1:24">
      <c r="A3414" s="4">
        <v>2022014010</v>
      </c>
      <c r="B3414" s="237">
        <v>20</v>
      </c>
      <c r="C3414" s="238">
        <v>220</v>
      </c>
      <c r="D3414" s="239">
        <v>14</v>
      </c>
      <c r="E3414" s="238">
        <v>10</v>
      </c>
      <c r="F3414" s="7" t="s">
        <v>511</v>
      </c>
      <c r="G3414" s="7" t="s">
        <v>3027</v>
      </c>
      <c r="H3414" s="7" t="s">
        <v>3152</v>
      </c>
      <c r="I3414" s="7" t="s">
        <v>10</v>
      </c>
      <c r="K3414" s="52" t="str">
        <f t="shared" si="593"/>
        <v/>
      </c>
      <c r="L3414" s="81" t="str">
        <f t="shared" si="594"/>
        <v/>
      </c>
      <c r="M3414" s="53" t="str">
        <f>IF(K3414="","",COUNTIF($K$7:K3414,"ﾘｽﾄ１"))</f>
        <v/>
      </c>
      <c r="N3414" s="53" t="str">
        <f t="shared" si="595"/>
        <v/>
      </c>
      <c r="O3414" s="54" t="str">
        <f t="shared" si="596"/>
        <v/>
      </c>
      <c r="P3414" s="53" t="str">
        <f t="shared" si="587"/>
        <v/>
      </c>
      <c r="Q3414" s="52" t="str">
        <f t="shared" si="588"/>
        <v/>
      </c>
      <c r="R3414" s="55" t="str">
        <f t="shared" si="589"/>
        <v/>
      </c>
      <c r="S3414" s="52" t="str">
        <f t="shared" si="597"/>
        <v/>
      </c>
      <c r="T3414" s="81" t="str">
        <f t="shared" si="590"/>
        <v/>
      </c>
      <c r="U3414" s="53" t="str">
        <f>IF(S3414="","",COUNTIF($S$7:S3414,"該当２"))</f>
        <v/>
      </c>
      <c r="V3414" s="56" t="str">
        <f t="shared" si="591"/>
        <v/>
      </c>
      <c r="W3414" s="81" t="str">
        <f t="shared" si="592"/>
        <v/>
      </c>
      <c r="X3414" s="53" t="str">
        <f>IF(V3414="","",COUNTIF($V$7:V3414,"該当３"))</f>
        <v/>
      </c>
    </row>
    <row r="3415" spans="1:24">
      <c r="A3415" s="4">
        <v>2022015000</v>
      </c>
      <c r="B3415" s="237">
        <v>20</v>
      </c>
      <c r="C3415" s="238">
        <v>220</v>
      </c>
      <c r="D3415" s="239">
        <v>15</v>
      </c>
      <c r="E3415" s="238">
        <v>0</v>
      </c>
      <c r="F3415" s="7" t="s">
        <v>511</v>
      </c>
      <c r="G3415" s="7" t="s">
        <v>3027</v>
      </c>
      <c r="H3415" s="7" t="s">
        <v>3160</v>
      </c>
      <c r="K3415" s="52" t="str">
        <f t="shared" si="593"/>
        <v/>
      </c>
      <c r="L3415" s="81" t="str">
        <f t="shared" si="594"/>
        <v/>
      </c>
      <c r="M3415" s="53" t="str">
        <f>IF(K3415="","",COUNTIF($K$7:K3415,"ﾘｽﾄ１"))</f>
        <v/>
      </c>
      <c r="N3415" s="53" t="str">
        <f t="shared" si="595"/>
        <v/>
      </c>
      <c r="O3415" s="54" t="str">
        <f t="shared" si="596"/>
        <v/>
      </c>
      <c r="P3415" s="53" t="str">
        <f t="shared" si="587"/>
        <v/>
      </c>
      <c r="Q3415" s="52" t="str">
        <f t="shared" si="588"/>
        <v/>
      </c>
      <c r="R3415" s="55" t="str">
        <f t="shared" si="589"/>
        <v/>
      </c>
      <c r="S3415" s="52" t="str">
        <f t="shared" si="597"/>
        <v/>
      </c>
      <c r="T3415" s="81" t="str">
        <f t="shared" si="590"/>
        <v/>
      </c>
      <c r="U3415" s="53" t="str">
        <f>IF(S3415="","",COUNTIF($S$7:S3415,"該当２"))</f>
        <v/>
      </c>
      <c r="V3415" s="56" t="str">
        <f t="shared" si="591"/>
        <v/>
      </c>
      <c r="W3415" s="81" t="str">
        <f t="shared" si="592"/>
        <v/>
      </c>
      <c r="X3415" s="53" t="str">
        <f>IF(V3415="","",COUNTIF($V$7:V3415,"該当３"))</f>
        <v/>
      </c>
    </row>
    <row r="3416" spans="1:24">
      <c r="A3416" s="4">
        <v>2022015001</v>
      </c>
      <c r="B3416" s="237">
        <v>20</v>
      </c>
      <c r="C3416" s="238">
        <v>220</v>
      </c>
      <c r="D3416" s="239">
        <v>15</v>
      </c>
      <c r="E3416" s="238">
        <v>1</v>
      </c>
      <c r="F3416" s="7" t="s">
        <v>511</v>
      </c>
      <c r="G3416" s="7" t="s">
        <v>3027</v>
      </c>
      <c r="H3416" s="7" t="s">
        <v>3160</v>
      </c>
      <c r="I3416" s="7" t="s">
        <v>3161</v>
      </c>
      <c r="K3416" s="52" t="str">
        <f t="shared" si="593"/>
        <v/>
      </c>
      <c r="L3416" s="81" t="str">
        <f t="shared" si="594"/>
        <v/>
      </c>
      <c r="M3416" s="53" t="str">
        <f>IF(K3416="","",COUNTIF($K$7:K3416,"ﾘｽﾄ１"))</f>
        <v/>
      </c>
      <c r="N3416" s="53" t="str">
        <f t="shared" si="595"/>
        <v/>
      </c>
      <c r="O3416" s="54" t="str">
        <f t="shared" si="596"/>
        <v/>
      </c>
      <c r="P3416" s="53" t="str">
        <f t="shared" si="587"/>
        <v/>
      </c>
      <c r="Q3416" s="52" t="str">
        <f t="shared" si="588"/>
        <v/>
      </c>
      <c r="R3416" s="55" t="str">
        <f t="shared" si="589"/>
        <v/>
      </c>
      <c r="S3416" s="52" t="str">
        <f t="shared" si="597"/>
        <v/>
      </c>
      <c r="T3416" s="81" t="str">
        <f t="shared" si="590"/>
        <v/>
      </c>
      <c r="U3416" s="53" t="str">
        <f>IF(S3416="","",COUNTIF($S$7:S3416,"該当２"))</f>
        <v/>
      </c>
      <c r="V3416" s="56" t="str">
        <f t="shared" si="591"/>
        <v/>
      </c>
      <c r="W3416" s="81" t="str">
        <f t="shared" si="592"/>
        <v/>
      </c>
      <c r="X3416" s="53" t="str">
        <f>IF(V3416="","",COUNTIF($V$7:V3416,"該当３"))</f>
        <v/>
      </c>
    </row>
    <row r="3417" spans="1:24">
      <c r="A3417" s="4">
        <v>2022015002</v>
      </c>
      <c r="B3417" s="237">
        <v>20</v>
      </c>
      <c r="C3417" s="238">
        <v>220</v>
      </c>
      <c r="D3417" s="239">
        <v>15</v>
      </c>
      <c r="E3417" s="238">
        <v>2</v>
      </c>
      <c r="F3417" s="7" t="s">
        <v>511</v>
      </c>
      <c r="G3417" s="7" t="s">
        <v>3027</v>
      </c>
      <c r="H3417" s="7" t="s">
        <v>3160</v>
      </c>
      <c r="I3417" s="7" t="s">
        <v>3162</v>
      </c>
      <c r="K3417" s="52" t="str">
        <f t="shared" si="593"/>
        <v/>
      </c>
      <c r="L3417" s="81" t="str">
        <f t="shared" si="594"/>
        <v/>
      </c>
      <c r="M3417" s="53" t="str">
        <f>IF(K3417="","",COUNTIF($K$7:K3417,"ﾘｽﾄ１"))</f>
        <v/>
      </c>
      <c r="N3417" s="53" t="str">
        <f t="shared" si="595"/>
        <v/>
      </c>
      <c r="O3417" s="54" t="str">
        <f t="shared" si="596"/>
        <v/>
      </c>
      <c r="P3417" s="53" t="str">
        <f t="shared" si="587"/>
        <v/>
      </c>
      <c r="Q3417" s="52" t="str">
        <f t="shared" si="588"/>
        <v/>
      </c>
      <c r="R3417" s="55" t="str">
        <f t="shared" si="589"/>
        <v/>
      </c>
      <c r="S3417" s="52" t="str">
        <f t="shared" si="597"/>
        <v/>
      </c>
      <c r="T3417" s="81" t="str">
        <f t="shared" si="590"/>
        <v/>
      </c>
      <c r="U3417" s="53" t="str">
        <f>IF(S3417="","",COUNTIF($S$7:S3417,"該当２"))</f>
        <v/>
      </c>
      <c r="V3417" s="56" t="str">
        <f t="shared" si="591"/>
        <v/>
      </c>
      <c r="W3417" s="81" t="str">
        <f t="shared" si="592"/>
        <v/>
      </c>
      <c r="X3417" s="53" t="str">
        <f>IF(V3417="","",COUNTIF($V$7:V3417,"該当３"))</f>
        <v/>
      </c>
    </row>
    <row r="3418" spans="1:24">
      <c r="A3418" s="4">
        <v>2022015003</v>
      </c>
      <c r="B3418" s="237">
        <v>20</v>
      </c>
      <c r="C3418" s="238">
        <v>220</v>
      </c>
      <c r="D3418" s="239">
        <v>15</v>
      </c>
      <c r="E3418" s="238">
        <v>3</v>
      </c>
      <c r="F3418" s="7" t="s">
        <v>511</v>
      </c>
      <c r="G3418" s="7" t="s">
        <v>3027</v>
      </c>
      <c r="H3418" s="7" t="s">
        <v>3160</v>
      </c>
      <c r="I3418" s="7" t="s">
        <v>1804</v>
      </c>
      <c r="K3418" s="52" t="str">
        <f t="shared" si="593"/>
        <v/>
      </c>
      <c r="L3418" s="81" t="str">
        <f t="shared" si="594"/>
        <v/>
      </c>
      <c r="M3418" s="53" t="str">
        <f>IF(K3418="","",COUNTIF($K$7:K3418,"ﾘｽﾄ１"))</f>
        <v/>
      </c>
      <c r="N3418" s="53" t="str">
        <f t="shared" si="595"/>
        <v/>
      </c>
      <c r="O3418" s="54" t="str">
        <f t="shared" si="596"/>
        <v/>
      </c>
      <c r="P3418" s="53" t="str">
        <f t="shared" si="587"/>
        <v/>
      </c>
      <c r="Q3418" s="52" t="str">
        <f t="shared" si="588"/>
        <v/>
      </c>
      <c r="R3418" s="55" t="str">
        <f t="shared" si="589"/>
        <v/>
      </c>
      <c r="S3418" s="52" t="str">
        <f t="shared" si="597"/>
        <v/>
      </c>
      <c r="T3418" s="81" t="str">
        <f t="shared" si="590"/>
        <v/>
      </c>
      <c r="U3418" s="53" t="str">
        <f>IF(S3418="","",COUNTIF($S$7:S3418,"該当２"))</f>
        <v/>
      </c>
      <c r="V3418" s="56" t="str">
        <f t="shared" si="591"/>
        <v/>
      </c>
      <c r="W3418" s="81" t="str">
        <f t="shared" si="592"/>
        <v/>
      </c>
      <c r="X3418" s="53" t="str">
        <f>IF(V3418="","",COUNTIF($V$7:V3418,"該当３"))</f>
        <v/>
      </c>
    </row>
    <row r="3419" spans="1:24">
      <c r="A3419" s="4">
        <v>2022015004</v>
      </c>
      <c r="B3419" s="237">
        <v>20</v>
      </c>
      <c r="C3419" s="238">
        <v>220</v>
      </c>
      <c r="D3419" s="239">
        <v>15</v>
      </c>
      <c r="E3419" s="238">
        <v>4</v>
      </c>
      <c r="F3419" s="7" t="s">
        <v>511</v>
      </c>
      <c r="G3419" s="7" t="s">
        <v>3027</v>
      </c>
      <c r="H3419" s="7" t="s">
        <v>3160</v>
      </c>
      <c r="I3419" s="7" t="s">
        <v>776</v>
      </c>
      <c r="K3419" s="52" t="str">
        <f t="shared" si="593"/>
        <v/>
      </c>
      <c r="L3419" s="81" t="str">
        <f t="shared" si="594"/>
        <v/>
      </c>
      <c r="M3419" s="53" t="str">
        <f>IF(K3419="","",COUNTIF($K$7:K3419,"ﾘｽﾄ１"))</f>
        <v/>
      </c>
      <c r="N3419" s="53" t="str">
        <f t="shared" si="595"/>
        <v/>
      </c>
      <c r="O3419" s="54" t="str">
        <f t="shared" si="596"/>
        <v/>
      </c>
      <c r="P3419" s="53" t="str">
        <f t="shared" si="587"/>
        <v/>
      </c>
      <c r="Q3419" s="52" t="str">
        <f t="shared" si="588"/>
        <v/>
      </c>
      <c r="R3419" s="55" t="str">
        <f t="shared" si="589"/>
        <v/>
      </c>
      <c r="S3419" s="52" t="str">
        <f t="shared" si="597"/>
        <v/>
      </c>
      <c r="T3419" s="81" t="str">
        <f t="shared" si="590"/>
        <v/>
      </c>
      <c r="U3419" s="53" t="str">
        <f>IF(S3419="","",COUNTIF($S$7:S3419,"該当２"))</f>
        <v/>
      </c>
      <c r="V3419" s="56" t="str">
        <f t="shared" si="591"/>
        <v/>
      </c>
      <c r="W3419" s="81" t="str">
        <f t="shared" si="592"/>
        <v/>
      </c>
      <c r="X3419" s="53" t="str">
        <f>IF(V3419="","",COUNTIF($V$7:V3419,"該当３"))</f>
        <v/>
      </c>
    </row>
    <row r="3420" spans="1:24">
      <c r="A3420" s="4">
        <v>2022015005</v>
      </c>
      <c r="B3420" s="237">
        <v>20</v>
      </c>
      <c r="C3420" s="238">
        <v>220</v>
      </c>
      <c r="D3420" s="239">
        <v>15</v>
      </c>
      <c r="E3420" s="238">
        <v>5</v>
      </c>
      <c r="F3420" s="7" t="s">
        <v>511</v>
      </c>
      <c r="G3420" s="7" t="s">
        <v>3027</v>
      </c>
      <c r="H3420" s="7" t="s">
        <v>3160</v>
      </c>
      <c r="I3420" s="7" t="s">
        <v>3163</v>
      </c>
      <c r="K3420" s="52" t="str">
        <f t="shared" si="593"/>
        <v/>
      </c>
      <c r="L3420" s="81" t="str">
        <f t="shared" si="594"/>
        <v/>
      </c>
      <c r="M3420" s="53" t="str">
        <f>IF(K3420="","",COUNTIF($K$7:K3420,"ﾘｽﾄ１"))</f>
        <v/>
      </c>
      <c r="N3420" s="53" t="str">
        <f t="shared" si="595"/>
        <v/>
      </c>
      <c r="O3420" s="54" t="str">
        <f t="shared" si="596"/>
        <v/>
      </c>
      <c r="P3420" s="53" t="str">
        <f t="shared" si="587"/>
        <v/>
      </c>
      <c r="Q3420" s="52" t="str">
        <f t="shared" si="588"/>
        <v/>
      </c>
      <c r="R3420" s="55" t="str">
        <f t="shared" si="589"/>
        <v/>
      </c>
      <c r="S3420" s="52" t="str">
        <f t="shared" si="597"/>
        <v/>
      </c>
      <c r="T3420" s="81" t="str">
        <f t="shared" si="590"/>
        <v/>
      </c>
      <c r="U3420" s="53" t="str">
        <f>IF(S3420="","",COUNTIF($S$7:S3420,"該当２"))</f>
        <v/>
      </c>
      <c r="V3420" s="56" t="str">
        <f t="shared" si="591"/>
        <v/>
      </c>
      <c r="W3420" s="81" t="str">
        <f t="shared" si="592"/>
        <v/>
      </c>
      <c r="X3420" s="53" t="str">
        <f>IF(V3420="","",COUNTIF($V$7:V3420,"該当３"))</f>
        <v/>
      </c>
    </row>
    <row r="3421" spans="1:24">
      <c r="A3421" s="4">
        <v>2022015006</v>
      </c>
      <c r="B3421" s="237">
        <v>20</v>
      </c>
      <c r="C3421" s="238">
        <v>220</v>
      </c>
      <c r="D3421" s="239">
        <v>15</v>
      </c>
      <c r="E3421" s="238">
        <v>6</v>
      </c>
      <c r="F3421" s="7" t="s">
        <v>511</v>
      </c>
      <c r="G3421" s="7" t="s">
        <v>3027</v>
      </c>
      <c r="H3421" s="7" t="s">
        <v>3160</v>
      </c>
      <c r="I3421" s="7" t="s">
        <v>3164</v>
      </c>
      <c r="K3421" s="52" t="str">
        <f t="shared" si="593"/>
        <v/>
      </c>
      <c r="L3421" s="81" t="str">
        <f t="shared" si="594"/>
        <v/>
      </c>
      <c r="M3421" s="53" t="str">
        <f>IF(K3421="","",COUNTIF($K$7:K3421,"ﾘｽﾄ１"))</f>
        <v/>
      </c>
      <c r="N3421" s="53" t="str">
        <f t="shared" si="595"/>
        <v/>
      </c>
      <c r="O3421" s="54" t="str">
        <f t="shared" si="596"/>
        <v/>
      </c>
      <c r="P3421" s="53" t="str">
        <f t="shared" si="587"/>
        <v/>
      </c>
      <c r="Q3421" s="52" t="str">
        <f t="shared" si="588"/>
        <v/>
      </c>
      <c r="R3421" s="55" t="str">
        <f t="shared" si="589"/>
        <v/>
      </c>
      <c r="S3421" s="52" t="str">
        <f t="shared" si="597"/>
        <v/>
      </c>
      <c r="T3421" s="81" t="str">
        <f t="shared" si="590"/>
        <v/>
      </c>
      <c r="U3421" s="53" t="str">
        <f>IF(S3421="","",COUNTIF($S$7:S3421,"該当２"))</f>
        <v/>
      </c>
      <c r="V3421" s="56" t="str">
        <f t="shared" si="591"/>
        <v/>
      </c>
      <c r="W3421" s="81" t="str">
        <f t="shared" si="592"/>
        <v/>
      </c>
      <c r="X3421" s="53" t="str">
        <f>IF(V3421="","",COUNTIF($V$7:V3421,"該当３"))</f>
        <v/>
      </c>
    </row>
    <row r="3422" spans="1:24">
      <c r="A3422" s="4">
        <v>2022015007</v>
      </c>
      <c r="B3422" s="237">
        <v>20</v>
      </c>
      <c r="C3422" s="238">
        <v>220</v>
      </c>
      <c r="D3422" s="239">
        <v>15</v>
      </c>
      <c r="E3422" s="238">
        <v>7</v>
      </c>
      <c r="F3422" s="7" t="s">
        <v>511</v>
      </c>
      <c r="G3422" s="7" t="s">
        <v>3027</v>
      </c>
      <c r="H3422" s="7" t="s">
        <v>3160</v>
      </c>
      <c r="I3422" s="7" t="s">
        <v>326</v>
      </c>
      <c r="K3422" s="52" t="str">
        <f t="shared" si="593"/>
        <v/>
      </c>
      <c r="L3422" s="81" t="str">
        <f t="shared" si="594"/>
        <v/>
      </c>
      <c r="M3422" s="53" t="str">
        <f>IF(K3422="","",COUNTIF($K$7:K3422,"ﾘｽﾄ１"))</f>
        <v/>
      </c>
      <c r="N3422" s="53" t="str">
        <f t="shared" si="595"/>
        <v/>
      </c>
      <c r="O3422" s="54" t="str">
        <f t="shared" si="596"/>
        <v/>
      </c>
      <c r="P3422" s="53" t="str">
        <f t="shared" si="587"/>
        <v/>
      </c>
      <c r="Q3422" s="52" t="str">
        <f t="shared" si="588"/>
        <v/>
      </c>
      <c r="R3422" s="55" t="str">
        <f t="shared" si="589"/>
        <v/>
      </c>
      <c r="S3422" s="52" t="str">
        <f t="shared" si="597"/>
        <v/>
      </c>
      <c r="T3422" s="81" t="str">
        <f t="shared" si="590"/>
        <v/>
      </c>
      <c r="U3422" s="53" t="str">
        <f>IF(S3422="","",COUNTIF($S$7:S3422,"該当２"))</f>
        <v/>
      </c>
      <c r="V3422" s="56" t="str">
        <f t="shared" si="591"/>
        <v/>
      </c>
      <c r="W3422" s="81" t="str">
        <f t="shared" si="592"/>
        <v/>
      </c>
      <c r="X3422" s="53" t="str">
        <f>IF(V3422="","",COUNTIF($V$7:V3422,"該当３"))</f>
        <v/>
      </c>
    </row>
    <row r="3423" spans="1:24">
      <c r="A3423" s="4">
        <v>2022015008</v>
      </c>
      <c r="B3423" s="237">
        <v>20</v>
      </c>
      <c r="C3423" s="238">
        <v>220</v>
      </c>
      <c r="D3423" s="239">
        <v>15</v>
      </c>
      <c r="E3423" s="238">
        <v>8</v>
      </c>
      <c r="F3423" s="7" t="s">
        <v>511</v>
      </c>
      <c r="G3423" s="7" t="s">
        <v>3027</v>
      </c>
      <c r="H3423" s="7" t="s">
        <v>3160</v>
      </c>
      <c r="I3423" s="7" t="s">
        <v>3165</v>
      </c>
      <c r="K3423" s="52" t="str">
        <f t="shared" si="593"/>
        <v/>
      </c>
      <c r="L3423" s="81" t="str">
        <f t="shared" si="594"/>
        <v/>
      </c>
      <c r="M3423" s="53" t="str">
        <f>IF(K3423="","",COUNTIF($K$7:K3423,"ﾘｽﾄ１"))</f>
        <v/>
      </c>
      <c r="N3423" s="53" t="str">
        <f t="shared" si="595"/>
        <v/>
      </c>
      <c r="O3423" s="54" t="str">
        <f t="shared" si="596"/>
        <v/>
      </c>
      <c r="P3423" s="53" t="str">
        <f t="shared" si="587"/>
        <v/>
      </c>
      <c r="Q3423" s="52" t="str">
        <f t="shared" si="588"/>
        <v/>
      </c>
      <c r="R3423" s="55" t="str">
        <f t="shared" si="589"/>
        <v/>
      </c>
      <c r="S3423" s="52" t="str">
        <f t="shared" si="597"/>
        <v/>
      </c>
      <c r="T3423" s="81" t="str">
        <f t="shared" si="590"/>
        <v/>
      </c>
      <c r="U3423" s="53" t="str">
        <f>IF(S3423="","",COUNTIF($S$7:S3423,"該当２"))</f>
        <v/>
      </c>
      <c r="V3423" s="56" t="str">
        <f t="shared" si="591"/>
        <v/>
      </c>
      <c r="W3423" s="81" t="str">
        <f t="shared" si="592"/>
        <v/>
      </c>
      <c r="X3423" s="53" t="str">
        <f>IF(V3423="","",COUNTIF($V$7:V3423,"該当３"))</f>
        <v/>
      </c>
    </row>
    <row r="3424" spans="1:24">
      <c r="A3424" s="4">
        <v>2022015009</v>
      </c>
      <c r="B3424" s="237">
        <v>20</v>
      </c>
      <c r="C3424" s="238">
        <v>220</v>
      </c>
      <c r="D3424" s="239">
        <v>15</v>
      </c>
      <c r="E3424" s="238">
        <v>9</v>
      </c>
      <c r="F3424" s="7" t="s">
        <v>511</v>
      </c>
      <c r="G3424" s="7" t="s">
        <v>3027</v>
      </c>
      <c r="H3424" s="7" t="s">
        <v>3160</v>
      </c>
      <c r="I3424" s="7" t="s">
        <v>3166</v>
      </c>
      <c r="K3424" s="52" t="str">
        <f t="shared" si="593"/>
        <v/>
      </c>
      <c r="L3424" s="81" t="str">
        <f t="shared" si="594"/>
        <v/>
      </c>
      <c r="M3424" s="53" t="str">
        <f>IF(K3424="","",COUNTIF($K$7:K3424,"ﾘｽﾄ１"))</f>
        <v/>
      </c>
      <c r="N3424" s="53" t="str">
        <f t="shared" si="595"/>
        <v/>
      </c>
      <c r="O3424" s="54" t="str">
        <f t="shared" si="596"/>
        <v/>
      </c>
      <c r="P3424" s="53" t="str">
        <f t="shared" si="587"/>
        <v/>
      </c>
      <c r="Q3424" s="52" t="str">
        <f t="shared" si="588"/>
        <v/>
      </c>
      <c r="R3424" s="55" t="str">
        <f t="shared" si="589"/>
        <v/>
      </c>
      <c r="S3424" s="52" t="str">
        <f t="shared" si="597"/>
        <v/>
      </c>
      <c r="T3424" s="81" t="str">
        <f t="shared" si="590"/>
        <v/>
      </c>
      <c r="U3424" s="53" t="str">
        <f>IF(S3424="","",COUNTIF($S$7:S3424,"該当２"))</f>
        <v/>
      </c>
      <c r="V3424" s="56" t="str">
        <f t="shared" si="591"/>
        <v/>
      </c>
      <c r="W3424" s="81" t="str">
        <f t="shared" si="592"/>
        <v/>
      </c>
      <c r="X3424" s="53" t="str">
        <f>IF(V3424="","",COUNTIF($V$7:V3424,"該当３"))</f>
        <v/>
      </c>
    </row>
    <row r="3425" spans="1:24">
      <c r="A3425" s="4">
        <v>2022015010</v>
      </c>
      <c r="B3425" s="237">
        <v>20</v>
      </c>
      <c r="C3425" s="238">
        <v>220</v>
      </c>
      <c r="D3425" s="239">
        <v>15</v>
      </c>
      <c r="E3425" s="238">
        <v>10</v>
      </c>
      <c r="F3425" s="7" t="s">
        <v>511</v>
      </c>
      <c r="G3425" s="7" t="s">
        <v>3027</v>
      </c>
      <c r="H3425" s="7" t="s">
        <v>3160</v>
      </c>
      <c r="I3425" s="7" t="s">
        <v>3167</v>
      </c>
      <c r="K3425" s="52" t="str">
        <f t="shared" si="593"/>
        <v/>
      </c>
      <c r="L3425" s="81" t="str">
        <f t="shared" si="594"/>
        <v/>
      </c>
      <c r="M3425" s="53" t="str">
        <f>IF(K3425="","",COUNTIF($K$7:K3425,"ﾘｽﾄ１"))</f>
        <v/>
      </c>
      <c r="N3425" s="53" t="str">
        <f t="shared" si="595"/>
        <v/>
      </c>
      <c r="O3425" s="54" t="str">
        <f t="shared" si="596"/>
        <v/>
      </c>
      <c r="P3425" s="53" t="str">
        <f t="shared" si="587"/>
        <v/>
      </c>
      <c r="Q3425" s="52" t="str">
        <f t="shared" si="588"/>
        <v/>
      </c>
      <c r="R3425" s="55" t="str">
        <f t="shared" si="589"/>
        <v/>
      </c>
      <c r="S3425" s="52" t="str">
        <f t="shared" si="597"/>
        <v/>
      </c>
      <c r="T3425" s="81" t="str">
        <f t="shared" si="590"/>
        <v/>
      </c>
      <c r="U3425" s="53" t="str">
        <f>IF(S3425="","",COUNTIF($S$7:S3425,"該当２"))</f>
        <v/>
      </c>
      <c r="V3425" s="56" t="str">
        <f t="shared" si="591"/>
        <v/>
      </c>
      <c r="W3425" s="81" t="str">
        <f t="shared" si="592"/>
        <v/>
      </c>
      <c r="X3425" s="53" t="str">
        <f>IF(V3425="","",COUNTIF($V$7:V3425,"該当３"))</f>
        <v/>
      </c>
    </row>
    <row r="3426" spans="1:24">
      <c r="A3426" s="4">
        <v>2022015011</v>
      </c>
      <c r="B3426" s="237">
        <v>20</v>
      </c>
      <c r="C3426" s="238">
        <v>220</v>
      </c>
      <c r="D3426" s="239">
        <v>15</v>
      </c>
      <c r="E3426" s="238">
        <v>11</v>
      </c>
      <c r="F3426" s="7" t="s">
        <v>511</v>
      </c>
      <c r="G3426" s="7" t="s">
        <v>3027</v>
      </c>
      <c r="H3426" s="7" t="s">
        <v>3160</v>
      </c>
      <c r="I3426" s="7" t="s">
        <v>3168</v>
      </c>
      <c r="K3426" s="52" t="str">
        <f t="shared" si="593"/>
        <v/>
      </c>
      <c r="L3426" s="81" t="str">
        <f t="shared" si="594"/>
        <v/>
      </c>
      <c r="M3426" s="53" t="str">
        <f>IF(K3426="","",COUNTIF($K$7:K3426,"ﾘｽﾄ１"))</f>
        <v/>
      </c>
      <c r="N3426" s="53" t="str">
        <f t="shared" si="595"/>
        <v/>
      </c>
      <c r="O3426" s="54" t="str">
        <f t="shared" si="596"/>
        <v/>
      </c>
      <c r="P3426" s="53" t="str">
        <f t="shared" si="587"/>
        <v/>
      </c>
      <c r="Q3426" s="52" t="str">
        <f t="shared" si="588"/>
        <v/>
      </c>
      <c r="R3426" s="55" t="str">
        <f t="shared" si="589"/>
        <v/>
      </c>
      <c r="S3426" s="52" t="str">
        <f t="shared" si="597"/>
        <v/>
      </c>
      <c r="T3426" s="81" t="str">
        <f t="shared" si="590"/>
        <v/>
      </c>
      <c r="U3426" s="53" t="str">
        <f>IF(S3426="","",COUNTIF($S$7:S3426,"該当２"))</f>
        <v/>
      </c>
      <c r="V3426" s="56" t="str">
        <f t="shared" si="591"/>
        <v/>
      </c>
      <c r="W3426" s="81" t="str">
        <f t="shared" si="592"/>
        <v/>
      </c>
      <c r="X3426" s="53" t="str">
        <f>IF(V3426="","",COUNTIF($V$7:V3426,"該当３"))</f>
        <v/>
      </c>
    </row>
    <row r="3427" spans="1:24">
      <c r="A3427" s="4">
        <v>2022015012</v>
      </c>
      <c r="B3427" s="237">
        <v>20</v>
      </c>
      <c r="C3427" s="238">
        <v>220</v>
      </c>
      <c r="D3427" s="239">
        <v>15</v>
      </c>
      <c r="E3427" s="238">
        <v>12</v>
      </c>
      <c r="F3427" s="7" t="s">
        <v>511</v>
      </c>
      <c r="G3427" s="7" t="s">
        <v>3027</v>
      </c>
      <c r="H3427" s="7" t="s">
        <v>3160</v>
      </c>
      <c r="I3427" s="7" t="s">
        <v>3169</v>
      </c>
      <c r="K3427" s="52" t="str">
        <f t="shared" si="593"/>
        <v/>
      </c>
      <c r="L3427" s="81" t="str">
        <f t="shared" si="594"/>
        <v/>
      </c>
      <c r="M3427" s="53" t="str">
        <f>IF(K3427="","",COUNTIF($K$7:K3427,"ﾘｽﾄ１"))</f>
        <v/>
      </c>
      <c r="N3427" s="53" t="str">
        <f t="shared" si="595"/>
        <v/>
      </c>
      <c r="O3427" s="54" t="str">
        <f t="shared" si="596"/>
        <v/>
      </c>
      <c r="P3427" s="53" t="str">
        <f t="shared" si="587"/>
        <v/>
      </c>
      <c r="Q3427" s="52" t="str">
        <f t="shared" si="588"/>
        <v/>
      </c>
      <c r="R3427" s="55" t="str">
        <f t="shared" si="589"/>
        <v/>
      </c>
      <c r="S3427" s="52" t="str">
        <f t="shared" si="597"/>
        <v/>
      </c>
      <c r="T3427" s="81" t="str">
        <f t="shared" si="590"/>
        <v/>
      </c>
      <c r="U3427" s="53" t="str">
        <f>IF(S3427="","",COUNTIF($S$7:S3427,"該当２"))</f>
        <v/>
      </c>
      <c r="V3427" s="56" t="str">
        <f t="shared" si="591"/>
        <v/>
      </c>
      <c r="W3427" s="81" t="str">
        <f t="shared" si="592"/>
        <v/>
      </c>
      <c r="X3427" s="53" t="str">
        <f>IF(V3427="","",COUNTIF($V$7:V3427,"該当３"))</f>
        <v/>
      </c>
    </row>
    <row r="3428" spans="1:24">
      <c r="A3428" s="4">
        <v>2022015013</v>
      </c>
      <c r="B3428" s="237">
        <v>20</v>
      </c>
      <c r="C3428" s="238">
        <v>220</v>
      </c>
      <c r="D3428" s="239">
        <v>15</v>
      </c>
      <c r="E3428" s="238">
        <v>13</v>
      </c>
      <c r="F3428" s="7" t="s">
        <v>511</v>
      </c>
      <c r="G3428" s="7" t="s">
        <v>3027</v>
      </c>
      <c r="H3428" s="7" t="s">
        <v>3160</v>
      </c>
      <c r="I3428" s="7" t="s">
        <v>3170</v>
      </c>
      <c r="K3428" s="52" t="str">
        <f t="shared" si="593"/>
        <v/>
      </c>
      <c r="L3428" s="81" t="str">
        <f t="shared" si="594"/>
        <v/>
      </c>
      <c r="M3428" s="53" t="str">
        <f>IF(K3428="","",COUNTIF($K$7:K3428,"ﾘｽﾄ１"))</f>
        <v/>
      </c>
      <c r="N3428" s="53" t="str">
        <f t="shared" si="595"/>
        <v/>
      </c>
      <c r="O3428" s="54" t="str">
        <f t="shared" si="596"/>
        <v/>
      </c>
      <c r="P3428" s="53" t="str">
        <f t="shared" si="587"/>
        <v/>
      </c>
      <c r="Q3428" s="52" t="str">
        <f t="shared" si="588"/>
        <v/>
      </c>
      <c r="R3428" s="55" t="str">
        <f t="shared" si="589"/>
        <v/>
      </c>
      <c r="S3428" s="52" t="str">
        <f t="shared" si="597"/>
        <v/>
      </c>
      <c r="T3428" s="81" t="str">
        <f t="shared" si="590"/>
        <v/>
      </c>
      <c r="U3428" s="53" t="str">
        <f>IF(S3428="","",COUNTIF($S$7:S3428,"該当２"))</f>
        <v/>
      </c>
      <c r="V3428" s="56" t="str">
        <f t="shared" si="591"/>
        <v/>
      </c>
      <c r="W3428" s="81" t="str">
        <f t="shared" si="592"/>
        <v/>
      </c>
      <c r="X3428" s="53" t="str">
        <f>IF(V3428="","",COUNTIF($V$7:V3428,"該当３"))</f>
        <v/>
      </c>
    </row>
    <row r="3429" spans="1:24">
      <c r="A3429" s="4">
        <v>2022015014</v>
      </c>
      <c r="B3429" s="237">
        <v>20</v>
      </c>
      <c r="C3429" s="238">
        <v>220</v>
      </c>
      <c r="D3429" s="239">
        <v>15</v>
      </c>
      <c r="E3429" s="238">
        <v>14</v>
      </c>
      <c r="F3429" s="7" t="s">
        <v>511</v>
      </c>
      <c r="G3429" s="7" t="s">
        <v>3027</v>
      </c>
      <c r="H3429" s="7" t="s">
        <v>3160</v>
      </c>
      <c r="I3429" s="7" t="s">
        <v>3171</v>
      </c>
      <c r="K3429" s="52" t="str">
        <f t="shared" si="593"/>
        <v/>
      </c>
      <c r="L3429" s="81" t="str">
        <f t="shared" si="594"/>
        <v/>
      </c>
      <c r="M3429" s="53" t="str">
        <f>IF(K3429="","",COUNTIF($K$7:K3429,"ﾘｽﾄ１"))</f>
        <v/>
      </c>
      <c r="N3429" s="53" t="str">
        <f t="shared" si="595"/>
        <v/>
      </c>
      <c r="O3429" s="54" t="str">
        <f t="shared" si="596"/>
        <v/>
      </c>
      <c r="P3429" s="53" t="str">
        <f t="shared" si="587"/>
        <v/>
      </c>
      <c r="Q3429" s="52" t="str">
        <f t="shared" si="588"/>
        <v/>
      </c>
      <c r="R3429" s="55" t="str">
        <f t="shared" si="589"/>
        <v/>
      </c>
      <c r="S3429" s="52" t="str">
        <f t="shared" si="597"/>
        <v/>
      </c>
      <c r="T3429" s="81" t="str">
        <f t="shared" si="590"/>
        <v/>
      </c>
      <c r="U3429" s="53" t="str">
        <f>IF(S3429="","",COUNTIF($S$7:S3429,"該当２"))</f>
        <v/>
      </c>
      <c r="V3429" s="56" t="str">
        <f t="shared" si="591"/>
        <v/>
      </c>
      <c r="W3429" s="81" t="str">
        <f t="shared" si="592"/>
        <v/>
      </c>
      <c r="X3429" s="53" t="str">
        <f>IF(V3429="","",COUNTIF($V$7:V3429,"該当３"))</f>
        <v/>
      </c>
    </row>
    <row r="3430" spans="1:24">
      <c r="A3430" s="4">
        <v>2022015015</v>
      </c>
      <c r="B3430" s="237">
        <v>20</v>
      </c>
      <c r="C3430" s="238">
        <v>220</v>
      </c>
      <c r="D3430" s="239">
        <v>15</v>
      </c>
      <c r="E3430" s="238">
        <v>15</v>
      </c>
      <c r="F3430" s="7" t="s">
        <v>511</v>
      </c>
      <c r="G3430" s="7" t="s">
        <v>3027</v>
      </c>
      <c r="H3430" s="7" t="s">
        <v>3160</v>
      </c>
      <c r="I3430" s="7" t="s">
        <v>3172</v>
      </c>
      <c r="K3430" s="52" t="str">
        <f t="shared" si="593"/>
        <v/>
      </c>
      <c r="L3430" s="81" t="str">
        <f t="shared" si="594"/>
        <v/>
      </c>
      <c r="M3430" s="53" t="str">
        <f>IF(K3430="","",COUNTIF($K$7:K3430,"ﾘｽﾄ１"))</f>
        <v/>
      </c>
      <c r="N3430" s="53" t="str">
        <f t="shared" si="595"/>
        <v/>
      </c>
      <c r="O3430" s="54" t="str">
        <f t="shared" si="596"/>
        <v/>
      </c>
      <c r="P3430" s="53" t="str">
        <f t="shared" si="587"/>
        <v/>
      </c>
      <c r="Q3430" s="52" t="str">
        <f t="shared" si="588"/>
        <v/>
      </c>
      <c r="R3430" s="55" t="str">
        <f t="shared" si="589"/>
        <v/>
      </c>
      <c r="S3430" s="52" t="str">
        <f t="shared" si="597"/>
        <v/>
      </c>
      <c r="T3430" s="81" t="str">
        <f t="shared" si="590"/>
        <v/>
      </c>
      <c r="U3430" s="53" t="str">
        <f>IF(S3430="","",COUNTIF($S$7:S3430,"該当２"))</f>
        <v/>
      </c>
      <c r="V3430" s="56" t="str">
        <f t="shared" si="591"/>
        <v/>
      </c>
      <c r="W3430" s="81" t="str">
        <f t="shared" si="592"/>
        <v/>
      </c>
      <c r="X3430" s="53" t="str">
        <f>IF(V3430="","",COUNTIF($V$7:V3430,"該当３"))</f>
        <v/>
      </c>
    </row>
    <row r="3431" spans="1:24">
      <c r="A3431" s="4">
        <v>2022015016</v>
      </c>
      <c r="B3431" s="237">
        <v>20</v>
      </c>
      <c r="C3431" s="238">
        <v>220</v>
      </c>
      <c r="D3431" s="239">
        <v>15</v>
      </c>
      <c r="E3431" s="238">
        <v>16</v>
      </c>
      <c r="F3431" s="7" t="s">
        <v>511</v>
      </c>
      <c r="G3431" s="7" t="s">
        <v>3027</v>
      </c>
      <c r="H3431" s="7" t="s">
        <v>3160</v>
      </c>
      <c r="I3431" s="7" t="s">
        <v>3173</v>
      </c>
      <c r="K3431" s="52" t="str">
        <f t="shared" si="593"/>
        <v/>
      </c>
      <c r="L3431" s="81" t="str">
        <f t="shared" si="594"/>
        <v/>
      </c>
      <c r="M3431" s="53" t="str">
        <f>IF(K3431="","",COUNTIF($K$7:K3431,"ﾘｽﾄ１"))</f>
        <v/>
      </c>
      <c r="N3431" s="53" t="str">
        <f t="shared" si="595"/>
        <v/>
      </c>
      <c r="O3431" s="54" t="str">
        <f t="shared" si="596"/>
        <v/>
      </c>
      <c r="P3431" s="53" t="str">
        <f t="shared" si="587"/>
        <v/>
      </c>
      <c r="Q3431" s="52" t="str">
        <f t="shared" si="588"/>
        <v/>
      </c>
      <c r="R3431" s="55" t="str">
        <f t="shared" si="589"/>
        <v/>
      </c>
      <c r="S3431" s="52" t="str">
        <f t="shared" si="597"/>
        <v/>
      </c>
      <c r="T3431" s="81" t="str">
        <f t="shared" si="590"/>
        <v/>
      </c>
      <c r="U3431" s="53" t="str">
        <f>IF(S3431="","",COUNTIF($S$7:S3431,"該当２"))</f>
        <v/>
      </c>
      <c r="V3431" s="56" t="str">
        <f t="shared" si="591"/>
        <v/>
      </c>
      <c r="W3431" s="81" t="str">
        <f t="shared" si="592"/>
        <v/>
      </c>
      <c r="X3431" s="53" t="str">
        <f>IF(V3431="","",COUNTIF($V$7:V3431,"該当３"))</f>
        <v/>
      </c>
    </row>
    <row r="3432" spans="1:24">
      <c r="A3432" s="4">
        <v>2022015017</v>
      </c>
      <c r="B3432" s="237">
        <v>20</v>
      </c>
      <c r="C3432" s="238">
        <v>220</v>
      </c>
      <c r="D3432" s="239">
        <v>15</v>
      </c>
      <c r="E3432" s="238">
        <v>17</v>
      </c>
      <c r="F3432" s="7" t="s">
        <v>511</v>
      </c>
      <c r="G3432" s="7" t="s">
        <v>3027</v>
      </c>
      <c r="H3432" s="7" t="s">
        <v>3160</v>
      </c>
      <c r="I3432" s="7" t="s">
        <v>3174</v>
      </c>
      <c r="K3432" s="52" t="str">
        <f t="shared" si="593"/>
        <v/>
      </c>
      <c r="L3432" s="81" t="str">
        <f t="shared" si="594"/>
        <v/>
      </c>
      <c r="M3432" s="53" t="str">
        <f>IF(K3432="","",COUNTIF($K$7:K3432,"ﾘｽﾄ１"))</f>
        <v/>
      </c>
      <c r="N3432" s="53" t="str">
        <f t="shared" si="595"/>
        <v/>
      </c>
      <c r="O3432" s="54" t="str">
        <f t="shared" si="596"/>
        <v/>
      </c>
      <c r="P3432" s="53" t="str">
        <f t="shared" si="587"/>
        <v/>
      </c>
      <c r="Q3432" s="52" t="str">
        <f t="shared" si="588"/>
        <v/>
      </c>
      <c r="R3432" s="55" t="str">
        <f t="shared" si="589"/>
        <v/>
      </c>
      <c r="S3432" s="52" t="str">
        <f t="shared" si="597"/>
        <v/>
      </c>
      <c r="T3432" s="81" t="str">
        <f t="shared" si="590"/>
        <v/>
      </c>
      <c r="U3432" s="53" t="str">
        <f>IF(S3432="","",COUNTIF($S$7:S3432,"該当２"))</f>
        <v/>
      </c>
      <c r="V3432" s="56" t="str">
        <f t="shared" si="591"/>
        <v/>
      </c>
      <c r="W3432" s="81" t="str">
        <f t="shared" si="592"/>
        <v/>
      </c>
      <c r="X3432" s="53" t="str">
        <f>IF(V3432="","",COUNTIF($V$7:V3432,"該当３"))</f>
        <v/>
      </c>
    </row>
    <row r="3433" spans="1:24">
      <c r="A3433" s="4">
        <v>2022015018</v>
      </c>
      <c r="B3433" s="237">
        <v>20</v>
      </c>
      <c r="C3433" s="238">
        <v>220</v>
      </c>
      <c r="D3433" s="239">
        <v>15</v>
      </c>
      <c r="E3433" s="238">
        <v>18</v>
      </c>
      <c r="F3433" s="7" t="s">
        <v>511</v>
      </c>
      <c r="G3433" s="7" t="s">
        <v>3027</v>
      </c>
      <c r="H3433" s="7" t="s">
        <v>3160</v>
      </c>
      <c r="I3433" s="7" t="s">
        <v>3175</v>
      </c>
      <c r="K3433" s="52" t="str">
        <f t="shared" si="593"/>
        <v/>
      </c>
      <c r="L3433" s="81" t="str">
        <f t="shared" si="594"/>
        <v/>
      </c>
      <c r="M3433" s="53" t="str">
        <f>IF(K3433="","",COUNTIF($K$7:K3433,"ﾘｽﾄ１"))</f>
        <v/>
      </c>
      <c r="N3433" s="53" t="str">
        <f t="shared" si="595"/>
        <v/>
      </c>
      <c r="O3433" s="54" t="str">
        <f t="shared" si="596"/>
        <v/>
      </c>
      <c r="P3433" s="53" t="str">
        <f t="shared" si="587"/>
        <v/>
      </c>
      <c r="Q3433" s="52" t="str">
        <f t="shared" si="588"/>
        <v/>
      </c>
      <c r="R3433" s="55" t="str">
        <f t="shared" si="589"/>
        <v/>
      </c>
      <c r="S3433" s="52" t="str">
        <f t="shared" si="597"/>
        <v/>
      </c>
      <c r="T3433" s="81" t="str">
        <f t="shared" si="590"/>
        <v/>
      </c>
      <c r="U3433" s="53" t="str">
        <f>IF(S3433="","",COUNTIF($S$7:S3433,"該当２"))</f>
        <v/>
      </c>
      <c r="V3433" s="56" t="str">
        <f t="shared" si="591"/>
        <v/>
      </c>
      <c r="W3433" s="81" t="str">
        <f t="shared" si="592"/>
        <v/>
      </c>
      <c r="X3433" s="53" t="str">
        <f>IF(V3433="","",COUNTIF($V$7:V3433,"該当３"))</f>
        <v/>
      </c>
    </row>
    <row r="3434" spans="1:24">
      <c r="A3434" s="4">
        <v>2022016000</v>
      </c>
      <c r="B3434" s="237">
        <v>20</v>
      </c>
      <c r="C3434" s="238">
        <v>220</v>
      </c>
      <c r="D3434" s="239">
        <v>16</v>
      </c>
      <c r="E3434" s="238">
        <v>0</v>
      </c>
      <c r="F3434" s="7" t="s">
        <v>511</v>
      </c>
      <c r="G3434" s="7" t="s">
        <v>3027</v>
      </c>
      <c r="H3434" s="7" t="s">
        <v>3176</v>
      </c>
      <c r="K3434" s="52" t="str">
        <f t="shared" si="593"/>
        <v/>
      </c>
      <c r="L3434" s="81" t="str">
        <f t="shared" si="594"/>
        <v/>
      </c>
      <c r="M3434" s="53" t="str">
        <f>IF(K3434="","",COUNTIF($K$7:K3434,"ﾘｽﾄ１"))</f>
        <v/>
      </c>
      <c r="N3434" s="53" t="str">
        <f t="shared" si="595"/>
        <v/>
      </c>
      <c r="O3434" s="54" t="str">
        <f t="shared" si="596"/>
        <v/>
      </c>
      <c r="P3434" s="53" t="str">
        <f t="shared" si="587"/>
        <v/>
      </c>
      <c r="Q3434" s="52" t="str">
        <f t="shared" si="588"/>
        <v/>
      </c>
      <c r="R3434" s="55" t="str">
        <f t="shared" si="589"/>
        <v/>
      </c>
      <c r="S3434" s="52" t="str">
        <f t="shared" si="597"/>
        <v/>
      </c>
      <c r="T3434" s="81" t="str">
        <f t="shared" si="590"/>
        <v/>
      </c>
      <c r="U3434" s="53" t="str">
        <f>IF(S3434="","",COUNTIF($S$7:S3434,"該当２"))</f>
        <v/>
      </c>
      <c r="V3434" s="56" t="str">
        <f t="shared" si="591"/>
        <v/>
      </c>
      <c r="W3434" s="81" t="str">
        <f t="shared" si="592"/>
        <v/>
      </c>
      <c r="X3434" s="53" t="str">
        <f>IF(V3434="","",COUNTIF($V$7:V3434,"該当３"))</f>
        <v/>
      </c>
    </row>
    <row r="3435" spans="1:24">
      <c r="A3435" s="4">
        <v>2022016001</v>
      </c>
      <c r="B3435" s="237">
        <v>20</v>
      </c>
      <c r="C3435" s="238">
        <v>220</v>
      </c>
      <c r="D3435" s="239">
        <v>16</v>
      </c>
      <c r="E3435" s="238">
        <v>1</v>
      </c>
      <c r="F3435" s="7" t="s">
        <v>511</v>
      </c>
      <c r="G3435" s="7" t="s">
        <v>3027</v>
      </c>
      <c r="H3435" s="7" t="s">
        <v>3176</v>
      </c>
      <c r="I3435" s="7" t="s">
        <v>706</v>
      </c>
      <c r="K3435" s="52" t="str">
        <f t="shared" si="593"/>
        <v/>
      </c>
      <c r="L3435" s="81" t="str">
        <f t="shared" si="594"/>
        <v/>
      </c>
      <c r="M3435" s="53" t="str">
        <f>IF(K3435="","",COUNTIF($K$7:K3435,"ﾘｽﾄ１"))</f>
        <v/>
      </c>
      <c r="N3435" s="53" t="str">
        <f t="shared" si="595"/>
        <v/>
      </c>
      <c r="O3435" s="54" t="str">
        <f t="shared" si="596"/>
        <v/>
      </c>
      <c r="P3435" s="53" t="str">
        <f t="shared" si="587"/>
        <v/>
      </c>
      <c r="Q3435" s="52" t="str">
        <f t="shared" si="588"/>
        <v/>
      </c>
      <c r="R3435" s="55" t="str">
        <f t="shared" si="589"/>
        <v/>
      </c>
      <c r="S3435" s="52" t="str">
        <f t="shared" si="597"/>
        <v/>
      </c>
      <c r="T3435" s="81" t="str">
        <f t="shared" si="590"/>
        <v/>
      </c>
      <c r="U3435" s="53" t="str">
        <f>IF(S3435="","",COUNTIF($S$7:S3435,"該当２"))</f>
        <v/>
      </c>
      <c r="V3435" s="56" t="str">
        <f t="shared" si="591"/>
        <v/>
      </c>
      <c r="W3435" s="81" t="str">
        <f t="shared" si="592"/>
        <v/>
      </c>
      <c r="X3435" s="53" t="str">
        <f>IF(V3435="","",COUNTIF($V$7:V3435,"該当３"))</f>
        <v/>
      </c>
    </row>
    <row r="3436" spans="1:24">
      <c r="A3436" s="4">
        <v>2022016002</v>
      </c>
      <c r="B3436" s="237">
        <v>20</v>
      </c>
      <c r="C3436" s="238">
        <v>220</v>
      </c>
      <c r="D3436" s="239">
        <v>16</v>
      </c>
      <c r="E3436" s="238">
        <v>2</v>
      </c>
      <c r="F3436" s="7" t="s">
        <v>511</v>
      </c>
      <c r="G3436" s="7" t="s">
        <v>3027</v>
      </c>
      <c r="H3436" s="7" t="s">
        <v>3176</v>
      </c>
      <c r="I3436" s="7" t="s">
        <v>740</v>
      </c>
      <c r="K3436" s="52" t="str">
        <f t="shared" si="593"/>
        <v/>
      </c>
      <c r="L3436" s="81" t="str">
        <f t="shared" si="594"/>
        <v/>
      </c>
      <c r="M3436" s="53" t="str">
        <f>IF(K3436="","",COUNTIF($K$7:K3436,"ﾘｽﾄ１"))</f>
        <v/>
      </c>
      <c r="N3436" s="53" t="str">
        <f t="shared" si="595"/>
        <v/>
      </c>
      <c r="O3436" s="54" t="str">
        <f t="shared" si="596"/>
        <v/>
      </c>
      <c r="P3436" s="53" t="str">
        <f t="shared" si="587"/>
        <v/>
      </c>
      <c r="Q3436" s="52" t="str">
        <f t="shared" si="588"/>
        <v/>
      </c>
      <c r="R3436" s="55" t="str">
        <f t="shared" si="589"/>
        <v/>
      </c>
      <c r="S3436" s="52" t="str">
        <f t="shared" si="597"/>
        <v/>
      </c>
      <c r="T3436" s="81" t="str">
        <f t="shared" si="590"/>
        <v/>
      </c>
      <c r="U3436" s="53" t="str">
        <f>IF(S3436="","",COUNTIF($S$7:S3436,"該当２"))</f>
        <v/>
      </c>
      <c r="V3436" s="56" t="str">
        <f t="shared" si="591"/>
        <v/>
      </c>
      <c r="W3436" s="81" t="str">
        <f t="shared" si="592"/>
        <v/>
      </c>
      <c r="X3436" s="53" t="str">
        <f>IF(V3436="","",COUNTIF($V$7:V3436,"該当３"))</f>
        <v/>
      </c>
    </row>
    <row r="3437" spans="1:24">
      <c r="A3437" s="4">
        <v>2022016003</v>
      </c>
      <c r="B3437" s="237">
        <v>20</v>
      </c>
      <c r="C3437" s="238">
        <v>220</v>
      </c>
      <c r="D3437" s="239">
        <v>16</v>
      </c>
      <c r="E3437" s="238">
        <v>3</v>
      </c>
      <c r="F3437" s="7" t="s">
        <v>511</v>
      </c>
      <c r="G3437" s="7" t="s">
        <v>3027</v>
      </c>
      <c r="H3437" s="7" t="s">
        <v>3176</v>
      </c>
      <c r="I3437" s="7" t="s">
        <v>3177</v>
      </c>
      <c r="K3437" s="52" t="str">
        <f t="shared" si="593"/>
        <v/>
      </c>
      <c r="L3437" s="81" t="str">
        <f t="shared" si="594"/>
        <v/>
      </c>
      <c r="M3437" s="53" t="str">
        <f>IF(K3437="","",COUNTIF($K$7:K3437,"ﾘｽﾄ１"))</f>
        <v/>
      </c>
      <c r="N3437" s="53" t="str">
        <f t="shared" si="595"/>
        <v/>
      </c>
      <c r="O3437" s="54" t="str">
        <f t="shared" si="596"/>
        <v/>
      </c>
      <c r="P3437" s="53" t="str">
        <f t="shared" si="587"/>
        <v/>
      </c>
      <c r="Q3437" s="52" t="str">
        <f t="shared" si="588"/>
        <v/>
      </c>
      <c r="R3437" s="55" t="str">
        <f t="shared" si="589"/>
        <v/>
      </c>
      <c r="S3437" s="52" t="str">
        <f t="shared" si="597"/>
        <v/>
      </c>
      <c r="T3437" s="81" t="str">
        <f t="shared" si="590"/>
        <v/>
      </c>
      <c r="U3437" s="53" t="str">
        <f>IF(S3437="","",COUNTIF($S$7:S3437,"該当２"))</f>
        <v/>
      </c>
      <c r="V3437" s="56" t="str">
        <f t="shared" si="591"/>
        <v/>
      </c>
      <c r="W3437" s="81" t="str">
        <f t="shared" si="592"/>
        <v/>
      </c>
      <c r="X3437" s="53" t="str">
        <f>IF(V3437="","",COUNTIF($V$7:V3437,"該当３"))</f>
        <v/>
      </c>
    </row>
    <row r="3438" spans="1:24">
      <c r="A3438" s="4">
        <v>2022017000</v>
      </c>
      <c r="B3438" s="237">
        <v>20</v>
      </c>
      <c r="C3438" s="238">
        <v>220</v>
      </c>
      <c r="D3438" s="239">
        <v>17</v>
      </c>
      <c r="E3438" s="238">
        <v>0</v>
      </c>
      <c r="F3438" s="7" t="s">
        <v>511</v>
      </c>
      <c r="G3438" s="7" t="s">
        <v>3027</v>
      </c>
      <c r="H3438" s="7" t="s">
        <v>3178</v>
      </c>
      <c r="K3438" s="52" t="str">
        <f t="shared" si="593"/>
        <v/>
      </c>
      <c r="L3438" s="81" t="str">
        <f t="shared" si="594"/>
        <v/>
      </c>
      <c r="M3438" s="53" t="str">
        <f>IF(K3438="","",COUNTIF($K$7:K3438,"ﾘｽﾄ１"))</f>
        <v/>
      </c>
      <c r="N3438" s="53" t="str">
        <f t="shared" si="595"/>
        <v/>
      </c>
      <c r="O3438" s="54" t="str">
        <f t="shared" si="596"/>
        <v/>
      </c>
      <c r="P3438" s="53" t="str">
        <f t="shared" si="587"/>
        <v/>
      </c>
      <c r="Q3438" s="52" t="str">
        <f t="shared" si="588"/>
        <v/>
      </c>
      <c r="R3438" s="55" t="str">
        <f t="shared" si="589"/>
        <v/>
      </c>
      <c r="S3438" s="52" t="str">
        <f t="shared" si="597"/>
        <v/>
      </c>
      <c r="T3438" s="81" t="str">
        <f t="shared" si="590"/>
        <v/>
      </c>
      <c r="U3438" s="53" t="str">
        <f>IF(S3438="","",COUNTIF($S$7:S3438,"該当２"))</f>
        <v/>
      </c>
      <c r="V3438" s="56" t="str">
        <f t="shared" si="591"/>
        <v/>
      </c>
      <c r="W3438" s="81" t="str">
        <f t="shared" si="592"/>
        <v/>
      </c>
      <c r="X3438" s="53" t="str">
        <f>IF(V3438="","",COUNTIF($V$7:V3438,"該当３"))</f>
        <v/>
      </c>
    </row>
    <row r="3439" spans="1:24">
      <c r="A3439" s="4">
        <v>2022017001</v>
      </c>
      <c r="B3439" s="237">
        <v>20</v>
      </c>
      <c r="C3439" s="238">
        <v>220</v>
      </c>
      <c r="D3439" s="239">
        <v>17</v>
      </c>
      <c r="E3439" s="238">
        <v>1</v>
      </c>
      <c r="F3439" s="7" t="s">
        <v>511</v>
      </c>
      <c r="G3439" s="7" t="s">
        <v>3027</v>
      </c>
      <c r="H3439" s="7" t="s">
        <v>3178</v>
      </c>
      <c r="I3439" s="7" t="s">
        <v>3179</v>
      </c>
      <c r="K3439" s="52" t="str">
        <f t="shared" si="593"/>
        <v/>
      </c>
      <c r="L3439" s="81" t="str">
        <f t="shared" si="594"/>
        <v/>
      </c>
      <c r="M3439" s="53" t="str">
        <f>IF(K3439="","",COUNTIF($K$7:K3439,"ﾘｽﾄ１"))</f>
        <v/>
      </c>
      <c r="N3439" s="53" t="str">
        <f t="shared" si="595"/>
        <v/>
      </c>
      <c r="O3439" s="54" t="str">
        <f t="shared" si="596"/>
        <v/>
      </c>
      <c r="P3439" s="53" t="str">
        <f t="shared" si="587"/>
        <v/>
      </c>
      <c r="Q3439" s="52" t="str">
        <f t="shared" si="588"/>
        <v/>
      </c>
      <c r="R3439" s="55" t="str">
        <f t="shared" si="589"/>
        <v/>
      </c>
      <c r="S3439" s="52" t="str">
        <f t="shared" si="597"/>
        <v/>
      </c>
      <c r="T3439" s="81" t="str">
        <f t="shared" si="590"/>
        <v/>
      </c>
      <c r="U3439" s="53" t="str">
        <f>IF(S3439="","",COUNTIF($S$7:S3439,"該当２"))</f>
        <v/>
      </c>
      <c r="V3439" s="56" t="str">
        <f t="shared" si="591"/>
        <v/>
      </c>
      <c r="W3439" s="81" t="str">
        <f t="shared" si="592"/>
        <v/>
      </c>
      <c r="X3439" s="53" t="str">
        <f>IF(V3439="","",COUNTIF($V$7:V3439,"該当３"))</f>
        <v/>
      </c>
    </row>
    <row r="3440" spans="1:24">
      <c r="A3440" s="4">
        <v>2022017002</v>
      </c>
      <c r="B3440" s="237">
        <v>20</v>
      </c>
      <c r="C3440" s="238">
        <v>220</v>
      </c>
      <c r="D3440" s="239">
        <v>17</v>
      </c>
      <c r="E3440" s="238">
        <v>2</v>
      </c>
      <c r="F3440" s="7" t="s">
        <v>511</v>
      </c>
      <c r="G3440" s="7" t="s">
        <v>3027</v>
      </c>
      <c r="H3440" s="7" t="s">
        <v>3178</v>
      </c>
      <c r="I3440" s="7" t="s">
        <v>3180</v>
      </c>
      <c r="K3440" s="52" t="str">
        <f t="shared" si="593"/>
        <v/>
      </c>
      <c r="L3440" s="81" t="str">
        <f t="shared" si="594"/>
        <v/>
      </c>
      <c r="M3440" s="53" t="str">
        <f>IF(K3440="","",COUNTIF($K$7:K3440,"ﾘｽﾄ１"))</f>
        <v/>
      </c>
      <c r="N3440" s="53" t="str">
        <f t="shared" si="595"/>
        <v/>
      </c>
      <c r="O3440" s="54" t="str">
        <f t="shared" si="596"/>
        <v/>
      </c>
      <c r="P3440" s="53" t="str">
        <f t="shared" si="587"/>
        <v/>
      </c>
      <c r="Q3440" s="52" t="str">
        <f t="shared" si="588"/>
        <v/>
      </c>
      <c r="R3440" s="55" t="str">
        <f t="shared" si="589"/>
        <v/>
      </c>
      <c r="S3440" s="52" t="str">
        <f t="shared" si="597"/>
        <v/>
      </c>
      <c r="T3440" s="81" t="str">
        <f t="shared" si="590"/>
        <v/>
      </c>
      <c r="U3440" s="53" t="str">
        <f>IF(S3440="","",COUNTIF($S$7:S3440,"該当２"))</f>
        <v/>
      </c>
      <c r="V3440" s="56" t="str">
        <f t="shared" si="591"/>
        <v/>
      </c>
      <c r="W3440" s="81" t="str">
        <f t="shared" si="592"/>
        <v/>
      </c>
      <c r="X3440" s="53" t="str">
        <f>IF(V3440="","",COUNTIF($V$7:V3440,"該当３"))</f>
        <v/>
      </c>
    </row>
    <row r="3441" spans="1:24">
      <c r="A3441" s="4">
        <v>2022017003</v>
      </c>
      <c r="B3441" s="237">
        <v>20</v>
      </c>
      <c r="C3441" s="238">
        <v>220</v>
      </c>
      <c r="D3441" s="239">
        <v>17</v>
      </c>
      <c r="E3441" s="238">
        <v>3</v>
      </c>
      <c r="F3441" s="7" t="s">
        <v>511</v>
      </c>
      <c r="G3441" s="7" t="s">
        <v>3027</v>
      </c>
      <c r="H3441" s="7" t="s">
        <v>3178</v>
      </c>
      <c r="I3441" s="7" t="s">
        <v>3181</v>
      </c>
      <c r="K3441" s="52" t="str">
        <f t="shared" si="593"/>
        <v/>
      </c>
      <c r="L3441" s="81" t="str">
        <f t="shared" si="594"/>
        <v/>
      </c>
      <c r="M3441" s="53" t="str">
        <f>IF(K3441="","",COUNTIF($K$7:K3441,"ﾘｽﾄ１"))</f>
        <v/>
      </c>
      <c r="N3441" s="53" t="str">
        <f t="shared" si="595"/>
        <v/>
      </c>
      <c r="O3441" s="54" t="str">
        <f t="shared" si="596"/>
        <v/>
      </c>
      <c r="P3441" s="53" t="str">
        <f t="shared" si="587"/>
        <v/>
      </c>
      <c r="Q3441" s="52" t="str">
        <f t="shared" si="588"/>
        <v/>
      </c>
      <c r="R3441" s="55" t="str">
        <f t="shared" si="589"/>
        <v/>
      </c>
      <c r="S3441" s="52" t="str">
        <f t="shared" si="597"/>
        <v/>
      </c>
      <c r="T3441" s="81" t="str">
        <f t="shared" si="590"/>
        <v/>
      </c>
      <c r="U3441" s="53" t="str">
        <f>IF(S3441="","",COUNTIF($S$7:S3441,"該当２"))</f>
        <v/>
      </c>
      <c r="V3441" s="56" t="str">
        <f t="shared" si="591"/>
        <v/>
      </c>
      <c r="W3441" s="81" t="str">
        <f t="shared" si="592"/>
        <v/>
      </c>
      <c r="X3441" s="53" t="str">
        <f>IF(V3441="","",COUNTIF($V$7:V3441,"該当３"))</f>
        <v/>
      </c>
    </row>
    <row r="3442" spans="1:24">
      <c r="A3442" s="4">
        <v>2022017004</v>
      </c>
      <c r="B3442" s="237">
        <v>20</v>
      </c>
      <c r="C3442" s="238">
        <v>220</v>
      </c>
      <c r="D3442" s="239">
        <v>17</v>
      </c>
      <c r="E3442" s="238">
        <v>4</v>
      </c>
      <c r="F3442" s="7" t="s">
        <v>511</v>
      </c>
      <c r="G3442" s="7" t="s">
        <v>3027</v>
      </c>
      <c r="H3442" s="7" t="s">
        <v>3178</v>
      </c>
      <c r="I3442" s="7" t="s">
        <v>3182</v>
      </c>
      <c r="K3442" s="52" t="str">
        <f t="shared" si="593"/>
        <v/>
      </c>
      <c r="L3442" s="81" t="str">
        <f t="shared" si="594"/>
        <v/>
      </c>
      <c r="M3442" s="53" t="str">
        <f>IF(K3442="","",COUNTIF($K$7:K3442,"ﾘｽﾄ１"))</f>
        <v/>
      </c>
      <c r="N3442" s="53" t="str">
        <f t="shared" si="595"/>
        <v/>
      </c>
      <c r="O3442" s="54" t="str">
        <f t="shared" si="596"/>
        <v/>
      </c>
      <c r="P3442" s="53" t="str">
        <f t="shared" si="587"/>
        <v/>
      </c>
      <c r="Q3442" s="52" t="str">
        <f t="shared" si="588"/>
        <v/>
      </c>
      <c r="R3442" s="55" t="str">
        <f t="shared" si="589"/>
        <v/>
      </c>
      <c r="S3442" s="52" t="str">
        <f t="shared" si="597"/>
        <v/>
      </c>
      <c r="T3442" s="81" t="str">
        <f t="shared" si="590"/>
        <v/>
      </c>
      <c r="U3442" s="53" t="str">
        <f>IF(S3442="","",COUNTIF($S$7:S3442,"該当２"))</f>
        <v/>
      </c>
      <c r="V3442" s="56" t="str">
        <f t="shared" si="591"/>
        <v/>
      </c>
      <c r="W3442" s="81" t="str">
        <f t="shared" si="592"/>
        <v/>
      </c>
      <c r="X3442" s="53" t="str">
        <f>IF(V3442="","",COUNTIF($V$7:V3442,"該当３"))</f>
        <v/>
      </c>
    </row>
    <row r="3443" spans="1:24">
      <c r="A3443" s="4">
        <v>2022018000</v>
      </c>
      <c r="B3443" s="237">
        <v>20</v>
      </c>
      <c r="C3443" s="238">
        <v>220</v>
      </c>
      <c r="D3443" s="239">
        <v>18</v>
      </c>
      <c r="E3443" s="238">
        <v>0</v>
      </c>
      <c r="F3443" s="7" t="s">
        <v>511</v>
      </c>
      <c r="G3443" s="7" t="s">
        <v>3027</v>
      </c>
      <c r="H3443" s="7" t="s">
        <v>3183</v>
      </c>
      <c r="K3443" s="52" t="str">
        <f t="shared" si="593"/>
        <v/>
      </c>
      <c r="L3443" s="81" t="str">
        <f t="shared" si="594"/>
        <v/>
      </c>
      <c r="M3443" s="53" t="str">
        <f>IF(K3443="","",COUNTIF($K$7:K3443,"ﾘｽﾄ１"))</f>
        <v/>
      </c>
      <c r="N3443" s="53" t="str">
        <f t="shared" si="595"/>
        <v/>
      </c>
      <c r="O3443" s="54" t="str">
        <f t="shared" si="596"/>
        <v/>
      </c>
      <c r="P3443" s="53" t="str">
        <f t="shared" si="587"/>
        <v/>
      </c>
      <c r="Q3443" s="52" t="str">
        <f t="shared" si="588"/>
        <v/>
      </c>
      <c r="R3443" s="55" t="str">
        <f t="shared" si="589"/>
        <v/>
      </c>
      <c r="S3443" s="52" t="str">
        <f t="shared" si="597"/>
        <v/>
      </c>
      <c r="T3443" s="81" t="str">
        <f t="shared" si="590"/>
        <v/>
      </c>
      <c r="U3443" s="53" t="str">
        <f>IF(S3443="","",COUNTIF($S$7:S3443,"該当２"))</f>
        <v/>
      </c>
      <c r="V3443" s="56" t="str">
        <f t="shared" si="591"/>
        <v/>
      </c>
      <c r="W3443" s="81" t="str">
        <f t="shared" si="592"/>
        <v/>
      </c>
      <c r="X3443" s="53" t="str">
        <f>IF(V3443="","",COUNTIF($V$7:V3443,"該当３"))</f>
        <v/>
      </c>
    </row>
    <row r="3444" spans="1:24">
      <c r="A3444" s="4">
        <v>2022018001</v>
      </c>
      <c r="B3444" s="237">
        <v>20</v>
      </c>
      <c r="C3444" s="238">
        <v>220</v>
      </c>
      <c r="D3444" s="239">
        <v>18</v>
      </c>
      <c r="E3444" s="238">
        <v>1</v>
      </c>
      <c r="F3444" s="7" t="s">
        <v>511</v>
      </c>
      <c r="G3444" s="7" t="s">
        <v>3027</v>
      </c>
      <c r="H3444" s="7" t="s">
        <v>3183</v>
      </c>
      <c r="I3444" s="7" t="s">
        <v>5</v>
      </c>
      <c r="K3444" s="52" t="str">
        <f t="shared" si="593"/>
        <v/>
      </c>
      <c r="L3444" s="81" t="str">
        <f t="shared" si="594"/>
        <v/>
      </c>
      <c r="M3444" s="53" t="str">
        <f>IF(K3444="","",COUNTIF($K$7:K3444,"ﾘｽﾄ１"))</f>
        <v/>
      </c>
      <c r="N3444" s="53" t="str">
        <f t="shared" si="595"/>
        <v/>
      </c>
      <c r="O3444" s="54" t="str">
        <f t="shared" si="596"/>
        <v/>
      </c>
      <c r="P3444" s="53" t="str">
        <f t="shared" si="587"/>
        <v/>
      </c>
      <c r="Q3444" s="52" t="str">
        <f t="shared" si="588"/>
        <v/>
      </c>
      <c r="R3444" s="55" t="str">
        <f t="shared" si="589"/>
        <v/>
      </c>
      <c r="S3444" s="52" t="str">
        <f t="shared" si="597"/>
        <v/>
      </c>
      <c r="T3444" s="81" t="str">
        <f t="shared" si="590"/>
        <v/>
      </c>
      <c r="U3444" s="53" t="str">
        <f>IF(S3444="","",COUNTIF($S$7:S3444,"該当２"))</f>
        <v/>
      </c>
      <c r="V3444" s="56" t="str">
        <f t="shared" si="591"/>
        <v/>
      </c>
      <c r="W3444" s="81" t="str">
        <f t="shared" si="592"/>
        <v/>
      </c>
      <c r="X3444" s="53" t="str">
        <f>IF(V3444="","",COUNTIF($V$7:V3444,"該当３"))</f>
        <v/>
      </c>
    </row>
    <row r="3445" spans="1:24">
      <c r="A3445" s="4">
        <v>2022018002</v>
      </c>
      <c r="B3445" s="237">
        <v>20</v>
      </c>
      <c r="C3445" s="238">
        <v>220</v>
      </c>
      <c r="D3445" s="239">
        <v>18</v>
      </c>
      <c r="E3445" s="238">
        <v>2</v>
      </c>
      <c r="F3445" s="7" t="s">
        <v>511</v>
      </c>
      <c r="G3445" s="7" t="s">
        <v>3027</v>
      </c>
      <c r="H3445" s="7" t="s">
        <v>3183</v>
      </c>
      <c r="I3445" s="7" t="s">
        <v>3184</v>
      </c>
      <c r="K3445" s="52" t="str">
        <f t="shared" si="593"/>
        <v/>
      </c>
      <c r="L3445" s="81" t="str">
        <f t="shared" si="594"/>
        <v/>
      </c>
      <c r="M3445" s="53" t="str">
        <f>IF(K3445="","",COUNTIF($K$7:K3445,"ﾘｽﾄ１"))</f>
        <v/>
      </c>
      <c r="N3445" s="53" t="str">
        <f t="shared" si="595"/>
        <v/>
      </c>
      <c r="O3445" s="54" t="str">
        <f t="shared" si="596"/>
        <v/>
      </c>
      <c r="P3445" s="53" t="str">
        <f t="shared" si="587"/>
        <v/>
      </c>
      <c r="Q3445" s="52" t="str">
        <f t="shared" si="588"/>
        <v/>
      </c>
      <c r="R3445" s="55" t="str">
        <f t="shared" si="589"/>
        <v/>
      </c>
      <c r="S3445" s="52" t="str">
        <f t="shared" si="597"/>
        <v/>
      </c>
      <c r="T3445" s="81" t="str">
        <f t="shared" si="590"/>
        <v/>
      </c>
      <c r="U3445" s="53" t="str">
        <f>IF(S3445="","",COUNTIF($S$7:S3445,"該当２"))</f>
        <v/>
      </c>
      <c r="V3445" s="56" t="str">
        <f t="shared" si="591"/>
        <v/>
      </c>
      <c r="W3445" s="81" t="str">
        <f t="shared" si="592"/>
        <v/>
      </c>
      <c r="X3445" s="53" t="str">
        <f>IF(V3445="","",COUNTIF($V$7:V3445,"該当３"))</f>
        <v/>
      </c>
    </row>
    <row r="3446" spans="1:24">
      <c r="A3446" s="4">
        <v>2022018003</v>
      </c>
      <c r="B3446" s="237">
        <v>20</v>
      </c>
      <c r="C3446" s="238">
        <v>220</v>
      </c>
      <c r="D3446" s="239">
        <v>18</v>
      </c>
      <c r="E3446" s="238">
        <v>3</v>
      </c>
      <c r="F3446" s="7" t="s">
        <v>511</v>
      </c>
      <c r="G3446" s="7" t="s">
        <v>3027</v>
      </c>
      <c r="H3446" s="7" t="s">
        <v>3183</v>
      </c>
      <c r="I3446" s="7" t="s">
        <v>2558</v>
      </c>
      <c r="K3446" s="52" t="str">
        <f t="shared" si="593"/>
        <v/>
      </c>
      <c r="L3446" s="81" t="str">
        <f t="shared" si="594"/>
        <v/>
      </c>
      <c r="M3446" s="53" t="str">
        <f>IF(K3446="","",COUNTIF($K$7:K3446,"ﾘｽﾄ１"))</f>
        <v/>
      </c>
      <c r="N3446" s="53" t="str">
        <f t="shared" si="595"/>
        <v/>
      </c>
      <c r="O3446" s="54" t="str">
        <f t="shared" si="596"/>
        <v/>
      </c>
      <c r="P3446" s="53" t="str">
        <f t="shared" si="587"/>
        <v/>
      </c>
      <c r="Q3446" s="52" t="str">
        <f t="shared" si="588"/>
        <v/>
      </c>
      <c r="R3446" s="55" t="str">
        <f t="shared" si="589"/>
        <v/>
      </c>
      <c r="S3446" s="52" t="str">
        <f t="shared" si="597"/>
        <v/>
      </c>
      <c r="T3446" s="81" t="str">
        <f t="shared" si="590"/>
        <v/>
      </c>
      <c r="U3446" s="53" t="str">
        <f>IF(S3446="","",COUNTIF($S$7:S3446,"該当２"))</f>
        <v/>
      </c>
      <c r="V3446" s="56" t="str">
        <f t="shared" si="591"/>
        <v/>
      </c>
      <c r="W3446" s="81" t="str">
        <f t="shared" si="592"/>
        <v/>
      </c>
      <c r="X3446" s="53" t="str">
        <f>IF(V3446="","",COUNTIF($V$7:V3446,"該当３"))</f>
        <v/>
      </c>
    </row>
    <row r="3447" spans="1:24">
      <c r="A3447" s="4">
        <v>2030300000</v>
      </c>
      <c r="B3447" s="237">
        <v>20</v>
      </c>
      <c r="C3447" s="238">
        <v>303</v>
      </c>
      <c r="D3447" s="239">
        <v>0</v>
      </c>
      <c r="E3447" s="238">
        <v>0</v>
      </c>
      <c r="F3447" s="7" t="s">
        <v>511</v>
      </c>
      <c r="G3447" s="7" t="s">
        <v>3185</v>
      </c>
      <c r="K3447" s="52" t="str">
        <f t="shared" si="593"/>
        <v>ﾘｽﾄ１</v>
      </c>
      <c r="L3447" s="81" t="str">
        <f t="shared" si="594"/>
        <v>小海町</v>
      </c>
      <c r="M3447" s="53">
        <f>IF(K3447="","",COUNTIF($K$7:K3447,"ﾘｽﾄ１"))</f>
        <v>20</v>
      </c>
      <c r="N3447" s="53" t="str">
        <f t="shared" si="595"/>
        <v/>
      </c>
      <c r="O3447" s="54" t="str">
        <f t="shared" si="596"/>
        <v/>
      </c>
      <c r="P3447" s="53" t="str">
        <f t="shared" si="587"/>
        <v/>
      </c>
      <c r="Q3447" s="52" t="str">
        <f t="shared" si="588"/>
        <v/>
      </c>
      <c r="R3447" s="55" t="str">
        <f t="shared" si="589"/>
        <v/>
      </c>
      <c r="S3447" s="52" t="str">
        <f t="shared" si="597"/>
        <v/>
      </c>
      <c r="T3447" s="81" t="str">
        <f t="shared" si="590"/>
        <v/>
      </c>
      <c r="U3447" s="53" t="str">
        <f>IF(S3447="","",COUNTIF($S$7:S3447,"該当２"))</f>
        <v/>
      </c>
      <c r="V3447" s="56" t="str">
        <f t="shared" si="591"/>
        <v/>
      </c>
      <c r="W3447" s="81" t="str">
        <f t="shared" si="592"/>
        <v/>
      </c>
      <c r="X3447" s="53" t="str">
        <f>IF(V3447="","",COUNTIF($V$7:V3447,"該当３"))</f>
        <v/>
      </c>
    </row>
    <row r="3448" spans="1:24">
      <c r="A3448" s="4">
        <v>2030301000</v>
      </c>
      <c r="B3448" s="237">
        <v>20</v>
      </c>
      <c r="C3448" s="238">
        <v>303</v>
      </c>
      <c r="D3448" s="239">
        <v>1</v>
      </c>
      <c r="E3448" s="238">
        <v>0</v>
      </c>
      <c r="F3448" s="7" t="s">
        <v>511</v>
      </c>
      <c r="G3448" s="7" t="s">
        <v>3185</v>
      </c>
      <c r="H3448" s="7" t="s">
        <v>3186</v>
      </c>
      <c r="K3448" s="52" t="str">
        <f t="shared" si="593"/>
        <v/>
      </c>
      <c r="L3448" s="81" t="str">
        <f t="shared" si="594"/>
        <v/>
      </c>
      <c r="M3448" s="53" t="str">
        <f>IF(K3448="","",COUNTIF($K$7:K3448,"ﾘｽﾄ１"))</f>
        <v/>
      </c>
      <c r="N3448" s="53" t="str">
        <f t="shared" si="595"/>
        <v/>
      </c>
      <c r="O3448" s="54" t="str">
        <f t="shared" si="596"/>
        <v/>
      </c>
      <c r="P3448" s="53" t="str">
        <f t="shared" si="587"/>
        <v/>
      </c>
      <c r="Q3448" s="52" t="str">
        <f t="shared" si="588"/>
        <v/>
      </c>
      <c r="R3448" s="55" t="str">
        <f t="shared" si="589"/>
        <v/>
      </c>
      <c r="S3448" s="52" t="str">
        <f t="shared" si="597"/>
        <v/>
      </c>
      <c r="T3448" s="81" t="str">
        <f t="shared" si="590"/>
        <v/>
      </c>
      <c r="U3448" s="53" t="str">
        <f>IF(S3448="","",COUNTIF($S$7:S3448,"該当２"))</f>
        <v/>
      </c>
      <c r="V3448" s="56" t="str">
        <f t="shared" si="591"/>
        <v/>
      </c>
      <c r="W3448" s="81" t="str">
        <f t="shared" si="592"/>
        <v/>
      </c>
      <c r="X3448" s="53" t="str">
        <f>IF(V3448="","",COUNTIF($V$7:V3448,"該当３"))</f>
        <v/>
      </c>
    </row>
    <row r="3449" spans="1:24">
      <c r="A3449" s="4">
        <v>2030301001</v>
      </c>
      <c r="B3449" s="237">
        <v>20</v>
      </c>
      <c r="C3449" s="238">
        <v>303</v>
      </c>
      <c r="D3449" s="239">
        <v>1</v>
      </c>
      <c r="E3449" s="238">
        <v>1</v>
      </c>
      <c r="F3449" s="7" t="s">
        <v>511</v>
      </c>
      <c r="G3449" s="7" t="s">
        <v>3185</v>
      </c>
      <c r="H3449" s="7" t="s">
        <v>3186</v>
      </c>
      <c r="I3449" s="7" t="s">
        <v>3187</v>
      </c>
      <c r="K3449" s="52" t="str">
        <f t="shared" si="593"/>
        <v/>
      </c>
      <c r="L3449" s="81" t="str">
        <f t="shared" si="594"/>
        <v/>
      </c>
      <c r="M3449" s="53" t="str">
        <f>IF(K3449="","",COUNTIF($K$7:K3449,"ﾘｽﾄ１"))</f>
        <v/>
      </c>
      <c r="N3449" s="53" t="str">
        <f t="shared" si="595"/>
        <v/>
      </c>
      <c r="O3449" s="54" t="str">
        <f t="shared" si="596"/>
        <v/>
      </c>
      <c r="P3449" s="53" t="str">
        <f t="shared" si="587"/>
        <v/>
      </c>
      <c r="Q3449" s="52" t="str">
        <f t="shared" si="588"/>
        <v/>
      </c>
      <c r="R3449" s="55" t="str">
        <f t="shared" si="589"/>
        <v/>
      </c>
      <c r="S3449" s="52" t="str">
        <f t="shared" si="597"/>
        <v/>
      </c>
      <c r="T3449" s="81" t="str">
        <f t="shared" si="590"/>
        <v/>
      </c>
      <c r="U3449" s="53" t="str">
        <f>IF(S3449="","",COUNTIF($S$7:S3449,"該当２"))</f>
        <v/>
      </c>
      <c r="V3449" s="56" t="str">
        <f t="shared" si="591"/>
        <v/>
      </c>
      <c r="W3449" s="81" t="str">
        <f t="shared" si="592"/>
        <v/>
      </c>
      <c r="X3449" s="53" t="str">
        <f>IF(V3449="","",COUNTIF($V$7:V3449,"該当３"))</f>
        <v/>
      </c>
    </row>
    <row r="3450" spans="1:24">
      <c r="A3450" s="4">
        <v>2030301002</v>
      </c>
      <c r="B3450" s="237">
        <v>20</v>
      </c>
      <c r="C3450" s="238">
        <v>303</v>
      </c>
      <c r="D3450" s="239">
        <v>1</v>
      </c>
      <c r="E3450" s="238">
        <v>2</v>
      </c>
      <c r="F3450" s="7" t="s">
        <v>511</v>
      </c>
      <c r="G3450" s="7" t="s">
        <v>3185</v>
      </c>
      <c r="H3450" s="7" t="s">
        <v>3186</v>
      </c>
      <c r="I3450" s="7" t="s">
        <v>317</v>
      </c>
      <c r="K3450" s="52" t="str">
        <f t="shared" si="593"/>
        <v/>
      </c>
      <c r="L3450" s="81" t="str">
        <f t="shared" si="594"/>
        <v/>
      </c>
      <c r="M3450" s="53" t="str">
        <f>IF(K3450="","",COUNTIF($K$7:K3450,"ﾘｽﾄ１"))</f>
        <v/>
      </c>
      <c r="N3450" s="53" t="str">
        <f t="shared" si="595"/>
        <v/>
      </c>
      <c r="O3450" s="54" t="str">
        <f t="shared" si="596"/>
        <v/>
      </c>
      <c r="P3450" s="53" t="str">
        <f t="shared" si="587"/>
        <v/>
      </c>
      <c r="Q3450" s="52" t="str">
        <f t="shared" si="588"/>
        <v/>
      </c>
      <c r="R3450" s="55" t="str">
        <f t="shared" si="589"/>
        <v/>
      </c>
      <c r="S3450" s="52" t="str">
        <f t="shared" si="597"/>
        <v/>
      </c>
      <c r="T3450" s="81" t="str">
        <f t="shared" si="590"/>
        <v/>
      </c>
      <c r="U3450" s="53" t="str">
        <f>IF(S3450="","",COUNTIF($S$7:S3450,"該当２"))</f>
        <v/>
      </c>
      <c r="V3450" s="56" t="str">
        <f t="shared" si="591"/>
        <v/>
      </c>
      <c r="W3450" s="81" t="str">
        <f t="shared" si="592"/>
        <v/>
      </c>
      <c r="X3450" s="53" t="str">
        <f>IF(V3450="","",COUNTIF($V$7:V3450,"該当３"))</f>
        <v/>
      </c>
    </row>
    <row r="3451" spans="1:24">
      <c r="A3451" s="4">
        <v>2030301003</v>
      </c>
      <c r="B3451" s="237">
        <v>20</v>
      </c>
      <c r="C3451" s="238">
        <v>303</v>
      </c>
      <c r="D3451" s="239">
        <v>1</v>
      </c>
      <c r="E3451" s="238">
        <v>3</v>
      </c>
      <c r="F3451" s="7" t="s">
        <v>511</v>
      </c>
      <c r="G3451" s="7" t="s">
        <v>3185</v>
      </c>
      <c r="H3451" s="7" t="s">
        <v>3186</v>
      </c>
      <c r="I3451" s="7" t="s">
        <v>3188</v>
      </c>
      <c r="K3451" s="52" t="str">
        <f t="shared" si="593"/>
        <v/>
      </c>
      <c r="L3451" s="81" t="str">
        <f t="shared" si="594"/>
        <v/>
      </c>
      <c r="M3451" s="53" t="str">
        <f>IF(K3451="","",COUNTIF($K$7:K3451,"ﾘｽﾄ１"))</f>
        <v/>
      </c>
      <c r="N3451" s="53" t="str">
        <f t="shared" si="595"/>
        <v/>
      </c>
      <c r="O3451" s="54" t="str">
        <f t="shared" si="596"/>
        <v/>
      </c>
      <c r="P3451" s="53" t="str">
        <f t="shared" si="587"/>
        <v/>
      </c>
      <c r="Q3451" s="52" t="str">
        <f t="shared" si="588"/>
        <v/>
      </c>
      <c r="R3451" s="55" t="str">
        <f t="shared" si="589"/>
        <v/>
      </c>
      <c r="S3451" s="52" t="str">
        <f t="shared" si="597"/>
        <v/>
      </c>
      <c r="T3451" s="81" t="str">
        <f t="shared" si="590"/>
        <v/>
      </c>
      <c r="U3451" s="53" t="str">
        <f>IF(S3451="","",COUNTIF($S$7:S3451,"該当２"))</f>
        <v/>
      </c>
      <c r="V3451" s="56" t="str">
        <f t="shared" si="591"/>
        <v/>
      </c>
      <c r="W3451" s="81" t="str">
        <f t="shared" si="592"/>
        <v/>
      </c>
      <c r="X3451" s="53" t="str">
        <f>IF(V3451="","",COUNTIF($V$7:V3451,"該当３"))</f>
        <v/>
      </c>
    </row>
    <row r="3452" spans="1:24">
      <c r="A3452" s="4">
        <v>2030301004</v>
      </c>
      <c r="B3452" s="237">
        <v>20</v>
      </c>
      <c r="C3452" s="238">
        <v>303</v>
      </c>
      <c r="D3452" s="239">
        <v>1</v>
      </c>
      <c r="E3452" s="238">
        <v>4</v>
      </c>
      <c r="F3452" s="7" t="s">
        <v>511</v>
      </c>
      <c r="G3452" s="7" t="s">
        <v>3185</v>
      </c>
      <c r="H3452" s="7" t="s">
        <v>3186</v>
      </c>
      <c r="I3452" s="7" t="s">
        <v>5</v>
      </c>
      <c r="K3452" s="52" t="str">
        <f t="shared" si="593"/>
        <v/>
      </c>
      <c r="L3452" s="81" t="str">
        <f t="shared" si="594"/>
        <v/>
      </c>
      <c r="M3452" s="53" t="str">
        <f>IF(K3452="","",COUNTIF($K$7:K3452,"ﾘｽﾄ１"))</f>
        <v/>
      </c>
      <c r="N3452" s="53" t="str">
        <f t="shared" si="595"/>
        <v/>
      </c>
      <c r="O3452" s="54" t="str">
        <f t="shared" si="596"/>
        <v/>
      </c>
      <c r="P3452" s="53" t="str">
        <f t="shared" si="587"/>
        <v/>
      </c>
      <c r="Q3452" s="52" t="str">
        <f t="shared" si="588"/>
        <v/>
      </c>
      <c r="R3452" s="55" t="str">
        <f t="shared" si="589"/>
        <v/>
      </c>
      <c r="S3452" s="52" t="str">
        <f t="shared" si="597"/>
        <v/>
      </c>
      <c r="T3452" s="81" t="str">
        <f t="shared" si="590"/>
        <v/>
      </c>
      <c r="U3452" s="53" t="str">
        <f>IF(S3452="","",COUNTIF($S$7:S3452,"該当２"))</f>
        <v/>
      </c>
      <c r="V3452" s="56" t="str">
        <f t="shared" si="591"/>
        <v/>
      </c>
      <c r="W3452" s="81" t="str">
        <f t="shared" si="592"/>
        <v/>
      </c>
      <c r="X3452" s="53" t="str">
        <f>IF(V3452="","",COUNTIF($V$7:V3452,"該当３"))</f>
        <v/>
      </c>
    </row>
    <row r="3453" spans="1:24">
      <c r="A3453" s="4">
        <v>2030301005</v>
      </c>
      <c r="B3453" s="237">
        <v>20</v>
      </c>
      <c r="C3453" s="238">
        <v>303</v>
      </c>
      <c r="D3453" s="239">
        <v>1</v>
      </c>
      <c r="E3453" s="238">
        <v>5</v>
      </c>
      <c r="F3453" s="7" t="s">
        <v>511</v>
      </c>
      <c r="G3453" s="7" t="s">
        <v>3185</v>
      </c>
      <c r="H3453" s="7" t="s">
        <v>3186</v>
      </c>
      <c r="I3453" s="7" t="s">
        <v>3189</v>
      </c>
      <c r="K3453" s="52" t="str">
        <f t="shared" si="593"/>
        <v/>
      </c>
      <c r="L3453" s="81" t="str">
        <f t="shared" si="594"/>
        <v/>
      </c>
      <c r="M3453" s="53" t="str">
        <f>IF(K3453="","",COUNTIF($K$7:K3453,"ﾘｽﾄ１"))</f>
        <v/>
      </c>
      <c r="N3453" s="53" t="str">
        <f t="shared" si="595"/>
        <v/>
      </c>
      <c r="O3453" s="54" t="str">
        <f t="shared" si="596"/>
        <v/>
      </c>
      <c r="P3453" s="53" t="str">
        <f t="shared" si="587"/>
        <v/>
      </c>
      <c r="Q3453" s="52" t="str">
        <f t="shared" si="588"/>
        <v/>
      </c>
      <c r="R3453" s="55" t="str">
        <f t="shared" si="589"/>
        <v/>
      </c>
      <c r="S3453" s="52" t="str">
        <f t="shared" si="597"/>
        <v/>
      </c>
      <c r="T3453" s="81" t="str">
        <f t="shared" si="590"/>
        <v/>
      </c>
      <c r="U3453" s="53" t="str">
        <f>IF(S3453="","",COUNTIF($S$7:S3453,"該当２"))</f>
        <v/>
      </c>
      <c r="V3453" s="56" t="str">
        <f t="shared" si="591"/>
        <v/>
      </c>
      <c r="W3453" s="81" t="str">
        <f t="shared" si="592"/>
        <v/>
      </c>
      <c r="X3453" s="53" t="str">
        <f>IF(V3453="","",COUNTIF($V$7:V3453,"該当３"))</f>
        <v/>
      </c>
    </row>
    <row r="3454" spans="1:24">
      <c r="A3454" s="4">
        <v>2030301006</v>
      </c>
      <c r="B3454" s="237">
        <v>20</v>
      </c>
      <c r="C3454" s="238">
        <v>303</v>
      </c>
      <c r="D3454" s="239">
        <v>1</v>
      </c>
      <c r="E3454" s="238">
        <v>6</v>
      </c>
      <c r="F3454" s="7" t="s">
        <v>511</v>
      </c>
      <c r="G3454" s="7" t="s">
        <v>3185</v>
      </c>
      <c r="H3454" s="7" t="s">
        <v>3186</v>
      </c>
      <c r="I3454" s="7" t="s">
        <v>2117</v>
      </c>
      <c r="K3454" s="52" t="str">
        <f t="shared" si="593"/>
        <v/>
      </c>
      <c r="L3454" s="81" t="str">
        <f t="shared" si="594"/>
        <v/>
      </c>
      <c r="M3454" s="53" t="str">
        <f>IF(K3454="","",COUNTIF($K$7:K3454,"ﾘｽﾄ１"))</f>
        <v/>
      </c>
      <c r="N3454" s="53" t="str">
        <f t="shared" si="595"/>
        <v/>
      </c>
      <c r="O3454" s="54" t="str">
        <f t="shared" si="596"/>
        <v/>
      </c>
      <c r="P3454" s="53" t="str">
        <f t="shared" si="587"/>
        <v/>
      </c>
      <c r="Q3454" s="52" t="str">
        <f t="shared" si="588"/>
        <v/>
      </c>
      <c r="R3454" s="55" t="str">
        <f t="shared" si="589"/>
        <v/>
      </c>
      <c r="S3454" s="52" t="str">
        <f t="shared" si="597"/>
        <v/>
      </c>
      <c r="T3454" s="81" t="str">
        <f t="shared" si="590"/>
        <v/>
      </c>
      <c r="U3454" s="53" t="str">
        <f>IF(S3454="","",COUNTIF($S$7:S3454,"該当２"))</f>
        <v/>
      </c>
      <c r="V3454" s="56" t="str">
        <f t="shared" si="591"/>
        <v/>
      </c>
      <c r="W3454" s="81" t="str">
        <f t="shared" si="592"/>
        <v/>
      </c>
      <c r="X3454" s="53" t="str">
        <f>IF(V3454="","",COUNTIF($V$7:V3454,"該当３"))</f>
        <v/>
      </c>
    </row>
    <row r="3455" spans="1:24">
      <c r="A3455" s="4">
        <v>2030301007</v>
      </c>
      <c r="B3455" s="237">
        <v>20</v>
      </c>
      <c r="C3455" s="238">
        <v>303</v>
      </c>
      <c r="D3455" s="239">
        <v>1</v>
      </c>
      <c r="E3455" s="238">
        <v>7</v>
      </c>
      <c r="F3455" s="7" t="s">
        <v>511</v>
      </c>
      <c r="G3455" s="7" t="s">
        <v>3185</v>
      </c>
      <c r="H3455" s="7" t="s">
        <v>3186</v>
      </c>
      <c r="I3455" s="7" t="s">
        <v>3190</v>
      </c>
      <c r="K3455" s="52" t="str">
        <f t="shared" si="593"/>
        <v/>
      </c>
      <c r="L3455" s="81" t="str">
        <f t="shared" si="594"/>
        <v/>
      </c>
      <c r="M3455" s="53" t="str">
        <f>IF(K3455="","",COUNTIF($K$7:K3455,"ﾘｽﾄ１"))</f>
        <v/>
      </c>
      <c r="N3455" s="53" t="str">
        <f t="shared" si="595"/>
        <v/>
      </c>
      <c r="O3455" s="54" t="str">
        <f t="shared" si="596"/>
        <v/>
      </c>
      <c r="P3455" s="53" t="str">
        <f t="shared" si="587"/>
        <v/>
      </c>
      <c r="Q3455" s="52" t="str">
        <f t="shared" si="588"/>
        <v/>
      </c>
      <c r="R3455" s="55" t="str">
        <f t="shared" si="589"/>
        <v/>
      </c>
      <c r="S3455" s="52" t="str">
        <f t="shared" si="597"/>
        <v/>
      </c>
      <c r="T3455" s="81" t="str">
        <f t="shared" si="590"/>
        <v/>
      </c>
      <c r="U3455" s="53" t="str">
        <f>IF(S3455="","",COUNTIF($S$7:S3455,"該当２"))</f>
        <v/>
      </c>
      <c r="V3455" s="56" t="str">
        <f t="shared" si="591"/>
        <v/>
      </c>
      <c r="W3455" s="81" t="str">
        <f t="shared" si="592"/>
        <v/>
      </c>
      <c r="X3455" s="53" t="str">
        <f>IF(V3455="","",COUNTIF($V$7:V3455,"該当３"))</f>
        <v/>
      </c>
    </row>
    <row r="3456" spans="1:24">
      <c r="A3456" s="4">
        <v>2030301008</v>
      </c>
      <c r="B3456" s="237">
        <v>20</v>
      </c>
      <c r="C3456" s="238">
        <v>303</v>
      </c>
      <c r="D3456" s="239">
        <v>1</v>
      </c>
      <c r="E3456" s="238">
        <v>8</v>
      </c>
      <c r="F3456" s="7" t="s">
        <v>511</v>
      </c>
      <c r="G3456" s="7" t="s">
        <v>3185</v>
      </c>
      <c r="H3456" s="7" t="s">
        <v>3186</v>
      </c>
      <c r="I3456" s="7" t="s">
        <v>3191</v>
      </c>
      <c r="K3456" s="52" t="str">
        <f t="shared" si="593"/>
        <v/>
      </c>
      <c r="L3456" s="81" t="str">
        <f t="shared" si="594"/>
        <v/>
      </c>
      <c r="M3456" s="53" t="str">
        <f>IF(K3456="","",COUNTIF($K$7:K3456,"ﾘｽﾄ１"))</f>
        <v/>
      </c>
      <c r="N3456" s="53" t="str">
        <f t="shared" si="595"/>
        <v/>
      </c>
      <c r="O3456" s="54" t="str">
        <f t="shared" si="596"/>
        <v/>
      </c>
      <c r="P3456" s="53" t="str">
        <f t="shared" si="587"/>
        <v/>
      </c>
      <c r="Q3456" s="52" t="str">
        <f t="shared" si="588"/>
        <v/>
      </c>
      <c r="R3456" s="55" t="str">
        <f t="shared" si="589"/>
        <v/>
      </c>
      <c r="S3456" s="52" t="str">
        <f t="shared" si="597"/>
        <v/>
      </c>
      <c r="T3456" s="81" t="str">
        <f t="shared" si="590"/>
        <v/>
      </c>
      <c r="U3456" s="53" t="str">
        <f>IF(S3456="","",COUNTIF($S$7:S3456,"該当２"))</f>
        <v/>
      </c>
      <c r="V3456" s="56" t="str">
        <f t="shared" si="591"/>
        <v/>
      </c>
      <c r="W3456" s="81" t="str">
        <f t="shared" si="592"/>
        <v/>
      </c>
      <c r="X3456" s="53" t="str">
        <f>IF(V3456="","",COUNTIF($V$7:V3456,"該当３"))</f>
        <v/>
      </c>
    </row>
    <row r="3457" spans="1:24">
      <c r="A3457" s="4">
        <v>2030301009</v>
      </c>
      <c r="B3457" s="237">
        <v>20</v>
      </c>
      <c r="C3457" s="238">
        <v>303</v>
      </c>
      <c r="D3457" s="239">
        <v>1</v>
      </c>
      <c r="E3457" s="238">
        <v>9</v>
      </c>
      <c r="F3457" s="7" t="s">
        <v>511</v>
      </c>
      <c r="G3457" s="7" t="s">
        <v>3185</v>
      </c>
      <c r="H3457" s="7" t="s">
        <v>3186</v>
      </c>
      <c r="I3457" s="7" t="s">
        <v>286</v>
      </c>
      <c r="K3457" s="52" t="str">
        <f t="shared" si="593"/>
        <v/>
      </c>
      <c r="L3457" s="81" t="str">
        <f t="shared" si="594"/>
        <v/>
      </c>
      <c r="M3457" s="53" t="str">
        <f>IF(K3457="","",COUNTIF($K$7:K3457,"ﾘｽﾄ１"))</f>
        <v/>
      </c>
      <c r="N3457" s="53" t="str">
        <f t="shared" si="595"/>
        <v/>
      </c>
      <c r="O3457" s="54" t="str">
        <f t="shared" si="596"/>
        <v/>
      </c>
      <c r="P3457" s="53" t="str">
        <f t="shared" si="587"/>
        <v/>
      </c>
      <c r="Q3457" s="52" t="str">
        <f t="shared" si="588"/>
        <v/>
      </c>
      <c r="R3457" s="55" t="str">
        <f t="shared" si="589"/>
        <v/>
      </c>
      <c r="S3457" s="52" t="str">
        <f t="shared" si="597"/>
        <v/>
      </c>
      <c r="T3457" s="81" t="str">
        <f t="shared" si="590"/>
        <v/>
      </c>
      <c r="U3457" s="53" t="str">
        <f>IF(S3457="","",COUNTIF($S$7:S3457,"該当２"))</f>
        <v/>
      </c>
      <c r="V3457" s="56" t="str">
        <f t="shared" si="591"/>
        <v/>
      </c>
      <c r="W3457" s="81" t="str">
        <f t="shared" si="592"/>
        <v/>
      </c>
      <c r="X3457" s="53" t="str">
        <f>IF(V3457="","",COUNTIF($V$7:V3457,"該当３"))</f>
        <v/>
      </c>
    </row>
    <row r="3458" spans="1:24">
      <c r="A3458" s="4">
        <v>2030301010</v>
      </c>
      <c r="B3458" s="237">
        <v>20</v>
      </c>
      <c r="C3458" s="238">
        <v>303</v>
      </c>
      <c r="D3458" s="239">
        <v>1</v>
      </c>
      <c r="E3458" s="238">
        <v>10</v>
      </c>
      <c r="F3458" s="7" t="s">
        <v>511</v>
      </c>
      <c r="G3458" s="7" t="s">
        <v>3185</v>
      </c>
      <c r="H3458" s="7" t="s">
        <v>3186</v>
      </c>
      <c r="I3458" s="7" t="s">
        <v>6</v>
      </c>
      <c r="K3458" s="52" t="str">
        <f t="shared" si="593"/>
        <v/>
      </c>
      <c r="L3458" s="81" t="str">
        <f t="shared" si="594"/>
        <v/>
      </c>
      <c r="M3458" s="53" t="str">
        <f>IF(K3458="","",COUNTIF($K$7:K3458,"ﾘｽﾄ１"))</f>
        <v/>
      </c>
      <c r="N3458" s="53" t="str">
        <f t="shared" si="595"/>
        <v/>
      </c>
      <c r="O3458" s="54" t="str">
        <f t="shared" si="596"/>
        <v/>
      </c>
      <c r="P3458" s="53" t="str">
        <f t="shared" si="587"/>
        <v/>
      </c>
      <c r="Q3458" s="52" t="str">
        <f t="shared" si="588"/>
        <v/>
      </c>
      <c r="R3458" s="55" t="str">
        <f t="shared" si="589"/>
        <v/>
      </c>
      <c r="S3458" s="52" t="str">
        <f t="shared" si="597"/>
        <v/>
      </c>
      <c r="T3458" s="81" t="str">
        <f t="shared" si="590"/>
        <v/>
      </c>
      <c r="U3458" s="53" t="str">
        <f>IF(S3458="","",COUNTIF($S$7:S3458,"該当２"))</f>
        <v/>
      </c>
      <c r="V3458" s="56" t="str">
        <f t="shared" si="591"/>
        <v/>
      </c>
      <c r="W3458" s="81" t="str">
        <f t="shared" si="592"/>
        <v/>
      </c>
      <c r="X3458" s="53" t="str">
        <f>IF(V3458="","",COUNTIF($V$7:V3458,"該当３"))</f>
        <v/>
      </c>
    </row>
    <row r="3459" spans="1:24">
      <c r="A3459" s="4">
        <v>2030301011</v>
      </c>
      <c r="B3459" s="237">
        <v>20</v>
      </c>
      <c r="C3459" s="238">
        <v>303</v>
      </c>
      <c r="D3459" s="239">
        <v>1</v>
      </c>
      <c r="E3459" s="238">
        <v>11</v>
      </c>
      <c r="F3459" s="7" t="s">
        <v>511</v>
      </c>
      <c r="G3459" s="7" t="s">
        <v>3185</v>
      </c>
      <c r="H3459" s="7" t="s">
        <v>3186</v>
      </c>
      <c r="I3459" s="7" t="s">
        <v>3192</v>
      </c>
      <c r="K3459" s="52" t="str">
        <f t="shared" si="593"/>
        <v/>
      </c>
      <c r="L3459" s="81" t="str">
        <f t="shared" si="594"/>
        <v/>
      </c>
      <c r="M3459" s="53" t="str">
        <f>IF(K3459="","",COUNTIF($K$7:K3459,"ﾘｽﾄ１"))</f>
        <v/>
      </c>
      <c r="N3459" s="53" t="str">
        <f t="shared" si="595"/>
        <v/>
      </c>
      <c r="O3459" s="54" t="str">
        <f t="shared" si="596"/>
        <v/>
      </c>
      <c r="P3459" s="53" t="str">
        <f t="shared" si="587"/>
        <v/>
      </c>
      <c r="Q3459" s="52" t="str">
        <f t="shared" si="588"/>
        <v/>
      </c>
      <c r="R3459" s="55" t="str">
        <f t="shared" si="589"/>
        <v/>
      </c>
      <c r="S3459" s="52" t="str">
        <f t="shared" si="597"/>
        <v/>
      </c>
      <c r="T3459" s="81" t="str">
        <f t="shared" si="590"/>
        <v/>
      </c>
      <c r="U3459" s="53" t="str">
        <f>IF(S3459="","",COUNTIF($S$7:S3459,"該当２"))</f>
        <v/>
      </c>
      <c r="V3459" s="56" t="str">
        <f t="shared" si="591"/>
        <v/>
      </c>
      <c r="W3459" s="81" t="str">
        <f t="shared" si="592"/>
        <v/>
      </c>
      <c r="X3459" s="53" t="str">
        <f>IF(V3459="","",COUNTIF($V$7:V3459,"該当３"))</f>
        <v/>
      </c>
    </row>
    <row r="3460" spans="1:24">
      <c r="A3460" s="4">
        <v>2030302000</v>
      </c>
      <c r="B3460" s="237">
        <v>20</v>
      </c>
      <c r="C3460" s="238">
        <v>303</v>
      </c>
      <c r="D3460" s="239">
        <v>2</v>
      </c>
      <c r="E3460" s="238">
        <v>0</v>
      </c>
      <c r="F3460" s="7" t="s">
        <v>511</v>
      </c>
      <c r="G3460" s="7" t="s">
        <v>3185</v>
      </c>
      <c r="H3460" s="7" t="s">
        <v>3193</v>
      </c>
      <c r="K3460" s="52" t="str">
        <f t="shared" si="593"/>
        <v/>
      </c>
      <c r="L3460" s="81" t="str">
        <f t="shared" si="594"/>
        <v/>
      </c>
      <c r="M3460" s="53" t="str">
        <f>IF(K3460="","",COUNTIF($K$7:K3460,"ﾘｽﾄ１"))</f>
        <v/>
      </c>
      <c r="N3460" s="53" t="str">
        <f t="shared" si="595"/>
        <v/>
      </c>
      <c r="O3460" s="54" t="str">
        <f t="shared" si="596"/>
        <v/>
      </c>
      <c r="P3460" s="53" t="str">
        <f t="shared" si="587"/>
        <v/>
      </c>
      <c r="Q3460" s="52" t="str">
        <f t="shared" si="588"/>
        <v/>
      </c>
      <c r="R3460" s="55" t="str">
        <f t="shared" si="589"/>
        <v/>
      </c>
      <c r="S3460" s="52" t="str">
        <f t="shared" si="597"/>
        <v/>
      </c>
      <c r="T3460" s="81" t="str">
        <f t="shared" si="590"/>
        <v/>
      </c>
      <c r="U3460" s="53" t="str">
        <f>IF(S3460="","",COUNTIF($S$7:S3460,"該当２"))</f>
        <v/>
      </c>
      <c r="V3460" s="56" t="str">
        <f t="shared" si="591"/>
        <v/>
      </c>
      <c r="W3460" s="81" t="str">
        <f t="shared" si="592"/>
        <v/>
      </c>
      <c r="X3460" s="53" t="str">
        <f>IF(V3460="","",COUNTIF($V$7:V3460,"該当３"))</f>
        <v/>
      </c>
    </row>
    <row r="3461" spans="1:24">
      <c r="A3461" s="4">
        <v>2030302001</v>
      </c>
      <c r="B3461" s="237">
        <v>20</v>
      </c>
      <c r="C3461" s="238">
        <v>303</v>
      </c>
      <c r="D3461" s="239">
        <v>2</v>
      </c>
      <c r="E3461" s="238">
        <v>1</v>
      </c>
      <c r="F3461" s="7" t="s">
        <v>511</v>
      </c>
      <c r="G3461" s="7" t="s">
        <v>3185</v>
      </c>
      <c r="H3461" s="7" t="s">
        <v>3193</v>
      </c>
      <c r="I3461" s="7" t="s">
        <v>3194</v>
      </c>
      <c r="K3461" s="52" t="str">
        <f t="shared" si="593"/>
        <v/>
      </c>
      <c r="L3461" s="81" t="str">
        <f t="shared" si="594"/>
        <v/>
      </c>
      <c r="M3461" s="53" t="str">
        <f>IF(K3461="","",COUNTIF($K$7:K3461,"ﾘｽﾄ１"))</f>
        <v/>
      </c>
      <c r="N3461" s="53" t="str">
        <f t="shared" si="595"/>
        <v/>
      </c>
      <c r="O3461" s="54" t="str">
        <f t="shared" si="596"/>
        <v/>
      </c>
      <c r="P3461" s="53" t="str">
        <f t="shared" si="587"/>
        <v/>
      </c>
      <c r="Q3461" s="52" t="str">
        <f t="shared" si="588"/>
        <v/>
      </c>
      <c r="R3461" s="55" t="str">
        <f t="shared" si="589"/>
        <v/>
      </c>
      <c r="S3461" s="52" t="str">
        <f t="shared" si="597"/>
        <v/>
      </c>
      <c r="T3461" s="81" t="str">
        <f t="shared" si="590"/>
        <v/>
      </c>
      <c r="U3461" s="53" t="str">
        <f>IF(S3461="","",COUNTIF($S$7:S3461,"該当２"))</f>
        <v/>
      </c>
      <c r="V3461" s="56" t="str">
        <f t="shared" si="591"/>
        <v/>
      </c>
      <c r="W3461" s="81" t="str">
        <f t="shared" si="592"/>
        <v/>
      </c>
      <c r="X3461" s="53" t="str">
        <f>IF(V3461="","",COUNTIF($V$7:V3461,"該当３"))</f>
        <v/>
      </c>
    </row>
    <row r="3462" spans="1:24">
      <c r="A3462" s="4">
        <v>2030303000</v>
      </c>
      <c r="B3462" s="237">
        <v>20</v>
      </c>
      <c r="C3462" s="238">
        <v>303</v>
      </c>
      <c r="D3462" s="239">
        <v>3</v>
      </c>
      <c r="E3462" s="238">
        <v>0</v>
      </c>
      <c r="F3462" s="7" t="s">
        <v>511</v>
      </c>
      <c r="G3462" s="7" t="s">
        <v>3185</v>
      </c>
      <c r="H3462" s="7" t="s">
        <v>3195</v>
      </c>
      <c r="K3462" s="52" t="str">
        <f t="shared" si="593"/>
        <v/>
      </c>
      <c r="L3462" s="81" t="str">
        <f t="shared" si="594"/>
        <v/>
      </c>
      <c r="M3462" s="53" t="str">
        <f>IF(K3462="","",COUNTIF($K$7:K3462,"ﾘｽﾄ１"))</f>
        <v/>
      </c>
      <c r="N3462" s="53" t="str">
        <f t="shared" si="595"/>
        <v/>
      </c>
      <c r="O3462" s="54" t="str">
        <f t="shared" si="596"/>
        <v/>
      </c>
      <c r="P3462" s="53" t="str">
        <f t="shared" si="587"/>
        <v/>
      </c>
      <c r="Q3462" s="52" t="str">
        <f t="shared" si="588"/>
        <v/>
      </c>
      <c r="R3462" s="55" t="str">
        <f t="shared" si="589"/>
        <v/>
      </c>
      <c r="S3462" s="52" t="str">
        <f t="shared" si="597"/>
        <v/>
      </c>
      <c r="T3462" s="81" t="str">
        <f t="shared" si="590"/>
        <v/>
      </c>
      <c r="U3462" s="53" t="str">
        <f>IF(S3462="","",COUNTIF($S$7:S3462,"該当２"))</f>
        <v/>
      </c>
      <c r="V3462" s="56" t="str">
        <f t="shared" si="591"/>
        <v/>
      </c>
      <c r="W3462" s="81" t="str">
        <f t="shared" si="592"/>
        <v/>
      </c>
      <c r="X3462" s="53" t="str">
        <f>IF(V3462="","",COUNTIF($V$7:V3462,"該当３"))</f>
        <v/>
      </c>
    </row>
    <row r="3463" spans="1:24">
      <c r="A3463" s="4">
        <v>2030303001</v>
      </c>
      <c r="B3463" s="237">
        <v>20</v>
      </c>
      <c r="C3463" s="238">
        <v>303</v>
      </c>
      <c r="D3463" s="239">
        <v>3</v>
      </c>
      <c r="E3463" s="238">
        <v>1</v>
      </c>
      <c r="F3463" s="7" t="s">
        <v>511</v>
      </c>
      <c r="G3463" s="7" t="s">
        <v>3185</v>
      </c>
      <c r="H3463" s="7" t="s">
        <v>3195</v>
      </c>
      <c r="I3463" s="7" t="s">
        <v>3196</v>
      </c>
      <c r="K3463" s="52" t="str">
        <f t="shared" si="593"/>
        <v/>
      </c>
      <c r="L3463" s="81" t="str">
        <f t="shared" si="594"/>
        <v/>
      </c>
      <c r="M3463" s="53" t="str">
        <f>IF(K3463="","",COUNTIF($K$7:K3463,"ﾘｽﾄ１"))</f>
        <v/>
      </c>
      <c r="N3463" s="53" t="str">
        <f t="shared" si="595"/>
        <v/>
      </c>
      <c r="O3463" s="54" t="str">
        <f t="shared" si="596"/>
        <v/>
      </c>
      <c r="P3463" s="53" t="str">
        <f t="shared" si="587"/>
        <v/>
      </c>
      <c r="Q3463" s="52" t="str">
        <f t="shared" si="588"/>
        <v/>
      </c>
      <c r="R3463" s="55" t="str">
        <f t="shared" si="589"/>
        <v/>
      </c>
      <c r="S3463" s="52" t="str">
        <f t="shared" si="597"/>
        <v/>
      </c>
      <c r="T3463" s="81" t="str">
        <f t="shared" si="590"/>
        <v/>
      </c>
      <c r="U3463" s="53" t="str">
        <f>IF(S3463="","",COUNTIF($S$7:S3463,"該当２"))</f>
        <v/>
      </c>
      <c r="V3463" s="56" t="str">
        <f t="shared" si="591"/>
        <v/>
      </c>
      <c r="W3463" s="81" t="str">
        <f t="shared" si="592"/>
        <v/>
      </c>
      <c r="X3463" s="53" t="str">
        <f>IF(V3463="","",COUNTIF($V$7:V3463,"該当３"))</f>
        <v/>
      </c>
    </row>
    <row r="3464" spans="1:24">
      <c r="A3464" s="4">
        <v>2030303002</v>
      </c>
      <c r="B3464" s="237">
        <v>20</v>
      </c>
      <c r="C3464" s="238">
        <v>303</v>
      </c>
      <c r="D3464" s="239">
        <v>3</v>
      </c>
      <c r="E3464" s="238">
        <v>2</v>
      </c>
      <c r="F3464" s="7" t="s">
        <v>511</v>
      </c>
      <c r="G3464" s="7" t="s">
        <v>3185</v>
      </c>
      <c r="H3464" s="7" t="s">
        <v>3195</v>
      </c>
      <c r="I3464" s="7" t="s">
        <v>3197</v>
      </c>
      <c r="K3464" s="52" t="str">
        <f t="shared" si="593"/>
        <v/>
      </c>
      <c r="L3464" s="81" t="str">
        <f t="shared" si="594"/>
        <v/>
      </c>
      <c r="M3464" s="53" t="str">
        <f>IF(K3464="","",COUNTIF($K$7:K3464,"ﾘｽﾄ１"))</f>
        <v/>
      </c>
      <c r="N3464" s="53" t="str">
        <f t="shared" si="595"/>
        <v/>
      </c>
      <c r="O3464" s="54" t="str">
        <f t="shared" si="596"/>
        <v/>
      </c>
      <c r="P3464" s="53" t="str">
        <f t="shared" si="587"/>
        <v/>
      </c>
      <c r="Q3464" s="52" t="str">
        <f t="shared" si="588"/>
        <v/>
      </c>
      <c r="R3464" s="55" t="str">
        <f t="shared" si="589"/>
        <v/>
      </c>
      <c r="S3464" s="52" t="str">
        <f t="shared" si="597"/>
        <v/>
      </c>
      <c r="T3464" s="81" t="str">
        <f t="shared" si="590"/>
        <v/>
      </c>
      <c r="U3464" s="53" t="str">
        <f>IF(S3464="","",COUNTIF($S$7:S3464,"該当２"))</f>
        <v/>
      </c>
      <c r="V3464" s="56" t="str">
        <f t="shared" si="591"/>
        <v/>
      </c>
      <c r="W3464" s="81" t="str">
        <f t="shared" si="592"/>
        <v/>
      </c>
      <c r="X3464" s="53" t="str">
        <f>IF(V3464="","",COUNTIF($V$7:V3464,"該当３"))</f>
        <v/>
      </c>
    </row>
    <row r="3465" spans="1:24">
      <c r="A3465" s="4">
        <v>2030303003</v>
      </c>
      <c r="B3465" s="237">
        <v>20</v>
      </c>
      <c r="C3465" s="238">
        <v>303</v>
      </c>
      <c r="D3465" s="239">
        <v>3</v>
      </c>
      <c r="E3465" s="238">
        <v>3</v>
      </c>
      <c r="F3465" s="7" t="s">
        <v>511</v>
      </c>
      <c r="G3465" s="7" t="s">
        <v>3185</v>
      </c>
      <c r="H3465" s="7" t="s">
        <v>3195</v>
      </c>
      <c r="I3465" s="7" t="s">
        <v>333</v>
      </c>
      <c r="K3465" s="52" t="str">
        <f t="shared" si="593"/>
        <v/>
      </c>
      <c r="L3465" s="81" t="str">
        <f t="shared" si="594"/>
        <v/>
      </c>
      <c r="M3465" s="53" t="str">
        <f>IF(K3465="","",COUNTIF($K$7:K3465,"ﾘｽﾄ１"))</f>
        <v/>
      </c>
      <c r="N3465" s="53" t="str">
        <f t="shared" si="595"/>
        <v/>
      </c>
      <c r="O3465" s="54" t="str">
        <f t="shared" si="596"/>
        <v/>
      </c>
      <c r="P3465" s="53" t="str">
        <f t="shared" si="587"/>
        <v/>
      </c>
      <c r="Q3465" s="52" t="str">
        <f t="shared" si="588"/>
        <v/>
      </c>
      <c r="R3465" s="55" t="str">
        <f t="shared" si="589"/>
        <v/>
      </c>
      <c r="S3465" s="52" t="str">
        <f t="shared" si="597"/>
        <v/>
      </c>
      <c r="T3465" s="81" t="str">
        <f t="shared" si="590"/>
        <v/>
      </c>
      <c r="U3465" s="53" t="str">
        <f>IF(S3465="","",COUNTIF($S$7:S3465,"該当２"))</f>
        <v/>
      </c>
      <c r="V3465" s="56" t="str">
        <f t="shared" si="591"/>
        <v/>
      </c>
      <c r="W3465" s="81" t="str">
        <f t="shared" si="592"/>
        <v/>
      </c>
      <c r="X3465" s="53" t="str">
        <f>IF(V3465="","",COUNTIF($V$7:V3465,"該当３"))</f>
        <v/>
      </c>
    </row>
    <row r="3466" spans="1:24">
      <c r="A3466" s="4">
        <v>2030303004</v>
      </c>
      <c r="B3466" s="237">
        <v>20</v>
      </c>
      <c r="C3466" s="238">
        <v>303</v>
      </c>
      <c r="D3466" s="239">
        <v>3</v>
      </c>
      <c r="E3466" s="238">
        <v>4</v>
      </c>
      <c r="F3466" s="7" t="s">
        <v>511</v>
      </c>
      <c r="G3466" s="7" t="s">
        <v>3185</v>
      </c>
      <c r="H3466" s="7" t="s">
        <v>3195</v>
      </c>
      <c r="I3466" s="7" t="s">
        <v>3198</v>
      </c>
      <c r="K3466" s="52" t="str">
        <f t="shared" si="593"/>
        <v/>
      </c>
      <c r="L3466" s="81" t="str">
        <f t="shared" si="594"/>
        <v/>
      </c>
      <c r="M3466" s="53" t="str">
        <f>IF(K3466="","",COUNTIF($K$7:K3466,"ﾘｽﾄ１"))</f>
        <v/>
      </c>
      <c r="N3466" s="53" t="str">
        <f t="shared" si="595"/>
        <v/>
      </c>
      <c r="O3466" s="54" t="str">
        <f t="shared" si="596"/>
        <v/>
      </c>
      <c r="P3466" s="53" t="str">
        <f t="shared" ref="P3466:P3529" si="598">IF(O3466="該当１",G3466,"")</f>
        <v/>
      </c>
      <c r="Q3466" s="52" t="str">
        <f t="shared" ref="Q3466:Q3529" si="599">IF(O3466="該当１","ﾘｽﾄ2","")</f>
        <v/>
      </c>
      <c r="R3466" s="55" t="str">
        <f t="shared" ref="R3466:R3529" si="600">IF(Q3466="ﾘｽﾄ2",H3466,"")</f>
        <v/>
      </c>
      <c r="S3466" s="52" t="str">
        <f t="shared" si="597"/>
        <v/>
      </c>
      <c r="T3466" s="81" t="str">
        <f t="shared" ref="T3466:T3529" si="601">IF(S3466="該当２",H3466,"")</f>
        <v/>
      </c>
      <c r="U3466" s="53" t="str">
        <f>IF(S3466="","",COUNTIF($S$7:S3466,"該当２"))</f>
        <v/>
      </c>
      <c r="V3466" s="56" t="str">
        <f t="shared" ref="V3466:V3529" si="602">IF(AND($S$2=H3466,E3466&gt;0,E3466&lt;998),"該当３","")</f>
        <v/>
      </c>
      <c r="W3466" s="81" t="str">
        <f t="shared" ref="W3466:W3529" si="603">IF(V3466="該当３",I3466,"")</f>
        <v/>
      </c>
      <c r="X3466" s="53" t="str">
        <f>IF(V3466="","",COUNTIF($V$7:V3466,"該当３"))</f>
        <v/>
      </c>
    </row>
    <row r="3467" spans="1:24">
      <c r="A3467" s="4">
        <v>2030303005</v>
      </c>
      <c r="B3467" s="237">
        <v>20</v>
      </c>
      <c r="C3467" s="238">
        <v>303</v>
      </c>
      <c r="D3467" s="239">
        <v>3</v>
      </c>
      <c r="E3467" s="238">
        <v>5</v>
      </c>
      <c r="F3467" s="7" t="s">
        <v>511</v>
      </c>
      <c r="G3467" s="7" t="s">
        <v>3185</v>
      </c>
      <c r="H3467" s="7" t="s">
        <v>3195</v>
      </c>
      <c r="I3467" s="7" t="s">
        <v>3199</v>
      </c>
      <c r="K3467" s="52" t="str">
        <f t="shared" ref="K3467:K3530" si="604">IF(AND($C3467&gt;0,$H3467=""),"ﾘｽﾄ１","")</f>
        <v/>
      </c>
      <c r="L3467" s="81" t="str">
        <f t="shared" ref="L3467:L3530" si="605">IF(K3467="ﾘｽﾄ１",G3467,"")</f>
        <v/>
      </c>
      <c r="M3467" s="53" t="str">
        <f>IF(K3467="","",COUNTIF($K$7:K3467,"ﾘｽﾄ１"))</f>
        <v/>
      </c>
      <c r="N3467" s="53" t="str">
        <f t="shared" ref="N3467:N3530" si="606">IF(AND(D3467=0,E3467&gt;0),"同一区","")</f>
        <v/>
      </c>
      <c r="O3467" s="54" t="str">
        <f t="shared" ref="O3467:O3530" si="607">IF(AND(EXACT($K$2,G3467),H3467&gt;0),"該当１","")</f>
        <v/>
      </c>
      <c r="P3467" s="53" t="str">
        <f t="shared" si="598"/>
        <v/>
      </c>
      <c r="Q3467" s="52" t="str">
        <f t="shared" si="599"/>
        <v/>
      </c>
      <c r="R3467" s="55" t="str">
        <f t="shared" si="600"/>
        <v/>
      </c>
      <c r="S3467" s="52" t="str">
        <f t="shared" ref="S3467:S3530" si="608">IF(AND(Q3467="ﾘｽﾄ2",OR(I3467=0,AND(N3467="同一区",E3467=1))),"該当２","")</f>
        <v/>
      </c>
      <c r="T3467" s="81" t="str">
        <f t="shared" si="601"/>
        <v/>
      </c>
      <c r="U3467" s="53" t="str">
        <f>IF(S3467="","",COUNTIF($S$7:S3467,"該当２"))</f>
        <v/>
      </c>
      <c r="V3467" s="56" t="str">
        <f t="shared" si="602"/>
        <v/>
      </c>
      <c r="W3467" s="81" t="str">
        <f t="shared" si="603"/>
        <v/>
      </c>
      <c r="X3467" s="53" t="str">
        <f>IF(V3467="","",COUNTIF($V$7:V3467,"該当３"))</f>
        <v/>
      </c>
    </row>
    <row r="3468" spans="1:24">
      <c r="A3468" s="4">
        <v>2030303006</v>
      </c>
      <c r="B3468" s="237">
        <v>20</v>
      </c>
      <c r="C3468" s="238">
        <v>303</v>
      </c>
      <c r="D3468" s="239">
        <v>3</v>
      </c>
      <c r="E3468" s="238">
        <v>6</v>
      </c>
      <c r="F3468" s="7" t="s">
        <v>511</v>
      </c>
      <c r="G3468" s="7" t="s">
        <v>3185</v>
      </c>
      <c r="H3468" s="7" t="s">
        <v>3195</v>
      </c>
      <c r="I3468" s="7" t="s">
        <v>3200</v>
      </c>
      <c r="K3468" s="52" t="str">
        <f t="shared" si="604"/>
        <v/>
      </c>
      <c r="L3468" s="81" t="str">
        <f t="shared" si="605"/>
        <v/>
      </c>
      <c r="M3468" s="53" t="str">
        <f>IF(K3468="","",COUNTIF($K$7:K3468,"ﾘｽﾄ１"))</f>
        <v/>
      </c>
      <c r="N3468" s="53" t="str">
        <f t="shared" si="606"/>
        <v/>
      </c>
      <c r="O3468" s="54" t="str">
        <f t="shared" si="607"/>
        <v/>
      </c>
      <c r="P3468" s="53" t="str">
        <f t="shared" si="598"/>
        <v/>
      </c>
      <c r="Q3468" s="52" t="str">
        <f t="shared" si="599"/>
        <v/>
      </c>
      <c r="R3468" s="55" t="str">
        <f t="shared" si="600"/>
        <v/>
      </c>
      <c r="S3468" s="52" t="str">
        <f t="shared" si="608"/>
        <v/>
      </c>
      <c r="T3468" s="81" t="str">
        <f t="shared" si="601"/>
        <v/>
      </c>
      <c r="U3468" s="53" t="str">
        <f>IF(S3468="","",COUNTIF($S$7:S3468,"該当２"))</f>
        <v/>
      </c>
      <c r="V3468" s="56" t="str">
        <f t="shared" si="602"/>
        <v/>
      </c>
      <c r="W3468" s="81" t="str">
        <f t="shared" si="603"/>
        <v/>
      </c>
      <c r="X3468" s="53" t="str">
        <f>IF(V3468="","",COUNTIF($V$7:V3468,"該当３"))</f>
        <v/>
      </c>
    </row>
    <row r="3469" spans="1:24">
      <c r="A3469" s="4">
        <v>2030303007</v>
      </c>
      <c r="B3469" s="237">
        <v>20</v>
      </c>
      <c r="C3469" s="238">
        <v>303</v>
      </c>
      <c r="D3469" s="239">
        <v>3</v>
      </c>
      <c r="E3469" s="238">
        <v>7</v>
      </c>
      <c r="F3469" s="7" t="s">
        <v>511</v>
      </c>
      <c r="G3469" s="7" t="s">
        <v>3185</v>
      </c>
      <c r="H3469" s="7" t="s">
        <v>3195</v>
      </c>
      <c r="I3469" s="7" t="s">
        <v>3201</v>
      </c>
      <c r="K3469" s="52" t="str">
        <f t="shared" si="604"/>
        <v/>
      </c>
      <c r="L3469" s="81" t="str">
        <f t="shared" si="605"/>
        <v/>
      </c>
      <c r="M3469" s="53" t="str">
        <f>IF(K3469="","",COUNTIF($K$7:K3469,"ﾘｽﾄ１"))</f>
        <v/>
      </c>
      <c r="N3469" s="53" t="str">
        <f t="shared" si="606"/>
        <v/>
      </c>
      <c r="O3469" s="54" t="str">
        <f t="shared" si="607"/>
        <v/>
      </c>
      <c r="P3469" s="53" t="str">
        <f t="shared" si="598"/>
        <v/>
      </c>
      <c r="Q3469" s="52" t="str">
        <f t="shared" si="599"/>
        <v/>
      </c>
      <c r="R3469" s="55" t="str">
        <f t="shared" si="600"/>
        <v/>
      </c>
      <c r="S3469" s="52" t="str">
        <f t="shared" si="608"/>
        <v/>
      </c>
      <c r="T3469" s="81" t="str">
        <f t="shared" si="601"/>
        <v/>
      </c>
      <c r="U3469" s="53" t="str">
        <f>IF(S3469="","",COUNTIF($S$7:S3469,"該当２"))</f>
        <v/>
      </c>
      <c r="V3469" s="56" t="str">
        <f t="shared" si="602"/>
        <v/>
      </c>
      <c r="W3469" s="81" t="str">
        <f t="shared" si="603"/>
        <v/>
      </c>
      <c r="X3469" s="53" t="str">
        <f>IF(V3469="","",COUNTIF($V$7:V3469,"該当３"))</f>
        <v/>
      </c>
    </row>
    <row r="3470" spans="1:24">
      <c r="A3470" s="4">
        <v>2030303008</v>
      </c>
      <c r="B3470" s="237">
        <v>20</v>
      </c>
      <c r="C3470" s="238">
        <v>303</v>
      </c>
      <c r="D3470" s="239">
        <v>3</v>
      </c>
      <c r="E3470" s="238">
        <v>8</v>
      </c>
      <c r="F3470" s="7" t="s">
        <v>511</v>
      </c>
      <c r="G3470" s="7" t="s">
        <v>3185</v>
      </c>
      <c r="H3470" s="7" t="s">
        <v>3195</v>
      </c>
      <c r="I3470" s="7" t="s">
        <v>3202</v>
      </c>
      <c r="K3470" s="52" t="str">
        <f t="shared" si="604"/>
        <v/>
      </c>
      <c r="L3470" s="81" t="str">
        <f t="shared" si="605"/>
        <v/>
      </c>
      <c r="M3470" s="53" t="str">
        <f>IF(K3470="","",COUNTIF($K$7:K3470,"ﾘｽﾄ１"))</f>
        <v/>
      </c>
      <c r="N3470" s="53" t="str">
        <f t="shared" si="606"/>
        <v/>
      </c>
      <c r="O3470" s="54" t="str">
        <f t="shared" si="607"/>
        <v/>
      </c>
      <c r="P3470" s="53" t="str">
        <f t="shared" si="598"/>
        <v/>
      </c>
      <c r="Q3470" s="52" t="str">
        <f t="shared" si="599"/>
        <v/>
      </c>
      <c r="R3470" s="55" t="str">
        <f t="shared" si="600"/>
        <v/>
      </c>
      <c r="S3470" s="52" t="str">
        <f t="shared" si="608"/>
        <v/>
      </c>
      <c r="T3470" s="81" t="str">
        <f t="shared" si="601"/>
        <v/>
      </c>
      <c r="U3470" s="53" t="str">
        <f>IF(S3470="","",COUNTIF($S$7:S3470,"該当２"))</f>
        <v/>
      </c>
      <c r="V3470" s="56" t="str">
        <f t="shared" si="602"/>
        <v/>
      </c>
      <c r="W3470" s="81" t="str">
        <f t="shared" si="603"/>
        <v/>
      </c>
      <c r="X3470" s="53" t="str">
        <f>IF(V3470="","",COUNTIF($V$7:V3470,"該当３"))</f>
        <v/>
      </c>
    </row>
    <row r="3471" spans="1:24">
      <c r="A3471" s="4">
        <v>2030303009</v>
      </c>
      <c r="B3471" s="237">
        <v>20</v>
      </c>
      <c r="C3471" s="238">
        <v>303</v>
      </c>
      <c r="D3471" s="239">
        <v>3</v>
      </c>
      <c r="E3471" s="238">
        <v>9</v>
      </c>
      <c r="F3471" s="7" t="s">
        <v>511</v>
      </c>
      <c r="G3471" s="7" t="s">
        <v>3185</v>
      </c>
      <c r="H3471" s="7" t="s">
        <v>3195</v>
      </c>
      <c r="I3471" s="7" t="s">
        <v>3203</v>
      </c>
      <c r="K3471" s="52" t="str">
        <f t="shared" si="604"/>
        <v/>
      </c>
      <c r="L3471" s="81" t="str">
        <f t="shared" si="605"/>
        <v/>
      </c>
      <c r="M3471" s="53" t="str">
        <f>IF(K3471="","",COUNTIF($K$7:K3471,"ﾘｽﾄ１"))</f>
        <v/>
      </c>
      <c r="N3471" s="53" t="str">
        <f t="shared" si="606"/>
        <v/>
      </c>
      <c r="O3471" s="54" t="str">
        <f t="shared" si="607"/>
        <v/>
      </c>
      <c r="P3471" s="53" t="str">
        <f t="shared" si="598"/>
        <v/>
      </c>
      <c r="Q3471" s="52" t="str">
        <f t="shared" si="599"/>
        <v/>
      </c>
      <c r="R3471" s="55" t="str">
        <f t="shared" si="600"/>
        <v/>
      </c>
      <c r="S3471" s="52" t="str">
        <f t="shared" si="608"/>
        <v/>
      </c>
      <c r="T3471" s="81" t="str">
        <f t="shared" si="601"/>
        <v/>
      </c>
      <c r="U3471" s="53" t="str">
        <f>IF(S3471="","",COUNTIF($S$7:S3471,"該当２"))</f>
        <v/>
      </c>
      <c r="V3471" s="56" t="str">
        <f t="shared" si="602"/>
        <v/>
      </c>
      <c r="W3471" s="81" t="str">
        <f t="shared" si="603"/>
        <v/>
      </c>
      <c r="X3471" s="53" t="str">
        <f>IF(V3471="","",COUNTIF($V$7:V3471,"該当３"))</f>
        <v/>
      </c>
    </row>
    <row r="3472" spans="1:24">
      <c r="A3472" s="4">
        <v>2030303010</v>
      </c>
      <c r="B3472" s="237">
        <v>20</v>
      </c>
      <c r="C3472" s="238">
        <v>303</v>
      </c>
      <c r="D3472" s="239">
        <v>3</v>
      </c>
      <c r="E3472" s="238">
        <v>10</v>
      </c>
      <c r="F3472" s="7" t="s">
        <v>511</v>
      </c>
      <c r="G3472" s="7" t="s">
        <v>3185</v>
      </c>
      <c r="H3472" s="7" t="s">
        <v>3195</v>
      </c>
      <c r="I3472" s="7" t="s">
        <v>3204</v>
      </c>
      <c r="K3472" s="52" t="str">
        <f t="shared" si="604"/>
        <v/>
      </c>
      <c r="L3472" s="81" t="str">
        <f t="shared" si="605"/>
        <v/>
      </c>
      <c r="M3472" s="53" t="str">
        <f>IF(K3472="","",COUNTIF($K$7:K3472,"ﾘｽﾄ１"))</f>
        <v/>
      </c>
      <c r="N3472" s="53" t="str">
        <f t="shared" si="606"/>
        <v/>
      </c>
      <c r="O3472" s="54" t="str">
        <f t="shared" si="607"/>
        <v/>
      </c>
      <c r="P3472" s="53" t="str">
        <f t="shared" si="598"/>
        <v/>
      </c>
      <c r="Q3472" s="52" t="str">
        <f t="shared" si="599"/>
        <v/>
      </c>
      <c r="R3472" s="55" t="str">
        <f t="shared" si="600"/>
        <v/>
      </c>
      <c r="S3472" s="52" t="str">
        <f t="shared" si="608"/>
        <v/>
      </c>
      <c r="T3472" s="81" t="str">
        <f t="shared" si="601"/>
        <v/>
      </c>
      <c r="U3472" s="53" t="str">
        <f>IF(S3472="","",COUNTIF($S$7:S3472,"該当２"))</f>
        <v/>
      </c>
      <c r="V3472" s="56" t="str">
        <f t="shared" si="602"/>
        <v/>
      </c>
      <c r="W3472" s="81" t="str">
        <f t="shared" si="603"/>
        <v/>
      </c>
      <c r="X3472" s="53" t="str">
        <f>IF(V3472="","",COUNTIF($V$7:V3472,"該当３"))</f>
        <v/>
      </c>
    </row>
    <row r="3473" spans="1:24">
      <c r="A3473" s="4">
        <v>2030303011</v>
      </c>
      <c r="B3473" s="237">
        <v>20</v>
      </c>
      <c r="C3473" s="238">
        <v>303</v>
      </c>
      <c r="D3473" s="239">
        <v>3</v>
      </c>
      <c r="E3473" s="238">
        <v>11</v>
      </c>
      <c r="F3473" s="7" t="s">
        <v>511</v>
      </c>
      <c r="G3473" s="7" t="s">
        <v>3185</v>
      </c>
      <c r="H3473" s="7" t="s">
        <v>3195</v>
      </c>
      <c r="I3473" s="7" t="s">
        <v>462</v>
      </c>
      <c r="K3473" s="52" t="str">
        <f t="shared" si="604"/>
        <v/>
      </c>
      <c r="L3473" s="81" t="str">
        <f t="shared" si="605"/>
        <v/>
      </c>
      <c r="M3473" s="53" t="str">
        <f>IF(K3473="","",COUNTIF($K$7:K3473,"ﾘｽﾄ１"))</f>
        <v/>
      </c>
      <c r="N3473" s="53" t="str">
        <f t="shared" si="606"/>
        <v/>
      </c>
      <c r="O3473" s="54" t="str">
        <f t="shared" si="607"/>
        <v/>
      </c>
      <c r="P3473" s="53" t="str">
        <f t="shared" si="598"/>
        <v/>
      </c>
      <c r="Q3473" s="52" t="str">
        <f t="shared" si="599"/>
        <v/>
      </c>
      <c r="R3473" s="55" t="str">
        <f t="shared" si="600"/>
        <v/>
      </c>
      <c r="S3473" s="52" t="str">
        <f t="shared" si="608"/>
        <v/>
      </c>
      <c r="T3473" s="81" t="str">
        <f t="shared" si="601"/>
        <v/>
      </c>
      <c r="U3473" s="53" t="str">
        <f>IF(S3473="","",COUNTIF($S$7:S3473,"該当２"))</f>
        <v/>
      </c>
      <c r="V3473" s="56" t="str">
        <f t="shared" si="602"/>
        <v/>
      </c>
      <c r="W3473" s="81" t="str">
        <f t="shared" si="603"/>
        <v/>
      </c>
      <c r="X3473" s="53" t="str">
        <f>IF(V3473="","",COUNTIF($V$7:V3473,"該当３"))</f>
        <v/>
      </c>
    </row>
    <row r="3474" spans="1:24">
      <c r="A3474" s="4">
        <v>2030303012</v>
      </c>
      <c r="B3474" s="237">
        <v>20</v>
      </c>
      <c r="C3474" s="238">
        <v>303</v>
      </c>
      <c r="D3474" s="239">
        <v>3</v>
      </c>
      <c r="E3474" s="238">
        <v>12</v>
      </c>
      <c r="F3474" s="7" t="s">
        <v>511</v>
      </c>
      <c r="G3474" s="7" t="s">
        <v>3185</v>
      </c>
      <c r="H3474" s="7" t="s">
        <v>3195</v>
      </c>
      <c r="I3474" s="7" t="s">
        <v>469</v>
      </c>
      <c r="K3474" s="52" t="str">
        <f t="shared" si="604"/>
        <v/>
      </c>
      <c r="L3474" s="81" t="str">
        <f t="shared" si="605"/>
        <v/>
      </c>
      <c r="M3474" s="53" t="str">
        <f>IF(K3474="","",COUNTIF($K$7:K3474,"ﾘｽﾄ１"))</f>
        <v/>
      </c>
      <c r="N3474" s="53" t="str">
        <f t="shared" si="606"/>
        <v/>
      </c>
      <c r="O3474" s="54" t="str">
        <f t="shared" si="607"/>
        <v/>
      </c>
      <c r="P3474" s="53" t="str">
        <f t="shared" si="598"/>
        <v/>
      </c>
      <c r="Q3474" s="52" t="str">
        <f t="shared" si="599"/>
        <v/>
      </c>
      <c r="R3474" s="55" t="str">
        <f t="shared" si="600"/>
        <v/>
      </c>
      <c r="S3474" s="52" t="str">
        <f t="shared" si="608"/>
        <v/>
      </c>
      <c r="T3474" s="81" t="str">
        <f t="shared" si="601"/>
        <v/>
      </c>
      <c r="U3474" s="53" t="str">
        <f>IF(S3474="","",COUNTIF($S$7:S3474,"該当２"))</f>
        <v/>
      </c>
      <c r="V3474" s="56" t="str">
        <f t="shared" si="602"/>
        <v/>
      </c>
      <c r="W3474" s="81" t="str">
        <f t="shared" si="603"/>
        <v/>
      </c>
      <c r="X3474" s="53" t="str">
        <f>IF(V3474="","",COUNTIF($V$7:V3474,"該当３"))</f>
        <v/>
      </c>
    </row>
    <row r="3475" spans="1:24">
      <c r="A3475" s="4">
        <v>2030303013</v>
      </c>
      <c r="B3475" s="237">
        <v>20</v>
      </c>
      <c r="C3475" s="238">
        <v>303</v>
      </c>
      <c r="D3475" s="239">
        <v>3</v>
      </c>
      <c r="E3475" s="238">
        <v>13</v>
      </c>
      <c r="F3475" s="7" t="s">
        <v>511</v>
      </c>
      <c r="G3475" s="7" t="s">
        <v>3185</v>
      </c>
      <c r="H3475" s="7" t="s">
        <v>3195</v>
      </c>
      <c r="I3475" s="7" t="s">
        <v>3205</v>
      </c>
      <c r="K3475" s="52" t="str">
        <f t="shared" si="604"/>
        <v/>
      </c>
      <c r="L3475" s="81" t="str">
        <f t="shared" si="605"/>
        <v/>
      </c>
      <c r="M3475" s="53" t="str">
        <f>IF(K3475="","",COUNTIF($K$7:K3475,"ﾘｽﾄ１"))</f>
        <v/>
      </c>
      <c r="N3475" s="53" t="str">
        <f t="shared" si="606"/>
        <v/>
      </c>
      <c r="O3475" s="54" t="str">
        <f t="shared" si="607"/>
        <v/>
      </c>
      <c r="P3475" s="53" t="str">
        <f t="shared" si="598"/>
        <v/>
      </c>
      <c r="Q3475" s="52" t="str">
        <f t="shared" si="599"/>
        <v/>
      </c>
      <c r="R3475" s="55" t="str">
        <f t="shared" si="600"/>
        <v/>
      </c>
      <c r="S3475" s="52" t="str">
        <f t="shared" si="608"/>
        <v/>
      </c>
      <c r="T3475" s="81" t="str">
        <f t="shared" si="601"/>
        <v/>
      </c>
      <c r="U3475" s="53" t="str">
        <f>IF(S3475="","",COUNTIF($S$7:S3475,"該当２"))</f>
        <v/>
      </c>
      <c r="V3475" s="56" t="str">
        <f t="shared" si="602"/>
        <v/>
      </c>
      <c r="W3475" s="81" t="str">
        <f t="shared" si="603"/>
        <v/>
      </c>
      <c r="X3475" s="53" t="str">
        <f>IF(V3475="","",COUNTIF($V$7:V3475,"該当３"))</f>
        <v/>
      </c>
    </row>
    <row r="3476" spans="1:24">
      <c r="A3476" s="4">
        <v>2030303014</v>
      </c>
      <c r="B3476" s="237">
        <v>20</v>
      </c>
      <c r="C3476" s="238">
        <v>303</v>
      </c>
      <c r="D3476" s="239">
        <v>3</v>
      </c>
      <c r="E3476" s="238">
        <v>14</v>
      </c>
      <c r="F3476" s="7" t="s">
        <v>511</v>
      </c>
      <c r="G3476" s="7" t="s">
        <v>3185</v>
      </c>
      <c r="H3476" s="7" t="s">
        <v>3195</v>
      </c>
      <c r="I3476" s="7" t="s">
        <v>3206</v>
      </c>
      <c r="K3476" s="52" t="str">
        <f t="shared" si="604"/>
        <v/>
      </c>
      <c r="L3476" s="81" t="str">
        <f t="shared" si="605"/>
        <v/>
      </c>
      <c r="M3476" s="53" t="str">
        <f>IF(K3476="","",COUNTIF($K$7:K3476,"ﾘｽﾄ１"))</f>
        <v/>
      </c>
      <c r="N3476" s="53" t="str">
        <f t="shared" si="606"/>
        <v/>
      </c>
      <c r="O3476" s="54" t="str">
        <f t="shared" si="607"/>
        <v/>
      </c>
      <c r="P3476" s="53" t="str">
        <f t="shared" si="598"/>
        <v/>
      </c>
      <c r="Q3476" s="52" t="str">
        <f t="shared" si="599"/>
        <v/>
      </c>
      <c r="R3476" s="55" t="str">
        <f t="shared" si="600"/>
        <v/>
      </c>
      <c r="S3476" s="52" t="str">
        <f t="shared" si="608"/>
        <v/>
      </c>
      <c r="T3476" s="81" t="str">
        <f t="shared" si="601"/>
        <v/>
      </c>
      <c r="U3476" s="53" t="str">
        <f>IF(S3476="","",COUNTIF($S$7:S3476,"該当２"))</f>
        <v/>
      </c>
      <c r="V3476" s="56" t="str">
        <f t="shared" si="602"/>
        <v/>
      </c>
      <c r="W3476" s="81" t="str">
        <f t="shared" si="603"/>
        <v/>
      </c>
      <c r="X3476" s="53" t="str">
        <f>IF(V3476="","",COUNTIF($V$7:V3476,"該当３"))</f>
        <v/>
      </c>
    </row>
    <row r="3477" spans="1:24">
      <c r="A3477" s="4">
        <v>2030400000</v>
      </c>
      <c r="B3477" s="237">
        <v>20</v>
      </c>
      <c r="C3477" s="238">
        <v>304</v>
      </c>
      <c r="D3477" s="239">
        <v>0</v>
      </c>
      <c r="E3477" s="238">
        <v>0</v>
      </c>
      <c r="F3477" s="7" t="s">
        <v>511</v>
      </c>
      <c r="G3477" s="7" t="s">
        <v>292</v>
      </c>
      <c r="K3477" s="52" t="str">
        <f t="shared" si="604"/>
        <v>ﾘｽﾄ１</v>
      </c>
      <c r="L3477" s="81" t="str">
        <f t="shared" si="605"/>
        <v>川上村</v>
      </c>
      <c r="M3477" s="53">
        <f>IF(K3477="","",COUNTIF($K$7:K3477,"ﾘｽﾄ１"))</f>
        <v>21</v>
      </c>
      <c r="N3477" s="53" t="str">
        <f t="shared" si="606"/>
        <v/>
      </c>
      <c r="O3477" s="54" t="str">
        <f t="shared" si="607"/>
        <v/>
      </c>
      <c r="P3477" s="53" t="str">
        <f t="shared" si="598"/>
        <v/>
      </c>
      <c r="Q3477" s="52" t="str">
        <f t="shared" si="599"/>
        <v/>
      </c>
      <c r="R3477" s="55" t="str">
        <f t="shared" si="600"/>
        <v/>
      </c>
      <c r="S3477" s="52" t="str">
        <f t="shared" si="608"/>
        <v/>
      </c>
      <c r="T3477" s="81" t="str">
        <f t="shared" si="601"/>
        <v/>
      </c>
      <c r="U3477" s="53" t="str">
        <f>IF(S3477="","",COUNTIF($S$7:S3477,"該当２"))</f>
        <v/>
      </c>
      <c r="V3477" s="56" t="str">
        <f t="shared" si="602"/>
        <v/>
      </c>
      <c r="W3477" s="81" t="str">
        <f t="shared" si="603"/>
        <v/>
      </c>
      <c r="X3477" s="53" t="str">
        <f>IF(V3477="","",COUNTIF($V$7:V3477,"該当３"))</f>
        <v/>
      </c>
    </row>
    <row r="3478" spans="1:24">
      <c r="A3478" s="4">
        <v>2030400001</v>
      </c>
      <c r="B3478" s="237">
        <v>20</v>
      </c>
      <c r="C3478" s="238">
        <v>304</v>
      </c>
      <c r="D3478" s="239">
        <v>0</v>
      </c>
      <c r="E3478" s="238">
        <v>1</v>
      </c>
      <c r="F3478" s="7" t="s">
        <v>511</v>
      </c>
      <c r="G3478" s="7" t="s">
        <v>292</v>
      </c>
      <c r="H3478" s="282" t="s">
        <v>4529</v>
      </c>
      <c r="I3478" s="7" t="s">
        <v>3207</v>
      </c>
      <c r="K3478" s="52" t="str">
        <f t="shared" si="604"/>
        <v/>
      </c>
      <c r="L3478" s="81" t="str">
        <f t="shared" si="605"/>
        <v/>
      </c>
      <c r="M3478" s="53" t="str">
        <f>IF(K3478="","",COUNTIF($K$7:K3478,"ﾘｽﾄ１"))</f>
        <v/>
      </c>
      <c r="N3478" s="53" t="str">
        <f t="shared" si="606"/>
        <v>同一区</v>
      </c>
      <c r="O3478" s="54" t="str">
        <f t="shared" si="607"/>
        <v/>
      </c>
      <c r="P3478" s="53" t="str">
        <f t="shared" si="598"/>
        <v/>
      </c>
      <c r="Q3478" s="52" t="str">
        <f t="shared" si="599"/>
        <v/>
      </c>
      <c r="R3478" s="55" t="str">
        <f t="shared" si="600"/>
        <v/>
      </c>
      <c r="S3478" s="52" t="str">
        <f t="shared" si="608"/>
        <v/>
      </c>
      <c r="T3478" s="81" t="str">
        <f t="shared" si="601"/>
        <v/>
      </c>
      <c r="U3478" s="53" t="str">
        <f>IF(S3478="","",COUNTIF($S$7:S3478,"該当２"))</f>
        <v/>
      </c>
      <c r="V3478" s="56" t="str">
        <f t="shared" si="602"/>
        <v/>
      </c>
      <c r="W3478" s="81" t="str">
        <f t="shared" si="603"/>
        <v/>
      </c>
      <c r="X3478" s="53" t="str">
        <f>IF(V3478="","",COUNTIF($V$7:V3478,"該当３"))</f>
        <v/>
      </c>
    </row>
    <row r="3479" spans="1:24">
      <c r="A3479" s="4">
        <v>2030400002</v>
      </c>
      <c r="B3479" s="237">
        <v>20</v>
      </c>
      <c r="C3479" s="238">
        <v>304</v>
      </c>
      <c r="D3479" s="239">
        <v>0</v>
      </c>
      <c r="E3479" s="238">
        <v>2</v>
      </c>
      <c r="F3479" s="7" t="s">
        <v>511</v>
      </c>
      <c r="G3479" s="7" t="s">
        <v>292</v>
      </c>
      <c r="H3479" s="282" t="s">
        <v>4529</v>
      </c>
      <c r="I3479" s="7" t="s">
        <v>3208</v>
      </c>
      <c r="K3479" s="52" t="str">
        <f t="shared" si="604"/>
        <v/>
      </c>
      <c r="L3479" s="81" t="str">
        <f t="shared" si="605"/>
        <v/>
      </c>
      <c r="M3479" s="53" t="str">
        <f>IF(K3479="","",COUNTIF($K$7:K3479,"ﾘｽﾄ１"))</f>
        <v/>
      </c>
      <c r="N3479" s="53" t="str">
        <f t="shared" si="606"/>
        <v>同一区</v>
      </c>
      <c r="O3479" s="54" t="str">
        <f t="shared" si="607"/>
        <v/>
      </c>
      <c r="P3479" s="53" t="str">
        <f t="shared" si="598"/>
        <v/>
      </c>
      <c r="Q3479" s="52" t="str">
        <f t="shared" si="599"/>
        <v/>
      </c>
      <c r="R3479" s="55" t="str">
        <f t="shared" si="600"/>
        <v/>
      </c>
      <c r="S3479" s="52" t="str">
        <f t="shared" si="608"/>
        <v/>
      </c>
      <c r="T3479" s="81" t="str">
        <f t="shared" si="601"/>
        <v/>
      </c>
      <c r="U3479" s="53" t="str">
        <f>IF(S3479="","",COUNTIF($S$7:S3479,"該当２"))</f>
        <v/>
      </c>
      <c r="V3479" s="56" t="str">
        <f t="shared" si="602"/>
        <v/>
      </c>
      <c r="W3479" s="81" t="str">
        <f t="shared" si="603"/>
        <v/>
      </c>
      <c r="X3479" s="53" t="str">
        <f>IF(V3479="","",COUNTIF($V$7:V3479,"該当３"))</f>
        <v/>
      </c>
    </row>
    <row r="3480" spans="1:24">
      <c r="A3480" s="4">
        <v>2030400003</v>
      </c>
      <c r="B3480" s="237">
        <v>20</v>
      </c>
      <c r="C3480" s="238">
        <v>304</v>
      </c>
      <c r="D3480" s="239">
        <v>0</v>
      </c>
      <c r="E3480" s="238">
        <v>3</v>
      </c>
      <c r="F3480" s="7" t="s">
        <v>511</v>
      </c>
      <c r="G3480" s="7" t="s">
        <v>292</v>
      </c>
      <c r="H3480" s="282" t="s">
        <v>4529</v>
      </c>
      <c r="I3480" s="7" t="s">
        <v>7</v>
      </c>
      <c r="K3480" s="52" t="str">
        <f t="shared" si="604"/>
        <v/>
      </c>
      <c r="L3480" s="81" t="str">
        <f t="shared" si="605"/>
        <v/>
      </c>
      <c r="M3480" s="53" t="str">
        <f>IF(K3480="","",COUNTIF($K$7:K3480,"ﾘｽﾄ１"))</f>
        <v/>
      </c>
      <c r="N3480" s="53" t="str">
        <f t="shared" si="606"/>
        <v>同一区</v>
      </c>
      <c r="O3480" s="54" t="str">
        <f t="shared" si="607"/>
        <v/>
      </c>
      <c r="P3480" s="53" t="str">
        <f t="shared" si="598"/>
        <v/>
      </c>
      <c r="Q3480" s="52" t="str">
        <f t="shared" si="599"/>
        <v/>
      </c>
      <c r="R3480" s="55" t="str">
        <f t="shared" si="600"/>
        <v/>
      </c>
      <c r="S3480" s="52" t="str">
        <f t="shared" si="608"/>
        <v/>
      </c>
      <c r="T3480" s="81" t="str">
        <f t="shared" si="601"/>
        <v/>
      </c>
      <c r="U3480" s="53" t="str">
        <f>IF(S3480="","",COUNTIF($S$7:S3480,"該当２"))</f>
        <v/>
      </c>
      <c r="V3480" s="56" t="str">
        <f t="shared" si="602"/>
        <v/>
      </c>
      <c r="W3480" s="81" t="str">
        <f t="shared" si="603"/>
        <v/>
      </c>
      <c r="X3480" s="53" t="str">
        <f>IF(V3480="","",COUNTIF($V$7:V3480,"該当３"))</f>
        <v/>
      </c>
    </row>
    <row r="3481" spans="1:24">
      <c r="A3481" s="4">
        <v>2030400004</v>
      </c>
      <c r="B3481" s="237">
        <v>20</v>
      </c>
      <c r="C3481" s="238">
        <v>304</v>
      </c>
      <c r="D3481" s="239">
        <v>0</v>
      </c>
      <c r="E3481" s="238">
        <v>4</v>
      </c>
      <c r="F3481" s="7" t="s">
        <v>511</v>
      </c>
      <c r="G3481" s="7" t="s">
        <v>292</v>
      </c>
      <c r="H3481" s="282" t="s">
        <v>4529</v>
      </c>
      <c r="I3481" s="7" t="s">
        <v>3209</v>
      </c>
      <c r="K3481" s="52" t="str">
        <f t="shared" si="604"/>
        <v/>
      </c>
      <c r="L3481" s="81" t="str">
        <f t="shared" si="605"/>
        <v/>
      </c>
      <c r="M3481" s="53" t="str">
        <f>IF(K3481="","",COUNTIF($K$7:K3481,"ﾘｽﾄ１"))</f>
        <v/>
      </c>
      <c r="N3481" s="53" t="str">
        <f t="shared" si="606"/>
        <v>同一区</v>
      </c>
      <c r="O3481" s="54" t="str">
        <f t="shared" si="607"/>
        <v/>
      </c>
      <c r="P3481" s="53" t="str">
        <f t="shared" si="598"/>
        <v/>
      </c>
      <c r="Q3481" s="52" t="str">
        <f t="shared" si="599"/>
        <v/>
      </c>
      <c r="R3481" s="55" t="str">
        <f t="shared" si="600"/>
        <v/>
      </c>
      <c r="S3481" s="52" t="str">
        <f t="shared" si="608"/>
        <v/>
      </c>
      <c r="T3481" s="81" t="str">
        <f t="shared" si="601"/>
        <v/>
      </c>
      <c r="U3481" s="53" t="str">
        <f>IF(S3481="","",COUNTIF($S$7:S3481,"該当２"))</f>
        <v/>
      </c>
      <c r="V3481" s="56" t="str">
        <f t="shared" si="602"/>
        <v/>
      </c>
      <c r="W3481" s="81" t="str">
        <f t="shared" si="603"/>
        <v/>
      </c>
      <c r="X3481" s="53" t="str">
        <f>IF(V3481="","",COUNTIF($V$7:V3481,"該当３"))</f>
        <v/>
      </c>
    </row>
    <row r="3482" spans="1:24">
      <c r="A3482" s="4">
        <v>2030400005</v>
      </c>
      <c r="B3482" s="237">
        <v>20</v>
      </c>
      <c r="C3482" s="238">
        <v>304</v>
      </c>
      <c r="D3482" s="239">
        <v>0</v>
      </c>
      <c r="E3482" s="238">
        <v>5</v>
      </c>
      <c r="F3482" s="7" t="s">
        <v>511</v>
      </c>
      <c r="G3482" s="7" t="s">
        <v>292</v>
      </c>
      <c r="H3482" s="282" t="s">
        <v>4529</v>
      </c>
      <c r="I3482" s="7" t="s">
        <v>3210</v>
      </c>
      <c r="K3482" s="52" t="str">
        <f t="shared" si="604"/>
        <v/>
      </c>
      <c r="L3482" s="81" t="str">
        <f t="shared" si="605"/>
        <v/>
      </c>
      <c r="M3482" s="53" t="str">
        <f>IF(K3482="","",COUNTIF($K$7:K3482,"ﾘｽﾄ１"))</f>
        <v/>
      </c>
      <c r="N3482" s="53" t="str">
        <f t="shared" si="606"/>
        <v>同一区</v>
      </c>
      <c r="O3482" s="54" t="str">
        <f t="shared" si="607"/>
        <v/>
      </c>
      <c r="P3482" s="53" t="str">
        <f t="shared" si="598"/>
        <v/>
      </c>
      <c r="Q3482" s="52" t="str">
        <f t="shared" si="599"/>
        <v/>
      </c>
      <c r="R3482" s="55" t="str">
        <f t="shared" si="600"/>
        <v/>
      </c>
      <c r="S3482" s="52" t="str">
        <f t="shared" si="608"/>
        <v/>
      </c>
      <c r="T3482" s="81" t="str">
        <f t="shared" si="601"/>
        <v/>
      </c>
      <c r="U3482" s="53" t="str">
        <f>IF(S3482="","",COUNTIF($S$7:S3482,"該当２"))</f>
        <v/>
      </c>
      <c r="V3482" s="56" t="str">
        <f t="shared" si="602"/>
        <v/>
      </c>
      <c r="W3482" s="81" t="str">
        <f t="shared" si="603"/>
        <v/>
      </c>
      <c r="X3482" s="53" t="str">
        <f>IF(V3482="","",COUNTIF($V$7:V3482,"該当３"))</f>
        <v/>
      </c>
    </row>
    <row r="3483" spans="1:24">
      <c r="A3483" s="4">
        <v>2030400006</v>
      </c>
      <c r="B3483" s="237">
        <v>20</v>
      </c>
      <c r="C3483" s="238">
        <v>304</v>
      </c>
      <c r="D3483" s="239">
        <v>0</v>
      </c>
      <c r="E3483" s="238">
        <v>6</v>
      </c>
      <c r="F3483" s="7" t="s">
        <v>511</v>
      </c>
      <c r="G3483" s="7" t="s">
        <v>292</v>
      </c>
      <c r="H3483" s="282" t="s">
        <v>4529</v>
      </c>
      <c r="I3483" s="7" t="s">
        <v>3211</v>
      </c>
      <c r="K3483" s="52" t="str">
        <f t="shared" si="604"/>
        <v/>
      </c>
      <c r="L3483" s="81" t="str">
        <f t="shared" si="605"/>
        <v/>
      </c>
      <c r="M3483" s="53" t="str">
        <f>IF(K3483="","",COUNTIF($K$7:K3483,"ﾘｽﾄ１"))</f>
        <v/>
      </c>
      <c r="N3483" s="53" t="str">
        <f t="shared" si="606"/>
        <v>同一区</v>
      </c>
      <c r="O3483" s="54" t="str">
        <f t="shared" si="607"/>
        <v/>
      </c>
      <c r="P3483" s="53" t="str">
        <f t="shared" si="598"/>
        <v/>
      </c>
      <c r="Q3483" s="52" t="str">
        <f t="shared" si="599"/>
        <v/>
      </c>
      <c r="R3483" s="55" t="str">
        <f t="shared" si="600"/>
        <v/>
      </c>
      <c r="S3483" s="52" t="str">
        <f t="shared" si="608"/>
        <v/>
      </c>
      <c r="T3483" s="81" t="str">
        <f t="shared" si="601"/>
        <v/>
      </c>
      <c r="U3483" s="53" t="str">
        <f>IF(S3483="","",COUNTIF($S$7:S3483,"該当２"))</f>
        <v/>
      </c>
      <c r="V3483" s="56" t="str">
        <f t="shared" si="602"/>
        <v/>
      </c>
      <c r="W3483" s="81" t="str">
        <f t="shared" si="603"/>
        <v/>
      </c>
      <c r="X3483" s="53" t="str">
        <f>IF(V3483="","",COUNTIF($V$7:V3483,"該当３"))</f>
        <v/>
      </c>
    </row>
    <row r="3484" spans="1:24">
      <c r="A3484" s="4">
        <v>2030400007</v>
      </c>
      <c r="B3484" s="237">
        <v>20</v>
      </c>
      <c r="C3484" s="238">
        <v>304</v>
      </c>
      <c r="D3484" s="239">
        <v>0</v>
      </c>
      <c r="E3484" s="238">
        <v>7</v>
      </c>
      <c r="F3484" s="7" t="s">
        <v>511</v>
      </c>
      <c r="G3484" s="7" t="s">
        <v>292</v>
      </c>
      <c r="H3484" s="282" t="s">
        <v>4529</v>
      </c>
      <c r="I3484" s="7" t="s">
        <v>3212</v>
      </c>
      <c r="K3484" s="52" t="str">
        <f t="shared" si="604"/>
        <v/>
      </c>
      <c r="L3484" s="81" t="str">
        <f t="shared" si="605"/>
        <v/>
      </c>
      <c r="M3484" s="53" t="str">
        <f>IF(K3484="","",COUNTIF($K$7:K3484,"ﾘｽﾄ１"))</f>
        <v/>
      </c>
      <c r="N3484" s="53" t="str">
        <f t="shared" si="606"/>
        <v>同一区</v>
      </c>
      <c r="O3484" s="54" t="str">
        <f t="shared" si="607"/>
        <v/>
      </c>
      <c r="P3484" s="53" t="str">
        <f t="shared" si="598"/>
        <v/>
      </c>
      <c r="Q3484" s="52" t="str">
        <f t="shared" si="599"/>
        <v/>
      </c>
      <c r="R3484" s="55" t="str">
        <f t="shared" si="600"/>
        <v/>
      </c>
      <c r="S3484" s="52" t="str">
        <f t="shared" si="608"/>
        <v/>
      </c>
      <c r="T3484" s="81" t="str">
        <f t="shared" si="601"/>
        <v/>
      </c>
      <c r="U3484" s="53" t="str">
        <f>IF(S3484="","",COUNTIF($S$7:S3484,"該当２"))</f>
        <v/>
      </c>
      <c r="V3484" s="56" t="str">
        <f t="shared" si="602"/>
        <v/>
      </c>
      <c r="W3484" s="81" t="str">
        <f t="shared" si="603"/>
        <v/>
      </c>
      <c r="X3484" s="53" t="str">
        <f>IF(V3484="","",COUNTIF($V$7:V3484,"該当３"))</f>
        <v/>
      </c>
    </row>
    <row r="3485" spans="1:24">
      <c r="A3485" s="4">
        <v>2030400008</v>
      </c>
      <c r="B3485" s="237">
        <v>20</v>
      </c>
      <c r="C3485" s="238">
        <v>304</v>
      </c>
      <c r="D3485" s="239">
        <v>0</v>
      </c>
      <c r="E3485" s="238">
        <v>8</v>
      </c>
      <c r="F3485" s="7" t="s">
        <v>511</v>
      </c>
      <c r="G3485" s="7" t="s">
        <v>292</v>
      </c>
      <c r="H3485" s="282" t="s">
        <v>4529</v>
      </c>
      <c r="I3485" s="7" t="s">
        <v>3213</v>
      </c>
      <c r="K3485" s="52" t="str">
        <f t="shared" si="604"/>
        <v/>
      </c>
      <c r="L3485" s="81" t="str">
        <f t="shared" si="605"/>
        <v/>
      </c>
      <c r="M3485" s="53" t="str">
        <f>IF(K3485="","",COUNTIF($K$7:K3485,"ﾘｽﾄ１"))</f>
        <v/>
      </c>
      <c r="N3485" s="53" t="str">
        <f t="shared" si="606"/>
        <v>同一区</v>
      </c>
      <c r="O3485" s="54" t="str">
        <f t="shared" si="607"/>
        <v/>
      </c>
      <c r="P3485" s="53" t="str">
        <f t="shared" si="598"/>
        <v/>
      </c>
      <c r="Q3485" s="52" t="str">
        <f t="shared" si="599"/>
        <v/>
      </c>
      <c r="R3485" s="55" t="str">
        <f t="shared" si="600"/>
        <v/>
      </c>
      <c r="S3485" s="52" t="str">
        <f t="shared" si="608"/>
        <v/>
      </c>
      <c r="T3485" s="81" t="str">
        <f t="shared" si="601"/>
        <v/>
      </c>
      <c r="U3485" s="53" t="str">
        <f>IF(S3485="","",COUNTIF($S$7:S3485,"該当２"))</f>
        <v/>
      </c>
      <c r="V3485" s="56" t="str">
        <f t="shared" si="602"/>
        <v/>
      </c>
      <c r="W3485" s="81" t="str">
        <f t="shared" si="603"/>
        <v/>
      </c>
      <c r="X3485" s="53" t="str">
        <f>IF(V3485="","",COUNTIF($V$7:V3485,"該当３"))</f>
        <v/>
      </c>
    </row>
    <row r="3486" spans="1:24">
      <c r="A3486" s="4">
        <v>2030500000</v>
      </c>
      <c r="B3486" s="237">
        <v>20</v>
      </c>
      <c r="C3486" s="238">
        <v>305</v>
      </c>
      <c r="D3486" s="239">
        <v>0</v>
      </c>
      <c r="E3486" s="238">
        <v>0</v>
      </c>
      <c r="F3486" s="7" t="s">
        <v>511</v>
      </c>
      <c r="G3486" s="7" t="s">
        <v>3214</v>
      </c>
      <c r="K3486" s="52" t="str">
        <f t="shared" si="604"/>
        <v>ﾘｽﾄ１</v>
      </c>
      <c r="L3486" s="81" t="str">
        <f t="shared" si="605"/>
        <v>南牧村</v>
      </c>
      <c r="M3486" s="53">
        <f>IF(K3486="","",COUNTIF($K$7:K3486,"ﾘｽﾄ１"))</f>
        <v>22</v>
      </c>
      <c r="N3486" s="53" t="str">
        <f t="shared" si="606"/>
        <v/>
      </c>
      <c r="O3486" s="54" t="str">
        <f t="shared" si="607"/>
        <v/>
      </c>
      <c r="P3486" s="53" t="str">
        <f t="shared" si="598"/>
        <v/>
      </c>
      <c r="Q3486" s="52" t="str">
        <f t="shared" si="599"/>
        <v/>
      </c>
      <c r="R3486" s="55" t="str">
        <f t="shared" si="600"/>
        <v/>
      </c>
      <c r="S3486" s="52" t="str">
        <f t="shared" si="608"/>
        <v/>
      </c>
      <c r="T3486" s="81" t="str">
        <f t="shared" si="601"/>
        <v/>
      </c>
      <c r="U3486" s="53" t="str">
        <f>IF(S3486="","",COUNTIF($S$7:S3486,"該当２"))</f>
        <v/>
      </c>
      <c r="V3486" s="56" t="str">
        <f t="shared" si="602"/>
        <v/>
      </c>
      <c r="W3486" s="81" t="str">
        <f t="shared" si="603"/>
        <v/>
      </c>
      <c r="X3486" s="53" t="str">
        <f>IF(V3486="","",COUNTIF($V$7:V3486,"該当３"))</f>
        <v/>
      </c>
    </row>
    <row r="3487" spans="1:24">
      <c r="A3487" s="4">
        <v>2030500001</v>
      </c>
      <c r="B3487" s="237">
        <v>20</v>
      </c>
      <c r="C3487" s="238">
        <v>305</v>
      </c>
      <c r="D3487" s="239">
        <v>0</v>
      </c>
      <c r="E3487" s="238">
        <v>1</v>
      </c>
      <c r="F3487" s="7" t="s">
        <v>511</v>
      </c>
      <c r="G3487" s="7" t="s">
        <v>3214</v>
      </c>
      <c r="H3487" s="282" t="s">
        <v>4528</v>
      </c>
      <c r="I3487" s="7" t="s">
        <v>3215</v>
      </c>
      <c r="K3487" s="52" t="str">
        <f t="shared" si="604"/>
        <v/>
      </c>
      <c r="L3487" s="81" t="str">
        <f t="shared" si="605"/>
        <v/>
      </c>
      <c r="M3487" s="53" t="str">
        <f>IF(K3487="","",COUNTIF($K$7:K3487,"ﾘｽﾄ１"))</f>
        <v/>
      </c>
      <c r="N3487" s="53" t="str">
        <f t="shared" si="606"/>
        <v>同一区</v>
      </c>
      <c r="O3487" s="54" t="str">
        <f t="shared" si="607"/>
        <v/>
      </c>
      <c r="P3487" s="53" t="str">
        <f t="shared" si="598"/>
        <v/>
      </c>
      <c r="Q3487" s="52" t="str">
        <f t="shared" si="599"/>
        <v/>
      </c>
      <c r="R3487" s="55" t="str">
        <f t="shared" si="600"/>
        <v/>
      </c>
      <c r="S3487" s="52" t="str">
        <f t="shared" si="608"/>
        <v/>
      </c>
      <c r="T3487" s="81" t="str">
        <f t="shared" si="601"/>
        <v/>
      </c>
      <c r="U3487" s="53" t="str">
        <f>IF(S3487="","",COUNTIF($S$7:S3487,"該当２"))</f>
        <v/>
      </c>
      <c r="V3487" s="56" t="str">
        <f t="shared" si="602"/>
        <v/>
      </c>
      <c r="W3487" s="81" t="str">
        <f t="shared" si="603"/>
        <v/>
      </c>
      <c r="X3487" s="53" t="str">
        <f>IF(V3487="","",COUNTIF($V$7:V3487,"該当３"))</f>
        <v/>
      </c>
    </row>
    <row r="3488" spans="1:24">
      <c r="A3488" s="4">
        <v>2030500002</v>
      </c>
      <c r="B3488" s="237">
        <v>20</v>
      </c>
      <c r="C3488" s="238">
        <v>305</v>
      </c>
      <c r="D3488" s="239">
        <v>0</v>
      </c>
      <c r="E3488" s="238">
        <v>2</v>
      </c>
      <c r="F3488" s="7" t="s">
        <v>511</v>
      </c>
      <c r="G3488" s="7" t="s">
        <v>3214</v>
      </c>
      <c r="H3488" s="282" t="s">
        <v>4528</v>
      </c>
      <c r="I3488" s="7" t="s">
        <v>371</v>
      </c>
      <c r="K3488" s="52" t="str">
        <f t="shared" si="604"/>
        <v/>
      </c>
      <c r="L3488" s="81" t="str">
        <f t="shared" si="605"/>
        <v/>
      </c>
      <c r="M3488" s="53" t="str">
        <f>IF(K3488="","",COUNTIF($K$7:K3488,"ﾘｽﾄ１"))</f>
        <v/>
      </c>
      <c r="N3488" s="53" t="str">
        <f t="shared" si="606"/>
        <v>同一区</v>
      </c>
      <c r="O3488" s="54" t="str">
        <f t="shared" si="607"/>
        <v/>
      </c>
      <c r="P3488" s="53" t="str">
        <f t="shared" si="598"/>
        <v/>
      </c>
      <c r="Q3488" s="52" t="str">
        <f t="shared" si="599"/>
        <v/>
      </c>
      <c r="R3488" s="55" t="str">
        <f t="shared" si="600"/>
        <v/>
      </c>
      <c r="S3488" s="52" t="str">
        <f t="shared" si="608"/>
        <v/>
      </c>
      <c r="T3488" s="81" t="str">
        <f t="shared" si="601"/>
        <v/>
      </c>
      <c r="U3488" s="53" t="str">
        <f>IF(S3488="","",COUNTIF($S$7:S3488,"該当２"))</f>
        <v/>
      </c>
      <c r="V3488" s="56" t="str">
        <f t="shared" si="602"/>
        <v/>
      </c>
      <c r="W3488" s="81" t="str">
        <f t="shared" si="603"/>
        <v/>
      </c>
      <c r="X3488" s="53" t="str">
        <f>IF(V3488="","",COUNTIF($V$7:V3488,"該当３"))</f>
        <v/>
      </c>
    </row>
    <row r="3489" spans="1:24">
      <c r="A3489" s="4">
        <v>2030500003</v>
      </c>
      <c r="B3489" s="237">
        <v>20</v>
      </c>
      <c r="C3489" s="238">
        <v>305</v>
      </c>
      <c r="D3489" s="239">
        <v>0</v>
      </c>
      <c r="E3489" s="238">
        <v>3</v>
      </c>
      <c r="F3489" s="7" t="s">
        <v>511</v>
      </c>
      <c r="G3489" s="7" t="s">
        <v>3214</v>
      </c>
      <c r="H3489" s="282" t="s">
        <v>4528</v>
      </c>
      <c r="I3489" s="7" t="s">
        <v>3216</v>
      </c>
      <c r="K3489" s="52" t="str">
        <f t="shared" si="604"/>
        <v/>
      </c>
      <c r="L3489" s="81" t="str">
        <f t="shared" si="605"/>
        <v/>
      </c>
      <c r="M3489" s="53" t="str">
        <f>IF(K3489="","",COUNTIF($K$7:K3489,"ﾘｽﾄ１"))</f>
        <v/>
      </c>
      <c r="N3489" s="53" t="str">
        <f t="shared" si="606"/>
        <v>同一区</v>
      </c>
      <c r="O3489" s="54" t="str">
        <f t="shared" si="607"/>
        <v/>
      </c>
      <c r="P3489" s="53" t="str">
        <f t="shared" si="598"/>
        <v/>
      </c>
      <c r="Q3489" s="52" t="str">
        <f t="shared" si="599"/>
        <v/>
      </c>
      <c r="R3489" s="55" t="str">
        <f t="shared" si="600"/>
        <v/>
      </c>
      <c r="S3489" s="52" t="str">
        <f t="shared" si="608"/>
        <v/>
      </c>
      <c r="T3489" s="81" t="str">
        <f t="shared" si="601"/>
        <v/>
      </c>
      <c r="U3489" s="53" t="str">
        <f>IF(S3489="","",COUNTIF($S$7:S3489,"該当２"))</f>
        <v/>
      </c>
      <c r="V3489" s="56" t="str">
        <f t="shared" si="602"/>
        <v/>
      </c>
      <c r="W3489" s="81" t="str">
        <f t="shared" si="603"/>
        <v/>
      </c>
      <c r="X3489" s="53" t="str">
        <f>IF(V3489="","",COUNTIF($V$7:V3489,"該当３"))</f>
        <v/>
      </c>
    </row>
    <row r="3490" spans="1:24">
      <c r="A3490" s="4">
        <v>2030500004</v>
      </c>
      <c r="B3490" s="237">
        <v>20</v>
      </c>
      <c r="C3490" s="238">
        <v>305</v>
      </c>
      <c r="D3490" s="239">
        <v>0</v>
      </c>
      <c r="E3490" s="238">
        <v>4</v>
      </c>
      <c r="F3490" s="7" t="s">
        <v>511</v>
      </c>
      <c r="G3490" s="7" t="s">
        <v>3214</v>
      </c>
      <c r="H3490" s="282" t="s">
        <v>4528</v>
      </c>
      <c r="I3490" s="7" t="s">
        <v>412</v>
      </c>
      <c r="K3490" s="52" t="str">
        <f t="shared" si="604"/>
        <v/>
      </c>
      <c r="L3490" s="81" t="str">
        <f t="shared" si="605"/>
        <v/>
      </c>
      <c r="M3490" s="53" t="str">
        <f>IF(K3490="","",COUNTIF($K$7:K3490,"ﾘｽﾄ１"))</f>
        <v/>
      </c>
      <c r="N3490" s="53" t="str">
        <f t="shared" si="606"/>
        <v>同一区</v>
      </c>
      <c r="O3490" s="54" t="str">
        <f t="shared" si="607"/>
        <v/>
      </c>
      <c r="P3490" s="53" t="str">
        <f t="shared" si="598"/>
        <v/>
      </c>
      <c r="Q3490" s="52" t="str">
        <f t="shared" si="599"/>
        <v/>
      </c>
      <c r="R3490" s="55" t="str">
        <f t="shared" si="600"/>
        <v/>
      </c>
      <c r="S3490" s="52" t="str">
        <f t="shared" si="608"/>
        <v/>
      </c>
      <c r="T3490" s="81" t="str">
        <f t="shared" si="601"/>
        <v/>
      </c>
      <c r="U3490" s="53" t="str">
        <f>IF(S3490="","",COUNTIF($S$7:S3490,"該当２"))</f>
        <v/>
      </c>
      <c r="V3490" s="56" t="str">
        <f t="shared" si="602"/>
        <v/>
      </c>
      <c r="W3490" s="81" t="str">
        <f t="shared" si="603"/>
        <v/>
      </c>
      <c r="X3490" s="53" t="str">
        <f>IF(V3490="","",COUNTIF($V$7:V3490,"該当３"))</f>
        <v/>
      </c>
    </row>
    <row r="3491" spans="1:24">
      <c r="A3491" s="4">
        <v>2030500005</v>
      </c>
      <c r="B3491" s="237">
        <v>20</v>
      </c>
      <c r="C3491" s="238">
        <v>305</v>
      </c>
      <c r="D3491" s="239">
        <v>0</v>
      </c>
      <c r="E3491" s="238">
        <v>5</v>
      </c>
      <c r="F3491" s="7" t="s">
        <v>511</v>
      </c>
      <c r="G3491" s="7" t="s">
        <v>3214</v>
      </c>
      <c r="H3491" s="282" t="s">
        <v>4528</v>
      </c>
      <c r="I3491" s="7" t="s">
        <v>593</v>
      </c>
      <c r="K3491" s="52" t="str">
        <f t="shared" si="604"/>
        <v/>
      </c>
      <c r="L3491" s="81" t="str">
        <f t="shared" si="605"/>
        <v/>
      </c>
      <c r="M3491" s="53" t="str">
        <f>IF(K3491="","",COUNTIF($K$7:K3491,"ﾘｽﾄ１"))</f>
        <v/>
      </c>
      <c r="N3491" s="53" t="str">
        <f t="shared" si="606"/>
        <v>同一区</v>
      </c>
      <c r="O3491" s="54" t="str">
        <f t="shared" si="607"/>
        <v/>
      </c>
      <c r="P3491" s="53" t="str">
        <f t="shared" si="598"/>
        <v/>
      </c>
      <c r="Q3491" s="52" t="str">
        <f t="shared" si="599"/>
        <v/>
      </c>
      <c r="R3491" s="55" t="str">
        <f t="shared" si="600"/>
        <v/>
      </c>
      <c r="S3491" s="52" t="str">
        <f t="shared" si="608"/>
        <v/>
      </c>
      <c r="T3491" s="81" t="str">
        <f t="shared" si="601"/>
        <v/>
      </c>
      <c r="U3491" s="53" t="str">
        <f>IF(S3491="","",COUNTIF($S$7:S3491,"該当２"))</f>
        <v/>
      </c>
      <c r="V3491" s="56" t="str">
        <f t="shared" si="602"/>
        <v/>
      </c>
      <c r="W3491" s="81" t="str">
        <f t="shared" si="603"/>
        <v/>
      </c>
      <c r="X3491" s="53" t="str">
        <f>IF(V3491="","",COUNTIF($V$7:V3491,"該当３"))</f>
        <v/>
      </c>
    </row>
    <row r="3492" spans="1:24">
      <c r="A3492" s="4">
        <v>2030500006</v>
      </c>
      <c r="B3492" s="237">
        <v>20</v>
      </c>
      <c r="C3492" s="238">
        <v>305</v>
      </c>
      <c r="D3492" s="239">
        <v>0</v>
      </c>
      <c r="E3492" s="238">
        <v>6</v>
      </c>
      <c r="F3492" s="7" t="s">
        <v>511</v>
      </c>
      <c r="G3492" s="7" t="s">
        <v>3214</v>
      </c>
      <c r="H3492" s="282" t="s">
        <v>4528</v>
      </c>
      <c r="I3492" s="7" t="s">
        <v>3191</v>
      </c>
      <c r="K3492" s="52" t="str">
        <f t="shared" si="604"/>
        <v/>
      </c>
      <c r="L3492" s="81" t="str">
        <f t="shared" si="605"/>
        <v/>
      </c>
      <c r="M3492" s="53" t="str">
        <f>IF(K3492="","",COUNTIF($K$7:K3492,"ﾘｽﾄ１"))</f>
        <v/>
      </c>
      <c r="N3492" s="53" t="str">
        <f t="shared" si="606"/>
        <v>同一区</v>
      </c>
      <c r="O3492" s="54" t="str">
        <f t="shared" si="607"/>
        <v/>
      </c>
      <c r="P3492" s="53" t="str">
        <f t="shared" si="598"/>
        <v/>
      </c>
      <c r="Q3492" s="52" t="str">
        <f t="shared" si="599"/>
        <v/>
      </c>
      <c r="R3492" s="55" t="str">
        <f t="shared" si="600"/>
        <v/>
      </c>
      <c r="S3492" s="52" t="str">
        <f t="shared" si="608"/>
        <v/>
      </c>
      <c r="T3492" s="81" t="str">
        <f t="shared" si="601"/>
        <v/>
      </c>
      <c r="U3492" s="53" t="str">
        <f>IF(S3492="","",COUNTIF($S$7:S3492,"該当２"))</f>
        <v/>
      </c>
      <c r="V3492" s="56" t="str">
        <f t="shared" si="602"/>
        <v/>
      </c>
      <c r="W3492" s="81" t="str">
        <f t="shared" si="603"/>
        <v/>
      </c>
      <c r="X3492" s="53" t="str">
        <f>IF(V3492="","",COUNTIF($V$7:V3492,"該当３"))</f>
        <v/>
      </c>
    </row>
    <row r="3493" spans="1:24">
      <c r="A3493" s="4">
        <v>2030500007</v>
      </c>
      <c r="B3493" s="237">
        <v>20</v>
      </c>
      <c r="C3493" s="238">
        <v>305</v>
      </c>
      <c r="D3493" s="239">
        <v>0</v>
      </c>
      <c r="E3493" s="238">
        <v>7</v>
      </c>
      <c r="F3493" s="7" t="s">
        <v>511</v>
      </c>
      <c r="G3493" s="7" t="s">
        <v>3214</v>
      </c>
      <c r="H3493" s="282" t="s">
        <v>4528</v>
      </c>
      <c r="I3493" s="7" t="s">
        <v>448</v>
      </c>
      <c r="K3493" s="52" t="str">
        <f t="shared" si="604"/>
        <v/>
      </c>
      <c r="L3493" s="81" t="str">
        <f t="shared" si="605"/>
        <v/>
      </c>
      <c r="M3493" s="53" t="str">
        <f>IF(K3493="","",COUNTIF($K$7:K3493,"ﾘｽﾄ１"))</f>
        <v/>
      </c>
      <c r="N3493" s="53" t="str">
        <f t="shared" si="606"/>
        <v>同一区</v>
      </c>
      <c r="O3493" s="54" t="str">
        <f t="shared" si="607"/>
        <v/>
      </c>
      <c r="P3493" s="53" t="str">
        <f t="shared" si="598"/>
        <v/>
      </c>
      <c r="Q3493" s="52" t="str">
        <f t="shared" si="599"/>
        <v/>
      </c>
      <c r="R3493" s="55" t="str">
        <f t="shared" si="600"/>
        <v/>
      </c>
      <c r="S3493" s="52" t="str">
        <f t="shared" si="608"/>
        <v/>
      </c>
      <c r="T3493" s="81" t="str">
        <f t="shared" si="601"/>
        <v/>
      </c>
      <c r="U3493" s="53" t="str">
        <f>IF(S3493="","",COUNTIF($S$7:S3493,"該当２"))</f>
        <v/>
      </c>
      <c r="V3493" s="56" t="str">
        <f t="shared" si="602"/>
        <v/>
      </c>
      <c r="W3493" s="81" t="str">
        <f t="shared" si="603"/>
        <v/>
      </c>
      <c r="X3493" s="53" t="str">
        <f>IF(V3493="","",COUNTIF($V$7:V3493,"該当３"))</f>
        <v/>
      </c>
    </row>
    <row r="3494" spans="1:24">
      <c r="A3494" s="4">
        <v>2030500008</v>
      </c>
      <c r="B3494" s="237">
        <v>20</v>
      </c>
      <c r="C3494" s="238">
        <v>305</v>
      </c>
      <c r="D3494" s="239">
        <v>0</v>
      </c>
      <c r="E3494" s="238">
        <v>8</v>
      </c>
      <c r="F3494" s="7" t="s">
        <v>511</v>
      </c>
      <c r="G3494" s="7" t="s">
        <v>3214</v>
      </c>
      <c r="H3494" s="282" t="s">
        <v>4528</v>
      </c>
      <c r="I3494" s="7" t="s">
        <v>3217</v>
      </c>
      <c r="K3494" s="52" t="str">
        <f t="shared" si="604"/>
        <v/>
      </c>
      <c r="L3494" s="81" t="str">
        <f t="shared" si="605"/>
        <v/>
      </c>
      <c r="M3494" s="53" t="str">
        <f>IF(K3494="","",COUNTIF($K$7:K3494,"ﾘｽﾄ１"))</f>
        <v/>
      </c>
      <c r="N3494" s="53" t="str">
        <f t="shared" si="606"/>
        <v>同一区</v>
      </c>
      <c r="O3494" s="54" t="str">
        <f t="shared" si="607"/>
        <v/>
      </c>
      <c r="P3494" s="53" t="str">
        <f t="shared" si="598"/>
        <v/>
      </c>
      <c r="Q3494" s="52" t="str">
        <f t="shared" si="599"/>
        <v/>
      </c>
      <c r="R3494" s="55" t="str">
        <f t="shared" si="600"/>
        <v/>
      </c>
      <c r="S3494" s="52" t="str">
        <f t="shared" si="608"/>
        <v/>
      </c>
      <c r="T3494" s="81" t="str">
        <f t="shared" si="601"/>
        <v/>
      </c>
      <c r="U3494" s="53" t="str">
        <f>IF(S3494="","",COUNTIF($S$7:S3494,"該当２"))</f>
        <v/>
      </c>
      <c r="V3494" s="56" t="str">
        <f t="shared" si="602"/>
        <v/>
      </c>
      <c r="W3494" s="81" t="str">
        <f t="shared" si="603"/>
        <v/>
      </c>
      <c r="X3494" s="53" t="str">
        <f>IF(V3494="","",COUNTIF($V$7:V3494,"該当３"))</f>
        <v/>
      </c>
    </row>
    <row r="3495" spans="1:24">
      <c r="A3495" s="4">
        <v>2030500009</v>
      </c>
      <c r="B3495" s="237">
        <v>20</v>
      </c>
      <c r="C3495" s="238">
        <v>305</v>
      </c>
      <c r="D3495" s="239">
        <v>0</v>
      </c>
      <c r="E3495" s="238">
        <v>9</v>
      </c>
      <c r="F3495" s="7" t="s">
        <v>511</v>
      </c>
      <c r="G3495" s="7" t="s">
        <v>3214</v>
      </c>
      <c r="H3495" s="282" t="s">
        <v>4528</v>
      </c>
      <c r="I3495" s="7" t="s">
        <v>465</v>
      </c>
      <c r="K3495" s="52" t="str">
        <f t="shared" si="604"/>
        <v/>
      </c>
      <c r="L3495" s="81" t="str">
        <f t="shared" si="605"/>
        <v/>
      </c>
      <c r="M3495" s="53" t="str">
        <f>IF(K3495="","",COUNTIF($K$7:K3495,"ﾘｽﾄ１"))</f>
        <v/>
      </c>
      <c r="N3495" s="53" t="str">
        <f t="shared" si="606"/>
        <v>同一区</v>
      </c>
      <c r="O3495" s="54" t="str">
        <f t="shared" si="607"/>
        <v/>
      </c>
      <c r="P3495" s="53" t="str">
        <f t="shared" si="598"/>
        <v/>
      </c>
      <c r="Q3495" s="52" t="str">
        <f t="shared" si="599"/>
        <v/>
      </c>
      <c r="R3495" s="55" t="str">
        <f t="shared" si="600"/>
        <v/>
      </c>
      <c r="S3495" s="52" t="str">
        <f t="shared" si="608"/>
        <v/>
      </c>
      <c r="T3495" s="81" t="str">
        <f t="shared" si="601"/>
        <v/>
      </c>
      <c r="U3495" s="53" t="str">
        <f>IF(S3495="","",COUNTIF($S$7:S3495,"該当２"))</f>
        <v/>
      </c>
      <c r="V3495" s="56" t="str">
        <f t="shared" si="602"/>
        <v/>
      </c>
      <c r="W3495" s="81" t="str">
        <f t="shared" si="603"/>
        <v/>
      </c>
      <c r="X3495" s="53" t="str">
        <f>IF(V3495="","",COUNTIF($V$7:V3495,"該当３"))</f>
        <v/>
      </c>
    </row>
    <row r="3496" spans="1:24">
      <c r="A3496" s="4">
        <v>2030600000</v>
      </c>
      <c r="B3496" s="237">
        <v>20</v>
      </c>
      <c r="C3496" s="238">
        <v>306</v>
      </c>
      <c r="D3496" s="239">
        <v>0</v>
      </c>
      <c r="E3496" s="238">
        <v>0</v>
      </c>
      <c r="F3496" s="7" t="s">
        <v>511</v>
      </c>
      <c r="G3496" s="7" t="s">
        <v>3218</v>
      </c>
      <c r="K3496" s="52" t="str">
        <f t="shared" si="604"/>
        <v>ﾘｽﾄ１</v>
      </c>
      <c r="L3496" s="81" t="str">
        <f t="shared" si="605"/>
        <v>南相木村</v>
      </c>
      <c r="M3496" s="53">
        <f>IF(K3496="","",COUNTIF($K$7:K3496,"ﾘｽﾄ１"))</f>
        <v>23</v>
      </c>
      <c r="N3496" s="53" t="str">
        <f t="shared" si="606"/>
        <v/>
      </c>
      <c r="O3496" s="54" t="str">
        <f t="shared" si="607"/>
        <v/>
      </c>
      <c r="P3496" s="53" t="str">
        <f t="shared" si="598"/>
        <v/>
      </c>
      <c r="Q3496" s="52" t="str">
        <f t="shared" si="599"/>
        <v/>
      </c>
      <c r="R3496" s="55" t="str">
        <f t="shared" si="600"/>
        <v/>
      </c>
      <c r="S3496" s="52" t="str">
        <f t="shared" si="608"/>
        <v/>
      </c>
      <c r="T3496" s="81" t="str">
        <f t="shared" si="601"/>
        <v/>
      </c>
      <c r="U3496" s="53" t="str">
        <f>IF(S3496="","",COUNTIF($S$7:S3496,"該当２"))</f>
        <v/>
      </c>
      <c r="V3496" s="56" t="str">
        <f t="shared" si="602"/>
        <v/>
      </c>
      <c r="W3496" s="81" t="str">
        <f t="shared" si="603"/>
        <v/>
      </c>
      <c r="X3496" s="53" t="str">
        <f>IF(V3496="","",COUNTIF($V$7:V3496,"該当３"))</f>
        <v/>
      </c>
    </row>
    <row r="3497" spans="1:24">
      <c r="A3497" s="4">
        <v>2030600001</v>
      </c>
      <c r="B3497" s="237">
        <v>20</v>
      </c>
      <c r="C3497" s="238">
        <v>306</v>
      </c>
      <c r="D3497" s="239">
        <v>0</v>
      </c>
      <c r="E3497" s="238">
        <v>1</v>
      </c>
      <c r="F3497" s="7" t="s">
        <v>511</v>
      </c>
      <c r="G3497" s="7" t="s">
        <v>3218</v>
      </c>
      <c r="H3497" s="282" t="s">
        <v>4527</v>
      </c>
      <c r="I3497" s="7" t="s">
        <v>3219</v>
      </c>
      <c r="K3497" s="52" t="str">
        <f t="shared" si="604"/>
        <v/>
      </c>
      <c r="L3497" s="81" t="str">
        <f t="shared" si="605"/>
        <v/>
      </c>
      <c r="M3497" s="53" t="str">
        <f>IF(K3497="","",COUNTIF($K$7:K3497,"ﾘｽﾄ１"))</f>
        <v/>
      </c>
      <c r="N3497" s="53" t="str">
        <f t="shared" si="606"/>
        <v>同一区</v>
      </c>
      <c r="O3497" s="54" t="str">
        <f t="shared" si="607"/>
        <v/>
      </c>
      <c r="P3497" s="53" t="str">
        <f t="shared" si="598"/>
        <v/>
      </c>
      <c r="Q3497" s="52" t="str">
        <f t="shared" si="599"/>
        <v/>
      </c>
      <c r="R3497" s="55" t="str">
        <f t="shared" si="600"/>
        <v/>
      </c>
      <c r="S3497" s="52" t="str">
        <f t="shared" si="608"/>
        <v/>
      </c>
      <c r="T3497" s="81" t="str">
        <f t="shared" si="601"/>
        <v/>
      </c>
      <c r="U3497" s="53" t="str">
        <f>IF(S3497="","",COUNTIF($S$7:S3497,"該当２"))</f>
        <v/>
      </c>
      <c r="V3497" s="56" t="str">
        <f t="shared" si="602"/>
        <v/>
      </c>
      <c r="W3497" s="81" t="str">
        <f t="shared" si="603"/>
        <v/>
      </c>
      <c r="X3497" s="53" t="str">
        <f>IF(V3497="","",COUNTIF($V$7:V3497,"該当３"))</f>
        <v/>
      </c>
    </row>
    <row r="3498" spans="1:24">
      <c r="A3498" s="4">
        <v>2030600002</v>
      </c>
      <c r="B3498" s="237">
        <v>20</v>
      </c>
      <c r="C3498" s="238">
        <v>306</v>
      </c>
      <c r="D3498" s="239">
        <v>0</v>
      </c>
      <c r="E3498" s="238">
        <v>2</v>
      </c>
      <c r="F3498" s="7" t="s">
        <v>511</v>
      </c>
      <c r="G3498" s="7" t="s">
        <v>3218</v>
      </c>
      <c r="H3498" s="282" t="s">
        <v>4527</v>
      </c>
      <c r="I3498" s="7" t="s">
        <v>3220</v>
      </c>
      <c r="K3498" s="52" t="str">
        <f t="shared" si="604"/>
        <v/>
      </c>
      <c r="L3498" s="81" t="str">
        <f t="shared" si="605"/>
        <v/>
      </c>
      <c r="M3498" s="53" t="str">
        <f>IF(K3498="","",COUNTIF($K$7:K3498,"ﾘｽﾄ１"))</f>
        <v/>
      </c>
      <c r="N3498" s="53" t="str">
        <f t="shared" si="606"/>
        <v>同一区</v>
      </c>
      <c r="O3498" s="54" t="str">
        <f t="shared" si="607"/>
        <v/>
      </c>
      <c r="P3498" s="53" t="str">
        <f t="shared" si="598"/>
        <v/>
      </c>
      <c r="Q3498" s="52" t="str">
        <f t="shared" si="599"/>
        <v/>
      </c>
      <c r="R3498" s="55" t="str">
        <f t="shared" si="600"/>
        <v/>
      </c>
      <c r="S3498" s="52" t="str">
        <f t="shared" si="608"/>
        <v/>
      </c>
      <c r="T3498" s="81" t="str">
        <f t="shared" si="601"/>
        <v/>
      </c>
      <c r="U3498" s="53" t="str">
        <f>IF(S3498="","",COUNTIF($S$7:S3498,"該当２"))</f>
        <v/>
      </c>
      <c r="V3498" s="56" t="str">
        <f t="shared" si="602"/>
        <v/>
      </c>
      <c r="W3498" s="81" t="str">
        <f t="shared" si="603"/>
        <v/>
      </c>
      <c r="X3498" s="53" t="str">
        <f>IF(V3498="","",COUNTIF($V$7:V3498,"該当３"))</f>
        <v/>
      </c>
    </row>
    <row r="3499" spans="1:24">
      <c r="A3499" s="4">
        <v>2030600003</v>
      </c>
      <c r="B3499" s="237">
        <v>20</v>
      </c>
      <c r="C3499" s="238">
        <v>306</v>
      </c>
      <c r="D3499" s="239">
        <v>0</v>
      </c>
      <c r="E3499" s="238">
        <v>3</v>
      </c>
      <c r="F3499" s="7" t="s">
        <v>511</v>
      </c>
      <c r="G3499" s="7" t="s">
        <v>3218</v>
      </c>
      <c r="H3499" s="282" t="s">
        <v>4527</v>
      </c>
      <c r="I3499" s="7" t="s">
        <v>3221</v>
      </c>
      <c r="K3499" s="52" t="str">
        <f t="shared" si="604"/>
        <v/>
      </c>
      <c r="L3499" s="81" t="str">
        <f t="shared" si="605"/>
        <v/>
      </c>
      <c r="M3499" s="53" t="str">
        <f>IF(K3499="","",COUNTIF($K$7:K3499,"ﾘｽﾄ１"))</f>
        <v/>
      </c>
      <c r="N3499" s="53" t="str">
        <f t="shared" si="606"/>
        <v>同一区</v>
      </c>
      <c r="O3499" s="54" t="str">
        <f t="shared" si="607"/>
        <v/>
      </c>
      <c r="P3499" s="53" t="str">
        <f t="shared" si="598"/>
        <v/>
      </c>
      <c r="Q3499" s="52" t="str">
        <f t="shared" si="599"/>
        <v/>
      </c>
      <c r="R3499" s="55" t="str">
        <f t="shared" si="600"/>
        <v/>
      </c>
      <c r="S3499" s="52" t="str">
        <f t="shared" si="608"/>
        <v/>
      </c>
      <c r="T3499" s="81" t="str">
        <f t="shared" si="601"/>
        <v/>
      </c>
      <c r="U3499" s="53" t="str">
        <f>IF(S3499="","",COUNTIF($S$7:S3499,"該当２"))</f>
        <v/>
      </c>
      <c r="V3499" s="56" t="str">
        <f t="shared" si="602"/>
        <v/>
      </c>
      <c r="W3499" s="81" t="str">
        <f t="shared" si="603"/>
        <v/>
      </c>
      <c r="X3499" s="53" t="str">
        <f>IF(V3499="","",COUNTIF($V$7:V3499,"該当３"))</f>
        <v/>
      </c>
    </row>
    <row r="3500" spans="1:24">
      <c r="A3500" s="4">
        <v>2030600004</v>
      </c>
      <c r="B3500" s="237">
        <v>20</v>
      </c>
      <c r="C3500" s="238">
        <v>306</v>
      </c>
      <c r="D3500" s="239">
        <v>0</v>
      </c>
      <c r="E3500" s="238">
        <v>4</v>
      </c>
      <c r="F3500" s="7" t="s">
        <v>511</v>
      </c>
      <c r="G3500" s="7" t="s">
        <v>3218</v>
      </c>
      <c r="H3500" s="282" t="s">
        <v>4527</v>
      </c>
      <c r="I3500" s="7" t="s">
        <v>3222</v>
      </c>
      <c r="K3500" s="52" t="str">
        <f t="shared" si="604"/>
        <v/>
      </c>
      <c r="L3500" s="81" t="str">
        <f t="shared" si="605"/>
        <v/>
      </c>
      <c r="M3500" s="53" t="str">
        <f>IF(K3500="","",COUNTIF($K$7:K3500,"ﾘｽﾄ１"))</f>
        <v/>
      </c>
      <c r="N3500" s="53" t="str">
        <f t="shared" si="606"/>
        <v>同一区</v>
      </c>
      <c r="O3500" s="54" t="str">
        <f t="shared" si="607"/>
        <v/>
      </c>
      <c r="P3500" s="53" t="str">
        <f t="shared" si="598"/>
        <v/>
      </c>
      <c r="Q3500" s="52" t="str">
        <f t="shared" si="599"/>
        <v/>
      </c>
      <c r="R3500" s="55" t="str">
        <f t="shared" si="600"/>
        <v/>
      </c>
      <c r="S3500" s="52" t="str">
        <f t="shared" si="608"/>
        <v/>
      </c>
      <c r="T3500" s="81" t="str">
        <f t="shared" si="601"/>
        <v/>
      </c>
      <c r="U3500" s="53" t="str">
        <f>IF(S3500="","",COUNTIF($S$7:S3500,"該当２"))</f>
        <v/>
      </c>
      <c r="V3500" s="56" t="str">
        <f t="shared" si="602"/>
        <v/>
      </c>
      <c r="W3500" s="81" t="str">
        <f t="shared" si="603"/>
        <v/>
      </c>
      <c r="X3500" s="53" t="str">
        <f>IF(V3500="","",COUNTIF($V$7:V3500,"該当３"))</f>
        <v/>
      </c>
    </row>
    <row r="3501" spans="1:24">
      <c r="A3501" s="4">
        <v>2030600005</v>
      </c>
      <c r="B3501" s="237">
        <v>20</v>
      </c>
      <c r="C3501" s="238">
        <v>306</v>
      </c>
      <c r="D3501" s="239">
        <v>0</v>
      </c>
      <c r="E3501" s="238">
        <v>5</v>
      </c>
      <c r="F3501" s="7" t="s">
        <v>511</v>
      </c>
      <c r="G3501" s="7" t="s">
        <v>3218</v>
      </c>
      <c r="H3501" s="282" t="s">
        <v>4527</v>
      </c>
      <c r="I3501" s="7" t="s">
        <v>3223</v>
      </c>
      <c r="K3501" s="52" t="str">
        <f t="shared" si="604"/>
        <v/>
      </c>
      <c r="L3501" s="81" t="str">
        <f t="shared" si="605"/>
        <v/>
      </c>
      <c r="M3501" s="53" t="str">
        <f>IF(K3501="","",COUNTIF($K$7:K3501,"ﾘｽﾄ１"))</f>
        <v/>
      </c>
      <c r="N3501" s="53" t="str">
        <f t="shared" si="606"/>
        <v>同一区</v>
      </c>
      <c r="O3501" s="54" t="str">
        <f t="shared" si="607"/>
        <v/>
      </c>
      <c r="P3501" s="53" t="str">
        <f t="shared" si="598"/>
        <v/>
      </c>
      <c r="Q3501" s="52" t="str">
        <f t="shared" si="599"/>
        <v/>
      </c>
      <c r="R3501" s="55" t="str">
        <f t="shared" si="600"/>
        <v/>
      </c>
      <c r="S3501" s="52" t="str">
        <f t="shared" si="608"/>
        <v/>
      </c>
      <c r="T3501" s="81" t="str">
        <f t="shared" si="601"/>
        <v/>
      </c>
      <c r="U3501" s="53" t="str">
        <f>IF(S3501="","",COUNTIF($S$7:S3501,"該当２"))</f>
        <v/>
      </c>
      <c r="V3501" s="56" t="str">
        <f t="shared" si="602"/>
        <v/>
      </c>
      <c r="W3501" s="81" t="str">
        <f t="shared" si="603"/>
        <v/>
      </c>
      <c r="X3501" s="53" t="str">
        <f>IF(V3501="","",COUNTIF($V$7:V3501,"該当３"))</f>
        <v/>
      </c>
    </row>
    <row r="3502" spans="1:24">
      <c r="A3502" s="4">
        <v>2030600006</v>
      </c>
      <c r="B3502" s="237">
        <v>20</v>
      </c>
      <c r="C3502" s="238">
        <v>306</v>
      </c>
      <c r="D3502" s="239">
        <v>0</v>
      </c>
      <c r="E3502" s="238">
        <v>6</v>
      </c>
      <c r="F3502" s="7" t="s">
        <v>511</v>
      </c>
      <c r="G3502" s="7" t="s">
        <v>3218</v>
      </c>
      <c r="H3502" s="282" t="s">
        <v>4527</v>
      </c>
      <c r="I3502" s="7" t="s">
        <v>346</v>
      </c>
      <c r="K3502" s="52" t="str">
        <f t="shared" si="604"/>
        <v/>
      </c>
      <c r="L3502" s="81" t="str">
        <f t="shared" si="605"/>
        <v/>
      </c>
      <c r="M3502" s="53" t="str">
        <f>IF(K3502="","",COUNTIF($K$7:K3502,"ﾘｽﾄ１"))</f>
        <v/>
      </c>
      <c r="N3502" s="53" t="str">
        <f t="shared" si="606"/>
        <v>同一区</v>
      </c>
      <c r="O3502" s="54" t="str">
        <f t="shared" si="607"/>
        <v/>
      </c>
      <c r="P3502" s="53" t="str">
        <f t="shared" si="598"/>
        <v/>
      </c>
      <c r="Q3502" s="52" t="str">
        <f t="shared" si="599"/>
        <v/>
      </c>
      <c r="R3502" s="55" t="str">
        <f t="shared" si="600"/>
        <v/>
      </c>
      <c r="S3502" s="52" t="str">
        <f t="shared" si="608"/>
        <v/>
      </c>
      <c r="T3502" s="81" t="str">
        <f t="shared" si="601"/>
        <v/>
      </c>
      <c r="U3502" s="53" t="str">
        <f>IF(S3502="","",COUNTIF($S$7:S3502,"該当２"))</f>
        <v/>
      </c>
      <c r="V3502" s="56" t="str">
        <f t="shared" si="602"/>
        <v/>
      </c>
      <c r="W3502" s="81" t="str">
        <f t="shared" si="603"/>
        <v/>
      </c>
      <c r="X3502" s="53" t="str">
        <f>IF(V3502="","",COUNTIF($V$7:V3502,"該当３"))</f>
        <v/>
      </c>
    </row>
    <row r="3503" spans="1:24">
      <c r="A3503" s="4">
        <v>2030600007</v>
      </c>
      <c r="B3503" s="237">
        <v>20</v>
      </c>
      <c r="C3503" s="238">
        <v>306</v>
      </c>
      <c r="D3503" s="239">
        <v>0</v>
      </c>
      <c r="E3503" s="238">
        <v>7</v>
      </c>
      <c r="F3503" s="7" t="s">
        <v>511</v>
      </c>
      <c r="G3503" s="7" t="s">
        <v>3218</v>
      </c>
      <c r="H3503" s="282" t="s">
        <v>4527</v>
      </c>
      <c r="I3503" s="7" t="s">
        <v>2</v>
      </c>
      <c r="K3503" s="52" t="str">
        <f t="shared" si="604"/>
        <v/>
      </c>
      <c r="L3503" s="81" t="str">
        <f t="shared" si="605"/>
        <v/>
      </c>
      <c r="M3503" s="53" t="str">
        <f>IF(K3503="","",COUNTIF($K$7:K3503,"ﾘｽﾄ１"))</f>
        <v/>
      </c>
      <c r="N3503" s="53" t="str">
        <f t="shared" si="606"/>
        <v>同一区</v>
      </c>
      <c r="O3503" s="54" t="str">
        <f t="shared" si="607"/>
        <v/>
      </c>
      <c r="P3503" s="53" t="str">
        <f t="shared" si="598"/>
        <v/>
      </c>
      <c r="Q3503" s="52" t="str">
        <f t="shared" si="599"/>
        <v/>
      </c>
      <c r="R3503" s="55" t="str">
        <f t="shared" si="600"/>
        <v/>
      </c>
      <c r="S3503" s="52" t="str">
        <f t="shared" si="608"/>
        <v/>
      </c>
      <c r="T3503" s="81" t="str">
        <f t="shared" si="601"/>
        <v/>
      </c>
      <c r="U3503" s="53" t="str">
        <f>IF(S3503="","",COUNTIF($S$7:S3503,"該当２"))</f>
        <v/>
      </c>
      <c r="V3503" s="56" t="str">
        <f t="shared" si="602"/>
        <v/>
      </c>
      <c r="W3503" s="81" t="str">
        <f t="shared" si="603"/>
        <v/>
      </c>
      <c r="X3503" s="53" t="str">
        <f>IF(V3503="","",COUNTIF($V$7:V3503,"該当３"))</f>
        <v/>
      </c>
    </row>
    <row r="3504" spans="1:24">
      <c r="A3504" s="4">
        <v>2030600008</v>
      </c>
      <c r="B3504" s="237">
        <v>20</v>
      </c>
      <c r="C3504" s="238">
        <v>306</v>
      </c>
      <c r="D3504" s="239">
        <v>0</v>
      </c>
      <c r="E3504" s="238">
        <v>8</v>
      </c>
      <c r="F3504" s="7" t="s">
        <v>511</v>
      </c>
      <c r="G3504" s="7" t="s">
        <v>3218</v>
      </c>
      <c r="H3504" s="282" t="s">
        <v>4527</v>
      </c>
      <c r="I3504" s="7" t="s">
        <v>3224</v>
      </c>
      <c r="K3504" s="52" t="str">
        <f t="shared" si="604"/>
        <v/>
      </c>
      <c r="L3504" s="81" t="str">
        <f t="shared" si="605"/>
        <v/>
      </c>
      <c r="M3504" s="53" t="str">
        <f>IF(K3504="","",COUNTIF($K$7:K3504,"ﾘｽﾄ１"))</f>
        <v/>
      </c>
      <c r="N3504" s="53" t="str">
        <f t="shared" si="606"/>
        <v>同一区</v>
      </c>
      <c r="O3504" s="54" t="str">
        <f t="shared" si="607"/>
        <v/>
      </c>
      <c r="P3504" s="53" t="str">
        <f t="shared" si="598"/>
        <v/>
      </c>
      <c r="Q3504" s="52" t="str">
        <f t="shared" si="599"/>
        <v/>
      </c>
      <c r="R3504" s="55" t="str">
        <f t="shared" si="600"/>
        <v/>
      </c>
      <c r="S3504" s="52" t="str">
        <f t="shared" si="608"/>
        <v/>
      </c>
      <c r="T3504" s="81" t="str">
        <f t="shared" si="601"/>
        <v/>
      </c>
      <c r="U3504" s="53" t="str">
        <f>IF(S3504="","",COUNTIF($S$7:S3504,"該当２"))</f>
        <v/>
      </c>
      <c r="V3504" s="56" t="str">
        <f t="shared" si="602"/>
        <v/>
      </c>
      <c r="W3504" s="81" t="str">
        <f t="shared" si="603"/>
        <v/>
      </c>
      <c r="X3504" s="53" t="str">
        <f>IF(V3504="","",COUNTIF($V$7:V3504,"該当３"))</f>
        <v/>
      </c>
    </row>
    <row r="3505" spans="1:24">
      <c r="A3505" s="4">
        <v>2030600009</v>
      </c>
      <c r="B3505" s="237">
        <v>20</v>
      </c>
      <c r="C3505" s="238">
        <v>306</v>
      </c>
      <c r="D3505" s="239">
        <v>0</v>
      </c>
      <c r="E3505" s="238">
        <v>9</v>
      </c>
      <c r="F3505" s="7" t="s">
        <v>511</v>
      </c>
      <c r="G3505" s="7" t="s">
        <v>3218</v>
      </c>
      <c r="H3505" s="282" t="s">
        <v>4527</v>
      </c>
      <c r="I3505" s="7" t="s">
        <v>3225</v>
      </c>
      <c r="K3505" s="52" t="str">
        <f t="shared" si="604"/>
        <v/>
      </c>
      <c r="L3505" s="81" t="str">
        <f t="shared" si="605"/>
        <v/>
      </c>
      <c r="M3505" s="53" t="str">
        <f>IF(K3505="","",COUNTIF($K$7:K3505,"ﾘｽﾄ１"))</f>
        <v/>
      </c>
      <c r="N3505" s="53" t="str">
        <f t="shared" si="606"/>
        <v>同一区</v>
      </c>
      <c r="O3505" s="54" t="str">
        <f t="shared" si="607"/>
        <v/>
      </c>
      <c r="P3505" s="53" t="str">
        <f t="shared" si="598"/>
        <v/>
      </c>
      <c r="Q3505" s="52" t="str">
        <f t="shared" si="599"/>
        <v/>
      </c>
      <c r="R3505" s="55" t="str">
        <f t="shared" si="600"/>
        <v/>
      </c>
      <c r="S3505" s="52" t="str">
        <f t="shared" si="608"/>
        <v/>
      </c>
      <c r="T3505" s="81" t="str">
        <f t="shared" si="601"/>
        <v/>
      </c>
      <c r="U3505" s="53" t="str">
        <f>IF(S3505="","",COUNTIF($S$7:S3505,"該当２"))</f>
        <v/>
      </c>
      <c r="V3505" s="56" t="str">
        <f t="shared" si="602"/>
        <v/>
      </c>
      <c r="W3505" s="81" t="str">
        <f t="shared" si="603"/>
        <v/>
      </c>
      <c r="X3505" s="53" t="str">
        <f>IF(V3505="","",COUNTIF($V$7:V3505,"該当３"))</f>
        <v/>
      </c>
    </row>
    <row r="3506" spans="1:24">
      <c r="A3506" s="4">
        <v>2030600010</v>
      </c>
      <c r="B3506" s="237">
        <v>20</v>
      </c>
      <c r="C3506" s="238">
        <v>306</v>
      </c>
      <c r="D3506" s="239">
        <v>0</v>
      </c>
      <c r="E3506" s="238">
        <v>10</v>
      </c>
      <c r="F3506" s="7" t="s">
        <v>511</v>
      </c>
      <c r="G3506" s="7" t="s">
        <v>3218</v>
      </c>
      <c r="H3506" s="282" t="s">
        <v>4527</v>
      </c>
      <c r="I3506" s="7" t="s">
        <v>402</v>
      </c>
      <c r="K3506" s="52" t="str">
        <f t="shared" si="604"/>
        <v/>
      </c>
      <c r="L3506" s="81" t="str">
        <f t="shared" si="605"/>
        <v/>
      </c>
      <c r="M3506" s="53" t="str">
        <f>IF(K3506="","",COUNTIF($K$7:K3506,"ﾘｽﾄ１"))</f>
        <v/>
      </c>
      <c r="N3506" s="53" t="str">
        <f t="shared" si="606"/>
        <v>同一区</v>
      </c>
      <c r="O3506" s="54" t="str">
        <f t="shared" si="607"/>
        <v/>
      </c>
      <c r="P3506" s="53" t="str">
        <f t="shared" si="598"/>
        <v/>
      </c>
      <c r="Q3506" s="52" t="str">
        <f t="shared" si="599"/>
        <v/>
      </c>
      <c r="R3506" s="55" t="str">
        <f t="shared" si="600"/>
        <v/>
      </c>
      <c r="S3506" s="52" t="str">
        <f t="shared" si="608"/>
        <v/>
      </c>
      <c r="T3506" s="81" t="str">
        <f t="shared" si="601"/>
        <v/>
      </c>
      <c r="U3506" s="53" t="str">
        <f>IF(S3506="","",COUNTIF($S$7:S3506,"該当２"))</f>
        <v/>
      </c>
      <c r="V3506" s="56" t="str">
        <f t="shared" si="602"/>
        <v/>
      </c>
      <c r="W3506" s="81" t="str">
        <f t="shared" si="603"/>
        <v/>
      </c>
      <c r="X3506" s="53" t="str">
        <f>IF(V3506="","",COUNTIF($V$7:V3506,"該当３"))</f>
        <v/>
      </c>
    </row>
    <row r="3507" spans="1:24">
      <c r="A3507" s="4">
        <v>2030700000</v>
      </c>
      <c r="B3507" s="237">
        <v>20</v>
      </c>
      <c r="C3507" s="238">
        <v>307</v>
      </c>
      <c r="D3507" s="239">
        <v>0</v>
      </c>
      <c r="E3507" s="238">
        <v>0</v>
      </c>
      <c r="F3507" s="7" t="s">
        <v>511</v>
      </c>
      <c r="G3507" s="7" t="s">
        <v>3226</v>
      </c>
      <c r="K3507" s="52" t="str">
        <f t="shared" si="604"/>
        <v>ﾘｽﾄ１</v>
      </c>
      <c r="L3507" s="81" t="str">
        <f t="shared" si="605"/>
        <v>北相木村</v>
      </c>
      <c r="M3507" s="53">
        <f>IF(K3507="","",COUNTIF($K$7:K3507,"ﾘｽﾄ１"))</f>
        <v>24</v>
      </c>
      <c r="N3507" s="53" t="str">
        <f t="shared" si="606"/>
        <v/>
      </c>
      <c r="O3507" s="54" t="str">
        <f t="shared" si="607"/>
        <v/>
      </c>
      <c r="P3507" s="53" t="str">
        <f t="shared" si="598"/>
        <v/>
      </c>
      <c r="Q3507" s="52" t="str">
        <f t="shared" si="599"/>
        <v/>
      </c>
      <c r="R3507" s="55" t="str">
        <f t="shared" si="600"/>
        <v/>
      </c>
      <c r="S3507" s="52" t="str">
        <f t="shared" si="608"/>
        <v/>
      </c>
      <c r="T3507" s="81" t="str">
        <f t="shared" si="601"/>
        <v/>
      </c>
      <c r="U3507" s="53" t="str">
        <f>IF(S3507="","",COUNTIF($S$7:S3507,"該当２"))</f>
        <v/>
      </c>
      <c r="V3507" s="56" t="str">
        <f t="shared" si="602"/>
        <v/>
      </c>
      <c r="W3507" s="81" t="str">
        <f t="shared" si="603"/>
        <v/>
      </c>
      <c r="X3507" s="53" t="str">
        <f>IF(V3507="","",COUNTIF($V$7:V3507,"該当３"))</f>
        <v/>
      </c>
    </row>
    <row r="3508" spans="1:24">
      <c r="A3508" s="4">
        <v>2030700001</v>
      </c>
      <c r="B3508" s="237">
        <v>20</v>
      </c>
      <c r="C3508" s="238">
        <v>307</v>
      </c>
      <c r="D3508" s="239">
        <v>0</v>
      </c>
      <c r="E3508" s="238">
        <v>1</v>
      </c>
      <c r="F3508" s="7" t="s">
        <v>511</v>
      </c>
      <c r="G3508" s="7" t="s">
        <v>3226</v>
      </c>
      <c r="H3508" s="282" t="s">
        <v>4526</v>
      </c>
      <c r="I3508" s="7" t="s">
        <v>3227</v>
      </c>
      <c r="K3508" s="52" t="str">
        <f t="shared" si="604"/>
        <v/>
      </c>
      <c r="L3508" s="81" t="str">
        <f t="shared" si="605"/>
        <v/>
      </c>
      <c r="M3508" s="53" t="str">
        <f>IF(K3508="","",COUNTIF($K$7:K3508,"ﾘｽﾄ１"))</f>
        <v/>
      </c>
      <c r="N3508" s="53" t="str">
        <f t="shared" si="606"/>
        <v>同一区</v>
      </c>
      <c r="O3508" s="54" t="str">
        <f t="shared" si="607"/>
        <v/>
      </c>
      <c r="P3508" s="53" t="str">
        <f t="shared" si="598"/>
        <v/>
      </c>
      <c r="Q3508" s="52" t="str">
        <f t="shared" si="599"/>
        <v/>
      </c>
      <c r="R3508" s="55" t="str">
        <f t="shared" si="600"/>
        <v/>
      </c>
      <c r="S3508" s="52" t="str">
        <f t="shared" si="608"/>
        <v/>
      </c>
      <c r="T3508" s="81" t="str">
        <f t="shared" si="601"/>
        <v/>
      </c>
      <c r="U3508" s="53" t="str">
        <f>IF(S3508="","",COUNTIF($S$7:S3508,"該当２"))</f>
        <v/>
      </c>
      <c r="V3508" s="56" t="str">
        <f t="shared" si="602"/>
        <v/>
      </c>
      <c r="W3508" s="81" t="str">
        <f t="shared" si="603"/>
        <v/>
      </c>
      <c r="X3508" s="53" t="str">
        <f>IF(V3508="","",COUNTIF($V$7:V3508,"該当３"))</f>
        <v/>
      </c>
    </row>
    <row r="3509" spans="1:24">
      <c r="A3509" s="4">
        <v>2030700002</v>
      </c>
      <c r="B3509" s="237">
        <v>20</v>
      </c>
      <c r="C3509" s="238">
        <v>307</v>
      </c>
      <c r="D3509" s="239">
        <v>0</v>
      </c>
      <c r="E3509" s="238">
        <v>2</v>
      </c>
      <c r="F3509" s="7" t="s">
        <v>511</v>
      </c>
      <c r="G3509" s="7" t="s">
        <v>3226</v>
      </c>
      <c r="H3509" s="282" t="s">
        <v>4526</v>
      </c>
      <c r="I3509" s="7" t="s">
        <v>3228</v>
      </c>
      <c r="K3509" s="52" t="str">
        <f t="shared" si="604"/>
        <v/>
      </c>
      <c r="L3509" s="81" t="str">
        <f t="shared" si="605"/>
        <v/>
      </c>
      <c r="M3509" s="53" t="str">
        <f>IF(K3509="","",COUNTIF($K$7:K3509,"ﾘｽﾄ１"))</f>
        <v/>
      </c>
      <c r="N3509" s="53" t="str">
        <f t="shared" si="606"/>
        <v>同一区</v>
      </c>
      <c r="O3509" s="54" t="str">
        <f t="shared" si="607"/>
        <v/>
      </c>
      <c r="P3509" s="53" t="str">
        <f t="shared" si="598"/>
        <v/>
      </c>
      <c r="Q3509" s="52" t="str">
        <f t="shared" si="599"/>
        <v/>
      </c>
      <c r="R3509" s="55" t="str">
        <f t="shared" si="600"/>
        <v/>
      </c>
      <c r="S3509" s="52" t="str">
        <f t="shared" si="608"/>
        <v/>
      </c>
      <c r="T3509" s="81" t="str">
        <f t="shared" si="601"/>
        <v/>
      </c>
      <c r="U3509" s="53" t="str">
        <f>IF(S3509="","",COUNTIF($S$7:S3509,"該当２"))</f>
        <v/>
      </c>
      <c r="V3509" s="56" t="str">
        <f t="shared" si="602"/>
        <v/>
      </c>
      <c r="W3509" s="81" t="str">
        <f t="shared" si="603"/>
        <v/>
      </c>
      <c r="X3509" s="53" t="str">
        <f>IF(V3509="","",COUNTIF($V$7:V3509,"該当３"))</f>
        <v/>
      </c>
    </row>
    <row r="3510" spans="1:24">
      <c r="A3510" s="4">
        <v>2030700003</v>
      </c>
      <c r="B3510" s="237">
        <v>20</v>
      </c>
      <c r="C3510" s="238">
        <v>307</v>
      </c>
      <c r="D3510" s="239">
        <v>0</v>
      </c>
      <c r="E3510" s="238">
        <v>3</v>
      </c>
      <c r="F3510" s="7" t="s">
        <v>511</v>
      </c>
      <c r="G3510" s="7" t="s">
        <v>3226</v>
      </c>
      <c r="H3510" s="282" t="s">
        <v>4526</v>
      </c>
      <c r="I3510" s="7" t="s">
        <v>1828</v>
      </c>
      <c r="K3510" s="52" t="str">
        <f t="shared" si="604"/>
        <v/>
      </c>
      <c r="L3510" s="81" t="str">
        <f t="shared" si="605"/>
        <v/>
      </c>
      <c r="M3510" s="53" t="str">
        <f>IF(K3510="","",COUNTIF($K$7:K3510,"ﾘｽﾄ１"))</f>
        <v/>
      </c>
      <c r="N3510" s="53" t="str">
        <f t="shared" si="606"/>
        <v>同一区</v>
      </c>
      <c r="O3510" s="54" t="str">
        <f t="shared" si="607"/>
        <v/>
      </c>
      <c r="P3510" s="53" t="str">
        <f t="shared" si="598"/>
        <v/>
      </c>
      <c r="Q3510" s="52" t="str">
        <f t="shared" si="599"/>
        <v/>
      </c>
      <c r="R3510" s="55" t="str">
        <f t="shared" si="600"/>
        <v/>
      </c>
      <c r="S3510" s="52" t="str">
        <f t="shared" si="608"/>
        <v/>
      </c>
      <c r="T3510" s="81" t="str">
        <f t="shared" si="601"/>
        <v/>
      </c>
      <c r="U3510" s="53" t="str">
        <f>IF(S3510="","",COUNTIF($S$7:S3510,"該当２"))</f>
        <v/>
      </c>
      <c r="V3510" s="56" t="str">
        <f t="shared" si="602"/>
        <v/>
      </c>
      <c r="W3510" s="81" t="str">
        <f t="shared" si="603"/>
        <v/>
      </c>
      <c r="X3510" s="53" t="str">
        <f>IF(V3510="","",COUNTIF($V$7:V3510,"該当３"))</f>
        <v/>
      </c>
    </row>
    <row r="3511" spans="1:24">
      <c r="A3511" s="4">
        <v>2030700004</v>
      </c>
      <c r="B3511" s="237">
        <v>20</v>
      </c>
      <c r="C3511" s="238">
        <v>307</v>
      </c>
      <c r="D3511" s="239">
        <v>0</v>
      </c>
      <c r="E3511" s="238">
        <v>4</v>
      </c>
      <c r="F3511" s="7" t="s">
        <v>511</v>
      </c>
      <c r="G3511" s="7" t="s">
        <v>3226</v>
      </c>
      <c r="H3511" s="282" t="s">
        <v>4526</v>
      </c>
      <c r="I3511" s="7" t="s">
        <v>271</v>
      </c>
      <c r="K3511" s="52" t="str">
        <f t="shared" si="604"/>
        <v/>
      </c>
      <c r="L3511" s="81" t="str">
        <f t="shared" si="605"/>
        <v/>
      </c>
      <c r="M3511" s="53" t="str">
        <f>IF(K3511="","",COUNTIF($K$7:K3511,"ﾘｽﾄ１"))</f>
        <v/>
      </c>
      <c r="N3511" s="53" t="str">
        <f t="shared" si="606"/>
        <v>同一区</v>
      </c>
      <c r="O3511" s="54" t="str">
        <f t="shared" si="607"/>
        <v/>
      </c>
      <c r="P3511" s="53" t="str">
        <f t="shared" si="598"/>
        <v/>
      </c>
      <c r="Q3511" s="52" t="str">
        <f t="shared" si="599"/>
        <v/>
      </c>
      <c r="R3511" s="55" t="str">
        <f t="shared" si="600"/>
        <v/>
      </c>
      <c r="S3511" s="52" t="str">
        <f t="shared" si="608"/>
        <v/>
      </c>
      <c r="T3511" s="81" t="str">
        <f t="shared" si="601"/>
        <v/>
      </c>
      <c r="U3511" s="53" t="str">
        <f>IF(S3511="","",COUNTIF($S$7:S3511,"該当２"))</f>
        <v/>
      </c>
      <c r="V3511" s="56" t="str">
        <f t="shared" si="602"/>
        <v/>
      </c>
      <c r="W3511" s="81" t="str">
        <f t="shared" si="603"/>
        <v/>
      </c>
      <c r="X3511" s="53" t="str">
        <f>IF(V3511="","",COUNTIF($V$7:V3511,"該当３"))</f>
        <v/>
      </c>
    </row>
    <row r="3512" spans="1:24">
      <c r="A3512" s="4">
        <v>2030700005</v>
      </c>
      <c r="B3512" s="237">
        <v>20</v>
      </c>
      <c r="C3512" s="238">
        <v>307</v>
      </c>
      <c r="D3512" s="239">
        <v>0</v>
      </c>
      <c r="E3512" s="238">
        <v>5</v>
      </c>
      <c r="F3512" s="7" t="s">
        <v>511</v>
      </c>
      <c r="G3512" s="7" t="s">
        <v>3226</v>
      </c>
      <c r="H3512" s="282" t="s">
        <v>4526</v>
      </c>
      <c r="I3512" s="7" t="s">
        <v>300</v>
      </c>
      <c r="K3512" s="52" t="str">
        <f t="shared" si="604"/>
        <v/>
      </c>
      <c r="L3512" s="81" t="str">
        <f t="shared" si="605"/>
        <v/>
      </c>
      <c r="M3512" s="53" t="str">
        <f>IF(K3512="","",COUNTIF($K$7:K3512,"ﾘｽﾄ１"))</f>
        <v/>
      </c>
      <c r="N3512" s="53" t="str">
        <f t="shared" si="606"/>
        <v>同一区</v>
      </c>
      <c r="O3512" s="54" t="str">
        <f t="shared" si="607"/>
        <v/>
      </c>
      <c r="P3512" s="53" t="str">
        <f t="shared" si="598"/>
        <v/>
      </c>
      <c r="Q3512" s="52" t="str">
        <f t="shared" si="599"/>
        <v/>
      </c>
      <c r="R3512" s="55" t="str">
        <f t="shared" si="600"/>
        <v/>
      </c>
      <c r="S3512" s="52" t="str">
        <f t="shared" si="608"/>
        <v/>
      </c>
      <c r="T3512" s="81" t="str">
        <f t="shared" si="601"/>
        <v/>
      </c>
      <c r="U3512" s="53" t="str">
        <f>IF(S3512="","",COUNTIF($S$7:S3512,"該当２"))</f>
        <v/>
      </c>
      <c r="V3512" s="56" t="str">
        <f t="shared" si="602"/>
        <v/>
      </c>
      <c r="W3512" s="81" t="str">
        <f t="shared" si="603"/>
        <v/>
      </c>
      <c r="X3512" s="53" t="str">
        <f>IF(V3512="","",COUNTIF($V$7:V3512,"該当３"))</f>
        <v/>
      </c>
    </row>
    <row r="3513" spans="1:24">
      <c r="A3513" s="4">
        <v>2030700006</v>
      </c>
      <c r="B3513" s="237">
        <v>20</v>
      </c>
      <c r="C3513" s="238">
        <v>307</v>
      </c>
      <c r="D3513" s="239">
        <v>0</v>
      </c>
      <c r="E3513" s="238">
        <v>6</v>
      </c>
      <c r="F3513" s="7" t="s">
        <v>511</v>
      </c>
      <c r="G3513" s="7" t="s">
        <v>3226</v>
      </c>
      <c r="H3513" s="282" t="s">
        <v>4526</v>
      </c>
      <c r="I3513" s="7" t="s">
        <v>398</v>
      </c>
      <c r="K3513" s="52" t="str">
        <f t="shared" si="604"/>
        <v/>
      </c>
      <c r="L3513" s="81" t="str">
        <f t="shared" si="605"/>
        <v/>
      </c>
      <c r="M3513" s="53" t="str">
        <f>IF(K3513="","",COUNTIF($K$7:K3513,"ﾘｽﾄ１"))</f>
        <v/>
      </c>
      <c r="N3513" s="53" t="str">
        <f t="shared" si="606"/>
        <v>同一区</v>
      </c>
      <c r="O3513" s="54" t="str">
        <f t="shared" si="607"/>
        <v/>
      </c>
      <c r="P3513" s="53" t="str">
        <f t="shared" si="598"/>
        <v/>
      </c>
      <c r="Q3513" s="52" t="str">
        <f t="shared" si="599"/>
        <v/>
      </c>
      <c r="R3513" s="55" t="str">
        <f t="shared" si="600"/>
        <v/>
      </c>
      <c r="S3513" s="52" t="str">
        <f t="shared" si="608"/>
        <v/>
      </c>
      <c r="T3513" s="81" t="str">
        <f t="shared" si="601"/>
        <v/>
      </c>
      <c r="U3513" s="53" t="str">
        <f>IF(S3513="","",COUNTIF($S$7:S3513,"該当２"))</f>
        <v/>
      </c>
      <c r="V3513" s="56" t="str">
        <f t="shared" si="602"/>
        <v/>
      </c>
      <c r="W3513" s="81" t="str">
        <f t="shared" si="603"/>
        <v/>
      </c>
      <c r="X3513" s="53" t="str">
        <f>IF(V3513="","",COUNTIF($V$7:V3513,"該当３"))</f>
        <v/>
      </c>
    </row>
    <row r="3514" spans="1:24">
      <c r="A3514" s="4">
        <v>2030700007</v>
      </c>
      <c r="B3514" s="237">
        <v>20</v>
      </c>
      <c r="C3514" s="238">
        <v>307</v>
      </c>
      <c r="D3514" s="239">
        <v>0</v>
      </c>
      <c r="E3514" s="238">
        <v>7</v>
      </c>
      <c r="F3514" s="7" t="s">
        <v>511</v>
      </c>
      <c r="G3514" s="7" t="s">
        <v>3226</v>
      </c>
      <c r="H3514" s="282" t="s">
        <v>4526</v>
      </c>
      <c r="I3514" s="7" t="s">
        <v>368</v>
      </c>
      <c r="K3514" s="52" t="str">
        <f t="shared" si="604"/>
        <v/>
      </c>
      <c r="L3514" s="81" t="str">
        <f t="shared" si="605"/>
        <v/>
      </c>
      <c r="M3514" s="53" t="str">
        <f>IF(K3514="","",COUNTIF($K$7:K3514,"ﾘｽﾄ１"))</f>
        <v/>
      </c>
      <c r="N3514" s="53" t="str">
        <f t="shared" si="606"/>
        <v>同一区</v>
      </c>
      <c r="O3514" s="54" t="str">
        <f t="shared" si="607"/>
        <v/>
      </c>
      <c r="P3514" s="53" t="str">
        <f t="shared" si="598"/>
        <v/>
      </c>
      <c r="Q3514" s="52" t="str">
        <f t="shared" si="599"/>
        <v/>
      </c>
      <c r="R3514" s="55" t="str">
        <f t="shared" si="600"/>
        <v/>
      </c>
      <c r="S3514" s="52" t="str">
        <f t="shared" si="608"/>
        <v/>
      </c>
      <c r="T3514" s="81" t="str">
        <f t="shared" si="601"/>
        <v/>
      </c>
      <c r="U3514" s="53" t="str">
        <f>IF(S3514="","",COUNTIF($S$7:S3514,"該当２"))</f>
        <v/>
      </c>
      <c r="V3514" s="56" t="str">
        <f t="shared" si="602"/>
        <v/>
      </c>
      <c r="W3514" s="81" t="str">
        <f t="shared" si="603"/>
        <v/>
      </c>
      <c r="X3514" s="53" t="str">
        <f>IF(V3514="","",COUNTIF($V$7:V3514,"該当３"))</f>
        <v/>
      </c>
    </row>
    <row r="3515" spans="1:24">
      <c r="A3515" s="4">
        <v>2030700008</v>
      </c>
      <c r="B3515" s="237">
        <v>20</v>
      </c>
      <c r="C3515" s="238">
        <v>307</v>
      </c>
      <c r="D3515" s="239">
        <v>0</v>
      </c>
      <c r="E3515" s="238">
        <v>8</v>
      </c>
      <c r="F3515" s="7" t="s">
        <v>511</v>
      </c>
      <c r="G3515" s="7" t="s">
        <v>3226</v>
      </c>
      <c r="H3515" s="282" t="s">
        <v>4526</v>
      </c>
      <c r="I3515" s="7" t="s">
        <v>3229</v>
      </c>
      <c r="K3515" s="52" t="str">
        <f t="shared" si="604"/>
        <v/>
      </c>
      <c r="L3515" s="81" t="str">
        <f t="shared" si="605"/>
        <v/>
      </c>
      <c r="M3515" s="53" t="str">
        <f>IF(K3515="","",COUNTIF($K$7:K3515,"ﾘｽﾄ１"))</f>
        <v/>
      </c>
      <c r="N3515" s="53" t="str">
        <f t="shared" si="606"/>
        <v>同一区</v>
      </c>
      <c r="O3515" s="54" t="str">
        <f t="shared" si="607"/>
        <v/>
      </c>
      <c r="P3515" s="53" t="str">
        <f t="shared" si="598"/>
        <v/>
      </c>
      <c r="Q3515" s="52" t="str">
        <f t="shared" si="599"/>
        <v/>
      </c>
      <c r="R3515" s="55" t="str">
        <f t="shared" si="600"/>
        <v/>
      </c>
      <c r="S3515" s="52" t="str">
        <f t="shared" si="608"/>
        <v/>
      </c>
      <c r="T3515" s="81" t="str">
        <f t="shared" si="601"/>
        <v/>
      </c>
      <c r="U3515" s="53" t="str">
        <f>IF(S3515="","",COUNTIF($S$7:S3515,"該当２"))</f>
        <v/>
      </c>
      <c r="V3515" s="56" t="str">
        <f t="shared" si="602"/>
        <v/>
      </c>
      <c r="W3515" s="81" t="str">
        <f t="shared" si="603"/>
        <v/>
      </c>
      <c r="X3515" s="53" t="str">
        <f>IF(V3515="","",COUNTIF($V$7:V3515,"該当３"))</f>
        <v/>
      </c>
    </row>
    <row r="3516" spans="1:24">
      <c r="A3516" s="4">
        <v>2030700009</v>
      </c>
      <c r="B3516" s="237">
        <v>20</v>
      </c>
      <c r="C3516" s="238">
        <v>307</v>
      </c>
      <c r="D3516" s="239">
        <v>0</v>
      </c>
      <c r="E3516" s="238">
        <v>9</v>
      </c>
      <c r="F3516" s="7" t="s">
        <v>511</v>
      </c>
      <c r="G3516" s="7" t="s">
        <v>3226</v>
      </c>
      <c r="H3516" s="282" t="s">
        <v>4526</v>
      </c>
      <c r="I3516" s="7" t="s">
        <v>3230</v>
      </c>
      <c r="K3516" s="52" t="str">
        <f t="shared" si="604"/>
        <v/>
      </c>
      <c r="L3516" s="81" t="str">
        <f t="shared" si="605"/>
        <v/>
      </c>
      <c r="M3516" s="53" t="str">
        <f>IF(K3516="","",COUNTIF($K$7:K3516,"ﾘｽﾄ１"))</f>
        <v/>
      </c>
      <c r="N3516" s="53" t="str">
        <f t="shared" si="606"/>
        <v>同一区</v>
      </c>
      <c r="O3516" s="54" t="str">
        <f t="shared" si="607"/>
        <v/>
      </c>
      <c r="P3516" s="53" t="str">
        <f t="shared" si="598"/>
        <v/>
      </c>
      <c r="Q3516" s="52" t="str">
        <f t="shared" si="599"/>
        <v/>
      </c>
      <c r="R3516" s="55" t="str">
        <f t="shared" si="600"/>
        <v/>
      </c>
      <c r="S3516" s="52" t="str">
        <f t="shared" si="608"/>
        <v/>
      </c>
      <c r="T3516" s="81" t="str">
        <f t="shared" si="601"/>
        <v/>
      </c>
      <c r="U3516" s="53" t="str">
        <f>IF(S3516="","",COUNTIF($S$7:S3516,"該当２"))</f>
        <v/>
      </c>
      <c r="V3516" s="56" t="str">
        <f t="shared" si="602"/>
        <v/>
      </c>
      <c r="W3516" s="81" t="str">
        <f t="shared" si="603"/>
        <v/>
      </c>
      <c r="X3516" s="53" t="str">
        <f>IF(V3516="","",COUNTIF($V$7:V3516,"該当３"))</f>
        <v/>
      </c>
    </row>
    <row r="3517" spans="1:24">
      <c r="A3517" s="4">
        <v>2030900000</v>
      </c>
      <c r="B3517" s="237">
        <v>20</v>
      </c>
      <c r="C3517" s="238">
        <v>309</v>
      </c>
      <c r="D3517" s="239">
        <v>0</v>
      </c>
      <c r="E3517" s="238">
        <v>0</v>
      </c>
      <c r="F3517" s="7" t="s">
        <v>511</v>
      </c>
      <c r="G3517" s="7" t="s">
        <v>3231</v>
      </c>
      <c r="K3517" s="52" t="str">
        <f t="shared" si="604"/>
        <v>ﾘｽﾄ１</v>
      </c>
      <c r="L3517" s="81" t="str">
        <f t="shared" si="605"/>
        <v>佐久穂町</v>
      </c>
      <c r="M3517" s="53">
        <f>IF(K3517="","",COUNTIF($K$7:K3517,"ﾘｽﾄ１"))</f>
        <v>25</v>
      </c>
      <c r="N3517" s="53" t="str">
        <f t="shared" si="606"/>
        <v/>
      </c>
      <c r="O3517" s="54" t="str">
        <f t="shared" si="607"/>
        <v/>
      </c>
      <c r="P3517" s="53" t="str">
        <f t="shared" si="598"/>
        <v/>
      </c>
      <c r="Q3517" s="52" t="str">
        <f t="shared" si="599"/>
        <v/>
      </c>
      <c r="R3517" s="55" t="str">
        <f t="shared" si="600"/>
        <v/>
      </c>
      <c r="S3517" s="52" t="str">
        <f t="shared" si="608"/>
        <v/>
      </c>
      <c r="T3517" s="81" t="str">
        <f t="shared" si="601"/>
        <v/>
      </c>
      <c r="U3517" s="53" t="str">
        <f>IF(S3517="","",COUNTIF($S$7:S3517,"該当２"))</f>
        <v/>
      </c>
      <c r="V3517" s="56" t="str">
        <f t="shared" si="602"/>
        <v/>
      </c>
      <c r="W3517" s="81" t="str">
        <f t="shared" si="603"/>
        <v/>
      </c>
      <c r="X3517" s="53" t="str">
        <f>IF(V3517="","",COUNTIF($V$7:V3517,"該当３"))</f>
        <v/>
      </c>
    </row>
    <row r="3518" spans="1:24">
      <c r="A3518" s="4">
        <v>2030901000</v>
      </c>
      <c r="B3518" s="237">
        <v>20</v>
      </c>
      <c r="C3518" s="238">
        <v>309</v>
      </c>
      <c r="D3518" s="239">
        <v>1</v>
      </c>
      <c r="E3518" s="238">
        <v>0</v>
      </c>
      <c r="F3518" s="7" t="s">
        <v>511</v>
      </c>
      <c r="G3518" s="7" t="s">
        <v>3231</v>
      </c>
      <c r="H3518" s="7" t="s">
        <v>3232</v>
      </c>
      <c r="K3518" s="52" t="str">
        <f t="shared" si="604"/>
        <v/>
      </c>
      <c r="L3518" s="81" t="str">
        <f t="shared" si="605"/>
        <v/>
      </c>
      <c r="M3518" s="53" t="str">
        <f>IF(K3518="","",COUNTIF($K$7:K3518,"ﾘｽﾄ１"))</f>
        <v/>
      </c>
      <c r="N3518" s="53" t="str">
        <f t="shared" si="606"/>
        <v/>
      </c>
      <c r="O3518" s="54" t="str">
        <f t="shared" si="607"/>
        <v/>
      </c>
      <c r="P3518" s="53" t="str">
        <f t="shared" si="598"/>
        <v/>
      </c>
      <c r="Q3518" s="52" t="str">
        <f t="shared" si="599"/>
        <v/>
      </c>
      <c r="R3518" s="55" t="str">
        <f t="shared" si="600"/>
        <v/>
      </c>
      <c r="S3518" s="52" t="str">
        <f t="shared" si="608"/>
        <v/>
      </c>
      <c r="T3518" s="81" t="str">
        <f t="shared" si="601"/>
        <v/>
      </c>
      <c r="U3518" s="53" t="str">
        <f>IF(S3518="","",COUNTIF($S$7:S3518,"該当２"))</f>
        <v/>
      </c>
      <c r="V3518" s="56" t="str">
        <f t="shared" si="602"/>
        <v/>
      </c>
      <c r="W3518" s="81" t="str">
        <f t="shared" si="603"/>
        <v/>
      </c>
      <c r="X3518" s="53" t="str">
        <f>IF(V3518="","",COUNTIF($V$7:V3518,"該当３"))</f>
        <v/>
      </c>
    </row>
    <row r="3519" spans="1:24">
      <c r="A3519" s="4">
        <v>2030901001</v>
      </c>
      <c r="B3519" s="237">
        <v>20</v>
      </c>
      <c r="C3519" s="238">
        <v>309</v>
      </c>
      <c r="D3519" s="239">
        <v>1</v>
      </c>
      <c r="E3519" s="238">
        <v>1</v>
      </c>
      <c r="F3519" s="7" t="s">
        <v>511</v>
      </c>
      <c r="G3519" s="7" t="s">
        <v>3231</v>
      </c>
      <c r="H3519" s="7" t="s">
        <v>3232</v>
      </c>
      <c r="I3519" s="7" t="s">
        <v>3233</v>
      </c>
      <c r="K3519" s="52" t="str">
        <f t="shared" si="604"/>
        <v/>
      </c>
      <c r="L3519" s="81" t="str">
        <f t="shared" si="605"/>
        <v/>
      </c>
      <c r="M3519" s="53" t="str">
        <f>IF(K3519="","",COUNTIF($K$7:K3519,"ﾘｽﾄ１"))</f>
        <v/>
      </c>
      <c r="N3519" s="53" t="str">
        <f t="shared" si="606"/>
        <v/>
      </c>
      <c r="O3519" s="54" t="str">
        <f t="shared" si="607"/>
        <v/>
      </c>
      <c r="P3519" s="53" t="str">
        <f t="shared" si="598"/>
        <v/>
      </c>
      <c r="Q3519" s="52" t="str">
        <f t="shared" si="599"/>
        <v/>
      </c>
      <c r="R3519" s="55" t="str">
        <f t="shared" si="600"/>
        <v/>
      </c>
      <c r="S3519" s="52" t="str">
        <f t="shared" si="608"/>
        <v/>
      </c>
      <c r="T3519" s="81" t="str">
        <f t="shared" si="601"/>
        <v/>
      </c>
      <c r="U3519" s="53" t="str">
        <f>IF(S3519="","",COUNTIF($S$7:S3519,"該当２"))</f>
        <v/>
      </c>
      <c r="V3519" s="56" t="str">
        <f t="shared" si="602"/>
        <v/>
      </c>
      <c r="W3519" s="81" t="str">
        <f t="shared" si="603"/>
        <v/>
      </c>
      <c r="X3519" s="53" t="str">
        <f>IF(V3519="","",COUNTIF($V$7:V3519,"該当３"))</f>
        <v/>
      </c>
    </row>
    <row r="3520" spans="1:24">
      <c r="A3520" s="4">
        <v>2030901002</v>
      </c>
      <c r="B3520" s="237">
        <v>20</v>
      </c>
      <c r="C3520" s="238">
        <v>309</v>
      </c>
      <c r="D3520" s="239">
        <v>1</v>
      </c>
      <c r="E3520" s="238">
        <v>2</v>
      </c>
      <c r="F3520" s="7" t="s">
        <v>511</v>
      </c>
      <c r="G3520" s="7" t="s">
        <v>3231</v>
      </c>
      <c r="H3520" s="7" t="s">
        <v>3232</v>
      </c>
      <c r="I3520" s="7" t="s">
        <v>3234</v>
      </c>
      <c r="K3520" s="52" t="str">
        <f t="shared" si="604"/>
        <v/>
      </c>
      <c r="L3520" s="81" t="str">
        <f t="shared" si="605"/>
        <v/>
      </c>
      <c r="M3520" s="53" t="str">
        <f>IF(K3520="","",COUNTIF($K$7:K3520,"ﾘｽﾄ１"))</f>
        <v/>
      </c>
      <c r="N3520" s="53" t="str">
        <f t="shared" si="606"/>
        <v/>
      </c>
      <c r="O3520" s="54" t="str">
        <f t="shared" si="607"/>
        <v/>
      </c>
      <c r="P3520" s="53" t="str">
        <f t="shared" si="598"/>
        <v/>
      </c>
      <c r="Q3520" s="52" t="str">
        <f t="shared" si="599"/>
        <v/>
      </c>
      <c r="R3520" s="55" t="str">
        <f t="shared" si="600"/>
        <v/>
      </c>
      <c r="S3520" s="52" t="str">
        <f t="shared" si="608"/>
        <v/>
      </c>
      <c r="T3520" s="81" t="str">
        <f t="shared" si="601"/>
        <v/>
      </c>
      <c r="U3520" s="53" t="str">
        <f>IF(S3520="","",COUNTIF($S$7:S3520,"該当２"))</f>
        <v/>
      </c>
      <c r="V3520" s="56" t="str">
        <f t="shared" si="602"/>
        <v/>
      </c>
      <c r="W3520" s="81" t="str">
        <f t="shared" si="603"/>
        <v/>
      </c>
      <c r="X3520" s="53" t="str">
        <f>IF(V3520="","",COUNTIF($V$7:V3520,"該当３"))</f>
        <v/>
      </c>
    </row>
    <row r="3521" spans="1:24">
      <c r="A3521" s="4">
        <v>2030901003</v>
      </c>
      <c r="B3521" s="237">
        <v>20</v>
      </c>
      <c r="C3521" s="238">
        <v>309</v>
      </c>
      <c r="D3521" s="239">
        <v>1</v>
      </c>
      <c r="E3521" s="238">
        <v>3</v>
      </c>
      <c r="F3521" s="7" t="s">
        <v>511</v>
      </c>
      <c r="G3521" s="7" t="s">
        <v>3231</v>
      </c>
      <c r="H3521" s="7" t="s">
        <v>3232</v>
      </c>
      <c r="I3521" s="7" t="s">
        <v>3235</v>
      </c>
      <c r="K3521" s="52" t="str">
        <f t="shared" si="604"/>
        <v/>
      </c>
      <c r="L3521" s="81" t="str">
        <f t="shared" si="605"/>
        <v/>
      </c>
      <c r="M3521" s="53" t="str">
        <f>IF(K3521="","",COUNTIF($K$7:K3521,"ﾘｽﾄ１"))</f>
        <v/>
      </c>
      <c r="N3521" s="53" t="str">
        <f t="shared" si="606"/>
        <v/>
      </c>
      <c r="O3521" s="54" t="str">
        <f t="shared" si="607"/>
        <v/>
      </c>
      <c r="P3521" s="53" t="str">
        <f t="shared" si="598"/>
        <v/>
      </c>
      <c r="Q3521" s="52" t="str">
        <f t="shared" si="599"/>
        <v/>
      </c>
      <c r="R3521" s="55" t="str">
        <f t="shared" si="600"/>
        <v/>
      </c>
      <c r="S3521" s="52" t="str">
        <f t="shared" si="608"/>
        <v/>
      </c>
      <c r="T3521" s="81" t="str">
        <f t="shared" si="601"/>
        <v/>
      </c>
      <c r="U3521" s="53" t="str">
        <f>IF(S3521="","",COUNTIF($S$7:S3521,"該当２"))</f>
        <v/>
      </c>
      <c r="V3521" s="56" t="str">
        <f t="shared" si="602"/>
        <v/>
      </c>
      <c r="W3521" s="81" t="str">
        <f t="shared" si="603"/>
        <v/>
      </c>
      <c r="X3521" s="53" t="str">
        <f>IF(V3521="","",COUNTIF($V$7:V3521,"該当３"))</f>
        <v/>
      </c>
    </row>
    <row r="3522" spans="1:24">
      <c r="A3522" s="4">
        <v>2030901004</v>
      </c>
      <c r="B3522" s="237">
        <v>20</v>
      </c>
      <c r="C3522" s="238">
        <v>309</v>
      </c>
      <c r="D3522" s="239">
        <v>1</v>
      </c>
      <c r="E3522" s="238">
        <v>4</v>
      </c>
      <c r="F3522" s="7" t="s">
        <v>511</v>
      </c>
      <c r="G3522" s="7" t="s">
        <v>3231</v>
      </c>
      <c r="H3522" s="7" t="s">
        <v>3232</v>
      </c>
      <c r="I3522" s="7" t="s">
        <v>3236</v>
      </c>
      <c r="K3522" s="52" t="str">
        <f t="shared" si="604"/>
        <v/>
      </c>
      <c r="L3522" s="81" t="str">
        <f t="shared" si="605"/>
        <v/>
      </c>
      <c r="M3522" s="53" t="str">
        <f>IF(K3522="","",COUNTIF($K$7:K3522,"ﾘｽﾄ１"))</f>
        <v/>
      </c>
      <c r="N3522" s="53" t="str">
        <f t="shared" si="606"/>
        <v/>
      </c>
      <c r="O3522" s="54" t="str">
        <f t="shared" si="607"/>
        <v/>
      </c>
      <c r="P3522" s="53" t="str">
        <f t="shared" si="598"/>
        <v/>
      </c>
      <c r="Q3522" s="52" t="str">
        <f t="shared" si="599"/>
        <v/>
      </c>
      <c r="R3522" s="55" t="str">
        <f t="shared" si="600"/>
        <v/>
      </c>
      <c r="S3522" s="52" t="str">
        <f t="shared" si="608"/>
        <v/>
      </c>
      <c r="T3522" s="81" t="str">
        <f t="shared" si="601"/>
        <v/>
      </c>
      <c r="U3522" s="53" t="str">
        <f>IF(S3522="","",COUNTIF($S$7:S3522,"該当２"))</f>
        <v/>
      </c>
      <c r="V3522" s="56" t="str">
        <f t="shared" si="602"/>
        <v/>
      </c>
      <c r="W3522" s="81" t="str">
        <f t="shared" si="603"/>
        <v/>
      </c>
      <c r="X3522" s="53" t="str">
        <f>IF(V3522="","",COUNTIF($V$7:V3522,"該当３"))</f>
        <v/>
      </c>
    </row>
    <row r="3523" spans="1:24">
      <c r="A3523" s="4">
        <v>2030901005</v>
      </c>
      <c r="B3523" s="237">
        <v>20</v>
      </c>
      <c r="C3523" s="238">
        <v>309</v>
      </c>
      <c r="D3523" s="239">
        <v>1</v>
      </c>
      <c r="E3523" s="238">
        <v>5</v>
      </c>
      <c r="F3523" s="7" t="s">
        <v>511</v>
      </c>
      <c r="G3523" s="7" t="s">
        <v>3231</v>
      </c>
      <c r="H3523" s="7" t="s">
        <v>3232</v>
      </c>
      <c r="I3523" s="7" t="s">
        <v>3237</v>
      </c>
      <c r="K3523" s="52" t="str">
        <f t="shared" si="604"/>
        <v/>
      </c>
      <c r="L3523" s="81" t="str">
        <f t="shared" si="605"/>
        <v/>
      </c>
      <c r="M3523" s="53" t="str">
        <f>IF(K3523="","",COUNTIF($K$7:K3523,"ﾘｽﾄ１"))</f>
        <v/>
      </c>
      <c r="N3523" s="53" t="str">
        <f t="shared" si="606"/>
        <v/>
      </c>
      <c r="O3523" s="54" t="str">
        <f t="shared" si="607"/>
        <v/>
      </c>
      <c r="P3523" s="53" t="str">
        <f t="shared" si="598"/>
        <v/>
      </c>
      <c r="Q3523" s="52" t="str">
        <f t="shared" si="599"/>
        <v/>
      </c>
      <c r="R3523" s="55" t="str">
        <f t="shared" si="600"/>
        <v/>
      </c>
      <c r="S3523" s="52" t="str">
        <f t="shared" si="608"/>
        <v/>
      </c>
      <c r="T3523" s="81" t="str">
        <f t="shared" si="601"/>
        <v/>
      </c>
      <c r="U3523" s="53" t="str">
        <f>IF(S3523="","",COUNTIF($S$7:S3523,"該当２"))</f>
        <v/>
      </c>
      <c r="V3523" s="56" t="str">
        <f t="shared" si="602"/>
        <v/>
      </c>
      <c r="W3523" s="81" t="str">
        <f t="shared" si="603"/>
        <v/>
      </c>
      <c r="X3523" s="53" t="str">
        <f>IF(V3523="","",COUNTIF($V$7:V3523,"該当３"))</f>
        <v/>
      </c>
    </row>
    <row r="3524" spans="1:24">
      <c r="A3524" s="4">
        <v>2030901006</v>
      </c>
      <c r="B3524" s="237">
        <v>20</v>
      </c>
      <c r="C3524" s="238">
        <v>309</v>
      </c>
      <c r="D3524" s="239">
        <v>1</v>
      </c>
      <c r="E3524" s="238">
        <v>6</v>
      </c>
      <c r="F3524" s="7" t="s">
        <v>511</v>
      </c>
      <c r="G3524" s="7" t="s">
        <v>3231</v>
      </c>
      <c r="H3524" s="7" t="s">
        <v>3232</v>
      </c>
      <c r="I3524" s="7" t="s">
        <v>3238</v>
      </c>
      <c r="K3524" s="52" t="str">
        <f t="shared" si="604"/>
        <v/>
      </c>
      <c r="L3524" s="81" t="str">
        <f t="shared" si="605"/>
        <v/>
      </c>
      <c r="M3524" s="53" t="str">
        <f>IF(K3524="","",COUNTIF($K$7:K3524,"ﾘｽﾄ１"))</f>
        <v/>
      </c>
      <c r="N3524" s="53" t="str">
        <f t="shared" si="606"/>
        <v/>
      </c>
      <c r="O3524" s="54" t="str">
        <f t="shared" si="607"/>
        <v/>
      </c>
      <c r="P3524" s="53" t="str">
        <f t="shared" si="598"/>
        <v/>
      </c>
      <c r="Q3524" s="52" t="str">
        <f t="shared" si="599"/>
        <v/>
      </c>
      <c r="R3524" s="55" t="str">
        <f t="shared" si="600"/>
        <v/>
      </c>
      <c r="S3524" s="52" t="str">
        <f t="shared" si="608"/>
        <v/>
      </c>
      <c r="T3524" s="81" t="str">
        <f t="shared" si="601"/>
        <v/>
      </c>
      <c r="U3524" s="53" t="str">
        <f>IF(S3524="","",COUNTIF($S$7:S3524,"該当２"))</f>
        <v/>
      </c>
      <c r="V3524" s="56" t="str">
        <f t="shared" si="602"/>
        <v/>
      </c>
      <c r="W3524" s="81" t="str">
        <f t="shared" si="603"/>
        <v/>
      </c>
      <c r="X3524" s="53" t="str">
        <f>IF(V3524="","",COUNTIF($V$7:V3524,"該当３"))</f>
        <v/>
      </c>
    </row>
    <row r="3525" spans="1:24">
      <c r="A3525" s="4">
        <v>2030901007</v>
      </c>
      <c r="B3525" s="237">
        <v>20</v>
      </c>
      <c r="C3525" s="238">
        <v>309</v>
      </c>
      <c r="D3525" s="239">
        <v>1</v>
      </c>
      <c r="E3525" s="238">
        <v>7</v>
      </c>
      <c r="F3525" s="7" t="s">
        <v>511</v>
      </c>
      <c r="G3525" s="7" t="s">
        <v>3231</v>
      </c>
      <c r="H3525" s="7" t="s">
        <v>3232</v>
      </c>
      <c r="I3525" s="7" t="s">
        <v>413</v>
      </c>
      <c r="K3525" s="52" t="str">
        <f t="shared" si="604"/>
        <v/>
      </c>
      <c r="L3525" s="81" t="str">
        <f t="shared" si="605"/>
        <v/>
      </c>
      <c r="M3525" s="53" t="str">
        <f>IF(K3525="","",COUNTIF($K$7:K3525,"ﾘｽﾄ１"))</f>
        <v/>
      </c>
      <c r="N3525" s="53" t="str">
        <f t="shared" si="606"/>
        <v/>
      </c>
      <c r="O3525" s="54" t="str">
        <f t="shared" si="607"/>
        <v/>
      </c>
      <c r="P3525" s="53" t="str">
        <f t="shared" si="598"/>
        <v/>
      </c>
      <c r="Q3525" s="52" t="str">
        <f t="shared" si="599"/>
        <v/>
      </c>
      <c r="R3525" s="55" t="str">
        <f t="shared" si="600"/>
        <v/>
      </c>
      <c r="S3525" s="52" t="str">
        <f t="shared" si="608"/>
        <v/>
      </c>
      <c r="T3525" s="81" t="str">
        <f t="shared" si="601"/>
        <v/>
      </c>
      <c r="U3525" s="53" t="str">
        <f>IF(S3525="","",COUNTIF($S$7:S3525,"該当２"))</f>
        <v/>
      </c>
      <c r="V3525" s="56" t="str">
        <f t="shared" si="602"/>
        <v/>
      </c>
      <c r="W3525" s="81" t="str">
        <f t="shared" si="603"/>
        <v/>
      </c>
      <c r="X3525" s="53" t="str">
        <f>IF(V3525="","",COUNTIF($V$7:V3525,"該当３"))</f>
        <v/>
      </c>
    </row>
    <row r="3526" spans="1:24">
      <c r="A3526" s="4">
        <v>2030901008</v>
      </c>
      <c r="B3526" s="237">
        <v>20</v>
      </c>
      <c r="C3526" s="238">
        <v>309</v>
      </c>
      <c r="D3526" s="239">
        <v>1</v>
      </c>
      <c r="E3526" s="238">
        <v>8</v>
      </c>
      <c r="F3526" s="7" t="s">
        <v>511</v>
      </c>
      <c r="G3526" s="7" t="s">
        <v>3231</v>
      </c>
      <c r="H3526" s="7" t="s">
        <v>3232</v>
      </c>
      <c r="I3526" s="7" t="s">
        <v>3239</v>
      </c>
      <c r="K3526" s="52" t="str">
        <f t="shared" si="604"/>
        <v/>
      </c>
      <c r="L3526" s="81" t="str">
        <f t="shared" si="605"/>
        <v/>
      </c>
      <c r="M3526" s="53" t="str">
        <f>IF(K3526="","",COUNTIF($K$7:K3526,"ﾘｽﾄ１"))</f>
        <v/>
      </c>
      <c r="N3526" s="53" t="str">
        <f t="shared" si="606"/>
        <v/>
      </c>
      <c r="O3526" s="54" t="str">
        <f t="shared" si="607"/>
        <v/>
      </c>
      <c r="P3526" s="53" t="str">
        <f t="shared" si="598"/>
        <v/>
      </c>
      <c r="Q3526" s="52" t="str">
        <f t="shared" si="599"/>
        <v/>
      </c>
      <c r="R3526" s="55" t="str">
        <f t="shared" si="600"/>
        <v/>
      </c>
      <c r="S3526" s="52" t="str">
        <f t="shared" si="608"/>
        <v/>
      </c>
      <c r="T3526" s="81" t="str">
        <f t="shared" si="601"/>
        <v/>
      </c>
      <c r="U3526" s="53" t="str">
        <f>IF(S3526="","",COUNTIF($S$7:S3526,"該当２"))</f>
        <v/>
      </c>
      <c r="V3526" s="56" t="str">
        <f t="shared" si="602"/>
        <v/>
      </c>
      <c r="W3526" s="81" t="str">
        <f t="shared" si="603"/>
        <v/>
      </c>
      <c r="X3526" s="53" t="str">
        <f>IF(V3526="","",COUNTIF($V$7:V3526,"該当３"))</f>
        <v/>
      </c>
    </row>
    <row r="3527" spans="1:24">
      <c r="A3527" s="4">
        <v>2030901009</v>
      </c>
      <c r="B3527" s="237">
        <v>20</v>
      </c>
      <c r="C3527" s="238">
        <v>309</v>
      </c>
      <c r="D3527" s="239">
        <v>1</v>
      </c>
      <c r="E3527" s="238">
        <v>9</v>
      </c>
      <c r="F3527" s="7" t="s">
        <v>511</v>
      </c>
      <c r="G3527" s="7" t="s">
        <v>3231</v>
      </c>
      <c r="H3527" s="7" t="s">
        <v>3232</v>
      </c>
      <c r="I3527" s="7" t="s">
        <v>3240</v>
      </c>
      <c r="K3527" s="52" t="str">
        <f t="shared" si="604"/>
        <v/>
      </c>
      <c r="L3527" s="81" t="str">
        <f t="shared" si="605"/>
        <v/>
      </c>
      <c r="M3527" s="53" t="str">
        <f>IF(K3527="","",COUNTIF($K$7:K3527,"ﾘｽﾄ１"))</f>
        <v/>
      </c>
      <c r="N3527" s="53" t="str">
        <f t="shared" si="606"/>
        <v/>
      </c>
      <c r="O3527" s="54" t="str">
        <f t="shared" si="607"/>
        <v/>
      </c>
      <c r="P3527" s="53" t="str">
        <f t="shared" si="598"/>
        <v/>
      </c>
      <c r="Q3527" s="52" t="str">
        <f t="shared" si="599"/>
        <v/>
      </c>
      <c r="R3527" s="55" t="str">
        <f t="shared" si="600"/>
        <v/>
      </c>
      <c r="S3527" s="52" t="str">
        <f t="shared" si="608"/>
        <v/>
      </c>
      <c r="T3527" s="81" t="str">
        <f t="shared" si="601"/>
        <v/>
      </c>
      <c r="U3527" s="53" t="str">
        <f>IF(S3527="","",COUNTIF($S$7:S3527,"該当２"))</f>
        <v/>
      </c>
      <c r="V3527" s="56" t="str">
        <f t="shared" si="602"/>
        <v/>
      </c>
      <c r="W3527" s="81" t="str">
        <f t="shared" si="603"/>
        <v/>
      </c>
      <c r="X3527" s="53" t="str">
        <f>IF(V3527="","",COUNTIF($V$7:V3527,"該当３"))</f>
        <v/>
      </c>
    </row>
    <row r="3528" spans="1:24">
      <c r="A3528" s="4">
        <v>2030901010</v>
      </c>
      <c r="B3528" s="237">
        <v>20</v>
      </c>
      <c r="C3528" s="238">
        <v>309</v>
      </c>
      <c r="D3528" s="239">
        <v>1</v>
      </c>
      <c r="E3528" s="238">
        <v>10</v>
      </c>
      <c r="F3528" s="7" t="s">
        <v>511</v>
      </c>
      <c r="G3528" s="7" t="s">
        <v>3231</v>
      </c>
      <c r="H3528" s="7" t="s">
        <v>3232</v>
      </c>
      <c r="I3528" s="7" t="s">
        <v>3241</v>
      </c>
      <c r="K3528" s="52" t="str">
        <f t="shared" si="604"/>
        <v/>
      </c>
      <c r="L3528" s="81" t="str">
        <f t="shared" si="605"/>
        <v/>
      </c>
      <c r="M3528" s="53" t="str">
        <f>IF(K3528="","",COUNTIF($K$7:K3528,"ﾘｽﾄ１"))</f>
        <v/>
      </c>
      <c r="N3528" s="53" t="str">
        <f t="shared" si="606"/>
        <v/>
      </c>
      <c r="O3528" s="54" t="str">
        <f t="shared" si="607"/>
        <v/>
      </c>
      <c r="P3528" s="53" t="str">
        <f t="shared" si="598"/>
        <v/>
      </c>
      <c r="Q3528" s="52" t="str">
        <f t="shared" si="599"/>
        <v/>
      </c>
      <c r="R3528" s="55" t="str">
        <f t="shared" si="600"/>
        <v/>
      </c>
      <c r="S3528" s="52" t="str">
        <f t="shared" si="608"/>
        <v/>
      </c>
      <c r="T3528" s="81" t="str">
        <f t="shared" si="601"/>
        <v/>
      </c>
      <c r="U3528" s="53" t="str">
        <f>IF(S3528="","",COUNTIF($S$7:S3528,"該当２"))</f>
        <v/>
      </c>
      <c r="V3528" s="56" t="str">
        <f t="shared" si="602"/>
        <v/>
      </c>
      <c r="W3528" s="81" t="str">
        <f t="shared" si="603"/>
        <v/>
      </c>
      <c r="X3528" s="53" t="str">
        <f>IF(V3528="","",COUNTIF($V$7:V3528,"該当３"))</f>
        <v/>
      </c>
    </row>
    <row r="3529" spans="1:24">
      <c r="A3529" s="4">
        <v>2030901011</v>
      </c>
      <c r="B3529" s="237">
        <v>20</v>
      </c>
      <c r="C3529" s="238">
        <v>309</v>
      </c>
      <c r="D3529" s="239">
        <v>1</v>
      </c>
      <c r="E3529" s="238">
        <v>11</v>
      </c>
      <c r="F3529" s="7" t="s">
        <v>511</v>
      </c>
      <c r="G3529" s="7" t="s">
        <v>3231</v>
      </c>
      <c r="H3529" s="7" t="s">
        <v>3232</v>
      </c>
      <c r="I3529" s="7" t="s">
        <v>407</v>
      </c>
      <c r="K3529" s="52" t="str">
        <f t="shared" si="604"/>
        <v/>
      </c>
      <c r="L3529" s="81" t="str">
        <f t="shared" si="605"/>
        <v/>
      </c>
      <c r="M3529" s="53" t="str">
        <f>IF(K3529="","",COUNTIF($K$7:K3529,"ﾘｽﾄ１"))</f>
        <v/>
      </c>
      <c r="N3529" s="53" t="str">
        <f t="shared" si="606"/>
        <v/>
      </c>
      <c r="O3529" s="54" t="str">
        <f t="shared" si="607"/>
        <v/>
      </c>
      <c r="P3529" s="53" t="str">
        <f t="shared" si="598"/>
        <v/>
      </c>
      <c r="Q3529" s="52" t="str">
        <f t="shared" si="599"/>
        <v/>
      </c>
      <c r="R3529" s="55" t="str">
        <f t="shared" si="600"/>
        <v/>
      </c>
      <c r="S3529" s="52" t="str">
        <f t="shared" si="608"/>
        <v/>
      </c>
      <c r="T3529" s="81" t="str">
        <f t="shared" si="601"/>
        <v/>
      </c>
      <c r="U3529" s="53" t="str">
        <f>IF(S3529="","",COUNTIF($S$7:S3529,"該当２"))</f>
        <v/>
      </c>
      <c r="V3529" s="56" t="str">
        <f t="shared" si="602"/>
        <v/>
      </c>
      <c r="W3529" s="81" t="str">
        <f t="shared" si="603"/>
        <v/>
      </c>
      <c r="X3529" s="53" t="str">
        <f>IF(V3529="","",COUNTIF($V$7:V3529,"該当３"))</f>
        <v/>
      </c>
    </row>
    <row r="3530" spans="1:24">
      <c r="A3530" s="4">
        <v>2030901012</v>
      </c>
      <c r="B3530" s="237">
        <v>20</v>
      </c>
      <c r="C3530" s="238">
        <v>309</v>
      </c>
      <c r="D3530" s="239">
        <v>1</v>
      </c>
      <c r="E3530" s="238">
        <v>12</v>
      </c>
      <c r="F3530" s="7" t="s">
        <v>511</v>
      </c>
      <c r="G3530" s="7" t="s">
        <v>3231</v>
      </c>
      <c r="H3530" s="7" t="s">
        <v>3232</v>
      </c>
      <c r="I3530" s="7" t="s">
        <v>3242</v>
      </c>
      <c r="K3530" s="52" t="str">
        <f t="shared" si="604"/>
        <v/>
      </c>
      <c r="L3530" s="81" t="str">
        <f t="shared" si="605"/>
        <v/>
      </c>
      <c r="M3530" s="53" t="str">
        <f>IF(K3530="","",COUNTIF($K$7:K3530,"ﾘｽﾄ１"))</f>
        <v/>
      </c>
      <c r="N3530" s="53" t="str">
        <f t="shared" si="606"/>
        <v/>
      </c>
      <c r="O3530" s="54" t="str">
        <f t="shared" si="607"/>
        <v/>
      </c>
      <c r="P3530" s="53" t="str">
        <f t="shared" ref="P3530:P3593" si="609">IF(O3530="該当１",G3530,"")</f>
        <v/>
      </c>
      <c r="Q3530" s="52" t="str">
        <f t="shared" ref="Q3530:Q3593" si="610">IF(O3530="該当１","ﾘｽﾄ2","")</f>
        <v/>
      </c>
      <c r="R3530" s="55" t="str">
        <f t="shared" ref="R3530:R3593" si="611">IF(Q3530="ﾘｽﾄ2",H3530,"")</f>
        <v/>
      </c>
      <c r="S3530" s="52" t="str">
        <f t="shared" si="608"/>
        <v/>
      </c>
      <c r="T3530" s="81" t="str">
        <f t="shared" ref="T3530:T3593" si="612">IF(S3530="該当２",H3530,"")</f>
        <v/>
      </c>
      <c r="U3530" s="53" t="str">
        <f>IF(S3530="","",COUNTIF($S$7:S3530,"該当２"))</f>
        <v/>
      </c>
      <c r="V3530" s="56" t="str">
        <f t="shared" ref="V3530:V3593" si="613">IF(AND($S$2=H3530,E3530&gt;0,E3530&lt;998),"該当３","")</f>
        <v/>
      </c>
      <c r="W3530" s="81" t="str">
        <f t="shared" ref="W3530:W3593" si="614">IF(V3530="該当３",I3530,"")</f>
        <v/>
      </c>
      <c r="X3530" s="53" t="str">
        <f>IF(V3530="","",COUNTIF($V$7:V3530,"該当３"))</f>
        <v/>
      </c>
    </row>
    <row r="3531" spans="1:24">
      <c r="A3531" s="4">
        <v>2030901013</v>
      </c>
      <c r="B3531" s="237">
        <v>20</v>
      </c>
      <c r="C3531" s="238">
        <v>309</v>
      </c>
      <c r="D3531" s="239">
        <v>1</v>
      </c>
      <c r="E3531" s="238">
        <v>13</v>
      </c>
      <c r="F3531" s="7" t="s">
        <v>511</v>
      </c>
      <c r="G3531" s="7" t="s">
        <v>3231</v>
      </c>
      <c r="H3531" s="7" t="s">
        <v>3232</v>
      </c>
      <c r="I3531" s="7" t="s">
        <v>3243</v>
      </c>
      <c r="K3531" s="52" t="str">
        <f t="shared" ref="K3531:K3594" si="615">IF(AND($C3531&gt;0,$H3531=""),"ﾘｽﾄ１","")</f>
        <v/>
      </c>
      <c r="L3531" s="81" t="str">
        <f t="shared" ref="L3531:L3594" si="616">IF(K3531="ﾘｽﾄ１",G3531,"")</f>
        <v/>
      </c>
      <c r="M3531" s="53" t="str">
        <f>IF(K3531="","",COUNTIF($K$7:K3531,"ﾘｽﾄ１"))</f>
        <v/>
      </c>
      <c r="N3531" s="53" t="str">
        <f t="shared" ref="N3531:N3594" si="617">IF(AND(D3531=0,E3531&gt;0),"同一区","")</f>
        <v/>
      </c>
      <c r="O3531" s="54" t="str">
        <f t="shared" ref="O3531:O3594" si="618">IF(AND(EXACT($K$2,G3531),H3531&gt;0),"該当１","")</f>
        <v/>
      </c>
      <c r="P3531" s="53" t="str">
        <f t="shared" si="609"/>
        <v/>
      </c>
      <c r="Q3531" s="52" t="str">
        <f t="shared" si="610"/>
        <v/>
      </c>
      <c r="R3531" s="55" t="str">
        <f t="shared" si="611"/>
        <v/>
      </c>
      <c r="S3531" s="52" t="str">
        <f t="shared" ref="S3531:S3594" si="619">IF(AND(Q3531="ﾘｽﾄ2",OR(I3531=0,AND(N3531="同一区",E3531=1))),"該当２","")</f>
        <v/>
      </c>
      <c r="T3531" s="81" t="str">
        <f t="shared" si="612"/>
        <v/>
      </c>
      <c r="U3531" s="53" t="str">
        <f>IF(S3531="","",COUNTIF($S$7:S3531,"該当２"))</f>
        <v/>
      </c>
      <c r="V3531" s="56" t="str">
        <f t="shared" si="613"/>
        <v/>
      </c>
      <c r="W3531" s="81" t="str">
        <f t="shared" si="614"/>
        <v/>
      </c>
      <c r="X3531" s="53" t="str">
        <f>IF(V3531="","",COUNTIF($V$7:V3531,"該当３"))</f>
        <v/>
      </c>
    </row>
    <row r="3532" spans="1:24">
      <c r="A3532" s="4">
        <v>2030901014</v>
      </c>
      <c r="B3532" s="237">
        <v>20</v>
      </c>
      <c r="C3532" s="238">
        <v>309</v>
      </c>
      <c r="D3532" s="239">
        <v>1</v>
      </c>
      <c r="E3532" s="238">
        <v>14</v>
      </c>
      <c r="F3532" s="7" t="s">
        <v>511</v>
      </c>
      <c r="G3532" s="7" t="s">
        <v>3231</v>
      </c>
      <c r="H3532" s="7" t="s">
        <v>3232</v>
      </c>
      <c r="I3532" s="7" t="s">
        <v>3244</v>
      </c>
      <c r="K3532" s="52" t="str">
        <f t="shared" si="615"/>
        <v/>
      </c>
      <c r="L3532" s="81" t="str">
        <f t="shared" si="616"/>
        <v/>
      </c>
      <c r="M3532" s="53" t="str">
        <f>IF(K3532="","",COUNTIF($K$7:K3532,"ﾘｽﾄ１"))</f>
        <v/>
      </c>
      <c r="N3532" s="53" t="str">
        <f t="shared" si="617"/>
        <v/>
      </c>
      <c r="O3532" s="54" t="str">
        <f t="shared" si="618"/>
        <v/>
      </c>
      <c r="P3532" s="53" t="str">
        <f t="shared" si="609"/>
        <v/>
      </c>
      <c r="Q3532" s="52" t="str">
        <f t="shared" si="610"/>
        <v/>
      </c>
      <c r="R3532" s="55" t="str">
        <f t="shared" si="611"/>
        <v/>
      </c>
      <c r="S3532" s="52" t="str">
        <f t="shared" si="619"/>
        <v/>
      </c>
      <c r="T3532" s="81" t="str">
        <f t="shared" si="612"/>
        <v/>
      </c>
      <c r="U3532" s="53" t="str">
        <f>IF(S3532="","",COUNTIF($S$7:S3532,"該当２"))</f>
        <v/>
      </c>
      <c r="V3532" s="56" t="str">
        <f t="shared" si="613"/>
        <v/>
      </c>
      <c r="W3532" s="81" t="str">
        <f t="shared" si="614"/>
        <v/>
      </c>
      <c r="X3532" s="53" t="str">
        <f>IF(V3532="","",COUNTIF($V$7:V3532,"該当３"))</f>
        <v/>
      </c>
    </row>
    <row r="3533" spans="1:24">
      <c r="A3533" s="4">
        <v>2030901015</v>
      </c>
      <c r="B3533" s="237">
        <v>20</v>
      </c>
      <c r="C3533" s="238">
        <v>309</v>
      </c>
      <c r="D3533" s="239">
        <v>1</v>
      </c>
      <c r="E3533" s="238">
        <v>15</v>
      </c>
      <c r="F3533" s="7" t="s">
        <v>511</v>
      </c>
      <c r="G3533" s="7" t="s">
        <v>3231</v>
      </c>
      <c r="H3533" s="7" t="s">
        <v>3232</v>
      </c>
      <c r="I3533" s="7" t="s">
        <v>1625</v>
      </c>
      <c r="K3533" s="52" t="str">
        <f t="shared" si="615"/>
        <v/>
      </c>
      <c r="L3533" s="81" t="str">
        <f t="shared" si="616"/>
        <v/>
      </c>
      <c r="M3533" s="53" t="str">
        <f>IF(K3533="","",COUNTIF($K$7:K3533,"ﾘｽﾄ１"))</f>
        <v/>
      </c>
      <c r="N3533" s="53" t="str">
        <f t="shared" si="617"/>
        <v/>
      </c>
      <c r="O3533" s="54" t="str">
        <f t="shared" si="618"/>
        <v/>
      </c>
      <c r="P3533" s="53" t="str">
        <f t="shared" si="609"/>
        <v/>
      </c>
      <c r="Q3533" s="52" t="str">
        <f t="shared" si="610"/>
        <v/>
      </c>
      <c r="R3533" s="55" t="str">
        <f t="shared" si="611"/>
        <v/>
      </c>
      <c r="S3533" s="52" t="str">
        <f t="shared" si="619"/>
        <v/>
      </c>
      <c r="T3533" s="81" t="str">
        <f t="shared" si="612"/>
        <v/>
      </c>
      <c r="U3533" s="53" t="str">
        <f>IF(S3533="","",COUNTIF($S$7:S3533,"該当２"))</f>
        <v/>
      </c>
      <c r="V3533" s="56" t="str">
        <f t="shared" si="613"/>
        <v/>
      </c>
      <c r="W3533" s="81" t="str">
        <f t="shared" si="614"/>
        <v/>
      </c>
      <c r="X3533" s="53" t="str">
        <f>IF(V3533="","",COUNTIF($V$7:V3533,"該当３"))</f>
        <v/>
      </c>
    </row>
    <row r="3534" spans="1:24">
      <c r="A3534" s="4">
        <v>2030902000</v>
      </c>
      <c r="B3534" s="237">
        <v>20</v>
      </c>
      <c r="C3534" s="238">
        <v>309</v>
      </c>
      <c r="D3534" s="239">
        <v>2</v>
      </c>
      <c r="E3534" s="238">
        <v>0</v>
      </c>
      <c r="F3534" s="7" t="s">
        <v>511</v>
      </c>
      <c r="G3534" s="7" t="s">
        <v>3231</v>
      </c>
      <c r="H3534" s="7" t="s">
        <v>3245</v>
      </c>
      <c r="K3534" s="52" t="str">
        <f t="shared" si="615"/>
        <v/>
      </c>
      <c r="L3534" s="81" t="str">
        <f t="shared" si="616"/>
        <v/>
      </c>
      <c r="M3534" s="53" t="str">
        <f>IF(K3534="","",COUNTIF($K$7:K3534,"ﾘｽﾄ１"))</f>
        <v/>
      </c>
      <c r="N3534" s="53" t="str">
        <f t="shared" si="617"/>
        <v/>
      </c>
      <c r="O3534" s="54" t="str">
        <f t="shared" si="618"/>
        <v/>
      </c>
      <c r="P3534" s="53" t="str">
        <f t="shared" si="609"/>
        <v/>
      </c>
      <c r="Q3534" s="52" t="str">
        <f t="shared" si="610"/>
        <v/>
      </c>
      <c r="R3534" s="55" t="str">
        <f t="shared" si="611"/>
        <v/>
      </c>
      <c r="S3534" s="52" t="str">
        <f t="shared" si="619"/>
        <v/>
      </c>
      <c r="T3534" s="81" t="str">
        <f t="shared" si="612"/>
        <v/>
      </c>
      <c r="U3534" s="53" t="str">
        <f>IF(S3534="","",COUNTIF($S$7:S3534,"該当２"))</f>
        <v/>
      </c>
      <c r="V3534" s="56" t="str">
        <f t="shared" si="613"/>
        <v/>
      </c>
      <c r="W3534" s="81" t="str">
        <f t="shared" si="614"/>
        <v/>
      </c>
      <c r="X3534" s="53" t="str">
        <f>IF(V3534="","",COUNTIF($V$7:V3534,"該当３"))</f>
        <v/>
      </c>
    </row>
    <row r="3535" spans="1:24">
      <c r="A3535" s="4">
        <v>2030902001</v>
      </c>
      <c r="B3535" s="237">
        <v>20</v>
      </c>
      <c r="C3535" s="238">
        <v>309</v>
      </c>
      <c r="D3535" s="239">
        <v>2</v>
      </c>
      <c r="E3535" s="238">
        <v>1</v>
      </c>
      <c r="F3535" s="7" t="s">
        <v>511</v>
      </c>
      <c r="G3535" s="7" t="s">
        <v>3231</v>
      </c>
      <c r="H3535" s="7" t="s">
        <v>3245</v>
      </c>
      <c r="I3535" s="7" t="s">
        <v>419</v>
      </c>
      <c r="K3535" s="52" t="str">
        <f t="shared" si="615"/>
        <v/>
      </c>
      <c r="L3535" s="81" t="str">
        <f t="shared" si="616"/>
        <v/>
      </c>
      <c r="M3535" s="53" t="str">
        <f>IF(K3535="","",COUNTIF($K$7:K3535,"ﾘｽﾄ１"))</f>
        <v/>
      </c>
      <c r="N3535" s="53" t="str">
        <f t="shared" si="617"/>
        <v/>
      </c>
      <c r="O3535" s="54" t="str">
        <f t="shared" si="618"/>
        <v/>
      </c>
      <c r="P3535" s="53" t="str">
        <f t="shared" si="609"/>
        <v/>
      </c>
      <c r="Q3535" s="52" t="str">
        <f t="shared" si="610"/>
        <v/>
      </c>
      <c r="R3535" s="55" t="str">
        <f t="shared" si="611"/>
        <v/>
      </c>
      <c r="S3535" s="52" t="str">
        <f t="shared" si="619"/>
        <v/>
      </c>
      <c r="T3535" s="81" t="str">
        <f t="shared" si="612"/>
        <v/>
      </c>
      <c r="U3535" s="53" t="str">
        <f>IF(S3535="","",COUNTIF($S$7:S3535,"該当２"))</f>
        <v/>
      </c>
      <c r="V3535" s="56" t="str">
        <f t="shared" si="613"/>
        <v/>
      </c>
      <c r="W3535" s="81" t="str">
        <f t="shared" si="614"/>
        <v/>
      </c>
      <c r="X3535" s="53" t="str">
        <f>IF(V3535="","",COUNTIF($V$7:V3535,"該当３"))</f>
        <v/>
      </c>
    </row>
    <row r="3536" spans="1:24">
      <c r="A3536" s="4">
        <v>2030902002</v>
      </c>
      <c r="B3536" s="237">
        <v>20</v>
      </c>
      <c r="C3536" s="238">
        <v>309</v>
      </c>
      <c r="D3536" s="239">
        <v>2</v>
      </c>
      <c r="E3536" s="238">
        <v>2</v>
      </c>
      <c r="F3536" s="7" t="s">
        <v>511</v>
      </c>
      <c r="G3536" s="7" t="s">
        <v>3231</v>
      </c>
      <c r="H3536" s="7" t="s">
        <v>3245</v>
      </c>
      <c r="I3536" s="7" t="s">
        <v>3246</v>
      </c>
      <c r="K3536" s="52" t="str">
        <f t="shared" si="615"/>
        <v/>
      </c>
      <c r="L3536" s="81" t="str">
        <f t="shared" si="616"/>
        <v/>
      </c>
      <c r="M3536" s="53" t="str">
        <f>IF(K3536="","",COUNTIF($K$7:K3536,"ﾘｽﾄ１"))</f>
        <v/>
      </c>
      <c r="N3536" s="53" t="str">
        <f t="shared" si="617"/>
        <v/>
      </c>
      <c r="O3536" s="54" t="str">
        <f t="shared" si="618"/>
        <v/>
      </c>
      <c r="P3536" s="53" t="str">
        <f t="shared" si="609"/>
        <v/>
      </c>
      <c r="Q3536" s="52" t="str">
        <f t="shared" si="610"/>
        <v/>
      </c>
      <c r="R3536" s="55" t="str">
        <f t="shared" si="611"/>
        <v/>
      </c>
      <c r="S3536" s="52" t="str">
        <f t="shared" si="619"/>
        <v/>
      </c>
      <c r="T3536" s="81" t="str">
        <f t="shared" si="612"/>
        <v/>
      </c>
      <c r="U3536" s="53" t="str">
        <f>IF(S3536="","",COUNTIF($S$7:S3536,"該当２"))</f>
        <v/>
      </c>
      <c r="V3536" s="56" t="str">
        <f t="shared" si="613"/>
        <v/>
      </c>
      <c r="W3536" s="81" t="str">
        <f t="shared" si="614"/>
        <v/>
      </c>
      <c r="X3536" s="53" t="str">
        <f>IF(V3536="","",COUNTIF($V$7:V3536,"該当３"))</f>
        <v/>
      </c>
    </row>
    <row r="3537" spans="1:24">
      <c r="A3537" s="4">
        <v>2030902003</v>
      </c>
      <c r="B3537" s="237">
        <v>20</v>
      </c>
      <c r="C3537" s="238">
        <v>309</v>
      </c>
      <c r="D3537" s="239">
        <v>2</v>
      </c>
      <c r="E3537" s="238">
        <v>3</v>
      </c>
      <c r="F3537" s="7" t="s">
        <v>511</v>
      </c>
      <c r="G3537" s="7" t="s">
        <v>3231</v>
      </c>
      <c r="H3537" s="7" t="s">
        <v>3245</v>
      </c>
      <c r="I3537" s="7" t="s">
        <v>2376</v>
      </c>
      <c r="K3537" s="52" t="str">
        <f t="shared" si="615"/>
        <v/>
      </c>
      <c r="L3537" s="81" t="str">
        <f t="shared" si="616"/>
        <v/>
      </c>
      <c r="M3537" s="53" t="str">
        <f>IF(K3537="","",COUNTIF($K$7:K3537,"ﾘｽﾄ１"))</f>
        <v/>
      </c>
      <c r="N3537" s="53" t="str">
        <f t="shared" si="617"/>
        <v/>
      </c>
      <c r="O3537" s="54" t="str">
        <f t="shared" si="618"/>
        <v/>
      </c>
      <c r="P3537" s="53" t="str">
        <f t="shared" si="609"/>
        <v/>
      </c>
      <c r="Q3537" s="52" t="str">
        <f t="shared" si="610"/>
        <v/>
      </c>
      <c r="R3537" s="55" t="str">
        <f t="shared" si="611"/>
        <v/>
      </c>
      <c r="S3537" s="52" t="str">
        <f t="shared" si="619"/>
        <v/>
      </c>
      <c r="T3537" s="81" t="str">
        <f t="shared" si="612"/>
        <v/>
      </c>
      <c r="U3537" s="53" t="str">
        <f>IF(S3537="","",COUNTIF($S$7:S3537,"該当２"))</f>
        <v/>
      </c>
      <c r="V3537" s="56" t="str">
        <f t="shared" si="613"/>
        <v/>
      </c>
      <c r="W3537" s="81" t="str">
        <f t="shared" si="614"/>
        <v/>
      </c>
      <c r="X3537" s="53" t="str">
        <f>IF(V3537="","",COUNTIF($V$7:V3537,"該当３"))</f>
        <v/>
      </c>
    </row>
    <row r="3538" spans="1:24">
      <c r="A3538" s="4">
        <v>2030902004</v>
      </c>
      <c r="B3538" s="237">
        <v>20</v>
      </c>
      <c r="C3538" s="238">
        <v>309</v>
      </c>
      <c r="D3538" s="239">
        <v>2</v>
      </c>
      <c r="E3538" s="238">
        <v>4</v>
      </c>
      <c r="F3538" s="7" t="s">
        <v>511</v>
      </c>
      <c r="G3538" s="7" t="s">
        <v>3231</v>
      </c>
      <c r="H3538" s="7" t="s">
        <v>3245</v>
      </c>
      <c r="I3538" s="7" t="s">
        <v>3247</v>
      </c>
      <c r="K3538" s="52" t="str">
        <f t="shared" si="615"/>
        <v/>
      </c>
      <c r="L3538" s="81" t="str">
        <f t="shared" si="616"/>
        <v/>
      </c>
      <c r="M3538" s="53" t="str">
        <f>IF(K3538="","",COUNTIF($K$7:K3538,"ﾘｽﾄ１"))</f>
        <v/>
      </c>
      <c r="N3538" s="53" t="str">
        <f t="shared" si="617"/>
        <v/>
      </c>
      <c r="O3538" s="54" t="str">
        <f t="shared" si="618"/>
        <v/>
      </c>
      <c r="P3538" s="53" t="str">
        <f t="shared" si="609"/>
        <v/>
      </c>
      <c r="Q3538" s="52" t="str">
        <f t="shared" si="610"/>
        <v/>
      </c>
      <c r="R3538" s="55" t="str">
        <f t="shared" si="611"/>
        <v/>
      </c>
      <c r="S3538" s="52" t="str">
        <f t="shared" si="619"/>
        <v/>
      </c>
      <c r="T3538" s="81" t="str">
        <f t="shared" si="612"/>
        <v/>
      </c>
      <c r="U3538" s="53" t="str">
        <f>IF(S3538="","",COUNTIF($S$7:S3538,"該当２"))</f>
        <v/>
      </c>
      <c r="V3538" s="56" t="str">
        <f t="shared" si="613"/>
        <v/>
      </c>
      <c r="W3538" s="81" t="str">
        <f t="shared" si="614"/>
        <v/>
      </c>
      <c r="X3538" s="53" t="str">
        <f>IF(V3538="","",COUNTIF($V$7:V3538,"該当３"))</f>
        <v/>
      </c>
    </row>
    <row r="3539" spans="1:24">
      <c r="A3539" s="4">
        <v>2030902005</v>
      </c>
      <c r="B3539" s="237">
        <v>20</v>
      </c>
      <c r="C3539" s="238">
        <v>309</v>
      </c>
      <c r="D3539" s="239">
        <v>2</v>
      </c>
      <c r="E3539" s="238">
        <v>5</v>
      </c>
      <c r="F3539" s="7" t="s">
        <v>511</v>
      </c>
      <c r="G3539" s="7" t="s">
        <v>3231</v>
      </c>
      <c r="H3539" s="7" t="s">
        <v>3245</v>
      </c>
      <c r="I3539" s="7" t="s">
        <v>1497</v>
      </c>
      <c r="K3539" s="52" t="str">
        <f t="shared" si="615"/>
        <v/>
      </c>
      <c r="L3539" s="81" t="str">
        <f t="shared" si="616"/>
        <v/>
      </c>
      <c r="M3539" s="53" t="str">
        <f>IF(K3539="","",COUNTIF($K$7:K3539,"ﾘｽﾄ１"))</f>
        <v/>
      </c>
      <c r="N3539" s="53" t="str">
        <f t="shared" si="617"/>
        <v/>
      </c>
      <c r="O3539" s="54" t="str">
        <f t="shared" si="618"/>
        <v/>
      </c>
      <c r="P3539" s="53" t="str">
        <f t="shared" si="609"/>
        <v/>
      </c>
      <c r="Q3539" s="52" t="str">
        <f t="shared" si="610"/>
        <v/>
      </c>
      <c r="R3539" s="55" t="str">
        <f t="shared" si="611"/>
        <v/>
      </c>
      <c r="S3539" s="52" t="str">
        <f t="shared" si="619"/>
        <v/>
      </c>
      <c r="T3539" s="81" t="str">
        <f t="shared" si="612"/>
        <v/>
      </c>
      <c r="U3539" s="53" t="str">
        <f>IF(S3539="","",COUNTIF($S$7:S3539,"該当２"))</f>
        <v/>
      </c>
      <c r="V3539" s="56" t="str">
        <f t="shared" si="613"/>
        <v/>
      </c>
      <c r="W3539" s="81" t="str">
        <f t="shared" si="614"/>
        <v/>
      </c>
      <c r="X3539" s="53" t="str">
        <f>IF(V3539="","",COUNTIF($V$7:V3539,"該当３"))</f>
        <v/>
      </c>
    </row>
    <row r="3540" spans="1:24">
      <c r="A3540" s="4">
        <v>2030902006</v>
      </c>
      <c r="B3540" s="237">
        <v>20</v>
      </c>
      <c r="C3540" s="238">
        <v>309</v>
      </c>
      <c r="D3540" s="239">
        <v>2</v>
      </c>
      <c r="E3540" s="238">
        <v>6</v>
      </c>
      <c r="F3540" s="7" t="s">
        <v>511</v>
      </c>
      <c r="G3540" s="7" t="s">
        <v>3231</v>
      </c>
      <c r="H3540" s="7" t="s">
        <v>3245</v>
      </c>
      <c r="I3540" s="7" t="s">
        <v>3248</v>
      </c>
      <c r="K3540" s="52" t="str">
        <f t="shared" si="615"/>
        <v/>
      </c>
      <c r="L3540" s="81" t="str">
        <f t="shared" si="616"/>
        <v/>
      </c>
      <c r="M3540" s="53" t="str">
        <f>IF(K3540="","",COUNTIF($K$7:K3540,"ﾘｽﾄ１"))</f>
        <v/>
      </c>
      <c r="N3540" s="53" t="str">
        <f t="shared" si="617"/>
        <v/>
      </c>
      <c r="O3540" s="54" t="str">
        <f t="shared" si="618"/>
        <v/>
      </c>
      <c r="P3540" s="53" t="str">
        <f t="shared" si="609"/>
        <v/>
      </c>
      <c r="Q3540" s="52" t="str">
        <f t="shared" si="610"/>
        <v/>
      </c>
      <c r="R3540" s="55" t="str">
        <f t="shared" si="611"/>
        <v/>
      </c>
      <c r="S3540" s="52" t="str">
        <f t="shared" si="619"/>
        <v/>
      </c>
      <c r="T3540" s="81" t="str">
        <f t="shared" si="612"/>
        <v/>
      </c>
      <c r="U3540" s="53" t="str">
        <f>IF(S3540="","",COUNTIF($S$7:S3540,"該当２"))</f>
        <v/>
      </c>
      <c r="V3540" s="56" t="str">
        <f t="shared" si="613"/>
        <v/>
      </c>
      <c r="W3540" s="81" t="str">
        <f t="shared" si="614"/>
        <v/>
      </c>
      <c r="X3540" s="53" t="str">
        <f>IF(V3540="","",COUNTIF($V$7:V3540,"該当３"))</f>
        <v/>
      </c>
    </row>
    <row r="3541" spans="1:24">
      <c r="A3541" s="4">
        <v>2030902007</v>
      </c>
      <c r="B3541" s="237">
        <v>20</v>
      </c>
      <c r="C3541" s="238">
        <v>309</v>
      </c>
      <c r="D3541" s="239">
        <v>2</v>
      </c>
      <c r="E3541" s="238">
        <v>7</v>
      </c>
      <c r="F3541" s="7" t="s">
        <v>511</v>
      </c>
      <c r="G3541" s="7" t="s">
        <v>3231</v>
      </c>
      <c r="H3541" s="7" t="s">
        <v>3245</v>
      </c>
      <c r="I3541" s="7" t="s">
        <v>398</v>
      </c>
      <c r="K3541" s="52" t="str">
        <f t="shared" si="615"/>
        <v/>
      </c>
      <c r="L3541" s="81" t="str">
        <f t="shared" si="616"/>
        <v/>
      </c>
      <c r="M3541" s="53" t="str">
        <f>IF(K3541="","",COUNTIF($K$7:K3541,"ﾘｽﾄ１"))</f>
        <v/>
      </c>
      <c r="N3541" s="53" t="str">
        <f t="shared" si="617"/>
        <v/>
      </c>
      <c r="O3541" s="54" t="str">
        <f t="shared" si="618"/>
        <v/>
      </c>
      <c r="P3541" s="53" t="str">
        <f t="shared" si="609"/>
        <v/>
      </c>
      <c r="Q3541" s="52" t="str">
        <f t="shared" si="610"/>
        <v/>
      </c>
      <c r="R3541" s="55" t="str">
        <f t="shared" si="611"/>
        <v/>
      </c>
      <c r="S3541" s="52" t="str">
        <f t="shared" si="619"/>
        <v/>
      </c>
      <c r="T3541" s="81" t="str">
        <f t="shared" si="612"/>
        <v/>
      </c>
      <c r="U3541" s="53" t="str">
        <f>IF(S3541="","",COUNTIF($S$7:S3541,"該当２"))</f>
        <v/>
      </c>
      <c r="V3541" s="56" t="str">
        <f t="shared" si="613"/>
        <v/>
      </c>
      <c r="W3541" s="81" t="str">
        <f t="shared" si="614"/>
        <v/>
      </c>
      <c r="X3541" s="53" t="str">
        <f>IF(V3541="","",COUNTIF($V$7:V3541,"該当３"))</f>
        <v/>
      </c>
    </row>
    <row r="3542" spans="1:24">
      <c r="A3542" s="4">
        <v>2030902008</v>
      </c>
      <c r="B3542" s="237">
        <v>20</v>
      </c>
      <c r="C3542" s="238">
        <v>309</v>
      </c>
      <c r="D3542" s="239">
        <v>2</v>
      </c>
      <c r="E3542" s="238">
        <v>8</v>
      </c>
      <c r="F3542" s="7" t="s">
        <v>511</v>
      </c>
      <c r="G3542" s="7" t="s">
        <v>3231</v>
      </c>
      <c r="H3542" s="7" t="s">
        <v>3245</v>
      </c>
      <c r="I3542" s="7" t="s">
        <v>3249</v>
      </c>
      <c r="K3542" s="52" t="str">
        <f t="shared" si="615"/>
        <v/>
      </c>
      <c r="L3542" s="81" t="str">
        <f t="shared" si="616"/>
        <v/>
      </c>
      <c r="M3542" s="53" t="str">
        <f>IF(K3542="","",COUNTIF($K$7:K3542,"ﾘｽﾄ１"))</f>
        <v/>
      </c>
      <c r="N3542" s="53" t="str">
        <f t="shared" si="617"/>
        <v/>
      </c>
      <c r="O3542" s="54" t="str">
        <f t="shared" si="618"/>
        <v/>
      </c>
      <c r="P3542" s="53" t="str">
        <f t="shared" si="609"/>
        <v/>
      </c>
      <c r="Q3542" s="52" t="str">
        <f t="shared" si="610"/>
        <v/>
      </c>
      <c r="R3542" s="55" t="str">
        <f t="shared" si="611"/>
        <v/>
      </c>
      <c r="S3542" s="52" t="str">
        <f t="shared" si="619"/>
        <v/>
      </c>
      <c r="T3542" s="81" t="str">
        <f t="shared" si="612"/>
        <v/>
      </c>
      <c r="U3542" s="53" t="str">
        <f>IF(S3542="","",COUNTIF($S$7:S3542,"該当２"))</f>
        <v/>
      </c>
      <c r="V3542" s="56" t="str">
        <f t="shared" si="613"/>
        <v/>
      </c>
      <c r="W3542" s="81" t="str">
        <f t="shared" si="614"/>
        <v/>
      </c>
      <c r="X3542" s="53" t="str">
        <f>IF(V3542="","",COUNTIF($V$7:V3542,"該当３"))</f>
        <v/>
      </c>
    </row>
    <row r="3543" spans="1:24">
      <c r="A3543" s="4">
        <v>2030902009</v>
      </c>
      <c r="B3543" s="237">
        <v>20</v>
      </c>
      <c r="C3543" s="238">
        <v>309</v>
      </c>
      <c r="D3543" s="239">
        <v>2</v>
      </c>
      <c r="E3543" s="238">
        <v>9</v>
      </c>
      <c r="F3543" s="7" t="s">
        <v>511</v>
      </c>
      <c r="G3543" s="7" t="s">
        <v>3231</v>
      </c>
      <c r="H3543" s="7" t="s">
        <v>3245</v>
      </c>
      <c r="I3543" s="7" t="s">
        <v>1279</v>
      </c>
      <c r="K3543" s="52" t="str">
        <f t="shared" si="615"/>
        <v/>
      </c>
      <c r="L3543" s="81" t="str">
        <f t="shared" si="616"/>
        <v/>
      </c>
      <c r="M3543" s="53" t="str">
        <f>IF(K3543="","",COUNTIF($K$7:K3543,"ﾘｽﾄ１"))</f>
        <v/>
      </c>
      <c r="N3543" s="53" t="str">
        <f t="shared" si="617"/>
        <v/>
      </c>
      <c r="O3543" s="54" t="str">
        <f t="shared" si="618"/>
        <v/>
      </c>
      <c r="P3543" s="53" t="str">
        <f t="shared" si="609"/>
        <v/>
      </c>
      <c r="Q3543" s="52" t="str">
        <f t="shared" si="610"/>
        <v/>
      </c>
      <c r="R3543" s="55" t="str">
        <f t="shared" si="611"/>
        <v/>
      </c>
      <c r="S3543" s="52" t="str">
        <f t="shared" si="619"/>
        <v/>
      </c>
      <c r="T3543" s="81" t="str">
        <f t="shared" si="612"/>
        <v/>
      </c>
      <c r="U3543" s="53" t="str">
        <f>IF(S3543="","",COUNTIF($S$7:S3543,"該当２"))</f>
        <v/>
      </c>
      <c r="V3543" s="56" t="str">
        <f t="shared" si="613"/>
        <v/>
      </c>
      <c r="W3543" s="81" t="str">
        <f t="shared" si="614"/>
        <v/>
      </c>
      <c r="X3543" s="53" t="str">
        <f>IF(V3543="","",COUNTIF($V$7:V3543,"該当３"))</f>
        <v/>
      </c>
    </row>
    <row r="3544" spans="1:24">
      <c r="A3544" s="4">
        <v>2030902010</v>
      </c>
      <c r="B3544" s="237">
        <v>20</v>
      </c>
      <c r="C3544" s="238">
        <v>309</v>
      </c>
      <c r="D3544" s="239">
        <v>2</v>
      </c>
      <c r="E3544" s="238">
        <v>10</v>
      </c>
      <c r="F3544" s="7" t="s">
        <v>511</v>
      </c>
      <c r="G3544" s="7" t="s">
        <v>3231</v>
      </c>
      <c r="H3544" s="7" t="s">
        <v>3245</v>
      </c>
      <c r="I3544" s="7" t="s">
        <v>3250</v>
      </c>
      <c r="K3544" s="52" t="str">
        <f t="shared" si="615"/>
        <v/>
      </c>
      <c r="L3544" s="81" t="str">
        <f t="shared" si="616"/>
        <v/>
      </c>
      <c r="M3544" s="53" t="str">
        <f>IF(K3544="","",COUNTIF($K$7:K3544,"ﾘｽﾄ１"))</f>
        <v/>
      </c>
      <c r="N3544" s="53" t="str">
        <f t="shared" si="617"/>
        <v/>
      </c>
      <c r="O3544" s="54" t="str">
        <f t="shared" si="618"/>
        <v/>
      </c>
      <c r="P3544" s="53" t="str">
        <f t="shared" si="609"/>
        <v/>
      </c>
      <c r="Q3544" s="52" t="str">
        <f t="shared" si="610"/>
        <v/>
      </c>
      <c r="R3544" s="55" t="str">
        <f t="shared" si="611"/>
        <v/>
      </c>
      <c r="S3544" s="52" t="str">
        <f t="shared" si="619"/>
        <v/>
      </c>
      <c r="T3544" s="81" t="str">
        <f t="shared" si="612"/>
        <v/>
      </c>
      <c r="U3544" s="53" t="str">
        <f>IF(S3544="","",COUNTIF($S$7:S3544,"該当２"))</f>
        <v/>
      </c>
      <c r="V3544" s="56" t="str">
        <f t="shared" si="613"/>
        <v/>
      </c>
      <c r="W3544" s="81" t="str">
        <f t="shared" si="614"/>
        <v/>
      </c>
      <c r="X3544" s="53" t="str">
        <f>IF(V3544="","",COUNTIF($V$7:V3544,"該当３"))</f>
        <v/>
      </c>
    </row>
    <row r="3545" spans="1:24">
      <c r="A3545" s="4">
        <v>2030902011</v>
      </c>
      <c r="B3545" s="237">
        <v>20</v>
      </c>
      <c r="C3545" s="238">
        <v>309</v>
      </c>
      <c r="D3545" s="239">
        <v>2</v>
      </c>
      <c r="E3545" s="238">
        <v>11</v>
      </c>
      <c r="F3545" s="7" t="s">
        <v>511</v>
      </c>
      <c r="G3545" s="7" t="s">
        <v>3231</v>
      </c>
      <c r="H3545" s="7" t="s">
        <v>3245</v>
      </c>
      <c r="I3545" s="7" t="s">
        <v>3251</v>
      </c>
      <c r="K3545" s="52" t="str">
        <f t="shared" si="615"/>
        <v/>
      </c>
      <c r="L3545" s="81" t="str">
        <f t="shared" si="616"/>
        <v/>
      </c>
      <c r="M3545" s="53" t="str">
        <f>IF(K3545="","",COUNTIF($K$7:K3545,"ﾘｽﾄ１"))</f>
        <v/>
      </c>
      <c r="N3545" s="53" t="str">
        <f t="shared" si="617"/>
        <v/>
      </c>
      <c r="O3545" s="54" t="str">
        <f t="shared" si="618"/>
        <v/>
      </c>
      <c r="P3545" s="53" t="str">
        <f t="shared" si="609"/>
        <v/>
      </c>
      <c r="Q3545" s="52" t="str">
        <f t="shared" si="610"/>
        <v/>
      </c>
      <c r="R3545" s="55" t="str">
        <f t="shared" si="611"/>
        <v/>
      </c>
      <c r="S3545" s="52" t="str">
        <f t="shared" si="619"/>
        <v/>
      </c>
      <c r="T3545" s="81" t="str">
        <f t="shared" si="612"/>
        <v/>
      </c>
      <c r="U3545" s="53" t="str">
        <f>IF(S3545="","",COUNTIF($S$7:S3545,"該当２"))</f>
        <v/>
      </c>
      <c r="V3545" s="56" t="str">
        <f t="shared" si="613"/>
        <v/>
      </c>
      <c r="W3545" s="81" t="str">
        <f t="shared" si="614"/>
        <v/>
      </c>
      <c r="X3545" s="53" t="str">
        <f>IF(V3545="","",COUNTIF($V$7:V3545,"該当３"))</f>
        <v/>
      </c>
    </row>
    <row r="3546" spans="1:24">
      <c r="A3546" s="4">
        <v>2030902012</v>
      </c>
      <c r="B3546" s="237">
        <v>20</v>
      </c>
      <c r="C3546" s="238">
        <v>309</v>
      </c>
      <c r="D3546" s="239">
        <v>2</v>
      </c>
      <c r="E3546" s="238">
        <v>12</v>
      </c>
      <c r="F3546" s="7" t="s">
        <v>511</v>
      </c>
      <c r="G3546" s="7" t="s">
        <v>3231</v>
      </c>
      <c r="H3546" s="7" t="s">
        <v>3245</v>
      </c>
      <c r="I3546" s="7" t="s">
        <v>8</v>
      </c>
      <c r="K3546" s="52" t="str">
        <f t="shared" si="615"/>
        <v/>
      </c>
      <c r="L3546" s="81" t="str">
        <f t="shared" si="616"/>
        <v/>
      </c>
      <c r="M3546" s="53" t="str">
        <f>IF(K3546="","",COUNTIF($K$7:K3546,"ﾘｽﾄ１"))</f>
        <v/>
      </c>
      <c r="N3546" s="53" t="str">
        <f t="shared" si="617"/>
        <v/>
      </c>
      <c r="O3546" s="54" t="str">
        <f t="shared" si="618"/>
        <v/>
      </c>
      <c r="P3546" s="53" t="str">
        <f t="shared" si="609"/>
        <v/>
      </c>
      <c r="Q3546" s="52" t="str">
        <f t="shared" si="610"/>
        <v/>
      </c>
      <c r="R3546" s="55" t="str">
        <f t="shared" si="611"/>
        <v/>
      </c>
      <c r="S3546" s="52" t="str">
        <f t="shared" si="619"/>
        <v/>
      </c>
      <c r="T3546" s="81" t="str">
        <f t="shared" si="612"/>
        <v/>
      </c>
      <c r="U3546" s="53" t="str">
        <f>IF(S3546="","",COUNTIF($S$7:S3546,"該当２"))</f>
        <v/>
      </c>
      <c r="V3546" s="56" t="str">
        <f t="shared" si="613"/>
        <v/>
      </c>
      <c r="W3546" s="81" t="str">
        <f t="shared" si="614"/>
        <v/>
      </c>
      <c r="X3546" s="53" t="str">
        <f>IF(V3546="","",COUNTIF($V$7:V3546,"該当３"))</f>
        <v/>
      </c>
    </row>
    <row r="3547" spans="1:24">
      <c r="A3547" s="4">
        <v>2030902013</v>
      </c>
      <c r="B3547" s="237">
        <v>20</v>
      </c>
      <c r="C3547" s="238">
        <v>309</v>
      </c>
      <c r="D3547" s="239">
        <v>2</v>
      </c>
      <c r="E3547" s="238">
        <v>13</v>
      </c>
      <c r="F3547" s="7" t="s">
        <v>511</v>
      </c>
      <c r="G3547" s="7" t="s">
        <v>3231</v>
      </c>
      <c r="H3547" s="7" t="s">
        <v>3245</v>
      </c>
      <c r="I3547" s="7" t="s">
        <v>3252</v>
      </c>
      <c r="K3547" s="52" t="str">
        <f t="shared" si="615"/>
        <v/>
      </c>
      <c r="L3547" s="81" t="str">
        <f t="shared" si="616"/>
        <v/>
      </c>
      <c r="M3547" s="53" t="str">
        <f>IF(K3547="","",COUNTIF($K$7:K3547,"ﾘｽﾄ１"))</f>
        <v/>
      </c>
      <c r="N3547" s="53" t="str">
        <f t="shared" si="617"/>
        <v/>
      </c>
      <c r="O3547" s="54" t="str">
        <f t="shared" si="618"/>
        <v/>
      </c>
      <c r="P3547" s="53" t="str">
        <f t="shared" si="609"/>
        <v/>
      </c>
      <c r="Q3547" s="52" t="str">
        <f t="shared" si="610"/>
        <v/>
      </c>
      <c r="R3547" s="55" t="str">
        <f t="shared" si="611"/>
        <v/>
      </c>
      <c r="S3547" s="52" t="str">
        <f t="shared" si="619"/>
        <v/>
      </c>
      <c r="T3547" s="81" t="str">
        <f t="shared" si="612"/>
        <v/>
      </c>
      <c r="U3547" s="53" t="str">
        <f>IF(S3547="","",COUNTIF($S$7:S3547,"該当２"))</f>
        <v/>
      </c>
      <c r="V3547" s="56" t="str">
        <f t="shared" si="613"/>
        <v/>
      </c>
      <c r="W3547" s="81" t="str">
        <f t="shared" si="614"/>
        <v/>
      </c>
      <c r="X3547" s="53" t="str">
        <f>IF(V3547="","",COUNTIF($V$7:V3547,"該当３"))</f>
        <v/>
      </c>
    </row>
    <row r="3548" spans="1:24">
      <c r="A3548" s="4">
        <v>2030903000</v>
      </c>
      <c r="B3548" s="237">
        <v>20</v>
      </c>
      <c r="C3548" s="238">
        <v>309</v>
      </c>
      <c r="D3548" s="239">
        <v>3</v>
      </c>
      <c r="E3548" s="238">
        <v>0</v>
      </c>
      <c r="F3548" s="7" t="s">
        <v>511</v>
      </c>
      <c r="G3548" s="7" t="s">
        <v>3231</v>
      </c>
      <c r="H3548" s="7" t="s">
        <v>3253</v>
      </c>
      <c r="K3548" s="52" t="str">
        <f t="shared" si="615"/>
        <v/>
      </c>
      <c r="L3548" s="81" t="str">
        <f t="shared" si="616"/>
        <v/>
      </c>
      <c r="M3548" s="53" t="str">
        <f>IF(K3548="","",COUNTIF($K$7:K3548,"ﾘｽﾄ１"))</f>
        <v/>
      </c>
      <c r="N3548" s="53" t="str">
        <f t="shared" si="617"/>
        <v/>
      </c>
      <c r="O3548" s="54" t="str">
        <f t="shared" si="618"/>
        <v/>
      </c>
      <c r="P3548" s="53" t="str">
        <f t="shared" si="609"/>
        <v/>
      </c>
      <c r="Q3548" s="52" t="str">
        <f t="shared" si="610"/>
        <v/>
      </c>
      <c r="R3548" s="55" t="str">
        <f t="shared" si="611"/>
        <v/>
      </c>
      <c r="S3548" s="52" t="str">
        <f t="shared" si="619"/>
        <v/>
      </c>
      <c r="T3548" s="81" t="str">
        <f t="shared" si="612"/>
        <v/>
      </c>
      <c r="U3548" s="53" t="str">
        <f>IF(S3548="","",COUNTIF($S$7:S3548,"該当２"))</f>
        <v/>
      </c>
      <c r="V3548" s="56" t="str">
        <f t="shared" si="613"/>
        <v/>
      </c>
      <c r="W3548" s="81" t="str">
        <f t="shared" si="614"/>
        <v/>
      </c>
      <c r="X3548" s="53" t="str">
        <f>IF(V3548="","",COUNTIF($V$7:V3548,"該当３"))</f>
        <v/>
      </c>
    </row>
    <row r="3549" spans="1:24">
      <c r="A3549" s="4">
        <v>2030903001</v>
      </c>
      <c r="B3549" s="237">
        <v>20</v>
      </c>
      <c r="C3549" s="238">
        <v>309</v>
      </c>
      <c r="D3549" s="239">
        <v>3</v>
      </c>
      <c r="E3549" s="238">
        <v>1</v>
      </c>
      <c r="F3549" s="7" t="s">
        <v>511</v>
      </c>
      <c r="G3549" s="7" t="s">
        <v>3231</v>
      </c>
      <c r="H3549" s="7" t="s">
        <v>3253</v>
      </c>
      <c r="I3549" s="7" t="s">
        <v>3254</v>
      </c>
      <c r="K3549" s="52" t="str">
        <f t="shared" si="615"/>
        <v/>
      </c>
      <c r="L3549" s="81" t="str">
        <f t="shared" si="616"/>
        <v/>
      </c>
      <c r="M3549" s="53" t="str">
        <f>IF(K3549="","",COUNTIF($K$7:K3549,"ﾘｽﾄ１"))</f>
        <v/>
      </c>
      <c r="N3549" s="53" t="str">
        <f t="shared" si="617"/>
        <v/>
      </c>
      <c r="O3549" s="54" t="str">
        <f t="shared" si="618"/>
        <v/>
      </c>
      <c r="P3549" s="53" t="str">
        <f t="shared" si="609"/>
        <v/>
      </c>
      <c r="Q3549" s="52" t="str">
        <f t="shared" si="610"/>
        <v/>
      </c>
      <c r="R3549" s="55" t="str">
        <f t="shared" si="611"/>
        <v/>
      </c>
      <c r="S3549" s="52" t="str">
        <f t="shared" si="619"/>
        <v/>
      </c>
      <c r="T3549" s="81" t="str">
        <f t="shared" si="612"/>
        <v/>
      </c>
      <c r="U3549" s="53" t="str">
        <f>IF(S3549="","",COUNTIF($S$7:S3549,"該当２"))</f>
        <v/>
      </c>
      <c r="V3549" s="56" t="str">
        <f t="shared" si="613"/>
        <v/>
      </c>
      <c r="W3549" s="81" t="str">
        <f t="shared" si="614"/>
        <v/>
      </c>
      <c r="X3549" s="53" t="str">
        <f>IF(V3549="","",COUNTIF($V$7:V3549,"該当３"))</f>
        <v/>
      </c>
    </row>
    <row r="3550" spans="1:24">
      <c r="A3550" s="4">
        <v>2030903002</v>
      </c>
      <c r="B3550" s="237">
        <v>20</v>
      </c>
      <c r="C3550" s="238">
        <v>309</v>
      </c>
      <c r="D3550" s="239">
        <v>3</v>
      </c>
      <c r="E3550" s="238">
        <v>2</v>
      </c>
      <c r="F3550" s="7" t="s">
        <v>511</v>
      </c>
      <c r="G3550" s="7" t="s">
        <v>3231</v>
      </c>
      <c r="H3550" s="7" t="s">
        <v>3253</v>
      </c>
      <c r="I3550" s="7" t="s">
        <v>3255</v>
      </c>
      <c r="K3550" s="52" t="str">
        <f t="shared" si="615"/>
        <v/>
      </c>
      <c r="L3550" s="81" t="str">
        <f t="shared" si="616"/>
        <v/>
      </c>
      <c r="M3550" s="53" t="str">
        <f>IF(K3550="","",COUNTIF($K$7:K3550,"ﾘｽﾄ１"))</f>
        <v/>
      </c>
      <c r="N3550" s="53" t="str">
        <f t="shared" si="617"/>
        <v/>
      </c>
      <c r="O3550" s="54" t="str">
        <f t="shared" si="618"/>
        <v/>
      </c>
      <c r="P3550" s="53" t="str">
        <f t="shared" si="609"/>
        <v/>
      </c>
      <c r="Q3550" s="52" t="str">
        <f t="shared" si="610"/>
        <v/>
      </c>
      <c r="R3550" s="55" t="str">
        <f t="shared" si="611"/>
        <v/>
      </c>
      <c r="S3550" s="52" t="str">
        <f t="shared" si="619"/>
        <v/>
      </c>
      <c r="T3550" s="81" t="str">
        <f t="shared" si="612"/>
        <v/>
      </c>
      <c r="U3550" s="53" t="str">
        <f>IF(S3550="","",COUNTIF($S$7:S3550,"該当２"))</f>
        <v/>
      </c>
      <c r="V3550" s="56" t="str">
        <f t="shared" si="613"/>
        <v/>
      </c>
      <c r="W3550" s="81" t="str">
        <f t="shared" si="614"/>
        <v/>
      </c>
      <c r="X3550" s="53" t="str">
        <f>IF(V3550="","",COUNTIF($V$7:V3550,"該当３"))</f>
        <v/>
      </c>
    </row>
    <row r="3551" spans="1:24">
      <c r="A3551" s="4">
        <v>2030903003</v>
      </c>
      <c r="B3551" s="237">
        <v>20</v>
      </c>
      <c r="C3551" s="238">
        <v>309</v>
      </c>
      <c r="D3551" s="239">
        <v>3</v>
      </c>
      <c r="E3551" s="238">
        <v>3</v>
      </c>
      <c r="F3551" s="7" t="s">
        <v>511</v>
      </c>
      <c r="G3551" s="7" t="s">
        <v>3231</v>
      </c>
      <c r="H3551" s="7" t="s">
        <v>3253</v>
      </c>
      <c r="I3551" s="7" t="s">
        <v>3256</v>
      </c>
      <c r="K3551" s="52" t="str">
        <f t="shared" si="615"/>
        <v/>
      </c>
      <c r="L3551" s="81" t="str">
        <f t="shared" si="616"/>
        <v/>
      </c>
      <c r="M3551" s="53" t="str">
        <f>IF(K3551="","",COUNTIF($K$7:K3551,"ﾘｽﾄ１"))</f>
        <v/>
      </c>
      <c r="N3551" s="53" t="str">
        <f t="shared" si="617"/>
        <v/>
      </c>
      <c r="O3551" s="54" t="str">
        <f t="shared" si="618"/>
        <v/>
      </c>
      <c r="P3551" s="53" t="str">
        <f t="shared" si="609"/>
        <v/>
      </c>
      <c r="Q3551" s="52" t="str">
        <f t="shared" si="610"/>
        <v/>
      </c>
      <c r="R3551" s="55" t="str">
        <f t="shared" si="611"/>
        <v/>
      </c>
      <c r="S3551" s="52" t="str">
        <f t="shared" si="619"/>
        <v/>
      </c>
      <c r="T3551" s="81" t="str">
        <f t="shared" si="612"/>
        <v/>
      </c>
      <c r="U3551" s="53" t="str">
        <f>IF(S3551="","",COUNTIF($S$7:S3551,"該当２"))</f>
        <v/>
      </c>
      <c r="V3551" s="56" t="str">
        <f t="shared" si="613"/>
        <v/>
      </c>
      <c r="W3551" s="81" t="str">
        <f t="shared" si="614"/>
        <v/>
      </c>
      <c r="X3551" s="53" t="str">
        <f>IF(V3551="","",COUNTIF($V$7:V3551,"該当３"))</f>
        <v/>
      </c>
    </row>
    <row r="3552" spans="1:24">
      <c r="A3552" s="4">
        <v>2030903004</v>
      </c>
      <c r="B3552" s="237">
        <v>20</v>
      </c>
      <c r="C3552" s="238">
        <v>309</v>
      </c>
      <c r="D3552" s="239">
        <v>3</v>
      </c>
      <c r="E3552" s="238">
        <v>4</v>
      </c>
      <c r="F3552" s="7" t="s">
        <v>511</v>
      </c>
      <c r="G3552" s="7" t="s">
        <v>3231</v>
      </c>
      <c r="H3552" s="7" t="s">
        <v>3253</v>
      </c>
      <c r="I3552" s="7" t="s">
        <v>3257</v>
      </c>
      <c r="K3552" s="52" t="str">
        <f t="shared" si="615"/>
        <v/>
      </c>
      <c r="L3552" s="81" t="str">
        <f t="shared" si="616"/>
        <v/>
      </c>
      <c r="M3552" s="53" t="str">
        <f>IF(K3552="","",COUNTIF($K$7:K3552,"ﾘｽﾄ１"))</f>
        <v/>
      </c>
      <c r="N3552" s="53" t="str">
        <f t="shared" si="617"/>
        <v/>
      </c>
      <c r="O3552" s="54" t="str">
        <f t="shared" si="618"/>
        <v/>
      </c>
      <c r="P3552" s="53" t="str">
        <f t="shared" si="609"/>
        <v/>
      </c>
      <c r="Q3552" s="52" t="str">
        <f t="shared" si="610"/>
        <v/>
      </c>
      <c r="R3552" s="55" t="str">
        <f t="shared" si="611"/>
        <v/>
      </c>
      <c r="S3552" s="52" t="str">
        <f t="shared" si="619"/>
        <v/>
      </c>
      <c r="T3552" s="81" t="str">
        <f t="shared" si="612"/>
        <v/>
      </c>
      <c r="U3552" s="53" t="str">
        <f>IF(S3552="","",COUNTIF($S$7:S3552,"該当２"))</f>
        <v/>
      </c>
      <c r="V3552" s="56" t="str">
        <f t="shared" si="613"/>
        <v/>
      </c>
      <c r="W3552" s="81" t="str">
        <f t="shared" si="614"/>
        <v/>
      </c>
      <c r="X3552" s="53" t="str">
        <f>IF(V3552="","",COUNTIF($V$7:V3552,"該当３"))</f>
        <v/>
      </c>
    </row>
    <row r="3553" spans="1:24">
      <c r="A3553" s="4">
        <v>2030903005</v>
      </c>
      <c r="B3553" s="237">
        <v>20</v>
      </c>
      <c r="C3553" s="238">
        <v>309</v>
      </c>
      <c r="D3553" s="239">
        <v>3</v>
      </c>
      <c r="E3553" s="238">
        <v>5</v>
      </c>
      <c r="F3553" s="7" t="s">
        <v>511</v>
      </c>
      <c r="G3553" s="7" t="s">
        <v>3231</v>
      </c>
      <c r="H3553" s="7" t="s">
        <v>3253</v>
      </c>
      <c r="I3553" s="7" t="s">
        <v>3258</v>
      </c>
      <c r="K3553" s="52" t="str">
        <f t="shared" si="615"/>
        <v/>
      </c>
      <c r="L3553" s="81" t="str">
        <f t="shared" si="616"/>
        <v/>
      </c>
      <c r="M3553" s="53" t="str">
        <f>IF(K3553="","",COUNTIF($K$7:K3553,"ﾘｽﾄ１"))</f>
        <v/>
      </c>
      <c r="N3553" s="53" t="str">
        <f t="shared" si="617"/>
        <v/>
      </c>
      <c r="O3553" s="54" t="str">
        <f t="shared" si="618"/>
        <v/>
      </c>
      <c r="P3553" s="53" t="str">
        <f t="shared" si="609"/>
        <v/>
      </c>
      <c r="Q3553" s="52" t="str">
        <f t="shared" si="610"/>
        <v/>
      </c>
      <c r="R3553" s="55" t="str">
        <f t="shared" si="611"/>
        <v/>
      </c>
      <c r="S3553" s="52" t="str">
        <f t="shared" si="619"/>
        <v/>
      </c>
      <c r="T3553" s="81" t="str">
        <f t="shared" si="612"/>
        <v/>
      </c>
      <c r="U3553" s="53" t="str">
        <f>IF(S3553="","",COUNTIF($S$7:S3553,"該当２"))</f>
        <v/>
      </c>
      <c r="V3553" s="56" t="str">
        <f t="shared" si="613"/>
        <v/>
      </c>
      <c r="W3553" s="81" t="str">
        <f t="shared" si="614"/>
        <v/>
      </c>
      <c r="X3553" s="53" t="str">
        <f>IF(V3553="","",COUNTIF($V$7:V3553,"該当３"))</f>
        <v/>
      </c>
    </row>
    <row r="3554" spans="1:24">
      <c r="A3554" s="4">
        <v>2030904000</v>
      </c>
      <c r="B3554" s="237">
        <v>20</v>
      </c>
      <c r="C3554" s="238">
        <v>309</v>
      </c>
      <c r="D3554" s="239">
        <v>4</v>
      </c>
      <c r="E3554" s="238">
        <v>0</v>
      </c>
      <c r="F3554" s="7" t="s">
        <v>511</v>
      </c>
      <c r="G3554" s="7" t="s">
        <v>3231</v>
      </c>
      <c r="H3554" s="7" t="s">
        <v>3259</v>
      </c>
      <c r="K3554" s="52" t="str">
        <f t="shared" si="615"/>
        <v/>
      </c>
      <c r="L3554" s="81" t="str">
        <f t="shared" si="616"/>
        <v/>
      </c>
      <c r="M3554" s="53" t="str">
        <f>IF(K3554="","",COUNTIF($K$7:K3554,"ﾘｽﾄ１"))</f>
        <v/>
      </c>
      <c r="N3554" s="53" t="str">
        <f t="shared" si="617"/>
        <v/>
      </c>
      <c r="O3554" s="54" t="str">
        <f t="shared" si="618"/>
        <v/>
      </c>
      <c r="P3554" s="53" t="str">
        <f t="shared" si="609"/>
        <v/>
      </c>
      <c r="Q3554" s="52" t="str">
        <f t="shared" si="610"/>
        <v/>
      </c>
      <c r="R3554" s="55" t="str">
        <f t="shared" si="611"/>
        <v/>
      </c>
      <c r="S3554" s="52" t="str">
        <f t="shared" si="619"/>
        <v/>
      </c>
      <c r="T3554" s="81" t="str">
        <f t="shared" si="612"/>
        <v/>
      </c>
      <c r="U3554" s="53" t="str">
        <f>IF(S3554="","",COUNTIF($S$7:S3554,"該当２"))</f>
        <v/>
      </c>
      <c r="V3554" s="56" t="str">
        <f t="shared" si="613"/>
        <v/>
      </c>
      <c r="W3554" s="81" t="str">
        <f t="shared" si="614"/>
        <v/>
      </c>
      <c r="X3554" s="53" t="str">
        <f>IF(V3554="","",COUNTIF($V$7:V3554,"該当３"))</f>
        <v/>
      </c>
    </row>
    <row r="3555" spans="1:24">
      <c r="A3555" s="4">
        <v>2030904001</v>
      </c>
      <c r="B3555" s="237">
        <v>20</v>
      </c>
      <c r="C3555" s="238">
        <v>309</v>
      </c>
      <c r="D3555" s="239">
        <v>4</v>
      </c>
      <c r="E3555" s="238">
        <v>1</v>
      </c>
      <c r="F3555" s="7" t="s">
        <v>511</v>
      </c>
      <c r="G3555" s="7" t="s">
        <v>3231</v>
      </c>
      <c r="H3555" s="7" t="s">
        <v>3259</v>
      </c>
      <c r="I3555" s="7" t="s">
        <v>3260</v>
      </c>
      <c r="K3555" s="52" t="str">
        <f t="shared" si="615"/>
        <v/>
      </c>
      <c r="L3555" s="81" t="str">
        <f t="shared" si="616"/>
        <v/>
      </c>
      <c r="M3555" s="53" t="str">
        <f>IF(K3555="","",COUNTIF($K$7:K3555,"ﾘｽﾄ１"))</f>
        <v/>
      </c>
      <c r="N3555" s="53" t="str">
        <f t="shared" si="617"/>
        <v/>
      </c>
      <c r="O3555" s="54" t="str">
        <f t="shared" si="618"/>
        <v/>
      </c>
      <c r="P3555" s="53" t="str">
        <f t="shared" si="609"/>
        <v/>
      </c>
      <c r="Q3555" s="52" t="str">
        <f t="shared" si="610"/>
        <v/>
      </c>
      <c r="R3555" s="55" t="str">
        <f t="shared" si="611"/>
        <v/>
      </c>
      <c r="S3555" s="52" t="str">
        <f t="shared" si="619"/>
        <v/>
      </c>
      <c r="T3555" s="81" t="str">
        <f t="shared" si="612"/>
        <v/>
      </c>
      <c r="U3555" s="53" t="str">
        <f>IF(S3555="","",COUNTIF($S$7:S3555,"該当２"))</f>
        <v/>
      </c>
      <c r="V3555" s="56" t="str">
        <f t="shared" si="613"/>
        <v/>
      </c>
      <c r="W3555" s="81" t="str">
        <f t="shared" si="614"/>
        <v/>
      </c>
      <c r="X3555" s="53" t="str">
        <f>IF(V3555="","",COUNTIF($V$7:V3555,"該当３"))</f>
        <v/>
      </c>
    </row>
    <row r="3556" spans="1:24">
      <c r="A3556" s="4">
        <v>2030904002</v>
      </c>
      <c r="B3556" s="237">
        <v>20</v>
      </c>
      <c r="C3556" s="238">
        <v>309</v>
      </c>
      <c r="D3556" s="239">
        <v>4</v>
      </c>
      <c r="E3556" s="238">
        <v>2</v>
      </c>
      <c r="F3556" s="7" t="s">
        <v>511</v>
      </c>
      <c r="G3556" s="7" t="s">
        <v>3231</v>
      </c>
      <c r="H3556" s="7" t="s">
        <v>3259</v>
      </c>
      <c r="I3556" s="7" t="s">
        <v>558</v>
      </c>
      <c r="K3556" s="52" t="str">
        <f t="shared" si="615"/>
        <v/>
      </c>
      <c r="L3556" s="81" t="str">
        <f t="shared" si="616"/>
        <v/>
      </c>
      <c r="M3556" s="53" t="str">
        <f>IF(K3556="","",COUNTIF($K$7:K3556,"ﾘｽﾄ１"))</f>
        <v/>
      </c>
      <c r="N3556" s="53" t="str">
        <f t="shared" si="617"/>
        <v/>
      </c>
      <c r="O3556" s="54" t="str">
        <f t="shared" si="618"/>
        <v/>
      </c>
      <c r="P3556" s="53" t="str">
        <f t="shared" si="609"/>
        <v/>
      </c>
      <c r="Q3556" s="52" t="str">
        <f t="shared" si="610"/>
        <v/>
      </c>
      <c r="R3556" s="55" t="str">
        <f t="shared" si="611"/>
        <v/>
      </c>
      <c r="S3556" s="52" t="str">
        <f t="shared" si="619"/>
        <v/>
      </c>
      <c r="T3556" s="81" t="str">
        <f t="shared" si="612"/>
        <v/>
      </c>
      <c r="U3556" s="53" t="str">
        <f>IF(S3556="","",COUNTIF($S$7:S3556,"該当２"))</f>
        <v/>
      </c>
      <c r="V3556" s="56" t="str">
        <f t="shared" si="613"/>
        <v/>
      </c>
      <c r="W3556" s="81" t="str">
        <f t="shared" si="614"/>
        <v/>
      </c>
      <c r="X3556" s="53" t="str">
        <f>IF(V3556="","",COUNTIF($V$7:V3556,"該当３"))</f>
        <v/>
      </c>
    </row>
    <row r="3557" spans="1:24">
      <c r="A3557" s="4">
        <v>2030904003</v>
      </c>
      <c r="B3557" s="237">
        <v>20</v>
      </c>
      <c r="C3557" s="238">
        <v>309</v>
      </c>
      <c r="D3557" s="239">
        <v>4</v>
      </c>
      <c r="E3557" s="238">
        <v>3</v>
      </c>
      <c r="F3557" s="7" t="s">
        <v>511</v>
      </c>
      <c r="G3557" s="7" t="s">
        <v>3231</v>
      </c>
      <c r="H3557" s="7" t="s">
        <v>3259</v>
      </c>
      <c r="I3557" s="7" t="s">
        <v>3261</v>
      </c>
      <c r="K3557" s="52" t="str">
        <f t="shared" si="615"/>
        <v/>
      </c>
      <c r="L3557" s="81" t="str">
        <f t="shared" si="616"/>
        <v/>
      </c>
      <c r="M3557" s="53" t="str">
        <f>IF(K3557="","",COUNTIF($K$7:K3557,"ﾘｽﾄ１"))</f>
        <v/>
      </c>
      <c r="N3557" s="53" t="str">
        <f t="shared" si="617"/>
        <v/>
      </c>
      <c r="O3557" s="54" t="str">
        <f t="shared" si="618"/>
        <v/>
      </c>
      <c r="P3557" s="53" t="str">
        <f t="shared" si="609"/>
        <v/>
      </c>
      <c r="Q3557" s="52" t="str">
        <f t="shared" si="610"/>
        <v/>
      </c>
      <c r="R3557" s="55" t="str">
        <f t="shared" si="611"/>
        <v/>
      </c>
      <c r="S3557" s="52" t="str">
        <f t="shared" si="619"/>
        <v/>
      </c>
      <c r="T3557" s="81" t="str">
        <f t="shared" si="612"/>
        <v/>
      </c>
      <c r="U3557" s="53" t="str">
        <f>IF(S3557="","",COUNTIF($S$7:S3557,"該当２"))</f>
        <v/>
      </c>
      <c r="V3557" s="56" t="str">
        <f t="shared" si="613"/>
        <v/>
      </c>
      <c r="W3557" s="81" t="str">
        <f t="shared" si="614"/>
        <v/>
      </c>
      <c r="X3557" s="53" t="str">
        <f>IF(V3557="","",COUNTIF($V$7:V3557,"該当３"))</f>
        <v/>
      </c>
    </row>
    <row r="3558" spans="1:24">
      <c r="A3558" s="4">
        <v>2030905000</v>
      </c>
      <c r="B3558" s="237">
        <v>20</v>
      </c>
      <c r="C3558" s="238">
        <v>309</v>
      </c>
      <c r="D3558" s="239">
        <v>5</v>
      </c>
      <c r="E3558" s="238">
        <v>0</v>
      </c>
      <c r="F3558" s="7" t="s">
        <v>511</v>
      </c>
      <c r="G3558" s="7" t="s">
        <v>3231</v>
      </c>
      <c r="H3558" s="7" t="s">
        <v>3262</v>
      </c>
      <c r="K3558" s="52" t="str">
        <f t="shared" si="615"/>
        <v/>
      </c>
      <c r="L3558" s="81" t="str">
        <f t="shared" si="616"/>
        <v/>
      </c>
      <c r="M3558" s="53" t="str">
        <f>IF(K3558="","",COUNTIF($K$7:K3558,"ﾘｽﾄ１"))</f>
        <v/>
      </c>
      <c r="N3558" s="53" t="str">
        <f t="shared" si="617"/>
        <v/>
      </c>
      <c r="O3558" s="54" t="str">
        <f t="shared" si="618"/>
        <v/>
      </c>
      <c r="P3558" s="53" t="str">
        <f t="shared" si="609"/>
        <v/>
      </c>
      <c r="Q3558" s="52" t="str">
        <f t="shared" si="610"/>
        <v/>
      </c>
      <c r="R3558" s="55" t="str">
        <f t="shared" si="611"/>
        <v/>
      </c>
      <c r="S3558" s="52" t="str">
        <f t="shared" si="619"/>
        <v/>
      </c>
      <c r="T3558" s="81" t="str">
        <f t="shared" si="612"/>
        <v/>
      </c>
      <c r="U3558" s="53" t="str">
        <f>IF(S3558="","",COUNTIF($S$7:S3558,"該当２"))</f>
        <v/>
      </c>
      <c r="V3558" s="56" t="str">
        <f t="shared" si="613"/>
        <v/>
      </c>
      <c r="W3558" s="81" t="str">
        <f t="shared" si="614"/>
        <v/>
      </c>
      <c r="X3558" s="53" t="str">
        <f>IF(V3558="","",COUNTIF($V$7:V3558,"該当３"))</f>
        <v/>
      </c>
    </row>
    <row r="3559" spans="1:24">
      <c r="A3559" s="4">
        <v>2030905001</v>
      </c>
      <c r="B3559" s="237">
        <v>20</v>
      </c>
      <c r="C3559" s="238">
        <v>309</v>
      </c>
      <c r="D3559" s="239">
        <v>5</v>
      </c>
      <c r="E3559" s="238">
        <v>1</v>
      </c>
      <c r="F3559" s="7" t="s">
        <v>511</v>
      </c>
      <c r="G3559" s="7" t="s">
        <v>3231</v>
      </c>
      <c r="H3559" s="7" t="s">
        <v>3262</v>
      </c>
      <c r="I3559" s="7" t="s">
        <v>3263</v>
      </c>
      <c r="K3559" s="52" t="str">
        <f t="shared" si="615"/>
        <v/>
      </c>
      <c r="L3559" s="81" t="str">
        <f t="shared" si="616"/>
        <v/>
      </c>
      <c r="M3559" s="53" t="str">
        <f>IF(K3559="","",COUNTIF($K$7:K3559,"ﾘｽﾄ１"))</f>
        <v/>
      </c>
      <c r="N3559" s="53" t="str">
        <f t="shared" si="617"/>
        <v/>
      </c>
      <c r="O3559" s="54" t="str">
        <f t="shared" si="618"/>
        <v/>
      </c>
      <c r="P3559" s="53" t="str">
        <f t="shared" si="609"/>
        <v/>
      </c>
      <c r="Q3559" s="52" t="str">
        <f t="shared" si="610"/>
        <v/>
      </c>
      <c r="R3559" s="55" t="str">
        <f t="shared" si="611"/>
        <v/>
      </c>
      <c r="S3559" s="52" t="str">
        <f t="shared" si="619"/>
        <v/>
      </c>
      <c r="T3559" s="81" t="str">
        <f t="shared" si="612"/>
        <v/>
      </c>
      <c r="U3559" s="53" t="str">
        <f>IF(S3559="","",COUNTIF($S$7:S3559,"該当２"))</f>
        <v/>
      </c>
      <c r="V3559" s="56" t="str">
        <f t="shared" si="613"/>
        <v/>
      </c>
      <c r="W3559" s="81" t="str">
        <f t="shared" si="614"/>
        <v/>
      </c>
      <c r="X3559" s="53" t="str">
        <f>IF(V3559="","",COUNTIF($V$7:V3559,"該当３"))</f>
        <v/>
      </c>
    </row>
    <row r="3560" spans="1:24">
      <c r="A3560" s="4">
        <v>2030905002</v>
      </c>
      <c r="B3560" s="237">
        <v>20</v>
      </c>
      <c r="C3560" s="238">
        <v>309</v>
      </c>
      <c r="D3560" s="239">
        <v>5</v>
      </c>
      <c r="E3560" s="238">
        <v>2</v>
      </c>
      <c r="F3560" s="7" t="s">
        <v>511</v>
      </c>
      <c r="G3560" s="7" t="s">
        <v>3231</v>
      </c>
      <c r="H3560" s="7" t="s">
        <v>3262</v>
      </c>
      <c r="I3560" s="7" t="s">
        <v>3264</v>
      </c>
      <c r="K3560" s="52" t="str">
        <f t="shared" si="615"/>
        <v/>
      </c>
      <c r="L3560" s="81" t="str">
        <f t="shared" si="616"/>
        <v/>
      </c>
      <c r="M3560" s="53" t="str">
        <f>IF(K3560="","",COUNTIF($K$7:K3560,"ﾘｽﾄ１"))</f>
        <v/>
      </c>
      <c r="N3560" s="53" t="str">
        <f t="shared" si="617"/>
        <v/>
      </c>
      <c r="O3560" s="54" t="str">
        <f t="shared" si="618"/>
        <v/>
      </c>
      <c r="P3560" s="53" t="str">
        <f t="shared" si="609"/>
        <v/>
      </c>
      <c r="Q3560" s="52" t="str">
        <f t="shared" si="610"/>
        <v/>
      </c>
      <c r="R3560" s="55" t="str">
        <f t="shared" si="611"/>
        <v/>
      </c>
      <c r="S3560" s="52" t="str">
        <f t="shared" si="619"/>
        <v/>
      </c>
      <c r="T3560" s="81" t="str">
        <f t="shared" si="612"/>
        <v/>
      </c>
      <c r="U3560" s="53" t="str">
        <f>IF(S3560="","",COUNTIF($S$7:S3560,"該当２"))</f>
        <v/>
      </c>
      <c r="V3560" s="56" t="str">
        <f t="shared" si="613"/>
        <v/>
      </c>
      <c r="W3560" s="81" t="str">
        <f t="shared" si="614"/>
        <v/>
      </c>
      <c r="X3560" s="53" t="str">
        <f>IF(V3560="","",COUNTIF($V$7:V3560,"該当３"))</f>
        <v/>
      </c>
    </row>
    <row r="3561" spans="1:24">
      <c r="A3561" s="4">
        <v>2030905003</v>
      </c>
      <c r="B3561" s="237">
        <v>20</v>
      </c>
      <c r="C3561" s="238">
        <v>309</v>
      </c>
      <c r="D3561" s="239">
        <v>5</v>
      </c>
      <c r="E3561" s="238">
        <v>3</v>
      </c>
      <c r="F3561" s="7" t="s">
        <v>511</v>
      </c>
      <c r="G3561" s="7" t="s">
        <v>3231</v>
      </c>
      <c r="H3561" s="7" t="s">
        <v>3262</v>
      </c>
      <c r="I3561" s="7" t="s">
        <v>3265</v>
      </c>
      <c r="K3561" s="52" t="str">
        <f t="shared" si="615"/>
        <v/>
      </c>
      <c r="L3561" s="81" t="str">
        <f t="shared" si="616"/>
        <v/>
      </c>
      <c r="M3561" s="53" t="str">
        <f>IF(K3561="","",COUNTIF($K$7:K3561,"ﾘｽﾄ１"))</f>
        <v/>
      </c>
      <c r="N3561" s="53" t="str">
        <f t="shared" si="617"/>
        <v/>
      </c>
      <c r="O3561" s="54" t="str">
        <f t="shared" si="618"/>
        <v/>
      </c>
      <c r="P3561" s="53" t="str">
        <f t="shared" si="609"/>
        <v/>
      </c>
      <c r="Q3561" s="52" t="str">
        <f t="shared" si="610"/>
        <v/>
      </c>
      <c r="R3561" s="55" t="str">
        <f t="shared" si="611"/>
        <v/>
      </c>
      <c r="S3561" s="52" t="str">
        <f t="shared" si="619"/>
        <v/>
      </c>
      <c r="T3561" s="81" t="str">
        <f t="shared" si="612"/>
        <v/>
      </c>
      <c r="U3561" s="53" t="str">
        <f>IF(S3561="","",COUNTIF($S$7:S3561,"該当２"))</f>
        <v/>
      </c>
      <c r="V3561" s="56" t="str">
        <f t="shared" si="613"/>
        <v/>
      </c>
      <c r="W3561" s="81" t="str">
        <f t="shared" si="614"/>
        <v/>
      </c>
      <c r="X3561" s="53" t="str">
        <f>IF(V3561="","",COUNTIF($V$7:V3561,"該当３"))</f>
        <v/>
      </c>
    </row>
    <row r="3562" spans="1:24">
      <c r="A3562" s="4">
        <v>2030905004</v>
      </c>
      <c r="B3562" s="237">
        <v>20</v>
      </c>
      <c r="C3562" s="238">
        <v>309</v>
      </c>
      <c r="D3562" s="239">
        <v>5</v>
      </c>
      <c r="E3562" s="238">
        <v>4</v>
      </c>
      <c r="F3562" s="7" t="s">
        <v>511</v>
      </c>
      <c r="G3562" s="7" t="s">
        <v>3231</v>
      </c>
      <c r="H3562" s="7" t="s">
        <v>3262</v>
      </c>
      <c r="I3562" s="7" t="s">
        <v>3266</v>
      </c>
      <c r="K3562" s="52" t="str">
        <f t="shared" si="615"/>
        <v/>
      </c>
      <c r="L3562" s="81" t="str">
        <f t="shared" si="616"/>
        <v/>
      </c>
      <c r="M3562" s="53" t="str">
        <f>IF(K3562="","",COUNTIF($K$7:K3562,"ﾘｽﾄ１"))</f>
        <v/>
      </c>
      <c r="N3562" s="53" t="str">
        <f t="shared" si="617"/>
        <v/>
      </c>
      <c r="O3562" s="54" t="str">
        <f t="shared" si="618"/>
        <v/>
      </c>
      <c r="P3562" s="53" t="str">
        <f t="shared" si="609"/>
        <v/>
      </c>
      <c r="Q3562" s="52" t="str">
        <f t="shared" si="610"/>
        <v/>
      </c>
      <c r="R3562" s="55" t="str">
        <f t="shared" si="611"/>
        <v/>
      </c>
      <c r="S3562" s="52" t="str">
        <f t="shared" si="619"/>
        <v/>
      </c>
      <c r="T3562" s="81" t="str">
        <f t="shared" si="612"/>
        <v/>
      </c>
      <c r="U3562" s="53" t="str">
        <f>IF(S3562="","",COUNTIF($S$7:S3562,"該当２"))</f>
        <v/>
      </c>
      <c r="V3562" s="56" t="str">
        <f t="shared" si="613"/>
        <v/>
      </c>
      <c r="W3562" s="81" t="str">
        <f t="shared" si="614"/>
        <v/>
      </c>
      <c r="X3562" s="53" t="str">
        <f>IF(V3562="","",COUNTIF($V$7:V3562,"該当３"))</f>
        <v/>
      </c>
    </row>
    <row r="3563" spans="1:24">
      <c r="A3563" s="4">
        <v>2030905005</v>
      </c>
      <c r="B3563" s="237">
        <v>20</v>
      </c>
      <c r="C3563" s="238">
        <v>309</v>
      </c>
      <c r="D3563" s="239">
        <v>5</v>
      </c>
      <c r="E3563" s="238">
        <v>5</v>
      </c>
      <c r="F3563" s="7" t="s">
        <v>511</v>
      </c>
      <c r="G3563" s="7" t="s">
        <v>3231</v>
      </c>
      <c r="H3563" s="7" t="s">
        <v>3262</v>
      </c>
      <c r="I3563" s="7" t="s">
        <v>335</v>
      </c>
      <c r="K3563" s="52" t="str">
        <f t="shared" si="615"/>
        <v/>
      </c>
      <c r="L3563" s="81" t="str">
        <f t="shared" si="616"/>
        <v/>
      </c>
      <c r="M3563" s="53" t="str">
        <f>IF(K3563="","",COUNTIF($K$7:K3563,"ﾘｽﾄ１"))</f>
        <v/>
      </c>
      <c r="N3563" s="53" t="str">
        <f t="shared" si="617"/>
        <v/>
      </c>
      <c r="O3563" s="54" t="str">
        <f t="shared" si="618"/>
        <v/>
      </c>
      <c r="P3563" s="53" t="str">
        <f t="shared" si="609"/>
        <v/>
      </c>
      <c r="Q3563" s="52" t="str">
        <f t="shared" si="610"/>
        <v/>
      </c>
      <c r="R3563" s="55" t="str">
        <f t="shared" si="611"/>
        <v/>
      </c>
      <c r="S3563" s="52" t="str">
        <f t="shared" si="619"/>
        <v/>
      </c>
      <c r="T3563" s="81" t="str">
        <f t="shared" si="612"/>
        <v/>
      </c>
      <c r="U3563" s="53" t="str">
        <f>IF(S3563="","",COUNTIF($S$7:S3563,"該当２"))</f>
        <v/>
      </c>
      <c r="V3563" s="56" t="str">
        <f t="shared" si="613"/>
        <v/>
      </c>
      <c r="W3563" s="81" t="str">
        <f t="shared" si="614"/>
        <v/>
      </c>
      <c r="X3563" s="53" t="str">
        <f>IF(V3563="","",COUNTIF($V$7:V3563,"該当３"))</f>
        <v/>
      </c>
    </row>
    <row r="3564" spans="1:24">
      <c r="A3564" s="4">
        <v>2030905006</v>
      </c>
      <c r="B3564" s="237">
        <v>20</v>
      </c>
      <c r="C3564" s="238">
        <v>309</v>
      </c>
      <c r="D3564" s="239">
        <v>5</v>
      </c>
      <c r="E3564" s="238">
        <v>6</v>
      </c>
      <c r="F3564" s="7" t="s">
        <v>511</v>
      </c>
      <c r="G3564" s="7" t="s">
        <v>3231</v>
      </c>
      <c r="H3564" s="7" t="s">
        <v>3262</v>
      </c>
      <c r="I3564" s="7" t="s">
        <v>618</v>
      </c>
      <c r="K3564" s="52" t="str">
        <f t="shared" si="615"/>
        <v/>
      </c>
      <c r="L3564" s="81" t="str">
        <f t="shared" si="616"/>
        <v/>
      </c>
      <c r="M3564" s="53" t="str">
        <f>IF(K3564="","",COUNTIF($K$7:K3564,"ﾘｽﾄ１"))</f>
        <v/>
      </c>
      <c r="N3564" s="53" t="str">
        <f t="shared" si="617"/>
        <v/>
      </c>
      <c r="O3564" s="54" t="str">
        <f t="shared" si="618"/>
        <v/>
      </c>
      <c r="P3564" s="53" t="str">
        <f t="shared" si="609"/>
        <v/>
      </c>
      <c r="Q3564" s="52" t="str">
        <f t="shared" si="610"/>
        <v/>
      </c>
      <c r="R3564" s="55" t="str">
        <f t="shared" si="611"/>
        <v/>
      </c>
      <c r="S3564" s="52" t="str">
        <f t="shared" si="619"/>
        <v/>
      </c>
      <c r="T3564" s="81" t="str">
        <f t="shared" si="612"/>
        <v/>
      </c>
      <c r="U3564" s="53" t="str">
        <f>IF(S3564="","",COUNTIF($S$7:S3564,"該当２"))</f>
        <v/>
      </c>
      <c r="V3564" s="56" t="str">
        <f t="shared" si="613"/>
        <v/>
      </c>
      <c r="W3564" s="81" t="str">
        <f t="shared" si="614"/>
        <v/>
      </c>
      <c r="X3564" s="53" t="str">
        <f>IF(V3564="","",COUNTIF($V$7:V3564,"該当３"))</f>
        <v/>
      </c>
    </row>
    <row r="3565" spans="1:24">
      <c r="A3565" s="4">
        <v>2030905007</v>
      </c>
      <c r="B3565" s="237">
        <v>20</v>
      </c>
      <c r="C3565" s="238">
        <v>309</v>
      </c>
      <c r="D3565" s="239">
        <v>5</v>
      </c>
      <c r="E3565" s="238">
        <v>7</v>
      </c>
      <c r="F3565" s="7" t="s">
        <v>511</v>
      </c>
      <c r="G3565" s="7" t="s">
        <v>3231</v>
      </c>
      <c r="H3565" s="7" t="s">
        <v>3262</v>
      </c>
      <c r="I3565" s="7" t="s">
        <v>3267</v>
      </c>
      <c r="K3565" s="52" t="str">
        <f t="shared" si="615"/>
        <v/>
      </c>
      <c r="L3565" s="81" t="str">
        <f t="shared" si="616"/>
        <v/>
      </c>
      <c r="M3565" s="53" t="str">
        <f>IF(K3565="","",COUNTIF($K$7:K3565,"ﾘｽﾄ１"))</f>
        <v/>
      </c>
      <c r="N3565" s="53" t="str">
        <f t="shared" si="617"/>
        <v/>
      </c>
      <c r="O3565" s="54" t="str">
        <f t="shared" si="618"/>
        <v/>
      </c>
      <c r="P3565" s="53" t="str">
        <f t="shared" si="609"/>
        <v/>
      </c>
      <c r="Q3565" s="52" t="str">
        <f t="shared" si="610"/>
        <v/>
      </c>
      <c r="R3565" s="55" t="str">
        <f t="shared" si="611"/>
        <v/>
      </c>
      <c r="S3565" s="52" t="str">
        <f t="shared" si="619"/>
        <v/>
      </c>
      <c r="T3565" s="81" t="str">
        <f t="shared" si="612"/>
        <v/>
      </c>
      <c r="U3565" s="53" t="str">
        <f>IF(S3565="","",COUNTIF($S$7:S3565,"該当２"))</f>
        <v/>
      </c>
      <c r="V3565" s="56" t="str">
        <f t="shared" si="613"/>
        <v/>
      </c>
      <c r="W3565" s="81" t="str">
        <f t="shared" si="614"/>
        <v/>
      </c>
      <c r="X3565" s="53" t="str">
        <f>IF(V3565="","",COUNTIF($V$7:V3565,"該当３"))</f>
        <v/>
      </c>
    </row>
    <row r="3566" spans="1:24">
      <c r="A3566" s="4">
        <v>2030905008</v>
      </c>
      <c r="B3566" s="237">
        <v>20</v>
      </c>
      <c r="C3566" s="238">
        <v>309</v>
      </c>
      <c r="D3566" s="239">
        <v>5</v>
      </c>
      <c r="E3566" s="238">
        <v>8</v>
      </c>
      <c r="F3566" s="7" t="s">
        <v>511</v>
      </c>
      <c r="G3566" s="7" t="s">
        <v>3231</v>
      </c>
      <c r="H3566" s="7" t="s">
        <v>3262</v>
      </c>
      <c r="I3566" s="7" t="s">
        <v>3268</v>
      </c>
      <c r="K3566" s="52" t="str">
        <f t="shared" si="615"/>
        <v/>
      </c>
      <c r="L3566" s="81" t="str">
        <f t="shared" si="616"/>
        <v/>
      </c>
      <c r="M3566" s="53" t="str">
        <f>IF(K3566="","",COUNTIF($K$7:K3566,"ﾘｽﾄ１"))</f>
        <v/>
      </c>
      <c r="N3566" s="53" t="str">
        <f t="shared" si="617"/>
        <v/>
      </c>
      <c r="O3566" s="54" t="str">
        <f t="shared" si="618"/>
        <v/>
      </c>
      <c r="P3566" s="53" t="str">
        <f t="shared" si="609"/>
        <v/>
      </c>
      <c r="Q3566" s="52" t="str">
        <f t="shared" si="610"/>
        <v/>
      </c>
      <c r="R3566" s="55" t="str">
        <f t="shared" si="611"/>
        <v/>
      </c>
      <c r="S3566" s="52" t="str">
        <f t="shared" si="619"/>
        <v/>
      </c>
      <c r="T3566" s="81" t="str">
        <f t="shared" si="612"/>
        <v/>
      </c>
      <c r="U3566" s="53" t="str">
        <f>IF(S3566="","",COUNTIF($S$7:S3566,"該当２"))</f>
        <v/>
      </c>
      <c r="V3566" s="56" t="str">
        <f t="shared" si="613"/>
        <v/>
      </c>
      <c r="W3566" s="81" t="str">
        <f t="shared" si="614"/>
        <v/>
      </c>
      <c r="X3566" s="53" t="str">
        <f>IF(V3566="","",COUNTIF($V$7:V3566,"該当３"))</f>
        <v/>
      </c>
    </row>
    <row r="3567" spans="1:24">
      <c r="A3567" s="4">
        <v>2030905009</v>
      </c>
      <c r="B3567" s="237">
        <v>20</v>
      </c>
      <c r="C3567" s="238">
        <v>309</v>
      </c>
      <c r="D3567" s="239">
        <v>5</v>
      </c>
      <c r="E3567" s="238">
        <v>9</v>
      </c>
      <c r="F3567" s="7" t="s">
        <v>511</v>
      </c>
      <c r="G3567" s="7" t="s">
        <v>3231</v>
      </c>
      <c r="H3567" s="7" t="s">
        <v>3262</v>
      </c>
      <c r="I3567" s="7" t="s">
        <v>3269</v>
      </c>
      <c r="K3567" s="52" t="str">
        <f t="shared" si="615"/>
        <v/>
      </c>
      <c r="L3567" s="81" t="str">
        <f t="shared" si="616"/>
        <v/>
      </c>
      <c r="M3567" s="53" t="str">
        <f>IF(K3567="","",COUNTIF($K$7:K3567,"ﾘｽﾄ１"))</f>
        <v/>
      </c>
      <c r="N3567" s="53" t="str">
        <f t="shared" si="617"/>
        <v/>
      </c>
      <c r="O3567" s="54" t="str">
        <f t="shared" si="618"/>
        <v/>
      </c>
      <c r="P3567" s="53" t="str">
        <f t="shared" si="609"/>
        <v/>
      </c>
      <c r="Q3567" s="52" t="str">
        <f t="shared" si="610"/>
        <v/>
      </c>
      <c r="R3567" s="55" t="str">
        <f t="shared" si="611"/>
        <v/>
      </c>
      <c r="S3567" s="52" t="str">
        <f t="shared" si="619"/>
        <v/>
      </c>
      <c r="T3567" s="81" t="str">
        <f t="shared" si="612"/>
        <v/>
      </c>
      <c r="U3567" s="53" t="str">
        <f>IF(S3567="","",COUNTIF($S$7:S3567,"該当２"))</f>
        <v/>
      </c>
      <c r="V3567" s="56" t="str">
        <f t="shared" si="613"/>
        <v/>
      </c>
      <c r="W3567" s="81" t="str">
        <f t="shared" si="614"/>
        <v/>
      </c>
      <c r="X3567" s="53" t="str">
        <f>IF(V3567="","",COUNTIF($V$7:V3567,"該当３"))</f>
        <v/>
      </c>
    </row>
    <row r="3568" spans="1:24">
      <c r="A3568" s="4">
        <v>2030905010</v>
      </c>
      <c r="B3568" s="237">
        <v>20</v>
      </c>
      <c r="C3568" s="238">
        <v>309</v>
      </c>
      <c r="D3568" s="239">
        <v>5</v>
      </c>
      <c r="E3568" s="238">
        <v>10</v>
      </c>
      <c r="F3568" s="7" t="s">
        <v>511</v>
      </c>
      <c r="G3568" s="7" t="s">
        <v>3231</v>
      </c>
      <c r="H3568" s="7" t="s">
        <v>3262</v>
      </c>
      <c r="I3568" s="7" t="s">
        <v>2018</v>
      </c>
      <c r="K3568" s="52" t="str">
        <f t="shared" si="615"/>
        <v/>
      </c>
      <c r="L3568" s="81" t="str">
        <f t="shared" si="616"/>
        <v/>
      </c>
      <c r="M3568" s="53" t="str">
        <f>IF(K3568="","",COUNTIF($K$7:K3568,"ﾘｽﾄ１"))</f>
        <v/>
      </c>
      <c r="N3568" s="53" t="str">
        <f t="shared" si="617"/>
        <v/>
      </c>
      <c r="O3568" s="54" t="str">
        <f t="shared" si="618"/>
        <v/>
      </c>
      <c r="P3568" s="53" t="str">
        <f t="shared" si="609"/>
        <v/>
      </c>
      <c r="Q3568" s="52" t="str">
        <f t="shared" si="610"/>
        <v/>
      </c>
      <c r="R3568" s="55" t="str">
        <f t="shared" si="611"/>
        <v/>
      </c>
      <c r="S3568" s="52" t="str">
        <f t="shared" si="619"/>
        <v/>
      </c>
      <c r="T3568" s="81" t="str">
        <f t="shared" si="612"/>
        <v/>
      </c>
      <c r="U3568" s="53" t="str">
        <f>IF(S3568="","",COUNTIF($S$7:S3568,"該当２"))</f>
        <v/>
      </c>
      <c r="V3568" s="56" t="str">
        <f t="shared" si="613"/>
        <v/>
      </c>
      <c r="W3568" s="81" t="str">
        <f t="shared" si="614"/>
        <v/>
      </c>
      <c r="X3568" s="53" t="str">
        <f>IF(V3568="","",COUNTIF($V$7:V3568,"該当３"))</f>
        <v/>
      </c>
    </row>
    <row r="3569" spans="1:24">
      <c r="A3569" s="4">
        <v>2030905011</v>
      </c>
      <c r="B3569" s="237">
        <v>20</v>
      </c>
      <c r="C3569" s="238">
        <v>309</v>
      </c>
      <c r="D3569" s="239">
        <v>5</v>
      </c>
      <c r="E3569" s="238">
        <v>11</v>
      </c>
      <c r="F3569" s="7" t="s">
        <v>511</v>
      </c>
      <c r="G3569" s="7" t="s">
        <v>3231</v>
      </c>
      <c r="H3569" s="7" t="s">
        <v>3262</v>
      </c>
      <c r="I3569" s="7" t="s">
        <v>3005</v>
      </c>
      <c r="K3569" s="52" t="str">
        <f t="shared" si="615"/>
        <v/>
      </c>
      <c r="L3569" s="81" t="str">
        <f t="shared" si="616"/>
        <v/>
      </c>
      <c r="M3569" s="53" t="str">
        <f>IF(K3569="","",COUNTIF($K$7:K3569,"ﾘｽﾄ１"))</f>
        <v/>
      </c>
      <c r="N3569" s="53" t="str">
        <f t="shared" si="617"/>
        <v/>
      </c>
      <c r="O3569" s="54" t="str">
        <f t="shared" si="618"/>
        <v/>
      </c>
      <c r="P3569" s="53" t="str">
        <f t="shared" si="609"/>
        <v/>
      </c>
      <c r="Q3569" s="52" t="str">
        <f t="shared" si="610"/>
        <v/>
      </c>
      <c r="R3569" s="55" t="str">
        <f t="shared" si="611"/>
        <v/>
      </c>
      <c r="S3569" s="52" t="str">
        <f t="shared" si="619"/>
        <v/>
      </c>
      <c r="T3569" s="81" t="str">
        <f t="shared" si="612"/>
        <v/>
      </c>
      <c r="U3569" s="53" t="str">
        <f>IF(S3569="","",COUNTIF($S$7:S3569,"該当２"))</f>
        <v/>
      </c>
      <c r="V3569" s="56" t="str">
        <f t="shared" si="613"/>
        <v/>
      </c>
      <c r="W3569" s="81" t="str">
        <f t="shared" si="614"/>
        <v/>
      </c>
      <c r="X3569" s="53" t="str">
        <f>IF(V3569="","",COUNTIF($V$7:V3569,"該当３"))</f>
        <v/>
      </c>
    </row>
    <row r="3570" spans="1:24">
      <c r="A3570" s="4">
        <v>2030906000</v>
      </c>
      <c r="B3570" s="237">
        <v>20</v>
      </c>
      <c r="C3570" s="238">
        <v>309</v>
      </c>
      <c r="D3570" s="239">
        <v>6</v>
      </c>
      <c r="E3570" s="238">
        <v>0</v>
      </c>
      <c r="F3570" s="7" t="s">
        <v>511</v>
      </c>
      <c r="G3570" s="7" t="s">
        <v>3231</v>
      </c>
      <c r="H3570" s="7" t="s">
        <v>3270</v>
      </c>
      <c r="K3570" s="52" t="str">
        <f t="shared" si="615"/>
        <v/>
      </c>
      <c r="L3570" s="81" t="str">
        <f t="shared" si="616"/>
        <v/>
      </c>
      <c r="M3570" s="53" t="str">
        <f>IF(K3570="","",COUNTIF($K$7:K3570,"ﾘｽﾄ１"))</f>
        <v/>
      </c>
      <c r="N3570" s="53" t="str">
        <f t="shared" si="617"/>
        <v/>
      </c>
      <c r="O3570" s="54" t="str">
        <f t="shared" si="618"/>
        <v/>
      </c>
      <c r="P3570" s="53" t="str">
        <f t="shared" si="609"/>
        <v/>
      </c>
      <c r="Q3570" s="52" t="str">
        <f t="shared" si="610"/>
        <v/>
      </c>
      <c r="R3570" s="55" t="str">
        <f t="shared" si="611"/>
        <v/>
      </c>
      <c r="S3570" s="52" t="str">
        <f t="shared" si="619"/>
        <v/>
      </c>
      <c r="T3570" s="81" t="str">
        <f t="shared" si="612"/>
        <v/>
      </c>
      <c r="U3570" s="53" t="str">
        <f>IF(S3570="","",COUNTIF($S$7:S3570,"該当２"))</f>
        <v/>
      </c>
      <c r="V3570" s="56" t="str">
        <f t="shared" si="613"/>
        <v/>
      </c>
      <c r="W3570" s="81" t="str">
        <f t="shared" si="614"/>
        <v/>
      </c>
      <c r="X3570" s="53" t="str">
        <f>IF(V3570="","",COUNTIF($V$7:V3570,"該当３"))</f>
        <v/>
      </c>
    </row>
    <row r="3571" spans="1:24">
      <c r="A3571" s="4">
        <v>2030906001</v>
      </c>
      <c r="B3571" s="237">
        <v>20</v>
      </c>
      <c r="C3571" s="238">
        <v>309</v>
      </c>
      <c r="D3571" s="239">
        <v>6</v>
      </c>
      <c r="E3571" s="238">
        <v>1</v>
      </c>
      <c r="F3571" s="7" t="s">
        <v>511</v>
      </c>
      <c r="G3571" s="7" t="s">
        <v>3231</v>
      </c>
      <c r="H3571" s="7" t="s">
        <v>3270</v>
      </c>
      <c r="I3571" s="7" t="s">
        <v>3271</v>
      </c>
      <c r="K3571" s="52" t="str">
        <f t="shared" si="615"/>
        <v/>
      </c>
      <c r="L3571" s="81" t="str">
        <f t="shared" si="616"/>
        <v/>
      </c>
      <c r="M3571" s="53" t="str">
        <f>IF(K3571="","",COUNTIF($K$7:K3571,"ﾘｽﾄ１"))</f>
        <v/>
      </c>
      <c r="N3571" s="53" t="str">
        <f t="shared" si="617"/>
        <v/>
      </c>
      <c r="O3571" s="54" t="str">
        <f t="shared" si="618"/>
        <v/>
      </c>
      <c r="P3571" s="53" t="str">
        <f t="shared" si="609"/>
        <v/>
      </c>
      <c r="Q3571" s="52" t="str">
        <f t="shared" si="610"/>
        <v/>
      </c>
      <c r="R3571" s="55" t="str">
        <f t="shared" si="611"/>
        <v/>
      </c>
      <c r="S3571" s="52" t="str">
        <f t="shared" si="619"/>
        <v/>
      </c>
      <c r="T3571" s="81" t="str">
        <f t="shared" si="612"/>
        <v/>
      </c>
      <c r="U3571" s="53" t="str">
        <f>IF(S3571="","",COUNTIF($S$7:S3571,"該当２"))</f>
        <v/>
      </c>
      <c r="V3571" s="56" t="str">
        <f t="shared" si="613"/>
        <v/>
      </c>
      <c r="W3571" s="81" t="str">
        <f t="shared" si="614"/>
        <v/>
      </c>
      <c r="X3571" s="53" t="str">
        <f>IF(V3571="","",COUNTIF($V$7:V3571,"該当３"))</f>
        <v/>
      </c>
    </row>
    <row r="3572" spans="1:24">
      <c r="A3572" s="4">
        <v>2030906002</v>
      </c>
      <c r="B3572" s="237">
        <v>20</v>
      </c>
      <c r="C3572" s="238">
        <v>309</v>
      </c>
      <c r="D3572" s="239">
        <v>6</v>
      </c>
      <c r="E3572" s="238">
        <v>2</v>
      </c>
      <c r="F3572" s="7" t="s">
        <v>511</v>
      </c>
      <c r="G3572" s="7" t="s">
        <v>3231</v>
      </c>
      <c r="H3572" s="7" t="s">
        <v>3270</v>
      </c>
      <c r="I3572" s="7" t="s">
        <v>3272</v>
      </c>
      <c r="K3572" s="52" t="str">
        <f t="shared" si="615"/>
        <v/>
      </c>
      <c r="L3572" s="81" t="str">
        <f t="shared" si="616"/>
        <v/>
      </c>
      <c r="M3572" s="53" t="str">
        <f>IF(K3572="","",COUNTIF($K$7:K3572,"ﾘｽﾄ１"))</f>
        <v/>
      </c>
      <c r="N3572" s="53" t="str">
        <f t="shared" si="617"/>
        <v/>
      </c>
      <c r="O3572" s="54" t="str">
        <f t="shared" si="618"/>
        <v/>
      </c>
      <c r="P3572" s="53" t="str">
        <f t="shared" si="609"/>
        <v/>
      </c>
      <c r="Q3572" s="52" t="str">
        <f t="shared" si="610"/>
        <v/>
      </c>
      <c r="R3572" s="55" t="str">
        <f t="shared" si="611"/>
        <v/>
      </c>
      <c r="S3572" s="52" t="str">
        <f t="shared" si="619"/>
        <v/>
      </c>
      <c r="T3572" s="81" t="str">
        <f t="shared" si="612"/>
        <v/>
      </c>
      <c r="U3572" s="53" t="str">
        <f>IF(S3572="","",COUNTIF($S$7:S3572,"該当２"))</f>
        <v/>
      </c>
      <c r="V3572" s="56" t="str">
        <f t="shared" si="613"/>
        <v/>
      </c>
      <c r="W3572" s="81" t="str">
        <f t="shared" si="614"/>
        <v/>
      </c>
      <c r="X3572" s="53" t="str">
        <f>IF(V3572="","",COUNTIF($V$7:V3572,"該当３"))</f>
        <v/>
      </c>
    </row>
    <row r="3573" spans="1:24">
      <c r="A3573" s="4">
        <v>2030906003</v>
      </c>
      <c r="B3573" s="237">
        <v>20</v>
      </c>
      <c r="C3573" s="238">
        <v>309</v>
      </c>
      <c r="D3573" s="239">
        <v>6</v>
      </c>
      <c r="E3573" s="238">
        <v>3</v>
      </c>
      <c r="F3573" s="7" t="s">
        <v>511</v>
      </c>
      <c r="G3573" s="7" t="s">
        <v>3231</v>
      </c>
      <c r="H3573" s="7" t="s">
        <v>3270</v>
      </c>
      <c r="I3573" s="7" t="s">
        <v>3273</v>
      </c>
      <c r="K3573" s="52" t="str">
        <f t="shared" si="615"/>
        <v/>
      </c>
      <c r="L3573" s="81" t="str">
        <f t="shared" si="616"/>
        <v/>
      </c>
      <c r="M3573" s="53" t="str">
        <f>IF(K3573="","",COUNTIF($K$7:K3573,"ﾘｽﾄ１"))</f>
        <v/>
      </c>
      <c r="N3573" s="53" t="str">
        <f t="shared" si="617"/>
        <v/>
      </c>
      <c r="O3573" s="54" t="str">
        <f t="shared" si="618"/>
        <v/>
      </c>
      <c r="P3573" s="53" t="str">
        <f t="shared" si="609"/>
        <v/>
      </c>
      <c r="Q3573" s="52" t="str">
        <f t="shared" si="610"/>
        <v/>
      </c>
      <c r="R3573" s="55" t="str">
        <f t="shared" si="611"/>
        <v/>
      </c>
      <c r="S3573" s="52" t="str">
        <f t="shared" si="619"/>
        <v/>
      </c>
      <c r="T3573" s="81" t="str">
        <f t="shared" si="612"/>
        <v/>
      </c>
      <c r="U3573" s="53" t="str">
        <f>IF(S3573="","",COUNTIF($S$7:S3573,"該当２"))</f>
        <v/>
      </c>
      <c r="V3573" s="56" t="str">
        <f t="shared" si="613"/>
        <v/>
      </c>
      <c r="W3573" s="81" t="str">
        <f t="shared" si="614"/>
        <v/>
      </c>
      <c r="X3573" s="53" t="str">
        <f>IF(V3573="","",COUNTIF($V$7:V3573,"該当３"))</f>
        <v/>
      </c>
    </row>
    <row r="3574" spans="1:24">
      <c r="A3574" s="4">
        <v>2030906004</v>
      </c>
      <c r="B3574" s="237">
        <v>20</v>
      </c>
      <c r="C3574" s="238">
        <v>309</v>
      </c>
      <c r="D3574" s="239">
        <v>6</v>
      </c>
      <c r="E3574" s="238">
        <v>4</v>
      </c>
      <c r="F3574" s="7" t="s">
        <v>511</v>
      </c>
      <c r="G3574" s="7" t="s">
        <v>3231</v>
      </c>
      <c r="H3574" s="7" t="s">
        <v>3270</v>
      </c>
      <c r="I3574" s="7" t="s">
        <v>3274</v>
      </c>
      <c r="K3574" s="52" t="str">
        <f t="shared" si="615"/>
        <v/>
      </c>
      <c r="L3574" s="81" t="str">
        <f t="shared" si="616"/>
        <v/>
      </c>
      <c r="M3574" s="53" t="str">
        <f>IF(K3574="","",COUNTIF($K$7:K3574,"ﾘｽﾄ１"))</f>
        <v/>
      </c>
      <c r="N3574" s="53" t="str">
        <f t="shared" si="617"/>
        <v/>
      </c>
      <c r="O3574" s="54" t="str">
        <f t="shared" si="618"/>
        <v/>
      </c>
      <c r="P3574" s="53" t="str">
        <f t="shared" si="609"/>
        <v/>
      </c>
      <c r="Q3574" s="52" t="str">
        <f t="shared" si="610"/>
        <v/>
      </c>
      <c r="R3574" s="55" t="str">
        <f t="shared" si="611"/>
        <v/>
      </c>
      <c r="S3574" s="52" t="str">
        <f t="shared" si="619"/>
        <v/>
      </c>
      <c r="T3574" s="81" t="str">
        <f t="shared" si="612"/>
        <v/>
      </c>
      <c r="U3574" s="53" t="str">
        <f>IF(S3574="","",COUNTIF($S$7:S3574,"該当２"))</f>
        <v/>
      </c>
      <c r="V3574" s="56" t="str">
        <f t="shared" si="613"/>
        <v/>
      </c>
      <c r="W3574" s="81" t="str">
        <f t="shared" si="614"/>
        <v/>
      </c>
      <c r="X3574" s="53" t="str">
        <f>IF(V3574="","",COUNTIF($V$7:V3574,"該当３"))</f>
        <v/>
      </c>
    </row>
    <row r="3575" spans="1:24">
      <c r="A3575" s="4">
        <v>2030906005</v>
      </c>
      <c r="B3575" s="237">
        <v>20</v>
      </c>
      <c r="C3575" s="238">
        <v>309</v>
      </c>
      <c r="D3575" s="239">
        <v>6</v>
      </c>
      <c r="E3575" s="238">
        <v>5</v>
      </c>
      <c r="F3575" s="7" t="s">
        <v>511</v>
      </c>
      <c r="G3575" s="7" t="s">
        <v>3231</v>
      </c>
      <c r="H3575" s="7" t="s">
        <v>3270</v>
      </c>
      <c r="I3575" s="7" t="s">
        <v>3275</v>
      </c>
      <c r="K3575" s="52" t="str">
        <f t="shared" si="615"/>
        <v/>
      </c>
      <c r="L3575" s="81" t="str">
        <f t="shared" si="616"/>
        <v/>
      </c>
      <c r="M3575" s="53" t="str">
        <f>IF(K3575="","",COUNTIF($K$7:K3575,"ﾘｽﾄ１"))</f>
        <v/>
      </c>
      <c r="N3575" s="53" t="str">
        <f t="shared" si="617"/>
        <v/>
      </c>
      <c r="O3575" s="54" t="str">
        <f t="shared" si="618"/>
        <v/>
      </c>
      <c r="P3575" s="53" t="str">
        <f t="shared" si="609"/>
        <v/>
      </c>
      <c r="Q3575" s="52" t="str">
        <f t="shared" si="610"/>
        <v/>
      </c>
      <c r="R3575" s="55" t="str">
        <f t="shared" si="611"/>
        <v/>
      </c>
      <c r="S3575" s="52" t="str">
        <f t="shared" si="619"/>
        <v/>
      </c>
      <c r="T3575" s="81" t="str">
        <f t="shared" si="612"/>
        <v/>
      </c>
      <c r="U3575" s="53" t="str">
        <f>IF(S3575="","",COUNTIF($S$7:S3575,"該当２"))</f>
        <v/>
      </c>
      <c r="V3575" s="56" t="str">
        <f t="shared" si="613"/>
        <v/>
      </c>
      <c r="W3575" s="81" t="str">
        <f t="shared" si="614"/>
        <v/>
      </c>
      <c r="X3575" s="53" t="str">
        <f>IF(V3575="","",COUNTIF($V$7:V3575,"該当３"))</f>
        <v/>
      </c>
    </row>
    <row r="3576" spans="1:24">
      <c r="A3576" s="4">
        <v>2030906006</v>
      </c>
      <c r="B3576" s="237">
        <v>20</v>
      </c>
      <c r="C3576" s="238">
        <v>309</v>
      </c>
      <c r="D3576" s="239">
        <v>6</v>
      </c>
      <c r="E3576" s="238">
        <v>6</v>
      </c>
      <c r="F3576" s="7" t="s">
        <v>511</v>
      </c>
      <c r="G3576" s="7" t="s">
        <v>3231</v>
      </c>
      <c r="H3576" s="7" t="s">
        <v>3270</v>
      </c>
      <c r="I3576" s="7" t="s">
        <v>276</v>
      </c>
      <c r="K3576" s="52" t="str">
        <f t="shared" si="615"/>
        <v/>
      </c>
      <c r="L3576" s="81" t="str">
        <f t="shared" si="616"/>
        <v/>
      </c>
      <c r="M3576" s="53" t="str">
        <f>IF(K3576="","",COUNTIF($K$7:K3576,"ﾘｽﾄ１"))</f>
        <v/>
      </c>
      <c r="N3576" s="53" t="str">
        <f t="shared" si="617"/>
        <v/>
      </c>
      <c r="O3576" s="54" t="str">
        <f t="shared" si="618"/>
        <v/>
      </c>
      <c r="P3576" s="53" t="str">
        <f t="shared" si="609"/>
        <v/>
      </c>
      <c r="Q3576" s="52" t="str">
        <f t="shared" si="610"/>
        <v/>
      </c>
      <c r="R3576" s="55" t="str">
        <f t="shared" si="611"/>
        <v/>
      </c>
      <c r="S3576" s="52" t="str">
        <f t="shared" si="619"/>
        <v/>
      </c>
      <c r="T3576" s="81" t="str">
        <f t="shared" si="612"/>
        <v/>
      </c>
      <c r="U3576" s="53" t="str">
        <f>IF(S3576="","",COUNTIF($S$7:S3576,"該当２"))</f>
        <v/>
      </c>
      <c r="V3576" s="56" t="str">
        <f t="shared" si="613"/>
        <v/>
      </c>
      <c r="W3576" s="81" t="str">
        <f t="shared" si="614"/>
        <v/>
      </c>
      <c r="X3576" s="53" t="str">
        <f>IF(V3576="","",COUNTIF($V$7:V3576,"該当３"))</f>
        <v/>
      </c>
    </row>
    <row r="3577" spans="1:24">
      <c r="A3577" s="4">
        <v>2030907000</v>
      </c>
      <c r="B3577" s="237">
        <v>20</v>
      </c>
      <c r="C3577" s="238">
        <v>309</v>
      </c>
      <c r="D3577" s="239">
        <v>7</v>
      </c>
      <c r="E3577" s="238">
        <v>0</v>
      </c>
      <c r="F3577" s="7" t="s">
        <v>511</v>
      </c>
      <c r="G3577" s="7" t="s">
        <v>3231</v>
      </c>
      <c r="H3577" s="7" t="s">
        <v>3276</v>
      </c>
      <c r="K3577" s="52" t="str">
        <f t="shared" si="615"/>
        <v/>
      </c>
      <c r="L3577" s="81" t="str">
        <f t="shared" si="616"/>
        <v/>
      </c>
      <c r="M3577" s="53" t="str">
        <f>IF(K3577="","",COUNTIF($K$7:K3577,"ﾘｽﾄ１"))</f>
        <v/>
      </c>
      <c r="N3577" s="53" t="str">
        <f t="shared" si="617"/>
        <v/>
      </c>
      <c r="O3577" s="54" t="str">
        <f t="shared" si="618"/>
        <v/>
      </c>
      <c r="P3577" s="53" t="str">
        <f t="shared" si="609"/>
        <v/>
      </c>
      <c r="Q3577" s="52" t="str">
        <f t="shared" si="610"/>
        <v/>
      </c>
      <c r="R3577" s="55" t="str">
        <f t="shared" si="611"/>
        <v/>
      </c>
      <c r="S3577" s="52" t="str">
        <f t="shared" si="619"/>
        <v/>
      </c>
      <c r="T3577" s="81" t="str">
        <f t="shared" si="612"/>
        <v/>
      </c>
      <c r="U3577" s="53" t="str">
        <f>IF(S3577="","",COUNTIF($S$7:S3577,"該当２"))</f>
        <v/>
      </c>
      <c r="V3577" s="56" t="str">
        <f t="shared" si="613"/>
        <v/>
      </c>
      <c r="W3577" s="81" t="str">
        <f t="shared" si="614"/>
        <v/>
      </c>
      <c r="X3577" s="53" t="str">
        <f>IF(V3577="","",COUNTIF($V$7:V3577,"該当３"))</f>
        <v/>
      </c>
    </row>
    <row r="3578" spans="1:24">
      <c r="A3578" s="4">
        <v>2030907001</v>
      </c>
      <c r="B3578" s="237">
        <v>20</v>
      </c>
      <c r="C3578" s="238">
        <v>309</v>
      </c>
      <c r="D3578" s="239">
        <v>7</v>
      </c>
      <c r="E3578" s="238">
        <v>1</v>
      </c>
      <c r="F3578" s="7" t="s">
        <v>511</v>
      </c>
      <c r="G3578" s="7" t="s">
        <v>3231</v>
      </c>
      <c r="H3578" s="7" t="s">
        <v>3276</v>
      </c>
      <c r="I3578" s="7" t="s">
        <v>2210</v>
      </c>
      <c r="K3578" s="52" t="str">
        <f t="shared" si="615"/>
        <v/>
      </c>
      <c r="L3578" s="81" t="str">
        <f t="shared" si="616"/>
        <v/>
      </c>
      <c r="M3578" s="53" t="str">
        <f>IF(K3578="","",COUNTIF($K$7:K3578,"ﾘｽﾄ１"))</f>
        <v/>
      </c>
      <c r="N3578" s="53" t="str">
        <f t="shared" si="617"/>
        <v/>
      </c>
      <c r="O3578" s="54" t="str">
        <f t="shared" si="618"/>
        <v/>
      </c>
      <c r="P3578" s="53" t="str">
        <f t="shared" si="609"/>
        <v/>
      </c>
      <c r="Q3578" s="52" t="str">
        <f t="shared" si="610"/>
        <v/>
      </c>
      <c r="R3578" s="55" t="str">
        <f t="shared" si="611"/>
        <v/>
      </c>
      <c r="S3578" s="52" t="str">
        <f t="shared" si="619"/>
        <v/>
      </c>
      <c r="T3578" s="81" t="str">
        <f t="shared" si="612"/>
        <v/>
      </c>
      <c r="U3578" s="53" t="str">
        <f>IF(S3578="","",COUNTIF($S$7:S3578,"該当２"))</f>
        <v/>
      </c>
      <c r="V3578" s="56" t="str">
        <f t="shared" si="613"/>
        <v/>
      </c>
      <c r="W3578" s="81" t="str">
        <f t="shared" si="614"/>
        <v/>
      </c>
      <c r="X3578" s="53" t="str">
        <f>IF(V3578="","",COUNTIF($V$7:V3578,"該当３"))</f>
        <v/>
      </c>
    </row>
    <row r="3579" spans="1:24">
      <c r="A3579" s="4">
        <v>2030907002</v>
      </c>
      <c r="B3579" s="237">
        <v>20</v>
      </c>
      <c r="C3579" s="238">
        <v>309</v>
      </c>
      <c r="D3579" s="239">
        <v>7</v>
      </c>
      <c r="E3579" s="238">
        <v>2</v>
      </c>
      <c r="F3579" s="7" t="s">
        <v>511</v>
      </c>
      <c r="G3579" s="7" t="s">
        <v>3231</v>
      </c>
      <c r="H3579" s="7" t="s">
        <v>3276</v>
      </c>
      <c r="I3579" s="7" t="s">
        <v>690</v>
      </c>
      <c r="K3579" s="52" t="str">
        <f t="shared" si="615"/>
        <v/>
      </c>
      <c r="L3579" s="81" t="str">
        <f t="shared" si="616"/>
        <v/>
      </c>
      <c r="M3579" s="53" t="str">
        <f>IF(K3579="","",COUNTIF($K$7:K3579,"ﾘｽﾄ１"))</f>
        <v/>
      </c>
      <c r="N3579" s="53" t="str">
        <f t="shared" si="617"/>
        <v/>
      </c>
      <c r="O3579" s="54" t="str">
        <f t="shared" si="618"/>
        <v/>
      </c>
      <c r="P3579" s="53" t="str">
        <f t="shared" si="609"/>
        <v/>
      </c>
      <c r="Q3579" s="52" t="str">
        <f t="shared" si="610"/>
        <v/>
      </c>
      <c r="R3579" s="55" t="str">
        <f t="shared" si="611"/>
        <v/>
      </c>
      <c r="S3579" s="52" t="str">
        <f t="shared" si="619"/>
        <v/>
      </c>
      <c r="T3579" s="81" t="str">
        <f t="shared" si="612"/>
        <v/>
      </c>
      <c r="U3579" s="53" t="str">
        <f>IF(S3579="","",COUNTIF($S$7:S3579,"該当２"))</f>
        <v/>
      </c>
      <c r="V3579" s="56" t="str">
        <f t="shared" si="613"/>
        <v/>
      </c>
      <c r="W3579" s="81" t="str">
        <f t="shared" si="614"/>
        <v/>
      </c>
      <c r="X3579" s="53" t="str">
        <f>IF(V3579="","",COUNTIF($V$7:V3579,"該当３"))</f>
        <v/>
      </c>
    </row>
    <row r="3580" spans="1:24">
      <c r="A3580" s="4">
        <v>2030907003</v>
      </c>
      <c r="B3580" s="237">
        <v>20</v>
      </c>
      <c r="C3580" s="238">
        <v>309</v>
      </c>
      <c r="D3580" s="239">
        <v>7</v>
      </c>
      <c r="E3580" s="238">
        <v>3</v>
      </c>
      <c r="F3580" s="7" t="s">
        <v>511</v>
      </c>
      <c r="G3580" s="7" t="s">
        <v>3231</v>
      </c>
      <c r="H3580" s="7" t="s">
        <v>3276</v>
      </c>
      <c r="I3580" s="7" t="s">
        <v>3277</v>
      </c>
      <c r="K3580" s="52" t="str">
        <f t="shared" si="615"/>
        <v/>
      </c>
      <c r="L3580" s="81" t="str">
        <f t="shared" si="616"/>
        <v/>
      </c>
      <c r="M3580" s="53" t="str">
        <f>IF(K3580="","",COUNTIF($K$7:K3580,"ﾘｽﾄ１"))</f>
        <v/>
      </c>
      <c r="N3580" s="53" t="str">
        <f t="shared" si="617"/>
        <v/>
      </c>
      <c r="O3580" s="54" t="str">
        <f t="shared" si="618"/>
        <v/>
      </c>
      <c r="P3580" s="53" t="str">
        <f t="shared" si="609"/>
        <v/>
      </c>
      <c r="Q3580" s="52" t="str">
        <f t="shared" si="610"/>
        <v/>
      </c>
      <c r="R3580" s="55" t="str">
        <f t="shared" si="611"/>
        <v/>
      </c>
      <c r="S3580" s="52" t="str">
        <f t="shared" si="619"/>
        <v/>
      </c>
      <c r="T3580" s="81" t="str">
        <f t="shared" si="612"/>
        <v/>
      </c>
      <c r="U3580" s="53" t="str">
        <f>IF(S3580="","",COUNTIF($S$7:S3580,"該当２"))</f>
        <v/>
      </c>
      <c r="V3580" s="56" t="str">
        <f t="shared" si="613"/>
        <v/>
      </c>
      <c r="W3580" s="81" t="str">
        <f t="shared" si="614"/>
        <v/>
      </c>
      <c r="X3580" s="53" t="str">
        <f>IF(V3580="","",COUNTIF($V$7:V3580,"該当３"))</f>
        <v/>
      </c>
    </row>
    <row r="3581" spans="1:24">
      <c r="A3581" s="4">
        <v>2032100000</v>
      </c>
      <c r="B3581" s="237">
        <v>20</v>
      </c>
      <c r="C3581" s="238">
        <v>321</v>
      </c>
      <c r="D3581" s="239">
        <v>0</v>
      </c>
      <c r="E3581" s="238">
        <v>0</v>
      </c>
      <c r="F3581" s="7" t="s">
        <v>511</v>
      </c>
      <c r="G3581" s="7" t="s">
        <v>3278</v>
      </c>
      <c r="K3581" s="52" t="str">
        <f t="shared" si="615"/>
        <v>ﾘｽﾄ１</v>
      </c>
      <c r="L3581" s="81" t="str">
        <f t="shared" si="616"/>
        <v>軽井沢町</v>
      </c>
      <c r="M3581" s="53">
        <f>IF(K3581="","",COUNTIF($K$7:K3581,"ﾘｽﾄ１"))</f>
        <v>26</v>
      </c>
      <c r="N3581" s="53" t="str">
        <f t="shared" si="617"/>
        <v/>
      </c>
      <c r="O3581" s="54" t="str">
        <f t="shared" si="618"/>
        <v/>
      </c>
      <c r="P3581" s="53" t="str">
        <f t="shared" si="609"/>
        <v/>
      </c>
      <c r="Q3581" s="52" t="str">
        <f t="shared" si="610"/>
        <v/>
      </c>
      <c r="R3581" s="55" t="str">
        <f t="shared" si="611"/>
        <v/>
      </c>
      <c r="S3581" s="52" t="str">
        <f t="shared" si="619"/>
        <v/>
      </c>
      <c r="T3581" s="81" t="str">
        <f t="shared" si="612"/>
        <v/>
      </c>
      <c r="U3581" s="53" t="str">
        <f>IF(S3581="","",COUNTIF($S$7:S3581,"該当２"))</f>
        <v/>
      </c>
      <c r="V3581" s="56" t="str">
        <f t="shared" si="613"/>
        <v/>
      </c>
      <c r="W3581" s="81" t="str">
        <f t="shared" si="614"/>
        <v/>
      </c>
      <c r="X3581" s="53" t="str">
        <f>IF(V3581="","",COUNTIF($V$7:V3581,"該当３"))</f>
        <v/>
      </c>
    </row>
    <row r="3582" spans="1:24">
      <c r="A3582" s="4">
        <v>2032101000</v>
      </c>
      <c r="B3582" s="237">
        <v>20</v>
      </c>
      <c r="C3582" s="238">
        <v>321</v>
      </c>
      <c r="D3582" s="239">
        <v>1</v>
      </c>
      <c r="E3582" s="238">
        <v>0</v>
      </c>
      <c r="F3582" s="7" t="s">
        <v>511</v>
      </c>
      <c r="G3582" s="7" t="s">
        <v>3278</v>
      </c>
      <c r="H3582" s="282" t="s">
        <v>4501</v>
      </c>
      <c r="K3582" s="52" t="str">
        <f t="shared" si="615"/>
        <v/>
      </c>
      <c r="L3582" s="81" t="str">
        <f t="shared" si="616"/>
        <v/>
      </c>
      <c r="M3582" s="53" t="str">
        <f>IF(K3582="","",COUNTIF($K$7:K3582,"ﾘｽﾄ１"))</f>
        <v/>
      </c>
      <c r="N3582" s="53" t="str">
        <f t="shared" si="617"/>
        <v/>
      </c>
      <c r="O3582" s="54" t="str">
        <f t="shared" si="618"/>
        <v/>
      </c>
      <c r="P3582" s="53" t="str">
        <f t="shared" si="609"/>
        <v/>
      </c>
      <c r="Q3582" s="52" t="str">
        <f t="shared" si="610"/>
        <v/>
      </c>
      <c r="R3582" s="55" t="str">
        <f t="shared" si="611"/>
        <v/>
      </c>
      <c r="S3582" s="52" t="str">
        <f t="shared" si="619"/>
        <v/>
      </c>
      <c r="T3582" s="81" t="str">
        <f t="shared" si="612"/>
        <v/>
      </c>
      <c r="U3582" s="53" t="str">
        <f>IF(S3582="","",COUNTIF($S$7:S3582,"該当２"))</f>
        <v/>
      </c>
      <c r="V3582" s="56" t="str">
        <f t="shared" si="613"/>
        <v/>
      </c>
      <c r="W3582" s="81" t="str">
        <f t="shared" si="614"/>
        <v/>
      </c>
      <c r="X3582" s="53" t="str">
        <f>IF(V3582="","",COUNTIF($V$7:V3582,"該当３"))</f>
        <v/>
      </c>
    </row>
    <row r="3583" spans="1:24">
      <c r="A3583" s="4">
        <v>2032101001</v>
      </c>
      <c r="B3583" s="237">
        <v>20</v>
      </c>
      <c r="C3583" s="238">
        <v>321</v>
      </c>
      <c r="D3583" s="239">
        <v>1</v>
      </c>
      <c r="E3583" s="238">
        <v>1</v>
      </c>
      <c r="F3583" s="7" t="s">
        <v>511</v>
      </c>
      <c r="G3583" s="7" t="s">
        <v>3278</v>
      </c>
      <c r="H3583" s="283" t="s">
        <v>4501</v>
      </c>
      <c r="I3583" s="7" t="s">
        <v>3279</v>
      </c>
      <c r="K3583" s="52" t="str">
        <f t="shared" si="615"/>
        <v/>
      </c>
      <c r="L3583" s="81" t="str">
        <f t="shared" si="616"/>
        <v/>
      </c>
      <c r="M3583" s="53" t="str">
        <f>IF(K3583="","",COUNTIF($K$7:K3583,"ﾘｽﾄ１"))</f>
        <v/>
      </c>
      <c r="N3583" s="53" t="str">
        <f t="shared" si="617"/>
        <v/>
      </c>
      <c r="O3583" s="54" t="str">
        <f t="shared" si="618"/>
        <v/>
      </c>
      <c r="P3583" s="53" t="str">
        <f t="shared" si="609"/>
        <v/>
      </c>
      <c r="Q3583" s="52" t="str">
        <f t="shared" si="610"/>
        <v/>
      </c>
      <c r="R3583" s="55" t="str">
        <f t="shared" si="611"/>
        <v/>
      </c>
      <c r="S3583" s="52" t="str">
        <f t="shared" si="619"/>
        <v/>
      </c>
      <c r="T3583" s="81" t="str">
        <f t="shared" si="612"/>
        <v/>
      </c>
      <c r="U3583" s="53" t="str">
        <f>IF(S3583="","",COUNTIF($S$7:S3583,"該当２"))</f>
        <v/>
      </c>
      <c r="V3583" s="56" t="str">
        <f t="shared" si="613"/>
        <v/>
      </c>
      <c r="W3583" s="81" t="str">
        <f t="shared" si="614"/>
        <v/>
      </c>
      <c r="X3583" s="53" t="str">
        <f>IF(V3583="","",COUNTIF($V$7:V3583,"該当３"))</f>
        <v/>
      </c>
    </row>
    <row r="3584" spans="1:24">
      <c r="A3584" s="4">
        <v>2032101002</v>
      </c>
      <c r="B3584" s="237">
        <v>20</v>
      </c>
      <c r="C3584" s="238">
        <v>321</v>
      </c>
      <c r="D3584" s="239">
        <v>1</v>
      </c>
      <c r="E3584" s="238">
        <v>2</v>
      </c>
      <c r="F3584" s="7" t="s">
        <v>511</v>
      </c>
      <c r="G3584" s="7" t="s">
        <v>3278</v>
      </c>
      <c r="H3584" s="283" t="s">
        <v>4501</v>
      </c>
      <c r="I3584" s="7" t="s">
        <v>3280</v>
      </c>
      <c r="K3584" s="52" t="str">
        <f t="shared" si="615"/>
        <v/>
      </c>
      <c r="L3584" s="81" t="str">
        <f t="shared" si="616"/>
        <v/>
      </c>
      <c r="M3584" s="53" t="str">
        <f>IF(K3584="","",COUNTIF($K$7:K3584,"ﾘｽﾄ１"))</f>
        <v/>
      </c>
      <c r="N3584" s="53" t="str">
        <f t="shared" si="617"/>
        <v/>
      </c>
      <c r="O3584" s="54" t="str">
        <f t="shared" si="618"/>
        <v/>
      </c>
      <c r="P3584" s="53" t="str">
        <f t="shared" si="609"/>
        <v/>
      </c>
      <c r="Q3584" s="52" t="str">
        <f t="shared" si="610"/>
        <v/>
      </c>
      <c r="R3584" s="55" t="str">
        <f t="shared" si="611"/>
        <v/>
      </c>
      <c r="S3584" s="52" t="str">
        <f t="shared" si="619"/>
        <v/>
      </c>
      <c r="T3584" s="81" t="str">
        <f t="shared" si="612"/>
        <v/>
      </c>
      <c r="U3584" s="53" t="str">
        <f>IF(S3584="","",COUNTIF($S$7:S3584,"該当２"))</f>
        <v/>
      </c>
      <c r="V3584" s="56" t="str">
        <f t="shared" si="613"/>
        <v/>
      </c>
      <c r="W3584" s="81" t="str">
        <f t="shared" si="614"/>
        <v/>
      </c>
      <c r="X3584" s="53" t="str">
        <f>IF(V3584="","",COUNTIF($V$7:V3584,"該当３"))</f>
        <v/>
      </c>
    </row>
    <row r="3585" spans="1:24">
      <c r="A3585" s="4">
        <v>2032101003</v>
      </c>
      <c r="B3585" s="237">
        <v>20</v>
      </c>
      <c r="C3585" s="238">
        <v>321</v>
      </c>
      <c r="D3585" s="239">
        <v>1</v>
      </c>
      <c r="E3585" s="238">
        <v>3</v>
      </c>
      <c r="F3585" s="7" t="s">
        <v>511</v>
      </c>
      <c r="G3585" s="7" t="s">
        <v>3278</v>
      </c>
      <c r="H3585" s="283" t="s">
        <v>4501</v>
      </c>
      <c r="I3585" s="7" t="s">
        <v>3281</v>
      </c>
      <c r="K3585" s="52" t="str">
        <f t="shared" si="615"/>
        <v/>
      </c>
      <c r="L3585" s="81" t="str">
        <f t="shared" si="616"/>
        <v/>
      </c>
      <c r="M3585" s="53" t="str">
        <f>IF(K3585="","",COUNTIF($K$7:K3585,"ﾘｽﾄ１"))</f>
        <v/>
      </c>
      <c r="N3585" s="53" t="str">
        <f t="shared" si="617"/>
        <v/>
      </c>
      <c r="O3585" s="54" t="str">
        <f t="shared" si="618"/>
        <v/>
      </c>
      <c r="P3585" s="53" t="str">
        <f t="shared" si="609"/>
        <v/>
      </c>
      <c r="Q3585" s="52" t="str">
        <f t="shared" si="610"/>
        <v/>
      </c>
      <c r="R3585" s="55" t="str">
        <f t="shared" si="611"/>
        <v/>
      </c>
      <c r="S3585" s="52" t="str">
        <f t="shared" si="619"/>
        <v/>
      </c>
      <c r="T3585" s="81" t="str">
        <f t="shared" si="612"/>
        <v/>
      </c>
      <c r="U3585" s="53" t="str">
        <f>IF(S3585="","",COUNTIF($S$7:S3585,"該当２"))</f>
        <v/>
      </c>
      <c r="V3585" s="56" t="str">
        <f t="shared" si="613"/>
        <v/>
      </c>
      <c r="W3585" s="81" t="str">
        <f t="shared" si="614"/>
        <v/>
      </c>
      <c r="X3585" s="53" t="str">
        <f>IF(V3585="","",COUNTIF($V$7:V3585,"該当３"))</f>
        <v/>
      </c>
    </row>
    <row r="3586" spans="1:24">
      <c r="A3586" s="4">
        <v>2032101004</v>
      </c>
      <c r="B3586" s="237">
        <v>20</v>
      </c>
      <c r="C3586" s="238">
        <v>321</v>
      </c>
      <c r="D3586" s="239">
        <v>1</v>
      </c>
      <c r="E3586" s="238">
        <v>4</v>
      </c>
      <c r="F3586" s="7" t="s">
        <v>511</v>
      </c>
      <c r="G3586" s="7" t="s">
        <v>3278</v>
      </c>
      <c r="H3586" s="283" t="s">
        <v>4501</v>
      </c>
      <c r="I3586" s="7" t="s">
        <v>3282</v>
      </c>
      <c r="K3586" s="52" t="str">
        <f t="shared" si="615"/>
        <v/>
      </c>
      <c r="L3586" s="81" t="str">
        <f t="shared" si="616"/>
        <v/>
      </c>
      <c r="M3586" s="53" t="str">
        <f>IF(K3586="","",COUNTIF($K$7:K3586,"ﾘｽﾄ１"))</f>
        <v/>
      </c>
      <c r="N3586" s="53" t="str">
        <f t="shared" si="617"/>
        <v/>
      </c>
      <c r="O3586" s="54" t="str">
        <f t="shared" si="618"/>
        <v/>
      </c>
      <c r="P3586" s="53" t="str">
        <f t="shared" si="609"/>
        <v/>
      </c>
      <c r="Q3586" s="52" t="str">
        <f t="shared" si="610"/>
        <v/>
      </c>
      <c r="R3586" s="55" t="str">
        <f t="shared" si="611"/>
        <v/>
      </c>
      <c r="S3586" s="52" t="str">
        <f t="shared" si="619"/>
        <v/>
      </c>
      <c r="T3586" s="81" t="str">
        <f t="shared" si="612"/>
        <v/>
      </c>
      <c r="U3586" s="53" t="str">
        <f>IF(S3586="","",COUNTIF($S$7:S3586,"該当２"))</f>
        <v/>
      </c>
      <c r="V3586" s="56" t="str">
        <f t="shared" si="613"/>
        <v/>
      </c>
      <c r="W3586" s="81" t="str">
        <f t="shared" si="614"/>
        <v/>
      </c>
      <c r="X3586" s="53" t="str">
        <f>IF(V3586="","",COUNTIF($V$7:V3586,"該当３"))</f>
        <v/>
      </c>
    </row>
    <row r="3587" spans="1:24">
      <c r="A3587" s="4">
        <v>2032101005</v>
      </c>
      <c r="B3587" s="237">
        <v>20</v>
      </c>
      <c r="C3587" s="238">
        <v>321</v>
      </c>
      <c r="D3587" s="239">
        <v>1</v>
      </c>
      <c r="E3587" s="238">
        <v>5</v>
      </c>
      <c r="F3587" s="7" t="s">
        <v>511</v>
      </c>
      <c r="G3587" s="7" t="s">
        <v>3278</v>
      </c>
      <c r="H3587" s="283" t="s">
        <v>4501</v>
      </c>
      <c r="I3587" s="7" t="s">
        <v>1590</v>
      </c>
      <c r="K3587" s="52" t="str">
        <f t="shared" si="615"/>
        <v/>
      </c>
      <c r="L3587" s="81" t="str">
        <f t="shared" si="616"/>
        <v/>
      </c>
      <c r="M3587" s="53" t="str">
        <f>IF(K3587="","",COUNTIF($K$7:K3587,"ﾘｽﾄ１"))</f>
        <v/>
      </c>
      <c r="N3587" s="53" t="str">
        <f t="shared" si="617"/>
        <v/>
      </c>
      <c r="O3587" s="54" t="str">
        <f t="shared" si="618"/>
        <v/>
      </c>
      <c r="P3587" s="53" t="str">
        <f t="shared" si="609"/>
        <v/>
      </c>
      <c r="Q3587" s="52" t="str">
        <f t="shared" si="610"/>
        <v/>
      </c>
      <c r="R3587" s="55" t="str">
        <f t="shared" si="611"/>
        <v/>
      </c>
      <c r="S3587" s="52" t="str">
        <f t="shared" si="619"/>
        <v/>
      </c>
      <c r="T3587" s="81" t="str">
        <f t="shared" si="612"/>
        <v/>
      </c>
      <c r="U3587" s="53" t="str">
        <f>IF(S3587="","",COUNTIF($S$7:S3587,"該当２"))</f>
        <v/>
      </c>
      <c r="V3587" s="56" t="str">
        <f t="shared" si="613"/>
        <v/>
      </c>
      <c r="W3587" s="81" t="str">
        <f t="shared" si="614"/>
        <v/>
      </c>
      <c r="X3587" s="53" t="str">
        <f>IF(V3587="","",COUNTIF($V$7:V3587,"該当３"))</f>
        <v/>
      </c>
    </row>
    <row r="3588" spans="1:24">
      <c r="A3588" s="4">
        <v>2032101006</v>
      </c>
      <c r="B3588" s="237">
        <v>20</v>
      </c>
      <c r="C3588" s="238">
        <v>321</v>
      </c>
      <c r="D3588" s="239">
        <v>1</v>
      </c>
      <c r="E3588" s="238">
        <v>6</v>
      </c>
      <c r="F3588" s="7" t="s">
        <v>511</v>
      </c>
      <c r="G3588" s="7" t="s">
        <v>3278</v>
      </c>
      <c r="H3588" s="283" t="s">
        <v>4501</v>
      </c>
      <c r="I3588" s="7" t="s">
        <v>1364</v>
      </c>
      <c r="K3588" s="52" t="str">
        <f t="shared" si="615"/>
        <v/>
      </c>
      <c r="L3588" s="81" t="str">
        <f t="shared" si="616"/>
        <v/>
      </c>
      <c r="M3588" s="53" t="str">
        <f>IF(K3588="","",COUNTIF($K$7:K3588,"ﾘｽﾄ１"))</f>
        <v/>
      </c>
      <c r="N3588" s="53" t="str">
        <f t="shared" si="617"/>
        <v/>
      </c>
      <c r="O3588" s="54" t="str">
        <f t="shared" si="618"/>
        <v/>
      </c>
      <c r="P3588" s="53" t="str">
        <f t="shared" si="609"/>
        <v/>
      </c>
      <c r="Q3588" s="52" t="str">
        <f t="shared" si="610"/>
        <v/>
      </c>
      <c r="R3588" s="55" t="str">
        <f t="shared" si="611"/>
        <v/>
      </c>
      <c r="S3588" s="52" t="str">
        <f t="shared" si="619"/>
        <v/>
      </c>
      <c r="T3588" s="81" t="str">
        <f t="shared" si="612"/>
        <v/>
      </c>
      <c r="U3588" s="53" t="str">
        <f>IF(S3588="","",COUNTIF($S$7:S3588,"該当２"))</f>
        <v/>
      </c>
      <c r="V3588" s="56" t="str">
        <f t="shared" si="613"/>
        <v/>
      </c>
      <c r="W3588" s="81" t="str">
        <f t="shared" si="614"/>
        <v/>
      </c>
      <c r="X3588" s="53" t="str">
        <f>IF(V3588="","",COUNTIF($V$7:V3588,"該当３"))</f>
        <v/>
      </c>
    </row>
    <row r="3589" spans="1:24">
      <c r="A3589" s="4">
        <v>2032101007</v>
      </c>
      <c r="B3589" s="237">
        <v>20</v>
      </c>
      <c r="C3589" s="238">
        <v>321</v>
      </c>
      <c r="D3589" s="239">
        <v>1</v>
      </c>
      <c r="E3589" s="238">
        <v>7</v>
      </c>
      <c r="F3589" s="7" t="s">
        <v>511</v>
      </c>
      <c r="G3589" s="7" t="s">
        <v>3278</v>
      </c>
      <c r="H3589" s="283" t="s">
        <v>4501</v>
      </c>
      <c r="I3589" s="7" t="s">
        <v>3283</v>
      </c>
      <c r="K3589" s="52" t="str">
        <f t="shared" si="615"/>
        <v/>
      </c>
      <c r="L3589" s="81" t="str">
        <f t="shared" si="616"/>
        <v/>
      </c>
      <c r="M3589" s="53" t="str">
        <f>IF(K3589="","",COUNTIF($K$7:K3589,"ﾘｽﾄ１"))</f>
        <v/>
      </c>
      <c r="N3589" s="53" t="str">
        <f t="shared" si="617"/>
        <v/>
      </c>
      <c r="O3589" s="54" t="str">
        <f t="shared" si="618"/>
        <v/>
      </c>
      <c r="P3589" s="53" t="str">
        <f t="shared" si="609"/>
        <v/>
      </c>
      <c r="Q3589" s="52" t="str">
        <f t="shared" si="610"/>
        <v/>
      </c>
      <c r="R3589" s="55" t="str">
        <f t="shared" si="611"/>
        <v/>
      </c>
      <c r="S3589" s="52" t="str">
        <f t="shared" si="619"/>
        <v/>
      </c>
      <c r="T3589" s="81" t="str">
        <f t="shared" si="612"/>
        <v/>
      </c>
      <c r="U3589" s="53" t="str">
        <f>IF(S3589="","",COUNTIF($S$7:S3589,"該当２"))</f>
        <v/>
      </c>
      <c r="V3589" s="56" t="str">
        <f t="shared" si="613"/>
        <v/>
      </c>
      <c r="W3589" s="81" t="str">
        <f t="shared" si="614"/>
        <v/>
      </c>
      <c r="X3589" s="53" t="str">
        <f>IF(V3589="","",COUNTIF($V$7:V3589,"該当３"))</f>
        <v/>
      </c>
    </row>
    <row r="3590" spans="1:24">
      <c r="A3590" s="4">
        <v>2032101008</v>
      </c>
      <c r="B3590" s="237">
        <v>20</v>
      </c>
      <c r="C3590" s="238">
        <v>321</v>
      </c>
      <c r="D3590" s="239">
        <v>1</v>
      </c>
      <c r="E3590" s="238">
        <v>8</v>
      </c>
      <c r="F3590" s="7" t="s">
        <v>511</v>
      </c>
      <c r="G3590" s="7" t="s">
        <v>3278</v>
      </c>
      <c r="H3590" s="283" t="s">
        <v>4501</v>
      </c>
      <c r="I3590" s="7" t="s">
        <v>3112</v>
      </c>
      <c r="K3590" s="52" t="str">
        <f t="shared" si="615"/>
        <v/>
      </c>
      <c r="L3590" s="81" t="str">
        <f t="shared" si="616"/>
        <v/>
      </c>
      <c r="M3590" s="53" t="str">
        <f>IF(K3590="","",COUNTIF($K$7:K3590,"ﾘｽﾄ１"))</f>
        <v/>
      </c>
      <c r="N3590" s="53" t="str">
        <f t="shared" si="617"/>
        <v/>
      </c>
      <c r="O3590" s="54" t="str">
        <f t="shared" si="618"/>
        <v/>
      </c>
      <c r="P3590" s="53" t="str">
        <f t="shared" si="609"/>
        <v/>
      </c>
      <c r="Q3590" s="52" t="str">
        <f t="shared" si="610"/>
        <v/>
      </c>
      <c r="R3590" s="55" t="str">
        <f t="shared" si="611"/>
        <v/>
      </c>
      <c r="S3590" s="52" t="str">
        <f t="shared" si="619"/>
        <v/>
      </c>
      <c r="T3590" s="81" t="str">
        <f t="shared" si="612"/>
        <v/>
      </c>
      <c r="U3590" s="53" t="str">
        <f>IF(S3590="","",COUNTIF($S$7:S3590,"該当２"))</f>
        <v/>
      </c>
      <c r="V3590" s="56" t="str">
        <f t="shared" si="613"/>
        <v/>
      </c>
      <c r="W3590" s="81" t="str">
        <f t="shared" si="614"/>
        <v/>
      </c>
      <c r="X3590" s="53" t="str">
        <f>IF(V3590="","",COUNTIF($V$7:V3590,"該当３"))</f>
        <v/>
      </c>
    </row>
    <row r="3591" spans="1:24">
      <c r="A3591" s="4">
        <v>2032101009</v>
      </c>
      <c r="B3591" s="237">
        <v>20</v>
      </c>
      <c r="C3591" s="238">
        <v>321</v>
      </c>
      <c r="D3591" s="239">
        <v>1</v>
      </c>
      <c r="E3591" s="238">
        <v>9</v>
      </c>
      <c r="F3591" s="7" t="s">
        <v>511</v>
      </c>
      <c r="G3591" s="7" t="s">
        <v>3278</v>
      </c>
      <c r="H3591" s="283" t="s">
        <v>4501</v>
      </c>
      <c r="I3591" s="7" t="s">
        <v>2608</v>
      </c>
      <c r="K3591" s="52" t="str">
        <f t="shared" si="615"/>
        <v/>
      </c>
      <c r="L3591" s="81" t="str">
        <f t="shared" si="616"/>
        <v/>
      </c>
      <c r="M3591" s="53" t="str">
        <f>IF(K3591="","",COUNTIF($K$7:K3591,"ﾘｽﾄ１"))</f>
        <v/>
      </c>
      <c r="N3591" s="53" t="str">
        <f t="shared" si="617"/>
        <v/>
      </c>
      <c r="O3591" s="54" t="str">
        <f t="shared" si="618"/>
        <v/>
      </c>
      <c r="P3591" s="53" t="str">
        <f t="shared" si="609"/>
        <v/>
      </c>
      <c r="Q3591" s="52" t="str">
        <f t="shared" si="610"/>
        <v/>
      </c>
      <c r="R3591" s="55" t="str">
        <f t="shared" si="611"/>
        <v/>
      </c>
      <c r="S3591" s="52" t="str">
        <f t="shared" si="619"/>
        <v/>
      </c>
      <c r="T3591" s="81" t="str">
        <f t="shared" si="612"/>
        <v/>
      </c>
      <c r="U3591" s="53" t="str">
        <f>IF(S3591="","",COUNTIF($S$7:S3591,"該当２"))</f>
        <v/>
      </c>
      <c r="V3591" s="56" t="str">
        <f t="shared" si="613"/>
        <v/>
      </c>
      <c r="W3591" s="81" t="str">
        <f t="shared" si="614"/>
        <v/>
      </c>
      <c r="X3591" s="53" t="str">
        <f>IF(V3591="","",COUNTIF($V$7:V3591,"該当３"))</f>
        <v/>
      </c>
    </row>
    <row r="3592" spans="1:24">
      <c r="A3592" s="4">
        <v>2032101010</v>
      </c>
      <c r="B3592" s="237">
        <v>20</v>
      </c>
      <c r="C3592" s="238">
        <v>321</v>
      </c>
      <c r="D3592" s="239">
        <v>1</v>
      </c>
      <c r="E3592" s="238">
        <v>10</v>
      </c>
      <c r="F3592" s="7" t="s">
        <v>511</v>
      </c>
      <c r="G3592" s="7" t="s">
        <v>3278</v>
      </c>
      <c r="H3592" s="283" t="s">
        <v>4501</v>
      </c>
      <c r="I3592" s="7" t="s">
        <v>3284</v>
      </c>
      <c r="K3592" s="52" t="str">
        <f t="shared" si="615"/>
        <v/>
      </c>
      <c r="L3592" s="81" t="str">
        <f t="shared" si="616"/>
        <v/>
      </c>
      <c r="M3592" s="53" t="str">
        <f>IF(K3592="","",COUNTIF($K$7:K3592,"ﾘｽﾄ１"))</f>
        <v/>
      </c>
      <c r="N3592" s="53" t="str">
        <f t="shared" si="617"/>
        <v/>
      </c>
      <c r="O3592" s="54" t="str">
        <f t="shared" si="618"/>
        <v/>
      </c>
      <c r="P3592" s="53" t="str">
        <f t="shared" si="609"/>
        <v/>
      </c>
      <c r="Q3592" s="52" t="str">
        <f t="shared" si="610"/>
        <v/>
      </c>
      <c r="R3592" s="55" t="str">
        <f t="shared" si="611"/>
        <v/>
      </c>
      <c r="S3592" s="52" t="str">
        <f t="shared" si="619"/>
        <v/>
      </c>
      <c r="T3592" s="81" t="str">
        <f t="shared" si="612"/>
        <v/>
      </c>
      <c r="U3592" s="53" t="str">
        <f>IF(S3592="","",COUNTIF($S$7:S3592,"該当２"))</f>
        <v/>
      </c>
      <c r="V3592" s="56" t="str">
        <f t="shared" si="613"/>
        <v/>
      </c>
      <c r="W3592" s="81" t="str">
        <f t="shared" si="614"/>
        <v/>
      </c>
      <c r="X3592" s="53" t="str">
        <f>IF(V3592="","",COUNTIF($V$7:V3592,"該当３"))</f>
        <v/>
      </c>
    </row>
    <row r="3593" spans="1:24">
      <c r="A3593" s="4">
        <v>2032101011</v>
      </c>
      <c r="B3593" s="237">
        <v>20</v>
      </c>
      <c r="C3593" s="238">
        <v>321</v>
      </c>
      <c r="D3593" s="239">
        <v>1</v>
      </c>
      <c r="E3593" s="238">
        <v>11</v>
      </c>
      <c r="F3593" s="7" t="s">
        <v>511</v>
      </c>
      <c r="G3593" s="7" t="s">
        <v>3278</v>
      </c>
      <c r="H3593" s="283" t="s">
        <v>4501</v>
      </c>
      <c r="I3593" s="7" t="s">
        <v>3285</v>
      </c>
      <c r="K3593" s="52" t="str">
        <f t="shared" si="615"/>
        <v/>
      </c>
      <c r="L3593" s="81" t="str">
        <f t="shared" si="616"/>
        <v/>
      </c>
      <c r="M3593" s="53" t="str">
        <f>IF(K3593="","",COUNTIF($K$7:K3593,"ﾘｽﾄ１"))</f>
        <v/>
      </c>
      <c r="N3593" s="53" t="str">
        <f t="shared" si="617"/>
        <v/>
      </c>
      <c r="O3593" s="54" t="str">
        <f t="shared" si="618"/>
        <v/>
      </c>
      <c r="P3593" s="53" t="str">
        <f t="shared" si="609"/>
        <v/>
      </c>
      <c r="Q3593" s="52" t="str">
        <f t="shared" si="610"/>
        <v/>
      </c>
      <c r="R3593" s="55" t="str">
        <f t="shared" si="611"/>
        <v/>
      </c>
      <c r="S3593" s="52" t="str">
        <f t="shared" si="619"/>
        <v/>
      </c>
      <c r="T3593" s="81" t="str">
        <f t="shared" si="612"/>
        <v/>
      </c>
      <c r="U3593" s="53" t="str">
        <f>IF(S3593="","",COUNTIF($S$7:S3593,"該当２"))</f>
        <v/>
      </c>
      <c r="V3593" s="56" t="str">
        <f t="shared" si="613"/>
        <v/>
      </c>
      <c r="W3593" s="81" t="str">
        <f t="shared" si="614"/>
        <v/>
      </c>
      <c r="X3593" s="53" t="str">
        <f>IF(V3593="","",COUNTIF($V$7:V3593,"該当３"))</f>
        <v/>
      </c>
    </row>
    <row r="3594" spans="1:24">
      <c r="A3594" s="4">
        <v>2032101012</v>
      </c>
      <c r="B3594" s="237">
        <v>20</v>
      </c>
      <c r="C3594" s="238">
        <v>321</v>
      </c>
      <c r="D3594" s="239">
        <v>1</v>
      </c>
      <c r="E3594" s="238">
        <v>12</v>
      </c>
      <c r="F3594" s="7" t="s">
        <v>511</v>
      </c>
      <c r="G3594" s="7" t="s">
        <v>3278</v>
      </c>
      <c r="H3594" s="283" t="s">
        <v>4501</v>
      </c>
      <c r="I3594" s="7" t="s">
        <v>3286</v>
      </c>
      <c r="K3594" s="52" t="str">
        <f t="shared" si="615"/>
        <v/>
      </c>
      <c r="L3594" s="81" t="str">
        <f t="shared" si="616"/>
        <v/>
      </c>
      <c r="M3594" s="53" t="str">
        <f>IF(K3594="","",COUNTIF($K$7:K3594,"ﾘｽﾄ１"))</f>
        <v/>
      </c>
      <c r="N3594" s="53" t="str">
        <f t="shared" si="617"/>
        <v/>
      </c>
      <c r="O3594" s="54" t="str">
        <f t="shared" si="618"/>
        <v/>
      </c>
      <c r="P3594" s="53" t="str">
        <f t="shared" ref="P3594:P3657" si="620">IF(O3594="該当１",G3594,"")</f>
        <v/>
      </c>
      <c r="Q3594" s="52" t="str">
        <f t="shared" ref="Q3594:Q3657" si="621">IF(O3594="該当１","ﾘｽﾄ2","")</f>
        <v/>
      </c>
      <c r="R3594" s="55" t="str">
        <f t="shared" ref="R3594:R3657" si="622">IF(Q3594="ﾘｽﾄ2",H3594,"")</f>
        <v/>
      </c>
      <c r="S3594" s="52" t="str">
        <f t="shared" si="619"/>
        <v/>
      </c>
      <c r="T3594" s="81" t="str">
        <f t="shared" ref="T3594:T3657" si="623">IF(S3594="該当２",H3594,"")</f>
        <v/>
      </c>
      <c r="U3594" s="53" t="str">
        <f>IF(S3594="","",COUNTIF($S$7:S3594,"該当２"))</f>
        <v/>
      </c>
      <c r="V3594" s="56" t="str">
        <f t="shared" ref="V3594:V3657" si="624">IF(AND($S$2=H3594,E3594&gt;0,E3594&lt;998),"該当３","")</f>
        <v/>
      </c>
      <c r="W3594" s="81" t="str">
        <f t="shared" ref="W3594:W3657" si="625">IF(V3594="該当３",I3594,"")</f>
        <v/>
      </c>
      <c r="X3594" s="53" t="str">
        <f>IF(V3594="","",COUNTIF($V$7:V3594,"該当３"))</f>
        <v/>
      </c>
    </row>
    <row r="3595" spans="1:24">
      <c r="A3595" s="4">
        <v>2032101013</v>
      </c>
      <c r="B3595" s="237">
        <v>20</v>
      </c>
      <c r="C3595" s="238">
        <v>321</v>
      </c>
      <c r="D3595" s="239">
        <v>1</v>
      </c>
      <c r="E3595" s="238">
        <v>13</v>
      </c>
      <c r="F3595" s="7" t="s">
        <v>511</v>
      </c>
      <c r="G3595" s="7" t="s">
        <v>3278</v>
      </c>
      <c r="H3595" s="283" t="s">
        <v>4501</v>
      </c>
      <c r="I3595" s="7" t="s">
        <v>3287</v>
      </c>
      <c r="K3595" s="52" t="str">
        <f t="shared" ref="K3595:K3658" si="626">IF(AND($C3595&gt;0,$H3595=""),"ﾘｽﾄ１","")</f>
        <v/>
      </c>
      <c r="L3595" s="81" t="str">
        <f t="shared" ref="L3595:L3658" si="627">IF(K3595="ﾘｽﾄ１",G3595,"")</f>
        <v/>
      </c>
      <c r="M3595" s="53" t="str">
        <f>IF(K3595="","",COUNTIF($K$7:K3595,"ﾘｽﾄ１"))</f>
        <v/>
      </c>
      <c r="N3595" s="53" t="str">
        <f t="shared" ref="N3595:N3658" si="628">IF(AND(D3595=0,E3595&gt;0),"同一区","")</f>
        <v/>
      </c>
      <c r="O3595" s="54" t="str">
        <f t="shared" ref="O3595:O3658" si="629">IF(AND(EXACT($K$2,G3595),H3595&gt;0),"該当１","")</f>
        <v/>
      </c>
      <c r="P3595" s="53" t="str">
        <f t="shared" si="620"/>
        <v/>
      </c>
      <c r="Q3595" s="52" t="str">
        <f t="shared" si="621"/>
        <v/>
      </c>
      <c r="R3595" s="55" t="str">
        <f t="shared" si="622"/>
        <v/>
      </c>
      <c r="S3595" s="52" t="str">
        <f t="shared" ref="S3595:S3658" si="630">IF(AND(Q3595="ﾘｽﾄ2",OR(I3595=0,AND(N3595="同一区",E3595=1))),"該当２","")</f>
        <v/>
      </c>
      <c r="T3595" s="81" t="str">
        <f t="shared" si="623"/>
        <v/>
      </c>
      <c r="U3595" s="53" t="str">
        <f>IF(S3595="","",COUNTIF($S$7:S3595,"該当２"))</f>
        <v/>
      </c>
      <c r="V3595" s="56" t="str">
        <f t="shared" si="624"/>
        <v/>
      </c>
      <c r="W3595" s="81" t="str">
        <f t="shared" si="625"/>
        <v/>
      </c>
      <c r="X3595" s="53" t="str">
        <f>IF(V3595="","",COUNTIF($V$7:V3595,"該当３"))</f>
        <v/>
      </c>
    </row>
    <row r="3596" spans="1:24">
      <c r="A3596" s="4">
        <v>2032101014</v>
      </c>
      <c r="B3596" s="237">
        <v>20</v>
      </c>
      <c r="C3596" s="238">
        <v>321</v>
      </c>
      <c r="D3596" s="239">
        <v>1</v>
      </c>
      <c r="E3596" s="238">
        <v>14</v>
      </c>
      <c r="F3596" s="7" t="s">
        <v>511</v>
      </c>
      <c r="G3596" s="7" t="s">
        <v>3278</v>
      </c>
      <c r="H3596" s="283" t="s">
        <v>4501</v>
      </c>
      <c r="I3596" s="7" t="s">
        <v>3288</v>
      </c>
      <c r="K3596" s="52" t="str">
        <f t="shared" si="626"/>
        <v/>
      </c>
      <c r="L3596" s="81" t="str">
        <f t="shared" si="627"/>
        <v/>
      </c>
      <c r="M3596" s="53" t="str">
        <f>IF(K3596="","",COUNTIF($K$7:K3596,"ﾘｽﾄ１"))</f>
        <v/>
      </c>
      <c r="N3596" s="53" t="str">
        <f t="shared" si="628"/>
        <v/>
      </c>
      <c r="O3596" s="54" t="str">
        <f t="shared" si="629"/>
        <v/>
      </c>
      <c r="P3596" s="53" t="str">
        <f t="shared" si="620"/>
        <v/>
      </c>
      <c r="Q3596" s="52" t="str">
        <f t="shared" si="621"/>
        <v/>
      </c>
      <c r="R3596" s="55" t="str">
        <f t="shared" si="622"/>
        <v/>
      </c>
      <c r="S3596" s="52" t="str">
        <f t="shared" si="630"/>
        <v/>
      </c>
      <c r="T3596" s="81" t="str">
        <f t="shared" si="623"/>
        <v/>
      </c>
      <c r="U3596" s="53" t="str">
        <f>IF(S3596="","",COUNTIF($S$7:S3596,"該当２"))</f>
        <v/>
      </c>
      <c r="V3596" s="56" t="str">
        <f t="shared" si="624"/>
        <v/>
      </c>
      <c r="W3596" s="81" t="str">
        <f t="shared" si="625"/>
        <v/>
      </c>
      <c r="X3596" s="53" t="str">
        <f>IF(V3596="","",COUNTIF($V$7:V3596,"該当３"))</f>
        <v/>
      </c>
    </row>
    <row r="3597" spans="1:24">
      <c r="A3597" s="4">
        <v>2032101015</v>
      </c>
      <c r="B3597" s="237">
        <v>20</v>
      </c>
      <c r="C3597" s="238">
        <v>321</v>
      </c>
      <c r="D3597" s="239">
        <v>1</v>
      </c>
      <c r="E3597" s="238">
        <v>15</v>
      </c>
      <c r="F3597" s="7" t="s">
        <v>511</v>
      </c>
      <c r="G3597" s="7" t="s">
        <v>3278</v>
      </c>
      <c r="H3597" s="283" t="s">
        <v>4501</v>
      </c>
      <c r="I3597" s="7" t="s">
        <v>3289</v>
      </c>
      <c r="K3597" s="52" t="str">
        <f t="shared" si="626"/>
        <v/>
      </c>
      <c r="L3597" s="81" t="str">
        <f t="shared" si="627"/>
        <v/>
      </c>
      <c r="M3597" s="53" t="str">
        <f>IF(K3597="","",COUNTIF($K$7:K3597,"ﾘｽﾄ１"))</f>
        <v/>
      </c>
      <c r="N3597" s="53" t="str">
        <f t="shared" si="628"/>
        <v/>
      </c>
      <c r="O3597" s="54" t="str">
        <f t="shared" si="629"/>
        <v/>
      </c>
      <c r="P3597" s="53" t="str">
        <f t="shared" si="620"/>
        <v/>
      </c>
      <c r="Q3597" s="52" t="str">
        <f t="shared" si="621"/>
        <v/>
      </c>
      <c r="R3597" s="55" t="str">
        <f t="shared" si="622"/>
        <v/>
      </c>
      <c r="S3597" s="52" t="str">
        <f t="shared" si="630"/>
        <v/>
      </c>
      <c r="T3597" s="81" t="str">
        <f t="shared" si="623"/>
        <v/>
      </c>
      <c r="U3597" s="53" t="str">
        <f>IF(S3597="","",COUNTIF($S$7:S3597,"該当２"))</f>
        <v/>
      </c>
      <c r="V3597" s="56" t="str">
        <f t="shared" si="624"/>
        <v/>
      </c>
      <c r="W3597" s="81" t="str">
        <f t="shared" si="625"/>
        <v/>
      </c>
      <c r="X3597" s="53" t="str">
        <f>IF(V3597="","",COUNTIF($V$7:V3597,"該当３"))</f>
        <v/>
      </c>
    </row>
    <row r="3598" spans="1:24">
      <c r="A3598" s="4">
        <v>2032101016</v>
      </c>
      <c r="B3598" s="237">
        <v>20</v>
      </c>
      <c r="C3598" s="238">
        <v>321</v>
      </c>
      <c r="D3598" s="239">
        <v>1</v>
      </c>
      <c r="E3598" s="238">
        <v>16</v>
      </c>
      <c r="F3598" s="7" t="s">
        <v>511</v>
      </c>
      <c r="G3598" s="7" t="s">
        <v>3278</v>
      </c>
      <c r="H3598" s="283" t="s">
        <v>4501</v>
      </c>
      <c r="I3598" s="7" t="s">
        <v>3290</v>
      </c>
      <c r="K3598" s="52" t="str">
        <f t="shared" si="626"/>
        <v/>
      </c>
      <c r="L3598" s="81" t="str">
        <f t="shared" si="627"/>
        <v/>
      </c>
      <c r="M3598" s="53" t="str">
        <f>IF(K3598="","",COUNTIF($K$7:K3598,"ﾘｽﾄ１"))</f>
        <v/>
      </c>
      <c r="N3598" s="53" t="str">
        <f t="shared" si="628"/>
        <v/>
      </c>
      <c r="O3598" s="54" t="str">
        <f t="shared" si="629"/>
        <v/>
      </c>
      <c r="P3598" s="53" t="str">
        <f t="shared" si="620"/>
        <v/>
      </c>
      <c r="Q3598" s="52" t="str">
        <f t="shared" si="621"/>
        <v/>
      </c>
      <c r="R3598" s="55" t="str">
        <f t="shared" si="622"/>
        <v/>
      </c>
      <c r="S3598" s="52" t="str">
        <f t="shared" si="630"/>
        <v/>
      </c>
      <c r="T3598" s="81" t="str">
        <f t="shared" si="623"/>
        <v/>
      </c>
      <c r="U3598" s="53" t="str">
        <f>IF(S3598="","",COUNTIF($S$7:S3598,"該当２"))</f>
        <v/>
      </c>
      <c r="V3598" s="56" t="str">
        <f t="shared" si="624"/>
        <v/>
      </c>
      <c r="W3598" s="81" t="str">
        <f t="shared" si="625"/>
        <v/>
      </c>
      <c r="X3598" s="53" t="str">
        <f>IF(V3598="","",COUNTIF($V$7:V3598,"該当３"))</f>
        <v/>
      </c>
    </row>
    <row r="3599" spans="1:24">
      <c r="A3599" s="4">
        <v>2032101017</v>
      </c>
      <c r="B3599" s="237">
        <v>20</v>
      </c>
      <c r="C3599" s="238">
        <v>321</v>
      </c>
      <c r="D3599" s="239">
        <v>1</v>
      </c>
      <c r="E3599" s="238">
        <v>17</v>
      </c>
      <c r="F3599" s="7" t="s">
        <v>511</v>
      </c>
      <c r="G3599" s="7" t="s">
        <v>3278</v>
      </c>
      <c r="H3599" s="283" t="s">
        <v>4501</v>
      </c>
      <c r="I3599" s="7" t="s">
        <v>3291</v>
      </c>
      <c r="K3599" s="52" t="str">
        <f t="shared" si="626"/>
        <v/>
      </c>
      <c r="L3599" s="81" t="str">
        <f t="shared" si="627"/>
        <v/>
      </c>
      <c r="M3599" s="53" t="str">
        <f>IF(K3599="","",COUNTIF($K$7:K3599,"ﾘｽﾄ１"))</f>
        <v/>
      </c>
      <c r="N3599" s="53" t="str">
        <f t="shared" si="628"/>
        <v/>
      </c>
      <c r="O3599" s="54" t="str">
        <f t="shared" si="629"/>
        <v/>
      </c>
      <c r="P3599" s="53" t="str">
        <f t="shared" si="620"/>
        <v/>
      </c>
      <c r="Q3599" s="52" t="str">
        <f t="shared" si="621"/>
        <v/>
      </c>
      <c r="R3599" s="55" t="str">
        <f t="shared" si="622"/>
        <v/>
      </c>
      <c r="S3599" s="52" t="str">
        <f t="shared" si="630"/>
        <v/>
      </c>
      <c r="T3599" s="81" t="str">
        <f t="shared" si="623"/>
        <v/>
      </c>
      <c r="U3599" s="53" t="str">
        <f>IF(S3599="","",COUNTIF($S$7:S3599,"該当２"))</f>
        <v/>
      </c>
      <c r="V3599" s="56" t="str">
        <f t="shared" si="624"/>
        <v/>
      </c>
      <c r="W3599" s="81" t="str">
        <f t="shared" si="625"/>
        <v/>
      </c>
      <c r="X3599" s="53" t="str">
        <f>IF(V3599="","",COUNTIF($V$7:V3599,"該当３"))</f>
        <v/>
      </c>
    </row>
    <row r="3600" spans="1:24">
      <c r="A3600" s="4">
        <v>2032101018</v>
      </c>
      <c r="B3600" s="237">
        <v>20</v>
      </c>
      <c r="C3600" s="238">
        <v>321</v>
      </c>
      <c r="D3600" s="239">
        <v>1</v>
      </c>
      <c r="E3600" s="238">
        <v>18</v>
      </c>
      <c r="F3600" s="7" t="s">
        <v>511</v>
      </c>
      <c r="G3600" s="7" t="s">
        <v>3278</v>
      </c>
      <c r="H3600" s="283" t="s">
        <v>4501</v>
      </c>
      <c r="I3600" s="7" t="s">
        <v>3292</v>
      </c>
      <c r="K3600" s="52" t="str">
        <f t="shared" si="626"/>
        <v/>
      </c>
      <c r="L3600" s="81" t="str">
        <f t="shared" si="627"/>
        <v/>
      </c>
      <c r="M3600" s="53" t="str">
        <f>IF(K3600="","",COUNTIF($K$7:K3600,"ﾘｽﾄ１"))</f>
        <v/>
      </c>
      <c r="N3600" s="53" t="str">
        <f t="shared" si="628"/>
        <v/>
      </c>
      <c r="O3600" s="54" t="str">
        <f t="shared" si="629"/>
        <v/>
      </c>
      <c r="P3600" s="53" t="str">
        <f t="shared" si="620"/>
        <v/>
      </c>
      <c r="Q3600" s="52" t="str">
        <f t="shared" si="621"/>
        <v/>
      </c>
      <c r="R3600" s="55" t="str">
        <f t="shared" si="622"/>
        <v/>
      </c>
      <c r="S3600" s="52" t="str">
        <f t="shared" si="630"/>
        <v/>
      </c>
      <c r="T3600" s="81" t="str">
        <f t="shared" si="623"/>
        <v/>
      </c>
      <c r="U3600" s="53" t="str">
        <f>IF(S3600="","",COUNTIF($S$7:S3600,"該当２"))</f>
        <v/>
      </c>
      <c r="V3600" s="56" t="str">
        <f t="shared" si="624"/>
        <v/>
      </c>
      <c r="W3600" s="81" t="str">
        <f t="shared" si="625"/>
        <v/>
      </c>
      <c r="X3600" s="53" t="str">
        <f>IF(V3600="","",COUNTIF($V$7:V3600,"該当３"))</f>
        <v/>
      </c>
    </row>
    <row r="3601" spans="1:24">
      <c r="A3601" s="4">
        <v>2032102000</v>
      </c>
      <c r="B3601" s="237">
        <v>20</v>
      </c>
      <c r="C3601" s="238">
        <v>321</v>
      </c>
      <c r="D3601" s="239">
        <v>2</v>
      </c>
      <c r="E3601" s="238">
        <v>0</v>
      </c>
      <c r="F3601" s="7" t="s">
        <v>511</v>
      </c>
      <c r="G3601" s="7" t="s">
        <v>3278</v>
      </c>
      <c r="H3601" s="7" t="s">
        <v>3293</v>
      </c>
      <c r="K3601" s="52" t="str">
        <f t="shared" si="626"/>
        <v/>
      </c>
      <c r="L3601" s="81" t="str">
        <f t="shared" si="627"/>
        <v/>
      </c>
      <c r="M3601" s="53" t="str">
        <f>IF(K3601="","",COUNTIF($K$7:K3601,"ﾘｽﾄ１"))</f>
        <v/>
      </c>
      <c r="N3601" s="53" t="str">
        <f t="shared" si="628"/>
        <v/>
      </c>
      <c r="O3601" s="54" t="str">
        <f t="shared" si="629"/>
        <v/>
      </c>
      <c r="P3601" s="53" t="str">
        <f t="shared" si="620"/>
        <v/>
      </c>
      <c r="Q3601" s="52" t="str">
        <f t="shared" si="621"/>
        <v/>
      </c>
      <c r="R3601" s="55" t="str">
        <f t="shared" si="622"/>
        <v/>
      </c>
      <c r="S3601" s="52" t="str">
        <f t="shared" si="630"/>
        <v/>
      </c>
      <c r="T3601" s="81" t="str">
        <f t="shared" si="623"/>
        <v/>
      </c>
      <c r="U3601" s="53" t="str">
        <f>IF(S3601="","",COUNTIF($S$7:S3601,"該当２"))</f>
        <v/>
      </c>
      <c r="V3601" s="56" t="str">
        <f t="shared" si="624"/>
        <v/>
      </c>
      <c r="W3601" s="81" t="str">
        <f t="shared" si="625"/>
        <v/>
      </c>
      <c r="X3601" s="53" t="str">
        <f>IF(V3601="","",COUNTIF($V$7:V3601,"該当３"))</f>
        <v/>
      </c>
    </row>
    <row r="3602" spans="1:24">
      <c r="A3602" s="4">
        <v>2032102001</v>
      </c>
      <c r="B3602" s="237">
        <v>20</v>
      </c>
      <c r="C3602" s="238">
        <v>321</v>
      </c>
      <c r="D3602" s="239">
        <v>2</v>
      </c>
      <c r="E3602" s="238">
        <v>1</v>
      </c>
      <c r="F3602" s="7" t="s">
        <v>511</v>
      </c>
      <c r="G3602" s="7" t="s">
        <v>3278</v>
      </c>
      <c r="H3602" s="7" t="s">
        <v>3293</v>
      </c>
      <c r="I3602" s="7" t="s">
        <v>1550</v>
      </c>
      <c r="K3602" s="52" t="str">
        <f t="shared" si="626"/>
        <v/>
      </c>
      <c r="L3602" s="81" t="str">
        <f t="shared" si="627"/>
        <v/>
      </c>
      <c r="M3602" s="53" t="str">
        <f>IF(K3602="","",COUNTIF($K$7:K3602,"ﾘｽﾄ１"))</f>
        <v/>
      </c>
      <c r="N3602" s="53" t="str">
        <f t="shared" si="628"/>
        <v/>
      </c>
      <c r="O3602" s="54" t="str">
        <f t="shared" si="629"/>
        <v/>
      </c>
      <c r="P3602" s="53" t="str">
        <f t="shared" si="620"/>
        <v/>
      </c>
      <c r="Q3602" s="52" t="str">
        <f t="shared" si="621"/>
        <v/>
      </c>
      <c r="R3602" s="55" t="str">
        <f t="shared" si="622"/>
        <v/>
      </c>
      <c r="S3602" s="52" t="str">
        <f t="shared" si="630"/>
        <v/>
      </c>
      <c r="T3602" s="81" t="str">
        <f t="shared" si="623"/>
        <v/>
      </c>
      <c r="U3602" s="53" t="str">
        <f>IF(S3602="","",COUNTIF($S$7:S3602,"該当２"))</f>
        <v/>
      </c>
      <c r="V3602" s="56" t="str">
        <f t="shared" si="624"/>
        <v/>
      </c>
      <c r="W3602" s="81" t="str">
        <f t="shared" si="625"/>
        <v/>
      </c>
      <c r="X3602" s="53" t="str">
        <f>IF(V3602="","",COUNTIF($V$7:V3602,"該当３"))</f>
        <v/>
      </c>
    </row>
    <row r="3603" spans="1:24">
      <c r="A3603" s="4">
        <v>2032300000</v>
      </c>
      <c r="B3603" s="237">
        <v>20</v>
      </c>
      <c r="C3603" s="238">
        <v>323</v>
      </c>
      <c r="D3603" s="239">
        <v>0</v>
      </c>
      <c r="E3603" s="238">
        <v>0</v>
      </c>
      <c r="F3603" s="7" t="s">
        <v>511</v>
      </c>
      <c r="G3603" s="7" t="s">
        <v>3294</v>
      </c>
      <c r="K3603" s="52" t="str">
        <f t="shared" si="626"/>
        <v>ﾘｽﾄ１</v>
      </c>
      <c r="L3603" s="81" t="str">
        <f t="shared" si="627"/>
        <v>御代田町</v>
      </c>
      <c r="M3603" s="53">
        <f>IF(K3603="","",COUNTIF($K$7:K3603,"ﾘｽﾄ１"))</f>
        <v>27</v>
      </c>
      <c r="N3603" s="53" t="str">
        <f t="shared" si="628"/>
        <v/>
      </c>
      <c r="O3603" s="54" t="str">
        <f t="shared" si="629"/>
        <v/>
      </c>
      <c r="P3603" s="53" t="str">
        <f t="shared" si="620"/>
        <v/>
      </c>
      <c r="Q3603" s="52" t="str">
        <f t="shared" si="621"/>
        <v/>
      </c>
      <c r="R3603" s="55" t="str">
        <f t="shared" si="622"/>
        <v/>
      </c>
      <c r="S3603" s="52" t="str">
        <f t="shared" si="630"/>
        <v/>
      </c>
      <c r="T3603" s="81" t="str">
        <f t="shared" si="623"/>
        <v/>
      </c>
      <c r="U3603" s="53" t="str">
        <f>IF(S3603="","",COUNTIF($S$7:S3603,"該当２"))</f>
        <v/>
      </c>
      <c r="V3603" s="56" t="str">
        <f t="shared" si="624"/>
        <v/>
      </c>
      <c r="W3603" s="81" t="str">
        <f t="shared" si="625"/>
        <v/>
      </c>
      <c r="X3603" s="53" t="str">
        <f>IF(V3603="","",COUNTIF($V$7:V3603,"該当３"))</f>
        <v/>
      </c>
    </row>
    <row r="3604" spans="1:24">
      <c r="A3604" s="4">
        <v>2032301000</v>
      </c>
      <c r="B3604" s="237">
        <v>20</v>
      </c>
      <c r="C3604" s="238">
        <v>323</v>
      </c>
      <c r="D3604" s="239">
        <v>1</v>
      </c>
      <c r="E3604" s="238">
        <v>0</v>
      </c>
      <c r="F3604" s="7" t="s">
        <v>511</v>
      </c>
      <c r="G3604" s="7" t="s">
        <v>3294</v>
      </c>
      <c r="H3604" s="7" t="s">
        <v>3295</v>
      </c>
      <c r="K3604" s="52" t="str">
        <f t="shared" si="626"/>
        <v/>
      </c>
      <c r="L3604" s="81" t="str">
        <f t="shared" si="627"/>
        <v/>
      </c>
      <c r="M3604" s="53" t="str">
        <f>IF(K3604="","",COUNTIF($K$7:K3604,"ﾘｽﾄ１"))</f>
        <v/>
      </c>
      <c r="N3604" s="53" t="str">
        <f t="shared" si="628"/>
        <v/>
      </c>
      <c r="O3604" s="54" t="str">
        <f t="shared" si="629"/>
        <v/>
      </c>
      <c r="P3604" s="53" t="str">
        <f t="shared" si="620"/>
        <v/>
      </c>
      <c r="Q3604" s="52" t="str">
        <f t="shared" si="621"/>
        <v/>
      </c>
      <c r="R3604" s="55" t="str">
        <f t="shared" si="622"/>
        <v/>
      </c>
      <c r="S3604" s="52" t="str">
        <f t="shared" si="630"/>
        <v/>
      </c>
      <c r="T3604" s="81" t="str">
        <f t="shared" si="623"/>
        <v/>
      </c>
      <c r="U3604" s="53" t="str">
        <f>IF(S3604="","",COUNTIF($S$7:S3604,"該当２"))</f>
        <v/>
      </c>
      <c r="V3604" s="56" t="str">
        <f t="shared" si="624"/>
        <v/>
      </c>
      <c r="W3604" s="81" t="str">
        <f t="shared" si="625"/>
        <v/>
      </c>
      <c r="X3604" s="53" t="str">
        <f>IF(V3604="","",COUNTIF($V$7:V3604,"該当３"))</f>
        <v/>
      </c>
    </row>
    <row r="3605" spans="1:24">
      <c r="A3605" s="4">
        <v>2032301001</v>
      </c>
      <c r="B3605" s="237">
        <v>20</v>
      </c>
      <c r="C3605" s="238">
        <v>323</v>
      </c>
      <c r="D3605" s="239">
        <v>1</v>
      </c>
      <c r="E3605" s="238">
        <v>1</v>
      </c>
      <c r="F3605" s="7" t="s">
        <v>511</v>
      </c>
      <c r="G3605" s="7" t="s">
        <v>3294</v>
      </c>
      <c r="H3605" s="7" t="s">
        <v>3295</v>
      </c>
      <c r="I3605" s="7" t="s">
        <v>3296</v>
      </c>
      <c r="K3605" s="52" t="str">
        <f t="shared" si="626"/>
        <v/>
      </c>
      <c r="L3605" s="81" t="str">
        <f t="shared" si="627"/>
        <v/>
      </c>
      <c r="M3605" s="53" t="str">
        <f>IF(K3605="","",COUNTIF($K$7:K3605,"ﾘｽﾄ１"))</f>
        <v/>
      </c>
      <c r="N3605" s="53" t="str">
        <f t="shared" si="628"/>
        <v/>
      </c>
      <c r="O3605" s="54" t="str">
        <f t="shared" si="629"/>
        <v/>
      </c>
      <c r="P3605" s="53" t="str">
        <f t="shared" si="620"/>
        <v/>
      </c>
      <c r="Q3605" s="52" t="str">
        <f t="shared" si="621"/>
        <v/>
      </c>
      <c r="R3605" s="55" t="str">
        <f t="shared" si="622"/>
        <v/>
      </c>
      <c r="S3605" s="52" t="str">
        <f t="shared" si="630"/>
        <v/>
      </c>
      <c r="T3605" s="81" t="str">
        <f t="shared" si="623"/>
        <v/>
      </c>
      <c r="U3605" s="53" t="str">
        <f>IF(S3605="","",COUNTIF($S$7:S3605,"該当２"))</f>
        <v/>
      </c>
      <c r="V3605" s="56" t="str">
        <f t="shared" si="624"/>
        <v/>
      </c>
      <c r="W3605" s="81" t="str">
        <f t="shared" si="625"/>
        <v/>
      </c>
      <c r="X3605" s="53" t="str">
        <f>IF(V3605="","",COUNTIF($V$7:V3605,"該当３"))</f>
        <v/>
      </c>
    </row>
    <row r="3606" spans="1:24">
      <c r="A3606" s="4">
        <v>2032301002</v>
      </c>
      <c r="B3606" s="237">
        <v>20</v>
      </c>
      <c r="C3606" s="238">
        <v>323</v>
      </c>
      <c r="D3606" s="239">
        <v>1</v>
      </c>
      <c r="E3606" s="238">
        <v>2</v>
      </c>
      <c r="F3606" s="7" t="s">
        <v>511</v>
      </c>
      <c r="G3606" s="7" t="s">
        <v>3294</v>
      </c>
      <c r="H3606" s="7" t="s">
        <v>3295</v>
      </c>
      <c r="I3606" s="7" t="s">
        <v>3297</v>
      </c>
      <c r="K3606" s="52" t="str">
        <f t="shared" si="626"/>
        <v/>
      </c>
      <c r="L3606" s="81" t="str">
        <f t="shared" si="627"/>
        <v/>
      </c>
      <c r="M3606" s="53" t="str">
        <f>IF(K3606="","",COUNTIF($K$7:K3606,"ﾘｽﾄ１"))</f>
        <v/>
      </c>
      <c r="N3606" s="53" t="str">
        <f t="shared" si="628"/>
        <v/>
      </c>
      <c r="O3606" s="54" t="str">
        <f t="shared" si="629"/>
        <v/>
      </c>
      <c r="P3606" s="53" t="str">
        <f t="shared" si="620"/>
        <v/>
      </c>
      <c r="Q3606" s="52" t="str">
        <f t="shared" si="621"/>
        <v/>
      </c>
      <c r="R3606" s="55" t="str">
        <f t="shared" si="622"/>
        <v/>
      </c>
      <c r="S3606" s="52" t="str">
        <f t="shared" si="630"/>
        <v/>
      </c>
      <c r="T3606" s="81" t="str">
        <f t="shared" si="623"/>
        <v/>
      </c>
      <c r="U3606" s="53" t="str">
        <f>IF(S3606="","",COUNTIF($S$7:S3606,"該当２"))</f>
        <v/>
      </c>
      <c r="V3606" s="56" t="str">
        <f t="shared" si="624"/>
        <v/>
      </c>
      <c r="W3606" s="81" t="str">
        <f t="shared" si="625"/>
        <v/>
      </c>
      <c r="X3606" s="53" t="str">
        <f>IF(V3606="","",COUNTIF($V$7:V3606,"該当３"))</f>
        <v/>
      </c>
    </row>
    <row r="3607" spans="1:24">
      <c r="A3607" s="4">
        <v>2032301003</v>
      </c>
      <c r="B3607" s="237">
        <v>20</v>
      </c>
      <c r="C3607" s="238">
        <v>323</v>
      </c>
      <c r="D3607" s="239">
        <v>1</v>
      </c>
      <c r="E3607" s="238">
        <v>3</v>
      </c>
      <c r="F3607" s="7" t="s">
        <v>511</v>
      </c>
      <c r="G3607" s="7" t="s">
        <v>3294</v>
      </c>
      <c r="H3607" s="7" t="s">
        <v>3295</v>
      </c>
      <c r="I3607" s="7" t="s">
        <v>3298</v>
      </c>
      <c r="K3607" s="52" t="str">
        <f t="shared" si="626"/>
        <v/>
      </c>
      <c r="L3607" s="81" t="str">
        <f t="shared" si="627"/>
        <v/>
      </c>
      <c r="M3607" s="53" t="str">
        <f>IF(K3607="","",COUNTIF($K$7:K3607,"ﾘｽﾄ１"))</f>
        <v/>
      </c>
      <c r="N3607" s="53" t="str">
        <f t="shared" si="628"/>
        <v/>
      </c>
      <c r="O3607" s="54" t="str">
        <f t="shared" si="629"/>
        <v/>
      </c>
      <c r="P3607" s="53" t="str">
        <f t="shared" si="620"/>
        <v/>
      </c>
      <c r="Q3607" s="52" t="str">
        <f t="shared" si="621"/>
        <v/>
      </c>
      <c r="R3607" s="55" t="str">
        <f t="shared" si="622"/>
        <v/>
      </c>
      <c r="S3607" s="52" t="str">
        <f t="shared" si="630"/>
        <v/>
      </c>
      <c r="T3607" s="81" t="str">
        <f t="shared" si="623"/>
        <v/>
      </c>
      <c r="U3607" s="53" t="str">
        <f>IF(S3607="","",COUNTIF($S$7:S3607,"該当２"))</f>
        <v/>
      </c>
      <c r="V3607" s="56" t="str">
        <f t="shared" si="624"/>
        <v/>
      </c>
      <c r="W3607" s="81" t="str">
        <f t="shared" si="625"/>
        <v/>
      </c>
      <c r="X3607" s="53" t="str">
        <f>IF(V3607="","",COUNTIF($V$7:V3607,"該当３"))</f>
        <v/>
      </c>
    </row>
    <row r="3608" spans="1:24">
      <c r="A3608" s="4">
        <v>2032301004</v>
      </c>
      <c r="B3608" s="237">
        <v>20</v>
      </c>
      <c r="C3608" s="238">
        <v>323</v>
      </c>
      <c r="D3608" s="239">
        <v>1</v>
      </c>
      <c r="E3608" s="238">
        <v>4</v>
      </c>
      <c r="F3608" s="7" t="s">
        <v>511</v>
      </c>
      <c r="G3608" s="7" t="s">
        <v>3294</v>
      </c>
      <c r="H3608" s="7" t="s">
        <v>3295</v>
      </c>
      <c r="I3608" s="7" t="s">
        <v>3299</v>
      </c>
      <c r="K3608" s="52" t="str">
        <f t="shared" si="626"/>
        <v/>
      </c>
      <c r="L3608" s="81" t="str">
        <f t="shared" si="627"/>
        <v/>
      </c>
      <c r="M3608" s="53" t="str">
        <f>IF(K3608="","",COUNTIF($K$7:K3608,"ﾘｽﾄ１"))</f>
        <v/>
      </c>
      <c r="N3608" s="53" t="str">
        <f t="shared" si="628"/>
        <v/>
      </c>
      <c r="O3608" s="54" t="str">
        <f t="shared" si="629"/>
        <v/>
      </c>
      <c r="P3608" s="53" t="str">
        <f t="shared" si="620"/>
        <v/>
      </c>
      <c r="Q3608" s="52" t="str">
        <f t="shared" si="621"/>
        <v/>
      </c>
      <c r="R3608" s="55" t="str">
        <f t="shared" si="622"/>
        <v/>
      </c>
      <c r="S3608" s="52" t="str">
        <f t="shared" si="630"/>
        <v/>
      </c>
      <c r="T3608" s="81" t="str">
        <f t="shared" si="623"/>
        <v/>
      </c>
      <c r="U3608" s="53" t="str">
        <f>IF(S3608="","",COUNTIF($S$7:S3608,"該当２"))</f>
        <v/>
      </c>
      <c r="V3608" s="56" t="str">
        <f t="shared" si="624"/>
        <v/>
      </c>
      <c r="W3608" s="81" t="str">
        <f t="shared" si="625"/>
        <v/>
      </c>
      <c r="X3608" s="53" t="str">
        <f>IF(V3608="","",COUNTIF($V$7:V3608,"該当３"))</f>
        <v/>
      </c>
    </row>
    <row r="3609" spans="1:24">
      <c r="A3609" s="4">
        <v>2032301005</v>
      </c>
      <c r="B3609" s="237">
        <v>20</v>
      </c>
      <c r="C3609" s="238">
        <v>323</v>
      </c>
      <c r="D3609" s="239">
        <v>1</v>
      </c>
      <c r="E3609" s="238">
        <v>5</v>
      </c>
      <c r="F3609" s="7" t="s">
        <v>511</v>
      </c>
      <c r="G3609" s="7" t="s">
        <v>3294</v>
      </c>
      <c r="H3609" s="7" t="s">
        <v>3295</v>
      </c>
      <c r="I3609" s="7" t="s">
        <v>393</v>
      </c>
      <c r="K3609" s="52" t="str">
        <f t="shared" si="626"/>
        <v/>
      </c>
      <c r="L3609" s="81" t="str">
        <f t="shared" si="627"/>
        <v/>
      </c>
      <c r="M3609" s="53" t="str">
        <f>IF(K3609="","",COUNTIF($K$7:K3609,"ﾘｽﾄ１"))</f>
        <v/>
      </c>
      <c r="N3609" s="53" t="str">
        <f t="shared" si="628"/>
        <v/>
      </c>
      <c r="O3609" s="54" t="str">
        <f t="shared" si="629"/>
        <v/>
      </c>
      <c r="P3609" s="53" t="str">
        <f t="shared" si="620"/>
        <v/>
      </c>
      <c r="Q3609" s="52" t="str">
        <f t="shared" si="621"/>
        <v/>
      </c>
      <c r="R3609" s="55" t="str">
        <f t="shared" si="622"/>
        <v/>
      </c>
      <c r="S3609" s="52" t="str">
        <f t="shared" si="630"/>
        <v/>
      </c>
      <c r="T3609" s="81" t="str">
        <f t="shared" si="623"/>
        <v/>
      </c>
      <c r="U3609" s="53" t="str">
        <f>IF(S3609="","",COUNTIF($S$7:S3609,"該当２"))</f>
        <v/>
      </c>
      <c r="V3609" s="56" t="str">
        <f t="shared" si="624"/>
        <v/>
      </c>
      <c r="W3609" s="81" t="str">
        <f t="shared" si="625"/>
        <v/>
      </c>
      <c r="X3609" s="53" t="str">
        <f>IF(V3609="","",COUNTIF($V$7:V3609,"該当３"))</f>
        <v/>
      </c>
    </row>
    <row r="3610" spans="1:24">
      <c r="A3610" s="4">
        <v>2032302000</v>
      </c>
      <c r="B3610" s="237">
        <v>20</v>
      </c>
      <c r="C3610" s="238">
        <v>323</v>
      </c>
      <c r="D3610" s="239">
        <v>2</v>
      </c>
      <c r="E3610" s="238">
        <v>0</v>
      </c>
      <c r="F3610" s="7" t="s">
        <v>511</v>
      </c>
      <c r="G3610" s="7" t="s">
        <v>3294</v>
      </c>
      <c r="H3610" s="7" t="s">
        <v>3300</v>
      </c>
      <c r="K3610" s="52" t="str">
        <f t="shared" si="626"/>
        <v/>
      </c>
      <c r="L3610" s="81" t="str">
        <f t="shared" si="627"/>
        <v/>
      </c>
      <c r="M3610" s="53" t="str">
        <f>IF(K3610="","",COUNTIF($K$7:K3610,"ﾘｽﾄ１"))</f>
        <v/>
      </c>
      <c r="N3610" s="53" t="str">
        <f t="shared" si="628"/>
        <v/>
      </c>
      <c r="O3610" s="54" t="str">
        <f t="shared" si="629"/>
        <v/>
      </c>
      <c r="P3610" s="53" t="str">
        <f t="shared" si="620"/>
        <v/>
      </c>
      <c r="Q3610" s="52" t="str">
        <f t="shared" si="621"/>
        <v/>
      </c>
      <c r="R3610" s="55" t="str">
        <f t="shared" si="622"/>
        <v/>
      </c>
      <c r="S3610" s="52" t="str">
        <f t="shared" si="630"/>
        <v/>
      </c>
      <c r="T3610" s="81" t="str">
        <f t="shared" si="623"/>
        <v/>
      </c>
      <c r="U3610" s="53" t="str">
        <f>IF(S3610="","",COUNTIF($S$7:S3610,"該当２"))</f>
        <v/>
      </c>
      <c r="V3610" s="56" t="str">
        <f t="shared" si="624"/>
        <v/>
      </c>
      <c r="W3610" s="81" t="str">
        <f t="shared" si="625"/>
        <v/>
      </c>
      <c r="X3610" s="53" t="str">
        <f>IF(V3610="","",COUNTIF($V$7:V3610,"該当３"))</f>
        <v/>
      </c>
    </row>
    <row r="3611" spans="1:24">
      <c r="A3611" s="4">
        <v>2032302001</v>
      </c>
      <c r="B3611" s="237">
        <v>20</v>
      </c>
      <c r="C3611" s="238">
        <v>323</v>
      </c>
      <c r="D3611" s="239">
        <v>2</v>
      </c>
      <c r="E3611" s="238">
        <v>1</v>
      </c>
      <c r="F3611" s="7" t="s">
        <v>511</v>
      </c>
      <c r="G3611" s="7" t="s">
        <v>3294</v>
      </c>
      <c r="H3611" s="7" t="s">
        <v>3300</v>
      </c>
      <c r="I3611" s="7" t="s">
        <v>767</v>
      </c>
      <c r="K3611" s="52" t="str">
        <f t="shared" si="626"/>
        <v/>
      </c>
      <c r="L3611" s="81" t="str">
        <f t="shared" si="627"/>
        <v/>
      </c>
      <c r="M3611" s="53" t="str">
        <f>IF(K3611="","",COUNTIF($K$7:K3611,"ﾘｽﾄ１"))</f>
        <v/>
      </c>
      <c r="N3611" s="53" t="str">
        <f t="shared" si="628"/>
        <v/>
      </c>
      <c r="O3611" s="54" t="str">
        <f t="shared" si="629"/>
        <v/>
      </c>
      <c r="P3611" s="53" t="str">
        <f t="shared" si="620"/>
        <v/>
      </c>
      <c r="Q3611" s="52" t="str">
        <f t="shared" si="621"/>
        <v/>
      </c>
      <c r="R3611" s="55" t="str">
        <f t="shared" si="622"/>
        <v/>
      </c>
      <c r="S3611" s="52" t="str">
        <f t="shared" si="630"/>
        <v/>
      </c>
      <c r="T3611" s="81" t="str">
        <f t="shared" si="623"/>
        <v/>
      </c>
      <c r="U3611" s="53" t="str">
        <f>IF(S3611="","",COUNTIF($S$7:S3611,"該当２"))</f>
        <v/>
      </c>
      <c r="V3611" s="56" t="str">
        <f t="shared" si="624"/>
        <v/>
      </c>
      <c r="W3611" s="81" t="str">
        <f t="shared" si="625"/>
        <v/>
      </c>
      <c r="X3611" s="53" t="str">
        <f>IF(V3611="","",COUNTIF($V$7:V3611,"該当３"))</f>
        <v/>
      </c>
    </row>
    <row r="3612" spans="1:24">
      <c r="A3612" s="4">
        <v>2032302002</v>
      </c>
      <c r="B3612" s="237">
        <v>20</v>
      </c>
      <c r="C3612" s="238">
        <v>323</v>
      </c>
      <c r="D3612" s="239">
        <v>2</v>
      </c>
      <c r="E3612" s="238">
        <v>2</v>
      </c>
      <c r="F3612" s="7" t="s">
        <v>511</v>
      </c>
      <c r="G3612" s="7" t="s">
        <v>3294</v>
      </c>
      <c r="H3612" s="7" t="s">
        <v>3300</v>
      </c>
      <c r="I3612" s="7" t="s">
        <v>12</v>
      </c>
      <c r="K3612" s="52" t="str">
        <f t="shared" si="626"/>
        <v/>
      </c>
      <c r="L3612" s="81" t="str">
        <f t="shared" si="627"/>
        <v/>
      </c>
      <c r="M3612" s="53" t="str">
        <f>IF(K3612="","",COUNTIF($K$7:K3612,"ﾘｽﾄ１"))</f>
        <v/>
      </c>
      <c r="N3612" s="53" t="str">
        <f t="shared" si="628"/>
        <v/>
      </c>
      <c r="O3612" s="54" t="str">
        <f t="shared" si="629"/>
        <v/>
      </c>
      <c r="P3612" s="53" t="str">
        <f t="shared" si="620"/>
        <v/>
      </c>
      <c r="Q3612" s="52" t="str">
        <f t="shared" si="621"/>
        <v/>
      </c>
      <c r="R3612" s="55" t="str">
        <f t="shared" si="622"/>
        <v/>
      </c>
      <c r="S3612" s="52" t="str">
        <f t="shared" si="630"/>
        <v/>
      </c>
      <c r="T3612" s="81" t="str">
        <f t="shared" si="623"/>
        <v/>
      </c>
      <c r="U3612" s="53" t="str">
        <f>IF(S3612="","",COUNTIF($S$7:S3612,"該当２"))</f>
        <v/>
      </c>
      <c r="V3612" s="56" t="str">
        <f t="shared" si="624"/>
        <v/>
      </c>
      <c r="W3612" s="81" t="str">
        <f t="shared" si="625"/>
        <v/>
      </c>
      <c r="X3612" s="53" t="str">
        <f>IF(V3612="","",COUNTIF($V$7:V3612,"該当３"))</f>
        <v/>
      </c>
    </row>
    <row r="3613" spans="1:24">
      <c r="A3613" s="4">
        <v>2032302003</v>
      </c>
      <c r="B3613" s="237">
        <v>20</v>
      </c>
      <c r="C3613" s="238">
        <v>323</v>
      </c>
      <c r="D3613" s="239">
        <v>2</v>
      </c>
      <c r="E3613" s="238">
        <v>3</v>
      </c>
      <c r="F3613" s="7" t="s">
        <v>511</v>
      </c>
      <c r="G3613" s="7" t="s">
        <v>3294</v>
      </c>
      <c r="H3613" s="7" t="s">
        <v>3300</v>
      </c>
      <c r="I3613" s="7" t="s">
        <v>3301</v>
      </c>
      <c r="K3613" s="52" t="str">
        <f t="shared" si="626"/>
        <v/>
      </c>
      <c r="L3613" s="81" t="str">
        <f t="shared" si="627"/>
        <v/>
      </c>
      <c r="M3613" s="53" t="str">
        <f>IF(K3613="","",COUNTIF($K$7:K3613,"ﾘｽﾄ１"))</f>
        <v/>
      </c>
      <c r="N3613" s="53" t="str">
        <f t="shared" si="628"/>
        <v/>
      </c>
      <c r="O3613" s="54" t="str">
        <f t="shared" si="629"/>
        <v/>
      </c>
      <c r="P3613" s="53" t="str">
        <f t="shared" si="620"/>
        <v/>
      </c>
      <c r="Q3613" s="52" t="str">
        <f t="shared" si="621"/>
        <v/>
      </c>
      <c r="R3613" s="55" t="str">
        <f t="shared" si="622"/>
        <v/>
      </c>
      <c r="S3613" s="52" t="str">
        <f t="shared" si="630"/>
        <v/>
      </c>
      <c r="T3613" s="81" t="str">
        <f t="shared" si="623"/>
        <v/>
      </c>
      <c r="U3613" s="53" t="str">
        <f>IF(S3613="","",COUNTIF($S$7:S3613,"該当２"))</f>
        <v/>
      </c>
      <c r="V3613" s="56" t="str">
        <f t="shared" si="624"/>
        <v/>
      </c>
      <c r="W3613" s="81" t="str">
        <f t="shared" si="625"/>
        <v/>
      </c>
      <c r="X3613" s="53" t="str">
        <f>IF(V3613="","",COUNTIF($V$7:V3613,"該当３"))</f>
        <v/>
      </c>
    </row>
    <row r="3614" spans="1:24">
      <c r="A3614" s="4">
        <v>2032302004</v>
      </c>
      <c r="B3614" s="237">
        <v>20</v>
      </c>
      <c r="C3614" s="238">
        <v>323</v>
      </c>
      <c r="D3614" s="239">
        <v>2</v>
      </c>
      <c r="E3614" s="238">
        <v>4</v>
      </c>
      <c r="F3614" s="7" t="s">
        <v>511</v>
      </c>
      <c r="G3614" s="7" t="s">
        <v>3294</v>
      </c>
      <c r="H3614" s="7" t="s">
        <v>3300</v>
      </c>
      <c r="I3614" s="7" t="s">
        <v>3302</v>
      </c>
      <c r="K3614" s="52" t="str">
        <f t="shared" si="626"/>
        <v/>
      </c>
      <c r="L3614" s="81" t="str">
        <f t="shared" si="627"/>
        <v/>
      </c>
      <c r="M3614" s="53" t="str">
        <f>IF(K3614="","",COUNTIF($K$7:K3614,"ﾘｽﾄ１"))</f>
        <v/>
      </c>
      <c r="N3614" s="53" t="str">
        <f t="shared" si="628"/>
        <v/>
      </c>
      <c r="O3614" s="54" t="str">
        <f t="shared" si="629"/>
        <v/>
      </c>
      <c r="P3614" s="53" t="str">
        <f t="shared" si="620"/>
        <v/>
      </c>
      <c r="Q3614" s="52" t="str">
        <f t="shared" si="621"/>
        <v/>
      </c>
      <c r="R3614" s="55" t="str">
        <f t="shared" si="622"/>
        <v/>
      </c>
      <c r="S3614" s="52" t="str">
        <f t="shared" si="630"/>
        <v/>
      </c>
      <c r="T3614" s="81" t="str">
        <f t="shared" si="623"/>
        <v/>
      </c>
      <c r="U3614" s="53" t="str">
        <f>IF(S3614="","",COUNTIF($S$7:S3614,"該当２"))</f>
        <v/>
      </c>
      <c r="V3614" s="56" t="str">
        <f t="shared" si="624"/>
        <v/>
      </c>
      <c r="W3614" s="81" t="str">
        <f t="shared" si="625"/>
        <v/>
      </c>
      <c r="X3614" s="53" t="str">
        <f>IF(V3614="","",COUNTIF($V$7:V3614,"該当３"))</f>
        <v/>
      </c>
    </row>
    <row r="3615" spans="1:24">
      <c r="A3615" s="4">
        <v>2032302005</v>
      </c>
      <c r="B3615" s="237">
        <v>20</v>
      </c>
      <c r="C3615" s="238">
        <v>323</v>
      </c>
      <c r="D3615" s="239">
        <v>2</v>
      </c>
      <c r="E3615" s="238">
        <v>5</v>
      </c>
      <c r="F3615" s="7" t="s">
        <v>511</v>
      </c>
      <c r="G3615" s="7" t="s">
        <v>3294</v>
      </c>
      <c r="H3615" s="7" t="s">
        <v>3300</v>
      </c>
      <c r="I3615" s="7" t="s">
        <v>395</v>
      </c>
      <c r="K3615" s="52" t="str">
        <f t="shared" si="626"/>
        <v/>
      </c>
      <c r="L3615" s="81" t="str">
        <f t="shared" si="627"/>
        <v/>
      </c>
      <c r="M3615" s="53" t="str">
        <f>IF(K3615="","",COUNTIF($K$7:K3615,"ﾘｽﾄ１"))</f>
        <v/>
      </c>
      <c r="N3615" s="53" t="str">
        <f t="shared" si="628"/>
        <v/>
      </c>
      <c r="O3615" s="54" t="str">
        <f t="shared" si="629"/>
        <v/>
      </c>
      <c r="P3615" s="53" t="str">
        <f t="shared" si="620"/>
        <v/>
      </c>
      <c r="Q3615" s="52" t="str">
        <f t="shared" si="621"/>
        <v/>
      </c>
      <c r="R3615" s="55" t="str">
        <f t="shared" si="622"/>
        <v/>
      </c>
      <c r="S3615" s="52" t="str">
        <f t="shared" si="630"/>
        <v/>
      </c>
      <c r="T3615" s="81" t="str">
        <f t="shared" si="623"/>
        <v/>
      </c>
      <c r="U3615" s="53" t="str">
        <f>IF(S3615="","",COUNTIF($S$7:S3615,"該当２"))</f>
        <v/>
      </c>
      <c r="V3615" s="56" t="str">
        <f t="shared" si="624"/>
        <v/>
      </c>
      <c r="W3615" s="81" t="str">
        <f t="shared" si="625"/>
        <v/>
      </c>
      <c r="X3615" s="53" t="str">
        <f>IF(V3615="","",COUNTIF($V$7:V3615,"該当３"))</f>
        <v/>
      </c>
    </row>
    <row r="3616" spans="1:24">
      <c r="A3616" s="4">
        <v>2032302006</v>
      </c>
      <c r="B3616" s="237">
        <v>20</v>
      </c>
      <c r="C3616" s="238">
        <v>323</v>
      </c>
      <c r="D3616" s="239">
        <v>2</v>
      </c>
      <c r="E3616" s="238">
        <v>6</v>
      </c>
      <c r="F3616" s="7" t="s">
        <v>511</v>
      </c>
      <c r="G3616" s="7" t="s">
        <v>3294</v>
      </c>
      <c r="H3616" s="7" t="s">
        <v>3300</v>
      </c>
      <c r="I3616" s="7" t="s">
        <v>3303</v>
      </c>
      <c r="K3616" s="52" t="str">
        <f t="shared" si="626"/>
        <v/>
      </c>
      <c r="L3616" s="81" t="str">
        <f t="shared" si="627"/>
        <v/>
      </c>
      <c r="M3616" s="53" t="str">
        <f>IF(K3616="","",COUNTIF($K$7:K3616,"ﾘｽﾄ１"))</f>
        <v/>
      </c>
      <c r="N3616" s="53" t="str">
        <f t="shared" si="628"/>
        <v/>
      </c>
      <c r="O3616" s="54" t="str">
        <f t="shared" si="629"/>
        <v/>
      </c>
      <c r="P3616" s="53" t="str">
        <f t="shared" si="620"/>
        <v/>
      </c>
      <c r="Q3616" s="52" t="str">
        <f t="shared" si="621"/>
        <v/>
      </c>
      <c r="R3616" s="55" t="str">
        <f t="shared" si="622"/>
        <v/>
      </c>
      <c r="S3616" s="52" t="str">
        <f t="shared" si="630"/>
        <v/>
      </c>
      <c r="T3616" s="81" t="str">
        <f t="shared" si="623"/>
        <v/>
      </c>
      <c r="U3616" s="53" t="str">
        <f>IF(S3616="","",COUNTIF($S$7:S3616,"該当２"))</f>
        <v/>
      </c>
      <c r="V3616" s="56" t="str">
        <f t="shared" si="624"/>
        <v/>
      </c>
      <c r="W3616" s="81" t="str">
        <f t="shared" si="625"/>
        <v/>
      </c>
      <c r="X3616" s="53" t="str">
        <f>IF(V3616="","",COUNTIF($V$7:V3616,"該当３"))</f>
        <v/>
      </c>
    </row>
    <row r="3617" spans="1:24">
      <c r="A3617" s="4">
        <v>2032303000</v>
      </c>
      <c r="B3617" s="237">
        <v>20</v>
      </c>
      <c r="C3617" s="238">
        <v>323</v>
      </c>
      <c r="D3617" s="239">
        <v>3</v>
      </c>
      <c r="E3617" s="238">
        <v>0</v>
      </c>
      <c r="F3617" s="7" t="s">
        <v>511</v>
      </c>
      <c r="G3617" s="7" t="s">
        <v>3294</v>
      </c>
      <c r="H3617" s="7" t="s">
        <v>3304</v>
      </c>
      <c r="K3617" s="52" t="str">
        <f t="shared" si="626"/>
        <v/>
      </c>
      <c r="L3617" s="81" t="str">
        <f t="shared" si="627"/>
        <v/>
      </c>
      <c r="M3617" s="53" t="str">
        <f>IF(K3617="","",COUNTIF($K$7:K3617,"ﾘｽﾄ１"))</f>
        <v/>
      </c>
      <c r="N3617" s="53" t="str">
        <f t="shared" si="628"/>
        <v/>
      </c>
      <c r="O3617" s="54" t="str">
        <f t="shared" si="629"/>
        <v/>
      </c>
      <c r="P3617" s="53" t="str">
        <f t="shared" si="620"/>
        <v/>
      </c>
      <c r="Q3617" s="52" t="str">
        <f t="shared" si="621"/>
        <v/>
      </c>
      <c r="R3617" s="55" t="str">
        <f t="shared" si="622"/>
        <v/>
      </c>
      <c r="S3617" s="52" t="str">
        <f t="shared" si="630"/>
        <v/>
      </c>
      <c r="T3617" s="81" t="str">
        <f t="shared" si="623"/>
        <v/>
      </c>
      <c r="U3617" s="53" t="str">
        <f>IF(S3617="","",COUNTIF($S$7:S3617,"該当２"))</f>
        <v/>
      </c>
      <c r="V3617" s="56" t="str">
        <f t="shared" si="624"/>
        <v/>
      </c>
      <c r="W3617" s="81" t="str">
        <f t="shared" si="625"/>
        <v/>
      </c>
      <c r="X3617" s="53" t="str">
        <f>IF(V3617="","",COUNTIF($V$7:V3617,"該当３"))</f>
        <v/>
      </c>
    </row>
    <row r="3618" spans="1:24">
      <c r="A3618" s="4">
        <v>2032303001</v>
      </c>
      <c r="B3618" s="237">
        <v>20</v>
      </c>
      <c r="C3618" s="238">
        <v>323</v>
      </c>
      <c r="D3618" s="239">
        <v>3</v>
      </c>
      <c r="E3618" s="238">
        <v>1</v>
      </c>
      <c r="F3618" s="7" t="s">
        <v>511</v>
      </c>
      <c r="G3618" s="7" t="s">
        <v>3294</v>
      </c>
      <c r="H3618" s="7" t="s">
        <v>3304</v>
      </c>
      <c r="I3618" s="7" t="s">
        <v>3305</v>
      </c>
      <c r="K3618" s="52" t="str">
        <f t="shared" si="626"/>
        <v/>
      </c>
      <c r="L3618" s="81" t="str">
        <f t="shared" si="627"/>
        <v/>
      </c>
      <c r="M3618" s="53" t="str">
        <f>IF(K3618="","",COUNTIF($K$7:K3618,"ﾘｽﾄ１"))</f>
        <v/>
      </c>
      <c r="N3618" s="53" t="str">
        <f t="shared" si="628"/>
        <v/>
      </c>
      <c r="O3618" s="54" t="str">
        <f t="shared" si="629"/>
        <v/>
      </c>
      <c r="P3618" s="53" t="str">
        <f t="shared" si="620"/>
        <v/>
      </c>
      <c r="Q3618" s="52" t="str">
        <f t="shared" si="621"/>
        <v/>
      </c>
      <c r="R3618" s="55" t="str">
        <f t="shared" si="622"/>
        <v/>
      </c>
      <c r="S3618" s="52" t="str">
        <f t="shared" si="630"/>
        <v/>
      </c>
      <c r="T3618" s="81" t="str">
        <f t="shared" si="623"/>
        <v/>
      </c>
      <c r="U3618" s="53" t="str">
        <f>IF(S3618="","",COUNTIF($S$7:S3618,"該当２"))</f>
        <v/>
      </c>
      <c r="V3618" s="56" t="str">
        <f t="shared" si="624"/>
        <v/>
      </c>
      <c r="W3618" s="81" t="str">
        <f t="shared" si="625"/>
        <v/>
      </c>
      <c r="X3618" s="53" t="str">
        <f>IF(V3618="","",COUNTIF($V$7:V3618,"該当３"))</f>
        <v/>
      </c>
    </row>
    <row r="3619" spans="1:24">
      <c r="A3619" s="4">
        <v>2032303002</v>
      </c>
      <c r="B3619" s="237">
        <v>20</v>
      </c>
      <c r="C3619" s="238">
        <v>323</v>
      </c>
      <c r="D3619" s="239">
        <v>3</v>
      </c>
      <c r="E3619" s="238">
        <v>2</v>
      </c>
      <c r="F3619" s="7" t="s">
        <v>511</v>
      </c>
      <c r="G3619" s="7" t="s">
        <v>3294</v>
      </c>
      <c r="H3619" s="7" t="s">
        <v>3304</v>
      </c>
      <c r="I3619" s="7" t="s">
        <v>3306</v>
      </c>
      <c r="K3619" s="52" t="str">
        <f t="shared" si="626"/>
        <v/>
      </c>
      <c r="L3619" s="81" t="str">
        <f t="shared" si="627"/>
        <v/>
      </c>
      <c r="M3619" s="53" t="str">
        <f>IF(K3619="","",COUNTIF($K$7:K3619,"ﾘｽﾄ１"))</f>
        <v/>
      </c>
      <c r="N3619" s="53" t="str">
        <f t="shared" si="628"/>
        <v/>
      </c>
      <c r="O3619" s="54" t="str">
        <f t="shared" si="629"/>
        <v/>
      </c>
      <c r="P3619" s="53" t="str">
        <f t="shared" si="620"/>
        <v/>
      </c>
      <c r="Q3619" s="52" t="str">
        <f t="shared" si="621"/>
        <v/>
      </c>
      <c r="R3619" s="55" t="str">
        <f t="shared" si="622"/>
        <v/>
      </c>
      <c r="S3619" s="52" t="str">
        <f t="shared" si="630"/>
        <v/>
      </c>
      <c r="T3619" s="81" t="str">
        <f t="shared" si="623"/>
        <v/>
      </c>
      <c r="U3619" s="53" t="str">
        <f>IF(S3619="","",COUNTIF($S$7:S3619,"該当２"))</f>
        <v/>
      </c>
      <c r="V3619" s="56" t="str">
        <f t="shared" si="624"/>
        <v/>
      </c>
      <c r="W3619" s="81" t="str">
        <f t="shared" si="625"/>
        <v/>
      </c>
      <c r="X3619" s="53" t="str">
        <f>IF(V3619="","",COUNTIF($V$7:V3619,"該当３"))</f>
        <v/>
      </c>
    </row>
    <row r="3620" spans="1:24">
      <c r="A3620" s="4">
        <v>2032303003</v>
      </c>
      <c r="B3620" s="237">
        <v>20</v>
      </c>
      <c r="C3620" s="238">
        <v>323</v>
      </c>
      <c r="D3620" s="239">
        <v>3</v>
      </c>
      <c r="E3620" s="238">
        <v>3</v>
      </c>
      <c r="F3620" s="7" t="s">
        <v>511</v>
      </c>
      <c r="G3620" s="7" t="s">
        <v>3294</v>
      </c>
      <c r="H3620" s="7" t="s">
        <v>3304</v>
      </c>
      <c r="I3620" s="7" t="s">
        <v>277</v>
      </c>
      <c r="K3620" s="52" t="str">
        <f t="shared" si="626"/>
        <v/>
      </c>
      <c r="L3620" s="81" t="str">
        <f t="shared" si="627"/>
        <v/>
      </c>
      <c r="M3620" s="53" t="str">
        <f>IF(K3620="","",COUNTIF($K$7:K3620,"ﾘｽﾄ１"))</f>
        <v/>
      </c>
      <c r="N3620" s="53" t="str">
        <f t="shared" si="628"/>
        <v/>
      </c>
      <c r="O3620" s="54" t="str">
        <f t="shared" si="629"/>
        <v/>
      </c>
      <c r="P3620" s="53" t="str">
        <f t="shared" si="620"/>
        <v/>
      </c>
      <c r="Q3620" s="52" t="str">
        <f t="shared" si="621"/>
        <v/>
      </c>
      <c r="R3620" s="55" t="str">
        <f t="shared" si="622"/>
        <v/>
      </c>
      <c r="S3620" s="52" t="str">
        <f t="shared" si="630"/>
        <v/>
      </c>
      <c r="T3620" s="81" t="str">
        <f t="shared" si="623"/>
        <v/>
      </c>
      <c r="U3620" s="53" t="str">
        <f>IF(S3620="","",COUNTIF($S$7:S3620,"該当２"))</f>
        <v/>
      </c>
      <c r="V3620" s="56" t="str">
        <f t="shared" si="624"/>
        <v/>
      </c>
      <c r="W3620" s="81" t="str">
        <f t="shared" si="625"/>
        <v/>
      </c>
      <c r="X3620" s="53" t="str">
        <f>IF(V3620="","",COUNTIF($V$7:V3620,"該当３"))</f>
        <v/>
      </c>
    </row>
    <row r="3621" spans="1:24">
      <c r="A3621" s="4">
        <v>2032303004</v>
      </c>
      <c r="B3621" s="237">
        <v>20</v>
      </c>
      <c r="C3621" s="238">
        <v>323</v>
      </c>
      <c r="D3621" s="239">
        <v>3</v>
      </c>
      <c r="E3621" s="238">
        <v>4</v>
      </c>
      <c r="F3621" s="7" t="s">
        <v>511</v>
      </c>
      <c r="G3621" s="7" t="s">
        <v>3294</v>
      </c>
      <c r="H3621" s="7" t="s">
        <v>3304</v>
      </c>
      <c r="I3621" s="7" t="s">
        <v>3307</v>
      </c>
      <c r="K3621" s="52" t="str">
        <f t="shared" si="626"/>
        <v/>
      </c>
      <c r="L3621" s="81" t="str">
        <f t="shared" si="627"/>
        <v/>
      </c>
      <c r="M3621" s="53" t="str">
        <f>IF(K3621="","",COUNTIF($K$7:K3621,"ﾘｽﾄ１"))</f>
        <v/>
      </c>
      <c r="N3621" s="53" t="str">
        <f t="shared" si="628"/>
        <v/>
      </c>
      <c r="O3621" s="54" t="str">
        <f t="shared" si="629"/>
        <v/>
      </c>
      <c r="P3621" s="53" t="str">
        <f t="shared" si="620"/>
        <v/>
      </c>
      <c r="Q3621" s="52" t="str">
        <f t="shared" si="621"/>
        <v/>
      </c>
      <c r="R3621" s="55" t="str">
        <f t="shared" si="622"/>
        <v/>
      </c>
      <c r="S3621" s="52" t="str">
        <f t="shared" si="630"/>
        <v/>
      </c>
      <c r="T3621" s="81" t="str">
        <f t="shared" si="623"/>
        <v/>
      </c>
      <c r="U3621" s="53" t="str">
        <f>IF(S3621="","",COUNTIF($S$7:S3621,"該当２"))</f>
        <v/>
      </c>
      <c r="V3621" s="56" t="str">
        <f t="shared" si="624"/>
        <v/>
      </c>
      <c r="W3621" s="81" t="str">
        <f t="shared" si="625"/>
        <v/>
      </c>
      <c r="X3621" s="53" t="str">
        <f>IF(V3621="","",COUNTIF($V$7:V3621,"該当３"))</f>
        <v/>
      </c>
    </row>
    <row r="3622" spans="1:24">
      <c r="A3622" s="4">
        <v>2032303005</v>
      </c>
      <c r="B3622" s="237">
        <v>20</v>
      </c>
      <c r="C3622" s="238">
        <v>323</v>
      </c>
      <c r="D3622" s="239">
        <v>3</v>
      </c>
      <c r="E3622" s="238">
        <v>5</v>
      </c>
      <c r="F3622" s="7" t="s">
        <v>511</v>
      </c>
      <c r="G3622" s="7" t="s">
        <v>3294</v>
      </c>
      <c r="H3622" s="7" t="s">
        <v>3304</v>
      </c>
      <c r="I3622" s="7" t="s">
        <v>3308</v>
      </c>
      <c r="K3622" s="52" t="str">
        <f t="shared" si="626"/>
        <v/>
      </c>
      <c r="L3622" s="81" t="str">
        <f t="shared" si="627"/>
        <v/>
      </c>
      <c r="M3622" s="53" t="str">
        <f>IF(K3622="","",COUNTIF($K$7:K3622,"ﾘｽﾄ１"))</f>
        <v/>
      </c>
      <c r="N3622" s="53" t="str">
        <f t="shared" si="628"/>
        <v/>
      </c>
      <c r="O3622" s="54" t="str">
        <f t="shared" si="629"/>
        <v/>
      </c>
      <c r="P3622" s="53" t="str">
        <f t="shared" si="620"/>
        <v/>
      </c>
      <c r="Q3622" s="52" t="str">
        <f t="shared" si="621"/>
        <v/>
      </c>
      <c r="R3622" s="55" t="str">
        <f t="shared" si="622"/>
        <v/>
      </c>
      <c r="S3622" s="52" t="str">
        <f t="shared" si="630"/>
        <v/>
      </c>
      <c r="T3622" s="81" t="str">
        <f t="shared" si="623"/>
        <v/>
      </c>
      <c r="U3622" s="53" t="str">
        <f>IF(S3622="","",COUNTIF($S$7:S3622,"該当２"))</f>
        <v/>
      </c>
      <c r="V3622" s="56" t="str">
        <f t="shared" si="624"/>
        <v/>
      </c>
      <c r="W3622" s="81" t="str">
        <f t="shared" si="625"/>
        <v/>
      </c>
      <c r="X3622" s="53" t="str">
        <f>IF(V3622="","",COUNTIF($V$7:V3622,"該当３"))</f>
        <v/>
      </c>
    </row>
    <row r="3623" spans="1:24">
      <c r="A3623" s="4">
        <v>2032303006</v>
      </c>
      <c r="B3623" s="237">
        <v>20</v>
      </c>
      <c r="C3623" s="238">
        <v>323</v>
      </c>
      <c r="D3623" s="239">
        <v>3</v>
      </c>
      <c r="E3623" s="238">
        <v>6</v>
      </c>
      <c r="F3623" s="7" t="s">
        <v>511</v>
      </c>
      <c r="G3623" s="7" t="s">
        <v>3294</v>
      </c>
      <c r="H3623" s="7" t="s">
        <v>3304</v>
      </c>
      <c r="I3623" s="7" t="s">
        <v>3309</v>
      </c>
      <c r="K3623" s="52" t="str">
        <f t="shared" si="626"/>
        <v/>
      </c>
      <c r="L3623" s="81" t="str">
        <f t="shared" si="627"/>
        <v/>
      </c>
      <c r="M3623" s="53" t="str">
        <f>IF(K3623="","",COUNTIF($K$7:K3623,"ﾘｽﾄ１"))</f>
        <v/>
      </c>
      <c r="N3623" s="53" t="str">
        <f t="shared" si="628"/>
        <v/>
      </c>
      <c r="O3623" s="54" t="str">
        <f t="shared" si="629"/>
        <v/>
      </c>
      <c r="P3623" s="53" t="str">
        <f t="shared" si="620"/>
        <v/>
      </c>
      <c r="Q3623" s="52" t="str">
        <f t="shared" si="621"/>
        <v/>
      </c>
      <c r="R3623" s="55" t="str">
        <f t="shared" si="622"/>
        <v/>
      </c>
      <c r="S3623" s="52" t="str">
        <f t="shared" si="630"/>
        <v/>
      </c>
      <c r="T3623" s="81" t="str">
        <f t="shared" si="623"/>
        <v/>
      </c>
      <c r="U3623" s="53" t="str">
        <f>IF(S3623="","",COUNTIF($S$7:S3623,"該当２"))</f>
        <v/>
      </c>
      <c r="V3623" s="56" t="str">
        <f t="shared" si="624"/>
        <v/>
      </c>
      <c r="W3623" s="81" t="str">
        <f t="shared" si="625"/>
        <v/>
      </c>
      <c r="X3623" s="53" t="str">
        <f>IF(V3623="","",COUNTIF($V$7:V3623,"該当３"))</f>
        <v/>
      </c>
    </row>
    <row r="3624" spans="1:24">
      <c r="A3624" s="4">
        <v>2032400000</v>
      </c>
      <c r="B3624" s="237">
        <v>20</v>
      </c>
      <c r="C3624" s="238">
        <v>324</v>
      </c>
      <c r="D3624" s="239">
        <v>0</v>
      </c>
      <c r="E3624" s="238">
        <v>0</v>
      </c>
      <c r="F3624" s="7" t="s">
        <v>511</v>
      </c>
      <c r="G3624" s="7" t="s">
        <v>3310</v>
      </c>
      <c r="K3624" s="52" t="str">
        <f t="shared" si="626"/>
        <v>ﾘｽﾄ１</v>
      </c>
      <c r="L3624" s="81" t="str">
        <f t="shared" si="627"/>
        <v>立科町</v>
      </c>
      <c r="M3624" s="53">
        <f>IF(K3624="","",COUNTIF($K$7:K3624,"ﾘｽﾄ１"))</f>
        <v>28</v>
      </c>
      <c r="N3624" s="53" t="str">
        <f t="shared" si="628"/>
        <v/>
      </c>
      <c r="O3624" s="54" t="str">
        <f t="shared" si="629"/>
        <v/>
      </c>
      <c r="P3624" s="53" t="str">
        <f t="shared" si="620"/>
        <v/>
      </c>
      <c r="Q3624" s="52" t="str">
        <f t="shared" si="621"/>
        <v/>
      </c>
      <c r="R3624" s="55" t="str">
        <f t="shared" si="622"/>
        <v/>
      </c>
      <c r="S3624" s="52" t="str">
        <f t="shared" si="630"/>
        <v/>
      </c>
      <c r="T3624" s="81" t="str">
        <f t="shared" si="623"/>
        <v/>
      </c>
      <c r="U3624" s="53" t="str">
        <f>IF(S3624="","",COUNTIF($S$7:S3624,"該当２"))</f>
        <v/>
      </c>
      <c r="V3624" s="56" t="str">
        <f t="shared" si="624"/>
        <v/>
      </c>
      <c r="W3624" s="81" t="str">
        <f t="shared" si="625"/>
        <v/>
      </c>
      <c r="X3624" s="53" t="str">
        <f>IF(V3624="","",COUNTIF($V$7:V3624,"該当３"))</f>
        <v/>
      </c>
    </row>
    <row r="3625" spans="1:24">
      <c r="A3625" s="4">
        <v>2032401000</v>
      </c>
      <c r="B3625" s="237">
        <v>20</v>
      </c>
      <c r="C3625" s="238">
        <v>324</v>
      </c>
      <c r="D3625" s="239">
        <v>1</v>
      </c>
      <c r="E3625" s="238">
        <v>0</v>
      </c>
      <c r="F3625" s="7" t="s">
        <v>511</v>
      </c>
      <c r="G3625" s="7" t="s">
        <v>3310</v>
      </c>
      <c r="H3625" s="7" t="s">
        <v>3311</v>
      </c>
      <c r="K3625" s="52" t="str">
        <f t="shared" si="626"/>
        <v/>
      </c>
      <c r="L3625" s="81" t="str">
        <f t="shared" si="627"/>
        <v/>
      </c>
      <c r="M3625" s="53" t="str">
        <f>IF(K3625="","",COUNTIF($K$7:K3625,"ﾘｽﾄ１"))</f>
        <v/>
      </c>
      <c r="N3625" s="53" t="str">
        <f t="shared" si="628"/>
        <v/>
      </c>
      <c r="O3625" s="54" t="str">
        <f t="shared" si="629"/>
        <v/>
      </c>
      <c r="P3625" s="53" t="str">
        <f t="shared" si="620"/>
        <v/>
      </c>
      <c r="Q3625" s="52" t="str">
        <f t="shared" si="621"/>
        <v/>
      </c>
      <c r="R3625" s="55" t="str">
        <f t="shared" si="622"/>
        <v/>
      </c>
      <c r="S3625" s="52" t="str">
        <f t="shared" si="630"/>
        <v/>
      </c>
      <c r="T3625" s="81" t="str">
        <f t="shared" si="623"/>
        <v/>
      </c>
      <c r="U3625" s="53" t="str">
        <f>IF(S3625="","",COUNTIF($S$7:S3625,"該当２"))</f>
        <v/>
      </c>
      <c r="V3625" s="56" t="str">
        <f t="shared" si="624"/>
        <v/>
      </c>
      <c r="W3625" s="81" t="str">
        <f t="shared" si="625"/>
        <v/>
      </c>
      <c r="X3625" s="53" t="str">
        <f>IF(V3625="","",COUNTIF($V$7:V3625,"該当３"))</f>
        <v/>
      </c>
    </row>
    <row r="3626" spans="1:24">
      <c r="A3626" s="4">
        <v>2032401001</v>
      </c>
      <c r="B3626" s="237">
        <v>20</v>
      </c>
      <c r="C3626" s="238">
        <v>324</v>
      </c>
      <c r="D3626" s="239">
        <v>1</v>
      </c>
      <c r="E3626" s="238">
        <v>1</v>
      </c>
      <c r="F3626" s="7" t="s">
        <v>511</v>
      </c>
      <c r="G3626" s="7" t="s">
        <v>3310</v>
      </c>
      <c r="H3626" s="7" t="s">
        <v>3311</v>
      </c>
      <c r="I3626" s="7" t="s">
        <v>398</v>
      </c>
      <c r="K3626" s="52" t="str">
        <f t="shared" si="626"/>
        <v/>
      </c>
      <c r="L3626" s="81" t="str">
        <f t="shared" si="627"/>
        <v/>
      </c>
      <c r="M3626" s="53" t="str">
        <f>IF(K3626="","",COUNTIF($K$7:K3626,"ﾘｽﾄ１"))</f>
        <v/>
      </c>
      <c r="N3626" s="53" t="str">
        <f t="shared" si="628"/>
        <v/>
      </c>
      <c r="O3626" s="54" t="str">
        <f t="shared" si="629"/>
        <v/>
      </c>
      <c r="P3626" s="53" t="str">
        <f t="shared" si="620"/>
        <v/>
      </c>
      <c r="Q3626" s="52" t="str">
        <f t="shared" si="621"/>
        <v/>
      </c>
      <c r="R3626" s="55" t="str">
        <f t="shared" si="622"/>
        <v/>
      </c>
      <c r="S3626" s="52" t="str">
        <f t="shared" si="630"/>
        <v/>
      </c>
      <c r="T3626" s="81" t="str">
        <f t="shared" si="623"/>
        <v/>
      </c>
      <c r="U3626" s="53" t="str">
        <f>IF(S3626="","",COUNTIF($S$7:S3626,"該当２"))</f>
        <v/>
      </c>
      <c r="V3626" s="56" t="str">
        <f t="shared" si="624"/>
        <v/>
      </c>
      <c r="W3626" s="81" t="str">
        <f t="shared" si="625"/>
        <v/>
      </c>
      <c r="X3626" s="53" t="str">
        <f>IF(V3626="","",COUNTIF($V$7:V3626,"該当３"))</f>
        <v/>
      </c>
    </row>
    <row r="3627" spans="1:24">
      <c r="A3627" s="4">
        <v>2032401002</v>
      </c>
      <c r="B3627" s="237">
        <v>20</v>
      </c>
      <c r="C3627" s="238">
        <v>324</v>
      </c>
      <c r="D3627" s="239">
        <v>1</v>
      </c>
      <c r="E3627" s="238">
        <v>2</v>
      </c>
      <c r="F3627" s="7" t="s">
        <v>511</v>
      </c>
      <c r="G3627" s="7" t="s">
        <v>3310</v>
      </c>
      <c r="H3627" s="7" t="s">
        <v>3311</v>
      </c>
      <c r="I3627" s="7" t="s">
        <v>3312</v>
      </c>
      <c r="K3627" s="52" t="str">
        <f t="shared" si="626"/>
        <v/>
      </c>
      <c r="L3627" s="81" t="str">
        <f t="shared" si="627"/>
        <v/>
      </c>
      <c r="M3627" s="53" t="str">
        <f>IF(K3627="","",COUNTIF($K$7:K3627,"ﾘｽﾄ１"))</f>
        <v/>
      </c>
      <c r="N3627" s="53" t="str">
        <f t="shared" si="628"/>
        <v/>
      </c>
      <c r="O3627" s="54" t="str">
        <f t="shared" si="629"/>
        <v/>
      </c>
      <c r="P3627" s="53" t="str">
        <f t="shared" si="620"/>
        <v/>
      </c>
      <c r="Q3627" s="52" t="str">
        <f t="shared" si="621"/>
        <v/>
      </c>
      <c r="R3627" s="55" t="str">
        <f t="shared" si="622"/>
        <v/>
      </c>
      <c r="S3627" s="52" t="str">
        <f t="shared" si="630"/>
        <v/>
      </c>
      <c r="T3627" s="81" t="str">
        <f t="shared" si="623"/>
        <v/>
      </c>
      <c r="U3627" s="53" t="str">
        <f>IF(S3627="","",COUNTIF($S$7:S3627,"該当２"))</f>
        <v/>
      </c>
      <c r="V3627" s="56" t="str">
        <f t="shared" si="624"/>
        <v/>
      </c>
      <c r="W3627" s="81" t="str">
        <f t="shared" si="625"/>
        <v/>
      </c>
      <c r="X3627" s="53" t="str">
        <f>IF(V3627="","",COUNTIF($V$7:V3627,"該当３"))</f>
        <v/>
      </c>
    </row>
    <row r="3628" spans="1:24">
      <c r="A3628" s="4">
        <v>2032401003</v>
      </c>
      <c r="B3628" s="237">
        <v>20</v>
      </c>
      <c r="C3628" s="238">
        <v>324</v>
      </c>
      <c r="D3628" s="239">
        <v>1</v>
      </c>
      <c r="E3628" s="238">
        <v>3</v>
      </c>
      <c r="F3628" s="7" t="s">
        <v>511</v>
      </c>
      <c r="G3628" s="7" t="s">
        <v>3310</v>
      </c>
      <c r="H3628" s="7" t="s">
        <v>3311</v>
      </c>
      <c r="I3628" s="7" t="s">
        <v>748</v>
      </c>
      <c r="K3628" s="52" t="str">
        <f t="shared" si="626"/>
        <v/>
      </c>
      <c r="L3628" s="81" t="str">
        <f t="shared" si="627"/>
        <v/>
      </c>
      <c r="M3628" s="53" t="str">
        <f>IF(K3628="","",COUNTIF($K$7:K3628,"ﾘｽﾄ１"))</f>
        <v/>
      </c>
      <c r="N3628" s="53" t="str">
        <f t="shared" si="628"/>
        <v/>
      </c>
      <c r="O3628" s="54" t="str">
        <f t="shared" si="629"/>
        <v/>
      </c>
      <c r="P3628" s="53" t="str">
        <f t="shared" si="620"/>
        <v/>
      </c>
      <c r="Q3628" s="52" t="str">
        <f t="shared" si="621"/>
        <v/>
      </c>
      <c r="R3628" s="55" t="str">
        <f t="shared" si="622"/>
        <v/>
      </c>
      <c r="S3628" s="52" t="str">
        <f t="shared" si="630"/>
        <v/>
      </c>
      <c r="T3628" s="81" t="str">
        <f t="shared" si="623"/>
        <v/>
      </c>
      <c r="U3628" s="53" t="str">
        <f>IF(S3628="","",COUNTIF($S$7:S3628,"該当２"))</f>
        <v/>
      </c>
      <c r="V3628" s="56" t="str">
        <f t="shared" si="624"/>
        <v/>
      </c>
      <c r="W3628" s="81" t="str">
        <f t="shared" si="625"/>
        <v/>
      </c>
      <c r="X3628" s="53" t="str">
        <f>IF(V3628="","",COUNTIF($V$7:V3628,"該当３"))</f>
        <v/>
      </c>
    </row>
    <row r="3629" spans="1:24">
      <c r="A3629" s="4">
        <v>2032401004</v>
      </c>
      <c r="B3629" s="237">
        <v>20</v>
      </c>
      <c r="C3629" s="238">
        <v>324</v>
      </c>
      <c r="D3629" s="239">
        <v>1</v>
      </c>
      <c r="E3629" s="238">
        <v>4</v>
      </c>
      <c r="F3629" s="7" t="s">
        <v>511</v>
      </c>
      <c r="G3629" s="7" t="s">
        <v>3310</v>
      </c>
      <c r="H3629" s="7" t="s">
        <v>3311</v>
      </c>
      <c r="I3629" s="7" t="s">
        <v>919</v>
      </c>
      <c r="K3629" s="52" t="str">
        <f t="shared" si="626"/>
        <v/>
      </c>
      <c r="L3629" s="81" t="str">
        <f t="shared" si="627"/>
        <v/>
      </c>
      <c r="M3629" s="53" t="str">
        <f>IF(K3629="","",COUNTIF($K$7:K3629,"ﾘｽﾄ１"))</f>
        <v/>
      </c>
      <c r="N3629" s="53" t="str">
        <f t="shared" si="628"/>
        <v/>
      </c>
      <c r="O3629" s="54" t="str">
        <f t="shared" si="629"/>
        <v/>
      </c>
      <c r="P3629" s="53" t="str">
        <f t="shared" si="620"/>
        <v/>
      </c>
      <c r="Q3629" s="52" t="str">
        <f t="shared" si="621"/>
        <v/>
      </c>
      <c r="R3629" s="55" t="str">
        <f t="shared" si="622"/>
        <v/>
      </c>
      <c r="S3629" s="52" t="str">
        <f t="shared" si="630"/>
        <v/>
      </c>
      <c r="T3629" s="81" t="str">
        <f t="shared" si="623"/>
        <v/>
      </c>
      <c r="U3629" s="53" t="str">
        <f>IF(S3629="","",COUNTIF($S$7:S3629,"該当２"))</f>
        <v/>
      </c>
      <c r="V3629" s="56" t="str">
        <f t="shared" si="624"/>
        <v/>
      </c>
      <c r="W3629" s="81" t="str">
        <f t="shared" si="625"/>
        <v/>
      </c>
      <c r="X3629" s="53" t="str">
        <f>IF(V3629="","",COUNTIF($V$7:V3629,"該当３"))</f>
        <v/>
      </c>
    </row>
    <row r="3630" spans="1:24">
      <c r="A3630" s="4">
        <v>2032401005</v>
      </c>
      <c r="B3630" s="237">
        <v>20</v>
      </c>
      <c r="C3630" s="238">
        <v>324</v>
      </c>
      <c r="D3630" s="239">
        <v>1</v>
      </c>
      <c r="E3630" s="238">
        <v>5</v>
      </c>
      <c r="F3630" s="7" t="s">
        <v>511</v>
      </c>
      <c r="G3630" s="7" t="s">
        <v>3310</v>
      </c>
      <c r="H3630" s="7" t="s">
        <v>3311</v>
      </c>
      <c r="I3630" s="7" t="s">
        <v>3313</v>
      </c>
      <c r="K3630" s="52" t="str">
        <f t="shared" si="626"/>
        <v/>
      </c>
      <c r="L3630" s="81" t="str">
        <f t="shared" si="627"/>
        <v/>
      </c>
      <c r="M3630" s="53" t="str">
        <f>IF(K3630="","",COUNTIF($K$7:K3630,"ﾘｽﾄ１"))</f>
        <v/>
      </c>
      <c r="N3630" s="53" t="str">
        <f t="shared" si="628"/>
        <v/>
      </c>
      <c r="O3630" s="54" t="str">
        <f t="shared" si="629"/>
        <v/>
      </c>
      <c r="P3630" s="53" t="str">
        <f t="shared" si="620"/>
        <v/>
      </c>
      <c r="Q3630" s="52" t="str">
        <f t="shared" si="621"/>
        <v/>
      </c>
      <c r="R3630" s="55" t="str">
        <f t="shared" si="622"/>
        <v/>
      </c>
      <c r="S3630" s="52" t="str">
        <f t="shared" si="630"/>
        <v/>
      </c>
      <c r="T3630" s="81" t="str">
        <f t="shared" si="623"/>
        <v/>
      </c>
      <c r="U3630" s="53" t="str">
        <f>IF(S3630="","",COUNTIF($S$7:S3630,"該当２"))</f>
        <v/>
      </c>
      <c r="V3630" s="56" t="str">
        <f t="shared" si="624"/>
        <v/>
      </c>
      <c r="W3630" s="81" t="str">
        <f t="shared" si="625"/>
        <v/>
      </c>
      <c r="X3630" s="53" t="str">
        <f>IF(V3630="","",COUNTIF($V$7:V3630,"該当３"))</f>
        <v/>
      </c>
    </row>
    <row r="3631" spans="1:24">
      <c r="A3631" s="4">
        <v>2032401006</v>
      </c>
      <c r="B3631" s="237">
        <v>20</v>
      </c>
      <c r="C3631" s="238">
        <v>324</v>
      </c>
      <c r="D3631" s="239">
        <v>1</v>
      </c>
      <c r="E3631" s="238">
        <v>6</v>
      </c>
      <c r="F3631" s="7" t="s">
        <v>511</v>
      </c>
      <c r="G3631" s="7" t="s">
        <v>3310</v>
      </c>
      <c r="H3631" s="7" t="s">
        <v>3311</v>
      </c>
      <c r="I3631" s="7" t="s">
        <v>3314</v>
      </c>
      <c r="K3631" s="52" t="str">
        <f t="shared" si="626"/>
        <v/>
      </c>
      <c r="L3631" s="81" t="str">
        <f t="shared" si="627"/>
        <v/>
      </c>
      <c r="M3631" s="53" t="str">
        <f>IF(K3631="","",COUNTIF($K$7:K3631,"ﾘｽﾄ１"))</f>
        <v/>
      </c>
      <c r="N3631" s="53" t="str">
        <f t="shared" si="628"/>
        <v/>
      </c>
      <c r="O3631" s="54" t="str">
        <f t="shared" si="629"/>
        <v/>
      </c>
      <c r="P3631" s="53" t="str">
        <f t="shared" si="620"/>
        <v/>
      </c>
      <c r="Q3631" s="52" t="str">
        <f t="shared" si="621"/>
        <v/>
      </c>
      <c r="R3631" s="55" t="str">
        <f t="shared" si="622"/>
        <v/>
      </c>
      <c r="S3631" s="52" t="str">
        <f t="shared" si="630"/>
        <v/>
      </c>
      <c r="T3631" s="81" t="str">
        <f t="shared" si="623"/>
        <v/>
      </c>
      <c r="U3631" s="53" t="str">
        <f>IF(S3631="","",COUNTIF($S$7:S3631,"該当２"))</f>
        <v/>
      </c>
      <c r="V3631" s="56" t="str">
        <f t="shared" si="624"/>
        <v/>
      </c>
      <c r="W3631" s="81" t="str">
        <f t="shared" si="625"/>
        <v/>
      </c>
      <c r="X3631" s="53" t="str">
        <f>IF(V3631="","",COUNTIF($V$7:V3631,"該当３"))</f>
        <v/>
      </c>
    </row>
    <row r="3632" spans="1:24">
      <c r="A3632" s="4">
        <v>2032401007</v>
      </c>
      <c r="B3632" s="237">
        <v>20</v>
      </c>
      <c r="C3632" s="238">
        <v>324</v>
      </c>
      <c r="D3632" s="239">
        <v>1</v>
      </c>
      <c r="E3632" s="238">
        <v>7</v>
      </c>
      <c r="F3632" s="7" t="s">
        <v>511</v>
      </c>
      <c r="G3632" s="7" t="s">
        <v>3310</v>
      </c>
      <c r="H3632" s="7" t="s">
        <v>3311</v>
      </c>
      <c r="I3632" s="7" t="s">
        <v>3</v>
      </c>
      <c r="K3632" s="52" t="str">
        <f t="shared" si="626"/>
        <v/>
      </c>
      <c r="L3632" s="81" t="str">
        <f t="shared" si="627"/>
        <v/>
      </c>
      <c r="M3632" s="53" t="str">
        <f>IF(K3632="","",COUNTIF($K$7:K3632,"ﾘｽﾄ１"))</f>
        <v/>
      </c>
      <c r="N3632" s="53" t="str">
        <f t="shared" si="628"/>
        <v/>
      </c>
      <c r="O3632" s="54" t="str">
        <f t="shared" si="629"/>
        <v/>
      </c>
      <c r="P3632" s="53" t="str">
        <f t="shared" si="620"/>
        <v/>
      </c>
      <c r="Q3632" s="52" t="str">
        <f t="shared" si="621"/>
        <v/>
      </c>
      <c r="R3632" s="55" t="str">
        <f t="shared" si="622"/>
        <v/>
      </c>
      <c r="S3632" s="52" t="str">
        <f t="shared" si="630"/>
        <v/>
      </c>
      <c r="T3632" s="81" t="str">
        <f t="shared" si="623"/>
        <v/>
      </c>
      <c r="U3632" s="53" t="str">
        <f>IF(S3632="","",COUNTIF($S$7:S3632,"該当２"))</f>
        <v/>
      </c>
      <c r="V3632" s="56" t="str">
        <f t="shared" si="624"/>
        <v/>
      </c>
      <c r="W3632" s="81" t="str">
        <f t="shared" si="625"/>
        <v/>
      </c>
      <c r="X3632" s="53" t="str">
        <f>IF(V3632="","",COUNTIF($V$7:V3632,"該当３"))</f>
        <v/>
      </c>
    </row>
    <row r="3633" spans="1:24">
      <c r="A3633" s="4">
        <v>2032401008</v>
      </c>
      <c r="B3633" s="237">
        <v>20</v>
      </c>
      <c r="C3633" s="238">
        <v>324</v>
      </c>
      <c r="D3633" s="239">
        <v>1</v>
      </c>
      <c r="E3633" s="238">
        <v>8</v>
      </c>
      <c r="F3633" s="7" t="s">
        <v>511</v>
      </c>
      <c r="G3633" s="7" t="s">
        <v>3310</v>
      </c>
      <c r="H3633" s="7" t="s">
        <v>3311</v>
      </c>
      <c r="I3633" s="7" t="s">
        <v>402</v>
      </c>
      <c r="K3633" s="52" t="str">
        <f t="shared" si="626"/>
        <v/>
      </c>
      <c r="L3633" s="81" t="str">
        <f t="shared" si="627"/>
        <v/>
      </c>
      <c r="M3633" s="53" t="str">
        <f>IF(K3633="","",COUNTIF($K$7:K3633,"ﾘｽﾄ１"))</f>
        <v/>
      </c>
      <c r="N3633" s="53" t="str">
        <f t="shared" si="628"/>
        <v/>
      </c>
      <c r="O3633" s="54" t="str">
        <f t="shared" si="629"/>
        <v/>
      </c>
      <c r="P3633" s="53" t="str">
        <f t="shared" si="620"/>
        <v/>
      </c>
      <c r="Q3633" s="52" t="str">
        <f t="shared" si="621"/>
        <v/>
      </c>
      <c r="R3633" s="55" t="str">
        <f t="shared" si="622"/>
        <v/>
      </c>
      <c r="S3633" s="52" t="str">
        <f t="shared" si="630"/>
        <v/>
      </c>
      <c r="T3633" s="81" t="str">
        <f t="shared" si="623"/>
        <v/>
      </c>
      <c r="U3633" s="53" t="str">
        <f>IF(S3633="","",COUNTIF($S$7:S3633,"該当２"))</f>
        <v/>
      </c>
      <c r="V3633" s="56" t="str">
        <f t="shared" si="624"/>
        <v/>
      </c>
      <c r="W3633" s="81" t="str">
        <f t="shared" si="625"/>
        <v/>
      </c>
      <c r="X3633" s="53" t="str">
        <f>IF(V3633="","",COUNTIF($V$7:V3633,"該当３"))</f>
        <v/>
      </c>
    </row>
    <row r="3634" spans="1:24">
      <c r="A3634" s="4">
        <v>2032402000</v>
      </c>
      <c r="B3634" s="237">
        <v>20</v>
      </c>
      <c r="C3634" s="238">
        <v>324</v>
      </c>
      <c r="D3634" s="239">
        <v>2</v>
      </c>
      <c r="E3634" s="238">
        <v>0</v>
      </c>
      <c r="F3634" s="7" t="s">
        <v>511</v>
      </c>
      <c r="G3634" s="7" t="s">
        <v>3310</v>
      </c>
      <c r="H3634" s="7" t="s">
        <v>3315</v>
      </c>
      <c r="K3634" s="52" t="str">
        <f t="shared" si="626"/>
        <v/>
      </c>
      <c r="L3634" s="81" t="str">
        <f t="shared" si="627"/>
        <v/>
      </c>
      <c r="M3634" s="53" t="str">
        <f>IF(K3634="","",COUNTIF($K$7:K3634,"ﾘｽﾄ１"))</f>
        <v/>
      </c>
      <c r="N3634" s="53" t="str">
        <f t="shared" si="628"/>
        <v/>
      </c>
      <c r="O3634" s="54" t="str">
        <f t="shared" si="629"/>
        <v/>
      </c>
      <c r="P3634" s="53" t="str">
        <f t="shared" si="620"/>
        <v/>
      </c>
      <c r="Q3634" s="52" t="str">
        <f t="shared" si="621"/>
        <v/>
      </c>
      <c r="R3634" s="55" t="str">
        <f t="shared" si="622"/>
        <v/>
      </c>
      <c r="S3634" s="52" t="str">
        <f t="shared" si="630"/>
        <v/>
      </c>
      <c r="T3634" s="81" t="str">
        <f t="shared" si="623"/>
        <v/>
      </c>
      <c r="U3634" s="53" t="str">
        <f>IF(S3634="","",COUNTIF($S$7:S3634,"該当２"))</f>
        <v/>
      </c>
      <c r="V3634" s="56" t="str">
        <f t="shared" si="624"/>
        <v/>
      </c>
      <c r="W3634" s="81" t="str">
        <f t="shared" si="625"/>
        <v/>
      </c>
      <c r="X3634" s="53" t="str">
        <f>IF(V3634="","",COUNTIF($V$7:V3634,"該当３"))</f>
        <v/>
      </c>
    </row>
    <row r="3635" spans="1:24">
      <c r="A3635" s="4">
        <v>2032402001</v>
      </c>
      <c r="B3635" s="237">
        <v>20</v>
      </c>
      <c r="C3635" s="238">
        <v>324</v>
      </c>
      <c r="D3635" s="239">
        <v>2</v>
      </c>
      <c r="E3635" s="238">
        <v>1</v>
      </c>
      <c r="F3635" s="7" t="s">
        <v>511</v>
      </c>
      <c r="G3635" s="7" t="s">
        <v>3310</v>
      </c>
      <c r="H3635" s="7" t="s">
        <v>3315</v>
      </c>
      <c r="I3635" s="7" t="s">
        <v>2608</v>
      </c>
      <c r="K3635" s="52" t="str">
        <f t="shared" si="626"/>
        <v/>
      </c>
      <c r="L3635" s="81" t="str">
        <f t="shared" si="627"/>
        <v/>
      </c>
      <c r="M3635" s="53" t="str">
        <f>IF(K3635="","",COUNTIF($K$7:K3635,"ﾘｽﾄ１"))</f>
        <v/>
      </c>
      <c r="N3635" s="53" t="str">
        <f t="shared" si="628"/>
        <v/>
      </c>
      <c r="O3635" s="54" t="str">
        <f t="shared" si="629"/>
        <v/>
      </c>
      <c r="P3635" s="53" t="str">
        <f t="shared" si="620"/>
        <v/>
      </c>
      <c r="Q3635" s="52" t="str">
        <f t="shared" si="621"/>
        <v/>
      </c>
      <c r="R3635" s="55" t="str">
        <f t="shared" si="622"/>
        <v/>
      </c>
      <c r="S3635" s="52" t="str">
        <f t="shared" si="630"/>
        <v/>
      </c>
      <c r="T3635" s="81" t="str">
        <f t="shared" si="623"/>
        <v/>
      </c>
      <c r="U3635" s="53" t="str">
        <f>IF(S3635="","",COUNTIF($S$7:S3635,"該当２"))</f>
        <v/>
      </c>
      <c r="V3635" s="56" t="str">
        <f t="shared" si="624"/>
        <v/>
      </c>
      <c r="W3635" s="81" t="str">
        <f t="shared" si="625"/>
        <v/>
      </c>
      <c r="X3635" s="53" t="str">
        <f>IF(V3635="","",COUNTIF($V$7:V3635,"該当３"))</f>
        <v/>
      </c>
    </row>
    <row r="3636" spans="1:24">
      <c r="A3636" s="4">
        <v>2032402002</v>
      </c>
      <c r="B3636" s="237">
        <v>20</v>
      </c>
      <c r="C3636" s="238">
        <v>324</v>
      </c>
      <c r="D3636" s="239">
        <v>2</v>
      </c>
      <c r="E3636" s="238">
        <v>2</v>
      </c>
      <c r="F3636" s="7" t="s">
        <v>511</v>
      </c>
      <c r="G3636" s="7" t="s">
        <v>3310</v>
      </c>
      <c r="H3636" s="7" t="s">
        <v>3315</v>
      </c>
      <c r="I3636" s="7" t="s">
        <v>3316</v>
      </c>
      <c r="K3636" s="52" t="str">
        <f t="shared" si="626"/>
        <v/>
      </c>
      <c r="L3636" s="81" t="str">
        <f t="shared" si="627"/>
        <v/>
      </c>
      <c r="M3636" s="53" t="str">
        <f>IF(K3636="","",COUNTIF($K$7:K3636,"ﾘｽﾄ１"))</f>
        <v/>
      </c>
      <c r="N3636" s="53" t="str">
        <f t="shared" si="628"/>
        <v/>
      </c>
      <c r="O3636" s="54" t="str">
        <f t="shared" si="629"/>
        <v/>
      </c>
      <c r="P3636" s="53" t="str">
        <f t="shared" si="620"/>
        <v/>
      </c>
      <c r="Q3636" s="52" t="str">
        <f t="shared" si="621"/>
        <v/>
      </c>
      <c r="R3636" s="55" t="str">
        <f t="shared" si="622"/>
        <v/>
      </c>
      <c r="S3636" s="52" t="str">
        <f t="shared" si="630"/>
        <v/>
      </c>
      <c r="T3636" s="81" t="str">
        <f t="shared" si="623"/>
        <v/>
      </c>
      <c r="U3636" s="53" t="str">
        <f>IF(S3636="","",COUNTIF($S$7:S3636,"該当２"))</f>
        <v/>
      </c>
      <c r="V3636" s="56" t="str">
        <f t="shared" si="624"/>
        <v/>
      </c>
      <c r="W3636" s="81" t="str">
        <f t="shared" si="625"/>
        <v/>
      </c>
      <c r="X3636" s="53" t="str">
        <f>IF(V3636="","",COUNTIF($V$7:V3636,"該当３"))</f>
        <v/>
      </c>
    </row>
    <row r="3637" spans="1:24">
      <c r="A3637" s="4">
        <v>2032402003</v>
      </c>
      <c r="B3637" s="237">
        <v>20</v>
      </c>
      <c r="C3637" s="238">
        <v>324</v>
      </c>
      <c r="D3637" s="239">
        <v>2</v>
      </c>
      <c r="E3637" s="238">
        <v>3</v>
      </c>
      <c r="F3637" s="7" t="s">
        <v>511</v>
      </c>
      <c r="G3637" s="7" t="s">
        <v>3310</v>
      </c>
      <c r="H3637" s="7" t="s">
        <v>3315</v>
      </c>
      <c r="I3637" s="7" t="s">
        <v>491</v>
      </c>
      <c r="K3637" s="52" t="str">
        <f t="shared" si="626"/>
        <v/>
      </c>
      <c r="L3637" s="81" t="str">
        <f t="shared" si="627"/>
        <v/>
      </c>
      <c r="M3637" s="53" t="str">
        <f>IF(K3637="","",COUNTIF($K$7:K3637,"ﾘｽﾄ１"))</f>
        <v/>
      </c>
      <c r="N3637" s="53" t="str">
        <f t="shared" si="628"/>
        <v/>
      </c>
      <c r="O3637" s="54" t="str">
        <f t="shared" si="629"/>
        <v/>
      </c>
      <c r="P3637" s="53" t="str">
        <f t="shared" si="620"/>
        <v/>
      </c>
      <c r="Q3637" s="52" t="str">
        <f t="shared" si="621"/>
        <v/>
      </c>
      <c r="R3637" s="55" t="str">
        <f t="shared" si="622"/>
        <v/>
      </c>
      <c r="S3637" s="52" t="str">
        <f t="shared" si="630"/>
        <v/>
      </c>
      <c r="T3637" s="81" t="str">
        <f t="shared" si="623"/>
        <v/>
      </c>
      <c r="U3637" s="53" t="str">
        <f>IF(S3637="","",COUNTIF($S$7:S3637,"該当２"))</f>
        <v/>
      </c>
      <c r="V3637" s="56" t="str">
        <f t="shared" si="624"/>
        <v/>
      </c>
      <c r="W3637" s="81" t="str">
        <f t="shared" si="625"/>
        <v/>
      </c>
      <c r="X3637" s="53" t="str">
        <f>IF(V3637="","",COUNTIF($V$7:V3637,"該当３"))</f>
        <v/>
      </c>
    </row>
    <row r="3638" spans="1:24">
      <c r="A3638" s="4">
        <v>2032402004</v>
      </c>
      <c r="B3638" s="237">
        <v>20</v>
      </c>
      <c r="C3638" s="238">
        <v>324</v>
      </c>
      <c r="D3638" s="239">
        <v>2</v>
      </c>
      <c r="E3638" s="238">
        <v>4</v>
      </c>
      <c r="F3638" s="7" t="s">
        <v>511</v>
      </c>
      <c r="G3638" s="7" t="s">
        <v>3310</v>
      </c>
      <c r="H3638" s="7" t="s">
        <v>3315</v>
      </c>
      <c r="I3638" s="7" t="s">
        <v>3317</v>
      </c>
      <c r="K3638" s="52" t="str">
        <f t="shared" si="626"/>
        <v/>
      </c>
      <c r="L3638" s="81" t="str">
        <f t="shared" si="627"/>
        <v/>
      </c>
      <c r="M3638" s="53" t="str">
        <f>IF(K3638="","",COUNTIF($K$7:K3638,"ﾘｽﾄ１"))</f>
        <v/>
      </c>
      <c r="N3638" s="53" t="str">
        <f t="shared" si="628"/>
        <v/>
      </c>
      <c r="O3638" s="54" t="str">
        <f t="shared" si="629"/>
        <v/>
      </c>
      <c r="P3638" s="53" t="str">
        <f t="shared" si="620"/>
        <v/>
      </c>
      <c r="Q3638" s="52" t="str">
        <f t="shared" si="621"/>
        <v/>
      </c>
      <c r="R3638" s="55" t="str">
        <f t="shared" si="622"/>
        <v/>
      </c>
      <c r="S3638" s="52" t="str">
        <f t="shared" si="630"/>
        <v/>
      </c>
      <c r="T3638" s="81" t="str">
        <f t="shared" si="623"/>
        <v/>
      </c>
      <c r="U3638" s="53" t="str">
        <f>IF(S3638="","",COUNTIF($S$7:S3638,"該当２"))</f>
        <v/>
      </c>
      <c r="V3638" s="56" t="str">
        <f t="shared" si="624"/>
        <v/>
      </c>
      <c r="W3638" s="81" t="str">
        <f t="shared" si="625"/>
        <v/>
      </c>
      <c r="X3638" s="53" t="str">
        <f>IF(V3638="","",COUNTIF($V$7:V3638,"該当３"))</f>
        <v/>
      </c>
    </row>
    <row r="3639" spans="1:24">
      <c r="A3639" s="4">
        <v>2032402005</v>
      </c>
      <c r="B3639" s="237">
        <v>20</v>
      </c>
      <c r="C3639" s="238">
        <v>324</v>
      </c>
      <c r="D3639" s="239">
        <v>2</v>
      </c>
      <c r="E3639" s="238">
        <v>5</v>
      </c>
      <c r="F3639" s="7" t="s">
        <v>511</v>
      </c>
      <c r="G3639" s="7" t="s">
        <v>3310</v>
      </c>
      <c r="H3639" s="7" t="s">
        <v>3315</v>
      </c>
      <c r="I3639" s="7" t="s">
        <v>561</v>
      </c>
      <c r="K3639" s="52" t="str">
        <f t="shared" si="626"/>
        <v/>
      </c>
      <c r="L3639" s="81" t="str">
        <f t="shared" si="627"/>
        <v/>
      </c>
      <c r="M3639" s="53" t="str">
        <f>IF(K3639="","",COUNTIF($K$7:K3639,"ﾘｽﾄ１"))</f>
        <v/>
      </c>
      <c r="N3639" s="53" t="str">
        <f t="shared" si="628"/>
        <v/>
      </c>
      <c r="O3639" s="54" t="str">
        <f t="shared" si="629"/>
        <v/>
      </c>
      <c r="P3639" s="53" t="str">
        <f t="shared" si="620"/>
        <v/>
      </c>
      <c r="Q3639" s="52" t="str">
        <f t="shared" si="621"/>
        <v/>
      </c>
      <c r="R3639" s="55" t="str">
        <f t="shared" si="622"/>
        <v/>
      </c>
      <c r="S3639" s="52" t="str">
        <f t="shared" si="630"/>
        <v/>
      </c>
      <c r="T3639" s="81" t="str">
        <f t="shared" si="623"/>
        <v/>
      </c>
      <c r="U3639" s="53" t="str">
        <f>IF(S3639="","",COUNTIF($S$7:S3639,"該当２"))</f>
        <v/>
      </c>
      <c r="V3639" s="56" t="str">
        <f t="shared" si="624"/>
        <v/>
      </c>
      <c r="W3639" s="81" t="str">
        <f t="shared" si="625"/>
        <v/>
      </c>
      <c r="X3639" s="53" t="str">
        <f>IF(V3639="","",COUNTIF($V$7:V3639,"該当３"))</f>
        <v/>
      </c>
    </row>
    <row r="3640" spans="1:24">
      <c r="A3640" s="4">
        <v>2032402006</v>
      </c>
      <c r="B3640" s="237">
        <v>20</v>
      </c>
      <c r="C3640" s="238">
        <v>324</v>
      </c>
      <c r="D3640" s="239">
        <v>2</v>
      </c>
      <c r="E3640" s="238">
        <v>6</v>
      </c>
      <c r="F3640" s="7" t="s">
        <v>511</v>
      </c>
      <c r="G3640" s="7" t="s">
        <v>3310</v>
      </c>
      <c r="H3640" s="7" t="s">
        <v>3315</v>
      </c>
      <c r="I3640" s="7" t="s">
        <v>3318</v>
      </c>
      <c r="K3640" s="52" t="str">
        <f t="shared" si="626"/>
        <v/>
      </c>
      <c r="L3640" s="81" t="str">
        <f t="shared" si="627"/>
        <v/>
      </c>
      <c r="M3640" s="53" t="str">
        <f>IF(K3640="","",COUNTIF($K$7:K3640,"ﾘｽﾄ１"))</f>
        <v/>
      </c>
      <c r="N3640" s="53" t="str">
        <f t="shared" si="628"/>
        <v/>
      </c>
      <c r="O3640" s="54" t="str">
        <f t="shared" si="629"/>
        <v/>
      </c>
      <c r="P3640" s="53" t="str">
        <f t="shared" si="620"/>
        <v/>
      </c>
      <c r="Q3640" s="52" t="str">
        <f t="shared" si="621"/>
        <v/>
      </c>
      <c r="R3640" s="55" t="str">
        <f t="shared" si="622"/>
        <v/>
      </c>
      <c r="S3640" s="52" t="str">
        <f t="shared" si="630"/>
        <v/>
      </c>
      <c r="T3640" s="81" t="str">
        <f t="shared" si="623"/>
        <v/>
      </c>
      <c r="U3640" s="53" t="str">
        <f>IF(S3640="","",COUNTIF($S$7:S3640,"該当２"))</f>
        <v/>
      </c>
      <c r="V3640" s="56" t="str">
        <f t="shared" si="624"/>
        <v/>
      </c>
      <c r="W3640" s="81" t="str">
        <f t="shared" si="625"/>
        <v/>
      </c>
      <c r="X3640" s="53" t="str">
        <f>IF(V3640="","",COUNTIF($V$7:V3640,"該当３"))</f>
        <v/>
      </c>
    </row>
    <row r="3641" spans="1:24">
      <c r="A3641" s="4">
        <v>2032403000</v>
      </c>
      <c r="B3641" s="237">
        <v>20</v>
      </c>
      <c r="C3641" s="238">
        <v>324</v>
      </c>
      <c r="D3641" s="239">
        <v>3</v>
      </c>
      <c r="E3641" s="238">
        <v>0</v>
      </c>
      <c r="F3641" s="7" t="s">
        <v>511</v>
      </c>
      <c r="G3641" s="7" t="s">
        <v>3310</v>
      </c>
      <c r="H3641" s="7" t="s">
        <v>3319</v>
      </c>
      <c r="K3641" s="52" t="str">
        <f t="shared" si="626"/>
        <v/>
      </c>
      <c r="L3641" s="81" t="str">
        <f t="shared" si="627"/>
        <v/>
      </c>
      <c r="M3641" s="53" t="str">
        <f>IF(K3641="","",COUNTIF($K$7:K3641,"ﾘｽﾄ１"))</f>
        <v/>
      </c>
      <c r="N3641" s="53" t="str">
        <f t="shared" si="628"/>
        <v/>
      </c>
      <c r="O3641" s="54" t="str">
        <f t="shared" si="629"/>
        <v/>
      </c>
      <c r="P3641" s="53" t="str">
        <f t="shared" si="620"/>
        <v/>
      </c>
      <c r="Q3641" s="52" t="str">
        <f t="shared" si="621"/>
        <v/>
      </c>
      <c r="R3641" s="55" t="str">
        <f t="shared" si="622"/>
        <v/>
      </c>
      <c r="S3641" s="52" t="str">
        <f t="shared" si="630"/>
        <v/>
      </c>
      <c r="T3641" s="81" t="str">
        <f t="shared" si="623"/>
        <v/>
      </c>
      <c r="U3641" s="53" t="str">
        <f>IF(S3641="","",COUNTIF($S$7:S3641,"該当２"))</f>
        <v/>
      </c>
      <c r="V3641" s="56" t="str">
        <f t="shared" si="624"/>
        <v/>
      </c>
      <c r="W3641" s="81" t="str">
        <f t="shared" si="625"/>
        <v/>
      </c>
      <c r="X3641" s="53" t="str">
        <f>IF(V3641="","",COUNTIF($V$7:V3641,"該当３"))</f>
        <v/>
      </c>
    </row>
    <row r="3642" spans="1:24">
      <c r="A3642" s="4">
        <v>2032403001</v>
      </c>
      <c r="B3642" s="237">
        <v>20</v>
      </c>
      <c r="C3642" s="238">
        <v>324</v>
      </c>
      <c r="D3642" s="239">
        <v>3</v>
      </c>
      <c r="E3642" s="238">
        <v>1</v>
      </c>
      <c r="F3642" s="7" t="s">
        <v>511</v>
      </c>
      <c r="G3642" s="7" t="s">
        <v>3310</v>
      </c>
      <c r="H3642" s="7" t="s">
        <v>3319</v>
      </c>
      <c r="I3642" s="7" t="s">
        <v>3320</v>
      </c>
      <c r="K3642" s="52" t="str">
        <f t="shared" si="626"/>
        <v/>
      </c>
      <c r="L3642" s="81" t="str">
        <f t="shared" si="627"/>
        <v/>
      </c>
      <c r="M3642" s="53" t="str">
        <f>IF(K3642="","",COUNTIF($K$7:K3642,"ﾘｽﾄ１"))</f>
        <v/>
      </c>
      <c r="N3642" s="53" t="str">
        <f t="shared" si="628"/>
        <v/>
      </c>
      <c r="O3642" s="54" t="str">
        <f t="shared" si="629"/>
        <v/>
      </c>
      <c r="P3642" s="53" t="str">
        <f t="shared" si="620"/>
        <v/>
      </c>
      <c r="Q3642" s="52" t="str">
        <f t="shared" si="621"/>
        <v/>
      </c>
      <c r="R3642" s="55" t="str">
        <f t="shared" si="622"/>
        <v/>
      </c>
      <c r="S3642" s="52" t="str">
        <f t="shared" si="630"/>
        <v/>
      </c>
      <c r="T3642" s="81" t="str">
        <f t="shared" si="623"/>
        <v/>
      </c>
      <c r="U3642" s="53" t="str">
        <f>IF(S3642="","",COUNTIF($S$7:S3642,"該当２"))</f>
        <v/>
      </c>
      <c r="V3642" s="56" t="str">
        <f t="shared" si="624"/>
        <v/>
      </c>
      <c r="W3642" s="81" t="str">
        <f t="shared" si="625"/>
        <v/>
      </c>
      <c r="X3642" s="53" t="str">
        <f>IF(V3642="","",COUNTIF($V$7:V3642,"該当３"))</f>
        <v/>
      </c>
    </row>
    <row r="3643" spans="1:24">
      <c r="A3643" s="4">
        <v>2032403002</v>
      </c>
      <c r="B3643" s="237">
        <v>20</v>
      </c>
      <c r="C3643" s="238">
        <v>324</v>
      </c>
      <c r="D3643" s="239">
        <v>3</v>
      </c>
      <c r="E3643" s="238">
        <v>2</v>
      </c>
      <c r="F3643" s="7" t="s">
        <v>511</v>
      </c>
      <c r="G3643" s="7" t="s">
        <v>3310</v>
      </c>
      <c r="H3643" s="7" t="s">
        <v>3319</v>
      </c>
      <c r="I3643" s="7" t="s">
        <v>3321</v>
      </c>
      <c r="K3643" s="52" t="str">
        <f t="shared" si="626"/>
        <v/>
      </c>
      <c r="L3643" s="81" t="str">
        <f t="shared" si="627"/>
        <v/>
      </c>
      <c r="M3643" s="53" t="str">
        <f>IF(K3643="","",COUNTIF($K$7:K3643,"ﾘｽﾄ１"))</f>
        <v/>
      </c>
      <c r="N3643" s="53" t="str">
        <f t="shared" si="628"/>
        <v/>
      </c>
      <c r="O3643" s="54" t="str">
        <f t="shared" si="629"/>
        <v/>
      </c>
      <c r="P3643" s="53" t="str">
        <f t="shared" si="620"/>
        <v/>
      </c>
      <c r="Q3643" s="52" t="str">
        <f t="shared" si="621"/>
        <v/>
      </c>
      <c r="R3643" s="55" t="str">
        <f t="shared" si="622"/>
        <v/>
      </c>
      <c r="S3643" s="52" t="str">
        <f t="shared" si="630"/>
        <v/>
      </c>
      <c r="T3643" s="81" t="str">
        <f t="shared" si="623"/>
        <v/>
      </c>
      <c r="U3643" s="53" t="str">
        <f>IF(S3643="","",COUNTIF($S$7:S3643,"該当２"))</f>
        <v/>
      </c>
      <c r="V3643" s="56" t="str">
        <f t="shared" si="624"/>
        <v/>
      </c>
      <c r="W3643" s="81" t="str">
        <f t="shared" si="625"/>
        <v/>
      </c>
      <c r="X3643" s="53" t="str">
        <f>IF(V3643="","",COUNTIF($V$7:V3643,"該当３"))</f>
        <v/>
      </c>
    </row>
    <row r="3644" spans="1:24">
      <c r="A3644" s="4">
        <v>2032403003</v>
      </c>
      <c r="B3644" s="237">
        <v>20</v>
      </c>
      <c r="C3644" s="238">
        <v>324</v>
      </c>
      <c r="D3644" s="239">
        <v>3</v>
      </c>
      <c r="E3644" s="238">
        <v>3</v>
      </c>
      <c r="F3644" s="7" t="s">
        <v>511</v>
      </c>
      <c r="G3644" s="7" t="s">
        <v>3310</v>
      </c>
      <c r="H3644" s="7" t="s">
        <v>3319</v>
      </c>
      <c r="I3644" s="7" t="s">
        <v>3322</v>
      </c>
      <c r="K3644" s="52" t="str">
        <f t="shared" si="626"/>
        <v/>
      </c>
      <c r="L3644" s="81" t="str">
        <f t="shared" si="627"/>
        <v/>
      </c>
      <c r="M3644" s="53" t="str">
        <f>IF(K3644="","",COUNTIF($K$7:K3644,"ﾘｽﾄ１"))</f>
        <v/>
      </c>
      <c r="N3644" s="53" t="str">
        <f t="shared" si="628"/>
        <v/>
      </c>
      <c r="O3644" s="54" t="str">
        <f t="shared" si="629"/>
        <v/>
      </c>
      <c r="P3644" s="53" t="str">
        <f t="shared" si="620"/>
        <v/>
      </c>
      <c r="Q3644" s="52" t="str">
        <f t="shared" si="621"/>
        <v/>
      </c>
      <c r="R3644" s="55" t="str">
        <f t="shared" si="622"/>
        <v/>
      </c>
      <c r="S3644" s="52" t="str">
        <f t="shared" si="630"/>
        <v/>
      </c>
      <c r="T3644" s="81" t="str">
        <f t="shared" si="623"/>
        <v/>
      </c>
      <c r="U3644" s="53" t="str">
        <f>IF(S3644="","",COUNTIF($S$7:S3644,"該当２"))</f>
        <v/>
      </c>
      <c r="V3644" s="56" t="str">
        <f t="shared" si="624"/>
        <v/>
      </c>
      <c r="W3644" s="81" t="str">
        <f t="shared" si="625"/>
        <v/>
      </c>
      <c r="X3644" s="53" t="str">
        <f>IF(V3644="","",COUNTIF($V$7:V3644,"該当３"))</f>
        <v/>
      </c>
    </row>
    <row r="3645" spans="1:24">
      <c r="A3645" s="4">
        <v>2032403004</v>
      </c>
      <c r="B3645" s="237">
        <v>20</v>
      </c>
      <c r="C3645" s="238">
        <v>324</v>
      </c>
      <c r="D3645" s="239">
        <v>3</v>
      </c>
      <c r="E3645" s="238">
        <v>4</v>
      </c>
      <c r="F3645" s="7" t="s">
        <v>511</v>
      </c>
      <c r="G3645" s="7" t="s">
        <v>3310</v>
      </c>
      <c r="H3645" s="7" t="s">
        <v>3319</v>
      </c>
      <c r="I3645" s="7" t="s">
        <v>690</v>
      </c>
      <c r="K3645" s="52" t="str">
        <f t="shared" si="626"/>
        <v/>
      </c>
      <c r="L3645" s="81" t="str">
        <f t="shared" si="627"/>
        <v/>
      </c>
      <c r="M3645" s="53" t="str">
        <f>IF(K3645="","",COUNTIF($K$7:K3645,"ﾘｽﾄ１"))</f>
        <v/>
      </c>
      <c r="N3645" s="53" t="str">
        <f t="shared" si="628"/>
        <v/>
      </c>
      <c r="O3645" s="54" t="str">
        <f t="shared" si="629"/>
        <v/>
      </c>
      <c r="P3645" s="53" t="str">
        <f t="shared" si="620"/>
        <v/>
      </c>
      <c r="Q3645" s="52" t="str">
        <f t="shared" si="621"/>
        <v/>
      </c>
      <c r="R3645" s="55" t="str">
        <f t="shared" si="622"/>
        <v/>
      </c>
      <c r="S3645" s="52" t="str">
        <f t="shared" si="630"/>
        <v/>
      </c>
      <c r="T3645" s="81" t="str">
        <f t="shared" si="623"/>
        <v/>
      </c>
      <c r="U3645" s="53" t="str">
        <f>IF(S3645="","",COUNTIF($S$7:S3645,"該当２"))</f>
        <v/>
      </c>
      <c r="V3645" s="56" t="str">
        <f t="shared" si="624"/>
        <v/>
      </c>
      <c r="W3645" s="81" t="str">
        <f t="shared" si="625"/>
        <v/>
      </c>
      <c r="X3645" s="53" t="str">
        <f>IF(V3645="","",COUNTIF($V$7:V3645,"該当３"))</f>
        <v/>
      </c>
    </row>
    <row r="3646" spans="1:24">
      <c r="A3646" s="4">
        <v>2032403005</v>
      </c>
      <c r="B3646" s="237">
        <v>20</v>
      </c>
      <c r="C3646" s="238">
        <v>324</v>
      </c>
      <c r="D3646" s="239">
        <v>3</v>
      </c>
      <c r="E3646" s="238">
        <v>5</v>
      </c>
      <c r="F3646" s="7" t="s">
        <v>511</v>
      </c>
      <c r="G3646" s="7" t="s">
        <v>3310</v>
      </c>
      <c r="H3646" s="7" t="s">
        <v>3319</v>
      </c>
      <c r="I3646" s="7" t="s">
        <v>3323</v>
      </c>
      <c r="K3646" s="52" t="str">
        <f t="shared" si="626"/>
        <v/>
      </c>
      <c r="L3646" s="81" t="str">
        <f t="shared" si="627"/>
        <v/>
      </c>
      <c r="M3646" s="53" t="str">
        <f>IF(K3646="","",COUNTIF($K$7:K3646,"ﾘｽﾄ１"))</f>
        <v/>
      </c>
      <c r="N3646" s="53" t="str">
        <f t="shared" si="628"/>
        <v/>
      </c>
      <c r="O3646" s="54" t="str">
        <f t="shared" si="629"/>
        <v/>
      </c>
      <c r="P3646" s="53" t="str">
        <f t="shared" si="620"/>
        <v/>
      </c>
      <c r="Q3646" s="52" t="str">
        <f t="shared" si="621"/>
        <v/>
      </c>
      <c r="R3646" s="55" t="str">
        <f t="shared" si="622"/>
        <v/>
      </c>
      <c r="S3646" s="52" t="str">
        <f t="shared" si="630"/>
        <v/>
      </c>
      <c r="T3646" s="81" t="str">
        <f t="shared" si="623"/>
        <v/>
      </c>
      <c r="U3646" s="53" t="str">
        <f>IF(S3646="","",COUNTIF($S$7:S3646,"該当２"))</f>
        <v/>
      </c>
      <c r="V3646" s="56" t="str">
        <f t="shared" si="624"/>
        <v/>
      </c>
      <c r="W3646" s="81" t="str">
        <f t="shared" si="625"/>
        <v/>
      </c>
      <c r="X3646" s="53" t="str">
        <f>IF(V3646="","",COUNTIF($V$7:V3646,"該当３"))</f>
        <v/>
      </c>
    </row>
    <row r="3647" spans="1:24">
      <c r="A3647" s="4">
        <v>2032403006</v>
      </c>
      <c r="B3647" s="237">
        <v>20</v>
      </c>
      <c r="C3647" s="238">
        <v>324</v>
      </c>
      <c r="D3647" s="239">
        <v>3</v>
      </c>
      <c r="E3647" s="238">
        <v>6</v>
      </c>
      <c r="F3647" s="7" t="s">
        <v>511</v>
      </c>
      <c r="G3647" s="7" t="s">
        <v>3310</v>
      </c>
      <c r="H3647" s="7" t="s">
        <v>3319</v>
      </c>
      <c r="I3647" s="7" t="s">
        <v>3324</v>
      </c>
      <c r="K3647" s="52" t="str">
        <f t="shared" si="626"/>
        <v/>
      </c>
      <c r="L3647" s="81" t="str">
        <f t="shared" si="627"/>
        <v/>
      </c>
      <c r="M3647" s="53" t="str">
        <f>IF(K3647="","",COUNTIF($K$7:K3647,"ﾘｽﾄ１"))</f>
        <v/>
      </c>
      <c r="N3647" s="53" t="str">
        <f t="shared" si="628"/>
        <v/>
      </c>
      <c r="O3647" s="54" t="str">
        <f t="shared" si="629"/>
        <v/>
      </c>
      <c r="P3647" s="53" t="str">
        <f t="shared" si="620"/>
        <v/>
      </c>
      <c r="Q3647" s="52" t="str">
        <f t="shared" si="621"/>
        <v/>
      </c>
      <c r="R3647" s="55" t="str">
        <f t="shared" si="622"/>
        <v/>
      </c>
      <c r="S3647" s="52" t="str">
        <f t="shared" si="630"/>
        <v/>
      </c>
      <c r="T3647" s="81" t="str">
        <f t="shared" si="623"/>
        <v/>
      </c>
      <c r="U3647" s="53" t="str">
        <f>IF(S3647="","",COUNTIF($S$7:S3647,"該当２"))</f>
        <v/>
      </c>
      <c r="V3647" s="56" t="str">
        <f t="shared" si="624"/>
        <v/>
      </c>
      <c r="W3647" s="81" t="str">
        <f t="shared" si="625"/>
        <v/>
      </c>
      <c r="X3647" s="53" t="str">
        <f>IF(V3647="","",COUNTIF($V$7:V3647,"該当３"))</f>
        <v/>
      </c>
    </row>
    <row r="3648" spans="1:24">
      <c r="A3648" s="4">
        <v>2032403007</v>
      </c>
      <c r="B3648" s="237">
        <v>20</v>
      </c>
      <c r="C3648" s="238">
        <v>324</v>
      </c>
      <c r="D3648" s="239">
        <v>3</v>
      </c>
      <c r="E3648" s="238">
        <v>7</v>
      </c>
      <c r="F3648" s="7" t="s">
        <v>511</v>
      </c>
      <c r="G3648" s="7" t="s">
        <v>3310</v>
      </c>
      <c r="H3648" s="7" t="s">
        <v>3319</v>
      </c>
      <c r="I3648" s="7" t="s">
        <v>3209</v>
      </c>
      <c r="K3648" s="52" t="str">
        <f t="shared" si="626"/>
        <v/>
      </c>
      <c r="L3648" s="81" t="str">
        <f t="shared" si="627"/>
        <v/>
      </c>
      <c r="M3648" s="53" t="str">
        <f>IF(K3648="","",COUNTIF($K$7:K3648,"ﾘｽﾄ１"))</f>
        <v/>
      </c>
      <c r="N3648" s="53" t="str">
        <f t="shared" si="628"/>
        <v/>
      </c>
      <c r="O3648" s="54" t="str">
        <f t="shared" si="629"/>
        <v/>
      </c>
      <c r="P3648" s="53" t="str">
        <f t="shared" si="620"/>
        <v/>
      </c>
      <c r="Q3648" s="52" t="str">
        <f t="shared" si="621"/>
        <v/>
      </c>
      <c r="R3648" s="55" t="str">
        <f t="shared" si="622"/>
        <v/>
      </c>
      <c r="S3648" s="52" t="str">
        <f t="shared" si="630"/>
        <v/>
      </c>
      <c r="T3648" s="81" t="str">
        <f t="shared" si="623"/>
        <v/>
      </c>
      <c r="U3648" s="53" t="str">
        <f>IF(S3648="","",COUNTIF($S$7:S3648,"該当２"))</f>
        <v/>
      </c>
      <c r="V3648" s="56" t="str">
        <f t="shared" si="624"/>
        <v/>
      </c>
      <c r="W3648" s="81" t="str">
        <f t="shared" si="625"/>
        <v/>
      </c>
      <c r="X3648" s="53" t="str">
        <f>IF(V3648="","",COUNTIF($V$7:V3648,"該当３"))</f>
        <v/>
      </c>
    </row>
    <row r="3649" spans="1:24">
      <c r="A3649" s="4">
        <v>2032403008</v>
      </c>
      <c r="B3649" s="237">
        <v>20</v>
      </c>
      <c r="C3649" s="238">
        <v>324</v>
      </c>
      <c r="D3649" s="239">
        <v>3</v>
      </c>
      <c r="E3649" s="238">
        <v>8</v>
      </c>
      <c r="F3649" s="7" t="s">
        <v>511</v>
      </c>
      <c r="G3649" s="7" t="s">
        <v>3310</v>
      </c>
      <c r="H3649" s="7" t="s">
        <v>3319</v>
      </c>
      <c r="I3649" s="7" t="s">
        <v>434</v>
      </c>
      <c r="K3649" s="52" t="str">
        <f t="shared" si="626"/>
        <v/>
      </c>
      <c r="L3649" s="81" t="str">
        <f t="shared" si="627"/>
        <v/>
      </c>
      <c r="M3649" s="53" t="str">
        <f>IF(K3649="","",COUNTIF($K$7:K3649,"ﾘｽﾄ１"))</f>
        <v/>
      </c>
      <c r="N3649" s="53" t="str">
        <f t="shared" si="628"/>
        <v/>
      </c>
      <c r="O3649" s="54" t="str">
        <f t="shared" si="629"/>
        <v/>
      </c>
      <c r="P3649" s="53" t="str">
        <f t="shared" si="620"/>
        <v/>
      </c>
      <c r="Q3649" s="52" t="str">
        <f t="shared" si="621"/>
        <v/>
      </c>
      <c r="R3649" s="55" t="str">
        <f t="shared" si="622"/>
        <v/>
      </c>
      <c r="S3649" s="52" t="str">
        <f t="shared" si="630"/>
        <v/>
      </c>
      <c r="T3649" s="81" t="str">
        <f t="shared" si="623"/>
        <v/>
      </c>
      <c r="U3649" s="53" t="str">
        <f>IF(S3649="","",COUNTIF($S$7:S3649,"該当２"))</f>
        <v/>
      </c>
      <c r="V3649" s="56" t="str">
        <f t="shared" si="624"/>
        <v/>
      </c>
      <c r="W3649" s="81" t="str">
        <f t="shared" si="625"/>
        <v/>
      </c>
      <c r="X3649" s="53" t="str">
        <f>IF(V3649="","",COUNTIF($V$7:V3649,"該当３"))</f>
        <v/>
      </c>
    </row>
    <row r="3650" spans="1:24">
      <c r="A3650" s="4">
        <v>2032403009</v>
      </c>
      <c r="B3650" s="237">
        <v>20</v>
      </c>
      <c r="C3650" s="238">
        <v>324</v>
      </c>
      <c r="D3650" s="239">
        <v>3</v>
      </c>
      <c r="E3650" s="238">
        <v>9</v>
      </c>
      <c r="F3650" s="7" t="s">
        <v>511</v>
      </c>
      <c r="G3650" s="7" t="s">
        <v>3310</v>
      </c>
      <c r="H3650" s="7" t="s">
        <v>3319</v>
      </c>
      <c r="I3650" s="7" t="s">
        <v>437</v>
      </c>
      <c r="K3650" s="52" t="str">
        <f t="shared" si="626"/>
        <v/>
      </c>
      <c r="L3650" s="81" t="str">
        <f t="shared" si="627"/>
        <v/>
      </c>
      <c r="M3650" s="53" t="str">
        <f>IF(K3650="","",COUNTIF($K$7:K3650,"ﾘｽﾄ１"))</f>
        <v/>
      </c>
      <c r="N3650" s="53" t="str">
        <f t="shared" si="628"/>
        <v/>
      </c>
      <c r="O3650" s="54" t="str">
        <f t="shared" si="629"/>
        <v/>
      </c>
      <c r="P3650" s="53" t="str">
        <f t="shared" si="620"/>
        <v/>
      </c>
      <c r="Q3650" s="52" t="str">
        <f t="shared" si="621"/>
        <v/>
      </c>
      <c r="R3650" s="55" t="str">
        <f t="shared" si="622"/>
        <v/>
      </c>
      <c r="S3650" s="52" t="str">
        <f t="shared" si="630"/>
        <v/>
      </c>
      <c r="T3650" s="81" t="str">
        <f t="shared" si="623"/>
        <v/>
      </c>
      <c r="U3650" s="53" t="str">
        <f>IF(S3650="","",COUNTIF($S$7:S3650,"該当２"))</f>
        <v/>
      </c>
      <c r="V3650" s="56" t="str">
        <f t="shared" si="624"/>
        <v/>
      </c>
      <c r="W3650" s="81" t="str">
        <f t="shared" si="625"/>
        <v/>
      </c>
      <c r="X3650" s="53" t="str">
        <f>IF(V3650="","",COUNTIF($V$7:V3650,"該当３"))</f>
        <v/>
      </c>
    </row>
    <row r="3651" spans="1:24">
      <c r="A3651" s="4">
        <v>2032403010</v>
      </c>
      <c r="B3651" s="237">
        <v>20</v>
      </c>
      <c r="C3651" s="238">
        <v>324</v>
      </c>
      <c r="D3651" s="239">
        <v>3</v>
      </c>
      <c r="E3651" s="238">
        <v>10</v>
      </c>
      <c r="F3651" s="7" t="s">
        <v>511</v>
      </c>
      <c r="G3651" s="7" t="s">
        <v>3310</v>
      </c>
      <c r="H3651" s="7" t="s">
        <v>3319</v>
      </c>
      <c r="I3651" s="7" t="s">
        <v>3325</v>
      </c>
      <c r="K3651" s="52" t="str">
        <f t="shared" si="626"/>
        <v/>
      </c>
      <c r="L3651" s="81" t="str">
        <f t="shared" si="627"/>
        <v/>
      </c>
      <c r="M3651" s="53" t="str">
        <f>IF(K3651="","",COUNTIF($K$7:K3651,"ﾘｽﾄ１"))</f>
        <v/>
      </c>
      <c r="N3651" s="53" t="str">
        <f t="shared" si="628"/>
        <v/>
      </c>
      <c r="O3651" s="54" t="str">
        <f t="shared" si="629"/>
        <v/>
      </c>
      <c r="P3651" s="53" t="str">
        <f t="shared" si="620"/>
        <v/>
      </c>
      <c r="Q3651" s="52" t="str">
        <f t="shared" si="621"/>
        <v/>
      </c>
      <c r="R3651" s="55" t="str">
        <f t="shared" si="622"/>
        <v/>
      </c>
      <c r="S3651" s="52" t="str">
        <f t="shared" si="630"/>
        <v/>
      </c>
      <c r="T3651" s="81" t="str">
        <f t="shared" si="623"/>
        <v/>
      </c>
      <c r="U3651" s="53" t="str">
        <f>IF(S3651="","",COUNTIF($S$7:S3651,"該当２"))</f>
        <v/>
      </c>
      <c r="V3651" s="56" t="str">
        <f t="shared" si="624"/>
        <v/>
      </c>
      <c r="W3651" s="81" t="str">
        <f t="shared" si="625"/>
        <v/>
      </c>
      <c r="X3651" s="53" t="str">
        <f>IF(V3651="","",COUNTIF($V$7:V3651,"該当３"))</f>
        <v/>
      </c>
    </row>
    <row r="3652" spans="1:24">
      <c r="A3652" s="4">
        <v>2032403011</v>
      </c>
      <c r="B3652" s="237">
        <v>20</v>
      </c>
      <c r="C3652" s="238">
        <v>324</v>
      </c>
      <c r="D3652" s="239">
        <v>3</v>
      </c>
      <c r="E3652" s="238">
        <v>11</v>
      </c>
      <c r="F3652" s="7" t="s">
        <v>511</v>
      </c>
      <c r="G3652" s="7" t="s">
        <v>3310</v>
      </c>
      <c r="H3652" s="7" t="s">
        <v>3319</v>
      </c>
      <c r="I3652" s="7" t="s">
        <v>558</v>
      </c>
      <c r="K3652" s="52" t="str">
        <f t="shared" si="626"/>
        <v/>
      </c>
      <c r="L3652" s="81" t="str">
        <f t="shared" si="627"/>
        <v/>
      </c>
      <c r="M3652" s="53" t="str">
        <f>IF(K3652="","",COUNTIF($K$7:K3652,"ﾘｽﾄ１"))</f>
        <v/>
      </c>
      <c r="N3652" s="53" t="str">
        <f t="shared" si="628"/>
        <v/>
      </c>
      <c r="O3652" s="54" t="str">
        <f t="shared" si="629"/>
        <v/>
      </c>
      <c r="P3652" s="53" t="str">
        <f t="shared" si="620"/>
        <v/>
      </c>
      <c r="Q3652" s="52" t="str">
        <f t="shared" si="621"/>
        <v/>
      </c>
      <c r="R3652" s="55" t="str">
        <f t="shared" si="622"/>
        <v/>
      </c>
      <c r="S3652" s="52" t="str">
        <f t="shared" si="630"/>
        <v/>
      </c>
      <c r="T3652" s="81" t="str">
        <f t="shared" si="623"/>
        <v/>
      </c>
      <c r="U3652" s="53" t="str">
        <f>IF(S3652="","",COUNTIF($S$7:S3652,"該当２"))</f>
        <v/>
      </c>
      <c r="V3652" s="56" t="str">
        <f t="shared" si="624"/>
        <v/>
      </c>
      <c r="W3652" s="81" t="str">
        <f t="shared" si="625"/>
        <v/>
      </c>
      <c r="X3652" s="53" t="str">
        <f>IF(V3652="","",COUNTIF($V$7:V3652,"該当３"))</f>
        <v/>
      </c>
    </row>
    <row r="3653" spans="1:24">
      <c r="A3653" s="4">
        <v>2032403012</v>
      </c>
      <c r="B3653" s="237">
        <v>20</v>
      </c>
      <c r="C3653" s="238">
        <v>324</v>
      </c>
      <c r="D3653" s="239">
        <v>3</v>
      </c>
      <c r="E3653" s="238">
        <v>12</v>
      </c>
      <c r="F3653" s="7" t="s">
        <v>511</v>
      </c>
      <c r="G3653" s="7" t="s">
        <v>3310</v>
      </c>
      <c r="H3653" s="7" t="s">
        <v>3319</v>
      </c>
      <c r="I3653" s="7" t="s">
        <v>3326</v>
      </c>
      <c r="K3653" s="52" t="str">
        <f t="shared" si="626"/>
        <v/>
      </c>
      <c r="L3653" s="81" t="str">
        <f t="shared" si="627"/>
        <v/>
      </c>
      <c r="M3653" s="53" t="str">
        <f>IF(K3653="","",COUNTIF($K$7:K3653,"ﾘｽﾄ１"))</f>
        <v/>
      </c>
      <c r="N3653" s="53" t="str">
        <f t="shared" si="628"/>
        <v/>
      </c>
      <c r="O3653" s="54" t="str">
        <f t="shared" si="629"/>
        <v/>
      </c>
      <c r="P3653" s="53" t="str">
        <f t="shared" si="620"/>
        <v/>
      </c>
      <c r="Q3653" s="52" t="str">
        <f t="shared" si="621"/>
        <v/>
      </c>
      <c r="R3653" s="55" t="str">
        <f t="shared" si="622"/>
        <v/>
      </c>
      <c r="S3653" s="52" t="str">
        <f t="shared" si="630"/>
        <v/>
      </c>
      <c r="T3653" s="81" t="str">
        <f t="shared" si="623"/>
        <v/>
      </c>
      <c r="U3653" s="53" t="str">
        <f>IF(S3653="","",COUNTIF($S$7:S3653,"該当２"))</f>
        <v/>
      </c>
      <c r="V3653" s="56" t="str">
        <f t="shared" si="624"/>
        <v/>
      </c>
      <c r="W3653" s="81" t="str">
        <f t="shared" si="625"/>
        <v/>
      </c>
      <c r="X3653" s="53" t="str">
        <f>IF(V3653="","",COUNTIF($V$7:V3653,"該当３"))</f>
        <v/>
      </c>
    </row>
    <row r="3654" spans="1:24">
      <c r="A3654" s="4">
        <v>2032403013</v>
      </c>
      <c r="B3654" s="237">
        <v>20</v>
      </c>
      <c r="C3654" s="238">
        <v>324</v>
      </c>
      <c r="D3654" s="239">
        <v>3</v>
      </c>
      <c r="E3654" s="238">
        <v>13</v>
      </c>
      <c r="F3654" s="7" t="s">
        <v>511</v>
      </c>
      <c r="G3654" s="7" t="s">
        <v>3310</v>
      </c>
      <c r="H3654" s="7" t="s">
        <v>3319</v>
      </c>
      <c r="I3654" s="7" t="s">
        <v>3327</v>
      </c>
      <c r="K3654" s="52" t="str">
        <f t="shared" si="626"/>
        <v/>
      </c>
      <c r="L3654" s="81" t="str">
        <f t="shared" si="627"/>
        <v/>
      </c>
      <c r="M3654" s="53" t="str">
        <f>IF(K3654="","",COUNTIF($K$7:K3654,"ﾘｽﾄ１"))</f>
        <v/>
      </c>
      <c r="N3654" s="53" t="str">
        <f t="shared" si="628"/>
        <v/>
      </c>
      <c r="O3654" s="54" t="str">
        <f t="shared" si="629"/>
        <v/>
      </c>
      <c r="P3654" s="53" t="str">
        <f t="shared" si="620"/>
        <v/>
      </c>
      <c r="Q3654" s="52" t="str">
        <f t="shared" si="621"/>
        <v/>
      </c>
      <c r="R3654" s="55" t="str">
        <f t="shared" si="622"/>
        <v/>
      </c>
      <c r="S3654" s="52" t="str">
        <f t="shared" si="630"/>
        <v/>
      </c>
      <c r="T3654" s="81" t="str">
        <f t="shared" si="623"/>
        <v/>
      </c>
      <c r="U3654" s="53" t="str">
        <f>IF(S3654="","",COUNTIF($S$7:S3654,"該当２"))</f>
        <v/>
      </c>
      <c r="V3654" s="56" t="str">
        <f t="shared" si="624"/>
        <v/>
      </c>
      <c r="W3654" s="81" t="str">
        <f t="shared" si="625"/>
        <v/>
      </c>
      <c r="X3654" s="53" t="str">
        <f>IF(V3654="","",COUNTIF($V$7:V3654,"該当３"))</f>
        <v/>
      </c>
    </row>
    <row r="3655" spans="1:24">
      <c r="A3655" s="4">
        <v>2032403014</v>
      </c>
      <c r="B3655" s="237">
        <v>20</v>
      </c>
      <c r="C3655" s="238">
        <v>324</v>
      </c>
      <c r="D3655" s="239">
        <v>3</v>
      </c>
      <c r="E3655" s="238">
        <v>14</v>
      </c>
      <c r="F3655" s="7" t="s">
        <v>511</v>
      </c>
      <c r="G3655" s="7" t="s">
        <v>3310</v>
      </c>
      <c r="H3655" s="7" t="s">
        <v>3319</v>
      </c>
      <c r="I3655" s="7" t="s">
        <v>3328</v>
      </c>
      <c r="K3655" s="52" t="str">
        <f t="shared" si="626"/>
        <v/>
      </c>
      <c r="L3655" s="81" t="str">
        <f t="shared" si="627"/>
        <v/>
      </c>
      <c r="M3655" s="53" t="str">
        <f>IF(K3655="","",COUNTIF($K$7:K3655,"ﾘｽﾄ１"))</f>
        <v/>
      </c>
      <c r="N3655" s="53" t="str">
        <f t="shared" si="628"/>
        <v/>
      </c>
      <c r="O3655" s="54" t="str">
        <f t="shared" si="629"/>
        <v/>
      </c>
      <c r="P3655" s="53" t="str">
        <f t="shared" si="620"/>
        <v/>
      </c>
      <c r="Q3655" s="52" t="str">
        <f t="shared" si="621"/>
        <v/>
      </c>
      <c r="R3655" s="55" t="str">
        <f t="shared" si="622"/>
        <v/>
      </c>
      <c r="S3655" s="52" t="str">
        <f t="shared" si="630"/>
        <v/>
      </c>
      <c r="T3655" s="81" t="str">
        <f t="shared" si="623"/>
        <v/>
      </c>
      <c r="U3655" s="53" t="str">
        <f>IF(S3655="","",COUNTIF($S$7:S3655,"該当２"))</f>
        <v/>
      </c>
      <c r="V3655" s="56" t="str">
        <f t="shared" si="624"/>
        <v/>
      </c>
      <c r="W3655" s="81" t="str">
        <f t="shared" si="625"/>
        <v/>
      </c>
      <c r="X3655" s="53" t="str">
        <f>IF(V3655="","",COUNTIF($V$7:V3655,"該当３"))</f>
        <v/>
      </c>
    </row>
    <row r="3656" spans="1:24">
      <c r="A3656" s="4">
        <v>2032404000</v>
      </c>
      <c r="B3656" s="237">
        <v>20</v>
      </c>
      <c r="C3656" s="238">
        <v>324</v>
      </c>
      <c r="D3656" s="239">
        <v>4</v>
      </c>
      <c r="E3656" s="238">
        <v>0</v>
      </c>
      <c r="F3656" s="7" t="s">
        <v>511</v>
      </c>
      <c r="G3656" s="7" t="s">
        <v>3310</v>
      </c>
      <c r="H3656" s="7" t="s">
        <v>3329</v>
      </c>
      <c r="K3656" s="52" t="str">
        <f t="shared" si="626"/>
        <v/>
      </c>
      <c r="L3656" s="81" t="str">
        <f t="shared" si="627"/>
        <v/>
      </c>
      <c r="M3656" s="53" t="str">
        <f>IF(K3656="","",COUNTIF($K$7:K3656,"ﾘｽﾄ１"))</f>
        <v/>
      </c>
      <c r="N3656" s="53" t="str">
        <f t="shared" si="628"/>
        <v/>
      </c>
      <c r="O3656" s="54" t="str">
        <f t="shared" si="629"/>
        <v/>
      </c>
      <c r="P3656" s="53" t="str">
        <f t="shared" si="620"/>
        <v/>
      </c>
      <c r="Q3656" s="52" t="str">
        <f t="shared" si="621"/>
        <v/>
      </c>
      <c r="R3656" s="55" t="str">
        <f t="shared" si="622"/>
        <v/>
      </c>
      <c r="S3656" s="52" t="str">
        <f t="shared" si="630"/>
        <v/>
      </c>
      <c r="T3656" s="81" t="str">
        <f t="shared" si="623"/>
        <v/>
      </c>
      <c r="U3656" s="53" t="str">
        <f>IF(S3656="","",COUNTIF($S$7:S3656,"該当２"))</f>
        <v/>
      </c>
      <c r="V3656" s="56" t="str">
        <f t="shared" si="624"/>
        <v/>
      </c>
      <c r="W3656" s="81" t="str">
        <f t="shared" si="625"/>
        <v/>
      </c>
      <c r="X3656" s="53" t="str">
        <f>IF(V3656="","",COUNTIF($V$7:V3656,"該当３"))</f>
        <v/>
      </c>
    </row>
    <row r="3657" spans="1:24">
      <c r="A3657" s="4">
        <v>2032404001</v>
      </c>
      <c r="B3657" s="237">
        <v>20</v>
      </c>
      <c r="C3657" s="238">
        <v>324</v>
      </c>
      <c r="D3657" s="239">
        <v>4</v>
      </c>
      <c r="E3657" s="238">
        <v>1</v>
      </c>
      <c r="F3657" s="7" t="s">
        <v>511</v>
      </c>
      <c r="G3657" s="7" t="s">
        <v>3310</v>
      </c>
      <c r="H3657" s="7" t="s">
        <v>3329</v>
      </c>
      <c r="I3657" s="7" t="s">
        <v>2847</v>
      </c>
      <c r="K3657" s="52" t="str">
        <f t="shared" si="626"/>
        <v/>
      </c>
      <c r="L3657" s="81" t="str">
        <f t="shared" si="627"/>
        <v/>
      </c>
      <c r="M3657" s="53" t="str">
        <f>IF(K3657="","",COUNTIF($K$7:K3657,"ﾘｽﾄ１"))</f>
        <v/>
      </c>
      <c r="N3657" s="53" t="str">
        <f t="shared" si="628"/>
        <v/>
      </c>
      <c r="O3657" s="54" t="str">
        <f t="shared" si="629"/>
        <v/>
      </c>
      <c r="P3657" s="53" t="str">
        <f t="shared" si="620"/>
        <v/>
      </c>
      <c r="Q3657" s="52" t="str">
        <f t="shared" si="621"/>
        <v/>
      </c>
      <c r="R3657" s="55" t="str">
        <f t="shared" si="622"/>
        <v/>
      </c>
      <c r="S3657" s="52" t="str">
        <f t="shared" si="630"/>
        <v/>
      </c>
      <c r="T3657" s="81" t="str">
        <f t="shared" si="623"/>
        <v/>
      </c>
      <c r="U3657" s="53" t="str">
        <f>IF(S3657="","",COUNTIF($S$7:S3657,"該当２"))</f>
        <v/>
      </c>
      <c r="V3657" s="56" t="str">
        <f t="shared" si="624"/>
        <v/>
      </c>
      <c r="W3657" s="81" t="str">
        <f t="shared" si="625"/>
        <v/>
      </c>
      <c r="X3657" s="53" t="str">
        <f>IF(V3657="","",COUNTIF($V$7:V3657,"該当３"))</f>
        <v/>
      </c>
    </row>
    <row r="3658" spans="1:24">
      <c r="A3658" s="4">
        <v>2032404002</v>
      </c>
      <c r="B3658" s="237">
        <v>20</v>
      </c>
      <c r="C3658" s="238">
        <v>324</v>
      </c>
      <c r="D3658" s="239">
        <v>4</v>
      </c>
      <c r="E3658" s="238">
        <v>2</v>
      </c>
      <c r="F3658" s="7" t="s">
        <v>511</v>
      </c>
      <c r="G3658" s="7" t="s">
        <v>3310</v>
      </c>
      <c r="H3658" s="7" t="s">
        <v>3329</v>
      </c>
      <c r="I3658" s="7" t="s">
        <v>748</v>
      </c>
      <c r="K3658" s="52" t="str">
        <f t="shared" si="626"/>
        <v/>
      </c>
      <c r="L3658" s="81" t="str">
        <f t="shared" si="627"/>
        <v/>
      </c>
      <c r="M3658" s="53" t="str">
        <f>IF(K3658="","",COUNTIF($K$7:K3658,"ﾘｽﾄ１"))</f>
        <v/>
      </c>
      <c r="N3658" s="53" t="str">
        <f t="shared" si="628"/>
        <v/>
      </c>
      <c r="O3658" s="54" t="str">
        <f t="shared" si="629"/>
        <v/>
      </c>
      <c r="P3658" s="53" t="str">
        <f t="shared" ref="P3658:P3715" si="631">IF(O3658="該当１",G3658,"")</f>
        <v/>
      </c>
      <c r="Q3658" s="52" t="str">
        <f t="shared" ref="Q3658:Q3715" si="632">IF(O3658="該当１","ﾘｽﾄ2","")</f>
        <v/>
      </c>
      <c r="R3658" s="55" t="str">
        <f t="shared" ref="R3658:R3715" si="633">IF(Q3658="ﾘｽﾄ2",H3658,"")</f>
        <v/>
      </c>
      <c r="S3658" s="52" t="str">
        <f t="shared" si="630"/>
        <v/>
      </c>
      <c r="T3658" s="81" t="str">
        <f t="shared" ref="T3658:T3715" si="634">IF(S3658="該当２",H3658,"")</f>
        <v/>
      </c>
      <c r="U3658" s="53" t="str">
        <f>IF(S3658="","",COUNTIF($S$7:S3658,"該当２"))</f>
        <v/>
      </c>
      <c r="V3658" s="56" t="str">
        <f t="shared" ref="V3658:V3715" si="635">IF(AND($S$2=H3658,E3658&gt;0,E3658&lt;998),"該当３","")</f>
        <v/>
      </c>
      <c r="W3658" s="81" t="str">
        <f t="shared" ref="W3658:W3715" si="636">IF(V3658="該当３",I3658,"")</f>
        <v/>
      </c>
      <c r="X3658" s="53" t="str">
        <f>IF(V3658="","",COUNTIF($V$7:V3658,"該当３"))</f>
        <v/>
      </c>
    </row>
    <row r="3659" spans="1:24">
      <c r="A3659" s="4">
        <v>2034900000</v>
      </c>
      <c r="B3659" s="237">
        <v>20</v>
      </c>
      <c r="C3659" s="238">
        <v>349</v>
      </c>
      <c r="D3659" s="239">
        <v>0</v>
      </c>
      <c r="E3659" s="238">
        <v>0</v>
      </c>
      <c r="F3659" s="7" t="s">
        <v>511</v>
      </c>
      <c r="G3659" s="7" t="s">
        <v>3330</v>
      </c>
      <c r="K3659" s="52" t="str">
        <f t="shared" ref="K3659:K3722" si="637">IF(AND($C3659&gt;0,$H3659=""),"ﾘｽﾄ１","")</f>
        <v>ﾘｽﾄ１</v>
      </c>
      <c r="L3659" s="81" t="str">
        <f t="shared" ref="L3659:L3715" si="638">IF(K3659="ﾘｽﾄ１",G3659,"")</f>
        <v>青木村</v>
      </c>
      <c r="M3659" s="53">
        <f>IF(K3659="","",COUNTIF($K$7:K3659,"ﾘｽﾄ１"))</f>
        <v>29</v>
      </c>
      <c r="N3659" s="53" t="str">
        <f t="shared" ref="N3659:N3715" si="639">IF(AND(D3659=0,E3659&gt;0),"同一区","")</f>
        <v/>
      </c>
      <c r="O3659" s="54" t="str">
        <f t="shared" ref="O3659:O3715" si="640">IF(AND(EXACT($K$2,G3659),H3659&gt;0),"該当１","")</f>
        <v/>
      </c>
      <c r="P3659" s="53" t="str">
        <f t="shared" si="631"/>
        <v/>
      </c>
      <c r="Q3659" s="52" t="str">
        <f t="shared" si="632"/>
        <v/>
      </c>
      <c r="R3659" s="55" t="str">
        <f t="shared" si="633"/>
        <v/>
      </c>
      <c r="S3659" s="52" t="str">
        <f t="shared" ref="S3659:S3715" si="641">IF(AND(Q3659="ﾘｽﾄ2",OR(I3659=0,AND(N3659="同一区",E3659=1))),"該当２","")</f>
        <v/>
      </c>
      <c r="T3659" s="81" t="str">
        <f t="shared" si="634"/>
        <v/>
      </c>
      <c r="U3659" s="53" t="str">
        <f>IF(S3659="","",COUNTIF($S$7:S3659,"該当２"))</f>
        <v/>
      </c>
      <c r="V3659" s="56" t="str">
        <f t="shared" si="635"/>
        <v/>
      </c>
      <c r="W3659" s="81" t="str">
        <f t="shared" si="636"/>
        <v/>
      </c>
      <c r="X3659" s="53" t="str">
        <f>IF(V3659="","",COUNTIF($V$7:V3659,"該当３"))</f>
        <v/>
      </c>
    </row>
    <row r="3660" spans="1:24">
      <c r="A3660" s="4">
        <v>2034901000</v>
      </c>
      <c r="B3660" s="237">
        <v>20</v>
      </c>
      <c r="C3660" s="238">
        <v>349</v>
      </c>
      <c r="D3660" s="239">
        <v>1</v>
      </c>
      <c r="E3660" s="238">
        <v>0</v>
      </c>
      <c r="F3660" s="7" t="s">
        <v>511</v>
      </c>
      <c r="G3660" s="7" t="s">
        <v>3330</v>
      </c>
      <c r="H3660" s="282" t="s">
        <v>4502</v>
      </c>
      <c r="K3660" s="52" t="str">
        <f t="shared" si="637"/>
        <v/>
      </c>
      <c r="L3660" s="81" t="str">
        <f t="shared" si="638"/>
        <v/>
      </c>
      <c r="M3660" s="53" t="str">
        <f>IF(K3660="","",COUNTIF($K$7:K3660,"ﾘｽﾄ１"))</f>
        <v/>
      </c>
      <c r="N3660" s="53" t="str">
        <f t="shared" si="639"/>
        <v/>
      </c>
      <c r="O3660" s="54" t="str">
        <f t="shared" si="640"/>
        <v/>
      </c>
      <c r="P3660" s="53" t="str">
        <f t="shared" si="631"/>
        <v/>
      </c>
      <c r="Q3660" s="52" t="str">
        <f t="shared" si="632"/>
        <v/>
      </c>
      <c r="R3660" s="55" t="str">
        <f t="shared" si="633"/>
        <v/>
      </c>
      <c r="S3660" s="52" t="str">
        <f t="shared" si="641"/>
        <v/>
      </c>
      <c r="T3660" s="81" t="str">
        <f t="shared" si="634"/>
        <v/>
      </c>
      <c r="U3660" s="53" t="str">
        <f>IF(S3660="","",COUNTIF($S$7:S3660,"該当２"))</f>
        <v/>
      </c>
      <c r="V3660" s="56" t="str">
        <f t="shared" si="635"/>
        <v/>
      </c>
      <c r="W3660" s="81" t="str">
        <f t="shared" si="636"/>
        <v/>
      </c>
      <c r="X3660" s="53" t="str">
        <f>IF(V3660="","",COUNTIF($V$7:V3660,"該当３"))</f>
        <v/>
      </c>
    </row>
    <row r="3661" spans="1:24">
      <c r="A3661" s="4">
        <v>2034901001</v>
      </c>
      <c r="B3661" s="237">
        <v>20</v>
      </c>
      <c r="C3661" s="238">
        <v>349</v>
      </c>
      <c r="D3661" s="239">
        <v>1</v>
      </c>
      <c r="E3661" s="238">
        <v>1</v>
      </c>
      <c r="F3661" s="7" t="s">
        <v>511</v>
      </c>
      <c r="G3661" s="7" t="s">
        <v>3330</v>
      </c>
      <c r="H3661" s="283" t="s">
        <v>4502</v>
      </c>
      <c r="I3661" s="7" t="s">
        <v>3331</v>
      </c>
      <c r="K3661" s="52" t="str">
        <f t="shared" si="637"/>
        <v/>
      </c>
      <c r="L3661" s="81" t="str">
        <f t="shared" si="638"/>
        <v/>
      </c>
      <c r="M3661" s="53" t="str">
        <f>IF(K3661="","",COUNTIF($K$7:K3661,"ﾘｽﾄ１"))</f>
        <v/>
      </c>
      <c r="N3661" s="53" t="str">
        <f t="shared" si="639"/>
        <v/>
      </c>
      <c r="O3661" s="54" t="str">
        <f t="shared" si="640"/>
        <v/>
      </c>
      <c r="P3661" s="53" t="str">
        <f t="shared" si="631"/>
        <v/>
      </c>
      <c r="Q3661" s="52" t="str">
        <f t="shared" si="632"/>
        <v/>
      </c>
      <c r="R3661" s="55" t="str">
        <f t="shared" si="633"/>
        <v/>
      </c>
      <c r="S3661" s="52" t="str">
        <f t="shared" si="641"/>
        <v/>
      </c>
      <c r="T3661" s="81" t="str">
        <f t="shared" si="634"/>
        <v/>
      </c>
      <c r="U3661" s="53" t="str">
        <f>IF(S3661="","",COUNTIF($S$7:S3661,"該当２"))</f>
        <v/>
      </c>
      <c r="V3661" s="56" t="str">
        <f t="shared" si="635"/>
        <v/>
      </c>
      <c r="W3661" s="81" t="str">
        <f t="shared" si="636"/>
        <v/>
      </c>
      <c r="X3661" s="53" t="str">
        <f>IF(V3661="","",COUNTIF($V$7:V3661,"該当３"))</f>
        <v/>
      </c>
    </row>
    <row r="3662" spans="1:24">
      <c r="A3662" s="4">
        <v>2034901002</v>
      </c>
      <c r="B3662" s="237">
        <v>20</v>
      </c>
      <c r="C3662" s="238">
        <v>349</v>
      </c>
      <c r="D3662" s="239">
        <v>1</v>
      </c>
      <c r="E3662" s="238">
        <v>2</v>
      </c>
      <c r="F3662" s="7" t="s">
        <v>511</v>
      </c>
      <c r="G3662" s="7" t="s">
        <v>3330</v>
      </c>
      <c r="H3662" s="283" t="s">
        <v>4502</v>
      </c>
      <c r="I3662" s="7" t="s">
        <v>3332</v>
      </c>
      <c r="K3662" s="52" t="str">
        <f t="shared" si="637"/>
        <v/>
      </c>
      <c r="L3662" s="81" t="str">
        <f t="shared" si="638"/>
        <v/>
      </c>
      <c r="M3662" s="53" t="str">
        <f>IF(K3662="","",COUNTIF($K$7:K3662,"ﾘｽﾄ１"))</f>
        <v/>
      </c>
      <c r="N3662" s="53" t="str">
        <f t="shared" si="639"/>
        <v/>
      </c>
      <c r="O3662" s="54" t="str">
        <f t="shared" si="640"/>
        <v/>
      </c>
      <c r="P3662" s="53" t="str">
        <f t="shared" si="631"/>
        <v/>
      </c>
      <c r="Q3662" s="52" t="str">
        <f t="shared" si="632"/>
        <v/>
      </c>
      <c r="R3662" s="55" t="str">
        <f t="shared" si="633"/>
        <v/>
      </c>
      <c r="S3662" s="52" t="str">
        <f t="shared" si="641"/>
        <v/>
      </c>
      <c r="T3662" s="81" t="str">
        <f t="shared" si="634"/>
        <v/>
      </c>
      <c r="U3662" s="53" t="str">
        <f>IF(S3662="","",COUNTIF($S$7:S3662,"該当２"))</f>
        <v/>
      </c>
      <c r="V3662" s="56" t="str">
        <f t="shared" si="635"/>
        <v/>
      </c>
      <c r="W3662" s="81" t="str">
        <f t="shared" si="636"/>
        <v/>
      </c>
      <c r="X3662" s="53" t="str">
        <f>IF(V3662="","",COUNTIF($V$7:V3662,"該当３"))</f>
        <v/>
      </c>
    </row>
    <row r="3663" spans="1:24">
      <c r="A3663" s="4">
        <v>2034901003</v>
      </c>
      <c r="B3663" s="237">
        <v>20</v>
      </c>
      <c r="C3663" s="238">
        <v>349</v>
      </c>
      <c r="D3663" s="239">
        <v>1</v>
      </c>
      <c r="E3663" s="238">
        <v>3</v>
      </c>
      <c r="F3663" s="7" t="s">
        <v>511</v>
      </c>
      <c r="G3663" s="7" t="s">
        <v>3330</v>
      </c>
      <c r="H3663" s="283" t="s">
        <v>4502</v>
      </c>
      <c r="I3663" s="7" t="s">
        <v>1049</v>
      </c>
      <c r="K3663" s="52" t="str">
        <f t="shared" si="637"/>
        <v/>
      </c>
      <c r="L3663" s="81" t="str">
        <f t="shared" si="638"/>
        <v/>
      </c>
      <c r="M3663" s="53" t="str">
        <f>IF(K3663="","",COUNTIF($K$7:K3663,"ﾘｽﾄ１"))</f>
        <v/>
      </c>
      <c r="N3663" s="53" t="str">
        <f t="shared" si="639"/>
        <v/>
      </c>
      <c r="O3663" s="54" t="str">
        <f t="shared" si="640"/>
        <v/>
      </c>
      <c r="P3663" s="53" t="str">
        <f t="shared" si="631"/>
        <v/>
      </c>
      <c r="Q3663" s="52" t="str">
        <f t="shared" si="632"/>
        <v/>
      </c>
      <c r="R3663" s="55" t="str">
        <f t="shared" si="633"/>
        <v/>
      </c>
      <c r="S3663" s="52" t="str">
        <f t="shared" si="641"/>
        <v/>
      </c>
      <c r="T3663" s="81" t="str">
        <f t="shared" si="634"/>
        <v/>
      </c>
      <c r="U3663" s="53" t="str">
        <f>IF(S3663="","",COUNTIF($S$7:S3663,"該当２"))</f>
        <v/>
      </c>
      <c r="V3663" s="56" t="str">
        <f t="shared" si="635"/>
        <v/>
      </c>
      <c r="W3663" s="81" t="str">
        <f t="shared" si="636"/>
        <v/>
      </c>
      <c r="X3663" s="53" t="str">
        <f>IF(V3663="","",COUNTIF($V$7:V3663,"該当３"))</f>
        <v/>
      </c>
    </row>
    <row r="3664" spans="1:24">
      <c r="A3664" s="4">
        <v>2034901004</v>
      </c>
      <c r="B3664" s="237">
        <v>20</v>
      </c>
      <c r="C3664" s="238">
        <v>349</v>
      </c>
      <c r="D3664" s="239">
        <v>1</v>
      </c>
      <c r="E3664" s="238">
        <v>4</v>
      </c>
      <c r="F3664" s="7" t="s">
        <v>511</v>
      </c>
      <c r="G3664" s="7" t="s">
        <v>3330</v>
      </c>
      <c r="H3664" s="283" t="s">
        <v>4502</v>
      </c>
      <c r="I3664" s="7" t="s">
        <v>5</v>
      </c>
      <c r="K3664" s="52" t="str">
        <f t="shared" si="637"/>
        <v/>
      </c>
      <c r="L3664" s="81" t="str">
        <f t="shared" si="638"/>
        <v/>
      </c>
      <c r="M3664" s="53" t="str">
        <f>IF(K3664="","",COUNTIF($K$7:K3664,"ﾘｽﾄ１"))</f>
        <v/>
      </c>
      <c r="N3664" s="53" t="str">
        <f t="shared" si="639"/>
        <v/>
      </c>
      <c r="O3664" s="54" t="str">
        <f t="shared" si="640"/>
        <v/>
      </c>
      <c r="P3664" s="53" t="str">
        <f t="shared" si="631"/>
        <v/>
      </c>
      <c r="Q3664" s="52" t="str">
        <f t="shared" si="632"/>
        <v/>
      </c>
      <c r="R3664" s="55" t="str">
        <f t="shared" si="633"/>
        <v/>
      </c>
      <c r="S3664" s="52" t="str">
        <f t="shared" si="641"/>
        <v/>
      </c>
      <c r="T3664" s="81" t="str">
        <f t="shared" si="634"/>
        <v/>
      </c>
      <c r="U3664" s="53" t="str">
        <f>IF(S3664="","",COUNTIF($S$7:S3664,"該当２"))</f>
        <v/>
      </c>
      <c r="V3664" s="56" t="str">
        <f t="shared" si="635"/>
        <v/>
      </c>
      <c r="W3664" s="81" t="str">
        <f t="shared" si="636"/>
        <v/>
      </c>
      <c r="X3664" s="53" t="str">
        <f>IF(V3664="","",COUNTIF($V$7:V3664,"該当３"))</f>
        <v/>
      </c>
    </row>
    <row r="3665" spans="1:24">
      <c r="A3665" s="4">
        <v>2034901005</v>
      </c>
      <c r="B3665" s="237">
        <v>20</v>
      </c>
      <c r="C3665" s="238">
        <v>349</v>
      </c>
      <c r="D3665" s="239">
        <v>1</v>
      </c>
      <c r="E3665" s="238">
        <v>5</v>
      </c>
      <c r="F3665" s="7" t="s">
        <v>511</v>
      </c>
      <c r="G3665" s="7" t="s">
        <v>3330</v>
      </c>
      <c r="H3665" s="283" t="s">
        <v>4502</v>
      </c>
      <c r="I3665" s="7" t="s">
        <v>3333</v>
      </c>
      <c r="K3665" s="52" t="str">
        <f t="shared" si="637"/>
        <v/>
      </c>
      <c r="L3665" s="81" t="str">
        <f t="shared" si="638"/>
        <v/>
      </c>
      <c r="M3665" s="53" t="str">
        <f>IF(K3665="","",COUNTIF($K$7:K3665,"ﾘｽﾄ１"))</f>
        <v/>
      </c>
      <c r="N3665" s="53" t="str">
        <f t="shared" si="639"/>
        <v/>
      </c>
      <c r="O3665" s="54" t="str">
        <f t="shared" si="640"/>
        <v/>
      </c>
      <c r="P3665" s="53" t="str">
        <f t="shared" si="631"/>
        <v/>
      </c>
      <c r="Q3665" s="52" t="str">
        <f t="shared" si="632"/>
        <v/>
      </c>
      <c r="R3665" s="55" t="str">
        <f t="shared" si="633"/>
        <v/>
      </c>
      <c r="S3665" s="52" t="str">
        <f t="shared" si="641"/>
        <v/>
      </c>
      <c r="T3665" s="81" t="str">
        <f t="shared" si="634"/>
        <v/>
      </c>
      <c r="U3665" s="53" t="str">
        <f>IF(S3665="","",COUNTIF($S$7:S3665,"該当２"))</f>
        <v/>
      </c>
      <c r="V3665" s="56" t="str">
        <f t="shared" si="635"/>
        <v/>
      </c>
      <c r="W3665" s="81" t="str">
        <f t="shared" si="636"/>
        <v/>
      </c>
      <c r="X3665" s="53" t="str">
        <f>IF(V3665="","",COUNTIF($V$7:V3665,"該当３"))</f>
        <v/>
      </c>
    </row>
    <row r="3666" spans="1:24">
      <c r="A3666" s="4">
        <v>2034901006</v>
      </c>
      <c r="B3666" s="237">
        <v>20</v>
      </c>
      <c r="C3666" s="238">
        <v>349</v>
      </c>
      <c r="D3666" s="239">
        <v>1</v>
      </c>
      <c r="E3666" s="238">
        <v>6</v>
      </c>
      <c r="F3666" s="7" t="s">
        <v>511</v>
      </c>
      <c r="G3666" s="7" t="s">
        <v>3330</v>
      </c>
      <c r="H3666" s="283" t="s">
        <v>4502</v>
      </c>
      <c r="I3666" s="7" t="s">
        <v>3334</v>
      </c>
      <c r="K3666" s="52" t="str">
        <f t="shared" si="637"/>
        <v/>
      </c>
      <c r="L3666" s="81" t="str">
        <f t="shared" si="638"/>
        <v/>
      </c>
      <c r="M3666" s="53" t="str">
        <f>IF(K3666="","",COUNTIF($K$7:K3666,"ﾘｽﾄ１"))</f>
        <v/>
      </c>
      <c r="N3666" s="53" t="str">
        <f t="shared" si="639"/>
        <v/>
      </c>
      <c r="O3666" s="54" t="str">
        <f t="shared" si="640"/>
        <v/>
      </c>
      <c r="P3666" s="53" t="str">
        <f t="shared" si="631"/>
        <v/>
      </c>
      <c r="Q3666" s="52" t="str">
        <f t="shared" si="632"/>
        <v/>
      </c>
      <c r="R3666" s="55" t="str">
        <f t="shared" si="633"/>
        <v/>
      </c>
      <c r="S3666" s="52" t="str">
        <f t="shared" si="641"/>
        <v/>
      </c>
      <c r="T3666" s="81" t="str">
        <f t="shared" si="634"/>
        <v/>
      </c>
      <c r="U3666" s="53" t="str">
        <f>IF(S3666="","",COUNTIF($S$7:S3666,"該当２"))</f>
        <v/>
      </c>
      <c r="V3666" s="56" t="str">
        <f t="shared" si="635"/>
        <v/>
      </c>
      <c r="W3666" s="81" t="str">
        <f t="shared" si="636"/>
        <v/>
      </c>
      <c r="X3666" s="53" t="str">
        <f>IF(V3666="","",COUNTIF($V$7:V3666,"該当３"))</f>
        <v/>
      </c>
    </row>
    <row r="3667" spans="1:24">
      <c r="A3667" s="4">
        <v>2034901007</v>
      </c>
      <c r="B3667" s="237">
        <v>20</v>
      </c>
      <c r="C3667" s="238">
        <v>349</v>
      </c>
      <c r="D3667" s="239">
        <v>1</v>
      </c>
      <c r="E3667" s="238">
        <v>7</v>
      </c>
      <c r="F3667" s="7" t="s">
        <v>511</v>
      </c>
      <c r="G3667" s="7" t="s">
        <v>3330</v>
      </c>
      <c r="H3667" s="283" t="s">
        <v>4502</v>
      </c>
      <c r="I3667" s="7" t="s">
        <v>2391</v>
      </c>
      <c r="K3667" s="52" t="str">
        <f t="shared" si="637"/>
        <v/>
      </c>
      <c r="L3667" s="81" t="str">
        <f t="shared" si="638"/>
        <v/>
      </c>
      <c r="M3667" s="53" t="str">
        <f>IF(K3667="","",COUNTIF($K$7:K3667,"ﾘｽﾄ１"))</f>
        <v/>
      </c>
      <c r="N3667" s="53" t="str">
        <f t="shared" si="639"/>
        <v/>
      </c>
      <c r="O3667" s="54" t="str">
        <f t="shared" si="640"/>
        <v/>
      </c>
      <c r="P3667" s="53" t="str">
        <f t="shared" si="631"/>
        <v/>
      </c>
      <c r="Q3667" s="52" t="str">
        <f t="shared" si="632"/>
        <v/>
      </c>
      <c r="R3667" s="55" t="str">
        <f t="shared" si="633"/>
        <v/>
      </c>
      <c r="S3667" s="52" t="str">
        <f t="shared" si="641"/>
        <v/>
      </c>
      <c r="T3667" s="81" t="str">
        <f t="shared" si="634"/>
        <v/>
      </c>
      <c r="U3667" s="53" t="str">
        <f>IF(S3667="","",COUNTIF($S$7:S3667,"該当２"))</f>
        <v/>
      </c>
      <c r="V3667" s="56" t="str">
        <f t="shared" si="635"/>
        <v/>
      </c>
      <c r="W3667" s="81" t="str">
        <f t="shared" si="636"/>
        <v/>
      </c>
      <c r="X3667" s="53" t="str">
        <f>IF(V3667="","",COUNTIF($V$7:V3667,"該当３"))</f>
        <v/>
      </c>
    </row>
    <row r="3668" spans="1:24">
      <c r="A3668" s="4">
        <v>2034901008</v>
      </c>
      <c r="B3668" s="237">
        <v>20</v>
      </c>
      <c r="C3668" s="238">
        <v>349</v>
      </c>
      <c r="D3668" s="239">
        <v>1</v>
      </c>
      <c r="E3668" s="238">
        <v>8</v>
      </c>
      <c r="F3668" s="7" t="s">
        <v>511</v>
      </c>
      <c r="G3668" s="7" t="s">
        <v>3330</v>
      </c>
      <c r="H3668" s="283" t="s">
        <v>4502</v>
      </c>
      <c r="I3668" s="7" t="s">
        <v>3335</v>
      </c>
      <c r="K3668" s="52" t="str">
        <f t="shared" si="637"/>
        <v/>
      </c>
      <c r="L3668" s="81" t="str">
        <f t="shared" si="638"/>
        <v/>
      </c>
      <c r="M3668" s="53" t="str">
        <f>IF(K3668="","",COUNTIF($K$7:K3668,"ﾘｽﾄ１"))</f>
        <v/>
      </c>
      <c r="N3668" s="53" t="str">
        <f t="shared" si="639"/>
        <v/>
      </c>
      <c r="O3668" s="54" t="str">
        <f t="shared" si="640"/>
        <v/>
      </c>
      <c r="P3668" s="53" t="str">
        <f t="shared" si="631"/>
        <v/>
      </c>
      <c r="Q3668" s="52" t="str">
        <f t="shared" si="632"/>
        <v/>
      </c>
      <c r="R3668" s="55" t="str">
        <f t="shared" si="633"/>
        <v/>
      </c>
      <c r="S3668" s="52" t="str">
        <f t="shared" si="641"/>
        <v/>
      </c>
      <c r="T3668" s="81" t="str">
        <f t="shared" si="634"/>
        <v/>
      </c>
      <c r="U3668" s="53" t="str">
        <f>IF(S3668="","",COUNTIF($S$7:S3668,"該当２"))</f>
        <v/>
      </c>
      <c r="V3668" s="56" t="str">
        <f t="shared" si="635"/>
        <v/>
      </c>
      <c r="W3668" s="81" t="str">
        <f t="shared" si="636"/>
        <v/>
      </c>
      <c r="X3668" s="53" t="str">
        <f>IF(V3668="","",COUNTIF($V$7:V3668,"該当３"))</f>
        <v/>
      </c>
    </row>
    <row r="3669" spans="1:24">
      <c r="A3669" s="4">
        <v>2034901009</v>
      </c>
      <c r="B3669" s="237">
        <v>20</v>
      </c>
      <c r="C3669" s="238">
        <v>349</v>
      </c>
      <c r="D3669" s="239">
        <v>1</v>
      </c>
      <c r="E3669" s="238">
        <v>9</v>
      </c>
      <c r="F3669" s="7" t="s">
        <v>511</v>
      </c>
      <c r="G3669" s="7" t="s">
        <v>3330</v>
      </c>
      <c r="H3669" s="283" t="s">
        <v>4502</v>
      </c>
      <c r="I3669" s="7" t="s">
        <v>3318</v>
      </c>
      <c r="K3669" s="52" t="str">
        <f t="shared" si="637"/>
        <v/>
      </c>
      <c r="L3669" s="81" t="str">
        <f t="shared" si="638"/>
        <v/>
      </c>
      <c r="M3669" s="53" t="str">
        <f>IF(K3669="","",COUNTIF($K$7:K3669,"ﾘｽﾄ１"))</f>
        <v/>
      </c>
      <c r="N3669" s="53" t="str">
        <f t="shared" si="639"/>
        <v/>
      </c>
      <c r="O3669" s="54" t="str">
        <f t="shared" si="640"/>
        <v/>
      </c>
      <c r="P3669" s="53" t="str">
        <f t="shared" si="631"/>
        <v/>
      </c>
      <c r="Q3669" s="52" t="str">
        <f t="shared" si="632"/>
        <v/>
      </c>
      <c r="R3669" s="55" t="str">
        <f t="shared" si="633"/>
        <v/>
      </c>
      <c r="S3669" s="52" t="str">
        <f t="shared" si="641"/>
        <v/>
      </c>
      <c r="T3669" s="81" t="str">
        <f t="shared" si="634"/>
        <v/>
      </c>
      <c r="U3669" s="53" t="str">
        <f>IF(S3669="","",COUNTIF($S$7:S3669,"該当２"))</f>
        <v/>
      </c>
      <c r="V3669" s="56" t="str">
        <f t="shared" si="635"/>
        <v/>
      </c>
      <c r="W3669" s="81" t="str">
        <f t="shared" si="636"/>
        <v/>
      </c>
      <c r="X3669" s="53" t="str">
        <f>IF(V3669="","",COUNTIF($V$7:V3669,"該当３"))</f>
        <v/>
      </c>
    </row>
    <row r="3670" spans="1:24">
      <c r="A3670" s="4">
        <v>2034901010</v>
      </c>
      <c r="B3670" s="237">
        <v>20</v>
      </c>
      <c r="C3670" s="238">
        <v>349</v>
      </c>
      <c r="D3670" s="239">
        <v>1</v>
      </c>
      <c r="E3670" s="238">
        <v>10</v>
      </c>
      <c r="F3670" s="7" t="s">
        <v>511</v>
      </c>
      <c r="G3670" s="7" t="s">
        <v>3330</v>
      </c>
      <c r="H3670" s="283" t="s">
        <v>4502</v>
      </c>
      <c r="I3670" s="7" t="s">
        <v>3336</v>
      </c>
      <c r="K3670" s="52" t="str">
        <f t="shared" si="637"/>
        <v/>
      </c>
      <c r="L3670" s="81" t="str">
        <f t="shared" si="638"/>
        <v/>
      </c>
      <c r="M3670" s="53" t="str">
        <f>IF(K3670="","",COUNTIF($K$7:K3670,"ﾘｽﾄ１"))</f>
        <v/>
      </c>
      <c r="N3670" s="53" t="str">
        <f t="shared" si="639"/>
        <v/>
      </c>
      <c r="O3670" s="54" t="str">
        <f t="shared" si="640"/>
        <v/>
      </c>
      <c r="P3670" s="53" t="str">
        <f t="shared" si="631"/>
        <v/>
      </c>
      <c r="Q3670" s="52" t="str">
        <f t="shared" si="632"/>
        <v/>
      </c>
      <c r="R3670" s="55" t="str">
        <f t="shared" si="633"/>
        <v/>
      </c>
      <c r="S3670" s="52" t="str">
        <f t="shared" si="641"/>
        <v/>
      </c>
      <c r="T3670" s="81" t="str">
        <f t="shared" si="634"/>
        <v/>
      </c>
      <c r="U3670" s="53" t="str">
        <f>IF(S3670="","",COUNTIF($S$7:S3670,"該当２"))</f>
        <v/>
      </c>
      <c r="V3670" s="56" t="str">
        <f t="shared" si="635"/>
        <v/>
      </c>
      <c r="W3670" s="81" t="str">
        <f t="shared" si="636"/>
        <v/>
      </c>
      <c r="X3670" s="53" t="str">
        <f>IF(V3670="","",COUNTIF($V$7:V3670,"該当３"))</f>
        <v/>
      </c>
    </row>
    <row r="3671" spans="1:24">
      <c r="A3671" s="4">
        <v>2034901011</v>
      </c>
      <c r="B3671" s="237">
        <v>20</v>
      </c>
      <c r="C3671" s="238">
        <v>349</v>
      </c>
      <c r="D3671" s="239">
        <v>1</v>
      </c>
      <c r="E3671" s="238">
        <v>11</v>
      </c>
      <c r="F3671" s="7" t="s">
        <v>511</v>
      </c>
      <c r="G3671" s="7" t="s">
        <v>3330</v>
      </c>
      <c r="H3671" s="283" t="s">
        <v>4502</v>
      </c>
      <c r="I3671" s="7" t="s">
        <v>2418</v>
      </c>
      <c r="K3671" s="52" t="str">
        <f t="shared" si="637"/>
        <v/>
      </c>
      <c r="L3671" s="81" t="str">
        <f t="shared" si="638"/>
        <v/>
      </c>
      <c r="M3671" s="53" t="str">
        <f>IF(K3671="","",COUNTIF($K$7:K3671,"ﾘｽﾄ１"))</f>
        <v/>
      </c>
      <c r="N3671" s="53" t="str">
        <f t="shared" si="639"/>
        <v/>
      </c>
      <c r="O3671" s="54" t="str">
        <f t="shared" si="640"/>
        <v/>
      </c>
      <c r="P3671" s="53" t="str">
        <f t="shared" si="631"/>
        <v/>
      </c>
      <c r="Q3671" s="52" t="str">
        <f t="shared" si="632"/>
        <v/>
      </c>
      <c r="R3671" s="55" t="str">
        <f t="shared" si="633"/>
        <v/>
      </c>
      <c r="S3671" s="52" t="str">
        <f t="shared" si="641"/>
        <v/>
      </c>
      <c r="T3671" s="81" t="str">
        <f t="shared" si="634"/>
        <v/>
      </c>
      <c r="U3671" s="53" t="str">
        <f>IF(S3671="","",COUNTIF($S$7:S3671,"該当２"))</f>
        <v/>
      </c>
      <c r="V3671" s="56" t="str">
        <f t="shared" si="635"/>
        <v/>
      </c>
      <c r="W3671" s="81" t="str">
        <f t="shared" si="636"/>
        <v/>
      </c>
      <c r="X3671" s="53" t="str">
        <f>IF(V3671="","",COUNTIF($V$7:V3671,"該当３"))</f>
        <v/>
      </c>
    </row>
    <row r="3672" spans="1:24">
      <c r="A3672" s="4">
        <v>2034902000</v>
      </c>
      <c r="B3672" s="237">
        <v>20</v>
      </c>
      <c r="C3672" s="238">
        <v>349</v>
      </c>
      <c r="D3672" s="239">
        <v>2</v>
      </c>
      <c r="E3672" s="238">
        <v>0</v>
      </c>
      <c r="F3672" s="7" t="s">
        <v>511</v>
      </c>
      <c r="G3672" s="7" t="s">
        <v>3330</v>
      </c>
      <c r="H3672" s="7" t="s">
        <v>3337</v>
      </c>
      <c r="K3672" s="52" t="str">
        <f t="shared" si="637"/>
        <v/>
      </c>
      <c r="L3672" s="81" t="str">
        <f t="shared" si="638"/>
        <v/>
      </c>
      <c r="M3672" s="53" t="str">
        <f>IF(K3672="","",COUNTIF($K$7:K3672,"ﾘｽﾄ１"))</f>
        <v/>
      </c>
      <c r="N3672" s="53" t="str">
        <f t="shared" si="639"/>
        <v/>
      </c>
      <c r="O3672" s="54" t="str">
        <f t="shared" si="640"/>
        <v/>
      </c>
      <c r="P3672" s="53" t="str">
        <f t="shared" si="631"/>
        <v/>
      </c>
      <c r="Q3672" s="52" t="str">
        <f t="shared" si="632"/>
        <v/>
      </c>
      <c r="R3672" s="55" t="str">
        <f t="shared" si="633"/>
        <v/>
      </c>
      <c r="S3672" s="52" t="str">
        <f t="shared" si="641"/>
        <v/>
      </c>
      <c r="T3672" s="81" t="str">
        <f t="shared" si="634"/>
        <v/>
      </c>
      <c r="U3672" s="53" t="str">
        <f>IF(S3672="","",COUNTIF($S$7:S3672,"該当２"))</f>
        <v/>
      </c>
      <c r="V3672" s="56" t="str">
        <f t="shared" si="635"/>
        <v/>
      </c>
      <c r="W3672" s="81" t="str">
        <f t="shared" si="636"/>
        <v/>
      </c>
      <c r="X3672" s="53" t="str">
        <f>IF(V3672="","",COUNTIF($V$7:V3672,"該当３"))</f>
        <v/>
      </c>
    </row>
    <row r="3673" spans="1:24">
      <c r="A3673" s="4">
        <v>2034902001</v>
      </c>
      <c r="B3673" s="237">
        <v>20</v>
      </c>
      <c r="C3673" s="238">
        <v>349</v>
      </c>
      <c r="D3673" s="239">
        <v>2</v>
      </c>
      <c r="E3673" s="238">
        <v>1</v>
      </c>
      <c r="F3673" s="7" t="s">
        <v>511</v>
      </c>
      <c r="G3673" s="7" t="s">
        <v>3330</v>
      </c>
      <c r="H3673" s="7" t="s">
        <v>3337</v>
      </c>
      <c r="I3673" s="7" t="s">
        <v>3338</v>
      </c>
      <c r="K3673" s="52" t="str">
        <f t="shared" si="637"/>
        <v/>
      </c>
      <c r="L3673" s="81" t="str">
        <f t="shared" si="638"/>
        <v/>
      </c>
      <c r="M3673" s="53" t="str">
        <f>IF(K3673="","",COUNTIF($K$7:K3673,"ﾘｽﾄ１"))</f>
        <v/>
      </c>
      <c r="N3673" s="53" t="str">
        <f t="shared" si="639"/>
        <v/>
      </c>
      <c r="O3673" s="54" t="str">
        <f t="shared" si="640"/>
        <v/>
      </c>
      <c r="P3673" s="53" t="str">
        <f t="shared" si="631"/>
        <v/>
      </c>
      <c r="Q3673" s="52" t="str">
        <f t="shared" si="632"/>
        <v/>
      </c>
      <c r="R3673" s="55" t="str">
        <f t="shared" si="633"/>
        <v/>
      </c>
      <c r="S3673" s="52" t="str">
        <f t="shared" si="641"/>
        <v/>
      </c>
      <c r="T3673" s="81" t="str">
        <f t="shared" si="634"/>
        <v/>
      </c>
      <c r="U3673" s="53" t="str">
        <f>IF(S3673="","",COUNTIF($S$7:S3673,"該当２"))</f>
        <v/>
      </c>
      <c r="V3673" s="56" t="str">
        <f t="shared" si="635"/>
        <v/>
      </c>
      <c r="W3673" s="81" t="str">
        <f t="shared" si="636"/>
        <v/>
      </c>
      <c r="X3673" s="53" t="str">
        <f>IF(V3673="","",COUNTIF($V$7:V3673,"該当３"))</f>
        <v/>
      </c>
    </row>
    <row r="3674" spans="1:24">
      <c r="A3674" s="4">
        <v>2035000000</v>
      </c>
      <c r="B3674" s="237">
        <v>20</v>
      </c>
      <c r="C3674" s="238">
        <v>350</v>
      </c>
      <c r="D3674" s="239">
        <v>0</v>
      </c>
      <c r="E3674" s="238">
        <v>0</v>
      </c>
      <c r="F3674" s="7" t="s">
        <v>511</v>
      </c>
      <c r="G3674" s="7" t="s">
        <v>3339</v>
      </c>
      <c r="K3674" s="52" t="str">
        <f t="shared" si="637"/>
        <v>ﾘｽﾄ１</v>
      </c>
      <c r="L3674" s="81" t="str">
        <f t="shared" si="638"/>
        <v>長和町</v>
      </c>
      <c r="M3674" s="53">
        <f>IF(K3674="","",COUNTIF($K$7:K3674,"ﾘｽﾄ１"))</f>
        <v>30</v>
      </c>
      <c r="N3674" s="53" t="str">
        <f t="shared" si="639"/>
        <v/>
      </c>
      <c r="O3674" s="54" t="str">
        <f t="shared" si="640"/>
        <v/>
      </c>
      <c r="P3674" s="53" t="str">
        <f t="shared" si="631"/>
        <v/>
      </c>
      <c r="Q3674" s="52" t="str">
        <f t="shared" si="632"/>
        <v/>
      </c>
      <c r="R3674" s="55" t="str">
        <f t="shared" si="633"/>
        <v/>
      </c>
      <c r="S3674" s="52" t="str">
        <f t="shared" si="641"/>
        <v/>
      </c>
      <c r="T3674" s="81" t="str">
        <f t="shared" si="634"/>
        <v/>
      </c>
      <c r="U3674" s="53" t="str">
        <f>IF(S3674="","",COUNTIF($S$7:S3674,"該当２"))</f>
        <v/>
      </c>
      <c r="V3674" s="56" t="str">
        <f t="shared" si="635"/>
        <v/>
      </c>
      <c r="W3674" s="81" t="str">
        <f t="shared" si="636"/>
        <v/>
      </c>
      <c r="X3674" s="53" t="str">
        <f>IF(V3674="","",COUNTIF($V$7:V3674,"該当３"))</f>
        <v/>
      </c>
    </row>
    <row r="3675" spans="1:24">
      <c r="A3675" s="4">
        <v>2035001000</v>
      </c>
      <c r="B3675" s="237">
        <v>20</v>
      </c>
      <c r="C3675" s="238">
        <v>350</v>
      </c>
      <c r="D3675" s="239">
        <v>1</v>
      </c>
      <c r="E3675" s="238">
        <v>0</v>
      </c>
      <c r="F3675" s="7" t="s">
        <v>511</v>
      </c>
      <c r="G3675" s="7" t="s">
        <v>3339</v>
      </c>
      <c r="H3675" s="7" t="s">
        <v>3340</v>
      </c>
      <c r="K3675" s="52" t="str">
        <f t="shared" si="637"/>
        <v/>
      </c>
      <c r="L3675" s="81" t="str">
        <f t="shared" si="638"/>
        <v/>
      </c>
      <c r="M3675" s="53" t="str">
        <f>IF(K3675="","",COUNTIF($K$7:K3675,"ﾘｽﾄ１"))</f>
        <v/>
      </c>
      <c r="N3675" s="53" t="str">
        <f t="shared" si="639"/>
        <v/>
      </c>
      <c r="O3675" s="54" t="str">
        <f t="shared" si="640"/>
        <v/>
      </c>
      <c r="P3675" s="53" t="str">
        <f t="shared" si="631"/>
        <v/>
      </c>
      <c r="Q3675" s="52" t="str">
        <f t="shared" si="632"/>
        <v/>
      </c>
      <c r="R3675" s="55" t="str">
        <f t="shared" si="633"/>
        <v/>
      </c>
      <c r="S3675" s="52" t="str">
        <f t="shared" si="641"/>
        <v/>
      </c>
      <c r="T3675" s="81" t="str">
        <f t="shared" si="634"/>
        <v/>
      </c>
      <c r="U3675" s="53" t="str">
        <f>IF(S3675="","",COUNTIF($S$7:S3675,"該当２"))</f>
        <v/>
      </c>
      <c r="V3675" s="56" t="str">
        <f t="shared" si="635"/>
        <v/>
      </c>
      <c r="W3675" s="81" t="str">
        <f t="shared" si="636"/>
        <v/>
      </c>
      <c r="X3675" s="53" t="str">
        <f>IF(V3675="","",COUNTIF($V$7:V3675,"該当３"))</f>
        <v/>
      </c>
    </row>
    <row r="3676" spans="1:24">
      <c r="A3676" s="4">
        <v>2035001001</v>
      </c>
      <c r="B3676" s="237">
        <v>20</v>
      </c>
      <c r="C3676" s="238">
        <v>350</v>
      </c>
      <c r="D3676" s="239">
        <v>1</v>
      </c>
      <c r="E3676" s="238">
        <v>1</v>
      </c>
      <c r="F3676" s="7" t="s">
        <v>511</v>
      </c>
      <c r="G3676" s="7" t="s">
        <v>3339</v>
      </c>
      <c r="H3676" s="7" t="s">
        <v>3340</v>
      </c>
      <c r="I3676" s="7" t="s">
        <v>3341</v>
      </c>
      <c r="K3676" s="52" t="str">
        <f t="shared" si="637"/>
        <v/>
      </c>
      <c r="L3676" s="81" t="str">
        <f t="shared" si="638"/>
        <v/>
      </c>
      <c r="M3676" s="53" t="str">
        <f>IF(K3676="","",COUNTIF($K$7:K3676,"ﾘｽﾄ１"))</f>
        <v/>
      </c>
      <c r="N3676" s="53" t="str">
        <f t="shared" si="639"/>
        <v/>
      </c>
      <c r="O3676" s="54" t="str">
        <f t="shared" si="640"/>
        <v/>
      </c>
      <c r="P3676" s="53" t="str">
        <f t="shared" si="631"/>
        <v/>
      </c>
      <c r="Q3676" s="52" t="str">
        <f t="shared" si="632"/>
        <v/>
      </c>
      <c r="R3676" s="55" t="str">
        <f t="shared" si="633"/>
        <v/>
      </c>
      <c r="S3676" s="52" t="str">
        <f t="shared" si="641"/>
        <v/>
      </c>
      <c r="T3676" s="81" t="str">
        <f t="shared" si="634"/>
        <v/>
      </c>
      <c r="U3676" s="53" t="str">
        <f>IF(S3676="","",COUNTIF($S$7:S3676,"該当２"))</f>
        <v/>
      </c>
      <c r="V3676" s="56" t="str">
        <f t="shared" si="635"/>
        <v/>
      </c>
      <c r="W3676" s="81" t="str">
        <f t="shared" si="636"/>
        <v/>
      </c>
      <c r="X3676" s="53" t="str">
        <f>IF(V3676="","",COUNTIF($V$7:V3676,"該当３"))</f>
        <v/>
      </c>
    </row>
    <row r="3677" spans="1:24">
      <c r="A3677" s="4">
        <v>2035001002</v>
      </c>
      <c r="B3677" s="237">
        <v>20</v>
      </c>
      <c r="C3677" s="238">
        <v>350</v>
      </c>
      <c r="D3677" s="239">
        <v>1</v>
      </c>
      <c r="E3677" s="238">
        <v>2</v>
      </c>
      <c r="F3677" s="7" t="s">
        <v>511</v>
      </c>
      <c r="G3677" s="7" t="s">
        <v>3339</v>
      </c>
      <c r="H3677" s="7" t="s">
        <v>3340</v>
      </c>
      <c r="I3677" s="7" t="s">
        <v>454</v>
      </c>
      <c r="K3677" s="52" t="str">
        <f t="shared" si="637"/>
        <v/>
      </c>
      <c r="L3677" s="81" t="str">
        <f t="shared" si="638"/>
        <v/>
      </c>
      <c r="M3677" s="53" t="str">
        <f>IF(K3677="","",COUNTIF($K$7:K3677,"ﾘｽﾄ１"))</f>
        <v/>
      </c>
      <c r="N3677" s="53" t="str">
        <f t="shared" si="639"/>
        <v/>
      </c>
      <c r="O3677" s="54" t="str">
        <f t="shared" si="640"/>
        <v/>
      </c>
      <c r="P3677" s="53" t="str">
        <f t="shared" si="631"/>
        <v/>
      </c>
      <c r="Q3677" s="52" t="str">
        <f t="shared" si="632"/>
        <v/>
      </c>
      <c r="R3677" s="55" t="str">
        <f t="shared" si="633"/>
        <v/>
      </c>
      <c r="S3677" s="52" t="str">
        <f t="shared" si="641"/>
        <v/>
      </c>
      <c r="T3677" s="81" t="str">
        <f t="shared" si="634"/>
        <v/>
      </c>
      <c r="U3677" s="53" t="str">
        <f>IF(S3677="","",COUNTIF($S$7:S3677,"該当２"))</f>
        <v/>
      </c>
      <c r="V3677" s="56" t="str">
        <f t="shared" si="635"/>
        <v/>
      </c>
      <c r="W3677" s="81" t="str">
        <f t="shared" si="636"/>
        <v/>
      </c>
      <c r="X3677" s="53" t="str">
        <f>IF(V3677="","",COUNTIF($V$7:V3677,"該当３"))</f>
        <v/>
      </c>
    </row>
    <row r="3678" spans="1:24">
      <c r="A3678" s="4">
        <v>2035001003</v>
      </c>
      <c r="B3678" s="237">
        <v>20</v>
      </c>
      <c r="C3678" s="238">
        <v>350</v>
      </c>
      <c r="D3678" s="239">
        <v>1</v>
      </c>
      <c r="E3678" s="238">
        <v>3</v>
      </c>
      <c r="F3678" s="7" t="s">
        <v>511</v>
      </c>
      <c r="G3678" s="7" t="s">
        <v>3339</v>
      </c>
      <c r="H3678" s="7" t="s">
        <v>3340</v>
      </c>
      <c r="I3678" s="7" t="s">
        <v>2345</v>
      </c>
      <c r="K3678" s="52" t="str">
        <f t="shared" si="637"/>
        <v/>
      </c>
      <c r="L3678" s="81" t="str">
        <f t="shared" si="638"/>
        <v/>
      </c>
      <c r="M3678" s="53" t="str">
        <f>IF(K3678="","",COUNTIF($K$7:K3678,"ﾘｽﾄ１"))</f>
        <v/>
      </c>
      <c r="N3678" s="53" t="str">
        <f t="shared" si="639"/>
        <v/>
      </c>
      <c r="O3678" s="54" t="str">
        <f t="shared" si="640"/>
        <v/>
      </c>
      <c r="P3678" s="53" t="str">
        <f t="shared" si="631"/>
        <v/>
      </c>
      <c r="Q3678" s="52" t="str">
        <f t="shared" si="632"/>
        <v/>
      </c>
      <c r="R3678" s="55" t="str">
        <f t="shared" si="633"/>
        <v/>
      </c>
      <c r="S3678" s="52" t="str">
        <f t="shared" si="641"/>
        <v/>
      </c>
      <c r="T3678" s="81" t="str">
        <f t="shared" si="634"/>
        <v/>
      </c>
      <c r="U3678" s="53" t="str">
        <f>IF(S3678="","",COUNTIF($S$7:S3678,"該当２"))</f>
        <v/>
      </c>
      <c r="V3678" s="56" t="str">
        <f t="shared" si="635"/>
        <v/>
      </c>
      <c r="W3678" s="81" t="str">
        <f t="shared" si="636"/>
        <v/>
      </c>
      <c r="X3678" s="53" t="str">
        <f>IF(V3678="","",COUNTIF($V$7:V3678,"該当３"))</f>
        <v/>
      </c>
    </row>
    <row r="3679" spans="1:24">
      <c r="A3679" s="4">
        <v>2035001004</v>
      </c>
      <c r="B3679" s="237">
        <v>20</v>
      </c>
      <c r="C3679" s="238">
        <v>350</v>
      </c>
      <c r="D3679" s="239">
        <v>1</v>
      </c>
      <c r="E3679" s="238">
        <v>4</v>
      </c>
      <c r="F3679" s="7" t="s">
        <v>511</v>
      </c>
      <c r="G3679" s="7" t="s">
        <v>3339</v>
      </c>
      <c r="H3679" s="7" t="s">
        <v>3340</v>
      </c>
      <c r="I3679" s="7" t="s">
        <v>1650</v>
      </c>
      <c r="K3679" s="52" t="str">
        <f t="shared" si="637"/>
        <v/>
      </c>
      <c r="L3679" s="81" t="str">
        <f t="shared" si="638"/>
        <v/>
      </c>
      <c r="M3679" s="53" t="str">
        <f>IF(K3679="","",COUNTIF($K$7:K3679,"ﾘｽﾄ１"))</f>
        <v/>
      </c>
      <c r="N3679" s="53" t="str">
        <f t="shared" si="639"/>
        <v/>
      </c>
      <c r="O3679" s="54" t="str">
        <f t="shared" si="640"/>
        <v/>
      </c>
      <c r="P3679" s="53" t="str">
        <f t="shared" si="631"/>
        <v/>
      </c>
      <c r="Q3679" s="52" t="str">
        <f t="shared" si="632"/>
        <v/>
      </c>
      <c r="R3679" s="55" t="str">
        <f t="shared" si="633"/>
        <v/>
      </c>
      <c r="S3679" s="52" t="str">
        <f t="shared" si="641"/>
        <v/>
      </c>
      <c r="T3679" s="81" t="str">
        <f t="shared" si="634"/>
        <v/>
      </c>
      <c r="U3679" s="53" t="str">
        <f>IF(S3679="","",COUNTIF($S$7:S3679,"該当２"))</f>
        <v/>
      </c>
      <c r="V3679" s="56" t="str">
        <f t="shared" si="635"/>
        <v/>
      </c>
      <c r="W3679" s="81" t="str">
        <f t="shared" si="636"/>
        <v/>
      </c>
      <c r="X3679" s="53" t="str">
        <f>IF(V3679="","",COUNTIF($V$7:V3679,"該当３"))</f>
        <v/>
      </c>
    </row>
    <row r="3680" spans="1:24">
      <c r="A3680" s="4">
        <v>2035001005</v>
      </c>
      <c r="B3680" s="237">
        <v>20</v>
      </c>
      <c r="C3680" s="238">
        <v>350</v>
      </c>
      <c r="D3680" s="239">
        <v>1</v>
      </c>
      <c r="E3680" s="238">
        <v>5</v>
      </c>
      <c r="F3680" s="7" t="s">
        <v>511</v>
      </c>
      <c r="G3680" s="7" t="s">
        <v>3339</v>
      </c>
      <c r="H3680" s="7" t="s">
        <v>3340</v>
      </c>
      <c r="I3680" s="7" t="s">
        <v>3342</v>
      </c>
      <c r="K3680" s="52" t="str">
        <f t="shared" si="637"/>
        <v/>
      </c>
      <c r="L3680" s="81" t="str">
        <f t="shared" si="638"/>
        <v/>
      </c>
      <c r="M3680" s="53" t="str">
        <f>IF(K3680="","",COUNTIF($K$7:K3680,"ﾘｽﾄ１"))</f>
        <v/>
      </c>
      <c r="N3680" s="53" t="str">
        <f t="shared" si="639"/>
        <v/>
      </c>
      <c r="O3680" s="54" t="str">
        <f t="shared" si="640"/>
        <v/>
      </c>
      <c r="P3680" s="53" t="str">
        <f t="shared" si="631"/>
        <v/>
      </c>
      <c r="Q3680" s="52" t="str">
        <f t="shared" si="632"/>
        <v/>
      </c>
      <c r="R3680" s="55" t="str">
        <f t="shared" si="633"/>
        <v/>
      </c>
      <c r="S3680" s="52" t="str">
        <f t="shared" si="641"/>
        <v/>
      </c>
      <c r="T3680" s="81" t="str">
        <f t="shared" si="634"/>
        <v/>
      </c>
      <c r="U3680" s="53" t="str">
        <f>IF(S3680="","",COUNTIF($S$7:S3680,"該当２"))</f>
        <v/>
      </c>
      <c r="V3680" s="56" t="str">
        <f t="shared" si="635"/>
        <v/>
      </c>
      <c r="W3680" s="81" t="str">
        <f t="shared" si="636"/>
        <v/>
      </c>
      <c r="X3680" s="53" t="str">
        <f>IF(V3680="","",COUNTIF($V$7:V3680,"該当３"))</f>
        <v/>
      </c>
    </row>
    <row r="3681" spans="1:24">
      <c r="A3681" s="4">
        <v>2035001006</v>
      </c>
      <c r="B3681" s="237">
        <v>20</v>
      </c>
      <c r="C3681" s="238">
        <v>350</v>
      </c>
      <c r="D3681" s="239">
        <v>1</v>
      </c>
      <c r="E3681" s="238">
        <v>6</v>
      </c>
      <c r="F3681" s="7" t="s">
        <v>511</v>
      </c>
      <c r="G3681" s="7" t="s">
        <v>3339</v>
      </c>
      <c r="H3681" s="7" t="s">
        <v>3340</v>
      </c>
      <c r="I3681" s="7" t="s">
        <v>3343</v>
      </c>
      <c r="K3681" s="52" t="str">
        <f t="shared" si="637"/>
        <v/>
      </c>
      <c r="L3681" s="81" t="str">
        <f t="shared" si="638"/>
        <v/>
      </c>
      <c r="M3681" s="53" t="str">
        <f>IF(K3681="","",COUNTIF($K$7:K3681,"ﾘｽﾄ１"))</f>
        <v/>
      </c>
      <c r="N3681" s="53" t="str">
        <f t="shared" si="639"/>
        <v/>
      </c>
      <c r="O3681" s="54" t="str">
        <f t="shared" si="640"/>
        <v/>
      </c>
      <c r="P3681" s="53" t="str">
        <f t="shared" si="631"/>
        <v/>
      </c>
      <c r="Q3681" s="52" t="str">
        <f t="shared" si="632"/>
        <v/>
      </c>
      <c r="R3681" s="55" t="str">
        <f t="shared" si="633"/>
        <v/>
      </c>
      <c r="S3681" s="52" t="str">
        <f t="shared" si="641"/>
        <v/>
      </c>
      <c r="T3681" s="81" t="str">
        <f t="shared" si="634"/>
        <v/>
      </c>
      <c r="U3681" s="53" t="str">
        <f>IF(S3681="","",COUNTIF($S$7:S3681,"該当２"))</f>
        <v/>
      </c>
      <c r="V3681" s="56" t="str">
        <f t="shared" si="635"/>
        <v/>
      </c>
      <c r="W3681" s="81" t="str">
        <f t="shared" si="636"/>
        <v/>
      </c>
      <c r="X3681" s="53" t="str">
        <f>IF(V3681="","",COUNTIF($V$7:V3681,"該当３"))</f>
        <v/>
      </c>
    </row>
    <row r="3682" spans="1:24">
      <c r="A3682" s="4">
        <v>2035001007</v>
      </c>
      <c r="B3682" s="237">
        <v>20</v>
      </c>
      <c r="C3682" s="238">
        <v>350</v>
      </c>
      <c r="D3682" s="239">
        <v>1</v>
      </c>
      <c r="E3682" s="238">
        <v>7</v>
      </c>
      <c r="F3682" s="7" t="s">
        <v>511</v>
      </c>
      <c r="G3682" s="7" t="s">
        <v>3339</v>
      </c>
      <c r="H3682" s="7" t="s">
        <v>3340</v>
      </c>
      <c r="I3682" s="7" t="s">
        <v>3344</v>
      </c>
      <c r="K3682" s="52" t="str">
        <f t="shared" si="637"/>
        <v/>
      </c>
      <c r="L3682" s="81" t="str">
        <f t="shared" si="638"/>
        <v/>
      </c>
      <c r="M3682" s="53" t="str">
        <f>IF(K3682="","",COUNTIF($K$7:K3682,"ﾘｽﾄ１"))</f>
        <v/>
      </c>
      <c r="N3682" s="53" t="str">
        <f t="shared" si="639"/>
        <v/>
      </c>
      <c r="O3682" s="54" t="str">
        <f t="shared" si="640"/>
        <v/>
      </c>
      <c r="P3682" s="53" t="str">
        <f t="shared" si="631"/>
        <v/>
      </c>
      <c r="Q3682" s="52" t="str">
        <f t="shared" si="632"/>
        <v/>
      </c>
      <c r="R3682" s="55" t="str">
        <f t="shared" si="633"/>
        <v/>
      </c>
      <c r="S3682" s="52" t="str">
        <f t="shared" si="641"/>
        <v/>
      </c>
      <c r="T3682" s="81" t="str">
        <f t="shared" si="634"/>
        <v/>
      </c>
      <c r="U3682" s="53" t="str">
        <f>IF(S3682="","",COUNTIF($S$7:S3682,"該当２"))</f>
        <v/>
      </c>
      <c r="V3682" s="56" t="str">
        <f t="shared" si="635"/>
        <v/>
      </c>
      <c r="W3682" s="81" t="str">
        <f t="shared" si="636"/>
        <v/>
      </c>
      <c r="X3682" s="53" t="str">
        <f>IF(V3682="","",COUNTIF($V$7:V3682,"該当３"))</f>
        <v/>
      </c>
    </row>
    <row r="3683" spans="1:24">
      <c r="A3683" s="4">
        <v>2035001008</v>
      </c>
      <c r="B3683" s="237">
        <v>20</v>
      </c>
      <c r="C3683" s="238">
        <v>350</v>
      </c>
      <c r="D3683" s="239">
        <v>1</v>
      </c>
      <c r="E3683" s="238">
        <v>8</v>
      </c>
      <c r="F3683" s="7" t="s">
        <v>511</v>
      </c>
      <c r="G3683" s="7" t="s">
        <v>3339</v>
      </c>
      <c r="H3683" s="7" t="s">
        <v>3340</v>
      </c>
      <c r="I3683" s="7" t="s">
        <v>3345</v>
      </c>
      <c r="K3683" s="52" t="str">
        <f t="shared" si="637"/>
        <v/>
      </c>
      <c r="L3683" s="81" t="str">
        <f t="shared" si="638"/>
        <v/>
      </c>
      <c r="M3683" s="53" t="str">
        <f>IF(K3683="","",COUNTIF($K$7:K3683,"ﾘｽﾄ１"))</f>
        <v/>
      </c>
      <c r="N3683" s="53" t="str">
        <f t="shared" si="639"/>
        <v/>
      </c>
      <c r="O3683" s="54" t="str">
        <f t="shared" si="640"/>
        <v/>
      </c>
      <c r="P3683" s="53" t="str">
        <f t="shared" si="631"/>
        <v/>
      </c>
      <c r="Q3683" s="52" t="str">
        <f t="shared" si="632"/>
        <v/>
      </c>
      <c r="R3683" s="55" t="str">
        <f t="shared" si="633"/>
        <v/>
      </c>
      <c r="S3683" s="52" t="str">
        <f t="shared" si="641"/>
        <v/>
      </c>
      <c r="T3683" s="81" t="str">
        <f t="shared" si="634"/>
        <v/>
      </c>
      <c r="U3683" s="53" t="str">
        <f>IF(S3683="","",COUNTIF($S$7:S3683,"該当２"))</f>
        <v/>
      </c>
      <c r="V3683" s="56" t="str">
        <f t="shared" si="635"/>
        <v/>
      </c>
      <c r="W3683" s="81" t="str">
        <f t="shared" si="636"/>
        <v/>
      </c>
      <c r="X3683" s="53" t="str">
        <f>IF(V3683="","",COUNTIF($V$7:V3683,"該当３"))</f>
        <v/>
      </c>
    </row>
    <row r="3684" spans="1:24">
      <c r="A3684" s="4">
        <v>2035002000</v>
      </c>
      <c r="B3684" s="237">
        <v>20</v>
      </c>
      <c r="C3684" s="238">
        <v>350</v>
      </c>
      <c r="D3684" s="239">
        <v>2</v>
      </c>
      <c r="E3684" s="238">
        <v>0</v>
      </c>
      <c r="F3684" s="7" t="s">
        <v>511</v>
      </c>
      <c r="G3684" s="7" t="s">
        <v>3339</v>
      </c>
      <c r="H3684" s="7" t="s">
        <v>3346</v>
      </c>
      <c r="K3684" s="52" t="str">
        <f t="shared" si="637"/>
        <v/>
      </c>
      <c r="L3684" s="81" t="str">
        <f t="shared" si="638"/>
        <v/>
      </c>
      <c r="M3684" s="53" t="str">
        <f>IF(K3684="","",COUNTIF($K$7:K3684,"ﾘｽﾄ１"))</f>
        <v/>
      </c>
      <c r="N3684" s="53" t="str">
        <f t="shared" si="639"/>
        <v/>
      </c>
      <c r="O3684" s="54" t="str">
        <f t="shared" si="640"/>
        <v/>
      </c>
      <c r="P3684" s="53" t="str">
        <f t="shared" si="631"/>
        <v/>
      </c>
      <c r="Q3684" s="52" t="str">
        <f t="shared" si="632"/>
        <v/>
      </c>
      <c r="R3684" s="55" t="str">
        <f t="shared" si="633"/>
        <v/>
      </c>
      <c r="S3684" s="52" t="str">
        <f t="shared" si="641"/>
        <v/>
      </c>
      <c r="T3684" s="81" t="str">
        <f t="shared" si="634"/>
        <v/>
      </c>
      <c r="U3684" s="53" t="str">
        <f>IF(S3684="","",COUNTIF($S$7:S3684,"該当２"))</f>
        <v/>
      </c>
      <c r="V3684" s="56" t="str">
        <f t="shared" si="635"/>
        <v/>
      </c>
      <c r="W3684" s="81" t="str">
        <f t="shared" si="636"/>
        <v/>
      </c>
      <c r="X3684" s="53" t="str">
        <f>IF(V3684="","",COUNTIF($V$7:V3684,"該当３"))</f>
        <v/>
      </c>
    </row>
    <row r="3685" spans="1:24">
      <c r="A3685" s="4">
        <v>2035002001</v>
      </c>
      <c r="B3685" s="237">
        <v>20</v>
      </c>
      <c r="C3685" s="238">
        <v>350</v>
      </c>
      <c r="D3685" s="239">
        <v>2</v>
      </c>
      <c r="E3685" s="238">
        <v>1</v>
      </c>
      <c r="F3685" s="7" t="s">
        <v>511</v>
      </c>
      <c r="G3685" s="7" t="s">
        <v>3339</v>
      </c>
      <c r="H3685" s="7" t="s">
        <v>3346</v>
      </c>
      <c r="I3685" s="7" t="s">
        <v>3347</v>
      </c>
      <c r="K3685" s="52" t="str">
        <f t="shared" si="637"/>
        <v/>
      </c>
      <c r="L3685" s="81" t="str">
        <f t="shared" si="638"/>
        <v/>
      </c>
      <c r="M3685" s="53" t="str">
        <f>IF(K3685="","",COUNTIF($K$7:K3685,"ﾘｽﾄ１"))</f>
        <v/>
      </c>
      <c r="N3685" s="53" t="str">
        <f t="shared" si="639"/>
        <v/>
      </c>
      <c r="O3685" s="54" t="str">
        <f t="shared" si="640"/>
        <v/>
      </c>
      <c r="P3685" s="53" t="str">
        <f t="shared" si="631"/>
        <v/>
      </c>
      <c r="Q3685" s="52" t="str">
        <f t="shared" si="632"/>
        <v/>
      </c>
      <c r="R3685" s="55" t="str">
        <f t="shared" si="633"/>
        <v/>
      </c>
      <c r="S3685" s="52" t="str">
        <f t="shared" si="641"/>
        <v/>
      </c>
      <c r="T3685" s="81" t="str">
        <f t="shared" si="634"/>
        <v/>
      </c>
      <c r="U3685" s="53" t="str">
        <f>IF(S3685="","",COUNTIF($S$7:S3685,"該当２"))</f>
        <v/>
      </c>
      <c r="V3685" s="56" t="str">
        <f t="shared" si="635"/>
        <v/>
      </c>
      <c r="W3685" s="81" t="str">
        <f t="shared" si="636"/>
        <v/>
      </c>
      <c r="X3685" s="53" t="str">
        <f>IF(V3685="","",COUNTIF($V$7:V3685,"該当３"))</f>
        <v/>
      </c>
    </row>
    <row r="3686" spans="1:24">
      <c r="A3686" s="4">
        <v>2035002002</v>
      </c>
      <c r="B3686" s="237">
        <v>20</v>
      </c>
      <c r="C3686" s="238">
        <v>350</v>
      </c>
      <c r="D3686" s="239">
        <v>2</v>
      </c>
      <c r="E3686" s="238">
        <v>2</v>
      </c>
      <c r="F3686" s="7" t="s">
        <v>511</v>
      </c>
      <c r="G3686" s="7" t="s">
        <v>3339</v>
      </c>
      <c r="H3686" s="7" t="s">
        <v>3346</v>
      </c>
      <c r="I3686" s="7" t="s">
        <v>3348</v>
      </c>
      <c r="K3686" s="52" t="str">
        <f t="shared" si="637"/>
        <v/>
      </c>
      <c r="L3686" s="81" t="str">
        <f t="shared" si="638"/>
        <v/>
      </c>
      <c r="M3686" s="53" t="str">
        <f>IF(K3686="","",COUNTIF($K$7:K3686,"ﾘｽﾄ１"))</f>
        <v/>
      </c>
      <c r="N3686" s="53" t="str">
        <f t="shared" si="639"/>
        <v/>
      </c>
      <c r="O3686" s="54" t="str">
        <f t="shared" si="640"/>
        <v/>
      </c>
      <c r="P3686" s="53" t="str">
        <f t="shared" si="631"/>
        <v/>
      </c>
      <c r="Q3686" s="52" t="str">
        <f t="shared" si="632"/>
        <v/>
      </c>
      <c r="R3686" s="55" t="str">
        <f t="shared" si="633"/>
        <v/>
      </c>
      <c r="S3686" s="52" t="str">
        <f t="shared" si="641"/>
        <v/>
      </c>
      <c r="T3686" s="81" t="str">
        <f t="shared" si="634"/>
        <v/>
      </c>
      <c r="U3686" s="53" t="str">
        <f>IF(S3686="","",COUNTIF($S$7:S3686,"該当２"))</f>
        <v/>
      </c>
      <c r="V3686" s="56" t="str">
        <f t="shared" si="635"/>
        <v/>
      </c>
      <c r="W3686" s="81" t="str">
        <f t="shared" si="636"/>
        <v/>
      </c>
      <c r="X3686" s="53" t="str">
        <f>IF(V3686="","",COUNTIF($V$7:V3686,"該当３"))</f>
        <v/>
      </c>
    </row>
    <row r="3687" spans="1:24">
      <c r="A3687" s="4">
        <v>2035002003</v>
      </c>
      <c r="B3687" s="237">
        <v>20</v>
      </c>
      <c r="C3687" s="238">
        <v>350</v>
      </c>
      <c r="D3687" s="239">
        <v>2</v>
      </c>
      <c r="E3687" s="238">
        <v>3</v>
      </c>
      <c r="F3687" s="7" t="s">
        <v>511</v>
      </c>
      <c r="G3687" s="7" t="s">
        <v>3339</v>
      </c>
      <c r="H3687" s="7" t="s">
        <v>3346</v>
      </c>
      <c r="I3687" s="7" t="s">
        <v>3349</v>
      </c>
      <c r="K3687" s="52" t="str">
        <f t="shared" si="637"/>
        <v/>
      </c>
      <c r="L3687" s="81" t="str">
        <f t="shared" si="638"/>
        <v/>
      </c>
      <c r="M3687" s="53" t="str">
        <f>IF(K3687="","",COUNTIF($K$7:K3687,"ﾘｽﾄ１"))</f>
        <v/>
      </c>
      <c r="N3687" s="53" t="str">
        <f t="shared" si="639"/>
        <v/>
      </c>
      <c r="O3687" s="54" t="str">
        <f t="shared" si="640"/>
        <v/>
      </c>
      <c r="P3687" s="53" t="str">
        <f t="shared" si="631"/>
        <v/>
      </c>
      <c r="Q3687" s="52" t="str">
        <f t="shared" si="632"/>
        <v/>
      </c>
      <c r="R3687" s="55" t="str">
        <f t="shared" si="633"/>
        <v/>
      </c>
      <c r="S3687" s="52" t="str">
        <f t="shared" si="641"/>
        <v/>
      </c>
      <c r="T3687" s="81" t="str">
        <f t="shared" si="634"/>
        <v/>
      </c>
      <c r="U3687" s="53" t="str">
        <f>IF(S3687="","",COUNTIF($S$7:S3687,"該当２"))</f>
        <v/>
      </c>
      <c r="V3687" s="56" t="str">
        <f t="shared" si="635"/>
        <v/>
      </c>
      <c r="W3687" s="81" t="str">
        <f t="shared" si="636"/>
        <v/>
      </c>
      <c r="X3687" s="53" t="str">
        <f>IF(V3687="","",COUNTIF($V$7:V3687,"該当３"))</f>
        <v/>
      </c>
    </row>
    <row r="3688" spans="1:24">
      <c r="A3688" s="4">
        <v>2035002004</v>
      </c>
      <c r="B3688" s="237">
        <v>20</v>
      </c>
      <c r="C3688" s="238">
        <v>350</v>
      </c>
      <c r="D3688" s="239">
        <v>2</v>
      </c>
      <c r="E3688" s="238">
        <v>4</v>
      </c>
      <c r="F3688" s="7" t="s">
        <v>511</v>
      </c>
      <c r="G3688" s="7" t="s">
        <v>3339</v>
      </c>
      <c r="H3688" s="7" t="s">
        <v>3346</v>
      </c>
      <c r="I3688" s="7" t="s">
        <v>3350</v>
      </c>
      <c r="K3688" s="52" t="str">
        <f t="shared" si="637"/>
        <v/>
      </c>
      <c r="L3688" s="81" t="str">
        <f t="shared" si="638"/>
        <v/>
      </c>
      <c r="M3688" s="53" t="str">
        <f>IF(K3688="","",COUNTIF($K$7:K3688,"ﾘｽﾄ１"))</f>
        <v/>
      </c>
      <c r="N3688" s="53" t="str">
        <f t="shared" si="639"/>
        <v/>
      </c>
      <c r="O3688" s="54" t="str">
        <f t="shared" si="640"/>
        <v/>
      </c>
      <c r="P3688" s="53" t="str">
        <f t="shared" si="631"/>
        <v/>
      </c>
      <c r="Q3688" s="52" t="str">
        <f t="shared" si="632"/>
        <v/>
      </c>
      <c r="R3688" s="55" t="str">
        <f t="shared" si="633"/>
        <v/>
      </c>
      <c r="S3688" s="52" t="str">
        <f t="shared" si="641"/>
        <v/>
      </c>
      <c r="T3688" s="81" t="str">
        <f t="shared" si="634"/>
        <v/>
      </c>
      <c r="U3688" s="53" t="str">
        <f>IF(S3688="","",COUNTIF($S$7:S3688,"該当２"))</f>
        <v/>
      </c>
      <c r="V3688" s="56" t="str">
        <f t="shared" si="635"/>
        <v/>
      </c>
      <c r="W3688" s="81" t="str">
        <f t="shared" si="636"/>
        <v/>
      </c>
      <c r="X3688" s="53" t="str">
        <f>IF(V3688="","",COUNTIF($V$7:V3688,"該当３"))</f>
        <v/>
      </c>
    </row>
    <row r="3689" spans="1:24">
      <c r="A3689" s="4">
        <v>2035002005</v>
      </c>
      <c r="B3689" s="237">
        <v>20</v>
      </c>
      <c r="C3689" s="238">
        <v>350</v>
      </c>
      <c r="D3689" s="239">
        <v>2</v>
      </c>
      <c r="E3689" s="238">
        <v>5</v>
      </c>
      <c r="F3689" s="7" t="s">
        <v>511</v>
      </c>
      <c r="G3689" s="7" t="s">
        <v>3339</v>
      </c>
      <c r="H3689" s="7" t="s">
        <v>3346</v>
      </c>
      <c r="I3689" s="7" t="s">
        <v>3351</v>
      </c>
      <c r="K3689" s="52" t="str">
        <f t="shared" si="637"/>
        <v/>
      </c>
      <c r="L3689" s="81" t="str">
        <f t="shared" si="638"/>
        <v/>
      </c>
      <c r="M3689" s="53" t="str">
        <f>IF(K3689="","",COUNTIF($K$7:K3689,"ﾘｽﾄ１"))</f>
        <v/>
      </c>
      <c r="N3689" s="53" t="str">
        <f t="shared" si="639"/>
        <v/>
      </c>
      <c r="O3689" s="54" t="str">
        <f t="shared" si="640"/>
        <v/>
      </c>
      <c r="P3689" s="53" t="str">
        <f t="shared" si="631"/>
        <v/>
      </c>
      <c r="Q3689" s="52" t="str">
        <f t="shared" si="632"/>
        <v/>
      </c>
      <c r="R3689" s="55" t="str">
        <f t="shared" si="633"/>
        <v/>
      </c>
      <c r="S3689" s="52" t="str">
        <f t="shared" si="641"/>
        <v/>
      </c>
      <c r="T3689" s="81" t="str">
        <f t="shared" si="634"/>
        <v/>
      </c>
      <c r="U3689" s="53" t="str">
        <f>IF(S3689="","",COUNTIF($S$7:S3689,"該当２"))</f>
        <v/>
      </c>
      <c r="V3689" s="56" t="str">
        <f t="shared" si="635"/>
        <v/>
      </c>
      <c r="W3689" s="81" t="str">
        <f t="shared" si="636"/>
        <v/>
      </c>
      <c r="X3689" s="53" t="str">
        <f>IF(V3689="","",COUNTIF($V$7:V3689,"該当３"))</f>
        <v/>
      </c>
    </row>
    <row r="3690" spans="1:24">
      <c r="A3690" s="4">
        <v>2035002006</v>
      </c>
      <c r="B3690" s="237">
        <v>20</v>
      </c>
      <c r="C3690" s="238">
        <v>350</v>
      </c>
      <c r="D3690" s="239">
        <v>2</v>
      </c>
      <c r="E3690" s="238">
        <v>6</v>
      </c>
      <c r="F3690" s="7" t="s">
        <v>511</v>
      </c>
      <c r="G3690" s="7" t="s">
        <v>3339</v>
      </c>
      <c r="H3690" s="7" t="s">
        <v>3346</v>
      </c>
      <c r="I3690" s="7" t="s">
        <v>3352</v>
      </c>
      <c r="K3690" s="52" t="str">
        <f t="shared" si="637"/>
        <v/>
      </c>
      <c r="L3690" s="81" t="str">
        <f t="shared" si="638"/>
        <v/>
      </c>
      <c r="M3690" s="53" t="str">
        <f>IF(K3690="","",COUNTIF($K$7:K3690,"ﾘｽﾄ１"))</f>
        <v/>
      </c>
      <c r="N3690" s="53" t="str">
        <f t="shared" si="639"/>
        <v/>
      </c>
      <c r="O3690" s="54" t="str">
        <f t="shared" si="640"/>
        <v/>
      </c>
      <c r="P3690" s="53" t="str">
        <f t="shared" si="631"/>
        <v/>
      </c>
      <c r="Q3690" s="52" t="str">
        <f t="shared" si="632"/>
        <v/>
      </c>
      <c r="R3690" s="55" t="str">
        <f t="shared" si="633"/>
        <v/>
      </c>
      <c r="S3690" s="52" t="str">
        <f t="shared" si="641"/>
        <v/>
      </c>
      <c r="T3690" s="81" t="str">
        <f t="shared" si="634"/>
        <v/>
      </c>
      <c r="U3690" s="53" t="str">
        <f>IF(S3690="","",COUNTIF($S$7:S3690,"該当２"))</f>
        <v/>
      </c>
      <c r="V3690" s="56" t="str">
        <f t="shared" si="635"/>
        <v/>
      </c>
      <c r="W3690" s="81" t="str">
        <f t="shared" si="636"/>
        <v/>
      </c>
      <c r="X3690" s="53" t="str">
        <f>IF(V3690="","",COUNTIF($V$7:V3690,"該当３"))</f>
        <v/>
      </c>
    </row>
    <row r="3691" spans="1:24">
      <c r="A3691" s="4">
        <v>2035002007</v>
      </c>
      <c r="B3691" s="237">
        <v>20</v>
      </c>
      <c r="C3691" s="238">
        <v>350</v>
      </c>
      <c r="D3691" s="239">
        <v>2</v>
      </c>
      <c r="E3691" s="238">
        <v>7</v>
      </c>
      <c r="F3691" s="7" t="s">
        <v>511</v>
      </c>
      <c r="G3691" s="7" t="s">
        <v>3339</v>
      </c>
      <c r="H3691" s="7" t="s">
        <v>3346</v>
      </c>
      <c r="I3691" s="7" t="s">
        <v>3353</v>
      </c>
      <c r="K3691" s="52" t="str">
        <f t="shared" si="637"/>
        <v/>
      </c>
      <c r="L3691" s="81" t="str">
        <f t="shared" si="638"/>
        <v/>
      </c>
      <c r="M3691" s="53" t="str">
        <f>IF(K3691="","",COUNTIF($K$7:K3691,"ﾘｽﾄ１"))</f>
        <v/>
      </c>
      <c r="N3691" s="53" t="str">
        <f t="shared" si="639"/>
        <v/>
      </c>
      <c r="O3691" s="54" t="str">
        <f t="shared" si="640"/>
        <v/>
      </c>
      <c r="P3691" s="53" t="str">
        <f t="shared" si="631"/>
        <v/>
      </c>
      <c r="Q3691" s="52" t="str">
        <f t="shared" si="632"/>
        <v/>
      </c>
      <c r="R3691" s="55" t="str">
        <f t="shared" si="633"/>
        <v/>
      </c>
      <c r="S3691" s="52" t="str">
        <f t="shared" si="641"/>
        <v/>
      </c>
      <c r="T3691" s="81" t="str">
        <f t="shared" si="634"/>
        <v/>
      </c>
      <c r="U3691" s="53" t="str">
        <f>IF(S3691="","",COUNTIF($S$7:S3691,"該当２"))</f>
        <v/>
      </c>
      <c r="V3691" s="56" t="str">
        <f t="shared" si="635"/>
        <v/>
      </c>
      <c r="W3691" s="81" t="str">
        <f t="shared" si="636"/>
        <v/>
      </c>
      <c r="X3691" s="53" t="str">
        <f>IF(V3691="","",COUNTIF($V$7:V3691,"該当３"))</f>
        <v/>
      </c>
    </row>
    <row r="3692" spans="1:24">
      <c r="A3692" s="4">
        <v>2035002008</v>
      </c>
      <c r="B3692" s="237">
        <v>20</v>
      </c>
      <c r="C3692" s="238">
        <v>350</v>
      </c>
      <c r="D3692" s="239">
        <v>2</v>
      </c>
      <c r="E3692" s="238">
        <v>8</v>
      </c>
      <c r="F3692" s="7" t="s">
        <v>511</v>
      </c>
      <c r="G3692" s="7" t="s">
        <v>3339</v>
      </c>
      <c r="H3692" s="7" t="s">
        <v>3346</v>
      </c>
      <c r="I3692" s="7" t="s">
        <v>3354</v>
      </c>
      <c r="K3692" s="52" t="str">
        <f t="shared" si="637"/>
        <v/>
      </c>
      <c r="L3692" s="81" t="str">
        <f t="shared" si="638"/>
        <v/>
      </c>
      <c r="M3692" s="53" t="str">
        <f>IF(K3692="","",COUNTIF($K$7:K3692,"ﾘｽﾄ１"))</f>
        <v/>
      </c>
      <c r="N3692" s="53" t="str">
        <f t="shared" si="639"/>
        <v/>
      </c>
      <c r="O3692" s="54" t="str">
        <f t="shared" si="640"/>
        <v/>
      </c>
      <c r="P3692" s="53" t="str">
        <f t="shared" si="631"/>
        <v/>
      </c>
      <c r="Q3692" s="52" t="str">
        <f t="shared" si="632"/>
        <v/>
      </c>
      <c r="R3692" s="55" t="str">
        <f t="shared" si="633"/>
        <v/>
      </c>
      <c r="S3692" s="52" t="str">
        <f t="shared" si="641"/>
        <v/>
      </c>
      <c r="T3692" s="81" t="str">
        <f t="shared" si="634"/>
        <v/>
      </c>
      <c r="U3692" s="53" t="str">
        <f>IF(S3692="","",COUNTIF($S$7:S3692,"該当２"))</f>
        <v/>
      </c>
      <c r="V3692" s="56" t="str">
        <f t="shared" si="635"/>
        <v/>
      </c>
      <c r="W3692" s="81" t="str">
        <f t="shared" si="636"/>
        <v/>
      </c>
      <c r="X3692" s="53" t="str">
        <f>IF(V3692="","",COUNTIF($V$7:V3692,"該当３"))</f>
        <v/>
      </c>
    </row>
    <row r="3693" spans="1:24">
      <c r="A3693" s="4">
        <v>2035002009</v>
      </c>
      <c r="B3693" s="237">
        <v>20</v>
      </c>
      <c r="C3693" s="238">
        <v>350</v>
      </c>
      <c r="D3693" s="239">
        <v>2</v>
      </c>
      <c r="E3693" s="238">
        <v>9</v>
      </c>
      <c r="F3693" s="7" t="s">
        <v>511</v>
      </c>
      <c r="G3693" s="7" t="s">
        <v>3339</v>
      </c>
      <c r="H3693" s="7" t="s">
        <v>3346</v>
      </c>
      <c r="I3693" s="7" t="s">
        <v>3355</v>
      </c>
      <c r="K3693" s="52" t="str">
        <f t="shared" si="637"/>
        <v/>
      </c>
      <c r="L3693" s="81" t="str">
        <f t="shared" si="638"/>
        <v/>
      </c>
      <c r="M3693" s="53" t="str">
        <f>IF(K3693="","",COUNTIF($K$7:K3693,"ﾘｽﾄ１"))</f>
        <v/>
      </c>
      <c r="N3693" s="53" t="str">
        <f t="shared" si="639"/>
        <v/>
      </c>
      <c r="O3693" s="54" t="str">
        <f t="shared" si="640"/>
        <v/>
      </c>
      <c r="P3693" s="53" t="str">
        <f t="shared" si="631"/>
        <v/>
      </c>
      <c r="Q3693" s="52" t="str">
        <f t="shared" si="632"/>
        <v/>
      </c>
      <c r="R3693" s="55" t="str">
        <f t="shared" si="633"/>
        <v/>
      </c>
      <c r="S3693" s="52" t="str">
        <f t="shared" si="641"/>
        <v/>
      </c>
      <c r="T3693" s="81" t="str">
        <f t="shared" si="634"/>
        <v/>
      </c>
      <c r="U3693" s="53" t="str">
        <f>IF(S3693="","",COUNTIF($S$7:S3693,"該当２"))</f>
        <v/>
      </c>
      <c r="V3693" s="56" t="str">
        <f t="shared" si="635"/>
        <v/>
      </c>
      <c r="W3693" s="81" t="str">
        <f t="shared" si="636"/>
        <v/>
      </c>
      <c r="X3693" s="53" t="str">
        <f>IF(V3693="","",COUNTIF($V$7:V3693,"該当３"))</f>
        <v/>
      </c>
    </row>
    <row r="3694" spans="1:24">
      <c r="A3694" s="4">
        <v>2035002010</v>
      </c>
      <c r="B3694" s="237">
        <v>20</v>
      </c>
      <c r="C3694" s="238">
        <v>350</v>
      </c>
      <c r="D3694" s="239">
        <v>2</v>
      </c>
      <c r="E3694" s="238">
        <v>10</v>
      </c>
      <c r="F3694" s="7" t="s">
        <v>511</v>
      </c>
      <c r="G3694" s="7" t="s">
        <v>3339</v>
      </c>
      <c r="H3694" s="7" t="s">
        <v>3346</v>
      </c>
      <c r="I3694" s="7" t="s">
        <v>3356</v>
      </c>
      <c r="K3694" s="52" t="str">
        <f t="shared" si="637"/>
        <v/>
      </c>
      <c r="L3694" s="81" t="str">
        <f t="shared" si="638"/>
        <v/>
      </c>
      <c r="M3694" s="53" t="str">
        <f>IF(K3694="","",COUNTIF($K$7:K3694,"ﾘｽﾄ１"))</f>
        <v/>
      </c>
      <c r="N3694" s="53" t="str">
        <f t="shared" si="639"/>
        <v/>
      </c>
      <c r="O3694" s="54" t="str">
        <f t="shared" si="640"/>
        <v/>
      </c>
      <c r="P3694" s="53" t="str">
        <f t="shared" si="631"/>
        <v/>
      </c>
      <c r="Q3694" s="52" t="str">
        <f t="shared" si="632"/>
        <v/>
      </c>
      <c r="R3694" s="55" t="str">
        <f t="shared" si="633"/>
        <v/>
      </c>
      <c r="S3694" s="52" t="str">
        <f t="shared" si="641"/>
        <v/>
      </c>
      <c r="T3694" s="81" t="str">
        <f t="shared" si="634"/>
        <v/>
      </c>
      <c r="U3694" s="53" t="str">
        <f>IF(S3694="","",COUNTIF($S$7:S3694,"該当２"))</f>
        <v/>
      </c>
      <c r="V3694" s="56" t="str">
        <f t="shared" si="635"/>
        <v/>
      </c>
      <c r="W3694" s="81" t="str">
        <f t="shared" si="636"/>
        <v/>
      </c>
      <c r="X3694" s="53" t="str">
        <f>IF(V3694="","",COUNTIF($V$7:V3694,"該当３"))</f>
        <v/>
      </c>
    </row>
    <row r="3695" spans="1:24">
      <c r="A3695" s="4">
        <v>2035002011</v>
      </c>
      <c r="B3695" s="237">
        <v>20</v>
      </c>
      <c r="C3695" s="238">
        <v>350</v>
      </c>
      <c r="D3695" s="239">
        <v>2</v>
      </c>
      <c r="E3695" s="238">
        <v>11</v>
      </c>
      <c r="F3695" s="7" t="s">
        <v>511</v>
      </c>
      <c r="G3695" s="7" t="s">
        <v>3339</v>
      </c>
      <c r="H3695" s="7" t="s">
        <v>3346</v>
      </c>
      <c r="I3695" s="7" t="s">
        <v>3357</v>
      </c>
      <c r="K3695" s="52" t="str">
        <f t="shared" si="637"/>
        <v/>
      </c>
      <c r="L3695" s="81" t="str">
        <f t="shared" si="638"/>
        <v/>
      </c>
      <c r="M3695" s="53" t="str">
        <f>IF(K3695="","",COUNTIF($K$7:K3695,"ﾘｽﾄ１"))</f>
        <v/>
      </c>
      <c r="N3695" s="53" t="str">
        <f t="shared" si="639"/>
        <v/>
      </c>
      <c r="O3695" s="54" t="str">
        <f t="shared" si="640"/>
        <v/>
      </c>
      <c r="P3695" s="53" t="str">
        <f t="shared" si="631"/>
        <v/>
      </c>
      <c r="Q3695" s="52" t="str">
        <f t="shared" si="632"/>
        <v/>
      </c>
      <c r="R3695" s="55" t="str">
        <f t="shared" si="633"/>
        <v/>
      </c>
      <c r="S3695" s="52" t="str">
        <f t="shared" si="641"/>
        <v/>
      </c>
      <c r="T3695" s="81" t="str">
        <f t="shared" si="634"/>
        <v/>
      </c>
      <c r="U3695" s="53" t="str">
        <f>IF(S3695="","",COUNTIF($S$7:S3695,"該当２"))</f>
        <v/>
      </c>
      <c r="V3695" s="56" t="str">
        <f t="shared" si="635"/>
        <v/>
      </c>
      <c r="W3695" s="81" t="str">
        <f t="shared" si="636"/>
        <v/>
      </c>
      <c r="X3695" s="53" t="str">
        <f>IF(V3695="","",COUNTIF($V$7:V3695,"該当３"))</f>
        <v/>
      </c>
    </row>
    <row r="3696" spans="1:24">
      <c r="A3696" s="4">
        <v>2035002012</v>
      </c>
      <c r="B3696" s="237">
        <v>20</v>
      </c>
      <c r="C3696" s="238">
        <v>350</v>
      </c>
      <c r="D3696" s="239">
        <v>2</v>
      </c>
      <c r="E3696" s="238">
        <v>12</v>
      </c>
      <c r="F3696" s="7" t="s">
        <v>511</v>
      </c>
      <c r="G3696" s="7" t="s">
        <v>3339</v>
      </c>
      <c r="H3696" s="7" t="s">
        <v>3346</v>
      </c>
      <c r="I3696" s="7" t="s">
        <v>3358</v>
      </c>
      <c r="K3696" s="52" t="str">
        <f t="shared" si="637"/>
        <v/>
      </c>
      <c r="L3696" s="81" t="str">
        <f t="shared" si="638"/>
        <v/>
      </c>
      <c r="M3696" s="53" t="str">
        <f>IF(K3696="","",COUNTIF($K$7:K3696,"ﾘｽﾄ１"))</f>
        <v/>
      </c>
      <c r="N3696" s="53" t="str">
        <f t="shared" si="639"/>
        <v/>
      </c>
      <c r="O3696" s="54" t="str">
        <f t="shared" si="640"/>
        <v/>
      </c>
      <c r="P3696" s="53" t="str">
        <f t="shared" si="631"/>
        <v/>
      </c>
      <c r="Q3696" s="52" t="str">
        <f t="shared" si="632"/>
        <v/>
      </c>
      <c r="R3696" s="55" t="str">
        <f t="shared" si="633"/>
        <v/>
      </c>
      <c r="S3696" s="52" t="str">
        <f t="shared" si="641"/>
        <v/>
      </c>
      <c r="T3696" s="81" t="str">
        <f t="shared" si="634"/>
        <v/>
      </c>
      <c r="U3696" s="53" t="str">
        <f>IF(S3696="","",COUNTIF($S$7:S3696,"該当２"))</f>
        <v/>
      </c>
      <c r="V3696" s="56" t="str">
        <f t="shared" si="635"/>
        <v/>
      </c>
      <c r="W3696" s="81" t="str">
        <f t="shared" si="636"/>
        <v/>
      </c>
      <c r="X3696" s="53" t="str">
        <f>IF(V3696="","",COUNTIF($V$7:V3696,"該当３"))</f>
        <v/>
      </c>
    </row>
    <row r="3697" spans="1:24">
      <c r="A3697" s="4">
        <v>2035002013</v>
      </c>
      <c r="B3697" s="237">
        <v>20</v>
      </c>
      <c r="C3697" s="238">
        <v>350</v>
      </c>
      <c r="D3697" s="239">
        <v>2</v>
      </c>
      <c r="E3697" s="238">
        <v>13</v>
      </c>
      <c r="F3697" s="7" t="s">
        <v>511</v>
      </c>
      <c r="G3697" s="7" t="s">
        <v>3339</v>
      </c>
      <c r="H3697" s="7" t="s">
        <v>3346</v>
      </c>
      <c r="I3697" s="7" t="s">
        <v>3359</v>
      </c>
      <c r="K3697" s="52" t="str">
        <f t="shared" si="637"/>
        <v/>
      </c>
      <c r="L3697" s="81" t="str">
        <f t="shared" si="638"/>
        <v/>
      </c>
      <c r="M3697" s="53" t="str">
        <f>IF(K3697="","",COUNTIF($K$7:K3697,"ﾘｽﾄ１"))</f>
        <v/>
      </c>
      <c r="N3697" s="53" t="str">
        <f t="shared" si="639"/>
        <v/>
      </c>
      <c r="O3697" s="54" t="str">
        <f t="shared" si="640"/>
        <v/>
      </c>
      <c r="P3697" s="53" t="str">
        <f t="shared" si="631"/>
        <v/>
      </c>
      <c r="Q3697" s="52" t="str">
        <f t="shared" si="632"/>
        <v/>
      </c>
      <c r="R3697" s="55" t="str">
        <f t="shared" si="633"/>
        <v/>
      </c>
      <c r="S3697" s="52" t="str">
        <f t="shared" si="641"/>
        <v/>
      </c>
      <c r="T3697" s="81" t="str">
        <f t="shared" si="634"/>
        <v/>
      </c>
      <c r="U3697" s="53" t="str">
        <f>IF(S3697="","",COUNTIF($S$7:S3697,"該当２"))</f>
        <v/>
      </c>
      <c r="V3697" s="56" t="str">
        <f t="shared" si="635"/>
        <v/>
      </c>
      <c r="W3697" s="81" t="str">
        <f t="shared" si="636"/>
        <v/>
      </c>
      <c r="X3697" s="53" t="str">
        <f>IF(V3697="","",COUNTIF($V$7:V3697,"該当３"))</f>
        <v/>
      </c>
    </row>
    <row r="3698" spans="1:24">
      <c r="A3698" s="4">
        <v>2035002014</v>
      </c>
      <c r="B3698" s="237">
        <v>20</v>
      </c>
      <c r="C3698" s="238">
        <v>350</v>
      </c>
      <c r="D3698" s="239">
        <v>2</v>
      </c>
      <c r="E3698" s="238">
        <v>14</v>
      </c>
      <c r="F3698" s="7" t="s">
        <v>511</v>
      </c>
      <c r="G3698" s="7" t="s">
        <v>3339</v>
      </c>
      <c r="H3698" s="7" t="s">
        <v>3346</v>
      </c>
      <c r="I3698" s="7" t="s">
        <v>3360</v>
      </c>
      <c r="K3698" s="52" t="str">
        <f t="shared" si="637"/>
        <v/>
      </c>
      <c r="L3698" s="81" t="str">
        <f t="shared" si="638"/>
        <v/>
      </c>
      <c r="M3698" s="53" t="str">
        <f>IF(K3698="","",COUNTIF($K$7:K3698,"ﾘｽﾄ１"))</f>
        <v/>
      </c>
      <c r="N3698" s="53" t="str">
        <f t="shared" si="639"/>
        <v/>
      </c>
      <c r="O3698" s="54" t="str">
        <f t="shared" si="640"/>
        <v/>
      </c>
      <c r="P3698" s="53" t="str">
        <f t="shared" si="631"/>
        <v/>
      </c>
      <c r="Q3698" s="52" t="str">
        <f t="shared" si="632"/>
        <v/>
      </c>
      <c r="R3698" s="55" t="str">
        <f t="shared" si="633"/>
        <v/>
      </c>
      <c r="S3698" s="52" t="str">
        <f t="shared" si="641"/>
        <v/>
      </c>
      <c r="T3698" s="81" t="str">
        <f t="shared" si="634"/>
        <v/>
      </c>
      <c r="U3698" s="53" t="str">
        <f>IF(S3698="","",COUNTIF($S$7:S3698,"該当２"))</f>
        <v/>
      </c>
      <c r="V3698" s="56" t="str">
        <f t="shared" si="635"/>
        <v/>
      </c>
      <c r="W3698" s="81" t="str">
        <f t="shared" si="636"/>
        <v/>
      </c>
      <c r="X3698" s="53" t="str">
        <f>IF(V3698="","",COUNTIF($V$7:V3698,"該当３"))</f>
        <v/>
      </c>
    </row>
    <row r="3699" spans="1:24">
      <c r="A3699" s="4">
        <v>2035003000</v>
      </c>
      <c r="B3699" s="237">
        <v>20</v>
      </c>
      <c r="C3699" s="238">
        <v>350</v>
      </c>
      <c r="D3699" s="239">
        <v>3</v>
      </c>
      <c r="E3699" s="238">
        <v>0</v>
      </c>
      <c r="F3699" s="7" t="s">
        <v>511</v>
      </c>
      <c r="G3699" s="7" t="s">
        <v>3339</v>
      </c>
      <c r="H3699" s="7" t="s">
        <v>3361</v>
      </c>
      <c r="K3699" s="52" t="str">
        <f t="shared" si="637"/>
        <v/>
      </c>
      <c r="L3699" s="81" t="str">
        <f t="shared" si="638"/>
        <v/>
      </c>
      <c r="M3699" s="53" t="str">
        <f>IF(K3699="","",COUNTIF($K$7:K3699,"ﾘｽﾄ１"))</f>
        <v/>
      </c>
      <c r="N3699" s="53" t="str">
        <f t="shared" si="639"/>
        <v/>
      </c>
      <c r="O3699" s="54" t="str">
        <f t="shared" si="640"/>
        <v/>
      </c>
      <c r="P3699" s="53" t="str">
        <f t="shared" si="631"/>
        <v/>
      </c>
      <c r="Q3699" s="52" t="str">
        <f t="shared" si="632"/>
        <v/>
      </c>
      <c r="R3699" s="55" t="str">
        <f t="shared" si="633"/>
        <v/>
      </c>
      <c r="S3699" s="52" t="str">
        <f t="shared" si="641"/>
        <v/>
      </c>
      <c r="T3699" s="81" t="str">
        <f t="shared" si="634"/>
        <v/>
      </c>
      <c r="U3699" s="53" t="str">
        <f>IF(S3699="","",COUNTIF($S$7:S3699,"該当２"))</f>
        <v/>
      </c>
      <c r="V3699" s="56" t="str">
        <f t="shared" si="635"/>
        <v/>
      </c>
      <c r="W3699" s="81" t="str">
        <f t="shared" si="636"/>
        <v/>
      </c>
      <c r="X3699" s="53" t="str">
        <f>IF(V3699="","",COUNTIF($V$7:V3699,"該当３"))</f>
        <v/>
      </c>
    </row>
    <row r="3700" spans="1:24">
      <c r="A3700" s="4">
        <v>2035003001</v>
      </c>
      <c r="B3700" s="237">
        <v>20</v>
      </c>
      <c r="C3700" s="238">
        <v>350</v>
      </c>
      <c r="D3700" s="239">
        <v>3</v>
      </c>
      <c r="E3700" s="238">
        <v>1</v>
      </c>
      <c r="F3700" s="7" t="s">
        <v>511</v>
      </c>
      <c r="G3700" s="7" t="s">
        <v>3339</v>
      </c>
      <c r="H3700" s="7" t="s">
        <v>3361</v>
      </c>
      <c r="I3700" s="7" t="s">
        <v>3362</v>
      </c>
      <c r="K3700" s="52" t="str">
        <f t="shared" si="637"/>
        <v/>
      </c>
      <c r="L3700" s="81" t="str">
        <f t="shared" si="638"/>
        <v/>
      </c>
      <c r="M3700" s="53" t="str">
        <f>IF(K3700="","",COUNTIF($K$7:K3700,"ﾘｽﾄ１"))</f>
        <v/>
      </c>
      <c r="N3700" s="53" t="str">
        <f t="shared" si="639"/>
        <v/>
      </c>
      <c r="O3700" s="54" t="str">
        <f t="shared" si="640"/>
        <v/>
      </c>
      <c r="P3700" s="53" t="str">
        <f t="shared" si="631"/>
        <v/>
      </c>
      <c r="Q3700" s="52" t="str">
        <f t="shared" si="632"/>
        <v/>
      </c>
      <c r="R3700" s="55" t="str">
        <f t="shared" si="633"/>
        <v/>
      </c>
      <c r="S3700" s="52" t="str">
        <f t="shared" si="641"/>
        <v/>
      </c>
      <c r="T3700" s="81" t="str">
        <f t="shared" si="634"/>
        <v/>
      </c>
      <c r="U3700" s="53" t="str">
        <f>IF(S3700="","",COUNTIF($S$7:S3700,"該当２"))</f>
        <v/>
      </c>
      <c r="V3700" s="56" t="str">
        <f t="shared" si="635"/>
        <v/>
      </c>
      <c r="W3700" s="81" t="str">
        <f t="shared" si="636"/>
        <v/>
      </c>
      <c r="X3700" s="53" t="str">
        <f>IF(V3700="","",COUNTIF($V$7:V3700,"該当３"))</f>
        <v/>
      </c>
    </row>
    <row r="3701" spans="1:24">
      <c r="A3701" s="4">
        <v>2035003002</v>
      </c>
      <c r="B3701" s="237">
        <v>20</v>
      </c>
      <c r="C3701" s="238">
        <v>350</v>
      </c>
      <c r="D3701" s="239">
        <v>3</v>
      </c>
      <c r="E3701" s="238">
        <v>2</v>
      </c>
      <c r="F3701" s="7" t="s">
        <v>511</v>
      </c>
      <c r="G3701" s="7" t="s">
        <v>3339</v>
      </c>
      <c r="H3701" s="7" t="s">
        <v>3361</v>
      </c>
      <c r="I3701" s="7" t="s">
        <v>1658</v>
      </c>
      <c r="K3701" s="52" t="str">
        <f t="shared" si="637"/>
        <v/>
      </c>
      <c r="L3701" s="81" t="str">
        <f t="shared" si="638"/>
        <v/>
      </c>
      <c r="M3701" s="53" t="str">
        <f>IF(K3701="","",COUNTIF($K$7:K3701,"ﾘｽﾄ１"))</f>
        <v/>
      </c>
      <c r="N3701" s="53" t="str">
        <f t="shared" si="639"/>
        <v/>
      </c>
      <c r="O3701" s="54" t="str">
        <f t="shared" si="640"/>
        <v/>
      </c>
      <c r="P3701" s="53" t="str">
        <f t="shared" si="631"/>
        <v/>
      </c>
      <c r="Q3701" s="52" t="str">
        <f t="shared" si="632"/>
        <v/>
      </c>
      <c r="R3701" s="55" t="str">
        <f t="shared" si="633"/>
        <v/>
      </c>
      <c r="S3701" s="52" t="str">
        <f t="shared" si="641"/>
        <v/>
      </c>
      <c r="T3701" s="81" t="str">
        <f t="shared" si="634"/>
        <v/>
      </c>
      <c r="U3701" s="53" t="str">
        <f>IF(S3701="","",COUNTIF($S$7:S3701,"該当２"))</f>
        <v/>
      </c>
      <c r="V3701" s="56" t="str">
        <f t="shared" si="635"/>
        <v/>
      </c>
      <c r="W3701" s="81" t="str">
        <f t="shared" si="636"/>
        <v/>
      </c>
      <c r="X3701" s="53" t="str">
        <f>IF(V3701="","",COUNTIF($V$7:V3701,"該当３"))</f>
        <v/>
      </c>
    </row>
    <row r="3702" spans="1:24">
      <c r="A3702" s="4">
        <v>2035003003</v>
      </c>
      <c r="B3702" s="237">
        <v>20</v>
      </c>
      <c r="C3702" s="238">
        <v>350</v>
      </c>
      <c r="D3702" s="239">
        <v>3</v>
      </c>
      <c r="E3702" s="238">
        <v>3</v>
      </c>
      <c r="F3702" s="7" t="s">
        <v>511</v>
      </c>
      <c r="G3702" s="7" t="s">
        <v>3339</v>
      </c>
      <c r="H3702" s="7" t="s">
        <v>3361</v>
      </c>
      <c r="I3702" s="7" t="s">
        <v>3363</v>
      </c>
      <c r="K3702" s="52" t="str">
        <f t="shared" si="637"/>
        <v/>
      </c>
      <c r="L3702" s="81" t="str">
        <f t="shared" si="638"/>
        <v/>
      </c>
      <c r="M3702" s="53" t="str">
        <f>IF(K3702="","",COUNTIF($K$7:K3702,"ﾘｽﾄ１"))</f>
        <v/>
      </c>
      <c r="N3702" s="53" t="str">
        <f t="shared" si="639"/>
        <v/>
      </c>
      <c r="O3702" s="54" t="str">
        <f t="shared" si="640"/>
        <v/>
      </c>
      <c r="P3702" s="53" t="str">
        <f t="shared" si="631"/>
        <v/>
      </c>
      <c r="Q3702" s="52" t="str">
        <f t="shared" si="632"/>
        <v/>
      </c>
      <c r="R3702" s="55" t="str">
        <f t="shared" si="633"/>
        <v/>
      </c>
      <c r="S3702" s="52" t="str">
        <f t="shared" si="641"/>
        <v/>
      </c>
      <c r="T3702" s="81" t="str">
        <f t="shared" si="634"/>
        <v/>
      </c>
      <c r="U3702" s="53" t="str">
        <f>IF(S3702="","",COUNTIF($S$7:S3702,"該当２"))</f>
        <v/>
      </c>
      <c r="V3702" s="56" t="str">
        <f t="shared" si="635"/>
        <v/>
      </c>
      <c r="W3702" s="81" t="str">
        <f t="shared" si="636"/>
        <v/>
      </c>
      <c r="X3702" s="53" t="str">
        <f>IF(V3702="","",COUNTIF($V$7:V3702,"該当３"))</f>
        <v/>
      </c>
    </row>
    <row r="3703" spans="1:24">
      <c r="A3703" s="4">
        <v>2035003004</v>
      </c>
      <c r="B3703" s="237">
        <v>20</v>
      </c>
      <c r="C3703" s="238">
        <v>350</v>
      </c>
      <c r="D3703" s="239">
        <v>3</v>
      </c>
      <c r="E3703" s="238">
        <v>4</v>
      </c>
      <c r="F3703" s="7" t="s">
        <v>511</v>
      </c>
      <c r="G3703" s="7" t="s">
        <v>3339</v>
      </c>
      <c r="H3703" s="7" t="s">
        <v>3361</v>
      </c>
      <c r="I3703" s="7" t="s">
        <v>3364</v>
      </c>
      <c r="K3703" s="52" t="str">
        <f t="shared" si="637"/>
        <v/>
      </c>
      <c r="L3703" s="81" t="str">
        <f t="shared" si="638"/>
        <v/>
      </c>
      <c r="M3703" s="53" t="str">
        <f>IF(K3703="","",COUNTIF($K$7:K3703,"ﾘｽﾄ１"))</f>
        <v/>
      </c>
      <c r="N3703" s="53" t="str">
        <f t="shared" si="639"/>
        <v/>
      </c>
      <c r="O3703" s="54" t="str">
        <f t="shared" si="640"/>
        <v/>
      </c>
      <c r="P3703" s="53" t="str">
        <f t="shared" si="631"/>
        <v/>
      </c>
      <c r="Q3703" s="52" t="str">
        <f t="shared" si="632"/>
        <v/>
      </c>
      <c r="R3703" s="55" t="str">
        <f t="shared" si="633"/>
        <v/>
      </c>
      <c r="S3703" s="52" t="str">
        <f t="shared" si="641"/>
        <v/>
      </c>
      <c r="T3703" s="81" t="str">
        <f t="shared" si="634"/>
        <v/>
      </c>
      <c r="U3703" s="53" t="str">
        <f>IF(S3703="","",COUNTIF($S$7:S3703,"該当２"))</f>
        <v/>
      </c>
      <c r="V3703" s="56" t="str">
        <f t="shared" si="635"/>
        <v/>
      </c>
      <c r="W3703" s="81" t="str">
        <f t="shared" si="636"/>
        <v/>
      </c>
      <c r="X3703" s="53" t="str">
        <f>IF(V3703="","",COUNTIF($V$7:V3703,"該当３"))</f>
        <v/>
      </c>
    </row>
    <row r="3704" spans="1:24">
      <c r="A3704" s="4">
        <v>2035003005</v>
      </c>
      <c r="B3704" s="237">
        <v>20</v>
      </c>
      <c r="C3704" s="238">
        <v>350</v>
      </c>
      <c r="D3704" s="239">
        <v>3</v>
      </c>
      <c r="E3704" s="238">
        <v>5</v>
      </c>
      <c r="F3704" s="7" t="s">
        <v>511</v>
      </c>
      <c r="G3704" s="7" t="s">
        <v>3339</v>
      </c>
      <c r="H3704" s="7" t="s">
        <v>3361</v>
      </c>
      <c r="I3704" s="7" t="s">
        <v>3365</v>
      </c>
      <c r="K3704" s="52" t="str">
        <f t="shared" si="637"/>
        <v/>
      </c>
      <c r="L3704" s="81" t="str">
        <f t="shared" si="638"/>
        <v/>
      </c>
      <c r="M3704" s="53" t="str">
        <f>IF(K3704="","",COUNTIF($K$7:K3704,"ﾘｽﾄ１"))</f>
        <v/>
      </c>
      <c r="N3704" s="53" t="str">
        <f t="shared" si="639"/>
        <v/>
      </c>
      <c r="O3704" s="54" t="str">
        <f t="shared" si="640"/>
        <v/>
      </c>
      <c r="P3704" s="53" t="str">
        <f t="shared" si="631"/>
        <v/>
      </c>
      <c r="Q3704" s="52" t="str">
        <f t="shared" si="632"/>
        <v/>
      </c>
      <c r="R3704" s="55" t="str">
        <f t="shared" si="633"/>
        <v/>
      </c>
      <c r="S3704" s="52" t="str">
        <f t="shared" si="641"/>
        <v/>
      </c>
      <c r="T3704" s="81" t="str">
        <f t="shared" si="634"/>
        <v/>
      </c>
      <c r="U3704" s="53" t="str">
        <f>IF(S3704="","",COUNTIF($S$7:S3704,"該当２"))</f>
        <v/>
      </c>
      <c r="V3704" s="56" t="str">
        <f t="shared" si="635"/>
        <v/>
      </c>
      <c r="W3704" s="81" t="str">
        <f t="shared" si="636"/>
        <v/>
      </c>
      <c r="X3704" s="53" t="str">
        <f>IF(V3704="","",COUNTIF($V$7:V3704,"該当３"))</f>
        <v/>
      </c>
    </row>
    <row r="3705" spans="1:24">
      <c r="A3705" s="4">
        <v>2035003006</v>
      </c>
      <c r="B3705" s="237">
        <v>20</v>
      </c>
      <c r="C3705" s="238">
        <v>350</v>
      </c>
      <c r="D3705" s="239">
        <v>3</v>
      </c>
      <c r="E3705" s="238">
        <v>6</v>
      </c>
      <c r="F3705" s="7" t="s">
        <v>511</v>
      </c>
      <c r="G3705" s="7" t="s">
        <v>3339</v>
      </c>
      <c r="H3705" s="7" t="s">
        <v>3361</v>
      </c>
      <c r="I3705" s="7" t="s">
        <v>3366</v>
      </c>
      <c r="K3705" s="52" t="str">
        <f t="shared" si="637"/>
        <v/>
      </c>
      <c r="L3705" s="81" t="str">
        <f t="shared" si="638"/>
        <v/>
      </c>
      <c r="M3705" s="53" t="str">
        <f>IF(K3705="","",COUNTIF($K$7:K3705,"ﾘｽﾄ１"))</f>
        <v/>
      </c>
      <c r="N3705" s="53" t="str">
        <f t="shared" si="639"/>
        <v/>
      </c>
      <c r="O3705" s="54" t="str">
        <f t="shared" si="640"/>
        <v/>
      </c>
      <c r="P3705" s="53" t="str">
        <f t="shared" si="631"/>
        <v/>
      </c>
      <c r="Q3705" s="52" t="str">
        <f t="shared" si="632"/>
        <v/>
      </c>
      <c r="R3705" s="55" t="str">
        <f t="shared" si="633"/>
        <v/>
      </c>
      <c r="S3705" s="52" t="str">
        <f t="shared" si="641"/>
        <v/>
      </c>
      <c r="T3705" s="81" t="str">
        <f t="shared" si="634"/>
        <v/>
      </c>
      <c r="U3705" s="53" t="str">
        <f>IF(S3705="","",COUNTIF($S$7:S3705,"該当２"))</f>
        <v/>
      </c>
      <c r="V3705" s="56" t="str">
        <f t="shared" si="635"/>
        <v/>
      </c>
      <c r="W3705" s="81" t="str">
        <f t="shared" si="636"/>
        <v/>
      </c>
      <c r="X3705" s="53" t="str">
        <f>IF(V3705="","",COUNTIF($V$7:V3705,"該当３"))</f>
        <v/>
      </c>
    </row>
    <row r="3706" spans="1:24">
      <c r="A3706" s="4">
        <v>2035003007</v>
      </c>
      <c r="B3706" s="237">
        <v>20</v>
      </c>
      <c r="C3706" s="238">
        <v>350</v>
      </c>
      <c r="D3706" s="239">
        <v>3</v>
      </c>
      <c r="E3706" s="238">
        <v>7</v>
      </c>
      <c r="F3706" s="7" t="s">
        <v>511</v>
      </c>
      <c r="G3706" s="7" t="s">
        <v>3339</v>
      </c>
      <c r="H3706" s="7" t="s">
        <v>3361</v>
      </c>
      <c r="I3706" s="7" t="s">
        <v>3367</v>
      </c>
      <c r="K3706" s="52" t="str">
        <f t="shared" si="637"/>
        <v/>
      </c>
      <c r="L3706" s="81" t="str">
        <f t="shared" si="638"/>
        <v/>
      </c>
      <c r="M3706" s="53" t="str">
        <f>IF(K3706="","",COUNTIF($K$7:K3706,"ﾘｽﾄ１"))</f>
        <v/>
      </c>
      <c r="N3706" s="53" t="str">
        <f t="shared" si="639"/>
        <v/>
      </c>
      <c r="O3706" s="54" t="str">
        <f t="shared" si="640"/>
        <v/>
      </c>
      <c r="P3706" s="53" t="str">
        <f t="shared" si="631"/>
        <v/>
      </c>
      <c r="Q3706" s="52" t="str">
        <f t="shared" si="632"/>
        <v/>
      </c>
      <c r="R3706" s="55" t="str">
        <f t="shared" si="633"/>
        <v/>
      </c>
      <c r="S3706" s="52" t="str">
        <f t="shared" si="641"/>
        <v/>
      </c>
      <c r="T3706" s="81" t="str">
        <f t="shared" si="634"/>
        <v/>
      </c>
      <c r="U3706" s="53" t="str">
        <f>IF(S3706="","",COUNTIF($S$7:S3706,"該当２"))</f>
        <v/>
      </c>
      <c r="V3706" s="56" t="str">
        <f t="shared" si="635"/>
        <v/>
      </c>
      <c r="W3706" s="81" t="str">
        <f t="shared" si="636"/>
        <v/>
      </c>
      <c r="X3706" s="53" t="str">
        <f>IF(V3706="","",COUNTIF($V$7:V3706,"該当３"))</f>
        <v/>
      </c>
    </row>
    <row r="3707" spans="1:24">
      <c r="A3707" s="4">
        <v>2035004000</v>
      </c>
      <c r="B3707" s="237">
        <v>20</v>
      </c>
      <c r="C3707" s="238">
        <v>350</v>
      </c>
      <c r="D3707" s="239">
        <v>4</v>
      </c>
      <c r="E3707" s="238">
        <v>0</v>
      </c>
      <c r="F3707" s="7" t="s">
        <v>511</v>
      </c>
      <c r="G3707" s="7" t="s">
        <v>3339</v>
      </c>
      <c r="H3707" s="7" t="s">
        <v>3368</v>
      </c>
      <c r="K3707" s="52" t="str">
        <f t="shared" si="637"/>
        <v/>
      </c>
      <c r="L3707" s="81" t="str">
        <f t="shared" si="638"/>
        <v/>
      </c>
      <c r="M3707" s="53" t="str">
        <f>IF(K3707="","",COUNTIF($K$7:K3707,"ﾘｽﾄ１"))</f>
        <v/>
      </c>
      <c r="N3707" s="53" t="str">
        <f t="shared" si="639"/>
        <v/>
      </c>
      <c r="O3707" s="54" t="str">
        <f t="shared" si="640"/>
        <v/>
      </c>
      <c r="P3707" s="53" t="str">
        <f t="shared" si="631"/>
        <v/>
      </c>
      <c r="Q3707" s="52" t="str">
        <f t="shared" si="632"/>
        <v/>
      </c>
      <c r="R3707" s="55" t="str">
        <f t="shared" si="633"/>
        <v/>
      </c>
      <c r="S3707" s="52" t="str">
        <f t="shared" si="641"/>
        <v/>
      </c>
      <c r="T3707" s="81" t="str">
        <f t="shared" si="634"/>
        <v/>
      </c>
      <c r="U3707" s="53" t="str">
        <f>IF(S3707="","",COUNTIF($S$7:S3707,"該当２"))</f>
        <v/>
      </c>
      <c r="V3707" s="56" t="str">
        <f t="shared" si="635"/>
        <v/>
      </c>
      <c r="W3707" s="81" t="str">
        <f t="shared" si="636"/>
        <v/>
      </c>
      <c r="X3707" s="53" t="str">
        <f>IF(V3707="","",COUNTIF($V$7:V3707,"該当３"))</f>
        <v/>
      </c>
    </row>
    <row r="3708" spans="1:24">
      <c r="A3708" s="4">
        <v>2035004001</v>
      </c>
      <c r="B3708" s="237">
        <v>20</v>
      </c>
      <c r="C3708" s="238">
        <v>350</v>
      </c>
      <c r="D3708" s="239">
        <v>4</v>
      </c>
      <c r="E3708" s="238">
        <v>1</v>
      </c>
      <c r="F3708" s="7" t="s">
        <v>511</v>
      </c>
      <c r="G3708" s="7" t="s">
        <v>3339</v>
      </c>
      <c r="H3708" s="7" t="s">
        <v>3368</v>
      </c>
      <c r="I3708" s="7" t="s">
        <v>3369</v>
      </c>
      <c r="K3708" s="52" t="str">
        <f t="shared" si="637"/>
        <v/>
      </c>
      <c r="L3708" s="81" t="str">
        <f t="shared" si="638"/>
        <v/>
      </c>
      <c r="M3708" s="53" t="str">
        <f>IF(K3708="","",COUNTIF($K$7:K3708,"ﾘｽﾄ１"))</f>
        <v/>
      </c>
      <c r="N3708" s="53" t="str">
        <f t="shared" si="639"/>
        <v/>
      </c>
      <c r="O3708" s="54" t="str">
        <f t="shared" si="640"/>
        <v/>
      </c>
      <c r="P3708" s="53" t="str">
        <f t="shared" si="631"/>
        <v/>
      </c>
      <c r="Q3708" s="52" t="str">
        <f t="shared" si="632"/>
        <v/>
      </c>
      <c r="R3708" s="55" t="str">
        <f t="shared" si="633"/>
        <v/>
      </c>
      <c r="S3708" s="52" t="str">
        <f t="shared" si="641"/>
        <v/>
      </c>
      <c r="T3708" s="81" t="str">
        <f t="shared" si="634"/>
        <v/>
      </c>
      <c r="U3708" s="53" t="str">
        <f>IF(S3708="","",COUNTIF($S$7:S3708,"該当２"))</f>
        <v/>
      </c>
      <c r="V3708" s="56" t="str">
        <f t="shared" si="635"/>
        <v/>
      </c>
      <c r="W3708" s="81" t="str">
        <f t="shared" si="636"/>
        <v/>
      </c>
      <c r="X3708" s="53" t="str">
        <f>IF(V3708="","",COUNTIF($V$7:V3708,"該当３"))</f>
        <v/>
      </c>
    </row>
    <row r="3709" spans="1:24">
      <c r="A3709" s="4">
        <v>2035004002</v>
      </c>
      <c r="B3709" s="237">
        <v>20</v>
      </c>
      <c r="C3709" s="238">
        <v>350</v>
      </c>
      <c r="D3709" s="239">
        <v>4</v>
      </c>
      <c r="E3709" s="238">
        <v>2</v>
      </c>
      <c r="F3709" s="7" t="s">
        <v>511</v>
      </c>
      <c r="G3709" s="7" t="s">
        <v>3339</v>
      </c>
      <c r="H3709" s="7" t="s">
        <v>3368</v>
      </c>
      <c r="I3709" s="7" t="s">
        <v>665</v>
      </c>
      <c r="K3709" s="52" t="str">
        <f t="shared" si="637"/>
        <v/>
      </c>
      <c r="L3709" s="81" t="str">
        <f t="shared" si="638"/>
        <v/>
      </c>
      <c r="M3709" s="53" t="str">
        <f>IF(K3709="","",COUNTIF($K$7:K3709,"ﾘｽﾄ１"))</f>
        <v/>
      </c>
      <c r="N3709" s="53" t="str">
        <f t="shared" si="639"/>
        <v/>
      </c>
      <c r="O3709" s="54" t="str">
        <f t="shared" si="640"/>
        <v/>
      </c>
      <c r="P3709" s="53" t="str">
        <f t="shared" si="631"/>
        <v/>
      </c>
      <c r="Q3709" s="52" t="str">
        <f t="shared" si="632"/>
        <v/>
      </c>
      <c r="R3709" s="55" t="str">
        <f t="shared" si="633"/>
        <v/>
      </c>
      <c r="S3709" s="52" t="str">
        <f t="shared" si="641"/>
        <v/>
      </c>
      <c r="T3709" s="81" t="str">
        <f t="shared" si="634"/>
        <v/>
      </c>
      <c r="U3709" s="53" t="str">
        <f>IF(S3709="","",COUNTIF($S$7:S3709,"該当２"))</f>
        <v/>
      </c>
      <c r="V3709" s="56" t="str">
        <f t="shared" si="635"/>
        <v/>
      </c>
      <c r="W3709" s="81" t="str">
        <f t="shared" si="636"/>
        <v/>
      </c>
      <c r="X3709" s="53" t="str">
        <f>IF(V3709="","",COUNTIF($V$7:V3709,"該当３"))</f>
        <v/>
      </c>
    </row>
    <row r="3710" spans="1:24">
      <c r="A3710" s="4">
        <v>2035004003</v>
      </c>
      <c r="B3710" s="237">
        <v>20</v>
      </c>
      <c r="C3710" s="238">
        <v>350</v>
      </c>
      <c r="D3710" s="239">
        <v>4</v>
      </c>
      <c r="E3710" s="238">
        <v>3</v>
      </c>
      <c r="F3710" s="7" t="s">
        <v>511</v>
      </c>
      <c r="G3710" s="7" t="s">
        <v>3339</v>
      </c>
      <c r="H3710" s="7" t="s">
        <v>3368</v>
      </c>
      <c r="I3710" s="7" t="s">
        <v>721</v>
      </c>
      <c r="K3710" s="52" t="str">
        <f t="shared" si="637"/>
        <v/>
      </c>
      <c r="L3710" s="81" t="str">
        <f t="shared" si="638"/>
        <v/>
      </c>
      <c r="M3710" s="53" t="str">
        <f>IF(K3710="","",COUNTIF($K$7:K3710,"ﾘｽﾄ１"))</f>
        <v/>
      </c>
      <c r="N3710" s="53" t="str">
        <f t="shared" si="639"/>
        <v/>
      </c>
      <c r="O3710" s="54" t="str">
        <f t="shared" si="640"/>
        <v/>
      </c>
      <c r="P3710" s="53" t="str">
        <f t="shared" si="631"/>
        <v/>
      </c>
      <c r="Q3710" s="52" t="str">
        <f t="shared" si="632"/>
        <v/>
      </c>
      <c r="R3710" s="55" t="str">
        <f t="shared" si="633"/>
        <v/>
      </c>
      <c r="S3710" s="52" t="str">
        <f t="shared" si="641"/>
        <v/>
      </c>
      <c r="T3710" s="81" t="str">
        <f t="shared" si="634"/>
        <v/>
      </c>
      <c r="U3710" s="53" t="str">
        <f>IF(S3710="","",COUNTIF($S$7:S3710,"該当２"))</f>
        <v/>
      </c>
      <c r="V3710" s="56" t="str">
        <f t="shared" si="635"/>
        <v/>
      </c>
      <c r="W3710" s="81" t="str">
        <f t="shared" si="636"/>
        <v/>
      </c>
      <c r="X3710" s="53" t="str">
        <f>IF(V3710="","",COUNTIF($V$7:V3710,"該当３"))</f>
        <v/>
      </c>
    </row>
    <row r="3711" spans="1:24">
      <c r="A3711" s="4">
        <v>2035004004</v>
      </c>
      <c r="B3711" s="237">
        <v>20</v>
      </c>
      <c r="C3711" s="238">
        <v>350</v>
      </c>
      <c r="D3711" s="239">
        <v>4</v>
      </c>
      <c r="E3711" s="238">
        <v>4</v>
      </c>
      <c r="F3711" s="7" t="s">
        <v>511</v>
      </c>
      <c r="G3711" s="7" t="s">
        <v>3339</v>
      </c>
      <c r="H3711" s="7" t="s">
        <v>3368</v>
      </c>
      <c r="I3711" s="7" t="s">
        <v>7</v>
      </c>
      <c r="K3711" s="52" t="str">
        <f t="shared" si="637"/>
        <v/>
      </c>
      <c r="L3711" s="81" t="str">
        <f t="shared" si="638"/>
        <v/>
      </c>
      <c r="M3711" s="53" t="str">
        <f>IF(K3711="","",COUNTIF($K$7:K3711,"ﾘｽﾄ１"))</f>
        <v/>
      </c>
      <c r="N3711" s="53" t="str">
        <f t="shared" si="639"/>
        <v/>
      </c>
      <c r="O3711" s="54" t="str">
        <f t="shared" si="640"/>
        <v/>
      </c>
      <c r="P3711" s="53" t="str">
        <f t="shared" si="631"/>
        <v/>
      </c>
      <c r="Q3711" s="52" t="str">
        <f t="shared" si="632"/>
        <v/>
      </c>
      <c r="R3711" s="55" t="str">
        <f t="shared" si="633"/>
        <v/>
      </c>
      <c r="S3711" s="52" t="str">
        <f t="shared" si="641"/>
        <v/>
      </c>
      <c r="T3711" s="81" t="str">
        <f t="shared" si="634"/>
        <v/>
      </c>
      <c r="U3711" s="53" t="str">
        <f>IF(S3711="","",COUNTIF($S$7:S3711,"該当２"))</f>
        <v/>
      </c>
      <c r="V3711" s="56" t="str">
        <f t="shared" si="635"/>
        <v/>
      </c>
      <c r="W3711" s="81" t="str">
        <f t="shared" si="636"/>
        <v/>
      </c>
      <c r="X3711" s="53" t="str">
        <f>IF(V3711="","",COUNTIF($V$7:V3711,"該当３"))</f>
        <v/>
      </c>
    </row>
    <row r="3712" spans="1:24">
      <c r="A3712" s="4">
        <v>2035004005</v>
      </c>
      <c r="B3712" s="237">
        <v>20</v>
      </c>
      <c r="C3712" s="238">
        <v>350</v>
      </c>
      <c r="D3712" s="239">
        <v>4</v>
      </c>
      <c r="E3712" s="238">
        <v>5</v>
      </c>
      <c r="F3712" s="7" t="s">
        <v>511</v>
      </c>
      <c r="G3712" s="7" t="s">
        <v>3339</v>
      </c>
      <c r="H3712" s="7" t="s">
        <v>3368</v>
      </c>
      <c r="I3712" s="7" t="s">
        <v>459</v>
      </c>
      <c r="K3712" s="52" t="str">
        <f t="shared" si="637"/>
        <v/>
      </c>
      <c r="L3712" s="81" t="str">
        <f t="shared" si="638"/>
        <v/>
      </c>
      <c r="M3712" s="53" t="str">
        <f>IF(K3712="","",COUNTIF($K$7:K3712,"ﾘｽﾄ１"))</f>
        <v/>
      </c>
      <c r="N3712" s="53" t="str">
        <f t="shared" si="639"/>
        <v/>
      </c>
      <c r="O3712" s="54" t="str">
        <f t="shared" si="640"/>
        <v/>
      </c>
      <c r="P3712" s="53" t="str">
        <f t="shared" si="631"/>
        <v/>
      </c>
      <c r="Q3712" s="52" t="str">
        <f t="shared" si="632"/>
        <v/>
      </c>
      <c r="R3712" s="55" t="str">
        <f t="shared" si="633"/>
        <v/>
      </c>
      <c r="S3712" s="52" t="str">
        <f t="shared" si="641"/>
        <v/>
      </c>
      <c r="T3712" s="81" t="str">
        <f t="shared" si="634"/>
        <v/>
      </c>
      <c r="U3712" s="53" t="str">
        <f>IF(S3712="","",COUNTIF($S$7:S3712,"該当２"))</f>
        <v/>
      </c>
      <c r="V3712" s="56" t="str">
        <f t="shared" si="635"/>
        <v/>
      </c>
      <c r="W3712" s="81" t="str">
        <f t="shared" si="636"/>
        <v/>
      </c>
      <c r="X3712" s="53" t="str">
        <f>IF(V3712="","",COUNTIF($V$7:V3712,"該当３"))</f>
        <v/>
      </c>
    </row>
    <row r="3713" spans="1:24">
      <c r="A3713" s="4">
        <v>2035004006</v>
      </c>
      <c r="B3713" s="237">
        <v>20</v>
      </c>
      <c r="C3713" s="238">
        <v>350</v>
      </c>
      <c r="D3713" s="239">
        <v>4</v>
      </c>
      <c r="E3713" s="238">
        <v>6</v>
      </c>
      <c r="F3713" s="7" t="s">
        <v>511</v>
      </c>
      <c r="G3713" s="7" t="s">
        <v>3339</v>
      </c>
      <c r="H3713" s="7" t="s">
        <v>3368</v>
      </c>
      <c r="I3713" s="7" t="s">
        <v>964</v>
      </c>
      <c r="K3713" s="52" t="str">
        <f t="shared" si="637"/>
        <v/>
      </c>
      <c r="L3713" s="81" t="str">
        <f t="shared" si="638"/>
        <v/>
      </c>
      <c r="M3713" s="53" t="str">
        <f>IF(K3713="","",COUNTIF($K$7:K3713,"ﾘｽﾄ１"))</f>
        <v/>
      </c>
      <c r="N3713" s="53" t="str">
        <f t="shared" si="639"/>
        <v/>
      </c>
      <c r="O3713" s="54" t="str">
        <f t="shared" si="640"/>
        <v/>
      </c>
      <c r="P3713" s="53" t="str">
        <f t="shared" si="631"/>
        <v/>
      </c>
      <c r="Q3713" s="52" t="str">
        <f t="shared" si="632"/>
        <v/>
      </c>
      <c r="R3713" s="55" t="str">
        <f t="shared" si="633"/>
        <v/>
      </c>
      <c r="S3713" s="52" t="str">
        <f t="shared" si="641"/>
        <v/>
      </c>
      <c r="T3713" s="81" t="str">
        <f t="shared" si="634"/>
        <v/>
      </c>
      <c r="U3713" s="53" t="str">
        <f>IF(S3713="","",COUNTIF($S$7:S3713,"該当２"))</f>
        <v/>
      </c>
      <c r="V3713" s="56" t="str">
        <f t="shared" si="635"/>
        <v/>
      </c>
      <c r="W3713" s="81" t="str">
        <f t="shared" si="636"/>
        <v/>
      </c>
      <c r="X3713" s="53" t="str">
        <f>IF(V3713="","",COUNTIF($V$7:V3713,"該当３"))</f>
        <v/>
      </c>
    </row>
    <row r="3714" spans="1:24">
      <c r="A3714" s="4">
        <v>2035004007</v>
      </c>
      <c r="B3714" s="237">
        <v>20</v>
      </c>
      <c r="C3714" s="238">
        <v>350</v>
      </c>
      <c r="D3714" s="239">
        <v>4</v>
      </c>
      <c r="E3714" s="238">
        <v>7</v>
      </c>
      <c r="F3714" s="7" t="s">
        <v>511</v>
      </c>
      <c r="G3714" s="7" t="s">
        <v>3339</v>
      </c>
      <c r="H3714" s="7" t="s">
        <v>3368</v>
      </c>
      <c r="I3714" s="7" t="s">
        <v>3370</v>
      </c>
      <c r="K3714" s="52" t="str">
        <f t="shared" si="637"/>
        <v/>
      </c>
      <c r="L3714" s="81" t="str">
        <f t="shared" si="638"/>
        <v/>
      </c>
      <c r="M3714" s="53" t="str">
        <f>IF(K3714="","",COUNTIF($K$7:K3714,"ﾘｽﾄ１"))</f>
        <v/>
      </c>
      <c r="N3714" s="53" t="str">
        <f t="shared" si="639"/>
        <v/>
      </c>
      <c r="O3714" s="54" t="str">
        <f t="shared" si="640"/>
        <v/>
      </c>
      <c r="P3714" s="53" t="str">
        <f t="shared" si="631"/>
        <v/>
      </c>
      <c r="Q3714" s="52" t="str">
        <f t="shared" si="632"/>
        <v/>
      </c>
      <c r="R3714" s="55" t="str">
        <f t="shared" si="633"/>
        <v/>
      </c>
      <c r="S3714" s="52" t="str">
        <f t="shared" si="641"/>
        <v/>
      </c>
      <c r="T3714" s="81" t="str">
        <f t="shared" si="634"/>
        <v/>
      </c>
      <c r="U3714" s="53" t="str">
        <f>IF(S3714="","",COUNTIF($S$7:S3714,"該当２"))</f>
        <v/>
      </c>
      <c r="V3714" s="56" t="str">
        <f t="shared" si="635"/>
        <v/>
      </c>
      <c r="W3714" s="81" t="str">
        <f t="shared" si="636"/>
        <v/>
      </c>
      <c r="X3714" s="53" t="str">
        <f>IF(V3714="","",COUNTIF($V$7:V3714,"該当３"))</f>
        <v/>
      </c>
    </row>
    <row r="3715" spans="1:24">
      <c r="A3715" s="4">
        <v>2035004008</v>
      </c>
      <c r="B3715" s="237">
        <v>20</v>
      </c>
      <c r="C3715" s="238">
        <v>350</v>
      </c>
      <c r="D3715" s="239">
        <v>4</v>
      </c>
      <c r="E3715" s="238">
        <v>8</v>
      </c>
      <c r="F3715" s="7" t="s">
        <v>511</v>
      </c>
      <c r="G3715" s="7" t="s">
        <v>3339</v>
      </c>
      <c r="H3715" s="7" t="s">
        <v>3368</v>
      </c>
      <c r="I3715" s="7" t="s">
        <v>271</v>
      </c>
      <c r="K3715" s="52" t="str">
        <f t="shared" si="637"/>
        <v/>
      </c>
      <c r="L3715" s="81" t="str">
        <f t="shared" si="638"/>
        <v/>
      </c>
      <c r="M3715" s="53" t="str">
        <f>IF(K3715="","",COUNTIF($K$7:K3715,"ﾘｽﾄ１"))</f>
        <v/>
      </c>
      <c r="N3715" s="53" t="str">
        <f t="shared" si="639"/>
        <v/>
      </c>
      <c r="O3715" s="54" t="str">
        <f t="shared" si="640"/>
        <v/>
      </c>
      <c r="P3715" s="53" t="str">
        <f t="shared" si="631"/>
        <v/>
      </c>
      <c r="Q3715" s="52" t="str">
        <f t="shared" si="632"/>
        <v/>
      </c>
      <c r="R3715" s="55" t="str">
        <f t="shared" si="633"/>
        <v/>
      </c>
      <c r="S3715" s="52" t="str">
        <f t="shared" si="641"/>
        <v/>
      </c>
      <c r="T3715" s="81" t="str">
        <f t="shared" si="634"/>
        <v/>
      </c>
      <c r="U3715" s="53" t="str">
        <f>IF(S3715="","",COUNTIF($S$7:S3715,"該当２"))</f>
        <v/>
      </c>
      <c r="V3715" s="56" t="str">
        <f t="shared" si="635"/>
        <v/>
      </c>
      <c r="W3715" s="81" t="str">
        <f t="shared" si="636"/>
        <v/>
      </c>
      <c r="X3715" s="53" t="str">
        <f>IF(V3715="","",COUNTIF($V$7:V3715,"該当３"))</f>
        <v/>
      </c>
    </row>
    <row r="3716" spans="1:24">
      <c r="A3716" s="4">
        <v>2035004009</v>
      </c>
      <c r="B3716" s="237">
        <v>20</v>
      </c>
      <c r="C3716" s="238">
        <v>350</v>
      </c>
      <c r="D3716" s="239">
        <v>4</v>
      </c>
      <c r="E3716" s="238">
        <v>9</v>
      </c>
      <c r="F3716" s="7" t="s">
        <v>511</v>
      </c>
      <c r="G3716" s="7" t="s">
        <v>3339</v>
      </c>
      <c r="H3716" s="7" t="s">
        <v>3368</v>
      </c>
      <c r="I3716" s="7" t="s">
        <v>3371</v>
      </c>
      <c r="K3716" s="52" t="str">
        <f t="shared" si="637"/>
        <v/>
      </c>
      <c r="L3716" s="81" t="str">
        <f t="shared" ref="L3716:L3779" si="642">IF(K3716="ﾘｽﾄ１",G3716,"")</f>
        <v/>
      </c>
      <c r="M3716" s="53" t="str">
        <f>IF(K3716="","",COUNTIF($K$7:K3716,"ﾘｽﾄ１"))</f>
        <v/>
      </c>
      <c r="N3716" s="53" t="str">
        <f t="shared" ref="N3716:N3779" si="643">IF(AND(D3716=0,E3716&gt;0),"同一区","")</f>
        <v/>
      </c>
      <c r="O3716" s="54" t="str">
        <f t="shared" ref="O3716:O3779" si="644">IF(AND(EXACT($K$2,G3716),H3716&gt;0),"該当１","")</f>
        <v/>
      </c>
      <c r="P3716" s="53" t="str">
        <f t="shared" ref="P3716:P3779" si="645">IF(O3716="該当１",G3716,"")</f>
        <v/>
      </c>
      <c r="Q3716" s="52" t="str">
        <f t="shared" ref="Q3716:Q3779" si="646">IF(O3716="該当１","ﾘｽﾄ2","")</f>
        <v/>
      </c>
      <c r="R3716" s="55" t="str">
        <f t="shared" ref="R3716:R3779" si="647">IF(Q3716="ﾘｽﾄ2",H3716,"")</f>
        <v/>
      </c>
      <c r="S3716" s="52" t="str">
        <f t="shared" ref="S3716:S3779" si="648">IF(AND(Q3716="ﾘｽﾄ2",OR(I3716=0,AND(N3716="同一区",E3716=1))),"該当２","")</f>
        <v/>
      </c>
      <c r="T3716" s="81" t="str">
        <f t="shared" ref="T3716:T3779" si="649">IF(S3716="該当２",H3716,"")</f>
        <v/>
      </c>
      <c r="U3716" s="53" t="str">
        <f>IF(S3716="","",COUNTIF($S$7:S3716,"該当２"))</f>
        <v/>
      </c>
      <c r="V3716" s="56" t="str">
        <f t="shared" ref="V3716:V3779" si="650">IF(AND($S$2=H3716,E3716&gt;0,E3716&lt;998),"該当３","")</f>
        <v/>
      </c>
      <c r="W3716" s="81" t="str">
        <f t="shared" ref="W3716:W3779" si="651">IF(V3716="該当３",I3716,"")</f>
        <v/>
      </c>
      <c r="X3716" s="53" t="str">
        <f>IF(V3716="","",COUNTIF($V$7:V3716,"該当３"))</f>
        <v/>
      </c>
    </row>
    <row r="3717" spans="1:24">
      <c r="A3717" s="4">
        <v>2035004010</v>
      </c>
      <c r="B3717" s="237">
        <v>20</v>
      </c>
      <c r="C3717" s="238">
        <v>350</v>
      </c>
      <c r="D3717" s="239">
        <v>4</v>
      </c>
      <c r="E3717" s="238">
        <v>10</v>
      </c>
      <c r="F3717" s="7" t="s">
        <v>511</v>
      </c>
      <c r="G3717" s="7" t="s">
        <v>3339</v>
      </c>
      <c r="H3717" s="7" t="s">
        <v>3368</v>
      </c>
      <c r="I3717" s="7" t="s">
        <v>388</v>
      </c>
      <c r="K3717" s="52" t="str">
        <f t="shared" si="637"/>
        <v/>
      </c>
      <c r="L3717" s="81" t="str">
        <f t="shared" si="642"/>
        <v/>
      </c>
      <c r="M3717" s="53" t="str">
        <f>IF(K3717="","",COUNTIF($K$7:K3717,"ﾘｽﾄ１"))</f>
        <v/>
      </c>
      <c r="N3717" s="53" t="str">
        <f t="shared" si="643"/>
        <v/>
      </c>
      <c r="O3717" s="54" t="str">
        <f t="shared" si="644"/>
        <v/>
      </c>
      <c r="P3717" s="53" t="str">
        <f t="shared" si="645"/>
        <v/>
      </c>
      <c r="Q3717" s="52" t="str">
        <f t="shared" si="646"/>
        <v/>
      </c>
      <c r="R3717" s="55" t="str">
        <f t="shared" si="647"/>
        <v/>
      </c>
      <c r="S3717" s="52" t="str">
        <f t="shared" si="648"/>
        <v/>
      </c>
      <c r="T3717" s="81" t="str">
        <f t="shared" si="649"/>
        <v/>
      </c>
      <c r="U3717" s="53" t="str">
        <f>IF(S3717="","",COUNTIF($S$7:S3717,"該当２"))</f>
        <v/>
      </c>
      <c r="V3717" s="56" t="str">
        <f t="shared" si="650"/>
        <v/>
      </c>
      <c r="W3717" s="81" t="str">
        <f t="shared" si="651"/>
        <v/>
      </c>
      <c r="X3717" s="53" t="str">
        <f>IF(V3717="","",COUNTIF($V$7:V3717,"該当３"))</f>
        <v/>
      </c>
    </row>
    <row r="3718" spans="1:24">
      <c r="A3718" s="4">
        <v>2035004011</v>
      </c>
      <c r="B3718" s="237">
        <v>20</v>
      </c>
      <c r="C3718" s="238">
        <v>350</v>
      </c>
      <c r="D3718" s="239">
        <v>4</v>
      </c>
      <c r="E3718" s="238">
        <v>11</v>
      </c>
      <c r="F3718" s="7" t="s">
        <v>511</v>
      </c>
      <c r="G3718" s="7" t="s">
        <v>3339</v>
      </c>
      <c r="H3718" s="7" t="s">
        <v>3368</v>
      </c>
      <c r="I3718" s="7" t="s">
        <v>301</v>
      </c>
      <c r="K3718" s="52" t="str">
        <f t="shared" si="637"/>
        <v/>
      </c>
      <c r="L3718" s="81" t="str">
        <f t="shared" si="642"/>
        <v/>
      </c>
      <c r="M3718" s="53" t="str">
        <f>IF(K3718="","",COUNTIF($K$7:K3718,"ﾘｽﾄ１"))</f>
        <v/>
      </c>
      <c r="N3718" s="53" t="str">
        <f t="shared" si="643"/>
        <v/>
      </c>
      <c r="O3718" s="54" t="str">
        <f t="shared" si="644"/>
        <v/>
      </c>
      <c r="P3718" s="53" t="str">
        <f t="shared" si="645"/>
        <v/>
      </c>
      <c r="Q3718" s="52" t="str">
        <f t="shared" si="646"/>
        <v/>
      </c>
      <c r="R3718" s="55" t="str">
        <f t="shared" si="647"/>
        <v/>
      </c>
      <c r="S3718" s="52" t="str">
        <f t="shared" si="648"/>
        <v/>
      </c>
      <c r="T3718" s="81" t="str">
        <f t="shared" si="649"/>
        <v/>
      </c>
      <c r="U3718" s="53" t="str">
        <f>IF(S3718="","",COUNTIF($S$7:S3718,"該当２"))</f>
        <v/>
      </c>
      <c r="V3718" s="56" t="str">
        <f t="shared" si="650"/>
        <v/>
      </c>
      <c r="W3718" s="81" t="str">
        <f t="shared" si="651"/>
        <v/>
      </c>
      <c r="X3718" s="53" t="str">
        <f>IF(V3718="","",COUNTIF($V$7:V3718,"該当３"))</f>
        <v/>
      </c>
    </row>
    <row r="3719" spans="1:24">
      <c r="A3719" s="4">
        <v>2035004012</v>
      </c>
      <c r="B3719" s="237">
        <v>20</v>
      </c>
      <c r="C3719" s="238">
        <v>350</v>
      </c>
      <c r="D3719" s="239">
        <v>4</v>
      </c>
      <c r="E3719" s="238">
        <v>12</v>
      </c>
      <c r="F3719" s="7" t="s">
        <v>511</v>
      </c>
      <c r="G3719" s="7" t="s">
        <v>3339</v>
      </c>
      <c r="H3719" s="7" t="s">
        <v>3368</v>
      </c>
      <c r="I3719" s="7" t="s">
        <v>318</v>
      </c>
      <c r="K3719" s="52" t="str">
        <f t="shared" si="637"/>
        <v/>
      </c>
      <c r="L3719" s="81" t="str">
        <f t="shared" si="642"/>
        <v/>
      </c>
      <c r="M3719" s="53" t="str">
        <f>IF(K3719="","",COUNTIF($K$7:K3719,"ﾘｽﾄ１"))</f>
        <v/>
      </c>
      <c r="N3719" s="53" t="str">
        <f t="shared" si="643"/>
        <v/>
      </c>
      <c r="O3719" s="54" t="str">
        <f t="shared" si="644"/>
        <v/>
      </c>
      <c r="P3719" s="53" t="str">
        <f t="shared" si="645"/>
        <v/>
      </c>
      <c r="Q3719" s="52" t="str">
        <f t="shared" si="646"/>
        <v/>
      </c>
      <c r="R3719" s="55" t="str">
        <f t="shared" si="647"/>
        <v/>
      </c>
      <c r="S3719" s="52" t="str">
        <f t="shared" si="648"/>
        <v/>
      </c>
      <c r="T3719" s="81" t="str">
        <f t="shared" si="649"/>
        <v/>
      </c>
      <c r="U3719" s="53" t="str">
        <f>IF(S3719="","",COUNTIF($S$7:S3719,"該当２"))</f>
        <v/>
      </c>
      <c r="V3719" s="56" t="str">
        <f t="shared" si="650"/>
        <v/>
      </c>
      <c r="W3719" s="81" t="str">
        <f t="shared" si="651"/>
        <v/>
      </c>
      <c r="X3719" s="53" t="str">
        <f>IF(V3719="","",COUNTIF($V$7:V3719,"該当３"))</f>
        <v/>
      </c>
    </row>
    <row r="3720" spans="1:24">
      <c r="A3720" s="4">
        <v>2035004013</v>
      </c>
      <c r="B3720" s="237">
        <v>20</v>
      </c>
      <c r="C3720" s="238">
        <v>350</v>
      </c>
      <c r="D3720" s="239">
        <v>4</v>
      </c>
      <c r="E3720" s="238">
        <v>13</v>
      </c>
      <c r="F3720" s="7" t="s">
        <v>511</v>
      </c>
      <c r="G3720" s="7" t="s">
        <v>3339</v>
      </c>
      <c r="H3720" s="7" t="s">
        <v>3368</v>
      </c>
      <c r="I3720" s="7" t="s">
        <v>3372</v>
      </c>
      <c r="K3720" s="52" t="str">
        <f t="shared" si="637"/>
        <v/>
      </c>
      <c r="L3720" s="81" t="str">
        <f t="shared" si="642"/>
        <v/>
      </c>
      <c r="M3720" s="53" t="str">
        <f>IF(K3720="","",COUNTIF($K$7:K3720,"ﾘｽﾄ１"))</f>
        <v/>
      </c>
      <c r="N3720" s="53" t="str">
        <f t="shared" si="643"/>
        <v/>
      </c>
      <c r="O3720" s="54" t="str">
        <f t="shared" si="644"/>
        <v/>
      </c>
      <c r="P3720" s="53" t="str">
        <f t="shared" si="645"/>
        <v/>
      </c>
      <c r="Q3720" s="52" t="str">
        <f t="shared" si="646"/>
        <v/>
      </c>
      <c r="R3720" s="55" t="str">
        <f t="shared" si="647"/>
        <v/>
      </c>
      <c r="S3720" s="52" t="str">
        <f t="shared" si="648"/>
        <v/>
      </c>
      <c r="T3720" s="81" t="str">
        <f t="shared" si="649"/>
        <v/>
      </c>
      <c r="U3720" s="53" t="str">
        <f>IF(S3720="","",COUNTIF($S$7:S3720,"該当２"))</f>
        <v/>
      </c>
      <c r="V3720" s="56" t="str">
        <f t="shared" si="650"/>
        <v/>
      </c>
      <c r="W3720" s="81" t="str">
        <f t="shared" si="651"/>
        <v/>
      </c>
      <c r="X3720" s="53" t="str">
        <f>IF(V3720="","",COUNTIF($V$7:V3720,"該当３"))</f>
        <v/>
      </c>
    </row>
    <row r="3721" spans="1:24">
      <c r="A3721" s="4">
        <v>2035004014</v>
      </c>
      <c r="B3721" s="237">
        <v>20</v>
      </c>
      <c r="C3721" s="238">
        <v>350</v>
      </c>
      <c r="D3721" s="239">
        <v>4</v>
      </c>
      <c r="E3721" s="238">
        <v>14</v>
      </c>
      <c r="F3721" s="7" t="s">
        <v>511</v>
      </c>
      <c r="G3721" s="7" t="s">
        <v>3339</v>
      </c>
      <c r="H3721" s="7" t="s">
        <v>3368</v>
      </c>
      <c r="I3721" s="7" t="s">
        <v>2407</v>
      </c>
      <c r="K3721" s="52" t="str">
        <f t="shared" si="637"/>
        <v/>
      </c>
      <c r="L3721" s="81" t="str">
        <f t="shared" si="642"/>
        <v/>
      </c>
      <c r="M3721" s="53" t="str">
        <f>IF(K3721="","",COUNTIF($K$7:K3721,"ﾘｽﾄ１"))</f>
        <v/>
      </c>
      <c r="N3721" s="53" t="str">
        <f t="shared" si="643"/>
        <v/>
      </c>
      <c r="O3721" s="54" t="str">
        <f t="shared" si="644"/>
        <v/>
      </c>
      <c r="P3721" s="53" t="str">
        <f t="shared" si="645"/>
        <v/>
      </c>
      <c r="Q3721" s="52" t="str">
        <f t="shared" si="646"/>
        <v/>
      </c>
      <c r="R3721" s="55" t="str">
        <f t="shared" si="647"/>
        <v/>
      </c>
      <c r="S3721" s="52" t="str">
        <f t="shared" si="648"/>
        <v/>
      </c>
      <c r="T3721" s="81" t="str">
        <f t="shared" si="649"/>
        <v/>
      </c>
      <c r="U3721" s="53" t="str">
        <f>IF(S3721="","",COUNTIF($S$7:S3721,"該当２"))</f>
        <v/>
      </c>
      <c r="V3721" s="56" t="str">
        <f t="shared" si="650"/>
        <v/>
      </c>
      <c r="W3721" s="81" t="str">
        <f t="shared" si="651"/>
        <v/>
      </c>
      <c r="X3721" s="53" t="str">
        <f>IF(V3721="","",COUNTIF($V$7:V3721,"該当３"))</f>
        <v/>
      </c>
    </row>
    <row r="3722" spans="1:24">
      <c r="A3722" s="4">
        <v>2035004015</v>
      </c>
      <c r="B3722" s="237">
        <v>20</v>
      </c>
      <c r="C3722" s="238">
        <v>350</v>
      </c>
      <c r="D3722" s="239">
        <v>4</v>
      </c>
      <c r="E3722" s="238">
        <v>15</v>
      </c>
      <c r="F3722" s="7" t="s">
        <v>511</v>
      </c>
      <c r="G3722" s="7" t="s">
        <v>3339</v>
      </c>
      <c r="H3722" s="7" t="s">
        <v>3368</v>
      </c>
      <c r="I3722" s="7" t="s">
        <v>1696</v>
      </c>
      <c r="K3722" s="52" t="str">
        <f t="shared" si="637"/>
        <v/>
      </c>
      <c r="L3722" s="81" t="str">
        <f t="shared" si="642"/>
        <v/>
      </c>
      <c r="M3722" s="53" t="str">
        <f>IF(K3722="","",COUNTIF($K$7:K3722,"ﾘｽﾄ１"))</f>
        <v/>
      </c>
      <c r="N3722" s="53" t="str">
        <f t="shared" si="643"/>
        <v/>
      </c>
      <c r="O3722" s="54" t="str">
        <f t="shared" si="644"/>
        <v/>
      </c>
      <c r="P3722" s="53" t="str">
        <f t="shared" si="645"/>
        <v/>
      </c>
      <c r="Q3722" s="52" t="str">
        <f t="shared" si="646"/>
        <v/>
      </c>
      <c r="R3722" s="55" t="str">
        <f t="shared" si="647"/>
        <v/>
      </c>
      <c r="S3722" s="52" t="str">
        <f t="shared" si="648"/>
        <v/>
      </c>
      <c r="T3722" s="81" t="str">
        <f t="shared" si="649"/>
        <v/>
      </c>
      <c r="U3722" s="53" t="str">
        <f>IF(S3722="","",COUNTIF($S$7:S3722,"該当２"))</f>
        <v/>
      </c>
      <c r="V3722" s="56" t="str">
        <f t="shared" si="650"/>
        <v/>
      </c>
      <c r="W3722" s="81" t="str">
        <f t="shared" si="651"/>
        <v/>
      </c>
      <c r="X3722" s="53" t="str">
        <f>IF(V3722="","",COUNTIF($V$7:V3722,"該当３"))</f>
        <v/>
      </c>
    </row>
    <row r="3723" spans="1:24">
      <c r="A3723" s="4">
        <v>2035004016</v>
      </c>
      <c r="B3723" s="237">
        <v>20</v>
      </c>
      <c r="C3723" s="238">
        <v>350</v>
      </c>
      <c r="D3723" s="239">
        <v>4</v>
      </c>
      <c r="E3723" s="238">
        <v>16</v>
      </c>
      <c r="F3723" s="7" t="s">
        <v>511</v>
      </c>
      <c r="G3723" s="7" t="s">
        <v>3339</v>
      </c>
      <c r="H3723" s="7" t="s">
        <v>3368</v>
      </c>
      <c r="I3723" s="7" t="s">
        <v>3373</v>
      </c>
      <c r="K3723" s="52" t="str">
        <f t="shared" ref="K3723:K3786" si="652">IF(AND($C3723&gt;0,$H3723=""),"ﾘｽﾄ１","")</f>
        <v/>
      </c>
      <c r="L3723" s="81" t="str">
        <f t="shared" si="642"/>
        <v/>
      </c>
      <c r="M3723" s="53" t="str">
        <f>IF(K3723="","",COUNTIF($K$7:K3723,"ﾘｽﾄ１"))</f>
        <v/>
      </c>
      <c r="N3723" s="53" t="str">
        <f t="shared" si="643"/>
        <v/>
      </c>
      <c r="O3723" s="54" t="str">
        <f t="shared" si="644"/>
        <v/>
      </c>
      <c r="P3723" s="53" t="str">
        <f t="shared" si="645"/>
        <v/>
      </c>
      <c r="Q3723" s="52" t="str">
        <f t="shared" si="646"/>
        <v/>
      </c>
      <c r="R3723" s="55" t="str">
        <f t="shared" si="647"/>
        <v/>
      </c>
      <c r="S3723" s="52" t="str">
        <f t="shared" si="648"/>
        <v/>
      </c>
      <c r="T3723" s="81" t="str">
        <f t="shared" si="649"/>
        <v/>
      </c>
      <c r="U3723" s="53" t="str">
        <f>IF(S3723="","",COUNTIF($S$7:S3723,"該当２"))</f>
        <v/>
      </c>
      <c r="V3723" s="56" t="str">
        <f t="shared" si="650"/>
        <v/>
      </c>
      <c r="W3723" s="81" t="str">
        <f t="shared" si="651"/>
        <v/>
      </c>
      <c r="X3723" s="53" t="str">
        <f>IF(V3723="","",COUNTIF($V$7:V3723,"該当３"))</f>
        <v/>
      </c>
    </row>
    <row r="3724" spans="1:24">
      <c r="A3724" s="4">
        <v>2036100000</v>
      </c>
      <c r="B3724" s="237">
        <v>20</v>
      </c>
      <c r="C3724" s="238">
        <v>361</v>
      </c>
      <c r="D3724" s="239">
        <v>0</v>
      </c>
      <c r="E3724" s="238">
        <v>0</v>
      </c>
      <c r="F3724" s="7" t="s">
        <v>511</v>
      </c>
      <c r="G3724" s="7" t="s">
        <v>3374</v>
      </c>
      <c r="K3724" s="52" t="str">
        <f t="shared" si="652"/>
        <v>ﾘｽﾄ１</v>
      </c>
      <c r="L3724" s="81" t="str">
        <f t="shared" si="642"/>
        <v>下諏訪町</v>
      </c>
      <c r="M3724" s="53">
        <f>IF(K3724="","",COUNTIF($K$7:K3724,"ﾘｽﾄ１"))</f>
        <v>31</v>
      </c>
      <c r="N3724" s="53" t="str">
        <f t="shared" si="643"/>
        <v/>
      </c>
      <c r="O3724" s="54" t="str">
        <f t="shared" si="644"/>
        <v/>
      </c>
      <c r="P3724" s="53" t="str">
        <f t="shared" si="645"/>
        <v/>
      </c>
      <c r="Q3724" s="52" t="str">
        <f t="shared" si="646"/>
        <v/>
      </c>
      <c r="R3724" s="55" t="str">
        <f t="shared" si="647"/>
        <v/>
      </c>
      <c r="S3724" s="52" t="str">
        <f t="shared" si="648"/>
        <v/>
      </c>
      <c r="T3724" s="81" t="str">
        <f t="shared" si="649"/>
        <v/>
      </c>
      <c r="U3724" s="53" t="str">
        <f>IF(S3724="","",COUNTIF($S$7:S3724,"該当２"))</f>
        <v/>
      </c>
      <c r="V3724" s="56" t="str">
        <f t="shared" si="650"/>
        <v/>
      </c>
      <c r="W3724" s="81" t="str">
        <f t="shared" si="651"/>
        <v/>
      </c>
      <c r="X3724" s="53" t="str">
        <f>IF(V3724="","",COUNTIF($V$7:V3724,"該当３"))</f>
        <v/>
      </c>
    </row>
    <row r="3725" spans="1:24">
      <c r="A3725" s="4">
        <v>2036101000</v>
      </c>
      <c r="B3725" s="237">
        <v>20</v>
      </c>
      <c r="C3725" s="238">
        <v>361</v>
      </c>
      <c r="D3725" s="239">
        <v>1</v>
      </c>
      <c r="E3725" s="238">
        <v>0</v>
      </c>
      <c r="F3725" s="7" t="s">
        <v>511</v>
      </c>
      <c r="G3725" s="7" t="s">
        <v>3374</v>
      </c>
      <c r="H3725" s="282" t="s">
        <v>4503</v>
      </c>
      <c r="K3725" s="52" t="str">
        <f t="shared" si="652"/>
        <v/>
      </c>
      <c r="L3725" s="81" t="str">
        <f t="shared" si="642"/>
        <v/>
      </c>
      <c r="M3725" s="53" t="str">
        <f>IF(K3725="","",COUNTIF($K$7:K3725,"ﾘｽﾄ１"))</f>
        <v/>
      </c>
      <c r="N3725" s="53" t="str">
        <f t="shared" si="643"/>
        <v/>
      </c>
      <c r="O3725" s="54" t="str">
        <f t="shared" si="644"/>
        <v/>
      </c>
      <c r="P3725" s="53" t="str">
        <f t="shared" si="645"/>
        <v/>
      </c>
      <c r="Q3725" s="52" t="str">
        <f t="shared" si="646"/>
        <v/>
      </c>
      <c r="R3725" s="55" t="str">
        <f t="shared" si="647"/>
        <v/>
      </c>
      <c r="S3725" s="52" t="str">
        <f t="shared" si="648"/>
        <v/>
      </c>
      <c r="T3725" s="81" t="str">
        <f t="shared" si="649"/>
        <v/>
      </c>
      <c r="U3725" s="53" t="str">
        <f>IF(S3725="","",COUNTIF($S$7:S3725,"該当２"))</f>
        <v/>
      </c>
      <c r="V3725" s="56" t="str">
        <f t="shared" si="650"/>
        <v/>
      </c>
      <c r="W3725" s="81" t="str">
        <f t="shared" si="651"/>
        <v/>
      </c>
      <c r="X3725" s="53" t="str">
        <f>IF(V3725="","",COUNTIF($V$7:V3725,"該当３"))</f>
        <v/>
      </c>
    </row>
    <row r="3726" spans="1:24">
      <c r="A3726" s="4">
        <v>2036101001</v>
      </c>
      <c r="B3726" s="237">
        <v>20</v>
      </c>
      <c r="C3726" s="238">
        <v>361</v>
      </c>
      <c r="D3726" s="239">
        <v>1</v>
      </c>
      <c r="E3726" s="238">
        <v>1</v>
      </c>
      <c r="F3726" s="7" t="s">
        <v>511</v>
      </c>
      <c r="G3726" s="7" t="s">
        <v>3374</v>
      </c>
      <c r="H3726" s="283" t="s">
        <v>4503</v>
      </c>
      <c r="I3726" s="7" t="s">
        <v>3375</v>
      </c>
      <c r="K3726" s="52" t="str">
        <f t="shared" si="652"/>
        <v/>
      </c>
      <c r="L3726" s="81" t="str">
        <f t="shared" si="642"/>
        <v/>
      </c>
      <c r="M3726" s="53" t="str">
        <f>IF(K3726="","",COUNTIF($K$7:K3726,"ﾘｽﾄ１"))</f>
        <v/>
      </c>
      <c r="N3726" s="53" t="str">
        <f t="shared" si="643"/>
        <v/>
      </c>
      <c r="O3726" s="54" t="str">
        <f t="shared" si="644"/>
        <v/>
      </c>
      <c r="P3726" s="53" t="str">
        <f t="shared" si="645"/>
        <v/>
      </c>
      <c r="Q3726" s="52" t="str">
        <f t="shared" si="646"/>
        <v/>
      </c>
      <c r="R3726" s="55" t="str">
        <f t="shared" si="647"/>
        <v/>
      </c>
      <c r="S3726" s="52" t="str">
        <f t="shared" si="648"/>
        <v/>
      </c>
      <c r="T3726" s="81" t="str">
        <f t="shared" si="649"/>
        <v/>
      </c>
      <c r="U3726" s="53" t="str">
        <f>IF(S3726="","",COUNTIF($S$7:S3726,"該当２"))</f>
        <v/>
      </c>
      <c r="V3726" s="56" t="str">
        <f t="shared" si="650"/>
        <v/>
      </c>
      <c r="W3726" s="81" t="str">
        <f t="shared" si="651"/>
        <v/>
      </c>
      <c r="X3726" s="53" t="str">
        <f>IF(V3726="","",COUNTIF($V$7:V3726,"該当３"))</f>
        <v/>
      </c>
    </row>
    <row r="3727" spans="1:24">
      <c r="A3727" s="4">
        <v>2036101002</v>
      </c>
      <c r="B3727" s="237">
        <v>20</v>
      </c>
      <c r="C3727" s="238">
        <v>361</v>
      </c>
      <c r="D3727" s="239">
        <v>1</v>
      </c>
      <c r="E3727" s="238">
        <v>2</v>
      </c>
      <c r="F3727" s="7" t="s">
        <v>511</v>
      </c>
      <c r="G3727" s="7" t="s">
        <v>3374</v>
      </c>
      <c r="H3727" s="283" t="s">
        <v>4503</v>
      </c>
      <c r="I3727" s="7" t="s">
        <v>3376</v>
      </c>
      <c r="K3727" s="52" t="str">
        <f t="shared" si="652"/>
        <v/>
      </c>
      <c r="L3727" s="81" t="str">
        <f t="shared" si="642"/>
        <v/>
      </c>
      <c r="M3727" s="53" t="str">
        <f>IF(K3727="","",COUNTIF($K$7:K3727,"ﾘｽﾄ１"))</f>
        <v/>
      </c>
      <c r="N3727" s="53" t="str">
        <f t="shared" si="643"/>
        <v/>
      </c>
      <c r="O3727" s="54" t="str">
        <f t="shared" si="644"/>
        <v/>
      </c>
      <c r="P3727" s="53" t="str">
        <f t="shared" si="645"/>
        <v/>
      </c>
      <c r="Q3727" s="52" t="str">
        <f t="shared" si="646"/>
        <v/>
      </c>
      <c r="R3727" s="55" t="str">
        <f t="shared" si="647"/>
        <v/>
      </c>
      <c r="S3727" s="52" t="str">
        <f t="shared" si="648"/>
        <v/>
      </c>
      <c r="T3727" s="81" t="str">
        <f t="shared" si="649"/>
        <v/>
      </c>
      <c r="U3727" s="53" t="str">
        <f>IF(S3727="","",COUNTIF($S$7:S3727,"該当２"))</f>
        <v/>
      </c>
      <c r="V3727" s="56" t="str">
        <f t="shared" si="650"/>
        <v/>
      </c>
      <c r="W3727" s="81" t="str">
        <f t="shared" si="651"/>
        <v/>
      </c>
      <c r="X3727" s="53" t="str">
        <f>IF(V3727="","",COUNTIF($V$7:V3727,"該当３"))</f>
        <v/>
      </c>
    </row>
    <row r="3728" spans="1:24">
      <c r="A3728" s="4">
        <v>2036101003</v>
      </c>
      <c r="B3728" s="237">
        <v>20</v>
      </c>
      <c r="C3728" s="238">
        <v>361</v>
      </c>
      <c r="D3728" s="239">
        <v>1</v>
      </c>
      <c r="E3728" s="238">
        <v>3</v>
      </c>
      <c r="F3728" s="7" t="s">
        <v>511</v>
      </c>
      <c r="G3728" s="7" t="s">
        <v>3374</v>
      </c>
      <c r="H3728" s="283" t="s">
        <v>4503</v>
      </c>
      <c r="I3728" s="7" t="s">
        <v>3377</v>
      </c>
      <c r="K3728" s="52" t="str">
        <f t="shared" si="652"/>
        <v/>
      </c>
      <c r="L3728" s="81" t="str">
        <f t="shared" si="642"/>
        <v/>
      </c>
      <c r="M3728" s="53" t="str">
        <f>IF(K3728="","",COUNTIF($K$7:K3728,"ﾘｽﾄ１"))</f>
        <v/>
      </c>
      <c r="N3728" s="53" t="str">
        <f t="shared" si="643"/>
        <v/>
      </c>
      <c r="O3728" s="54" t="str">
        <f t="shared" si="644"/>
        <v/>
      </c>
      <c r="P3728" s="53" t="str">
        <f t="shared" si="645"/>
        <v/>
      </c>
      <c r="Q3728" s="52" t="str">
        <f t="shared" si="646"/>
        <v/>
      </c>
      <c r="R3728" s="55" t="str">
        <f t="shared" si="647"/>
        <v/>
      </c>
      <c r="S3728" s="52" t="str">
        <f t="shared" si="648"/>
        <v/>
      </c>
      <c r="T3728" s="81" t="str">
        <f t="shared" si="649"/>
        <v/>
      </c>
      <c r="U3728" s="53" t="str">
        <f>IF(S3728="","",COUNTIF($S$7:S3728,"該当２"))</f>
        <v/>
      </c>
      <c r="V3728" s="56" t="str">
        <f t="shared" si="650"/>
        <v/>
      </c>
      <c r="W3728" s="81" t="str">
        <f t="shared" si="651"/>
        <v/>
      </c>
      <c r="X3728" s="53" t="str">
        <f>IF(V3728="","",COUNTIF($V$7:V3728,"該当３"))</f>
        <v/>
      </c>
    </row>
    <row r="3729" spans="1:24">
      <c r="A3729" s="4">
        <v>2036101004</v>
      </c>
      <c r="B3729" s="237">
        <v>20</v>
      </c>
      <c r="C3729" s="238">
        <v>361</v>
      </c>
      <c r="D3729" s="239">
        <v>1</v>
      </c>
      <c r="E3729" s="238">
        <v>4</v>
      </c>
      <c r="F3729" s="7" t="s">
        <v>511</v>
      </c>
      <c r="G3729" s="7" t="s">
        <v>3374</v>
      </c>
      <c r="H3729" s="283" t="s">
        <v>4503</v>
      </c>
      <c r="I3729" s="7" t="s">
        <v>3378</v>
      </c>
      <c r="K3729" s="52" t="str">
        <f t="shared" si="652"/>
        <v/>
      </c>
      <c r="L3729" s="81" t="str">
        <f t="shared" si="642"/>
        <v/>
      </c>
      <c r="M3729" s="53" t="str">
        <f>IF(K3729="","",COUNTIF($K$7:K3729,"ﾘｽﾄ１"))</f>
        <v/>
      </c>
      <c r="N3729" s="53" t="str">
        <f t="shared" si="643"/>
        <v/>
      </c>
      <c r="O3729" s="54" t="str">
        <f t="shared" si="644"/>
        <v/>
      </c>
      <c r="P3729" s="53" t="str">
        <f t="shared" si="645"/>
        <v/>
      </c>
      <c r="Q3729" s="52" t="str">
        <f t="shared" si="646"/>
        <v/>
      </c>
      <c r="R3729" s="55" t="str">
        <f t="shared" si="647"/>
        <v/>
      </c>
      <c r="S3729" s="52" t="str">
        <f t="shared" si="648"/>
        <v/>
      </c>
      <c r="T3729" s="81" t="str">
        <f t="shared" si="649"/>
        <v/>
      </c>
      <c r="U3729" s="53" t="str">
        <f>IF(S3729="","",COUNTIF($S$7:S3729,"該当２"))</f>
        <v/>
      </c>
      <c r="V3729" s="56" t="str">
        <f t="shared" si="650"/>
        <v/>
      </c>
      <c r="W3729" s="81" t="str">
        <f t="shared" si="651"/>
        <v/>
      </c>
      <c r="X3729" s="53" t="str">
        <f>IF(V3729="","",COUNTIF($V$7:V3729,"該当３"))</f>
        <v/>
      </c>
    </row>
    <row r="3730" spans="1:24">
      <c r="A3730" s="4">
        <v>2036101005</v>
      </c>
      <c r="B3730" s="237">
        <v>20</v>
      </c>
      <c r="C3730" s="238">
        <v>361</v>
      </c>
      <c r="D3730" s="239">
        <v>1</v>
      </c>
      <c r="E3730" s="238">
        <v>5</v>
      </c>
      <c r="F3730" s="7" t="s">
        <v>511</v>
      </c>
      <c r="G3730" s="7" t="s">
        <v>3374</v>
      </c>
      <c r="H3730" s="283" t="s">
        <v>4503</v>
      </c>
      <c r="I3730" s="7" t="s">
        <v>3379</v>
      </c>
      <c r="K3730" s="52" t="str">
        <f t="shared" si="652"/>
        <v/>
      </c>
      <c r="L3730" s="81" t="str">
        <f t="shared" si="642"/>
        <v/>
      </c>
      <c r="M3730" s="53" t="str">
        <f>IF(K3730="","",COUNTIF($K$7:K3730,"ﾘｽﾄ１"))</f>
        <v/>
      </c>
      <c r="N3730" s="53" t="str">
        <f t="shared" si="643"/>
        <v/>
      </c>
      <c r="O3730" s="54" t="str">
        <f t="shared" si="644"/>
        <v/>
      </c>
      <c r="P3730" s="53" t="str">
        <f t="shared" si="645"/>
        <v/>
      </c>
      <c r="Q3730" s="52" t="str">
        <f t="shared" si="646"/>
        <v/>
      </c>
      <c r="R3730" s="55" t="str">
        <f t="shared" si="647"/>
        <v/>
      </c>
      <c r="S3730" s="52" t="str">
        <f t="shared" si="648"/>
        <v/>
      </c>
      <c r="T3730" s="81" t="str">
        <f t="shared" si="649"/>
        <v/>
      </c>
      <c r="U3730" s="53" t="str">
        <f>IF(S3730="","",COUNTIF($S$7:S3730,"該当２"))</f>
        <v/>
      </c>
      <c r="V3730" s="56" t="str">
        <f t="shared" si="650"/>
        <v/>
      </c>
      <c r="W3730" s="81" t="str">
        <f t="shared" si="651"/>
        <v/>
      </c>
      <c r="X3730" s="53" t="str">
        <f>IF(V3730="","",COUNTIF($V$7:V3730,"該当３"))</f>
        <v/>
      </c>
    </row>
    <row r="3731" spans="1:24">
      <c r="A3731" s="4">
        <v>2036101006</v>
      </c>
      <c r="B3731" s="237">
        <v>20</v>
      </c>
      <c r="C3731" s="238">
        <v>361</v>
      </c>
      <c r="D3731" s="239">
        <v>1</v>
      </c>
      <c r="E3731" s="238">
        <v>6</v>
      </c>
      <c r="F3731" s="7" t="s">
        <v>511</v>
      </c>
      <c r="G3731" s="7" t="s">
        <v>3374</v>
      </c>
      <c r="H3731" s="283" t="s">
        <v>4503</v>
      </c>
      <c r="I3731" s="7" t="s">
        <v>3380</v>
      </c>
      <c r="K3731" s="52" t="str">
        <f t="shared" si="652"/>
        <v/>
      </c>
      <c r="L3731" s="81" t="str">
        <f t="shared" si="642"/>
        <v/>
      </c>
      <c r="M3731" s="53" t="str">
        <f>IF(K3731="","",COUNTIF($K$7:K3731,"ﾘｽﾄ１"))</f>
        <v/>
      </c>
      <c r="N3731" s="53" t="str">
        <f t="shared" si="643"/>
        <v/>
      </c>
      <c r="O3731" s="54" t="str">
        <f t="shared" si="644"/>
        <v/>
      </c>
      <c r="P3731" s="53" t="str">
        <f t="shared" si="645"/>
        <v/>
      </c>
      <c r="Q3731" s="52" t="str">
        <f t="shared" si="646"/>
        <v/>
      </c>
      <c r="R3731" s="55" t="str">
        <f t="shared" si="647"/>
        <v/>
      </c>
      <c r="S3731" s="52" t="str">
        <f t="shared" si="648"/>
        <v/>
      </c>
      <c r="T3731" s="81" t="str">
        <f t="shared" si="649"/>
        <v/>
      </c>
      <c r="U3731" s="53" t="str">
        <f>IF(S3731="","",COUNTIF($S$7:S3731,"該当２"))</f>
        <v/>
      </c>
      <c r="V3731" s="56" t="str">
        <f t="shared" si="650"/>
        <v/>
      </c>
      <c r="W3731" s="81" t="str">
        <f t="shared" si="651"/>
        <v/>
      </c>
      <c r="X3731" s="53" t="str">
        <f>IF(V3731="","",COUNTIF($V$7:V3731,"該当３"))</f>
        <v/>
      </c>
    </row>
    <row r="3732" spans="1:24">
      <c r="A3732" s="4">
        <v>2036101007</v>
      </c>
      <c r="B3732" s="237">
        <v>20</v>
      </c>
      <c r="C3732" s="238">
        <v>361</v>
      </c>
      <c r="D3732" s="239">
        <v>1</v>
      </c>
      <c r="E3732" s="238">
        <v>7</v>
      </c>
      <c r="F3732" s="7" t="s">
        <v>511</v>
      </c>
      <c r="G3732" s="7" t="s">
        <v>3374</v>
      </c>
      <c r="H3732" s="283" t="s">
        <v>4503</v>
      </c>
      <c r="I3732" s="7" t="s">
        <v>3381</v>
      </c>
      <c r="K3732" s="52" t="str">
        <f t="shared" si="652"/>
        <v/>
      </c>
      <c r="L3732" s="81" t="str">
        <f t="shared" si="642"/>
        <v/>
      </c>
      <c r="M3732" s="53" t="str">
        <f>IF(K3732="","",COUNTIF($K$7:K3732,"ﾘｽﾄ１"))</f>
        <v/>
      </c>
      <c r="N3732" s="53" t="str">
        <f t="shared" si="643"/>
        <v/>
      </c>
      <c r="O3732" s="54" t="str">
        <f t="shared" si="644"/>
        <v/>
      </c>
      <c r="P3732" s="53" t="str">
        <f t="shared" si="645"/>
        <v/>
      </c>
      <c r="Q3732" s="52" t="str">
        <f t="shared" si="646"/>
        <v/>
      </c>
      <c r="R3732" s="55" t="str">
        <f t="shared" si="647"/>
        <v/>
      </c>
      <c r="S3732" s="52" t="str">
        <f t="shared" si="648"/>
        <v/>
      </c>
      <c r="T3732" s="81" t="str">
        <f t="shared" si="649"/>
        <v/>
      </c>
      <c r="U3732" s="53" t="str">
        <f>IF(S3732="","",COUNTIF($S$7:S3732,"該当２"))</f>
        <v/>
      </c>
      <c r="V3732" s="56" t="str">
        <f t="shared" si="650"/>
        <v/>
      </c>
      <c r="W3732" s="81" t="str">
        <f t="shared" si="651"/>
        <v/>
      </c>
      <c r="X3732" s="53" t="str">
        <f>IF(V3732="","",COUNTIF($V$7:V3732,"該当３"))</f>
        <v/>
      </c>
    </row>
    <row r="3733" spans="1:24">
      <c r="A3733" s="4">
        <v>2036101008</v>
      </c>
      <c r="B3733" s="237">
        <v>20</v>
      </c>
      <c r="C3733" s="238">
        <v>361</v>
      </c>
      <c r="D3733" s="239">
        <v>1</v>
      </c>
      <c r="E3733" s="238">
        <v>8</v>
      </c>
      <c r="F3733" s="7" t="s">
        <v>511</v>
      </c>
      <c r="G3733" s="7" t="s">
        <v>3374</v>
      </c>
      <c r="H3733" s="283" t="s">
        <v>4503</v>
      </c>
      <c r="I3733" s="7" t="s">
        <v>3382</v>
      </c>
      <c r="K3733" s="52" t="str">
        <f t="shared" si="652"/>
        <v/>
      </c>
      <c r="L3733" s="81" t="str">
        <f t="shared" si="642"/>
        <v/>
      </c>
      <c r="M3733" s="53" t="str">
        <f>IF(K3733="","",COUNTIF($K$7:K3733,"ﾘｽﾄ１"))</f>
        <v/>
      </c>
      <c r="N3733" s="53" t="str">
        <f t="shared" si="643"/>
        <v/>
      </c>
      <c r="O3733" s="54" t="str">
        <f t="shared" si="644"/>
        <v/>
      </c>
      <c r="P3733" s="53" t="str">
        <f t="shared" si="645"/>
        <v/>
      </c>
      <c r="Q3733" s="52" t="str">
        <f t="shared" si="646"/>
        <v/>
      </c>
      <c r="R3733" s="55" t="str">
        <f t="shared" si="647"/>
        <v/>
      </c>
      <c r="S3733" s="52" t="str">
        <f t="shared" si="648"/>
        <v/>
      </c>
      <c r="T3733" s="81" t="str">
        <f t="shared" si="649"/>
        <v/>
      </c>
      <c r="U3733" s="53" t="str">
        <f>IF(S3733="","",COUNTIF($S$7:S3733,"該当２"))</f>
        <v/>
      </c>
      <c r="V3733" s="56" t="str">
        <f t="shared" si="650"/>
        <v/>
      </c>
      <c r="W3733" s="81" t="str">
        <f t="shared" si="651"/>
        <v/>
      </c>
      <c r="X3733" s="53" t="str">
        <f>IF(V3733="","",COUNTIF($V$7:V3733,"該当３"))</f>
        <v/>
      </c>
    </row>
    <row r="3734" spans="1:24">
      <c r="A3734" s="4">
        <v>2036101009</v>
      </c>
      <c r="B3734" s="237">
        <v>20</v>
      </c>
      <c r="C3734" s="238">
        <v>361</v>
      </c>
      <c r="D3734" s="239">
        <v>1</v>
      </c>
      <c r="E3734" s="238">
        <v>9</v>
      </c>
      <c r="F3734" s="7" t="s">
        <v>511</v>
      </c>
      <c r="G3734" s="7" t="s">
        <v>3374</v>
      </c>
      <c r="H3734" s="283" t="s">
        <v>4503</v>
      </c>
      <c r="I3734" s="7" t="s">
        <v>3383</v>
      </c>
      <c r="K3734" s="52" t="str">
        <f t="shared" si="652"/>
        <v/>
      </c>
      <c r="L3734" s="81" t="str">
        <f t="shared" si="642"/>
        <v/>
      </c>
      <c r="M3734" s="53" t="str">
        <f>IF(K3734="","",COUNTIF($K$7:K3734,"ﾘｽﾄ１"))</f>
        <v/>
      </c>
      <c r="N3734" s="53" t="str">
        <f t="shared" si="643"/>
        <v/>
      </c>
      <c r="O3734" s="54" t="str">
        <f t="shared" si="644"/>
        <v/>
      </c>
      <c r="P3734" s="53" t="str">
        <f t="shared" si="645"/>
        <v/>
      </c>
      <c r="Q3734" s="52" t="str">
        <f t="shared" si="646"/>
        <v/>
      </c>
      <c r="R3734" s="55" t="str">
        <f t="shared" si="647"/>
        <v/>
      </c>
      <c r="S3734" s="52" t="str">
        <f t="shared" si="648"/>
        <v/>
      </c>
      <c r="T3734" s="81" t="str">
        <f t="shared" si="649"/>
        <v/>
      </c>
      <c r="U3734" s="53" t="str">
        <f>IF(S3734="","",COUNTIF($S$7:S3734,"該当２"))</f>
        <v/>
      </c>
      <c r="V3734" s="56" t="str">
        <f t="shared" si="650"/>
        <v/>
      </c>
      <c r="W3734" s="81" t="str">
        <f t="shared" si="651"/>
        <v/>
      </c>
      <c r="X3734" s="53" t="str">
        <f>IF(V3734="","",COUNTIF($V$7:V3734,"該当３"))</f>
        <v/>
      </c>
    </row>
    <row r="3735" spans="1:24">
      <c r="A3735" s="4">
        <v>2036101010</v>
      </c>
      <c r="B3735" s="237">
        <v>20</v>
      </c>
      <c r="C3735" s="238">
        <v>361</v>
      </c>
      <c r="D3735" s="239">
        <v>1</v>
      </c>
      <c r="E3735" s="238">
        <v>10</v>
      </c>
      <c r="F3735" s="7" t="s">
        <v>511</v>
      </c>
      <c r="G3735" s="7" t="s">
        <v>3374</v>
      </c>
      <c r="H3735" s="283" t="s">
        <v>4503</v>
      </c>
      <c r="I3735" s="7" t="s">
        <v>3384</v>
      </c>
      <c r="K3735" s="52" t="str">
        <f t="shared" si="652"/>
        <v/>
      </c>
      <c r="L3735" s="81" t="str">
        <f t="shared" si="642"/>
        <v/>
      </c>
      <c r="M3735" s="53" t="str">
        <f>IF(K3735="","",COUNTIF($K$7:K3735,"ﾘｽﾄ１"))</f>
        <v/>
      </c>
      <c r="N3735" s="53" t="str">
        <f t="shared" si="643"/>
        <v/>
      </c>
      <c r="O3735" s="54" t="str">
        <f t="shared" si="644"/>
        <v/>
      </c>
      <c r="P3735" s="53" t="str">
        <f t="shared" si="645"/>
        <v/>
      </c>
      <c r="Q3735" s="52" t="str">
        <f t="shared" si="646"/>
        <v/>
      </c>
      <c r="R3735" s="55" t="str">
        <f t="shared" si="647"/>
        <v/>
      </c>
      <c r="S3735" s="52" t="str">
        <f t="shared" si="648"/>
        <v/>
      </c>
      <c r="T3735" s="81" t="str">
        <f t="shared" si="649"/>
        <v/>
      </c>
      <c r="U3735" s="53" t="str">
        <f>IF(S3735="","",COUNTIF($S$7:S3735,"該当２"))</f>
        <v/>
      </c>
      <c r="V3735" s="56" t="str">
        <f t="shared" si="650"/>
        <v/>
      </c>
      <c r="W3735" s="81" t="str">
        <f t="shared" si="651"/>
        <v/>
      </c>
      <c r="X3735" s="53" t="str">
        <f>IF(V3735="","",COUNTIF($V$7:V3735,"該当３"))</f>
        <v/>
      </c>
    </row>
    <row r="3736" spans="1:24">
      <c r="A3736" s="4">
        <v>2036101011</v>
      </c>
      <c r="B3736" s="237">
        <v>20</v>
      </c>
      <c r="C3736" s="238">
        <v>361</v>
      </c>
      <c r="D3736" s="239">
        <v>1</v>
      </c>
      <c r="E3736" s="238">
        <v>11</v>
      </c>
      <c r="F3736" s="7" t="s">
        <v>511</v>
      </c>
      <c r="G3736" s="7" t="s">
        <v>3374</v>
      </c>
      <c r="H3736" s="283" t="s">
        <v>4503</v>
      </c>
      <c r="I3736" s="7" t="s">
        <v>3385</v>
      </c>
      <c r="K3736" s="52" t="str">
        <f t="shared" si="652"/>
        <v/>
      </c>
      <c r="L3736" s="81" t="str">
        <f t="shared" si="642"/>
        <v/>
      </c>
      <c r="M3736" s="53" t="str">
        <f>IF(K3736="","",COUNTIF($K$7:K3736,"ﾘｽﾄ１"))</f>
        <v/>
      </c>
      <c r="N3736" s="53" t="str">
        <f t="shared" si="643"/>
        <v/>
      </c>
      <c r="O3736" s="54" t="str">
        <f t="shared" si="644"/>
        <v/>
      </c>
      <c r="P3736" s="53" t="str">
        <f t="shared" si="645"/>
        <v/>
      </c>
      <c r="Q3736" s="52" t="str">
        <f t="shared" si="646"/>
        <v/>
      </c>
      <c r="R3736" s="55" t="str">
        <f t="shared" si="647"/>
        <v/>
      </c>
      <c r="S3736" s="52" t="str">
        <f t="shared" si="648"/>
        <v/>
      </c>
      <c r="T3736" s="81" t="str">
        <f t="shared" si="649"/>
        <v/>
      </c>
      <c r="U3736" s="53" t="str">
        <f>IF(S3736="","",COUNTIF($S$7:S3736,"該当２"))</f>
        <v/>
      </c>
      <c r="V3736" s="56" t="str">
        <f t="shared" si="650"/>
        <v/>
      </c>
      <c r="W3736" s="81" t="str">
        <f t="shared" si="651"/>
        <v/>
      </c>
      <c r="X3736" s="53" t="str">
        <f>IF(V3736="","",COUNTIF($V$7:V3736,"該当３"))</f>
        <v/>
      </c>
    </row>
    <row r="3737" spans="1:24">
      <c r="A3737" s="4">
        <v>2036101012</v>
      </c>
      <c r="B3737" s="237">
        <v>20</v>
      </c>
      <c r="C3737" s="238">
        <v>361</v>
      </c>
      <c r="D3737" s="239">
        <v>1</v>
      </c>
      <c r="E3737" s="238">
        <v>12</v>
      </c>
      <c r="F3737" s="7" t="s">
        <v>511</v>
      </c>
      <c r="G3737" s="7" t="s">
        <v>3374</v>
      </c>
      <c r="H3737" s="283" t="s">
        <v>4503</v>
      </c>
      <c r="I3737" s="7" t="s">
        <v>3386</v>
      </c>
      <c r="K3737" s="52" t="str">
        <f t="shared" si="652"/>
        <v/>
      </c>
      <c r="L3737" s="81" t="str">
        <f t="shared" si="642"/>
        <v/>
      </c>
      <c r="M3737" s="53" t="str">
        <f>IF(K3737="","",COUNTIF($K$7:K3737,"ﾘｽﾄ１"))</f>
        <v/>
      </c>
      <c r="N3737" s="53" t="str">
        <f t="shared" si="643"/>
        <v/>
      </c>
      <c r="O3737" s="54" t="str">
        <f t="shared" si="644"/>
        <v/>
      </c>
      <c r="P3737" s="53" t="str">
        <f t="shared" si="645"/>
        <v/>
      </c>
      <c r="Q3737" s="52" t="str">
        <f t="shared" si="646"/>
        <v/>
      </c>
      <c r="R3737" s="55" t="str">
        <f t="shared" si="647"/>
        <v/>
      </c>
      <c r="S3737" s="52" t="str">
        <f t="shared" si="648"/>
        <v/>
      </c>
      <c r="T3737" s="81" t="str">
        <f t="shared" si="649"/>
        <v/>
      </c>
      <c r="U3737" s="53" t="str">
        <f>IF(S3737="","",COUNTIF($S$7:S3737,"該当２"))</f>
        <v/>
      </c>
      <c r="V3737" s="56" t="str">
        <f t="shared" si="650"/>
        <v/>
      </c>
      <c r="W3737" s="81" t="str">
        <f t="shared" si="651"/>
        <v/>
      </c>
      <c r="X3737" s="53" t="str">
        <f>IF(V3737="","",COUNTIF($V$7:V3737,"該当３"))</f>
        <v/>
      </c>
    </row>
    <row r="3738" spans="1:24">
      <c r="A3738" s="4">
        <v>2036101013</v>
      </c>
      <c r="B3738" s="237">
        <v>20</v>
      </c>
      <c r="C3738" s="238">
        <v>361</v>
      </c>
      <c r="D3738" s="239">
        <v>1</v>
      </c>
      <c r="E3738" s="238">
        <v>13</v>
      </c>
      <c r="F3738" s="7" t="s">
        <v>511</v>
      </c>
      <c r="G3738" s="7" t="s">
        <v>3374</v>
      </c>
      <c r="H3738" s="283" t="s">
        <v>4503</v>
      </c>
      <c r="I3738" s="7" t="s">
        <v>3387</v>
      </c>
      <c r="K3738" s="52" t="str">
        <f t="shared" si="652"/>
        <v/>
      </c>
      <c r="L3738" s="81" t="str">
        <f t="shared" si="642"/>
        <v/>
      </c>
      <c r="M3738" s="53" t="str">
        <f>IF(K3738="","",COUNTIF($K$7:K3738,"ﾘｽﾄ１"))</f>
        <v/>
      </c>
      <c r="N3738" s="53" t="str">
        <f t="shared" si="643"/>
        <v/>
      </c>
      <c r="O3738" s="54" t="str">
        <f t="shared" si="644"/>
        <v/>
      </c>
      <c r="P3738" s="53" t="str">
        <f t="shared" si="645"/>
        <v/>
      </c>
      <c r="Q3738" s="52" t="str">
        <f t="shared" si="646"/>
        <v/>
      </c>
      <c r="R3738" s="55" t="str">
        <f t="shared" si="647"/>
        <v/>
      </c>
      <c r="S3738" s="52" t="str">
        <f t="shared" si="648"/>
        <v/>
      </c>
      <c r="T3738" s="81" t="str">
        <f t="shared" si="649"/>
        <v/>
      </c>
      <c r="U3738" s="53" t="str">
        <f>IF(S3738="","",COUNTIF($S$7:S3738,"該当２"))</f>
        <v/>
      </c>
      <c r="V3738" s="56" t="str">
        <f t="shared" si="650"/>
        <v/>
      </c>
      <c r="W3738" s="81" t="str">
        <f t="shared" si="651"/>
        <v/>
      </c>
      <c r="X3738" s="53" t="str">
        <f>IF(V3738="","",COUNTIF($V$7:V3738,"該当３"))</f>
        <v/>
      </c>
    </row>
    <row r="3739" spans="1:24">
      <c r="A3739" s="4">
        <v>2036102000</v>
      </c>
      <c r="B3739" s="237">
        <v>20</v>
      </c>
      <c r="C3739" s="238">
        <v>361</v>
      </c>
      <c r="D3739" s="239">
        <v>2</v>
      </c>
      <c r="E3739" s="238">
        <v>0</v>
      </c>
      <c r="F3739" s="7" t="s">
        <v>511</v>
      </c>
      <c r="G3739" s="7" t="s">
        <v>3374</v>
      </c>
      <c r="H3739" s="7" t="s">
        <v>3388</v>
      </c>
      <c r="K3739" s="52" t="str">
        <f t="shared" si="652"/>
        <v/>
      </c>
      <c r="L3739" s="81" t="str">
        <f t="shared" si="642"/>
        <v/>
      </c>
      <c r="M3739" s="53" t="str">
        <f>IF(K3739="","",COUNTIF($K$7:K3739,"ﾘｽﾄ１"))</f>
        <v/>
      </c>
      <c r="N3739" s="53" t="str">
        <f t="shared" si="643"/>
        <v/>
      </c>
      <c r="O3739" s="54" t="str">
        <f t="shared" si="644"/>
        <v/>
      </c>
      <c r="P3739" s="53" t="str">
        <f t="shared" si="645"/>
        <v/>
      </c>
      <c r="Q3739" s="52" t="str">
        <f t="shared" si="646"/>
        <v/>
      </c>
      <c r="R3739" s="55" t="str">
        <f t="shared" si="647"/>
        <v/>
      </c>
      <c r="S3739" s="52" t="str">
        <f t="shared" si="648"/>
        <v/>
      </c>
      <c r="T3739" s="81" t="str">
        <f t="shared" si="649"/>
        <v/>
      </c>
      <c r="U3739" s="53" t="str">
        <f>IF(S3739="","",COUNTIF($S$7:S3739,"該当２"))</f>
        <v/>
      </c>
      <c r="V3739" s="56" t="str">
        <f t="shared" si="650"/>
        <v/>
      </c>
      <c r="W3739" s="81" t="str">
        <f t="shared" si="651"/>
        <v/>
      </c>
      <c r="X3739" s="53" t="str">
        <f>IF(V3739="","",COUNTIF($V$7:V3739,"該当３"))</f>
        <v/>
      </c>
    </row>
    <row r="3740" spans="1:24">
      <c r="A3740" s="4">
        <v>2036102001</v>
      </c>
      <c r="B3740" s="237">
        <v>20</v>
      </c>
      <c r="C3740" s="238">
        <v>361</v>
      </c>
      <c r="D3740" s="239">
        <v>2</v>
      </c>
      <c r="E3740" s="238">
        <v>1</v>
      </c>
      <c r="F3740" s="7" t="s">
        <v>511</v>
      </c>
      <c r="G3740" s="7" t="s">
        <v>3374</v>
      </c>
      <c r="H3740" s="7" t="s">
        <v>3388</v>
      </c>
      <c r="I3740" s="7" t="s">
        <v>357</v>
      </c>
      <c r="K3740" s="52" t="str">
        <f t="shared" si="652"/>
        <v/>
      </c>
      <c r="L3740" s="81" t="str">
        <f t="shared" si="642"/>
        <v/>
      </c>
      <c r="M3740" s="53" t="str">
        <f>IF(K3740="","",COUNTIF($K$7:K3740,"ﾘｽﾄ１"))</f>
        <v/>
      </c>
      <c r="N3740" s="53" t="str">
        <f t="shared" si="643"/>
        <v/>
      </c>
      <c r="O3740" s="54" t="str">
        <f t="shared" si="644"/>
        <v/>
      </c>
      <c r="P3740" s="53" t="str">
        <f t="shared" si="645"/>
        <v/>
      </c>
      <c r="Q3740" s="52" t="str">
        <f t="shared" si="646"/>
        <v/>
      </c>
      <c r="R3740" s="55" t="str">
        <f t="shared" si="647"/>
        <v/>
      </c>
      <c r="S3740" s="52" t="str">
        <f t="shared" si="648"/>
        <v/>
      </c>
      <c r="T3740" s="81" t="str">
        <f t="shared" si="649"/>
        <v/>
      </c>
      <c r="U3740" s="53" t="str">
        <f>IF(S3740="","",COUNTIF($S$7:S3740,"該当２"))</f>
        <v/>
      </c>
      <c r="V3740" s="56" t="str">
        <f t="shared" si="650"/>
        <v/>
      </c>
      <c r="W3740" s="81" t="str">
        <f t="shared" si="651"/>
        <v/>
      </c>
      <c r="X3740" s="53" t="str">
        <f>IF(V3740="","",COUNTIF($V$7:V3740,"該当３"))</f>
        <v/>
      </c>
    </row>
    <row r="3741" spans="1:24">
      <c r="A3741" s="4">
        <v>2036102002</v>
      </c>
      <c r="B3741" s="237">
        <v>20</v>
      </c>
      <c r="C3741" s="238">
        <v>361</v>
      </c>
      <c r="D3741" s="239">
        <v>2</v>
      </c>
      <c r="E3741" s="238">
        <v>2</v>
      </c>
      <c r="F3741" s="7" t="s">
        <v>511</v>
      </c>
      <c r="G3741" s="7" t="s">
        <v>3374</v>
      </c>
      <c r="H3741" s="7" t="s">
        <v>3388</v>
      </c>
      <c r="I3741" s="7" t="s">
        <v>3389</v>
      </c>
      <c r="K3741" s="52" t="str">
        <f t="shared" si="652"/>
        <v/>
      </c>
      <c r="L3741" s="81" t="str">
        <f t="shared" si="642"/>
        <v/>
      </c>
      <c r="M3741" s="53" t="str">
        <f>IF(K3741="","",COUNTIF($K$7:K3741,"ﾘｽﾄ１"))</f>
        <v/>
      </c>
      <c r="N3741" s="53" t="str">
        <f t="shared" si="643"/>
        <v/>
      </c>
      <c r="O3741" s="54" t="str">
        <f t="shared" si="644"/>
        <v/>
      </c>
      <c r="P3741" s="53" t="str">
        <f t="shared" si="645"/>
        <v/>
      </c>
      <c r="Q3741" s="52" t="str">
        <f t="shared" si="646"/>
        <v/>
      </c>
      <c r="R3741" s="55" t="str">
        <f t="shared" si="647"/>
        <v/>
      </c>
      <c r="S3741" s="52" t="str">
        <f t="shared" si="648"/>
        <v/>
      </c>
      <c r="T3741" s="81" t="str">
        <f t="shared" si="649"/>
        <v/>
      </c>
      <c r="U3741" s="53" t="str">
        <f>IF(S3741="","",COUNTIF($S$7:S3741,"該当２"))</f>
        <v/>
      </c>
      <c r="V3741" s="56" t="str">
        <f t="shared" si="650"/>
        <v/>
      </c>
      <c r="W3741" s="81" t="str">
        <f t="shared" si="651"/>
        <v/>
      </c>
      <c r="X3741" s="53" t="str">
        <f>IF(V3741="","",COUNTIF($V$7:V3741,"該当３"))</f>
        <v/>
      </c>
    </row>
    <row r="3742" spans="1:24">
      <c r="A3742" s="4">
        <v>2036200000</v>
      </c>
      <c r="B3742" s="237">
        <v>20</v>
      </c>
      <c r="C3742" s="238">
        <v>362</v>
      </c>
      <c r="D3742" s="239">
        <v>0</v>
      </c>
      <c r="E3742" s="238">
        <v>0</v>
      </c>
      <c r="F3742" s="7" t="s">
        <v>511</v>
      </c>
      <c r="G3742" s="7" t="s">
        <v>3390</v>
      </c>
      <c r="K3742" s="52" t="str">
        <f t="shared" si="652"/>
        <v>ﾘｽﾄ１</v>
      </c>
      <c r="L3742" s="81" t="str">
        <f t="shared" si="642"/>
        <v>富士見町</v>
      </c>
      <c r="M3742" s="53">
        <f>IF(K3742="","",COUNTIF($K$7:K3742,"ﾘｽﾄ１"))</f>
        <v>32</v>
      </c>
      <c r="N3742" s="53" t="str">
        <f t="shared" si="643"/>
        <v/>
      </c>
      <c r="O3742" s="54" t="str">
        <f t="shared" si="644"/>
        <v/>
      </c>
      <c r="P3742" s="53" t="str">
        <f t="shared" si="645"/>
        <v/>
      </c>
      <c r="Q3742" s="52" t="str">
        <f t="shared" si="646"/>
        <v/>
      </c>
      <c r="R3742" s="55" t="str">
        <f t="shared" si="647"/>
        <v/>
      </c>
      <c r="S3742" s="52" t="str">
        <f t="shared" si="648"/>
        <v/>
      </c>
      <c r="T3742" s="81" t="str">
        <f t="shared" si="649"/>
        <v/>
      </c>
      <c r="U3742" s="53" t="str">
        <f>IF(S3742="","",COUNTIF($S$7:S3742,"該当２"))</f>
        <v/>
      </c>
      <c r="V3742" s="56" t="str">
        <f t="shared" si="650"/>
        <v/>
      </c>
      <c r="W3742" s="81" t="str">
        <f t="shared" si="651"/>
        <v/>
      </c>
      <c r="X3742" s="53" t="str">
        <f>IF(V3742="","",COUNTIF($V$7:V3742,"該当３"))</f>
        <v/>
      </c>
    </row>
    <row r="3743" spans="1:24">
      <c r="A3743" s="4">
        <v>2036201000</v>
      </c>
      <c r="B3743" s="237">
        <v>20</v>
      </c>
      <c r="C3743" s="238">
        <v>362</v>
      </c>
      <c r="D3743" s="239">
        <v>1</v>
      </c>
      <c r="E3743" s="238">
        <v>0</v>
      </c>
      <c r="F3743" s="7" t="s">
        <v>511</v>
      </c>
      <c r="G3743" s="7" t="s">
        <v>3390</v>
      </c>
      <c r="H3743" s="7" t="s">
        <v>3391</v>
      </c>
      <c r="K3743" s="52" t="str">
        <f t="shared" si="652"/>
        <v/>
      </c>
      <c r="L3743" s="81" t="str">
        <f t="shared" si="642"/>
        <v/>
      </c>
      <c r="M3743" s="53" t="str">
        <f>IF(K3743="","",COUNTIF($K$7:K3743,"ﾘｽﾄ１"))</f>
        <v/>
      </c>
      <c r="N3743" s="53" t="str">
        <f t="shared" si="643"/>
        <v/>
      </c>
      <c r="O3743" s="54" t="str">
        <f t="shared" si="644"/>
        <v/>
      </c>
      <c r="P3743" s="53" t="str">
        <f t="shared" si="645"/>
        <v/>
      </c>
      <c r="Q3743" s="52" t="str">
        <f t="shared" si="646"/>
        <v/>
      </c>
      <c r="R3743" s="55" t="str">
        <f t="shared" si="647"/>
        <v/>
      </c>
      <c r="S3743" s="52" t="str">
        <f t="shared" si="648"/>
        <v/>
      </c>
      <c r="T3743" s="81" t="str">
        <f t="shared" si="649"/>
        <v/>
      </c>
      <c r="U3743" s="53" t="str">
        <f>IF(S3743="","",COUNTIF($S$7:S3743,"該当２"))</f>
        <v/>
      </c>
      <c r="V3743" s="56" t="str">
        <f t="shared" si="650"/>
        <v/>
      </c>
      <c r="W3743" s="81" t="str">
        <f t="shared" si="651"/>
        <v/>
      </c>
      <c r="X3743" s="53" t="str">
        <f>IF(V3743="","",COUNTIF($V$7:V3743,"該当３"))</f>
        <v/>
      </c>
    </row>
    <row r="3744" spans="1:24">
      <c r="A3744" s="4">
        <v>2036201001</v>
      </c>
      <c r="B3744" s="237">
        <v>20</v>
      </c>
      <c r="C3744" s="238">
        <v>362</v>
      </c>
      <c r="D3744" s="239">
        <v>1</v>
      </c>
      <c r="E3744" s="238">
        <v>1</v>
      </c>
      <c r="F3744" s="7" t="s">
        <v>511</v>
      </c>
      <c r="G3744" s="7" t="s">
        <v>3390</v>
      </c>
      <c r="H3744" s="7" t="s">
        <v>3391</v>
      </c>
      <c r="I3744" s="7" t="s">
        <v>1355</v>
      </c>
      <c r="K3744" s="52" t="str">
        <f t="shared" si="652"/>
        <v/>
      </c>
      <c r="L3744" s="81" t="str">
        <f t="shared" si="642"/>
        <v/>
      </c>
      <c r="M3744" s="53" t="str">
        <f>IF(K3744="","",COUNTIF($K$7:K3744,"ﾘｽﾄ１"))</f>
        <v/>
      </c>
      <c r="N3744" s="53" t="str">
        <f t="shared" si="643"/>
        <v/>
      </c>
      <c r="O3744" s="54" t="str">
        <f t="shared" si="644"/>
        <v/>
      </c>
      <c r="P3744" s="53" t="str">
        <f t="shared" si="645"/>
        <v/>
      </c>
      <c r="Q3744" s="52" t="str">
        <f t="shared" si="646"/>
        <v/>
      </c>
      <c r="R3744" s="55" t="str">
        <f t="shared" si="647"/>
        <v/>
      </c>
      <c r="S3744" s="52" t="str">
        <f t="shared" si="648"/>
        <v/>
      </c>
      <c r="T3744" s="81" t="str">
        <f t="shared" si="649"/>
        <v/>
      </c>
      <c r="U3744" s="53" t="str">
        <f>IF(S3744="","",COUNTIF($S$7:S3744,"該当２"))</f>
        <v/>
      </c>
      <c r="V3744" s="56" t="str">
        <f t="shared" si="650"/>
        <v/>
      </c>
      <c r="W3744" s="81" t="str">
        <f t="shared" si="651"/>
        <v/>
      </c>
      <c r="X3744" s="53" t="str">
        <f>IF(V3744="","",COUNTIF($V$7:V3744,"該当３"))</f>
        <v/>
      </c>
    </row>
    <row r="3745" spans="1:24">
      <c r="A3745" s="4">
        <v>2036201002</v>
      </c>
      <c r="B3745" s="237">
        <v>20</v>
      </c>
      <c r="C3745" s="238">
        <v>362</v>
      </c>
      <c r="D3745" s="239">
        <v>1</v>
      </c>
      <c r="E3745" s="238">
        <v>2</v>
      </c>
      <c r="F3745" s="7" t="s">
        <v>511</v>
      </c>
      <c r="G3745" s="7" t="s">
        <v>3390</v>
      </c>
      <c r="H3745" s="7" t="s">
        <v>3391</v>
      </c>
      <c r="I3745" s="7" t="s">
        <v>3392</v>
      </c>
      <c r="K3745" s="52" t="str">
        <f t="shared" si="652"/>
        <v/>
      </c>
      <c r="L3745" s="81" t="str">
        <f t="shared" si="642"/>
        <v/>
      </c>
      <c r="M3745" s="53" t="str">
        <f>IF(K3745="","",COUNTIF($K$7:K3745,"ﾘｽﾄ１"))</f>
        <v/>
      </c>
      <c r="N3745" s="53" t="str">
        <f t="shared" si="643"/>
        <v/>
      </c>
      <c r="O3745" s="54" t="str">
        <f t="shared" si="644"/>
        <v/>
      </c>
      <c r="P3745" s="53" t="str">
        <f t="shared" si="645"/>
        <v/>
      </c>
      <c r="Q3745" s="52" t="str">
        <f t="shared" si="646"/>
        <v/>
      </c>
      <c r="R3745" s="55" t="str">
        <f t="shared" si="647"/>
        <v/>
      </c>
      <c r="S3745" s="52" t="str">
        <f t="shared" si="648"/>
        <v/>
      </c>
      <c r="T3745" s="81" t="str">
        <f t="shared" si="649"/>
        <v/>
      </c>
      <c r="U3745" s="53" t="str">
        <f>IF(S3745="","",COUNTIF($S$7:S3745,"該当２"))</f>
        <v/>
      </c>
      <c r="V3745" s="56" t="str">
        <f t="shared" si="650"/>
        <v/>
      </c>
      <c r="W3745" s="81" t="str">
        <f t="shared" si="651"/>
        <v/>
      </c>
      <c r="X3745" s="53" t="str">
        <f>IF(V3745="","",COUNTIF($V$7:V3745,"該当３"))</f>
        <v/>
      </c>
    </row>
    <row r="3746" spans="1:24">
      <c r="A3746" s="4">
        <v>2036201003</v>
      </c>
      <c r="B3746" s="237">
        <v>20</v>
      </c>
      <c r="C3746" s="238">
        <v>362</v>
      </c>
      <c r="D3746" s="239">
        <v>1</v>
      </c>
      <c r="E3746" s="238">
        <v>3</v>
      </c>
      <c r="F3746" s="7" t="s">
        <v>511</v>
      </c>
      <c r="G3746" s="7" t="s">
        <v>3390</v>
      </c>
      <c r="H3746" s="7" t="s">
        <v>3391</v>
      </c>
      <c r="I3746" s="7" t="s">
        <v>3393</v>
      </c>
      <c r="K3746" s="52" t="str">
        <f t="shared" si="652"/>
        <v/>
      </c>
      <c r="L3746" s="81" t="str">
        <f t="shared" si="642"/>
        <v/>
      </c>
      <c r="M3746" s="53" t="str">
        <f>IF(K3746="","",COUNTIF($K$7:K3746,"ﾘｽﾄ１"))</f>
        <v/>
      </c>
      <c r="N3746" s="53" t="str">
        <f t="shared" si="643"/>
        <v/>
      </c>
      <c r="O3746" s="54" t="str">
        <f t="shared" si="644"/>
        <v/>
      </c>
      <c r="P3746" s="53" t="str">
        <f t="shared" si="645"/>
        <v/>
      </c>
      <c r="Q3746" s="52" t="str">
        <f t="shared" si="646"/>
        <v/>
      </c>
      <c r="R3746" s="55" t="str">
        <f t="shared" si="647"/>
        <v/>
      </c>
      <c r="S3746" s="52" t="str">
        <f t="shared" si="648"/>
        <v/>
      </c>
      <c r="T3746" s="81" t="str">
        <f t="shared" si="649"/>
        <v/>
      </c>
      <c r="U3746" s="53" t="str">
        <f>IF(S3746="","",COUNTIF($S$7:S3746,"該当２"))</f>
        <v/>
      </c>
      <c r="V3746" s="56" t="str">
        <f t="shared" si="650"/>
        <v/>
      </c>
      <c r="W3746" s="81" t="str">
        <f t="shared" si="651"/>
        <v/>
      </c>
      <c r="X3746" s="53" t="str">
        <f>IF(V3746="","",COUNTIF($V$7:V3746,"該当３"))</f>
        <v/>
      </c>
    </row>
    <row r="3747" spans="1:24">
      <c r="A3747" s="4">
        <v>2036201004</v>
      </c>
      <c r="B3747" s="237">
        <v>20</v>
      </c>
      <c r="C3747" s="238">
        <v>362</v>
      </c>
      <c r="D3747" s="239">
        <v>1</v>
      </c>
      <c r="E3747" s="238">
        <v>4</v>
      </c>
      <c r="F3747" s="7" t="s">
        <v>511</v>
      </c>
      <c r="G3747" s="7" t="s">
        <v>3390</v>
      </c>
      <c r="H3747" s="7" t="s">
        <v>3391</v>
      </c>
      <c r="I3747" s="7" t="s">
        <v>3394</v>
      </c>
      <c r="K3747" s="52" t="str">
        <f t="shared" si="652"/>
        <v/>
      </c>
      <c r="L3747" s="81" t="str">
        <f t="shared" si="642"/>
        <v/>
      </c>
      <c r="M3747" s="53" t="str">
        <f>IF(K3747="","",COUNTIF($K$7:K3747,"ﾘｽﾄ１"))</f>
        <v/>
      </c>
      <c r="N3747" s="53" t="str">
        <f t="shared" si="643"/>
        <v/>
      </c>
      <c r="O3747" s="54" t="str">
        <f t="shared" si="644"/>
        <v/>
      </c>
      <c r="P3747" s="53" t="str">
        <f t="shared" si="645"/>
        <v/>
      </c>
      <c r="Q3747" s="52" t="str">
        <f t="shared" si="646"/>
        <v/>
      </c>
      <c r="R3747" s="55" t="str">
        <f t="shared" si="647"/>
        <v/>
      </c>
      <c r="S3747" s="52" t="str">
        <f t="shared" si="648"/>
        <v/>
      </c>
      <c r="T3747" s="81" t="str">
        <f t="shared" si="649"/>
        <v/>
      </c>
      <c r="U3747" s="53" t="str">
        <f>IF(S3747="","",COUNTIF($S$7:S3747,"該当２"))</f>
        <v/>
      </c>
      <c r="V3747" s="56" t="str">
        <f t="shared" si="650"/>
        <v/>
      </c>
      <c r="W3747" s="81" t="str">
        <f t="shared" si="651"/>
        <v/>
      </c>
      <c r="X3747" s="53" t="str">
        <f>IF(V3747="","",COUNTIF($V$7:V3747,"該当３"))</f>
        <v/>
      </c>
    </row>
    <row r="3748" spans="1:24">
      <c r="A3748" s="4">
        <v>2036201005</v>
      </c>
      <c r="B3748" s="237">
        <v>20</v>
      </c>
      <c r="C3748" s="238">
        <v>362</v>
      </c>
      <c r="D3748" s="239">
        <v>1</v>
      </c>
      <c r="E3748" s="238">
        <v>5</v>
      </c>
      <c r="F3748" s="7" t="s">
        <v>511</v>
      </c>
      <c r="G3748" s="7" t="s">
        <v>3390</v>
      </c>
      <c r="H3748" s="7" t="s">
        <v>3391</v>
      </c>
      <c r="I3748" s="7" t="s">
        <v>3395</v>
      </c>
      <c r="K3748" s="52" t="str">
        <f t="shared" si="652"/>
        <v/>
      </c>
      <c r="L3748" s="81" t="str">
        <f t="shared" si="642"/>
        <v/>
      </c>
      <c r="M3748" s="53" t="str">
        <f>IF(K3748="","",COUNTIF($K$7:K3748,"ﾘｽﾄ１"))</f>
        <v/>
      </c>
      <c r="N3748" s="53" t="str">
        <f t="shared" si="643"/>
        <v/>
      </c>
      <c r="O3748" s="54" t="str">
        <f t="shared" si="644"/>
        <v/>
      </c>
      <c r="P3748" s="53" t="str">
        <f t="shared" si="645"/>
        <v/>
      </c>
      <c r="Q3748" s="52" t="str">
        <f t="shared" si="646"/>
        <v/>
      </c>
      <c r="R3748" s="55" t="str">
        <f t="shared" si="647"/>
        <v/>
      </c>
      <c r="S3748" s="52" t="str">
        <f t="shared" si="648"/>
        <v/>
      </c>
      <c r="T3748" s="81" t="str">
        <f t="shared" si="649"/>
        <v/>
      </c>
      <c r="U3748" s="53" t="str">
        <f>IF(S3748="","",COUNTIF($S$7:S3748,"該当２"))</f>
        <v/>
      </c>
      <c r="V3748" s="56" t="str">
        <f t="shared" si="650"/>
        <v/>
      </c>
      <c r="W3748" s="81" t="str">
        <f t="shared" si="651"/>
        <v/>
      </c>
      <c r="X3748" s="53" t="str">
        <f>IF(V3748="","",COUNTIF($V$7:V3748,"該当３"))</f>
        <v/>
      </c>
    </row>
    <row r="3749" spans="1:24">
      <c r="A3749" s="4">
        <v>2036201006</v>
      </c>
      <c r="B3749" s="237">
        <v>20</v>
      </c>
      <c r="C3749" s="238">
        <v>362</v>
      </c>
      <c r="D3749" s="239">
        <v>1</v>
      </c>
      <c r="E3749" s="238">
        <v>6</v>
      </c>
      <c r="F3749" s="7" t="s">
        <v>511</v>
      </c>
      <c r="G3749" s="7" t="s">
        <v>3390</v>
      </c>
      <c r="H3749" s="7" t="s">
        <v>3391</v>
      </c>
      <c r="I3749" s="7" t="s">
        <v>3396</v>
      </c>
      <c r="K3749" s="52" t="str">
        <f t="shared" si="652"/>
        <v/>
      </c>
      <c r="L3749" s="81" t="str">
        <f t="shared" si="642"/>
        <v/>
      </c>
      <c r="M3749" s="53" t="str">
        <f>IF(K3749="","",COUNTIF($K$7:K3749,"ﾘｽﾄ１"))</f>
        <v/>
      </c>
      <c r="N3749" s="53" t="str">
        <f t="shared" si="643"/>
        <v/>
      </c>
      <c r="O3749" s="54" t="str">
        <f t="shared" si="644"/>
        <v/>
      </c>
      <c r="P3749" s="53" t="str">
        <f t="shared" si="645"/>
        <v/>
      </c>
      <c r="Q3749" s="52" t="str">
        <f t="shared" si="646"/>
        <v/>
      </c>
      <c r="R3749" s="55" t="str">
        <f t="shared" si="647"/>
        <v/>
      </c>
      <c r="S3749" s="52" t="str">
        <f t="shared" si="648"/>
        <v/>
      </c>
      <c r="T3749" s="81" t="str">
        <f t="shared" si="649"/>
        <v/>
      </c>
      <c r="U3749" s="53" t="str">
        <f>IF(S3749="","",COUNTIF($S$7:S3749,"該当２"))</f>
        <v/>
      </c>
      <c r="V3749" s="56" t="str">
        <f t="shared" si="650"/>
        <v/>
      </c>
      <c r="W3749" s="81" t="str">
        <f t="shared" si="651"/>
        <v/>
      </c>
      <c r="X3749" s="53" t="str">
        <f>IF(V3749="","",COUNTIF($V$7:V3749,"該当３"))</f>
        <v/>
      </c>
    </row>
    <row r="3750" spans="1:24">
      <c r="A3750" s="4">
        <v>2036201007</v>
      </c>
      <c r="B3750" s="237">
        <v>20</v>
      </c>
      <c r="C3750" s="238">
        <v>362</v>
      </c>
      <c r="D3750" s="239">
        <v>1</v>
      </c>
      <c r="E3750" s="238">
        <v>7</v>
      </c>
      <c r="F3750" s="7" t="s">
        <v>511</v>
      </c>
      <c r="G3750" s="7" t="s">
        <v>3390</v>
      </c>
      <c r="H3750" s="7" t="s">
        <v>3391</v>
      </c>
      <c r="I3750" s="7" t="s">
        <v>3397</v>
      </c>
      <c r="K3750" s="52" t="str">
        <f t="shared" si="652"/>
        <v/>
      </c>
      <c r="L3750" s="81" t="str">
        <f t="shared" si="642"/>
        <v/>
      </c>
      <c r="M3750" s="53" t="str">
        <f>IF(K3750="","",COUNTIF($K$7:K3750,"ﾘｽﾄ１"))</f>
        <v/>
      </c>
      <c r="N3750" s="53" t="str">
        <f t="shared" si="643"/>
        <v/>
      </c>
      <c r="O3750" s="54" t="str">
        <f t="shared" si="644"/>
        <v/>
      </c>
      <c r="P3750" s="53" t="str">
        <f t="shared" si="645"/>
        <v/>
      </c>
      <c r="Q3750" s="52" t="str">
        <f t="shared" si="646"/>
        <v/>
      </c>
      <c r="R3750" s="55" t="str">
        <f t="shared" si="647"/>
        <v/>
      </c>
      <c r="S3750" s="52" t="str">
        <f t="shared" si="648"/>
        <v/>
      </c>
      <c r="T3750" s="81" t="str">
        <f t="shared" si="649"/>
        <v/>
      </c>
      <c r="U3750" s="53" t="str">
        <f>IF(S3750="","",COUNTIF($S$7:S3750,"該当２"))</f>
        <v/>
      </c>
      <c r="V3750" s="56" t="str">
        <f t="shared" si="650"/>
        <v/>
      </c>
      <c r="W3750" s="81" t="str">
        <f t="shared" si="651"/>
        <v/>
      </c>
      <c r="X3750" s="53" t="str">
        <f>IF(V3750="","",COUNTIF($V$7:V3750,"該当３"))</f>
        <v/>
      </c>
    </row>
    <row r="3751" spans="1:24">
      <c r="A3751" s="4">
        <v>2036201008</v>
      </c>
      <c r="B3751" s="237">
        <v>20</v>
      </c>
      <c r="C3751" s="238">
        <v>362</v>
      </c>
      <c r="D3751" s="239">
        <v>1</v>
      </c>
      <c r="E3751" s="238">
        <v>8</v>
      </c>
      <c r="F3751" s="7" t="s">
        <v>511</v>
      </c>
      <c r="G3751" s="7" t="s">
        <v>3390</v>
      </c>
      <c r="H3751" s="7" t="s">
        <v>3391</v>
      </c>
      <c r="I3751" s="7" t="s">
        <v>3221</v>
      </c>
      <c r="K3751" s="52" t="str">
        <f t="shared" si="652"/>
        <v/>
      </c>
      <c r="L3751" s="81" t="str">
        <f t="shared" si="642"/>
        <v/>
      </c>
      <c r="M3751" s="53" t="str">
        <f>IF(K3751="","",COUNTIF($K$7:K3751,"ﾘｽﾄ１"))</f>
        <v/>
      </c>
      <c r="N3751" s="53" t="str">
        <f t="shared" si="643"/>
        <v/>
      </c>
      <c r="O3751" s="54" t="str">
        <f t="shared" si="644"/>
        <v/>
      </c>
      <c r="P3751" s="53" t="str">
        <f t="shared" si="645"/>
        <v/>
      </c>
      <c r="Q3751" s="52" t="str">
        <f t="shared" si="646"/>
        <v/>
      </c>
      <c r="R3751" s="55" t="str">
        <f t="shared" si="647"/>
        <v/>
      </c>
      <c r="S3751" s="52" t="str">
        <f t="shared" si="648"/>
        <v/>
      </c>
      <c r="T3751" s="81" t="str">
        <f t="shared" si="649"/>
        <v/>
      </c>
      <c r="U3751" s="53" t="str">
        <f>IF(S3751="","",COUNTIF($S$7:S3751,"該当２"))</f>
        <v/>
      </c>
      <c r="V3751" s="56" t="str">
        <f t="shared" si="650"/>
        <v/>
      </c>
      <c r="W3751" s="81" t="str">
        <f t="shared" si="651"/>
        <v/>
      </c>
      <c r="X3751" s="53" t="str">
        <f>IF(V3751="","",COUNTIF($V$7:V3751,"該当３"))</f>
        <v/>
      </c>
    </row>
    <row r="3752" spans="1:24">
      <c r="A3752" s="4">
        <v>2036201009</v>
      </c>
      <c r="B3752" s="237">
        <v>20</v>
      </c>
      <c r="C3752" s="238">
        <v>362</v>
      </c>
      <c r="D3752" s="239">
        <v>1</v>
      </c>
      <c r="E3752" s="238">
        <v>9</v>
      </c>
      <c r="F3752" s="7" t="s">
        <v>511</v>
      </c>
      <c r="G3752" s="7" t="s">
        <v>3390</v>
      </c>
      <c r="H3752" s="7" t="s">
        <v>3391</v>
      </c>
      <c r="I3752" s="7" t="s">
        <v>554</v>
      </c>
      <c r="K3752" s="52" t="str">
        <f t="shared" si="652"/>
        <v/>
      </c>
      <c r="L3752" s="81" t="str">
        <f t="shared" si="642"/>
        <v/>
      </c>
      <c r="M3752" s="53" t="str">
        <f>IF(K3752="","",COUNTIF($K$7:K3752,"ﾘｽﾄ１"))</f>
        <v/>
      </c>
      <c r="N3752" s="53" t="str">
        <f t="shared" si="643"/>
        <v/>
      </c>
      <c r="O3752" s="54" t="str">
        <f t="shared" si="644"/>
        <v/>
      </c>
      <c r="P3752" s="53" t="str">
        <f t="shared" si="645"/>
        <v/>
      </c>
      <c r="Q3752" s="52" t="str">
        <f t="shared" si="646"/>
        <v/>
      </c>
      <c r="R3752" s="55" t="str">
        <f t="shared" si="647"/>
        <v/>
      </c>
      <c r="S3752" s="52" t="str">
        <f t="shared" si="648"/>
        <v/>
      </c>
      <c r="T3752" s="81" t="str">
        <f t="shared" si="649"/>
        <v/>
      </c>
      <c r="U3752" s="53" t="str">
        <f>IF(S3752="","",COUNTIF($S$7:S3752,"該当２"))</f>
        <v/>
      </c>
      <c r="V3752" s="56" t="str">
        <f t="shared" si="650"/>
        <v/>
      </c>
      <c r="W3752" s="81" t="str">
        <f t="shared" si="651"/>
        <v/>
      </c>
      <c r="X3752" s="53" t="str">
        <f>IF(V3752="","",COUNTIF($V$7:V3752,"該当３"))</f>
        <v/>
      </c>
    </row>
    <row r="3753" spans="1:24">
      <c r="A3753" s="4">
        <v>2036201010</v>
      </c>
      <c r="B3753" s="237">
        <v>20</v>
      </c>
      <c r="C3753" s="238">
        <v>362</v>
      </c>
      <c r="D3753" s="239">
        <v>1</v>
      </c>
      <c r="E3753" s="238">
        <v>10</v>
      </c>
      <c r="F3753" s="7" t="s">
        <v>511</v>
      </c>
      <c r="G3753" s="7" t="s">
        <v>3390</v>
      </c>
      <c r="H3753" s="7" t="s">
        <v>3391</v>
      </c>
      <c r="I3753" s="7" t="s">
        <v>3398</v>
      </c>
      <c r="K3753" s="52" t="str">
        <f t="shared" si="652"/>
        <v/>
      </c>
      <c r="L3753" s="81" t="str">
        <f t="shared" si="642"/>
        <v/>
      </c>
      <c r="M3753" s="53" t="str">
        <f>IF(K3753="","",COUNTIF($K$7:K3753,"ﾘｽﾄ１"))</f>
        <v/>
      </c>
      <c r="N3753" s="53" t="str">
        <f t="shared" si="643"/>
        <v/>
      </c>
      <c r="O3753" s="54" t="str">
        <f t="shared" si="644"/>
        <v/>
      </c>
      <c r="P3753" s="53" t="str">
        <f t="shared" si="645"/>
        <v/>
      </c>
      <c r="Q3753" s="52" t="str">
        <f t="shared" si="646"/>
        <v/>
      </c>
      <c r="R3753" s="55" t="str">
        <f t="shared" si="647"/>
        <v/>
      </c>
      <c r="S3753" s="52" t="str">
        <f t="shared" si="648"/>
        <v/>
      </c>
      <c r="T3753" s="81" t="str">
        <f t="shared" si="649"/>
        <v/>
      </c>
      <c r="U3753" s="53" t="str">
        <f>IF(S3753="","",COUNTIF($S$7:S3753,"該当２"))</f>
        <v/>
      </c>
      <c r="V3753" s="56" t="str">
        <f t="shared" si="650"/>
        <v/>
      </c>
      <c r="W3753" s="81" t="str">
        <f t="shared" si="651"/>
        <v/>
      </c>
      <c r="X3753" s="53" t="str">
        <f>IF(V3753="","",COUNTIF($V$7:V3753,"該当３"))</f>
        <v/>
      </c>
    </row>
    <row r="3754" spans="1:24">
      <c r="A3754" s="4">
        <v>2036201011</v>
      </c>
      <c r="B3754" s="237">
        <v>20</v>
      </c>
      <c r="C3754" s="238">
        <v>362</v>
      </c>
      <c r="D3754" s="239">
        <v>1</v>
      </c>
      <c r="E3754" s="238">
        <v>11</v>
      </c>
      <c r="F3754" s="7" t="s">
        <v>511</v>
      </c>
      <c r="G3754" s="7" t="s">
        <v>3390</v>
      </c>
      <c r="H3754" s="7" t="s">
        <v>3391</v>
      </c>
      <c r="I3754" s="7" t="s">
        <v>3399</v>
      </c>
      <c r="K3754" s="52" t="str">
        <f t="shared" si="652"/>
        <v/>
      </c>
      <c r="L3754" s="81" t="str">
        <f t="shared" si="642"/>
        <v/>
      </c>
      <c r="M3754" s="53" t="str">
        <f>IF(K3754="","",COUNTIF($K$7:K3754,"ﾘｽﾄ１"))</f>
        <v/>
      </c>
      <c r="N3754" s="53" t="str">
        <f t="shared" si="643"/>
        <v/>
      </c>
      <c r="O3754" s="54" t="str">
        <f t="shared" si="644"/>
        <v/>
      </c>
      <c r="P3754" s="53" t="str">
        <f t="shared" si="645"/>
        <v/>
      </c>
      <c r="Q3754" s="52" t="str">
        <f t="shared" si="646"/>
        <v/>
      </c>
      <c r="R3754" s="55" t="str">
        <f t="shared" si="647"/>
        <v/>
      </c>
      <c r="S3754" s="52" t="str">
        <f t="shared" si="648"/>
        <v/>
      </c>
      <c r="T3754" s="81" t="str">
        <f t="shared" si="649"/>
        <v/>
      </c>
      <c r="U3754" s="53" t="str">
        <f>IF(S3754="","",COUNTIF($S$7:S3754,"該当２"))</f>
        <v/>
      </c>
      <c r="V3754" s="56" t="str">
        <f t="shared" si="650"/>
        <v/>
      </c>
      <c r="W3754" s="81" t="str">
        <f t="shared" si="651"/>
        <v/>
      </c>
      <c r="X3754" s="53" t="str">
        <f>IF(V3754="","",COUNTIF($V$7:V3754,"該当３"))</f>
        <v/>
      </c>
    </row>
    <row r="3755" spans="1:24">
      <c r="A3755" s="4">
        <v>2036201012</v>
      </c>
      <c r="B3755" s="237">
        <v>20</v>
      </c>
      <c r="C3755" s="238">
        <v>362</v>
      </c>
      <c r="D3755" s="239">
        <v>1</v>
      </c>
      <c r="E3755" s="238">
        <v>12</v>
      </c>
      <c r="F3755" s="7" t="s">
        <v>511</v>
      </c>
      <c r="G3755" s="7" t="s">
        <v>3390</v>
      </c>
      <c r="H3755" s="7" t="s">
        <v>3391</v>
      </c>
      <c r="I3755" s="7" t="s">
        <v>3400</v>
      </c>
      <c r="K3755" s="52" t="str">
        <f t="shared" si="652"/>
        <v/>
      </c>
      <c r="L3755" s="81" t="str">
        <f t="shared" si="642"/>
        <v/>
      </c>
      <c r="M3755" s="53" t="str">
        <f>IF(K3755="","",COUNTIF($K$7:K3755,"ﾘｽﾄ１"))</f>
        <v/>
      </c>
      <c r="N3755" s="53" t="str">
        <f t="shared" si="643"/>
        <v/>
      </c>
      <c r="O3755" s="54" t="str">
        <f t="shared" si="644"/>
        <v/>
      </c>
      <c r="P3755" s="53" t="str">
        <f t="shared" si="645"/>
        <v/>
      </c>
      <c r="Q3755" s="52" t="str">
        <f t="shared" si="646"/>
        <v/>
      </c>
      <c r="R3755" s="55" t="str">
        <f t="shared" si="647"/>
        <v/>
      </c>
      <c r="S3755" s="52" t="str">
        <f t="shared" si="648"/>
        <v/>
      </c>
      <c r="T3755" s="81" t="str">
        <f t="shared" si="649"/>
        <v/>
      </c>
      <c r="U3755" s="53" t="str">
        <f>IF(S3755="","",COUNTIF($S$7:S3755,"該当２"))</f>
        <v/>
      </c>
      <c r="V3755" s="56" t="str">
        <f t="shared" si="650"/>
        <v/>
      </c>
      <c r="W3755" s="81" t="str">
        <f t="shared" si="651"/>
        <v/>
      </c>
      <c r="X3755" s="53" t="str">
        <f>IF(V3755="","",COUNTIF($V$7:V3755,"該当３"))</f>
        <v/>
      </c>
    </row>
    <row r="3756" spans="1:24">
      <c r="A3756" s="4">
        <v>2036202000</v>
      </c>
      <c r="B3756" s="237">
        <v>20</v>
      </c>
      <c r="C3756" s="238">
        <v>362</v>
      </c>
      <c r="D3756" s="239">
        <v>2</v>
      </c>
      <c r="E3756" s="238">
        <v>0</v>
      </c>
      <c r="F3756" s="7" t="s">
        <v>511</v>
      </c>
      <c r="G3756" s="7" t="s">
        <v>3390</v>
      </c>
      <c r="H3756" s="7" t="s">
        <v>3401</v>
      </c>
      <c r="K3756" s="52" t="str">
        <f t="shared" si="652"/>
        <v/>
      </c>
      <c r="L3756" s="81" t="str">
        <f t="shared" si="642"/>
        <v/>
      </c>
      <c r="M3756" s="53" t="str">
        <f>IF(K3756="","",COUNTIF($K$7:K3756,"ﾘｽﾄ１"))</f>
        <v/>
      </c>
      <c r="N3756" s="53" t="str">
        <f t="shared" si="643"/>
        <v/>
      </c>
      <c r="O3756" s="54" t="str">
        <f t="shared" si="644"/>
        <v/>
      </c>
      <c r="P3756" s="53" t="str">
        <f t="shared" si="645"/>
        <v/>
      </c>
      <c r="Q3756" s="52" t="str">
        <f t="shared" si="646"/>
        <v/>
      </c>
      <c r="R3756" s="55" t="str">
        <f t="shared" si="647"/>
        <v/>
      </c>
      <c r="S3756" s="52" t="str">
        <f t="shared" si="648"/>
        <v/>
      </c>
      <c r="T3756" s="81" t="str">
        <f t="shared" si="649"/>
        <v/>
      </c>
      <c r="U3756" s="53" t="str">
        <f>IF(S3756="","",COUNTIF($S$7:S3756,"該当２"))</f>
        <v/>
      </c>
      <c r="V3756" s="56" t="str">
        <f t="shared" si="650"/>
        <v/>
      </c>
      <c r="W3756" s="81" t="str">
        <f t="shared" si="651"/>
        <v/>
      </c>
      <c r="X3756" s="53" t="str">
        <f>IF(V3756="","",COUNTIF($V$7:V3756,"該当３"))</f>
        <v/>
      </c>
    </row>
    <row r="3757" spans="1:24">
      <c r="A3757" s="4">
        <v>2036202001</v>
      </c>
      <c r="B3757" s="237">
        <v>20</v>
      </c>
      <c r="C3757" s="238">
        <v>362</v>
      </c>
      <c r="D3757" s="239">
        <v>2</v>
      </c>
      <c r="E3757" s="238">
        <v>1</v>
      </c>
      <c r="F3757" s="7" t="s">
        <v>511</v>
      </c>
      <c r="G3757" s="7" t="s">
        <v>3390</v>
      </c>
      <c r="H3757" s="7" t="s">
        <v>3401</v>
      </c>
      <c r="I3757" s="7" t="s">
        <v>3402</v>
      </c>
      <c r="K3757" s="52" t="str">
        <f t="shared" si="652"/>
        <v/>
      </c>
      <c r="L3757" s="81" t="str">
        <f t="shared" si="642"/>
        <v/>
      </c>
      <c r="M3757" s="53" t="str">
        <f>IF(K3757="","",COUNTIF($K$7:K3757,"ﾘｽﾄ１"))</f>
        <v/>
      </c>
      <c r="N3757" s="53" t="str">
        <f t="shared" si="643"/>
        <v/>
      </c>
      <c r="O3757" s="54" t="str">
        <f t="shared" si="644"/>
        <v/>
      </c>
      <c r="P3757" s="53" t="str">
        <f t="shared" si="645"/>
        <v/>
      </c>
      <c r="Q3757" s="52" t="str">
        <f t="shared" si="646"/>
        <v/>
      </c>
      <c r="R3757" s="55" t="str">
        <f t="shared" si="647"/>
        <v/>
      </c>
      <c r="S3757" s="52" t="str">
        <f t="shared" si="648"/>
        <v/>
      </c>
      <c r="T3757" s="81" t="str">
        <f t="shared" si="649"/>
        <v/>
      </c>
      <c r="U3757" s="53" t="str">
        <f>IF(S3757="","",COUNTIF($S$7:S3757,"該当２"))</f>
        <v/>
      </c>
      <c r="V3757" s="56" t="str">
        <f t="shared" si="650"/>
        <v/>
      </c>
      <c r="W3757" s="81" t="str">
        <f t="shared" si="651"/>
        <v/>
      </c>
      <c r="X3757" s="53" t="str">
        <f>IF(V3757="","",COUNTIF($V$7:V3757,"該当３"))</f>
        <v/>
      </c>
    </row>
    <row r="3758" spans="1:24">
      <c r="A3758" s="4">
        <v>2036202002</v>
      </c>
      <c r="B3758" s="237">
        <v>20</v>
      </c>
      <c r="C3758" s="238">
        <v>362</v>
      </c>
      <c r="D3758" s="239">
        <v>2</v>
      </c>
      <c r="E3758" s="238">
        <v>2</v>
      </c>
      <c r="F3758" s="7" t="s">
        <v>511</v>
      </c>
      <c r="G3758" s="7" t="s">
        <v>3390</v>
      </c>
      <c r="H3758" s="7" t="s">
        <v>3401</v>
      </c>
      <c r="I3758" s="7" t="s">
        <v>3403</v>
      </c>
      <c r="K3758" s="52" t="str">
        <f t="shared" si="652"/>
        <v/>
      </c>
      <c r="L3758" s="81" t="str">
        <f t="shared" si="642"/>
        <v/>
      </c>
      <c r="M3758" s="53" t="str">
        <f>IF(K3758="","",COUNTIF($K$7:K3758,"ﾘｽﾄ１"))</f>
        <v/>
      </c>
      <c r="N3758" s="53" t="str">
        <f t="shared" si="643"/>
        <v/>
      </c>
      <c r="O3758" s="54" t="str">
        <f t="shared" si="644"/>
        <v/>
      </c>
      <c r="P3758" s="53" t="str">
        <f t="shared" si="645"/>
        <v/>
      </c>
      <c r="Q3758" s="52" t="str">
        <f t="shared" si="646"/>
        <v/>
      </c>
      <c r="R3758" s="55" t="str">
        <f t="shared" si="647"/>
        <v/>
      </c>
      <c r="S3758" s="52" t="str">
        <f t="shared" si="648"/>
        <v/>
      </c>
      <c r="T3758" s="81" t="str">
        <f t="shared" si="649"/>
        <v/>
      </c>
      <c r="U3758" s="53" t="str">
        <f>IF(S3758="","",COUNTIF($S$7:S3758,"該当２"))</f>
        <v/>
      </c>
      <c r="V3758" s="56" t="str">
        <f t="shared" si="650"/>
        <v/>
      </c>
      <c r="W3758" s="81" t="str">
        <f t="shared" si="651"/>
        <v/>
      </c>
      <c r="X3758" s="53" t="str">
        <f>IF(V3758="","",COUNTIF($V$7:V3758,"該当３"))</f>
        <v/>
      </c>
    </row>
    <row r="3759" spans="1:24">
      <c r="A3759" s="4">
        <v>2036203000</v>
      </c>
      <c r="B3759" s="237">
        <v>20</v>
      </c>
      <c r="C3759" s="238">
        <v>362</v>
      </c>
      <c r="D3759" s="239">
        <v>3</v>
      </c>
      <c r="E3759" s="238">
        <v>0</v>
      </c>
      <c r="F3759" s="7" t="s">
        <v>511</v>
      </c>
      <c r="G3759" s="7" t="s">
        <v>3390</v>
      </c>
      <c r="H3759" s="7" t="s">
        <v>3404</v>
      </c>
      <c r="K3759" s="52" t="str">
        <f t="shared" si="652"/>
        <v/>
      </c>
      <c r="L3759" s="81" t="str">
        <f t="shared" si="642"/>
        <v/>
      </c>
      <c r="M3759" s="53" t="str">
        <f>IF(K3759="","",COUNTIF($K$7:K3759,"ﾘｽﾄ１"))</f>
        <v/>
      </c>
      <c r="N3759" s="53" t="str">
        <f t="shared" si="643"/>
        <v/>
      </c>
      <c r="O3759" s="54" t="str">
        <f t="shared" si="644"/>
        <v/>
      </c>
      <c r="P3759" s="53" t="str">
        <f t="shared" si="645"/>
        <v/>
      </c>
      <c r="Q3759" s="52" t="str">
        <f t="shared" si="646"/>
        <v/>
      </c>
      <c r="R3759" s="55" t="str">
        <f t="shared" si="647"/>
        <v/>
      </c>
      <c r="S3759" s="52" t="str">
        <f t="shared" si="648"/>
        <v/>
      </c>
      <c r="T3759" s="81" t="str">
        <f t="shared" si="649"/>
        <v/>
      </c>
      <c r="U3759" s="53" t="str">
        <f>IF(S3759="","",COUNTIF($S$7:S3759,"該当２"))</f>
        <v/>
      </c>
      <c r="V3759" s="56" t="str">
        <f t="shared" si="650"/>
        <v/>
      </c>
      <c r="W3759" s="81" t="str">
        <f t="shared" si="651"/>
        <v/>
      </c>
      <c r="X3759" s="53" t="str">
        <f>IF(V3759="","",COUNTIF($V$7:V3759,"該当３"))</f>
        <v/>
      </c>
    </row>
    <row r="3760" spans="1:24">
      <c r="A3760" s="4">
        <v>2036203001</v>
      </c>
      <c r="B3760" s="237">
        <v>20</v>
      </c>
      <c r="C3760" s="238">
        <v>362</v>
      </c>
      <c r="D3760" s="239">
        <v>3</v>
      </c>
      <c r="E3760" s="238">
        <v>1</v>
      </c>
      <c r="F3760" s="7" t="s">
        <v>511</v>
      </c>
      <c r="G3760" s="7" t="s">
        <v>3390</v>
      </c>
      <c r="H3760" s="7" t="s">
        <v>3404</v>
      </c>
      <c r="I3760" s="7" t="s">
        <v>3405</v>
      </c>
      <c r="K3760" s="52" t="str">
        <f t="shared" si="652"/>
        <v/>
      </c>
      <c r="L3760" s="81" t="str">
        <f t="shared" si="642"/>
        <v/>
      </c>
      <c r="M3760" s="53" t="str">
        <f>IF(K3760="","",COUNTIF($K$7:K3760,"ﾘｽﾄ１"))</f>
        <v/>
      </c>
      <c r="N3760" s="53" t="str">
        <f t="shared" si="643"/>
        <v/>
      </c>
      <c r="O3760" s="54" t="str">
        <f t="shared" si="644"/>
        <v/>
      </c>
      <c r="P3760" s="53" t="str">
        <f t="shared" si="645"/>
        <v/>
      </c>
      <c r="Q3760" s="52" t="str">
        <f t="shared" si="646"/>
        <v/>
      </c>
      <c r="R3760" s="55" t="str">
        <f t="shared" si="647"/>
        <v/>
      </c>
      <c r="S3760" s="52" t="str">
        <f t="shared" si="648"/>
        <v/>
      </c>
      <c r="T3760" s="81" t="str">
        <f t="shared" si="649"/>
        <v/>
      </c>
      <c r="U3760" s="53" t="str">
        <f>IF(S3760="","",COUNTIF($S$7:S3760,"該当２"))</f>
        <v/>
      </c>
      <c r="V3760" s="56" t="str">
        <f t="shared" si="650"/>
        <v/>
      </c>
      <c r="W3760" s="81" t="str">
        <f t="shared" si="651"/>
        <v/>
      </c>
      <c r="X3760" s="53" t="str">
        <f>IF(V3760="","",COUNTIF($V$7:V3760,"該当３"))</f>
        <v/>
      </c>
    </row>
    <row r="3761" spans="1:24">
      <c r="A3761" s="4">
        <v>2036203002</v>
      </c>
      <c r="B3761" s="237">
        <v>20</v>
      </c>
      <c r="C3761" s="238">
        <v>362</v>
      </c>
      <c r="D3761" s="239">
        <v>3</v>
      </c>
      <c r="E3761" s="238">
        <v>2</v>
      </c>
      <c r="F3761" s="7" t="s">
        <v>511</v>
      </c>
      <c r="G3761" s="7" t="s">
        <v>3390</v>
      </c>
      <c r="H3761" s="7" t="s">
        <v>3404</v>
      </c>
      <c r="I3761" s="7" t="s">
        <v>3406</v>
      </c>
      <c r="K3761" s="52" t="str">
        <f t="shared" si="652"/>
        <v/>
      </c>
      <c r="L3761" s="81" t="str">
        <f t="shared" si="642"/>
        <v/>
      </c>
      <c r="M3761" s="53" t="str">
        <f>IF(K3761="","",COUNTIF($K$7:K3761,"ﾘｽﾄ１"))</f>
        <v/>
      </c>
      <c r="N3761" s="53" t="str">
        <f t="shared" si="643"/>
        <v/>
      </c>
      <c r="O3761" s="54" t="str">
        <f t="shared" si="644"/>
        <v/>
      </c>
      <c r="P3761" s="53" t="str">
        <f t="shared" si="645"/>
        <v/>
      </c>
      <c r="Q3761" s="52" t="str">
        <f t="shared" si="646"/>
        <v/>
      </c>
      <c r="R3761" s="55" t="str">
        <f t="shared" si="647"/>
        <v/>
      </c>
      <c r="S3761" s="52" t="str">
        <f t="shared" si="648"/>
        <v/>
      </c>
      <c r="T3761" s="81" t="str">
        <f t="shared" si="649"/>
        <v/>
      </c>
      <c r="U3761" s="53" t="str">
        <f>IF(S3761="","",COUNTIF($S$7:S3761,"該当２"))</f>
        <v/>
      </c>
      <c r="V3761" s="56" t="str">
        <f t="shared" si="650"/>
        <v/>
      </c>
      <c r="W3761" s="81" t="str">
        <f t="shared" si="651"/>
        <v/>
      </c>
      <c r="X3761" s="53" t="str">
        <f>IF(V3761="","",COUNTIF($V$7:V3761,"該当３"))</f>
        <v/>
      </c>
    </row>
    <row r="3762" spans="1:24">
      <c r="A3762" s="4">
        <v>2036203003</v>
      </c>
      <c r="B3762" s="237">
        <v>20</v>
      </c>
      <c r="C3762" s="238">
        <v>362</v>
      </c>
      <c r="D3762" s="239">
        <v>3</v>
      </c>
      <c r="E3762" s="238">
        <v>3</v>
      </c>
      <c r="F3762" s="7" t="s">
        <v>511</v>
      </c>
      <c r="G3762" s="7" t="s">
        <v>3390</v>
      </c>
      <c r="H3762" s="7" t="s">
        <v>3404</v>
      </c>
      <c r="I3762" s="7" t="s">
        <v>3407</v>
      </c>
      <c r="K3762" s="52" t="str">
        <f t="shared" si="652"/>
        <v/>
      </c>
      <c r="L3762" s="81" t="str">
        <f t="shared" si="642"/>
        <v/>
      </c>
      <c r="M3762" s="53" t="str">
        <f>IF(K3762="","",COUNTIF($K$7:K3762,"ﾘｽﾄ１"))</f>
        <v/>
      </c>
      <c r="N3762" s="53" t="str">
        <f t="shared" si="643"/>
        <v/>
      </c>
      <c r="O3762" s="54" t="str">
        <f t="shared" si="644"/>
        <v/>
      </c>
      <c r="P3762" s="53" t="str">
        <f t="shared" si="645"/>
        <v/>
      </c>
      <c r="Q3762" s="52" t="str">
        <f t="shared" si="646"/>
        <v/>
      </c>
      <c r="R3762" s="55" t="str">
        <f t="shared" si="647"/>
        <v/>
      </c>
      <c r="S3762" s="52" t="str">
        <f t="shared" si="648"/>
        <v/>
      </c>
      <c r="T3762" s="81" t="str">
        <f t="shared" si="649"/>
        <v/>
      </c>
      <c r="U3762" s="53" t="str">
        <f>IF(S3762="","",COUNTIF($S$7:S3762,"該当２"))</f>
        <v/>
      </c>
      <c r="V3762" s="56" t="str">
        <f t="shared" si="650"/>
        <v/>
      </c>
      <c r="W3762" s="81" t="str">
        <f t="shared" si="651"/>
        <v/>
      </c>
      <c r="X3762" s="53" t="str">
        <f>IF(V3762="","",COUNTIF($V$7:V3762,"該当３"))</f>
        <v/>
      </c>
    </row>
    <row r="3763" spans="1:24">
      <c r="A3763" s="4">
        <v>2036203004</v>
      </c>
      <c r="B3763" s="237">
        <v>20</v>
      </c>
      <c r="C3763" s="238">
        <v>362</v>
      </c>
      <c r="D3763" s="239">
        <v>3</v>
      </c>
      <c r="E3763" s="238">
        <v>4</v>
      </c>
      <c r="F3763" s="7" t="s">
        <v>511</v>
      </c>
      <c r="G3763" s="7" t="s">
        <v>3390</v>
      </c>
      <c r="H3763" s="7" t="s">
        <v>3404</v>
      </c>
      <c r="I3763" s="7" t="s">
        <v>3408</v>
      </c>
      <c r="K3763" s="52" t="str">
        <f t="shared" si="652"/>
        <v/>
      </c>
      <c r="L3763" s="81" t="str">
        <f t="shared" si="642"/>
        <v/>
      </c>
      <c r="M3763" s="53" t="str">
        <f>IF(K3763="","",COUNTIF($K$7:K3763,"ﾘｽﾄ１"))</f>
        <v/>
      </c>
      <c r="N3763" s="53" t="str">
        <f t="shared" si="643"/>
        <v/>
      </c>
      <c r="O3763" s="54" t="str">
        <f t="shared" si="644"/>
        <v/>
      </c>
      <c r="P3763" s="53" t="str">
        <f t="shared" si="645"/>
        <v/>
      </c>
      <c r="Q3763" s="52" t="str">
        <f t="shared" si="646"/>
        <v/>
      </c>
      <c r="R3763" s="55" t="str">
        <f t="shared" si="647"/>
        <v/>
      </c>
      <c r="S3763" s="52" t="str">
        <f t="shared" si="648"/>
        <v/>
      </c>
      <c r="T3763" s="81" t="str">
        <f t="shared" si="649"/>
        <v/>
      </c>
      <c r="U3763" s="53" t="str">
        <f>IF(S3763="","",COUNTIF($S$7:S3763,"該当２"))</f>
        <v/>
      </c>
      <c r="V3763" s="56" t="str">
        <f t="shared" si="650"/>
        <v/>
      </c>
      <c r="W3763" s="81" t="str">
        <f t="shared" si="651"/>
        <v/>
      </c>
      <c r="X3763" s="53" t="str">
        <f>IF(V3763="","",COUNTIF($V$7:V3763,"該当３"))</f>
        <v/>
      </c>
    </row>
    <row r="3764" spans="1:24">
      <c r="A3764" s="4">
        <v>2036203005</v>
      </c>
      <c r="B3764" s="237">
        <v>20</v>
      </c>
      <c r="C3764" s="238">
        <v>362</v>
      </c>
      <c r="D3764" s="239">
        <v>3</v>
      </c>
      <c r="E3764" s="238">
        <v>5</v>
      </c>
      <c r="F3764" s="7" t="s">
        <v>511</v>
      </c>
      <c r="G3764" s="7" t="s">
        <v>3390</v>
      </c>
      <c r="H3764" s="7" t="s">
        <v>3404</v>
      </c>
      <c r="I3764" s="7" t="s">
        <v>3409</v>
      </c>
      <c r="K3764" s="52" t="str">
        <f t="shared" si="652"/>
        <v/>
      </c>
      <c r="L3764" s="81" t="str">
        <f t="shared" si="642"/>
        <v/>
      </c>
      <c r="M3764" s="53" t="str">
        <f>IF(K3764="","",COUNTIF($K$7:K3764,"ﾘｽﾄ１"))</f>
        <v/>
      </c>
      <c r="N3764" s="53" t="str">
        <f t="shared" si="643"/>
        <v/>
      </c>
      <c r="O3764" s="54" t="str">
        <f t="shared" si="644"/>
        <v/>
      </c>
      <c r="P3764" s="53" t="str">
        <f t="shared" si="645"/>
        <v/>
      </c>
      <c r="Q3764" s="52" t="str">
        <f t="shared" si="646"/>
        <v/>
      </c>
      <c r="R3764" s="55" t="str">
        <f t="shared" si="647"/>
        <v/>
      </c>
      <c r="S3764" s="52" t="str">
        <f t="shared" si="648"/>
        <v/>
      </c>
      <c r="T3764" s="81" t="str">
        <f t="shared" si="649"/>
        <v/>
      </c>
      <c r="U3764" s="53" t="str">
        <f>IF(S3764="","",COUNTIF($S$7:S3764,"該当２"))</f>
        <v/>
      </c>
      <c r="V3764" s="56" t="str">
        <f t="shared" si="650"/>
        <v/>
      </c>
      <c r="W3764" s="81" t="str">
        <f t="shared" si="651"/>
        <v/>
      </c>
      <c r="X3764" s="53" t="str">
        <f>IF(V3764="","",COUNTIF($V$7:V3764,"該当３"))</f>
        <v/>
      </c>
    </row>
    <row r="3765" spans="1:24">
      <c r="A3765" s="4">
        <v>2036203006</v>
      </c>
      <c r="B3765" s="237">
        <v>20</v>
      </c>
      <c r="C3765" s="238">
        <v>362</v>
      </c>
      <c r="D3765" s="239">
        <v>3</v>
      </c>
      <c r="E3765" s="238">
        <v>6</v>
      </c>
      <c r="F3765" s="7" t="s">
        <v>511</v>
      </c>
      <c r="G3765" s="7" t="s">
        <v>3390</v>
      </c>
      <c r="H3765" s="7" t="s">
        <v>3404</v>
      </c>
      <c r="I3765" s="7" t="s">
        <v>3410</v>
      </c>
      <c r="K3765" s="52" t="str">
        <f t="shared" si="652"/>
        <v/>
      </c>
      <c r="L3765" s="81" t="str">
        <f t="shared" si="642"/>
        <v/>
      </c>
      <c r="M3765" s="53" t="str">
        <f>IF(K3765="","",COUNTIF($K$7:K3765,"ﾘｽﾄ１"))</f>
        <v/>
      </c>
      <c r="N3765" s="53" t="str">
        <f t="shared" si="643"/>
        <v/>
      </c>
      <c r="O3765" s="54" t="str">
        <f t="shared" si="644"/>
        <v/>
      </c>
      <c r="P3765" s="53" t="str">
        <f t="shared" si="645"/>
        <v/>
      </c>
      <c r="Q3765" s="52" t="str">
        <f t="shared" si="646"/>
        <v/>
      </c>
      <c r="R3765" s="55" t="str">
        <f t="shared" si="647"/>
        <v/>
      </c>
      <c r="S3765" s="52" t="str">
        <f t="shared" si="648"/>
        <v/>
      </c>
      <c r="T3765" s="81" t="str">
        <f t="shared" si="649"/>
        <v/>
      </c>
      <c r="U3765" s="53" t="str">
        <f>IF(S3765="","",COUNTIF($S$7:S3765,"該当２"))</f>
        <v/>
      </c>
      <c r="V3765" s="56" t="str">
        <f t="shared" si="650"/>
        <v/>
      </c>
      <c r="W3765" s="81" t="str">
        <f t="shared" si="651"/>
        <v/>
      </c>
      <c r="X3765" s="53" t="str">
        <f>IF(V3765="","",COUNTIF($V$7:V3765,"該当３"))</f>
        <v/>
      </c>
    </row>
    <row r="3766" spans="1:24">
      <c r="A3766" s="4">
        <v>2036203007</v>
      </c>
      <c r="B3766" s="237">
        <v>20</v>
      </c>
      <c r="C3766" s="238">
        <v>362</v>
      </c>
      <c r="D3766" s="239">
        <v>3</v>
      </c>
      <c r="E3766" s="238">
        <v>7</v>
      </c>
      <c r="F3766" s="7" t="s">
        <v>511</v>
      </c>
      <c r="G3766" s="7" t="s">
        <v>3390</v>
      </c>
      <c r="H3766" s="7" t="s">
        <v>3404</v>
      </c>
      <c r="I3766" s="7" t="s">
        <v>3411</v>
      </c>
      <c r="K3766" s="52" t="str">
        <f t="shared" si="652"/>
        <v/>
      </c>
      <c r="L3766" s="81" t="str">
        <f t="shared" si="642"/>
        <v/>
      </c>
      <c r="M3766" s="53" t="str">
        <f>IF(K3766="","",COUNTIF($K$7:K3766,"ﾘｽﾄ１"))</f>
        <v/>
      </c>
      <c r="N3766" s="53" t="str">
        <f t="shared" si="643"/>
        <v/>
      </c>
      <c r="O3766" s="54" t="str">
        <f t="shared" si="644"/>
        <v/>
      </c>
      <c r="P3766" s="53" t="str">
        <f t="shared" si="645"/>
        <v/>
      </c>
      <c r="Q3766" s="52" t="str">
        <f t="shared" si="646"/>
        <v/>
      </c>
      <c r="R3766" s="55" t="str">
        <f t="shared" si="647"/>
        <v/>
      </c>
      <c r="S3766" s="52" t="str">
        <f t="shared" si="648"/>
        <v/>
      </c>
      <c r="T3766" s="81" t="str">
        <f t="shared" si="649"/>
        <v/>
      </c>
      <c r="U3766" s="53" t="str">
        <f>IF(S3766="","",COUNTIF($S$7:S3766,"該当２"))</f>
        <v/>
      </c>
      <c r="V3766" s="56" t="str">
        <f t="shared" si="650"/>
        <v/>
      </c>
      <c r="W3766" s="81" t="str">
        <f t="shared" si="651"/>
        <v/>
      </c>
      <c r="X3766" s="53" t="str">
        <f>IF(V3766="","",COUNTIF($V$7:V3766,"該当３"))</f>
        <v/>
      </c>
    </row>
    <row r="3767" spans="1:24">
      <c r="A3767" s="4">
        <v>2036203008</v>
      </c>
      <c r="B3767" s="237">
        <v>20</v>
      </c>
      <c r="C3767" s="238">
        <v>362</v>
      </c>
      <c r="D3767" s="239">
        <v>3</v>
      </c>
      <c r="E3767" s="238">
        <v>8</v>
      </c>
      <c r="F3767" s="7" t="s">
        <v>511</v>
      </c>
      <c r="G3767" s="7" t="s">
        <v>3390</v>
      </c>
      <c r="H3767" s="7" t="s">
        <v>3404</v>
      </c>
      <c r="I3767" s="7" t="s">
        <v>3412</v>
      </c>
      <c r="K3767" s="52" t="str">
        <f t="shared" si="652"/>
        <v/>
      </c>
      <c r="L3767" s="81" t="str">
        <f t="shared" si="642"/>
        <v/>
      </c>
      <c r="M3767" s="53" t="str">
        <f>IF(K3767="","",COUNTIF($K$7:K3767,"ﾘｽﾄ１"))</f>
        <v/>
      </c>
      <c r="N3767" s="53" t="str">
        <f t="shared" si="643"/>
        <v/>
      </c>
      <c r="O3767" s="54" t="str">
        <f t="shared" si="644"/>
        <v/>
      </c>
      <c r="P3767" s="53" t="str">
        <f t="shared" si="645"/>
        <v/>
      </c>
      <c r="Q3767" s="52" t="str">
        <f t="shared" si="646"/>
        <v/>
      </c>
      <c r="R3767" s="55" t="str">
        <f t="shared" si="647"/>
        <v/>
      </c>
      <c r="S3767" s="52" t="str">
        <f t="shared" si="648"/>
        <v/>
      </c>
      <c r="T3767" s="81" t="str">
        <f t="shared" si="649"/>
        <v/>
      </c>
      <c r="U3767" s="53" t="str">
        <f>IF(S3767="","",COUNTIF($S$7:S3767,"該当２"))</f>
        <v/>
      </c>
      <c r="V3767" s="56" t="str">
        <f t="shared" si="650"/>
        <v/>
      </c>
      <c r="W3767" s="81" t="str">
        <f t="shared" si="651"/>
        <v/>
      </c>
      <c r="X3767" s="53" t="str">
        <f>IF(V3767="","",COUNTIF($V$7:V3767,"該当３"))</f>
        <v/>
      </c>
    </row>
    <row r="3768" spans="1:24">
      <c r="A3768" s="4">
        <v>2036203009</v>
      </c>
      <c r="B3768" s="237">
        <v>20</v>
      </c>
      <c r="C3768" s="238">
        <v>362</v>
      </c>
      <c r="D3768" s="239">
        <v>3</v>
      </c>
      <c r="E3768" s="238">
        <v>9</v>
      </c>
      <c r="F3768" s="7" t="s">
        <v>511</v>
      </c>
      <c r="G3768" s="7" t="s">
        <v>3390</v>
      </c>
      <c r="H3768" s="7" t="s">
        <v>3404</v>
      </c>
      <c r="I3768" s="7" t="s">
        <v>3413</v>
      </c>
      <c r="K3768" s="52" t="str">
        <f t="shared" si="652"/>
        <v/>
      </c>
      <c r="L3768" s="81" t="str">
        <f t="shared" si="642"/>
        <v/>
      </c>
      <c r="M3768" s="53" t="str">
        <f>IF(K3768="","",COUNTIF($K$7:K3768,"ﾘｽﾄ１"))</f>
        <v/>
      </c>
      <c r="N3768" s="53" t="str">
        <f t="shared" si="643"/>
        <v/>
      </c>
      <c r="O3768" s="54" t="str">
        <f t="shared" si="644"/>
        <v/>
      </c>
      <c r="P3768" s="53" t="str">
        <f t="shared" si="645"/>
        <v/>
      </c>
      <c r="Q3768" s="52" t="str">
        <f t="shared" si="646"/>
        <v/>
      </c>
      <c r="R3768" s="55" t="str">
        <f t="shared" si="647"/>
        <v/>
      </c>
      <c r="S3768" s="52" t="str">
        <f t="shared" si="648"/>
        <v/>
      </c>
      <c r="T3768" s="81" t="str">
        <f t="shared" si="649"/>
        <v/>
      </c>
      <c r="U3768" s="53" t="str">
        <f>IF(S3768="","",COUNTIF($S$7:S3768,"該当２"))</f>
        <v/>
      </c>
      <c r="V3768" s="56" t="str">
        <f t="shared" si="650"/>
        <v/>
      </c>
      <c r="W3768" s="81" t="str">
        <f t="shared" si="651"/>
        <v/>
      </c>
      <c r="X3768" s="53" t="str">
        <f>IF(V3768="","",COUNTIF($V$7:V3768,"該当３"))</f>
        <v/>
      </c>
    </row>
    <row r="3769" spans="1:24">
      <c r="A3769" s="4">
        <v>2036203010</v>
      </c>
      <c r="B3769" s="237">
        <v>20</v>
      </c>
      <c r="C3769" s="238">
        <v>362</v>
      </c>
      <c r="D3769" s="239">
        <v>3</v>
      </c>
      <c r="E3769" s="238">
        <v>10</v>
      </c>
      <c r="F3769" s="7" t="s">
        <v>511</v>
      </c>
      <c r="G3769" s="7" t="s">
        <v>3390</v>
      </c>
      <c r="H3769" s="7" t="s">
        <v>3404</v>
      </c>
      <c r="I3769" s="7" t="s">
        <v>3414</v>
      </c>
      <c r="K3769" s="52" t="str">
        <f t="shared" si="652"/>
        <v/>
      </c>
      <c r="L3769" s="81" t="str">
        <f t="shared" si="642"/>
        <v/>
      </c>
      <c r="M3769" s="53" t="str">
        <f>IF(K3769="","",COUNTIF($K$7:K3769,"ﾘｽﾄ１"))</f>
        <v/>
      </c>
      <c r="N3769" s="53" t="str">
        <f t="shared" si="643"/>
        <v/>
      </c>
      <c r="O3769" s="54" t="str">
        <f t="shared" si="644"/>
        <v/>
      </c>
      <c r="P3769" s="53" t="str">
        <f t="shared" si="645"/>
        <v/>
      </c>
      <c r="Q3769" s="52" t="str">
        <f t="shared" si="646"/>
        <v/>
      </c>
      <c r="R3769" s="55" t="str">
        <f t="shared" si="647"/>
        <v/>
      </c>
      <c r="S3769" s="52" t="str">
        <f t="shared" si="648"/>
        <v/>
      </c>
      <c r="T3769" s="81" t="str">
        <f t="shared" si="649"/>
        <v/>
      </c>
      <c r="U3769" s="53" t="str">
        <f>IF(S3769="","",COUNTIF($S$7:S3769,"該当２"))</f>
        <v/>
      </c>
      <c r="V3769" s="56" t="str">
        <f t="shared" si="650"/>
        <v/>
      </c>
      <c r="W3769" s="81" t="str">
        <f t="shared" si="651"/>
        <v/>
      </c>
      <c r="X3769" s="53" t="str">
        <f>IF(V3769="","",COUNTIF($V$7:V3769,"該当３"))</f>
        <v/>
      </c>
    </row>
    <row r="3770" spans="1:24">
      <c r="A3770" s="4">
        <v>2036203011</v>
      </c>
      <c r="B3770" s="237">
        <v>20</v>
      </c>
      <c r="C3770" s="238">
        <v>362</v>
      </c>
      <c r="D3770" s="239">
        <v>3</v>
      </c>
      <c r="E3770" s="238">
        <v>11</v>
      </c>
      <c r="F3770" s="7" t="s">
        <v>511</v>
      </c>
      <c r="G3770" s="7" t="s">
        <v>3390</v>
      </c>
      <c r="H3770" s="7" t="s">
        <v>3404</v>
      </c>
      <c r="I3770" s="7" t="s">
        <v>3415</v>
      </c>
      <c r="K3770" s="52" t="str">
        <f t="shared" si="652"/>
        <v/>
      </c>
      <c r="L3770" s="81" t="str">
        <f t="shared" si="642"/>
        <v/>
      </c>
      <c r="M3770" s="53" t="str">
        <f>IF(K3770="","",COUNTIF($K$7:K3770,"ﾘｽﾄ１"))</f>
        <v/>
      </c>
      <c r="N3770" s="53" t="str">
        <f t="shared" si="643"/>
        <v/>
      </c>
      <c r="O3770" s="54" t="str">
        <f t="shared" si="644"/>
        <v/>
      </c>
      <c r="P3770" s="53" t="str">
        <f t="shared" si="645"/>
        <v/>
      </c>
      <c r="Q3770" s="52" t="str">
        <f t="shared" si="646"/>
        <v/>
      </c>
      <c r="R3770" s="55" t="str">
        <f t="shared" si="647"/>
        <v/>
      </c>
      <c r="S3770" s="52" t="str">
        <f t="shared" si="648"/>
        <v/>
      </c>
      <c r="T3770" s="81" t="str">
        <f t="shared" si="649"/>
        <v/>
      </c>
      <c r="U3770" s="53" t="str">
        <f>IF(S3770="","",COUNTIF($S$7:S3770,"該当２"))</f>
        <v/>
      </c>
      <c r="V3770" s="56" t="str">
        <f t="shared" si="650"/>
        <v/>
      </c>
      <c r="W3770" s="81" t="str">
        <f t="shared" si="651"/>
        <v/>
      </c>
      <c r="X3770" s="53" t="str">
        <f>IF(V3770="","",COUNTIF($V$7:V3770,"該当３"))</f>
        <v/>
      </c>
    </row>
    <row r="3771" spans="1:24">
      <c r="A3771" s="4">
        <v>2036204000</v>
      </c>
      <c r="B3771" s="237">
        <v>20</v>
      </c>
      <c r="C3771" s="238">
        <v>362</v>
      </c>
      <c r="D3771" s="239">
        <v>4</v>
      </c>
      <c r="E3771" s="238">
        <v>0</v>
      </c>
      <c r="F3771" s="7" t="s">
        <v>511</v>
      </c>
      <c r="G3771" s="7" t="s">
        <v>3390</v>
      </c>
      <c r="H3771" s="7" t="s">
        <v>3416</v>
      </c>
      <c r="K3771" s="52" t="str">
        <f t="shared" si="652"/>
        <v/>
      </c>
      <c r="L3771" s="81" t="str">
        <f t="shared" si="642"/>
        <v/>
      </c>
      <c r="M3771" s="53" t="str">
        <f>IF(K3771="","",COUNTIF($K$7:K3771,"ﾘｽﾄ１"))</f>
        <v/>
      </c>
      <c r="N3771" s="53" t="str">
        <f t="shared" si="643"/>
        <v/>
      </c>
      <c r="O3771" s="54" t="str">
        <f t="shared" si="644"/>
        <v/>
      </c>
      <c r="P3771" s="53" t="str">
        <f t="shared" si="645"/>
        <v/>
      </c>
      <c r="Q3771" s="52" t="str">
        <f t="shared" si="646"/>
        <v/>
      </c>
      <c r="R3771" s="55" t="str">
        <f t="shared" si="647"/>
        <v/>
      </c>
      <c r="S3771" s="52" t="str">
        <f t="shared" si="648"/>
        <v/>
      </c>
      <c r="T3771" s="81" t="str">
        <f t="shared" si="649"/>
        <v/>
      </c>
      <c r="U3771" s="53" t="str">
        <f>IF(S3771="","",COUNTIF($S$7:S3771,"該当２"))</f>
        <v/>
      </c>
      <c r="V3771" s="56" t="str">
        <f t="shared" si="650"/>
        <v/>
      </c>
      <c r="W3771" s="81" t="str">
        <f t="shared" si="651"/>
        <v/>
      </c>
      <c r="X3771" s="53" t="str">
        <f>IF(V3771="","",COUNTIF($V$7:V3771,"該当３"))</f>
        <v/>
      </c>
    </row>
    <row r="3772" spans="1:24">
      <c r="A3772" s="4">
        <v>2036204001</v>
      </c>
      <c r="B3772" s="237">
        <v>20</v>
      </c>
      <c r="C3772" s="238">
        <v>362</v>
      </c>
      <c r="D3772" s="239">
        <v>4</v>
      </c>
      <c r="E3772" s="238">
        <v>1</v>
      </c>
      <c r="F3772" s="7" t="s">
        <v>511</v>
      </c>
      <c r="G3772" s="7" t="s">
        <v>3390</v>
      </c>
      <c r="H3772" s="7" t="s">
        <v>3416</v>
      </c>
      <c r="I3772" s="7" t="s">
        <v>3417</v>
      </c>
      <c r="K3772" s="52" t="str">
        <f t="shared" si="652"/>
        <v/>
      </c>
      <c r="L3772" s="81" t="str">
        <f t="shared" si="642"/>
        <v/>
      </c>
      <c r="M3772" s="53" t="str">
        <f>IF(K3772="","",COUNTIF($K$7:K3772,"ﾘｽﾄ１"))</f>
        <v/>
      </c>
      <c r="N3772" s="53" t="str">
        <f t="shared" si="643"/>
        <v/>
      </c>
      <c r="O3772" s="54" t="str">
        <f t="shared" si="644"/>
        <v/>
      </c>
      <c r="P3772" s="53" t="str">
        <f t="shared" si="645"/>
        <v/>
      </c>
      <c r="Q3772" s="52" t="str">
        <f t="shared" si="646"/>
        <v/>
      </c>
      <c r="R3772" s="55" t="str">
        <f t="shared" si="647"/>
        <v/>
      </c>
      <c r="S3772" s="52" t="str">
        <f t="shared" si="648"/>
        <v/>
      </c>
      <c r="T3772" s="81" t="str">
        <f t="shared" si="649"/>
        <v/>
      </c>
      <c r="U3772" s="53" t="str">
        <f>IF(S3772="","",COUNTIF($S$7:S3772,"該当２"))</f>
        <v/>
      </c>
      <c r="V3772" s="56" t="str">
        <f t="shared" si="650"/>
        <v/>
      </c>
      <c r="W3772" s="81" t="str">
        <f t="shared" si="651"/>
        <v/>
      </c>
      <c r="X3772" s="53" t="str">
        <f>IF(V3772="","",COUNTIF($V$7:V3772,"該当３"))</f>
        <v/>
      </c>
    </row>
    <row r="3773" spans="1:24">
      <c r="A3773" s="4">
        <v>2036204002</v>
      </c>
      <c r="B3773" s="237">
        <v>20</v>
      </c>
      <c r="C3773" s="238">
        <v>362</v>
      </c>
      <c r="D3773" s="239">
        <v>4</v>
      </c>
      <c r="E3773" s="238">
        <v>2</v>
      </c>
      <c r="F3773" s="7" t="s">
        <v>511</v>
      </c>
      <c r="G3773" s="7" t="s">
        <v>3390</v>
      </c>
      <c r="H3773" s="7" t="s">
        <v>3416</v>
      </c>
      <c r="I3773" s="7" t="s">
        <v>3418</v>
      </c>
      <c r="K3773" s="52" t="str">
        <f t="shared" si="652"/>
        <v/>
      </c>
      <c r="L3773" s="81" t="str">
        <f t="shared" si="642"/>
        <v/>
      </c>
      <c r="M3773" s="53" t="str">
        <f>IF(K3773="","",COUNTIF($K$7:K3773,"ﾘｽﾄ１"))</f>
        <v/>
      </c>
      <c r="N3773" s="53" t="str">
        <f t="shared" si="643"/>
        <v/>
      </c>
      <c r="O3773" s="54" t="str">
        <f t="shared" si="644"/>
        <v/>
      </c>
      <c r="P3773" s="53" t="str">
        <f t="shared" si="645"/>
        <v/>
      </c>
      <c r="Q3773" s="52" t="str">
        <f t="shared" si="646"/>
        <v/>
      </c>
      <c r="R3773" s="55" t="str">
        <f t="shared" si="647"/>
        <v/>
      </c>
      <c r="S3773" s="52" t="str">
        <f t="shared" si="648"/>
        <v/>
      </c>
      <c r="T3773" s="81" t="str">
        <f t="shared" si="649"/>
        <v/>
      </c>
      <c r="U3773" s="53" t="str">
        <f>IF(S3773="","",COUNTIF($S$7:S3773,"該当２"))</f>
        <v/>
      </c>
      <c r="V3773" s="56" t="str">
        <f t="shared" si="650"/>
        <v/>
      </c>
      <c r="W3773" s="81" t="str">
        <f t="shared" si="651"/>
        <v/>
      </c>
      <c r="X3773" s="53" t="str">
        <f>IF(V3773="","",COUNTIF($V$7:V3773,"該当３"))</f>
        <v/>
      </c>
    </row>
    <row r="3774" spans="1:24">
      <c r="A3774" s="4">
        <v>2036204003</v>
      </c>
      <c r="B3774" s="237">
        <v>20</v>
      </c>
      <c r="C3774" s="238">
        <v>362</v>
      </c>
      <c r="D3774" s="239">
        <v>4</v>
      </c>
      <c r="E3774" s="238">
        <v>3</v>
      </c>
      <c r="F3774" s="7" t="s">
        <v>511</v>
      </c>
      <c r="G3774" s="7" t="s">
        <v>3390</v>
      </c>
      <c r="H3774" s="7" t="s">
        <v>3416</v>
      </c>
      <c r="I3774" s="7" t="s">
        <v>3419</v>
      </c>
      <c r="K3774" s="52" t="str">
        <f t="shared" si="652"/>
        <v/>
      </c>
      <c r="L3774" s="81" t="str">
        <f t="shared" si="642"/>
        <v/>
      </c>
      <c r="M3774" s="53" t="str">
        <f>IF(K3774="","",COUNTIF($K$7:K3774,"ﾘｽﾄ１"))</f>
        <v/>
      </c>
      <c r="N3774" s="53" t="str">
        <f t="shared" si="643"/>
        <v/>
      </c>
      <c r="O3774" s="54" t="str">
        <f t="shared" si="644"/>
        <v/>
      </c>
      <c r="P3774" s="53" t="str">
        <f t="shared" si="645"/>
        <v/>
      </c>
      <c r="Q3774" s="52" t="str">
        <f t="shared" si="646"/>
        <v/>
      </c>
      <c r="R3774" s="55" t="str">
        <f t="shared" si="647"/>
        <v/>
      </c>
      <c r="S3774" s="52" t="str">
        <f t="shared" si="648"/>
        <v/>
      </c>
      <c r="T3774" s="81" t="str">
        <f t="shared" si="649"/>
        <v/>
      </c>
      <c r="U3774" s="53" t="str">
        <f>IF(S3774="","",COUNTIF($S$7:S3774,"該当２"))</f>
        <v/>
      </c>
      <c r="V3774" s="56" t="str">
        <f t="shared" si="650"/>
        <v/>
      </c>
      <c r="W3774" s="81" t="str">
        <f t="shared" si="651"/>
        <v/>
      </c>
      <c r="X3774" s="53" t="str">
        <f>IF(V3774="","",COUNTIF($V$7:V3774,"該当３"))</f>
        <v/>
      </c>
    </row>
    <row r="3775" spans="1:24">
      <c r="A3775" s="4">
        <v>2036204004</v>
      </c>
      <c r="B3775" s="237">
        <v>20</v>
      </c>
      <c r="C3775" s="238">
        <v>362</v>
      </c>
      <c r="D3775" s="239">
        <v>4</v>
      </c>
      <c r="E3775" s="238">
        <v>4</v>
      </c>
      <c r="F3775" s="7" t="s">
        <v>511</v>
      </c>
      <c r="G3775" s="7" t="s">
        <v>3390</v>
      </c>
      <c r="H3775" s="7" t="s">
        <v>3416</v>
      </c>
      <c r="I3775" s="7" t="s">
        <v>3420</v>
      </c>
      <c r="K3775" s="52" t="str">
        <f t="shared" si="652"/>
        <v/>
      </c>
      <c r="L3775" s="81" t="str">
        <f t="shared" si="642"/>
        <v/>
      </c>
      <c r="M3775" s="53" t="str">
        <f>IF(K3775="","",COUNTIF($K$7:K3775,"ﾘｽﾄ１"))</f>
        <v/>
      </c>
      <c r="N3775" s="53" t="str">
        <f t="shared" si="643"/>
        <v/>
      </c>
      <c r="O3775" s="54" t="str">
        <f t="shared" si="644"/>
        <v/>
      </c>
      <c r="P3775" s="53" t="str">
        <f t="shared" si="645"/>
        <v/>
      </c>
      <c r="Q3775" s="52" t="str">
        <f t="shared" si="646"/>
        <v/>
      </c>
      <c r="R3775" s="55" t="str">
        <f t="shared" si="647"/>
        <v/>
      </c>
      <c r="S3775" s="52" t="str">
        <f t="shared" si="648"/>
        <v/>
      </c>
      <c r="T3775" s="81" t="str">
        <f t="shared" si="649"/>
        <v/>
      </c>
      <c r="U3775" s="53" t="str">
        <f>IF(S3775="","",COUNTIF($S$7:S3775,"該当２"))</f>
        <v/>
      </c>
      <c r="V3775" s="56" t="str">
        <f t="shared" si="650"/>
        <v/>
      </c>
      <c r="W3775" s="81" t="str">
        <f t="shared" si="651"/>
        <v/>
      </c>
      <c r="X3775" s="53" t="str">
        <f>IF(V3775="","",COUNTIF($V$7:V3775,"該当３"))</f>
        <v/>
      </c>
    </row>
    <row r="3776" spans="1:24">
      <c r="A3776" s="4">
        <v>2036204005</v>
      </c>
      <c r="B3776" s="237">
        <v>20</v>
      </c>
      <c r="C3776" s="238">
        <v>362</v>
      </c>
      <c r="D3776" s="239">
        <v>4</v>
      </c>
      <c r="E3776" s="238">
        <v>5</v>
      </c>
      <c r="F3776" s="7" t="s">
        <v>511</v>
      </c>
      <c r="G3776" s="7" t="s">
        <v>3390</v>
      </c>
      <c r="H3776" s="7" t="s">
        <v>3416</v>
      </c>
      <c r="I3776" s="7" t="s">
        <v>422</v>
      </c>
      <c r="K3776" s="52" t="str">
        <f t="shared" si="652"/>
        <v/>
      </c>
      <c r="L3776" s="81" t="str">
        <f t="shared" si="642"/>
        <v/>
      </c>
      <c r="M3776" s="53" t="str">
        <f>IF(K3776="","",COUNTIF($K$7:K3776,"ﾘｽﾄ１"))</f>
        <v/>
      </c>
      <c r="N3776" s="53" t="str">
        <f t="shared" si="643"/>
        <v/>
      </c>
      <c r="O3776" s="54" t="str">
        <f t="shared" si="644"/>
        <v/>
      </c>
      <c r="P3776" s="53" t="str">
        <f t="shared" si="645"/>
        <v/>
      </c>
      <c r="Q3776" s="52" t="str">
        <f t="shared" si="646"/>
        <v/>
      </c>
      <c r="R3776" s="55" t="str">
        <f t="shared" si="647"/>
        <v/>
      </c>
      <c r="S3776" s="52" t="str">
        <f t="shared" si="648"/>
        <v/>
      </c>
      <c r="T3776" s="81" t="str">
        <f t="shared" si="649"/>
        <v/>
      </c>
      <c r="U3776" s="53" t="str">
        <f>IF(S3776="","",COUNTIF($S$7:S3776,"該当２"))</f>
        <v/>
      </c>
      <c r="V3776" s="56" t="str">
        <f t="shared" si="650"/>
        <v/>
      </c>
      <c r="W3776" s="81" t="str">
        <f t="shared" si="651"/>
        <v/>
      </c>
      <c r="X3776" s="53" t="str">
        <f>IF(V3776="","",COUNTIF($V$7:V3776,"該当３"))</f>
        <v/>
      </c>
    </row>
    <row r="3777" spans="1:24">
      <c r="A3777" s="4">
        <v>2036204006</v>
      </c>
      <c r="B3777" s="237">
        <v>20</v>
      </c>
      <c r="C3777" s="238">
        <v>362</v>
      </c>
      <c r="D3777" s="239">
        <v>4</v>
      </c>
      <c r="E3777" s="238">
        <v>6</v>
      </c>
      <c r="F3777" s="7" t="s">
        <v>511</v>
      </c>
      <c r="G3777" s="7" t="s">
        <v>3390</v>
      </c>
      <c r="H3777" s="7" t="s">
        <v>3416</v>
      </c>
      <c r="I3777" s="7" t="s">
        <v>3421</v>
      </c>
      <c r="K3777" s="52" t="str">
        <f t="shared" si="652"/>
        <v/>
      </c>
      <c r="L3777" s="81" t="str">
        <f t="shared" si="642"/>
        <v/>
      </c>
      <c r="M3777" s="53" t="str">
        <f>IF(K3777="","",COUNTIF($K$7:K3777,"ﾘｽﾄ１"))</f>
        <v/>
      </c>
      <c r="N3777" s="53" t="str">
        <f t="shared" si="643"/>
        <v/>
      </c>
      <c r="O3777" s="54" t="str">
        <f t="shared" si="644"/>
        <v/>
      </c>
      <c r="P3777" s="53" t="str">
        <f t="shared" si="645"/>
        <v/>
      </c>
      <c r="Q3777" s="52" t="str">
        <f t="shared" si="646"/>
        <v/>
      </c>
      <c r="R3777" s="55" t="str">
        <f t="shared" si="647"/>
        <v/>
      </c>
      <c r="S3777" s="52" t="str">
        <f t="shared" si="648"/>
        <v/>
      </c>
      <c r="T3777" s="81" t="str">
        <f t="shared" si="649"/>
        <v/>
      </c>
      <c r="U3777" s="53" t="str">
        <f>IF(S3777="","",COUNTIF($S$7:S3777,"該当２"))</f>
        <v/>
      </c>
      <c r="V3777" s="56" t="str">
        <f t="shared" si="650"/>
        <v/>
      </c>
      <c r="W3777" s="81" t="str">
        <f t="shared" si="651"/>
        <v/>
      </c>
      <c r="X3777" s="53" t="str">
        <f>IF(V3777="","",COUNTIF($V$7:V3777,"該当３"))</f>
        <v/>
      </c>
    </row>
    <row r="3778" spans="1:24">
      <c r="A3778" s="4">
        <v>2036204007</v>
      </c>
      <c r="B3778" s="237">
        <v>20</v>
      </c>
      <c r="C3778" s="238">
        <v>362</v>
      </c>
      <c r="D3778" s="239">
        <v>4</v>
      </c>
      <c r="E3778" s="238">
        <v>7</v>
      </c>
      <c r="F3778" s="7" t="s">
        <v>511</v>
      </c>
      <c r="G3778" s="7" t="s">
        <v>3390</v>
      </c>
      <c r="H3778" s="7" t="s">
        <v>3416</v>
      </c>
      <c r="I3778" s="7" t="s">
        <v>3422</v>
      </c>
      <c r="K3778" s="52" t="str">
        <f t="shared" si="652"/>
        <v/>
      </c>
      <c r="L3778" s="81" t="str">
        <f t="shared" si="642"/>
        <v/>
      </c>
      <c r="M3778" s="53" t="str">
        <f>IF(K3778="","",COUNTIF($K$7:K3778,"ﾘｽﾄ１"))</f>
        <v/>
      </c>
      <c r="N3778" s="53" t="str">
        <f t="shared" si="643"/>
        <v/>
      </c>
      <c r="O3778" s="54" t="str">
        <f t="shared" si="644"/>
        <v/>
      </c>
      <c r="P3778" s="53" t="str">
        <f t="shared" si="645"/>
        <v/>
      </c>
      <c r="Q3778" s="52" t="str">
        <f t="shared" si="646"/>
        <v/>
      </c>
      <c r="R3778" s="55" t="str">
        <f t="shared" si="647"/>
        <v/>
      </c>
      <c r="S3778" s="52" t="str">
        <f t="shared" si="648"/>
        <v/>
      </c>
      <c r="T3778" s="81" t="str">
        <f t="shared" si="649"/>
        <v/>
      </c>
      <c r="U3778" s="53" t="str">
        <f>IF(S3778="","",COUNTIF($S$7:S3778,"該当２"))</f>
        <v/>
      </c>
      <c r="V3778" s="56" t="str">
        <f t="shared" si="650"/>
        <v/>
      </c>
      <c r="W3778" s="81" t="str">
        <f t="shared" si="651"/>
        <v/>
      </c>
      <c r="X3778" s="53" t="str">
        <f>IF(V3778="","",COUNTIF($V$7:V3778,"該当３"))</f>
        <v/>
      </c>
    </row>
    <row r="3779" spans="1:24">
      <c r="A3779" s="4">
        <v>2036300000</v>
      </c>
      <c r="B3779" s="237">
        <v>20</v>
      </c>
      <c r="C3779" s="238">
        <v>363</v>
      </c>
      <c r="D3779" s="239">
        <v>0</v>
      </c>
      <c r="E3779" s="238">
        <v>0</v>
      </c>
      <c r="F3779" s="7" t="s">
        <v>511</v>
      </c>
      <c r="G3779" s="7" t="s">
        <v>2034</v>
      </c>
      <c r="K3779" s="52" t="str">
        <f t="shared" si="652"/>
        <v>ﾘｽﾄ１</v>
      </c>
      <c r="L3779" s="81" t="str">
        <f t="shared" si="642"/>
        <v>原村</v>
      </c>
      <c r="M3779" s="53">
        <f>IF(K3779="","",COUNTIF($K$7:K3779,"ﾘｽﾄ１"))</f>
        <v>33</v>
      </c>
      <c r="N3779" s="53" t="str">
        <f t="shared" si="643"/>
        <v/>
      </c>
      <c r="O3779" s="54" t="str">
        <f t="shared" si="644"/>
        <v/>
      </c>
      <c r="P3779" s="53" t="str">
        <f t="shared" si="645"/>
        <v/>
      </c>
      <c r="Q3779" s="52" t="str">
        <f t="shared" si="646"/>
        <v/>
      </c>
      <c r="R3779" s="55" t="str">
        <f t="shared" si="647"/>
        <v/>
      </c>
      <c r="S3779" s="52" t="str">
        <f t="shared" si="648"/>
        <v/>
      </c>
      <c r="T3779" s="81" t="str">
        <f t="shared" si="649"/>
        <v/>
      </c>
      <c r="U3779" s="53" t="str">
        <f>IF(S3779="","",COUNTIF($S$7:S3779,"該当２"))</f>
        <v/>
      </c>
      <c r="V3779" s="56" t="str">
        <f t="shared" si="650"/>
        <v/>
      </c>
      <c r="W3779" s="81" t="str">
        <f t="shared" si="651"/>
        <v/>
      </c>
      <c r="X3779" s="53" t="str">
        <f>IF(V3779="","",COUNTIF($V$7:V3779,"該当３"))</f>
        <v/>
      </c>
    </row>
    <row r="3780" spans="1:24">
      <c r="A3780" s="4">
        <v>2036300001</v>
      </c>
      <c r="B3780" s="237">
        <v>20</v>
      </c>
      <c r="C3780" s="238">
        <v>363</v>
      </c>
      <c r="D3780" s="239">
        <v>0</v>
      </c>
      <c r="E3780" s="238">
        <v>1</v>
      </c>
      <c r="F3780" s="7" t="s">
        <v>511</v>
      </c>
      <c r="G3780" s="7" t="s">
        <v>2034</v>
      </c>
      <c r="H3780" s="282" t="s">
        <v>4505</v>
      </c>
      <c r="I3780" s="7" t="s">
        <v>335</v>
      </c>
      <c r="K3780" s="52" t="str">
        <f t="shared" si="652"/>
        <v/>
      </c>
      <c r="L3780" s="81" t="str">
        <f t="shared" ref="L3780:L3843" si="653">IF(K3780="ﾘｽﾄ１",G3780,"")</f>
        <v/>
      </c>
      <c r="M3780" s="53" t="str">
        <f>IF(K3780="","",COUNTIF($K$7:K3780,"ﾘｽﾄ１"))</f>
        <v/>
      </c>
      <c r="N3780" s="53" t="str">
        <f t="shared" ref="N3780:N3843" si="654">IF(AND(D3780=0,E3780&gt;0),"同一区","")</f>
        <v>同一区</v>
      </c>
      <c r="O3780" s="54" t="str">
        <f t="shared" ref="O3780:O3843" si="655">IF(AND(EXACT($K$2,G3780),H3780&gt;0),"該当１","")</f>
        <v/>
      </c>
      <c r="P3780" s="53" t="str">
        <f t="shared" ref="P3780:P3843" si="656">IF(O3780="該当１",G3780,"")</f>
        <v/>
      </c>
      <c r="Q3780" s="52" t="str">
        <f t="shared" ref="Q3780:Q3843" si="657">IF(O3780="該当１","ﾘｽﾄ2","")</f>
        <v/>
      </c>
      <c r="R3780" s="55" t="str">
        <f t="shared" ref="R3780:R3843" si="658">IF(Q3780="ﾘｽﾄ2",H3780,"")</f>
        <v/>
      </c>
      <c r="S3780" s="52" t="str">
        <f t="shared" ref="S3780:S3843" si="659">IF(AND(Q3780="ﾘｽﾄ2",OR(I3780=0,AND(N3780="同一区",E3780=1))),"該当２","")</f>
        <v/>
      </c>
      <c r="T3780" s="81" t="str">
        <f t="shared" ref="T3780:T3843" si="660">IF(S3780="該当２",H3780,"")</f>
        <v/>
      </c>
      <c r="U3780" s="53" t="str">
        <f>IF(S3780="","",COUNTIF($S$7:S3780,"該当２"))</f>
        <v/>
      </c>
      <c r="V3780" s="56" t="str">
        <f t="shared" ref="V3780:V3843" si="661">IF(AND($S$2=H3780,E3780&gt;0,E3780&lt;998),"該当３","")</f>
        <v/>
      </c>
      <c r="W3780" s="81" t="str">
        <f t="shared" ref="W3780:W3843" si="662">IF(V3780="該当３",I3780,"")</f>
        <v/>
      </c>
      <c r="X3780" s="53" t="str">
        <f>IF(V3780="","",COUNTIF($V$7:V3780,"該当３"))</f>
        <v/>
      </c>
    </row>
    <row r="3781" spans="1:24">
      <c r="A3781" s="4">
        <v>2036300002</v>
      </c>
      <c r="B3781" s="237">
        <v>20</v>
      </c>
      <c r="C3781" s="238">
        <v>363</v>
      </c>
      <c r="D3781" s="239">
        <v>0</v>
      </c>
      <c r="E3781" s="238">
        <v>2</v>
      </c>
      <c r="F3781" s="7" t="s">
        <v>511</v>
      </c>
      <c r="G3781" s="7" t="s">
        <v>2034</v>
      </c>
      <c r="H3781" s="282" t="s">
        <v>4505</v>
      </c>
      <c r="I3781" s="7" t="s">
        <v>690</v>
      </c>
      <c r="K3781" s="52" t="str">
        <f t="shared" si="652"/>
        <v/>
      </c>
      <c r="L3781" s="81" t="str">
        <f t="shared" si="653"/>
        <v/>
      </c>
      <c r="M3781" s="53" t="str">
        <f>IF(K3781="","",COUNTIF($K$7:K3781,"ﾘｽﾄ１"))</f>
        <v/>
      </c>
      <c r="N3781" s="53" t="str">
        <f t="shared" si="654"/>
        <v>同一区</v>
      </c>
      <c r="O3781" s="54" t="str">
        <f t="shared" si="655"/>
        <v/>
      </c>
      <c r="P3781" s="53" t="str">
        <f t="shared" si="656"/>
        <v/>
      </c>
      <c r="Q3781" s="52" t="str">
        <f t="shared" si="657"/>
        <v/>
      </c>
      <c r="R3781" s="55" t="str">
        <f t="shared" si="658"/>
        <v/>
      </c>
      <c r="S3781" s="52" t="str">
        <f t="shared" si="659"/>
        <v/>
      </c>
      <c r="T3781" s="81" t="str">
        <f t="shared" si="660"/>
        <v/>
      </c>
      <c r="U3781" s="53" t="str">
        <f>IF(S3781="","",COUNTIF($S$7:S3781,"該当２"))</f>
        <v/>
      </c>
      <c r="V3781" s="56" t="str">
        <f t="shared" si="661"/>
        <v/>
      </c>
      <c r="W3781" s="81" t="str">
        <f t="shared" si="662"/>
        <v/>
      </c>
      <c r="X3781" s="53" t="str">
        <f>IF(V3781="","",COUNTIF($V$7:V3781,"該当３"))</f>
        <v/>
      </c>
    </row>
    <row r="3782" spans="1:24">
      <c r="A3782" s="4">
        <v>2036300003</v>
      </c>
      <c r="B3782" s="237">
        <v>20</v>
      </c>
      <c r="C3782" s="238">
        <v>363</v>
      </c>
      <c r="D3782" s="239">
        <v>0</v>
      </c>
      <c r="E3782" s="238">
        <v>3</v>
      </c>
      <c r="F3782" s="7" t="s">
        <v>511</v>
      </c>
      <c r="G3782" s="7" t="s">
        <v>2034</v>
      </c>
      <c r="H3782" s="282" t="s">
        <v>4505</v>
      </c>
      <c r="I3782" s="7" t="s">
        <v>3423</v>
      </c>
      <c r="K3782" s="52" t="str">
        <f t="shared" si="652"/>
        <v/>
      </c>
      <c r="L3782" s="81" t="str">
        <f t="shared" si="653"/>
        <v/>
      </c>
      <c r="M3782" s="53" t="str">
        <f>IF(K3782="","",COUNTIF($K$7:K3782,"ﾘｽﾄ１"))</f>
        <v/>
      </c>
      <c r="N3782" s="53" t="str">
        <f t="shared" si="654"/>
        <v>同一区</v>
      </c>
      <c r="O3782" s="54" t="str">
        <f t="shared" si="655"/>
        <v/>
      </c>
      <c r="P3782" s="53" t="str">
        <f t="shared" si="656"/>
        <v/>
      </c>
      <c r="Q3782" s="52" t="str">
        <f t="shared" si="657"/>
        <v/>
      </c>
      <c r="R3782" s="55" t="str">
        <f t="shared" si="658"/>
        <v/>
      </c>
      <c r="S3782" s="52" t="str">
        <f t="shared" si="659"/>
        <v/>
      </c>
      <c r="T3782" s="81" t="str">
        <f t="shared" si="660"/>
        <v/>
      </c>
      <c r="U3782" s="53" t="str">
        <f>IF(S3782="","",COUNTIF($S$7:S3782,"該当２"))</f>
        <v/>
      </c>
      <c r="V3782" s="56" t="str">
        <f t="shared" si="661"/>
        <v/>
      </c>
      <c r="W3782" s="81" t="str">
        <f t="shared" si="662"/>
        <v/>
      </c>
      <c r="X3782" s="53" t="str">
        <f>IF(V3782="","",COUNTIF($V$7:V3782,"該当３"))</f>
        <v/>
      </c>
    </row>
    <row r="3783" spans="1:24">
      <c r="A3783" s="4">
        <v>2036300004</v>
      </c>
      <c r="B3783" s="237">
        <v>20</v>
      </c>
      <c r="C3783" s="238">
        <v>363</v>
      </c>
      <c r="D3783" s="239">
        <v>0</v>
      </c>
      <c r="E3783" s="238">
        <v>4</v>
      </c>
      <c r="F3783" s="7" t="s">
        <v>511</v>
      </c>
      <c r="G3783" s="7" t="s">
        <v>2034</v>
      </c>
      <c r="H3783" s="282" t="s">
        <v>4505</v>
      </c>
      <c r="I3783" s="7" t="s">
        <v>3424</v>
      </c>
      <c r="K3783" s="52" t="str">
        <f t="shared" si="652"/>
        <v/>
      </c>
      <c r="L3783" s="81" t="str">
        <f t="shared" si="653"/>
        <v/>
      </c>
      <c r="M3783" s="53" t="str">
        <f>IF(K3783="","",COUNTIF($K$7:K3783,"ﾘｽﾄ１"))</f>
        <v/>
      </c>
      <c r="N3783" s="53" t="str">
        <f t="shared" si="654"/>
        <v>同一区</v>
      </c>
      <c r="O3783" s="54" t="str">
        <f t="shared" si="655"/>
        <v/>
      </c>
      <c r="P3783" s="53" t="str">
        <f t="shared" si="656"/>
        <v/>
      </c>
      <c r="Q3783" s="52" t="str">
        <f t="shared" si="657"/>
        <v/>
      </c>
      <c r="R3783" s="55" t="str">
        <f t="shared" si="658"/>
        <v/>
      </c>
      <c r="S3783" s="52" t="str">
        <f t="shared" si="659"/>
        <v/>
      </c>
      <c r="T3783" s="81" t="str">
        <f t="shared" si="660"/>
        <v/>
      </c>
      <c r="U3783" s="53" t="str">
        <f>IF(S3783="","",COUNTIF($S$7:S3783,"該当２"))</f>
        <v/>
      </c>
      <c r="V3783" s="56" t="str">
        <f t="shared" si="661"/>
        <v/>
      </c>
      <c r="W3783" s="81" t="str">
        <f t="shared" si="662"/>
        <v/>
      </c>
      <c r="X3783" s="53" t="str">
        <f>IF(V3783="","",COUNTIF($V$7:V3783,"該当３"))</f>
        <v/>
      </c>
    </row>
    <row r="3784" spans="1:24">
      <c r="A3784" s="4">
        <v>2036300005</v>
      </c>
      <c r="B3784" s="237">
        <v>20</v>
      </c>
      <c r="C3784" s="238">
        <v>363</v>
      </c>
      <c r="D3784" s="239">
        <v>0</v>
      </c>
      <c r="E3784" s="238">
        <v>5</v>
      </c>
      <c r="F3784" s="7" t="s">
        <v>511</v>
      </c>
      <c r="G3784" s="7" t="s">
        <v>2034</v>
      </c>
      <c r="H3784" s="282" t="s">
        <v>4505</v>
      </c>
      <c r="I3784" s="7" t="s">
        <v>3425</v>
      </c>
      <c r="K3784" s="52" t="str">
        <f t="shared" si="652"/>
        <v/>
      </c>
      <c r="L3784" s="81" t="str">
        <f t="shared" si="653"/>
        <v/>
      </c>
      <c r="M3784" s="53" t="str">
        <f>IF(K3784="","",COUNTIF($K$7:K3784,"ﾘｽﾄ１"))</f>
        <v/>
      </c>
      <c r="N3784" s="53" t="str">
        <f t="shared" si="654"/>
        <v>同一区</v>
      </c>
      <c r="O3784" s="54" t="str">
        <f t="shared" si="655"/>
        <v/>
      </c>
      <c r="P3784" s="53" t="str">
        <f t="shared" si="656"/>
        <v/>
      </c>
      <c r="Q3784" s="52" t="str">
        <f t="shared" si="657"/>
        <v/>
      </c>
      <c r="R3784" s="55" t="str">
        <f t="shared" si="658"/>
        <v/>
      </c>
      <c r="S3784" s="52" t="str">
        <f t="shared" si="659"/>
        <v/>
      </c>
      <c r="T3784" s="81" t="str">
        <f t="shared" si="660"/>
        <v/>
      </c>
      <c r="U3784" s="53" t="str">
        <f>IF(S3784="","",COUNTIF($S$7:S3784,"該当２"))</f>
        <v/>
      </c>
      <c r="V3784" s="56" t="str">
        <f t="shared" si="661"/>
        <v/>
      </c>
      <c r="W3784" s="81" t="str">
        <f t="shared" si="662"/>
        <v/>
      </c>
      <c r="X3784" s="53" t="str">
        <f>IF(V3784="","",COUNTIF($V$7:V3784,"該当３"))</f>
        <v/>
      </c>
    </row>
    <row r="3785" spans="1:24">
      <c r="A3785" s="4">
        <v>2036300006</v>
      </c>
      <c r="B3785" s="237">
        <v>20</v>
      </c>
      <c r="C3785" s="238">
        <v>363</v>
      </c>
      <c r="D3785" s="239">
        <v>0</v>
      </c>
      <c r="E3785" s="238">
        <v>6</v>
      </c>
      <c r="F3785" s="7" t="s">
        <v>511</v>
      </c>
      <c r="G3785" s="7" t="s">
        <v>2034</v>
      </c>
      <c r="H3785" s="282" t="s">
        <v>4505</v>
      </c>
      <c r="I3785" s="7" t="s">
        <v>442</v>
      </c>
      <c r="K3785" s="52" t="str">
        <f t="shared" si="652"/>
        <v/>
      </c>
      <c r="L3785" s="81" t="str">
        <f t="shared" si="653"/>
        <v/>
      </c>
      <c r="M3785" s="53" t="str">
        <f>IF(K3785="","",COUNTIF($K$7:K3785,"ﾘｽﾄ１"))</f>
        <v/>
      </c>
      <c r="N3785" s="53" t="str">
        <f t="shared" si="654"/>
        <v>同一区</v>
      </c>
      <c r="O3785" s="54" t="str">
        <f t="shared" si="655"/>
        <v/>
      </c>
      <c r="P3785" s="53" t="str">
        <f t="shared" si="656"/>
        <v/>
      </c>
      <c r="Q3785" s="52" t="str">
        <f t="shared" si="657"/>
        <v/>
      </c>
      <c r="R3785" s="55" t="str">
        <f t="shared" si="658"/>
        <v/>
      </c>
      <c r="S3785" s="52" t="str">
        <f t="shared" si="659"/>
        <v/>
      </c>
      <c r="T3785" s="81" t="str">
        <f t="shared" si="660"/>
        <v/>
      </c>
      <c r="U3785" s="53" t="str">
        <f>IF(S3785="","",COUNTIF($S$7:S3785,"該当２"))</f>
        <v/>
      </c>
      <c r="V3785" s="56" t="str">
        <f t="shared" si="661"/>
        <v/>
      </c>
      <c r="W3785" s="81" t="str">
        <f t="shared" si="662"/>
        <v/>
      </c>
      <c r="X3785" s="53" t="str">
        <f>IF(V3785="","",COUNTIF($V$7:V3785,"該当３"))</f>
        <v/>
      </c>
    </row>
    <row r="3786" spans="1:24">
      <c r="A3786" s="4">
        <v>2036300007</v>
      </c>
      <c r="B3786" s="237">
        <v>20</v>
      </c>
      <c r="C3786" s="238">
        <v>363</v>
      </c>
      <c r="D3786" s="239">
        <v>0</v>
      </c>
      <c r="E3786" s="238">
        <v>7</v>
      </c>
      <c r="F3786" s="7" t="s">
        <v>511</v>
      </c>
      <c r="G3786" s="7" t="s">
        <v>2034</v>
      </c>
      <c r="H3786" s="282" t="s">
        <v>4505</v>
      </c>
      <c r="I3786" s="7" t="s">
        <v>3426</v>
      </c>
      <c r="K3786" s="52" t="str">
        <f t="shared" si="652"/>
        <v/>
      </c>
      <c r="L3786" s="81" t="str">
        <f t="shared" si="653"/>
        <v/>
      </c>
      <c r="M3786" s="53" t="str">
        <f>IF(K3786="","",COUNTIF($K$7:K3786,"ﾘｽﾄ１"))</f>
        <v/>
      </c>
      <c r="N3786" s="53" t="str">
        <f t="shared" si="654"/>
        <v>同一区</v>
      </c>
      <c r="O3786" s="54" t="str">
        <f t="shared" si="655"/>
        <v/>
      </c>
      <c r="P3786" s="53" t="str">
        <f t="shared" si="656"/>
        <v/>
      </c>
      <c r="Q3786" s="52" t="str">
        <f t="shared" si="657"/>
        <v/>
      </c>
      <c r="R3786" s="55" t="str">
        <f t="shared" si="658"/>
        <v/>
      </c>
      <c r="S3786" s="52" t="str">
        <f t="shared" si="659"/>
        <v/>
      </c>
      <c r="T3786" s="81" t="str">
        <f t="shared" si="660"/>
        <v/>
      </c>
      <c r="U3786" s="53" t="str">
        <f>IF(S3786="","",COUNTIF($S$7:S3786,"該当２"))</f>
        <v/>
      </c>
      <c r="V3786" s="56" t="str">
        <f t="shared" si="661"/>
        <v/>
      </c>
      <c r="W3786" s="81" t="str">
        <f t="shared" si="662"/>
        <v/>
      </c>
      <c r="X3786" s="53" t="str">
        <f>IF(V3786="","",COUNTIF($V$7:V3786,"該当３"))</f>
        <v/>
      </c>
    </row>
    <row r="3787" spans="1:24">
      <c r="A3787" s="4">
        <v>2036300008</v>
      </c>
      <c r="B3787" s="237">
        <v>20</v>
      </c>
      <c r="C3787" s="238">
        <v>363</v>
      </c>
      <c r="D3787" s="239">
        <v>0</v>
      </c>
      <c r="E3787" s="238">
        <v>8</v>
      </c>
      <c r="F3787" s="7" t="s">
        <v>511</v>
      </c>
      <c r="G3787" s="7" t="s">
        <v>2034</v>
      </c>
      <c r="H3787" s="282" t="s">
        <v>4505</v>
      </c>
      <c r="I3787" s="7" t="s">
        <v>450</v>
      </c>
      <c r="K3787" s="52" t="str">
        <f t="shared" ref="K3787:K3850" si="663">IF(AND($C3787&gt;0,$H3787=""),"ﾘｽﾄ１","")</f>
        <v/>
      </c>
      <c r="L3787" s="81" t="str">
        <f t="shared" si="653"/>
        <v/>
      </c>
      <c r="M3787" s="53" t="str">
        <f>IF(K3787="","",COUNTIF($K$7:K3787,"ﾘｽﾄ１"))</f>
        <v/>
      </c>
      <c r="N3787" s="53" t="str">
        <f t="shared" si="654"/>
        <v>同一区</v>
      </c>
      <c r="O3787" s="54" t="str">
        <f t="shared" si="655"/>
        <v/>
      </c>
      <c r="P3787" s="53" t="str">
        <f t="shared" si="656"/>
        <v/>
      </c>
      <c r="Q3787" s="52" t="str">
        <f t="shared" si="657"/>
        <v/>
      </c>
      <c r="R3787" s="55" t="str">
        <f t="shared" si="658"/>
        <v/>
      </c>
      <c r="S3787" s="52" t="str">
        <f t="shared" si="659"/>
        <v/>
      </c>
      <c r="T3787" s="81" t="str">
        <f t="shared" si="660"/>
        <v/>
      </c>
      <c r="U3787" s="53" t="str">
        <f>IF(S3787="","",COUNTIF($S$7:S3787,"該当２"))</f>
        <v/>
      </c>
      <c r="V3787" s="56" t="str">
        <f t="shared" si="661"/>
        <v/>
      </c>
      <c r="W3787" s="81" t="str">
        <f t="shared" si="662"/>
        <v/>
      </c>
      <c r="X3787" s="53" t="str">
        <f>IF(V3787="","",COUNTIF($V$7:V3787,"該当３"))</f>
        <v/>
      </c>
    </row>
    <row r="3788" spans="1:24">
      <c r="A3788" s="4">
        <v>2036300009</v>
      </c>
      <c r="B3788" s="237">
        <v>20</v>
      </c>
      <c r="C3788" s="238">
        <v>363</v>
      </c>
      <c r="D3788" s="239">
        <v>0</v>
      </c>
      <c r="E3788" s="238">
        <v>9</v>
      </c>
      <c r="F3788" s="7" t="s">
        <v>511</v>
      </c>
      <c r="G3788" s="7" t="s">
        <v>2034</v>
      </c>
      <c r="H3788" s="282" t="s">
        <v>4505</v>
      </c>
      <c r="I3788" s="7" t="s">
        <v>495</v>
      </c>
      <c r="K3788" s="52" t="str">
        <f t="shared" si="663"/>
        <v/>
      </c>
      <c r="L3788" s="81" t="str">
        <f t="shared" si="653"/>
        <v/>
      </c>
      <c r="M3788" s="53" t="str">
        <f>IF(K3788="","",COUNTIF($K$7:K3788,"ﾘｽﾄ１"))</f>
        <v/>
      </c>
      <c r="N3788" s="53" t="str">
        <f t="shared" si="654"/>
        <v>同一区</v>
      </c>
      <c r="O3788" s="54" t="str">
        <f t="shared" si="655"/>
        <v/>
      </c>
      <c r="P3788" s="53" t="str">
        <f t="shared" si="656"/>
        <v/>
      </c>
      <c r="Q3788" s="52" t="str">
        <f t="shared" si="657"/>
        <v/>
      </c>
      <c r="R3788" s="55" t="str">
        <f t="shared" si="658"/>
        <v/>
      </c>
      <c r="S3788" s="52" t="str">
        <f t="shared" si="659"/>
        <v/>
      </c>
      <c r="T3788" s="81" t="str">
        <f t="shared" si="660"/>
        <v/>
      </c>
      <c r="U3788" s="53" t="str">
        <f>IF(S3788="","",COUNTIF($S$7:S3788,"該当２"))</f>
        <v/>
      </c>
      <c r="V3788" s="56" t="str">
        <f t="shared" si="661"/>
        <v/>
      </c>
      <c r="W3788" s="81" t="str">
        <f t="shared" si="662"/>
        <v/>
      </c>
      <c r="X3788" s="53" t="str">
        <f>IF(V3788="","",COUNTIF($V$7:V3788,"該当３"))</f>
        <v/>
      </c>
    </row>
    <row r="3789" spans="1:24">
      <c r="A3789" s="4">
        <v>2036300010</v>
      </c>
      <c r="B3789" s="237">
        <v>20</v>
      </c>
      <c r="C3789" s="238">
        <v>363</v>
      </c>
      <c r="D3789" s="239">
        <v>0</v>
      </c>
      <c r="E3789" s="238">
        <v>10</v>
      </c>
      <c r="F3789" s="7" t="s">
        <v>511</v>
      </c>
      <c r="G3789" s="7" t="s">
        <v>2034</v>
      </c>
      <c r="H3789" s="282" t="s">
        <v>4505</v>
      </c>
      <c r="I3789" s="7" t="s">
        <v>3427</v>
      </c>
      <c r="K3789" s="52" t="str">
        <f t="shared" si="663"/>
        <v/>
      </c>
      <c r="L3789" s="81" t="str">
        <f t="shared" si="653"/>
        <v/>
      </c>
      <c r="M3789" s="53" t="str">
        <f>IF(K3789="","",COUNTIF($K$7:K3789,"ﾘｽﾄ１"))</f>
        <v/>
      </c>
      <c r="N3789" s="53" t="str">
        <f t="shared" si="654"/>
        <v>同一区</v>
      </c>
      <c r="O3789" s="54" t="str">
        <f t="shared" si="655"/>
        <v/>
      </c>
      <c r="P3789" s="53" t="str">
        <f t="shared" si="656"/>
        <v/>
      </c>
      <c r="Q3789" s="52" t="str">
        <f t="shared" si="657"/>
        <v/>
      </c>
      <c r="R3789" s="55" t="str">
        <f t="shared" si="658"/>
        <v/>
      </c>
      <c r="S3789" s="52" t="str">
        <f t="shared" si="659"/>
        <v/>
      </c>
      <c r="T3789" s="81" t="str">
        <f t="shared" si="660"/>
        <v/>
      </c>
      <c r="U3789" s="53" t="str">
        <f>IF(S3789="","",COUNTIF($S$7:S3789,"該当２"))</f>
        <v/>
      </c>
      <c r="V3789" s="56" t="str">
        <f t="shared" si="661"/>
        <v/>
      </c>
      <c r="W3789" s="81" t="str">
        <f t="shared" si="662"/>
        <v/>
      </c>
      <c r="X3789" s="53" t="str">
        <f>IF(V3789="","",COUNTIF($V$7:V3789,"該当３"))</f>
        <v/>
      </c>
    </row>
    <row r="3790" spans="1:24">
      <c r="A3790" s="4">
        <v>2036300011</v>
      </c>
      <c r="B3790" s="237">
        <v>20</v>
      </c>
      <c r="C3790" s="238">
        <v>363</v>
      </c>
      <c r="D3790" s="239">
        <v>0</v>
      </c>
      <c r="E3790" s="238">
        <v>11</v>
      </c>
      <c r="F3790" s="7" t="s">
        <v>511</v>
      </c>
      <c r="G3790" s="7" t="s">
        <v>2034</v>
      </c>
      <c r="H3790" s="282" t="s">
        <v>4505</v>
      </c>
      <c r="I3790" s="7" t="s">
        <v>3428</v>
      </c>
      <c r="K3790" s="52" t="str">
        <f t="shared" si="663"/>
        <v/>
      </c>
      <c r="L3790" s="81" t="str">
        <f t="shared" si="653"/>
        <v/>
      </c>
      <c r="M3790" s="53" t="str">
        <f>IF(K3790="","",COUNTIF($K$7:K3790,"ﾘｽﾄ１"))</f>
        <v/>
      </c>
      <c r="N3790" s="53" t="str">
        <f t="shared" si="654"/>
        <v>同一区</v>
      </c>
      <c r="O3790" s="54" t="str">
        <f t="shared" si="655"/>
        <v/>
      </c>
      <c r="P3790" s="53" t="str">
        <f t="shared" si="656"/>
        <v/>
      </c>
      <c r="Q3790" s="52" t="str">
        <f t="shared" si="657"/>
        <v/>
      </c>
      <c r="R3790" s="55" t="str">
        <f t="shared" si="658"/>
        <v/>
      </c>
      <c r="S3790" s="52" t="str">
        <f t="shared" si="659"/>
        <v/>
      </c>
      <c r="T3790" s="81" t="str">
        <f t="shared" si="660"/>
        <v/>
      </c>
      <c r="U3790" s="53" t="str">
        <f>IF(S3790="","",COUNTIF($S$7:S3790,"該当２"))</f>
        <v/>
      </c>
      <c r="V3790" s="56" t="str">
        <f t="shared" si="661"/>
        <v/>
      </c>
      <c r="W3790" s="81" t="str">
        <f t="shared" si="662"/>
        <v/>
      </c>
      <c r="X3790" s="53" t="str">
        <f>IF(V3790="","",COUNTIF($V$7:V3790,"該当３"))</f>
        <v/>
      </c>
    </row>
    <row r="3791" spans="1:24">
      <c r="A3791" s="4">
        <v>2038200000</v>
      </c>
      <c r="B3791" s="237">
        <v>20</v>
      </c>
      <c r="C3791" s="238">
        <v>382</v>
      </c>
      <c r="D3791" s="239">
        <v>0</v>
      </c>
      <c r="E3791" s="238">
        <v>0</v>
      </c>
      <c r="F3791" s="7" t="s">
        <v>511</v>
      </c>
      <c r="G3791" s="7" t="s">
        <v>3429</v>
      </c>
      <c r="K3791" s="52" t="str">
        <f t="shared" si="663"/>
        <v>ﾘｽﾄ１</v>
      </c>
      <c r="L3791" s="81" t="str">
        <f t="shared" si="653"/>
        <v>辰野町</v>
      </c>
      <c r="M3791" s="53">
        <f>IF(K3791="","",COUNTIF($K$7:K3791,"ﾘｽﾄ１"))</f>
        <v>34</v>
      </c>
      <c r="N3791" s="53" t="str">
        <f t="shared" si="654"/>
        <v/>
      </c>
      <c r="O3791" s="54" t="str">
        <f t="shared" si="655"/>
        <v/>
      </c>
      <c r="P3791" s="53" t="str">
        <f t="shared" si="656"/>
        <v/>
      </c>
      <c r="Q3791" s="52" t="str">
        <f t="shared" si="657"/>
        <v/>
      </c>
      <c r="R3791" s="55" t="str">
        <f t="shared" si="658"/>
        <v/>
      </c>
      <c r="S3791" s="52" t="str">
        <f t="shared" si="659"/>
        <v/>
      </c>
      <c r="T3791" s="81" t="str">
        <f t="shared" si="660"/>
        <v/>
      </c>
      <c r="U3791" s="53" t="str">
        <f>IF(S3791="","",COUNTIF($S$7:S3791,"該当２"))</f>
        <v/>
      </c>
      <c r="V3791" s="56" t="str">
        <f t="shared" si="661"/>
        <v/>
      </c>
      <c r="W3791" s="81" t="str">
        <f t="shared" si="662"/>
        <v/>
      </c>
      <c r="X3791" s="53" t="str">
        <f>IF(V3791="","",COUNTIF($V$7:V3791,"該当３"))</f>
        <v/>
      </c>
    </row>
    <row r="3792" spans="1:24">
      <c r="A3792" s="4">
        <v>2038201000</v>
      </c>
      <c r="B3792" s="237">
        <v>20</v>
      </c>
      <c r="C3792" s="238">
        <v>382</v>
      </c>
      <c r="D3792" s="239">
        <v>1</v>
      </c>
      <c r="E3792" s="238">
        <v>0</v>
      </c>
      <c r="F3792" s="7" t="s">
        <v>511</v>
      </c>
      <c r="G3792" s="7" t="s">
        <v>3429</v>
      </c>
      <c r="H3792" s="282" t="s">
        <v>4504</v>
      </c>
      <c r="K3792" s="52" t="str">
        <f t="shared" si="663"/>
        <v/>
      </c>
      <c r="L3792" s="81" t="str">
        <f t="shared" si="653"/>
        <v/>
      </c>
      <c r="M3792" s="53" t="str">
        <f>IF(K3792="","",COUNTIF($K$7:K3792,"ﾘｽﾄ１"))</f>
        <v/>
      </c>
      <c r="N3792" s="53" t="str">
        <f t="shared" si="654"/>
        <v/>
      </c>
      <c r="O3792" s="54" t="str">
        <f t="shared" si="655"/>
        <v/>
      </c>
      <c r="P3792" s="53" t="str">
        <f t="shared" si="656"/>
        <v/>
      </c>
      <c r="Q3792" s="52" t="str">
        <f t="shared" si="657"/>
        <v/>
      </c>
      <c r="R3792" s="55" t="str">
        <f t="shared" si="658"/>
        <v/>
      </c>
      <c r="S3792" s="52" t="str">
        <f t="shared" si="659"/>
        <v/>
      </c>
      <c r="T3792" s="81" t="str">
        <f t="shared" si="660"/>
        <v/>
      </c>
      <c r="U3792" s="53" t="str">
        <f>IF(S3792="","",COUNTIF($S$7:S3792,"該当２"))</f>
        <v/>
      </c>
      <c r="V3792" s="56" t="str">
        <f t="shared" si="661"/>
        <v/>
      </c>
      <c r="W3792" s="81" t="str">
        <f t="shared" si="662"/>
        <v/>
      </c>
      <c r="X3792" s="53" t="str">
        <f>IF(V3792="","",COUNTIF($V$7:V3792,"該当３"))</f>
        <v/>
      </c>
    </row>
    <row r="3793" spans="1:24">
      <c r="A3793" s="4">
        <v>2038201001</v>
      </c>
      <c r="B3793" s="237">
        <v>20</v>
      </c>
      <c r="C3793" s="238">
        <v>382</v>
      </c>
      <c r="D3793" s="239">
        <v>1</v>
      </c>
      <c r="E3793" s="238">
        <v>1</v>
      </c>
      <c r="F3793" s="7" t="s">
        <v>511</v>
      </c>
      <c r="G3793" s="7" t="s">
        <v>3429</v>
      </c>
      <c r="H3793" s="282" t="s">
        <v>4504</v>
      </c>
      <c r="I3793" s="7" t="s">
        <v>3430</v>
      </c>
      <c r="K3793" s="52" t="str">
        <f t="shared" si="663"/>
        <v/>
      </c>
      <c r="L3793" s="81" t="str">
        <f t="shared" si="653"/>
        <v/>
      </c>
      <c r="M3793" s="53" t="str">
        <f>IF(K3793="","",COUNTIF($K$7:K3793,"ﾘｽﾄ１"))</f>
        <v/>
      </c>
      <c r="N3793" s="53" t="str">
        <f t="shared" si="654"/>
        <v/>
      </c>
      <c r="O3793" s="54" t="str">
        <f t="shared" si="655"/>
        <v/>
      </c>
      <c r="P3793" s="53" t="str">
        <f t="shared" si="656"/>
        <v/>
      </c>
      <c r="Q3793" s="52" t="str">
        <f t="shared" si="657"/>
        <v/>
      </c>
      <c r="R3793" s="55" t="str">
        <f t="shared" si="658"/>
        <v/>
      </c>
      <c r="S3793" s="52" t="str">
        <f t="shared" si="659"/>
        <v/>
      </c>
      <c r="T3793" s="81" t="str">
        <f t="shared" si="660"/>
        <v/>
      </c>
      <c r="U3793" s="53" t="str">
        <f>IF(S3793="","",COUNTIF($S$7:S3793,"該当２"))</f>
        <v/>
      </c>
      <c r="V3793" s="56" t="str">
        <f t="shared" si="661"/>
        <v/>
      </c>
      <c r="W3793" s="81" t="str">
        <f t="shared" si="662"/>
        <v/>
      </c>
      <c r="X3793" s="53" t="str">
        <f>IF(V3793="","",COUNTIF($V$7:V3793,"該当３"))</f>
        <v/>
      </c>
    </row>
    <row r="3794" spans="1:24">
      <c r="A3794" s="4">
        <v>2038201002</v>
      </c>
      <c r="B3794" s="237">
        <v>20</v>
      </c>
      <c r="C3794" s="238">
        <v>382</v>
      </c>
      <c r="D3794" s="239">
        <v>1</v>
      </c>
      <c r="E3794" s="238">
        <v>2</v>
      </c>
      <c r="F3794" s="7" t="s">
        <v>511</v>
      </c>
      <c r="G3794" s="7" t="s">
        <v>3429</v>
      </c>
      <c r="H3794" s="282" t="s">
        <v>4504</v>
      </c>
      <c r="I3794" s="7" t="s">
        <v>3431</v>
      </c>
      <c r="K3794" s="52" t="str">
        <f t="shared" si="663"/>
        <v/>
      </c>
      <c r="L3794" s="81" t="str">
        <f t="shared" si="653"/>
        <v/>
      </c>
      <c r="M3794" s="53" t="str">
        <f>IF(K3794="","",COUNTIF($K$7:K3794,"ﾘｽﾄ１"))</f>
        <v/>
      </c>
      <c r="N3794" s="53" t="str">
        <f t="shared" si="654"/>
        <v/>
      </c>
      <c r="O3794" s="54" t="str">
        <f t="shared" si="655"/>
        <v/>
      </c>
      <c r="P3794" s="53" t="str">
        <f t="shared" si="656"/>
        <v/>
      </c>
      <c r="Q3794" s="52" t="str">
        <f t="shared" si="657"/>
        <v/>
      </c>
      <c r="R3794" s="55" t="str">
        <f t="shared" si="658"/>
        <v/>
      </c>
      <c r="S3794" s="52" t="str">
        <f t="shared" si="659"/>
        <v/>
      </c>
      <c r="T3794" s="81" t="str">
        <f t="shared" si="660"/>
        <v/>
      </c>
      <c r="U3794" s="53" t="str">
        <f>IF(S3794="","",COUNTIF($S$7:S3794,"該当２"))</f>
        <v/>
      </c>
      <c r="V3794" s="56" t="str">
        <f t="shared" si="661"/>
        <v/>
      </c>
      <c r="W3794" s="81" t="str">
        <f t="shared" si="662"/>
        <v/>
      </c>
      <c r="X3794" s="53" t="str">
        <f>IF(V3794="","",COUNTIF($V$7:V3794,"該当３"))</f>
        <v/>
      </c>
    </row>
    <row r="3795" spans="1:24">
      <c r="A3795" s="4">
        <v>2038201003</v>
      </c>
      <c r="B3795" s="237">
        <v>20</v>
      </c>
      <c r="C3795" s="238">
        <v>382</v>
      </c>
      <c r="D3795" s="239">
        <v>1</v>
      </c>
      <c r="E3795" s="238">
        <v>3</v>
      </c>
      <c r="F3795" s="7" t="s">
        <v>511</v>
      </c>
      <c r="G3795" s="7" t="s">
        <v>3429</v>
      </c>
      <c r="H3795" s="282" t="s">
        <v>4504</v>
      </c>
      <c r="I3795" s="7" t="s">
        <v>1280</v>
      </c>
      <c r="K3795" s="52" t="str">
        <f t="shared" si="663"/>
        <v/>
      </c>
      <c r="L3795" s="81" t="str">
        <f t="shared" si="653"/>
        <v/>
      </c>
      <c r="M3795" s="53" t="str">
        <f>IF(K3795="","",COUNTIF($K$7:K3795,"ﾘｽﾄ１"))</f>
        <v/>
      </c>
      <c r="N3795" s="53" t="str">
        <f t="shared" si="654"/>
        <v/>
      </c>
      <c r="O3795" s="54" t="str">
        <f t="shared" si="655"/>
        <v/>
      </c>
      <c r="P3795" s="53" t="str">
        <f t="shared" si="656"/>
        <v/>
      </c>
      <c r="Q3795" s="52" t="str">
        <f t="shared" si="657"/>
        <v/>
      </c>
      <c r="R3795" s="55" t="str">
        <f t="shared" si="658"/>
        <v/>
      </c>
      <c r="S3795" s="52" t="str">
        <f t="shared" si="659"/>
        <v/>
      </c>
      <c r="T3795" s="81" t="str">
        <f t="shared" si="660"/>
        <v/>
      </c>
      <c r="U3795" s="53" t="str">
        <f>IF(S3795="","",COUNTIF($S$7:S3795,"該当２"))</f>
        <v/>
      </c>
      <c r="V3795" s="56" t="str">
        <f t="shared" si="661"/>
        <v/>
      </c>
      <c r="W3795" s="81" t="str">
        <f t="shared" si="662"/>
        <v/>
      </c>
      <c r="X3795" s="53" t="str">
        <f>IF(V3795="","",COUNTIF($V$7:V3795,"該当３"))</f>
        <v/>
      </c>
    </row>
    <row r="3796" spans="1:24">
      <c r="A3796" s="4">
        <v>2038201004</v>
      </c>
      <c r="B3796" s="237">
        <v>20</v>
      </c>
      <c r="C3796" s="238">
        <v>382</v>
      </c>
      <c r="D3796" s="239">
        <v>1</v>
      </c>
      <c r="E3796" s="238">
        <v>4</v>
      </c>
      <c r="F3796" s="7" t="s">
        <v>511</v>
      </c>
      <c r="G3796" s="7" t="s">
        <v>3429</v>
      </c>
      <c r="H3796" s="282" t="s">
        <v>4504</v>
      </c>
      <c r="I3796" s="7" t="s">
        <v>3432</v>
      </c>
      <c r="K3796" s="52" t="str">
        <f t="shared" si="663"/>
        <v/>
      </c>
      <c r="L3796" s="81" t="str">
        <f t="shared" si="653"/>
        <v/>
      </c>
      <c r="M3796" s="53" t="str">
        <f>IF(K3796="","",COUNTIF($K$7:K3796,"ﾘｽﾄ１"))</f>
        <v/>
      </c>
      <c r="N3796" s="53" t="str">
        <f t="shared" si="654"/>
        <v/>
      </c>
      <c r="O3796" s="54" t="str">
        <f t="shared" si="655"/>
        <v/>
      </c>
      <c r="P3796" s="53" t="str">
        <f t="shared" si="656"/>
        <v/>
      </c>
      <c r="Q3796" s="52" t="str">
        <f t="shared" si="657"/>
        <v/>
      </c>
      <c r="R3796" s="55" t="str">
        <f t="shared" si="658"/>
        <v/>
      </c>
      <c r="S3796" s="52" t="str">
        <f t="shared" si="659"/>
        <v/>
      </c>
      <c r="T3796" s="81" t="str">
        <f t="shared" si="660"/>
        <v/>
      </c>
      <c r="U3796" s="53" t="str">
        <f>IF(S3796="","",COUNTIF($S$7:S3796,"該当２"))</f>
        <v/>
      </c>
      <c r="V3796" s="56" t="str">
        <f t="shared" si="661"/>
        <v/>
      </c>
      <c r="W3796" s="81" t="str">
        <f t="shared" si="662"/>
        <v/>
      </c>
      <c r="X3796" s="53" t="str">
        <f>IF(V3796="","",COUNTIF($V$7:V3796,"該当３"))</f>
        <v/>
      </c>
    </row>
    <row r="3797" spans="1:24">
      <c r="A3797" s="4">
        <v>2038201005</v>
      </c>
      <c r="B3797" s="237">
        <v>20</v>
      </c>
      <c r="C3797" s="238">
        <v>382</v>
      </c>
      <c r="D3797" s="239">
        <v>1</v>
      </c>
      <c r="E3797" s="238">
        <v>5</v>
      </c>
      <c r="F3797" s="7" t="s">
        <v>511</v>
      </c>
      <c r="G3797" s="7" t="s">
        <v>3429</v>
      </c>
      <c r="H3797" s="282" t="s">
        <v>4504</v>
      </c>
      <c r="I3797" s="7" t="s">
        <v>3433</v>
      </c>
      <c r="K3797" s="52" t="str">
        <f t="shared" si="663"/>
        <v/>
      </c>
      <c r="L3797" s="81" t="str">
        <f t="shared" si="653"/>
        <v/>
      </c>
      <c r="M3797" s="53" t="str">
        <f>IF(K3797="","",COUNTIF($K$7:K3797,"ﾘｽﾄ１"))</f>
        <v/>
      </c>
      <c r="N3797" s="53" t="str">
        <f t="shared" si="654"/>
        <v/>
      </c>
      <c r="O3797" s="54" t="str">
        <f t="shared" si="655"/>
        <v/>
      </c>
      <c r="P3797" s="53" t="str">
        <f t="shared" si="656"/>
        <v/>
      </c>
      <c r="Q3797" s="52" t="str">
        <f t="shared" si="657"/>
        <v/>
      </c>
      <c r="R3797" s="55" t="str">
        <f t="shared" si="658"/>
        <v/>
      </c>
      <c r="S3797" s="52" t="str">
        <f t="shared" si="659"/>
        <v/>
      </c>
      <c r="T3797" s="81" t="str">
        <f t="shared" si="660"/>
        <v/>
      </c>
      <c r="U3797" s="53" t="str">
        <f>IF(S3797="","",COUNTIF($S$7:S3797,"該当２"))</f>
        <v/>
      </c>
      <c r="V3797" s="56" t="str">
        <f t="shared" si="661"/>
        <v/>
      </c>
      <c r="W3797" s="81" t="str">
        <f t="shared" si="662"/>
        <v/>
      </c>
      <c r="X3797" s="53" t="str">
        <f>IF(V3797="","",COUNTIF($V$7:V3797,"該当３"))</f>
        <v/>
      </c>
    </row>
    <row r="3798" spans="1:24">
      <c r="A3798" s="4">
        <v>2038201006</v>
      </c>
      <c r="B3798" s="237">
        <v>20</v>
      </c>
      <c r="C3798" s="238">
        <v>382</v>
      </c>
      <c r="D3798" s="239">
        <v>1</v>
      </c>
      <c r="E3798" s="238">
        <v>6</v>
      </c>
      <c r="F3798" s="7" t="s">
        <v>511</v>
      </c>
      <c r="G3798" s="7" t="s">
        <v>3429</v>
      </c>
      <c r="H3798" s="282" t="s">
        <v>4504</v>
      </c>
      <c r="I3798" s="7" t="s">
        <v>3434</v>
      </c>
      <c r="K3798" s="52" t="str">
        <f t="shared" si="663"/>
        <v/>
      </c>
      <c r="L3798" s="81" t="str">
        <f t="shared" si="653"/>
        <v/>
      </c>
      <c r="M3798" s="53" t="str">
        <f>IF(K3798="","",COUNTIF($K$7:K3798,"ﾘｽﾄ１"))</f>
        <v/>
      </c>
      <c r="N3798" s="53" t="str">
        <f t="shared" si="654"/>
        <v/>
      </c>
      <c r="O3798" s="54" t="str">
        <f t="shared" si="655"/>
        <v/>
      </c>
      <c r="P3798" s="53" t="str">
        <f t="shared" si="656"/>
        <v/>
      </c>
      <c r="Q3798" s="52" t="str">
        <f t="shared" si="657"/>
        <v/>
      </c>
      <c r="R3798" s="55" t="str">
        <f t="shared" si="658"/>
        <v/>
      </c>
      <c r="S3798" s="52" t="str">
        <f t="shared" si="659"/>
        <v/>
      </c>
      <c r="T3798" s="81" t="str">
        <f t="shared" si="660"/>
        <v/>
      </c>
      <c r="U3798" s="53" t="str">
        <f>IF(S3798="","",COUNTIF($S$7:S3798,"該当２"))</f>
        <v/>
      </c>
      <c r="V3798" s="56" t="str">
        <f t="shared" si="661"/>
        <v/>
      </c>
      <c r="W3798" s="81" t="str">
        <f t="shared" si="662"/>
        <v/>
      </c>
      <c r="X3798" s="53" t="str">
        <f>IF(V3798="","",COUNTIF($V$7:V3798,"該当３"))</f>
        <v/>
      </c>
    </row>
    <row r="3799" spans="1:24">
      <c r="A3799" s="4">
        <v>2038201007</v>
      </c>
      <c r="B3799" s="237">
        <v>20</v>
      </c>
      <c r="C3799" s="238">
        <v>382</v>
      </c>
      <c r="D3799" s="239">
        <v>1</v>
      </c>
      <c r="E3799" s="238">
        <v>7</v>
      </c>
      <c r="F3799" s="7" t="s">
        <v>511</v>
      </c>
      <c r="G3799" s="7" t="s">
        <v>3429</v>
      </c>
      <c r="H3799" s="282" t="s">
        <v>4504</v>
      </c>
      <c r="I3799" s="7" t="s">
        <v>3435</v>
      </c>
      <c r="K3799" s="52" t="str">
        <f t="shared" si="663"/>
        <v/>
      </c>
      <c r="L3799" s="81" t="str">
        <f t="shared" si="653"/>
        <v/>
      </c>
      <c r="M3799" s="53" t="str">
        <f>IF(K3799="","",COUNTIF($K$7:K3799,"ﾘｽﾄ１"))</f>
        <v/>
      </c>
      <c r="N3799" s="53" t="str">
        <f t="shared" si="654"/>
        <v/>
      </c>
      <c r="O3799" s="54" t="str">
        <f t="shared" si="655"/>
        <v/>
      </c>
      <c r="P3799" s="53" t="str">
        <f t="shared" si="656"/>
        <v/>
      </c>
      <c r="Q3799" s="52" t="str">
        <f t="shared" si="657"/>
        <v/>
      </c>
      <c r="R3799" s="55" t="str">
        <f t="shared" si="658"/>
        <v/>
      </c>
      <c r="S3799" s="52" t="str">
        <f t="shared" si="659"/>
        <v/>
      </c>
      <c r="T3799" s="81" t="str">
        <f t="shared" si="660"/>
        <v/>
      </c>
      <c r="U3799" s="53" t="str">
        <f>IF(S3799="","",COUNTIF($S$7:S3799,"該当２"))</f>
        <v/>
      </c>
      <c r="V3799" s="56" t="str">
        <f t="shared" si="661"/>
        <v/>
      </c>
      <c r="W3799" s="81" t="str">
        <f t="shared" si="662"/>
        <v/>
      </c>
      <c r="X3799" s="53" t="str">
        <f>IF(V3799="","",COUNTIF($V$7:V3799,"該当３"))</f>
        <v/>
      </c>
    </row>
    <row r="3800" spans="1:24">
      <c r="A3800" s="4">
        <v>2038201008</v>
      </c>
      <c r="B3800" s="237">
        <v>20</v>
      </c>
      <c r="C3800" s="238">
        <v>382</v>
      </c>
      <c r="D3800" s="239">
        <v>1</v>
      </c>
      <c r="E3800" s="238">
        <v>8</v>
      </c>
      <c r="F3800" s="7" t="s">
        <v>511</v>
      </c>
      <c r="G3800" s="7" t="s">
        <v>3429</v>
      </c>
      <c r="H3800" s="282" t="s">
        <v>4504</v>
      </c>
      <c r="I3800" s="7" t="s">
        <v>373</v>
      </c>
      <c r="K3800" s="52" t="str">
        <f t="shared" si="663"/>
        <v/>
      </c>
      <c r="L3800" s="81" t="str">
        <f t="shared" si="653"/>
        <v/>
      </c>
      <c r="M3800" s="53" t="str">
        <f>IF(K3800="","",COUNTIF($K$7:K3800,"ﾘｽﾄ１"))</f>
        <v/>
      </c>
      <c r="N3800" s="53" t="str">
        <f t="shared" si="654"/>
        <v/>
      </c>
      <c r="O3800" s="54" t="str">
        <f t="shared" si="655"/>
        <v/>
      </c>
      <c r="P3800" s="53" t="str">
        <f t="shared" si="656"/>
        <v/>
      </c>
      <c r="Q3800" s="52" t="str">
        <f t="shared" si="657"/>
        <v/>
      </c>
      <c r="R3800" s="55" t="str">
        <f t="shared" si="658"/>
        <v/>
      </c>
      <c r="S3800" s="52" t="str">
        <f t="shared" si="659"/>
        <v/>
      </c>
      <c r="T3800" s="81" t="str">
        <f t="shared" si="660"/>
        <v/>
      </c>
      <c r="U3800" s="53" t="str">
        <f>IF(S3800="","",COUNTIF($S$7:S3800,"該当２"))</f>
        <v/>
      </c>
      <c r="V3800" s="56" t="str">
        <f t="shared" si="661"/>
        <v/>
      </c>
      <c r="W3800" s="81" t="str">
        <f t="shared" si="662"/>
        <v/>
      </c>
      <c r="X3800" s="53" t="str">
        <f>IF(V3800="","",COUNTIF($V$7:V3800,"該当３"))</f>
        <v/>
      </c>
    </row>
    <row r="3801" spans="1:24">
      <c r="A3801" s="4">
        <v>2038201009</v>
      </c>
      <c r="B3801" s="237">
        <v>20</v>
      </c>
      <c r="C3801" s="238">
        <v>382</v>
      </c>
      <c r="D3801" s="239">
        <v>1</v>
      </c>
      <c r="E3801" s="238">
        <v>9</v>
      </c>
      <c r="F3801" s="7" t="s">
        <v>511</v>
      </c>
      <c r="G3801" s="7" t="s">
        <v>3429</v>
      </c>
      <c r="H3801" s="282" t="s">
        <v>4504</v>
      </c>
      <c r="I3801" s="7" t="s">
        <v>306</v>
      </c>
      <c r="K3801" s="52" t="str">
        <f t="shared" si="663"/>
        <v/>
      </c>
      <c r="L3801" s="81" t="str">
        <f t="shared" si="653"/>
        <v/>
      </c>
      <c r="M3801" s="53" t="str">
        <f>IF(K3801="","",COUNTIF($K$7:K3801,"ﾘｽﾄ１"))</f>
        <v/>
      </c>
      <c r="N3801" s="53" t="str">
        <f t="shared" si="654"/>
        <v/>
      </c>
      <c r="O3801" s="54" t="str">
        <f t="shared" si="655"/>
        <v/>
      </c>
      <c r="P3801" s="53" t="str">
        <f t="shared" si="656"/>
        <v/>
      </c>
      <c r="Q3801" s="52" t="str">
        <f t="shared" si="657"/>
        <v/>
      </c>
      <c r="R3801" s="55" t="str">
        <f t="shared" si="658"/>
        <v/>
      </c>
      <c r="S3801" s="52" t="str">
        <f t="shared" si="659"/>
        <v/>
      </c>
      <c r="T3801" s="81" t="str">
        <f t="shared" si="660"/>
        <v/>
      </c>
      <c r="U3801" s="53" t="str">
        <f>IF(S3801="","",COUNTIF($S$7:S3801,"該当２"))</f>
        <v/>
      </c>
      <c r="V3801" s="56" t="str">
        <f t="shared" si="661"/>
        <v/>
      </c>
      <c r="W3801" s="81" t="str">
        <f t="shared" si="662"/>
        <v/>
      </c>
      <c r="X3801" s="53" t="str">
        <f>IF(V3801="","",COUNTIF($V$7:V3801,"該当３"))</f>
        <v/>
      </c>
    </row>
    <row r="3802" spans="1:24">
      <c r="A3802" s="4">
        <v>2038201010</v>
      </c>
      <c r="B3802" s="237">
        <v>20</v>
      </c>
      <c r="C3802" s="238">
        <v>382</v>
      </c>
      <c r="D3802" s="239">
        <v>1</v>
      </c>
      <c r="E3802" s="238">
        <v>10</v>
      </c>
      <c r="F3802" s="7" t="s">
        <v>511</v>
      </c>
      <c r="G3802" s="7" t="s">
        <v>3429</v>
      </c>
      <c r="H3802" s="282" t="s">
        <v>4504</v>
      </c>
      <c r="I3802" s="7" t="s">
        <v>3436</v>
      </c>
      <c r="K3802" s="52" t="str">
        <f t="shared" si="663"/>
        <v/>
      </c>
      <c r="L3802" s="81" t="str">
        <f t="shared" si="653"/>
        <v/>
      </c>
      <c r="M3802" s="53" t="str">
        <f>IF(K3802="","",COUNTIF($K$7:K3802,"ﾘｽﾄ１"))</f>
        <v/>
      </c>
      <c r="N3802" s="53" t="str">
        <f t="shared" si="654"/>
        <v/>
      </c>
      <c r="O3802" s="54" t="str">
        <f t="shared" si="655"/>
        <v/>
      </c>
      <c r="P3802" s="53" t="str">
        <f t="shared" si="656"/>
        <v/>
      </c>
      <c r="Q3802" s="52" t="str">
        <f t="shared" si="657"/>
        <v/>
      </c>
      <c r="R3802" s="55" t="str">
        <f t="shared" si="658"/>
        <v/>
      </c>
      <c r="S3802" s="52" t="str">
        <f t="shared" si="659"/>
        <v/>
      </c>
      <c r="T3802" s="81" t="str">
        <f t="shared" si="660"/>
        <v/>
      </c>
      <c r="U3802" s="53" t="str">
        <f>IF(S3802="","",COUNTIF($S$7:S3802,"該当２"))</f>
        <v/>
      </c>
      <c r="V3802" s="56" t="str">
        <f t="shared" si="661"/>
        <v/>
      </c>
      <c r="W3802" s="81" t="str">
        <f t="shared" si="662"/>
        <v/>
      </c>
      <c r="X3802" s="53" t="str">
        <f>IF(V3802="","",COUNTIF($V$7:V3802,"該当３"))</f>
        <v/>
      </c>
    </row>
    <row r="3803" spans="1:24">
      <c r="A3803" s="4">
        <v>2038201011</v>
      </c>
      <c r="B3803" s="237">
        <v>20</v>
      </c>
      <c r="C3803" s="238">
        <v>382</v>
      </c>
      <c r="D3803" s="239">
        <v>1</v>
      </c>
      <c r="E3803" s="238">
        <v>11</v>
      </c>
      <c r="F3803" s="7" t="s">
        <v>511</v>
      </c>
      <c r="G3803" s="7" t="s">
        <v>3429</v>
      </c>
      <c r="H3803" s="282" t="s">
        <v>4504</v>
      </c>
      <c r="I3803" s="7" t="s">
        <v>2133</v>
      </c>
      <c r="K3803" s="52" t="str">
        <f t="shared" si="663"/>
        <v/>
      </c>
      <c r="L3803" s="81" t="str">
        <f t="shared" si="653"/>
        <v/>
      </c>
      <c r="M3803" s="53" t="str">
        <f>IF(K3803="","",COUNTIF($K$7:K3803,"ﾘｽﾄ１"))</f>
        <v/>
      </c>
      <c r="N3803" s="53" t="str">
        <f t="shared" si="654"/>
        <v/>
      </c>
      <c r="O3803" s="54" t="str">
        <f t="shared" si="655"/>
        <v/>
      </c>
      <c r="P3803" s="53" t="str">
        <f t="shared" si="656"/>
        <v/>
      </c>
      <c r="Q3803" s="52" t="str">
        <f t="shared" si="657"/>
        <v/>
      </c>
      <c r="R3803" s="55" t="str">
        <f t="shared" si="658"/>
        <v/>
      </c>
      <c r="S3803" s="52" t="str">
        <f t="shared" si="659"/>
        <v/>
      </c>
      <c r="T3803" s="81" t="str">
        <f t="shared" si="660"/>
        <v/>
      </c>
      <c r="U3803" s="53" t="str">
        <f>IF(S3803="","",COUNTIF($S$7:S3803,"該当２"))</f>
        <v/>
      </c>
      <c r="V3803" s="56" t="str">
        <f t="shared" si="661"/>
        <v/>
      </c>
      <c r="W3803" s="81" t="str">
        <f t="shared" si="662"/>
        <v/>
      </c>
      <c r="X3803" s="53" t="str">
        <f>IF(V3803="","",COUNTIF($V$7:V3803,"該当３"))</f>
        <v/>
      </c>
    </row>
    <row r="3804" spans="1:24">
      <c r="A3804" s="4">
        <v>2038201012</v>
      </c>
      <c r="B3804" s="237">
        <v>20</v>
      </c>
      <c r="C3804" s="238">
        <v>382</v>
      </c>
      <c r="D3804" s="239">
        <v>1</v>
      </c>
      <c r="E3804" s="238">
        <v>12</v>
      </c>
      <c r="F3804" s="7" t="s">
        <v>511</v>
      </c>
      <c r="G3804" s="7" t="s">
        <v>3429</v>
      </c>
      <c r="H3804" s="282" t="s">
        <v>4504</v>
      </c>
      <c r="I3804" s="7" t="s">
        <v>3437</v>
      </c>
      <c r="K3804" s="52" t="str">
        <f t="shared" si="663"/>
        <v/>
      </c>
      <c r="L3804" s="81" t="str">
        <f t="shared" si="653"/>
        <v/>
      </c>
      <c r="M3804" s="53" t="str">
        <f>IF(K3804="","",COUNTIF($K$7:K3804,"ﾘｽﾄ１"))</f>
        <v/>
      </c>
      <c r="N3804" s="53" t="str">
        <f t="shared" si="654"/>
        <v/>
      </c>
      <c r="O3804" s="54" t="str">
        <f t="shared" si="655"/>
        <v/>
      </c>
      <c r="P3804" s="53" t="str">
        <f t="shared" si="656"/>
        <v/>
      </c>
      <c r="Q3804" s="52" t="str">
        <f t="shared" si="657"/>
        <v/>
      </c>
      <c r="R3804" s="55" t="str">
        <f t="shared" si="658"/>
        <v/>
      </c>
      <c r="S3804" s="52" t="str">
        <f t="shared" si="659"/>
        <v/>
      </c>
      <c r="T3804" s="81" t="str">
        <f t="shared" si="660"/>
        <v/>
      </c>
      <c r="U3804" s="53" t="str">
        <f>IF(S3804="","",COUNTIF($S$7:S3804,"該当２"))</f>
        <v/>
      </c>
      <c r="V3804" s="56" t="str">
        <f t="shared" si="661"/>
        <v/>
      </c>
      <c r="W3804" s="81" t="str">
        <f t="shared" si="662"/>
        <v/>
      </c>
      <c r="X3804" s="53" t="str">
        <f>IF(V3804="","",COUNTIF($V$7:V3804,"該当３"))</f>
        <v/>
      </c>
    </row>
    <row r="3805" spans="1:24">
      <c r="A3805" s="4">
        <v>2038201013</v>
      </c>
      <c r="B3805" s="237">
        <v>20</v>
      </c>
      <c r="C3805" s="238">
        <v>382</v>
      </c>
      <c r="D3805" s="239">
        <v>1</v>
      </c>
      <c r="E3805" s="238">
        <v>13</v>
      </c>
      <c r="F3805" s="7" t="s">
        <v>511</v>
      </c>
      <c r="G3805" s="7" t="s">
        <v>3429</v>
      </c>
      <c r="H3805" s="282" t="s">
        <v>4504</v>
      </c>
      <c r="I3805" s="7" t="s">
        <v>3438</v>
      </c>
      <c r="K3805" s="52" t="str">
        <f t="shared" si="663"/>
        <v/>
      </c>
      <c r="L3805" s="81" t="str">
        <f t="shared" si="653"/>
        <v/>
      </c>
      <c r="M3805" s="53" t="str">
        <f>IF(K3805="","",COUNTIF($K$7:K3805,"ﾘｽﾄ１"))</f>
        <v/>
      </c>
      <c r="N3805" s="53" t="str">
        <f t="shared" si="654"/>
        <v/>
      </c>
      <c r="O3805" s="54" t="str">
        <f t="shared" si="655"/>
        <v/>
      </c>
      <c r="P3805" s="53" t="str">
        <f t="shared" si="656"/>
        <v/>
      </c>
      <c r="Q3805" s="52" t="str">
        <f t="shared" si="657"/>
        <v/>
      </c>
      <c r="R3805" s="55" t="str">
        <f t="shared" si="658"/>
        <v/>
      </c>
      <c r="S3805" s="52" t="str">
        <f t="shared" si="659"/>
        <v/>
      </c>
      <c r="T3805" s="81" t="str">
        <f t="shared" si="660"/>
        <v/>
      </c>
      <c r="U3805" s="53" t="str">
        <f>IF(S3805="","",COUNTIF($S$7:S3805,"該当２"))</f>
        <v/>
      </c>
      <c r="V3805" s="56" t="str">
        <f t="shared" si="661"/>
        <v/>
      </c>
      <c r="W3805" s="81" t="str">
        <f t="shared" si="662"/>
        <v/>
      </c>
      <c r="X3805" s="53" t="str">
        <f>IF(V3805="","",COUNTIF($V$7:V3805,"該当３"))</f>
        <v/>
      </c>
    </row>
    <row r="3806" spans="1:24">
      <c r="A3806" s="4">
        <v>2038201014</v>
      </c>
      <c r="B3806" s="237">
        <v>20</v>
      </c>
      <c r="C3806" s="238">
        <v>382</v>
      </c>
      <c r="D3806" s="239">
        <v>1</v>
      </c>
      <c r="E3806" s="238">
        <v>14</v>
      </c>
      <c r="F3806" s="7" t="s">
        <v>511</v>
      </c>
      <c r="G3806" s="7" t="s">
        <v>3429</v>
      </c>
      <c r="H3806" s="282" t="s">
        <v>4504</v>
      </c>
      <c r="I3806" s="7" t="s">
        <v>333</v>
      </c>
      <c r="K3806" s="52" t="str">
        <f t="shared" si="663"/>
        <v/>
      </c>
      <c r="L3806" s="81" t="str">
        <f t="shared" si="653"/>
        <v/>
      </c>
      <c r="M3806" s="53" t="str">
        <f>IF(K3806="","",COUNTIF($K$7:K3806,"ﾘｽﾄ１"))</f>
        <v/>
      </c>
      <c r="N3806" s="53" t="str">
        <f t="shared" si="654"/>
        <v/>
      </c>
      <c r="O3806" s="54" t="str">
        <f t="shared" si="655"/>
        <v/>
      </c>
      <c r="P3806" s="53" t="str">
        <f t="shared" si="656"/>
        <v/>
      </c>
      <c r="Q3806" s="52" t="str">
        <f t="shared" si="657"/>
        <v/>
      </c>
      <c r="R3806" s="55" t="str">
        <f t="shared" si="658"/>
        <v/>
      </c>
      <c r="S3806" s="52" t="str">
        <f t="shared" si="659"/>
        <v/>
      </c>
      <c r="T3806" s="81" t="str">
        <f t="shared" si="660"/>
        <v/>
      </c>
      <c r="U3806" s="53" t="str">
        <f>IF(S3806="","",COUNTIF($S$7:S3806,"該当２"))</f>
        <v/>
      </c>
      <c r="V3806" s="56" t="str">
        <f t="shared" si="661"/>
        <v/>
      </c>
      <c r="W3806" s="81" t="str">
        <f t="shared" si="662"/>
        <v/>
      </c>
      <c r="X3806" s="53" t="str">
        <f>IF(V3806="","",COUNTIF($V$7:V3806,"該当３"))</f>
        <v/>
      </c>
    </row>
    <row r="3807" spans="1:24">
      <c r="A3807" s="4">
        <v>2038201015</v>
      </c>
      <c r="B3807" s="237">
        <v>20</v>
      </c>
      <c r="C3807" s="238">
        <v>382</v>
      </c>
      <c r="D3807" s="239">
        <v>1</v>
      </c>
      <c r="E3807" s="238">
        <v>15</v>
      </c>
      <c r="F3807" s="7" t="s">
        <v>511</v>
      </c>
      <c r="G3807" s="7" t="s">
        <v>3429</v>
      </c>
      <c r="H3807" s="282" t="s">
        <v>4504</v>
      </c>
      <c r="I3807" s="7" t="s">
        <v>3439</v>
      </c>
      <c r="K3807" s="52" t="str">
        <f t="shared" si="663"/>
        <v/>
      </c>
      <c r="L3807" s="81" t="str">
        <f t="shared" si="653"/>
        <v/>
      </c>
      <c r="M3807" s="53" t="str">
        <f>IF(K3807="","",COUNTIF($K$7:K3807,"ﾘｽﾄ１"))</f>
        <v/>
      </c>
      <c r="N3807" s="53" t="str">
        <f t="shared" si="654"/>
        <v/>
      </c>
      <c r="O3807" s="54" t="str">
        <f t="shared" si="655"/>
        <v/>
      </c>
      <c r="P3807" s="53" t="str">
        <f t="shared" si="656"/>
        <v/>
      </c>
      <c r="Q3807" s="52" t="str">
        <f t="shared" si="657"/>
        <v/>
      </c>
      <c r="R3807" s="55" t="str">
        <f t="shared" si="658"/>
        <v/>
      </c>
      <c r="S3807" s="52" t="str">
        <f t="shared" si="659"/>
        <v/>
      </c>
      <c r="T3807" s="81" t="str">
        <f t="shared" si="660"/>
        <v/>
      </c>
      <c r="U3807" s="53" t="str">
        <f>IF(S3807="","",COUNTIF($S$7:S3807,"該当２"))</f>
        <v/>
      </c>
      <c r="V3807" s="56" t="str">
        <f t="shared" si="661"/>
        <v/>
      </c>
      <c r="W3807" s="81" t="str">
        <f t="shared" si="662"/>
        <v/>
      </c>
      <c r="X3807" s="53" t="str">
        <f>IF(V3807="","",COUNTIF($V$7:V3807,"該当３"))</f>
        <v/>
      </c>
    </row>
    <row r="3808" spans="1:24">
      <c r="A3808" s="4">
        <v>2038201016</v>
      </c>
      <c r="B3808" s="237">
        <v>20</v>
      </c>
      <c r="C3808" s="238">
        <v>382</v>
      </c>
      <c r="D3808" s="239">
        <v>1</v>
      </c>
      <c r="E3808" s="238">
        <v>16</v>
      </c>
      <c r="F3808" s="7" t="s">
        <v>511</v>
      </c>
      <c r="G3808" s="7" t="s">
        <v>3429</v>
      </c>
      <c r="H3808" s="282" t="s">
        <v>4504</v>
      </c>
      <c r="I3808" s="7" t="s">
        <v>459</v>
      </c>
      <c r="K3808" s="52" t="str">
        <f t="shared" si="663"/>
        <v/>
      </c>
      <c r="L3808" s="81" t="str">
        <f t="shared" si="653"/>
        <v/>
      </c>
      <c r="M3808" s="53" t="str">
        <f>IF(K3808="","",COUNTIF($K$7:K3808,"ﾘｽﾄ１"))</f>
        <v/>
      </c>
      <c r="N3808" s="53" t="str">
        <f t="shared" si="654"/>
        <v/>
      </c>
      <c r="O3808" s="54" t="str">
        <f t="shared" si="655"/>
        <v/>
      </c>
      <c r="P3808" s="53" t="str">
        <f t="shared" si="656"/>
        <v/>
      </c>
      <c r="Q3808" s="52" t="str">
        <f t="shared" si="657"/>
        <v/>
      </c>
      <c r="R3808" s="55" t="str">
        <f t="shared" si="658"/>
        <v/>
      </c>
      <c r="S3808" s="52" t="str">
        <f t="shared" si="659"/>
        <v/>
      </c>
      <c r="T3808" s="81" t="str">
        <f t="shared" si="660"/>
        <v/>
      </c>
      <c r="U3808" s="53" t="str">
        <f>IF(S3808="","",COUNTIF($S$7:S3808,"該当２"))</f>
        <v/>
      </c>
      <c r="V3808" s="56" t="str">
        <f t="shared" si="661"/>
        <v/>
      </c>
      <c r="W3808" s="81" t="str">
        <f t="shared" si="662"/>
        <v/>
      </c>
      <c r="X3808" s="53" t="str">
        <f>IF(V3808="","",COUNTIF($V$7:V3808,"該当３"))</f>
        <v/>
      </c>
    </row>
    <row r="3809" spans="1:24">
      <c r="A3809" s="4">
        <v>2038201017</v>
      </c>
      <c r="B3809" s="237">
        <v>20</v>
      </c>
      <c r="C3809" s="238">
        <v>382</v>
      </c>
      <c r="D3809" s="239">
        <v>1</v>
      </c>
      <c r="E3809" s="238">
        <v>17</v>
      </c>
      <c r="F3809" s="7" t="s">
        <v>511</v>
      </c>
      <c r="G3809" s="7" t="s">
        <v>3429</v>
      </c>
      <c r="H3809" s="282" t="s">
        <v>4504</v>
      </c>
      <c r="I3809" s="7" t="s">
        <v>3306</v>
      </c>
      <c r="K3809" s="52" t="str">
        <f t="shared" si="663"/>
        <v/>
      </c>
      <c r="L3809" s="81" t="str">
        <f t="shared" si="653"/>
        <v/>
      </c>
      <c r="M3809" s="53" t="str">
        <f>IF(K3809="","",COUNTIF($K$7:K3809,"ﾘｽﾄ１"))</f>
        <v/>
      </c>
      <c r="N3809" s="53" t="str">
        <f t="shared" si="654"/>
        <v/>
      </c>
      <c r="O3809" s="54" t="str">
        <f t="shared" si="655"/>
        <v/>
      </c>
      <c r="P3809" s="53" t="str">
        <f t="shared" si="656"/>
        <v/>
      </c>
      <c r="Q3809" s="52" t="str">
        <f t="shared" si="657"/>
        <v/>
      </c>
      <c r="R3809" s="55" t="str">
        <f t="shared" si="658"/>
        <v/>
      </c>
      <c r="S3809" s="52" t="str">
        <f t="shared" si="659"/>
        <v/>
      </c>
      <c r="T3809" s="81" t="str">
        <f t="shared" si="660"/>
        <v/>
      </c>
      <c r="U3809" s="53" t="str">
        <f>IF(S3809="","",COUNTIF($S$7:S3809,"該当２"))</f>
        <v/>
      </c>
      <c r="V3809" s="56" t="str">
        <f t="shared" si="661"/>
        <v/>
      </c>
      <c r="W3809" s="81" t="str">
        <f t="shared" si="662"/>
        <v/>
      </c>
      <c r="X3809" s="53" t="str">
        <f>IF(V3809="","",COUNTIF($V$7:V3809,"該当３"))</f>
        <v/>
      </c>
    </row>
    <row r="3810" spans="1:24">
      <c r="A3810" s="4">
        <v>2038201018</v>
      </c>
      <c r="B3810" s="237">
        <v>20</v>
      </c>
      <c r="C3810" s="238">
        <v>382</v>
      </c>
      <c r="D3810" s="239">
        <v>1</v>
      </c>
      <c r="E3810" s="238">
        <v>18</v>
      </c>
      <c r="F3810" s="7" t="s">
        <v>511</v>
      </c>
      <c r="G3810" s="7" t="s">
        <v>3429</v>
      </c>
      <c r="H3810" s="282" t="s">
        <v>4504</v>
      </c>
      <c r="I3810" s="7" t="s">
        <v>7</v>
      </c>
      <c r="K3810" s="52" t="str">
        <f t="shared" si="663"/>
        <v/>
      </c>
      <c r="L3810" s="81" t="str">
        <f t="shared" si="653"/>
        <v/>
      </c>
      <c r="M3810" s="53" t="str">
        <f>IF(K3810="","",COUNTIF($K$7:K3810,"ﾘｽﾄ１"))</f>
        <v/>
      </c>
      <c r="N3810" s="53" t="str">
        <f t="shared" si="654"/>
        <v/>
      </c>
      <c r="O3810" s="54" t="str">
        <f t="shared" si="655"/>
        <v/>
      </c>
      <c r="P3810" s="53" t="str">
        <f t="shared" si="656"/>
        <v/>
      </c>
      <c r="Q3810" s="52" t="str">
        <f t="shared" si="657"/>
        <v/>
      </c>
      <c r="R3810" s="55" t="str">
        <f t="shared" si="658"/>
        <v/>
      </c>
      <c r="S3810" s="52" t="str">
        <f t="shared" si="659"/>
        <v/>
      </c>
      <c r="T3810" s="81" t="str">
        <f t="shared" si="660"/>
        <v/>
      </c>
      <c r="U3810" s="53" t="str">
        <f>IF(S3810="","",COUNTIF($S$7:S3810,"該当２"))</f>
        <v/>
      </c>
      <c r="V3810" s="56" t="str">
        <f t="shared" si="661"/>
        <v/>
      </c>
      <c r="W3810" s="81" t="str">
        <f t="shared" si="662"/>
        <v/>
      </c>
      <c r="X3810" s="53" t="str">
        <f>IF(V3810="","",COUNTIF($V$7:V3810,"該当３"))</f>
        <v/>
      </c>
    </row>
    <row r="3811" spans="1:24">
      <c r="A3811" s="4">
        <v>2038201019</v>
      </c>
      <c r="B3811" s="237">
        <v>20</v>
      </c>
      <c r="C3811" s="238">
        <v>382</v>
      </c>
      <c r="D3811" s="239">
        <v>1</v>
      </c>
      <c r="E3811" s="238">
        <v>19</v>
      </c>
      <c r="F3811" s="7" t="s">
        <v>511</v>
      </c>
      <c r="G3811" s="7" t="s">
        <v>3429</v>
      </c>
      <c r="H3811" s="282" t="s">
        <v>4504</v>
      </c>
      <c r="I3811" s="7" t="s">
        <v>3440</v>
      </c>
      <c r="K3811" s="52" t="str">
        <f t="shared" si="663"/>
        <v/>
      </c>
      <c r="L3811" s="81" t="str">
        <f t="shared" si="653"/>
        <v/>
      </c>
      <c r="M3811" s="53" t="str">
        <f>IF(K3811="","",COUNTIF($K$7:K3811,"ﾘｽﾄ１"))</f>
        <v/>
      </c>
      <c r="N3811" s="53" t="str">
        <f t="shared" si="654"/>
        <v/>
      </c>
      <c r="O3811" s="54" t="str">
        <f t="shared" si="655"/>
        <v/>
      </c>
      <c r="P3811" s="53" t="str">
        <f t="shared" si="656"/>
        <v/>
      </c>
      <c r="Q3811" s="52" t="str">
        <f t="shared" si="657"/>
        <v/>
      </c>
      <c r="R3811" s="55" t="str">
        <f t="shared" si="658"/>
        <v/>
      </c>
      <c r="S3811" s="52" t="str">
        <f t="shared" si="659"/>
        <v/>
      </c>
      <c r="T3811" s="81" t="str">
        <f t="shared" si="660"/>
        <v/>
      </c>
      <c r="U3811" s="53" t="str">
        <f>IF(S3811="","",COUNTIF($S$7:S3811,"該当２"))</f>
        <v/>
      </c>
      <c r="V3811" s="56" t="str">
        <f t="shared" si="661"/>
        <v/>
      </c>
      <c r="W3811" s="81" t="str">
        <f t="shared" si="662"/>
        <v/>
      </c>
      <c r="X3811" s="53" t="str">
        <f>IF(V3811="","",COUNTIF($V$7:V3811,"該当３"))</f>
        <v/>
      </c>
    </row>
    <row r="3812" spans="1:24">
      <c r="A3812" s="4">
        <v>2038201020</v>
      </c>
      <c r="B3812" s="237">
        <v>20</v>
      </c>
      <c r="C3812" s="238">
        <v>382</v>
      </c>
      <c r="D3812" s="239">
        <v>1</v>
      </c>
      <c r="E3812" s="238">
        <v>20</v>
      </c>
      <c r="F3812" s="7" t="s">
        <v>511</v>
      </c>
      <c r="G3812" s="7" t="s">
        <v>3429</v>
      </c>
      <c r="H3812" s="282" t="s">
        <v>4504</v>
      </c>
      <c r="I3812" s="7" t="s">
        <v>3441</v>
      </c>
      <c r="K3812" s="52" t="str">
        <f t="shared" si="663"/>
        <v/>
      </c>
      <c r="L3812" s="81" t="str">
        <f t="shared" si="653"/>
        <v/>
      </c>
      <c r="M3812" s="53" t="str">
        <f>IF(K3812="","",COUNTIF($K$7:K3812,"ﾘｽﾄ１"))</f>
        <v/>
      </c>
      <c r="N3812" s="53" t="str">
        <f t="shared" si="654"/>
        <v/>
      </c>
      <c r="O3812" s="54" t="str">
        <f t="shared" si="655"/>
        <v/>
      </c>
      <c r="P3812" s="53" t="str">
        <f t="shared" si="656"/>
        <v/>
      </c>
      <c r="Q3812" s="52" t="str">
        <f t="shared" si="657"/>
        <v/>
      </c>
      <c r="R3812" s="55" t="str">
        <f t="shared" si="658"/>
        <v/>
      </c>
      <c r="S3812" s="52" t="str">
        <f t="shared" si="659"/>
        <v/>
      </c>
      <c r="T3812" s="81" t="str">
        <f t="shared" si="660"/>
        <v/>
      </c>
      <c r="U3812" s="53" t="str">
        <f>IF(S3812="","",COUNTIF($S$7:S3812,"該当２"))</f>
        <v/>
      </c>
      <c r="V3812" s="56" t="str">
        <f t="shared" si="661"/>
        <v/>
      </c>
      <c r="W3812" s="81" t="str">
        <f t="shared" si="662"/>
        <v/>
      </c>
      <c r="X3812" s="53" t="str">
        <f>IF(V3812="","",COUNTIF($V$7:V3812,"該当３"))</f>
        <v/>
      </c>
    </row>
    <row r="3813" spans="1:24">
      <c r="A3813" s="4">
        <v>2038201021</v>
      </c>
      <c r="B3813" s="237">
        <v>20</v>
      </c>
      <c r="C3813" s="238">
        <v>382</v>
      </c>
      <c r="D3813" s="239">
        <v>1</v>
      </c>
      <c r="E3813" s="238">
        <v>21</v>
      </c>
      <c r="F3813" s="7" t="s">
        <v>511</v>
      </c>
      <c r="G3813" s="7" t="s">
        <v>3429</v>
      </c>
      <c r="H3813" s="282" t="s">
        <v>4504</v>
      </c>
      <c r="I3813" s="7" t="s">
        <v>3442</v>
      </c>
      <c r="K3813" s="52" t="str">
        <f t="shared" si="663"/>
        <v/>
      </c>
      <c r="L3813" s="81" t="str">
        <f t="shared" si="653"/>
        <v/>
      </c>
      <c r="M3813" s="53" t="str">
        <f>IF(K3813="","",COUNTIF($K$7:K3813,"ﾘｽﾄ１"))</f>
        <v/>
      </c>
      <c r="N3813" s="53" t="str">
        <f t="shared" si="654"/>
        <v/>
      </c>
      <c r="O3813" s="54" t="str">
        <f t="shared" si="655"/>
        <v/>
      </c>
      <c r="P3813" s="53" t="str">
        <f t="shared" si="656"/>
        <v/>
      </c>
      <c r="Q3813" s="52" t="str">
        <f t="shared" si="657"/>
        <v/>
      </c>
      <c r="R3813" s="55" t="str">
        <f t="shared" si="658"/>
        <v/>
      </c>
      <c r="S3813" s="52" t="str">
        <f t="shared" si="659"/>
        <v/>
      </c>
      <c r="T3813" s="81" t="str">
        <f t="shared" si="660"/>
        <v/>
      </c>
      <c r="U3813" s="53" t="str">
        <f>IF(S3813="","",COUNTIF($S$7:S3813,"該当２"))</f>
        <v/>
      </c>
      <c r="V3813" s="56" t="str">
        <f t="shared" si="661"/>
        <v/>
      </c>
      <c r="W3813" s="81" t="str">
        <f t="shared" si="662"/>
        <v/>
      </c>
      <c r="X3813" s="53" t="str">
        <f>IF(V3813="","",COUNTIF($V$7:V3813,"該当３"))</f>
        <v/>
      </c>
    </row>
    <row r="3814" spans="1:24">
      <c r="A3814" s="4">
        <v>2038202000</v>
      </c>
      <c r="B3814" s="237">
        <v>20</v>
      </c>
      <c r="C3814" s="238">
        <v>382</v>
      </c>
      <c r="D3814" s="239">
        <v>2</v>
      </c>
      <c r="E3814" s="238">
        <v>0</v>
      </c>
      <c r="F3814" s="7" t="s">
        <v>511</v>
      </c>
      <c r="G3814" s="7" t="s">
        <v>3429</v>
      </c>
      <c r="H3814" s="7" t="s">
        <v>3443</v>
      </c>
      <c r="K3814" s="52" t="str">
        <f t="shared" si="663"/>
        <v/>
      </c>
      <c r="L3814" s="81" t="str">
        <f t="shared" si="653"/>
        <v/>
      </c>
      <c r="M3814" s="53" t="str">
        <f>IF(K3814="","",COUNTIF($K$7:K3814,"ﾘｽﾄ１"))</f>
        <v/>
      </c>
      <c r="N3814" s="53" t="str">
        <f t="shared" si="654"/>
        <v/>
      </c>
      <c r="O3814" s="54" t="str">
        <f t="shared" si="655"/>
        <v/>
      </c>
      <c r="P3814" s="53" t="str">
        <f t="shared" si="656"/>
        <v/>
      </c>
      <c r="Q3814" s="52" t="str">
        <f t="shared" si="657"/>
        <v/>
      </c>
      <c r="R3814" s="55" t="str">
        <f t="shared" si="658"/>
        <v/>
      </c>
      <c r="S3814" s="52" t="str">
        <f t="shared" si="659"/>
        <v/>
      </c>
      <c r="T3814" s="81" t="str">
        <f t="shared" si="660"/>
        <v/>
      </c>
      <c r="U3814" s="53" t="str">
        <f>IF(S3814="","",COUNTIF($S$7:S3814,"該当２"))</f>
        <v/>
      </c>
      <c r="V3814" s="56" t="str">
        <f t="shared" si="661"/>
        <v/>
      </c>
      <c r="W3814" s="81" t="str">
        <f t="shared" si="662"/>
        <v/>
      </c>
      <c r="X3814" s="53" t="str">
        <f>IF(V3814="","",COUNTIF($V$7:V3814,"該当３"))</f>
        <v/>
      </c>
    </row>
    <row r="3815" spans="1:24">
      <c r="A3815" s="4">
        <v>2038202001</v>
      </c>
      <c r="B3815" s="237">
        <v>20</v>
      </c>
      <c r="C3815" s="238">
        <v>382</v>
      </c>
      <c r="D3815" s="239">
        <v>2</v>
      </c>
      <c r="E3815" s="238">
        <v>1</v>
      </c>
      <c r="F3815" s="7" t="s">
        <v>511</v>
      </c>
      <c r="G3815" s="7" t="s">
        <v>3429</v>
      </c>
      <c r="H3815" s="7" t="s">
        <v>3443</v>
      </c>
      <c r="I3815" s="7" t="s">
        <v>388</v>
      </c>
      <c r="K3815" s="52" t="str">
        <f t="shared" si="663"/>
        <v/>
      </c>
      <c r="L3815" s="81" t="str">
        <f t="shared" si="653"/>
        <v/>
      </c>
      <c r="M3815" s="53" t="str">
        <f>IF(K3815="","",COUNTIF($K$7:K3815,"ﾘｽﾄ１"))</f>
        <v/>
      </c>
      <c r="N3815" s="53" t="str">
        <f t="shared" si="654"/>
        <v/>
      </c>
      <c r="O3815" s="54" t="str">
        <f t="shared" si="655"/>
        <v/>
      </c>
      <c r="P3815" s="53" t="str">
        <f t="shared" si="656"/>
        <v/>
      </c>
      <c r="Q3815" s="52" t="str">
        <f t="shared" si="657"/>
        <v/>
      </c>
      <c r="R3815" s="55" t="str">
        <f t="shared" si="658"/>
        <v/>
      </c>
      <c r="S3815" s="52" t="str">
        <f t="shared" si="659"/>
        <v/>
      </c>
      <c r="T3815" s="81" t="str">
        <f t="shared" si="660"/>
        <v/>
      </c>
      <c r="U3815" s="53" t="str">
        <f>IF(S3815="","",COUNTIF($S$7:S3815,"該当２"))</f>
        <v/>
      </c>
      <c r="V3815" s="56" t="str">
        <f t="shared" si="661"/>
        <v/>
      </c>
      <c r="W3815" s="81" t="str">
        <f t="shared" si="662"/>
        <v/>
      </c>
      <c r="X3815" s="53" t="str">
        <f>IF(V3815="","",COUNTIF($V$7:V3815,"該当３"))</f>
        <v/>
      </c>
    </row>
    <row r="3816" spans="1:24">
      <c r="A3816" s="4">
        <v>2038202002</v>
      </c>
      <c r="B3816" s="237">
        <v>20</v>
      </c>
      <c r="C3816" s="238">
        <v>382</v>
      </c>
      <c r="D3816" s="239">
        <v>2</v>
      </c>
      <c r="E3816" s="238">
        <v>2</v>
      </c>
      <c r="F3816" s="7" t="s">
        <v>511</v>
      </c>
      <c r="G3816" s="7" t="s">
        <v>3429</v>
      </c>
      <c r="H3816" s="7" t="s">
        <v>3443</v>
      </c>
      <c r="I3816" s="7" t="s">
        <v>277</v>
      </c>
      <c r="K3816" s="52" t="str">
        <f t="shared" si="663"/>
        <v/>
      </c>
      <c r="L3816" s="81" t="str">
        <f t="shared" si="653"/>
        <v/>
      </c>
      <c r="M3816" s="53" t="str">
        <f>IF(K3816="","",COUNTIF($K$7:K3816,"ﾘｽﾄ１"))</f>
        <v/>
      </c>
      <c r="N3816" s="53" t="str">
        <f t="shared" si="654"/>
        <v/>
      </c>
      <c r="O3816" s="54" t="str">
        <f t="shared" si="655"/>
        <v/>
      </c>
      <c r="P3816" s="53" t="str">
        <f t="shared" si="656"/>
        <v/>
      </c>
      <c r="Q3816" s="52" t="str">
        <f t="shared" si="657"/>
        <v/>
      </c>
      <c r="R3816" s="55" t="str">
        <f t="shared" si="658"/>
        <v/>
      </c>
      <c r="S3816" s="52" t="str">
        <f t="shared" si="659"/>
        <v/>
      </c>
      <c r="T3816" s="81" t="str">
        <f t="shared" si="660"/>
        <v/>
      </c>
      <c r="U3816" s="53" t="str">
        <f>IF(S3816="","",COUNTIF($S$7:S3816,"該当２"))</f>
        <v/>
      </c>
      <c r="V3816" s="56" t="str">
        <f t="shared" si="661"/>
        <v/>
      </c>
      <c r="W3816" s="81" t="str">
        <f t="shared" si="662"/>
        <v/>
      </c>
      <c r="X3816" s="53" t="str">
        <f>IF(V3816="","",COUNTIF($V$7:V3816,"該当３"))</f>
        <v/>
      </c>
    </row>
    <row r="3817" spans="1:24">
      <c r="A3817" s="4">
        <v>2038202003</v>
      </c>
      <c r="B3817" s="237">
        <v>20</v>
      </c>
      <c r="C3817" s="238">
        <v>382</v>
      </c>
      <c r="D3817" s="239">
        <v>2</v>
      </c>
      <c r="E3817" s="238">
        <v>3</v>
      </c>
      <c r="F3817" s="7" t="s">
        <v>511</v>
      </c>
      <c r="G3817" s="7" t="s">
        <v>3429</v>
      </c>
      <c r="H3817" s="7" t="s">
        <v>3443</v>
      </c>
      <c r="I3817" s="7" t="s">
        <v>318</v>
      </c>
      <c r="K3817" s="52" t="str">
        <f t="shared" si="663"/>
        <v/>
      </c>
      <c r="L3817" s="81" t="str">
        <f t="shared" si="653"/>
        <v/>
      </c>
      <c r="M3817" s="53" t="str">
        <f>IF(K3817="","",COUNTIF($K$7:K3817,"ﾘｽﾄ１"))</f>
        <v/>
      </c>
      <c r="N3817" s="53" t="str">
        <f t="shared" si="654"/>
        <v/>
      </c>
      <c r="O3817" s="54" t="str">
        <f t="shared" si="655"/>
        <v/>
      </c>
      <c r="P3817" s="53" t="str">
        <f t="shared" si="656"/>
        <v/>
      </c>
      <c r="Q3817" s="52" t="str">
        <f t="shared" si="657"/>
        <v/>
      </c>
      <c r="R3817" s="55" t="str">
        <f t="shared" si="658"/>
        <v/>
      </c>
      <c r="S3817" s="52" t="str">
        <f t="shared" si="659"/>
        <v/>
      </c>
      <c r="T3817" s="81" t="str">
        <f t="shared" si="660"/>
        <v/>
      </c>
      <c r="U3817" s="53" t="str">
        <f>IF(S3817="","",COUNTIF($S$7:S3817,"該当２"))</f>
        <v/>
      </c>
      <c r="V3817" s="56" t="str">
        <f t="shared" si="661"/>
        <v/>
      </c>
      <c r="W3817" s="81" t="str">
        <f t="shared" si="662"/>
        <v/>
      </c>
      <c r="X3817" s="53" t="str">
        <f>IF(V3817="","",COUNTIF($V$7:V3817,"該当３"))</f>
        <v/>
      </c>
    </row>
    <row r="3818" spans="1:24">
      <c r="A3818" s="4">
        <v>2038202004</v>
      </c>
      <c r="B3818" s="237">
        <v>20</v>
      </c>
      <c r="C3818" s="238">
        <v>382</v>
      </c>
      <c r="D3818" s="239">
        <v>2</v>
      </c>
      <c r="E3818" s="238">
        <v>4</v>
      </c>
      <c r="F3818" s="7" t="s">
        <v>511</v>
      </c>
      <c r="G3818" s="7" t="s">
        <v>3429</v>
      </c>
      <c r="H3818" s="7" t="s">
        <v>3443</v>
      </c>
      <c r="I3818" s="7" t="s">
        <v>3444</v>
      </c>
      <c r="K3818" s="52" t="str">
        <f t="shared" si="663"/>
        <v/>
      </c>
      <c r="L3818" s="81" t="str">
        <f t="shared" si="653"/>
        <v/>
      </c>
      <c r="M3818" s="53" t="str">
        <f>IF(K3818="","",COUNTIF($K$7:K3818,"ﾘｽﾄ１"))</f>
        <v/>
      </c>
      <c r="N3818" s="53" t="str">
        <f t="shared" si="654"/>
        <v/>
      </c>
      <c r="O3818" s="54" t="str">
        <f t="shared" si="655"/>
        <v/>
      </c>
      <c r="P3818" s="53" t="str">
        <f t="shared" si="656"/>
        <v/>
      </c>
      <c r="Q3818" s="52" t="str">
        <f t="shared" si="657"/>
        <v/>
      </c>
      <c r="R3818" s="55" t="str">
        <f t="shared" si="658"/>
        <v/>
      </c>
      <c r="S3818" s="52" t="str">
        <f t="shared" si="659"/>
        <v/>
      </c>
      <c r="T3818" s="81" t="str">
        <f t="shared" si="660"/>
        <v/>
      </c>
      <c r="U3818" s="53" t="str">
        <f>IF(S3818="","",COUNTIF($S$7:S3818,"該当２"))</f>
        <v/>
      </c>
      <c r="V3818" s="56" t="str">
        <f t="shared" si="661"/>
        <v/>
      </c>
      <c r="W3818" s="81" t="str">
        <f t="shared" si="662"/>
        <v/>
      </c>
      <c r="X3818" s="53" t="str">
        <f>IF(V3818="","",COUNTIF($V$7:V3818,"該当３"))</f>
        <v/>
      </c>
    </row>
    <row r="3819" spans="1:24">
      <c r="A3819" s="4">
        <v>2038202005</v>
      </c>
      <c r="B3819" s="237">
        <v>20</v>
      </c>
      <c r="C3819" s="238">
        <v>382</v>
      </c>
      <c r="D3819" s="239">
        <v>2</v>
      </c>
      <c r="E3819" s="238">
        <v>5</v>
      </c>
      <c r="F3819" s="7" t="s">
        <v>511</v>
      </c>
      <c r="G3819" s="7" t="s">
        <v>3429</v>
      </c>
      <c r="H3819" s="7" t="s">
        <v>3443</v>
      </c>
      <c r="I3819" s="7" t="s">
        <v>618</v>
      </c>
      <c r="K3819" s="52" t="str">
        <f t="shared" si="663"/>
        <v/>
      </c>
      <c r="L3819" s="81" t="str">
        <f t="shared" si="653"/>
        <v/>
      </c>
      <c r="M3819" s="53" t="str">
        <f>IF(K3819="","",COUNTIF($K$7:K3819,"ﾘｽﾄ１"))</f>
        <v/>
      </c>
      <c r="N3819" s="53" t="str">
        <f t="shared" si="654"/>
        <v/>
      </c>
      <c r="O3819" s="54" t="str">
        <f t="shared" si="655"/>
        <v/>
      </c>
      <c r="P3819" s="53" t="str">
        <f t="shared" si="656"/>
        <v/>
      </c>
      <c r="Q3819" s="52" t="str">
        <f t="shared" si="657"/>
        <v/>
      </c>
      <c r="R3819" s="55" t="str">
        <f t="shared" si="658"/>
        <v/>
      </c>
      <c r="S3819" s="52" t="str">
        <f t="shared" si="659"/>
        <v/>
      </c>
      <c r="T3819" s="81" t="str">
        <f t="shared" si="660"/>
        <v/>
      </c>
      <c r="U3819" s="53" t="str">
        <f>IF(S3819="","",COUNTIF($S$7:S3819,"該当２"))</f>
        <v/>
      </c>
      <c r="V3819" s="56" t="str">
        <f t="shared" si="661"/>
        <v/>
      </c>
      <c r="W3819" s="81" t="str">
        <f t="shared" si="662"/>
        <v/>
      </c>
      <c r="X3819" s="53" t="str">
        <f>IF(V3819="","",COUNTIF($V$7:V3819,"該当３"))</f>
        <v/>
      </c>
    </row>
    <row r="3820" spans="1:24">
      <c r="A3820" s="4">
        <v>2038202006</v>
      </c>
      <c r="B3820" s="237">
        <v>20</v>
      </c>
      <c r="C3820" s="238">
        <v>382</v>
      </c>
      <c r="D3820" s="239">
        <v>2</v>
      </c>
      <c r="E3820" s="238">
        <v>6</v>
      </c>
      <c r="F3820" s="7" t="s">
        <v>511</v>
      </c>
      <c r="G3820" s="7" t="s">
        <v>3429</v>
      </c>
      <c r="H3820" s="7" t="s">
        <v>3443</v>
      </c>
      <c r="I3820" s="7" t="s">
        <v>3445</v>
      </c>
      <c r="K3820" s="52" t="str">
        <f t="shared" si="663"/>
        <v/>
      </c>
      <c r="L3820" s="81" t="str">
        <f t="shared" si="653"/>
        <v/>
      </c>
      <c r="M3820" s="53" t="str">
        <f>IF(K3820="","",COUNTIF($K$7:K3820,"ﾘｽﾄ１"))</f>
        <v/>
      </c>
      <c r="N3820" s="53" t="str">
        <f t="shared" si="654"/>
        <v/>
      </c>
      <c r="O3820" s="54" t="str">
        <f t="shared" si="655"/>
        <v/>
      </c>
      <c r="P3820" s="53" t="str">
        <f t="shared" si="656"/>
        <v/>
      </c>
      <c r="Q3820" s="52" t="str">
        <f t="shared" si="657"/>
        <v/>
      </c>
      <c r="R3820" s="55" t="str">
        <f t="shared" si="658"/>
        <v/>
      </c>
      <c r="S3820" s="52" t="str">
        <f t="shared" si="659"/>
        <v/>
      </c>
      <c r="T3820" s="81" t="str">
        <f t="shared" si="660"/>
        <v/>
      </c>
      <c r="U3820" s="53" t="str">
        <f>IF(S3820="","",COUNTIF($S$7:S3820,"該当２"))</f>
        <v/>
      </c>
      <c r="V3820" s="56" t="str">
        <f t="shared" si="661"/>
        <v/>
      </c>
      <c r="W3820" s="81" t="str">
        <f t="shared" si="662"/>
        <v/>
      </c>
      <c r="X3820" s="53" t="str">
        <f>IF(V3820="","",COUNTIF($V$7:V3820,"該当３"))</f>
        <v/>
      </c>
    </row>
    <row r="3821" spans="1:24">
      <c r="A3821" s="4">
        <v>2038202007</v>
      </c>
      <c r="B3821" s="237">
        <v>20</v>
      </c>
      <c r="C3821" s="238">
        <v>382</v>
      </c>
      <c r="D3821" s="239">
        <v>2</v>
      </c>
      <c r="E3821" s="238">
        <v>7</v>
      </c>
      <c r="F3821" s="7" t="s">
        <v>511</v>
      </c>
      <c r="G3821" s="7" t="s">
        <v>3429</v>
      </c>
      <c r="H3821" s="7" t="s">
        <v>3443</v>
      </c>
      <c r="I3821" s="7" t="s">
        <v>3446</v>
      </c>
      <c r="K3821" s="52" t="str">
        <f t="shared" si="663"/>
        <v/>
      </c>
      <c r="L3821" s="81" t="str">
        <f t="shared" si="653"/>
        <v/>
      </c>
      <c r="M3821" s="53" t="str">
        <f>IF(K3821="","",COUNTIF($K$7:K3821,"ﾘｽﾄ１"))</f>
        <v/>
      </c>
      <c r="N3821" s="53" t="str">
        <f t="shared" si="654"/>
        <v/>
      </c>
      <c r="O3821" s="54" t="str">
        <f t="shared" si="655"/>
        <v/>
      </c>
      <c r="P3821" s="53" t="str">
        <f t="shared" si="656"/>
        <v/>
      </c>
      <c r="Q3821" s="52" t="str">
        <f t="shared" si="657"/>
        <v/>
      </c>
      <c r="R3821" s="55" t="str">
        <f t="shared" si="658"/>
        <v/>
      </c>
      <c r="S3821" s="52" t="str">
        <f t="shared" si="659"/>
        <v/>
      </c>
      <c r="T3821" s="81" t="str">
        <f t="shared" si="660"/>
        <v/>
      </c>
      <c r="U3821" s="53" t="str">
        <f>IF(S3821="","",COUNTIF($S$7:S3821,"該当２"))</f>
        <v/>
      </c>
      <c r="V3821" s="56" t="str">
        <f t="shared" si="661"/>
        <v/>
      </c>
      <c r="W3821" s="81" t="str">
        <f t="shared" si="662"/>
        <v/>
      </c>
      <c r="X3821" s="53" t="str">
        <f>IF(V3821="","",COUNTIF($V$7:V3821,"該当３"))</f>
        <v/>
      </c>
    </row>
    <row r="3822" spans="1:24">
      <c r="A3822" s="4">
        <v>2038202008</v>
      </c>
      <c r="B3822" s="237">
        <v>20</v>
      </c>
      <c r="C3822" s="238">
        <v>382</v>
      </c>
      <c r="D3822" s="239">
        <v>2</v>
      </c>
      <c r="E3822" s="238">
        <v>8</v>
      </c>
      <c r="F3822" s="7" t="s">
        <v>511</v>
      </c>
      <c r="G3822" s="7" t="s">
        <v>3429</v>
      </c>
      <c r="H3822" s="7" t="s">
        <v>3443</v>
      </c>
      <c r="I3822" s="7" t="s">
        <v>3447</v>
      </c>
      <c r="K3822" s="52" t="str">
        <f t="shared" si="663"/>
        <v/>
      </c>
      <c r="L3822" s="81" t="str">
        <f t="shared" si="653"/>
        <v/>
      </c>
      <c r="M3822" s="53" t="str">
        <f>IF(K3822="","",COUNTIF($K$7:K3822,"ﾘｽﾄ１"))</f>
        <v/>
      </c>
      <c r="N3822" s="53" t="str">
        <f t="shared" si="654"/>
        <v/>
      </c>
      <c r="O3822" s="54" t="str">
        <f t="shared" si="655"/>
        <v/>
      </c>
      <c r="P3822" s="53" t="str">
        <f t="shared" si="656"/>
        <v/>
      </c>
      <c r="Q3822" s="52" t="str">
        <f t="shared" si="657"/>
        <v/>
      </c>
      <c r="R3822" s="55" t="str">
        <f t="shared" si="658"/>
        <v/>
      </c>
      <c r="S3822" s="52" t="str">
        <f t="shared" si="659"/>
        <v/>
      </c>
      <c r="T3822" s="81" t="str">
        <f t="shared" si="660"/>
        <v/>
      </c>
      <c r="U3822" s="53" t="str">
        <f>IF(S3822="","",COUNTIF($S$7:S3822,"該当２"))</f>
        <v/>
      </c>
      <c r="V3822" s="56" t="str">
        <f t="shared" si="661"/>
        <v/>
      </c>
      <c r="W3822" s="81" t="str">
        <f t="shared" si="662"/>
        <v/>
      </c>
      <c r="X3822" s="53" t="str">
        <f>IF(V3822="","",COUNTIF($V$7:V3822,"該当３"))</f>
        <v/>
      </c>
    </row>
    <row r="3823" spans="1:24">
      <c r="A3823" s="4">
        <v>2038202009</v>
      </c>
      <c r="B3823" s="237">
        <v>20</v>
      </c>
      <c r="C3823" s="238">
        <v>382</v>
      </c>
      <c r="D3823" s="239">
        <v>2</v>
      </c>
      <c r="E3823" s="238">
        <v>9</v>
      </c>
      <c r="F3823" s="7" t="s">
        <v>511</v>
      </c>
      <c r="G3823" s="7" t="s">
        <v>3429</v>
      </c>
      <c r="H3823" s="7" t="s">
        <v>3443</v>
      </c>
      <c r="I3823" s="7" t="s">
        <v>3448</v>
      </c>
      <c r="K3823" s="52" t="str">
        <f t="shared" si="663"/>
        <v/>
      </c>
      <c r="L3823" s="81" t="str">
        <f t="shared" si="653"/>
        <v/>
      </c>
      <c r="M3823" s="53" t="str">
        <f>IF(K3823="","",COUNTIF($K$7:K3823,"ﾘｽﾄ１"))</f>
        <v/>
      </c>
      <c r="N3823" s="53" t="str">
        <f t="shared" si="654"/>
        <v/>
      </c>
      <c r="O3823" s="54" t="str">
        <f t="shared" si="655"/>
        <v/>
      </c>
      <c r="P3823" s="53" t="str">
        <f t="shared" si="656"/>
        <v/>
      </c>
      <c r="Q3823" s="52" t="str">
        <f t="shared" si="657"/>
        <v/>
      </c>
      <c r="R3823" s="55" t="str">
        <f t="shared" si="658"/>
        <v/>
      </c>
      <c r="S3823" s="52" t="str">
        <f t="shared" si="659"/>
        <v/>
      </c>
      <c r="T3823" s="81" t="str">
        <f t="shared" si="660"/>
        <v/>
      </c>
      <c r="U3823" s="53" t="str">
        <f>IF(S3823="","",COUNTIF($S$7:S3823,"該当２"))</f>
        <v/>
      </c>
      <c r="V3823" s="56" t="str">
        <f t="shared" si="661"/>
        <v/>
      </c>
      <c r="W3823" s="81" t="str">
        <f t="shared" si="662"/>
        <v/>
      </c>
      <c r="X3823" s="53" t="str">
        <f>IF(V3823="","",COUNTIF($V$7:V3823,"該当３"))</f>
        <v/>
      </c>
    </row>
    <row r="3824" spans="1:24">
      <c r="A3824" s="4">
        <v>2038202010</v>
      </c>
      <c r="B3824" s="237">
        <v>20</v>
      </c>
      <c r="C3824" s="238">
        <v>382</v>
      </c>
      <c r="D3824" s="239">
        <v>2</v>
      </c>
      <c r="E3824" s="238">
        <v>10</v>
      </c>
      <c r="F3824" s="7" t="s">
        <v>511</v>
      </c>
      <c r="G3824" s="7" t="s">
        <v>3429</v>
      </c>
      <c r="H3824" s="7" t="s">
        <v>3443</v>
      </c>
      <c r="I3824" s="7" t="s">
        <v>3449</v>
      </c>
      <c r="K3824" s="52" t="str">
        <f t="shared" si="663"/>
        <v/>
      </c>
      <c r="L3824" s="81" t="str">
        <f t="shared" si="653"/>
        <v/>
      </c>
      <c r="M3824" s="53" t="str">
        <f>IF(K3824="","",COUNTIF($K$7:K3824,"ﾘｽﾄ１"))</f>
        <v/>
      </c>
      <c r="N3824" s="53" t="str">
        <f t="shared" si="654"/>
        <v/>
      </c>
      <c r="O3824" s="54" t="str">
        <f t="shared" si="655"/>
        <v/>
      </c>
      <c r="P3824" s="53" t="str">
        <f t="shared" si="656"/>
        <v/>
      </c>
      <c r="Q3824" s="52" t="str">
        <f t="shared" si="657"/>
        <v/>
      </c>
      <c r="R3824" s="55" t="str">
        <f t="shared" si="658"/>
        <v/>
      </c>
      <c r="S3824" s="52" t="str">
        <f t="shared" si="659"/>
        <v/>
      </c>
      <c r="T3824" s="81" t="str">
        <f t="shared" si="660"/>
        <v/>
      </c>
      <c r="U3824" s="53" t="str">
        <f>IF(S3824="","",COUNTIF($S$7:S3824,"該当２"))</f>
        <v/>
      </c>
      <c r="V3824" s="56" t="str">
        <f t="shared" si="661"/>
        <v/>
      </c>
      <c r="W3824" s="81" t="str">
        <f t="shared" si="662"/>
        <v/>
      </c>
      <c r="X3824" s="53" t="str">
        <f>IF(V3824="","",COUNTIF($V$7:V3824,"該当３"))</f>
        <v/>
      </c>
    </row>
    <row r="3825" spans="1:24">
      <c r="A3825" s="4">
        <v>2038202011</v>
      </c>
      <c r="B3825" s="237">
        <v>20</v>
      </c>
      <c r="C3825" s="238">
        <v>382</v>
      </c>
      <c r="D3825" s="239">
        <v>2</v>
      </c>
      <c r="E3825" s="238">
        <v>11</v>
      </c>
      <c r="F3825" s="7" t="s">
        <v>511</v>
      </c>
      <c r="G3825" s="7" t="s">
        <v>3429</v>
      </c>
      <c r="H3825" s="7" t="s">
        <v>3443</v>
      </c>
      <c r="I3825" s="7" t="s">
        <v>3450</v>
      </c>
      <c r="K3825" s="52" t="str">
        <f t="shared" si="663"/>
        <v/>
      </c>
      <c r="L3825" s="81" t="str">
        <f t="shared" si="653"/>
        <v/>
      </c>
      <c r="M3825" s="53" t="str">
        <f>IF(K3825="","",COUNTIF($K$7:K3825,"ﾘｽﾄ１"))</f>
        <v/>
      </c>
      <c r="N3825" s="53" t="str">
        <f t="shared" si="654"/>
        <v/>
      </c>
      <c r="O3825" s="54" t="str">
        <f t="shared" si="655"/>
        <v/>
      </c>
      <c r="P3825" s="53" t="str">
        <f t="shared" si="656"/>
        <v/>
      </c>
      <c r="Q3825" s="52" t="str">
        <f t="shared" si="657"/>
        <v/>
      </c>
      <c r="R3825" s="55" t="str">
        <f t="shared" si="658"/>
        <v/>
      </c>
      <c r="S3825" s="52" t="str">
        <f t="shared" si="659"/>
        <v/>
      </c>
      <c r="T3825" s="81" t="str">
        <f t="shared" si="660"/>
        <v/>
      </c>
      <c r="U3825" s="53" t="str">
        <f>IF(S3825="","",COUNTIF($S$7:S3825,"該当２"))</f>
        <v/>
      </c>
      <c r="V3825" s="56" t="str">
        <f t="shared" si="661"/>
        <v/>
      </c>
      <c r="W3825" s="81" t="str">
        <f t="shared" si="662"/>
        <v/>
      </c>
      <c r="X3825" s="53" t="str">
        <f>IF(V3825="","",COUNTIF($V$7:V3825,"該当３"))</f>
        <v/>
      </c>
    </row>
    <row r="3826" spans="1:24">
      <c r="A3826" s="4">
        <v>2038202012</v>
      </c>
      <c r="B3826" s="237">
        <v>20</v>
      </c>
      <c r="C3826" s="238">
        <v>382</v>
      </c>
      <c r="D3826" s="239">
        <v>2</v>
      </c>
      <c r="E3826" s="238">
        <v>12</v>
      </c>
      <c r="F3826" s="7" t="s">
        <v>511</v>
      </c>
      <c r="G3826" s="7" t="s">
        <v>3429</v>
      </c>
      <c r="H3826" s="7" t="s">
        <v>3443</v>
      </c>
      <c r="I3826" s="7" t="s">
        <v>3451</v>
      </c>
      <c r="K3826" s="52" t="str">
        <f t="shared" si="663"/>
        <v/>
      </c>
      <c r="L3826" s="81" t="str">
        <f t="shared" si="653"/>
        <v/>
      </c>
      <c r="M3826" s="53" t="str">
        <f>IF(K3826="","",COUNTIF($K$7:K3826,"ﾘｽﾄ１"))</f>
        <v/>
      </c>
      <c r="N3826" s="53" t="str">
        <f t="shared" si="654"/>
        <v/>
      </c>
      <c r="O3826" s="54" t="str">
        <f t="shared" si="655"/>
        <v/>
      </c>
      <c r="P3826" s="53" t="str">
        <f t="shared" si="656"/>
        <v/>
      </c>
      <c r="Q3826" s="52" t="str">
        <f t="shared" si="657"/>
        <v/>
      </c>
      <c r="R3826" s="55" t="str">
        <f t="shared" si="658"/>
        <v/>
      </c>
      <c r="S3826" s="52" t="str">
        <f t="shared" si="659"/>
        <v/>
      </c>
      <c r="T3826" s="81" t="str">
        <f t="shared" si="660"/>
        <v/>
      </c>
      <c r="U3826" s="53" t="str">
        <f>IF(S3826="","",COUNTIF($S$7:S3826,"該当２"))</f>
        <v/>
      </c>
      <c r="V3826" s="56" t="str">
        <f t="shared" si="661"/>
        <v/>
      </c>
      <c r="W3826" s="81" t="str">
        <f t="shared" si="662"/>
        <v/>
      </c>
      <c r="X3826" s="53" t="str">
        <f>IF(V3826="","",COUNTIF($V$7:V3826,"該当３"))</f>
        <v/>
      </c>
    </row>
    <row r="3827" spans="1:24">
      <c r="A3827" s="4">
        <v>2038202013</v>
      </c>
      <c r="B3827" s="237">
        <v>20</v>
      </c>
      <c r="C3827" s="238">
        <v>382</v>
      </c>
      <c r="D3827" s="239">
        <v>2</v>
      </c>
      <c r="E3827" s="238">
        <v>13</v>
      </c>
      <c r="F3827" s="7" t="s">
        <v>511</v>
      </c>
      <c r="G3827" s="7" t="s">
        <v>3429</v>
      </c>
      <c r="H3827" s="7" t="s">
        <v>3443</v>
      </c>
      <c r="I3827" s="7" t="s">
        <v>3452</v>
      </c>
      <c r="K3827" s="52" t="str">
        <f t="shared" si="663"/>
        <v/>
      </c>
      <c r="L3827" s="81" t="str">
        <f t="shared" si="653"/>
        <v/>
      </c>
      <c r="M3827" s="53" t="str">
        <f>IF(K3827="","",COUNTIF($K$7:K3827,"ﾘｽﾄ１"))</f>
        <v/>
      </c>
      <c r="N3827" s="53" t="str">
        <f t="shared" si="654"/>
        <v/>
      </c>
      <c r="O3827" s="54" t="str">
        <f t="shared" si="655"/>
        <v/>
      </c>
      <c r="P3827" s="53" t="str">
        <f t="shared" si="656"/>
        <v/>
      </c>
      <c r="Q3827" s="52" t="str">
        <f t="shared" si="657"/>
        <v/>
      </c>
      <c r="R3827" s="55" t="str">
        <f t="shared" si="658"/>
        <v/>
      </c>
      <c r="S3827" s="52" t="str">
        <f t="shared" si="659"/>
        <v/>
      </c>
      <c r="T3827" s="81" t="str">
        <f t="shared" si="660"/>
        <v/>
      </c>
      <c r="U3827" s="53" t="str">
        <f>IF(S3827="","",COUNTIF($S$7:S3827,"該当２"))</f>
        <v/>
      </c>
      <c r="V3827" s="56" t="str">
        <f t="shared" si="661"/>
        <v/>
      </c>
      <c r="W3827" s="81" t="str">
        <f t="shared" si="662"/>
        <v/>
      </c>
      <c r="X3827" s="53" t="str">
        <f>IF(V3827="","",COUNTIF($V$7:V3827,"該当３"))</f>
        <v/>
      </c>
    </row>
    <row r="3828" spans="1:24">
      <c r="A3828" s="4">
        <v>2038202014</v>
      </c>
      <c r="B3828" s="237">
        <v>20</v>
      </c>
      <c r="C3828" s="238">
        <v>382</v>
      </c>
      <c r="D3828" s="239">
        <v>2</v>
      </c>
      <c r="E3828" s="238">
        <v>14</v>
      </c>
      <c r="F3828" s="7" t="s">
        <v>511</v>
      </c>
      <c r="G3828" s="7" t="s">
        <v>3429</v>
      </c>
      <c r="H3828" s="7" t="s">
        <v>3443</v>
      </c>
      <c r="I3828" s="7" t="s">
        <v>3453</v>
      </c>
      <c r="K3828" s="52" t="str">
        <f t="shared" si="663"/>
        <v/>
      </c>
      <c r="L3828" s="81" t="str">
        <f t="shared" si="653"/>
        <v/>
      </c>
      <c r="M3828" s="53" t="str">
        <f>IF(K3828="","",COUNTIF($K$7:K3828,"ﾘｽﾄ１"))</f>
        <v/>
      </c>
      <c r="N3828" s="53" t="str">
        <f t="shared" si="654"/>
        <v/>
      </c>
      <c r="O3828" s="54" t="str">
        <f t="shared" si="655"/>
        <v/>
      </c>
      <c r="P3828" s="53" t="str">
        <f t="shared" si="656"/>
        <v/>
      </c>
      <c r="Q3828" s="52" t="str">
        <f t="shared" si="657"/>
        <v/>
      </c>
      <c r="R3828" s="55" t="str">
        <f t="shared" si="658"/>
        <v/>
      </c>
      <c r="S3828" s="52" t="str">
        <f t="shared" si="659"/>
        <v/>
      </c>
      <c r="T3828" s="81" t="str">
        <f t="shared" si="660"/>
        <v/>
      </c>
      <c r="U3828" s="53" t="str">
        <f>IF(S3828="","",COUNTIF($S$7:S3828,"該当２"))</f>
        <v/>
      </c>
      <c r="V3828" s="56" t="str">
        <f t="shared" si="661"/>
        <v/>
      </c>
      <c r="W3828" s="81" t="str">
        <f t="shared" si="662"/>
        <v/>
      </c>
      <c r="X3828" s="53" t="str">
        <f>IF(V3828="","",COUNTIF($V$7:V3828,"該当３"))</f>
        <v/>
      </c>
    </row>
    <row r="3829" spans="1:24">
      <c r="A3829" s="4">
        <v>2038202015</v>
      </c>
      <c r="B3829" s="237">
        <v>20</v>
      </c>
      <c r="C3829" s="238">
        <v>382</v>
      </c>
      <c r="D3829" s="239">
        <v>2</v>
      </c>
      <c r="E3829" s="238">
        <v>15</v>
      </c>
      <c r="F3829" s="7" t="s">
        <v>511</v>
      </c>
      <c r="G3829" s="7" t="s">
        <v>3429</v>
      </c>
      <c r="H3829" s="7" t="s">
        <v>3443</v>
      </c>
      <c r="I3829" s="7" t="s">
        <v>3454</v>
      </c>
      <c r="K3829" s="52" t="str">
        <f t="shared" si="663"/>
        <v/>
      </c>
      <c r="L3829" s="81" t="str">
        <f t="shared" si="653"/>
        <v/>
      </c>
      <c r="M3829" s="53" t="str">
        <f>IF(K3829="","",COUNTIF($K$7:K3829,"ﾘｽﾄ１"))</f>
        <v/>
      </c>
      <c r="N3829" s="53" t="str">
        <f t="shared" si="654"/>
        <v/>
      </c>
      <c r="O3829" s="54" t="str">
        <f t="shared" si="655"/>
        <v/>
      </c>
      <c r="P3829" s="53" t="str">
        <f t="shared" si="656"/>
        <v/>
      </c>
      <c r="Q3829" s="52" t="str">
        <f t="shared" si="657"/>
        <v/>
      </c>
      <c r="R3829" s="55" t="str">
        <f t="shared" si="658"/>
        <v/>
      </c>
      <c r="S3829" s="52" t="str">
        <f t="shared" si="659"/>
        <v/>
      </c>
      <c r="T3829" s="81" t="str">
        <f t="shared" si="660"/>
        <v/>
      </c>
      <c r="U3829" s="53" t="str">
        <f>IF(S3829="","",COUNTIF($S$7:S3829,"該当２"))</f>
        <v/>
      </c>
      <c r="V3829" s="56" t="str">
        <f t="shared" si="661"/>
        <v/>
      </c>
      <c r="W3829" s="81" t="str">
        <f t="shared" si="662"/>
        <v/>
      </c>
      <c r="X3829" s="53" t="str">
        <f>IF(V3829="","",COUNTIF($V$7:V3829,"該当３"))</f>
        <v/>
      </c>
    </row>
    <row r="3830" spans="1:24">
      <c r="A3830" s="4">
        <v>2038202016</v>
      </c>
      <c r="B3830" s="237">
        <v>20</v>
      </c>
      <c r="C3830" s="238">
        <v>382</v>
      </c>
      <c r="D3830" s="239">
        <v>2</v>
      </c>
      <c r="E3830" s="238">
        <v>16</v>
      </c>
      <c r="F3830" s="7" t="s">
        <v>511</v>
      </c>
      <c r="G3830" s="7" t="s">
        <v>3429</v>
      </c>
      <c r="H3830" s="7" t="s">
        <v>3443</v>
      </c>
      <c r="I3830" s="7" t="s">
        <v>316</v>
      </c>
      <c r="K3830" s="52" t="str">
        <f t="shared" si="663"/>
        <v/>
      </c>
      <c r="L3830" s="81" t="str">
        <f t="shared" si="653"/>
        <v/>
      </c>
      <c r="M3830" s="53" t="str">
        <f>IF(K3830="","",COUNTIF($K$7:K3830,"ﾘｽﾄ１"))</f>
        <v/>
      </c>
      <c r="N3830" s="53" t="str">
        <f t="shared" si="654"/>
        <v/>
      </c>
      <c r="O3830" s="54" t="str">
        <f t="shared" si="655"/>
        <v/>
      </c>
      <c r="P3830" s="53" t="str">
        <f t="shared" si="656"/>
        <v/>
      </c>
      <c r="Q3830" s="52" t="str">
        <f t="shared" si="657"/>
        <v/>
      </c>
      <c r="R3830" s="55" t="str">
        <f t="shared" si="658"/>
        <v/>
      </c>
      <c r="S3830" s="52" t="str">
        <f t="shared" si="659"/>
        <v/>
      </c>
      <c r="T3830" s="81" t="str">
        <f t="shared" si="660"/>
        <v/>
      </c>
      <c r="U3830" s="53" t="str">
        <f>IF(S3830="","",COUNTIF($S$7:S3830,"該当２"))</f>
        <v/>
      </c>
      <c r="V3830" s="56" t="str">
        <f t="shared" si="661"/>
        <v/>
      </c>
      <c r="W3830" s="81" t="str">
        <f t="shared" si="662"/>
        <v/>
      </c>
      <c r="X3830" s="53" t="str">
        <f>IF(V3830="","",COUNTIF($V$7:V3830,"該当３"))</f>
        <v/>
      </c>
    </row>
    <row r="3831" spans="1:24">
      <c r="A3831" s="4">
        <v>2038202017</v>
      </c>
      <c r="B3831" s="237">
        <v>20</v>
      </c>
      <c r="C3831" s="238">
        <v>382</v>
      </c>
      <c r="D3831" s="239">
        <v>2</v>
      </c>
      <c r="E3831" s="238">
        <v>17</v>
      </c>
      <c r="F3831" s="7" t="s">
        <v>511</v>
      </c>
      <c r="G3831" s="7" t="s">
        <v>3429</v>
      </c>
      <c r="H3831" s="7" t="s">
        <v>3443</v>
      </c>
      <c r="I3831" s="7" t="s">
        <v>3455</v>
      </c>
      <c r="K3831" s="52" t="str">
        <f t="shared" si="663"/>
        <v/>
      </c>
      <c r="L3831" s="81" t="str">
        <f t="shared" si="653"/>
        <v/>
      </c>
      <c r="M3831" s="53" t="str">
        <f>IF(K3831="","",COUNTIF($K$7:K3831,"ﾘｽﾄ１"))</f>
        <v/>
      </c>
      <c r="N3831" s="53" t="str">
        <f t="shared" si="654"/>
        <v/>
      </c>
      <c r="O3831" s="54" t="str">
        <f t="shared" si="655"/>
        <v/>
      </c>
      <c r="P3831" s="53" t="str">
        <f t="shared" si="656"/>
        <v/>
      </c>
      <c r="Q3831" s="52" t="str">
        <f t="shared" si="657"/>
        <v/>
      </c>
      <c r="R3831" s="55" t="str">
        <f t="shared" si="658"/>
        <v/>
      </c>
      <c r="S3831" s="52" t="str">
        <f t="shared" si="659"/>
        <v/>
      </c>
      <c r="T3831" s="81" t="str">
        <f t="shared" si="660"/>
        <v/>
      </c>
      <c r="U3831" s="53" t="str">
        <f>IF(S3831="","",COUNTIF($S$7:S3831,"該当２"))</f>
        <v/>
      </c>
      <c r="V3831" s="56" t="str">
        <f t="shared" si="661"/>
        <v/>
      </c>
      <c r="W3831" s="81" t="str">
        <f t="shared" si="662"/>
        <v/>
      </c>
      <c r="X3831" s="53" t="str">
        <f>IF(V3831="","",COUNTIF($V$7:V3831,"該当３"))</f>
        <v/>
      </c>
    </row>
    <row r="3832" spans="1:24">
      <c r="A3832" s="4">
        <v>2038203000</v>
      </c>
      <c r="B3832" s="237">
        <v>20</v>
      </c>
      <c r="C3832" s="238">
        <v>382</v>
      </c>
      <c r="D3832" s="239">
        <v>3</v>
      </c>
      <c r="E3832" s="238">
        <v>0</v>
      </c>
      <c r="F3832" s="7" t="s">
        <v>511</v>
      </c>
      <c r="G3832" s="7" t="s">
        <v>3429</v>
      </c>
      <c r="H3832" s="7" t="s">
        <v>3456</v>
      </c>
      <c r="K3832" s="52" t="str">
        <f t="shared" si="663"/>
        <v/>
      </c>
      <c r="L3832" s="81" t="str">
        <f t="shared" si="653"/>
        <v/>
      </c>
      <c r="M3832" s="53" t="str">
        <f>IF(K3832="","",COUNTIF($K$7:K3832,"ﾘｽﾄ１"))</f>
        <v/>
      </c>
      <c r="N3832" s="53" t="str">
        <f t="shared" si="654"/>
        <v/>
      </c>
      <c r="O3832" s="54" t="str">
        <f t="shared" si="655"/>
        <v/>
      </c>
      <c r="P3832" s="53" t="str">
        <f t="shared" si="656"/>
        <v/>
      </c>
      <c r="Q3832" s="52" t="str">
        <f t="shared" si="657"/>
        <v/>
      </c>
      <c r="R3832" s="55" t="str">
        <f t="shared" si="658"/>
        <v/>
      </c>
      <c r="S3832" s="52" t="str">
        <f t="shared" si="659"/>
        <v/>
      </c>
      <c r="T3832" s="81" t="str">
        <f t="shared" si="660"/>
        <v/>
      </c>
      <c r="U3832" s="53" t="str">
        <f>IF(S3832="","",COUNTIF($S$7:S3832,"該当２"))</f>
        <v/>
      </c>
      <c r="V3832" s="56" t="str">
        <f t="shared" si="661"/>
        <v/>
      </c>
      <c r="W3832" s="81" t="str">
        <f t="shared" si="662"/>
        <v/>
      </c>
      <c r="X3832" s="53" t="str">
        <f>IF(V3832="","",COUNTIF($V$7:V3832,"該当３"))</f>
        <v/>
      </c>
    </row>
    <row r="3833" spans="1:24">
      <c r="A3833" s="4">
        <v>2038203001</v>
      </c>
      <c r="B3833" s="237">
        <v>20</v>
      </c>
      <c r="C3833" s="238">
        <v>382</v>
      </c>
      <c r="D3833" s="239">
        <v>3</v>
      </c>
      <c r="E3833" s="238">
        <v>1</v>
      </c>
      <c r="F3833" s="7" t="s">
        <v>511</v>
      </c>
      <c r="G3833" s="7" t="s">
        <v>3429</v>
      </c>
      <c r="H3833" s="7" t="s">
        <v>3456</v>
      </c>
      <c r="I3833" s="7" t="s">
        <v>3457</v>
      </c>
      <c r="K3833" s="52" t="str">
        <f t="shared" si="663"/>
        <v/>
      </c>
      <c r="L3833" s="81" t="str">
        <f t="shared" si="653"/>
        <v/>
      </c>
      <c r="M3833" s="53" t="str">
        <f>IF(K3833="","",COUNTIF($K$7:K3833,"ﾘｽﾄ１"))</f>
        <v/>
      </c>
      <c r="N3833" s="53" t="str">
        <f t="shared" si="654"/>
        <v/>
      </c>
      <c r="O3833" s="54" t="str">
        <f t="shared" si="655"/>
        <v/>
      </c>
      <c r="P3833" s="53" t="str">
        <f t="shared" si="656"/>
        <v/>
      </c>
      <c r="Q3833" s="52" t="str">
        <f t="shared" si="657"/>
        <v/>
      </c>
      <c r="R3833" s="55" t="str">
        <f t="shared" si="658"/>
        <v/>
      </c>
      <c r="S3833" s="52" t="str">
        <f t="shared" si="659"/>
        <v/>
      </c>
      <c r="T3833" s="81" t="str">
        <f t="shared" si="660"/>
        <v/>
      </c>
      <c r="U3833" s="53" t="str">
        <f>IF(S3833="","",COUNTIF($S$7:S3833,"該当２"))</f>
        <v/>
      </c>
      <c r="V3833" s="56" t="str">
        <f t="shared" si="661"/>
        <v/>
      </c>
      <c r="W3833" s="81" t="str">
        <f t="shared" si="662"/>
        <v/>
      </c>
      <c r="X3833" s="53" t="str">
        <f>IF(V3833="","",COUNTIF($V$7:V3833,"該当３"))</f>
        <v/>
      </c>
    </row>
    <row r="3834" spans="1:24">
      <c r="A3834" s="4">
        <v>2038203002</v>
      </c>
      <c r="B3834" s="237">
        <v>20</v>
      </c>
      <c r="C3834" s="238">
        <v>382</v>
      </c>
      <c r="D3834" s="239">
        <v>3</v>
      </c>
      <c r="E3834" s="238">
        <v>2</v>
      </c>
      <c r="F3834" s="7" t="s">
        <v>511</v>
      </c>
      <c r="G3834" s="7" t="s">
        <v>3429</v>
      </c>
      <c r="H3834" s="7" t="s">
        <v>3456</v>
      </c>
      <c r="I3834" s="7" t="s">
        <v>323</v>
      </c>
      <c r="K3834" s="52" t="str">
        <f t="shared" si="663"/>
        <v/>
      </c>
      <c r="L3834" s="81" t="str">
        <f t="shared" si="653"/>
        <v/>
      </c>
      <c r="M3834" s="53" t="str">
        <f>IF(K3834="","",COUNTIF($K$7:K3834,"ﾘｽﾄ１"))</f>
        <v/>
      </c>
      <c r="N3834" s="53" t="str">
        <f t="shared" si="654"/>
        <v/>
      </c>
      <c r="O3834" s="54" t="str">
        <f t="shared" si="655"/>
        <v/>
      </c>
      <c r="P3834" s="53" t="str">
        <f t="shared" si="656"/>
        <v/>
      </c>
      <c r="Q3834" s="52" t="str">
        <f t="shared" si="657"/>
        <v/>
      </c>
      <c r="R3834" s="55" t="str">
        <f t="shared" si="658"/>
        <v/>
      </c>
      <c r="S3834" s="52" t="str">
        <f t="shared" si="659"/>
        <v/>
      </c>
      <c r="T3834" s="81" t="str">
        <f t="shared" si="660"/>
        <v/>
      </c>
      <c r="U3834" s="53" t="str">
        <f>IF(S3834="","",COUNTIF($S$7:S3834,"該当２"))</f>
        <v/>
      </c>
      <c r="V3834" s="56" t="str">
        <f t="shared" si="661"/>
        <v/>
      </c>
      <c r="W3834" s="81" t="str">
        <f t="shared" si="662"/>
        <v/>
      </c>
      <c r="X3834" s="53" t="str">
        <f>IF(V3834="","",COUNTIF($V$7:V3834,"該当３"))</f>
        <v/>
      </c>
    </row>
    <row r="3835" spans="1:24">
      <c r="A3835" s="4">
        <v>2038203003</v>
      </c>
      <c r="B3835" s="237">
        <v>20</v>
      </c>
      <c r="C3835" s="238">
        <v>382</v>
      </c>
      <c r="D3835" s="239">
        <v>3</v>
      </c>
      <c r="E3835" s="238">
        <v>3</v>
      </c>
      <c r="F3835" s="7" t="s">
        <v>511</v>
      </c>
      <c r="G3835" s="7" t="s">
        <v>3429</v>
      </c>
      <c r="H3835" s="7" t="s">
        <v>3456</v>
      </c>
      <c r="I3835" s="7" t="s">
        <v>3458</v>
      </c>
      <c r="K3835" s="52" t="str">
        <f t="shared" si="663"/>
        <v/>
      </c>
      <c r="L3835" s="81" t="str">
        <f t="shared" si="653"/>
        <v/>
      </c>
      <c r="M3835" s="53" t="str">
        <f>IF(K3835="","",COUNTIF($K$7:K3835,"ﾘｽﾄ１"))</f>
        <v/>
      </c>
      <c r="N3835" s="53" t="str">
        <f t="shared" si="654"/>
        <v/>
      </c>
      <c r="O3835" s="54" t="str">
        <f t="shared" si="655"/>
        <v/>
      </c>
      <c r="P3835" s="53" t="str">
        <f t="shared" si="656"/>
        <v/>
      </c>
      <c r="Q3835" s="52" t="str">
        <f t="shared" si="657"/>
        <v/>
      </c>
      <c r="R3835" s="55" t="str">
        <f t="shared" si="658"/>
        <v/>
      </c>
      <c r="S3835" s="52" t="str">
        <f t="shared" si="659"/>
        <v/>
      </c>
      <c r="T3835" s="81" t="str">
        <f t="shared" si="660"/>
        <v/>
      </c>
      <c r="U3835" s="53" t="str">
        <f>IF(S3835="","",COUNTIF($S$7:S3835,"該当２"))</f>
        <v/>
      </c>
      <c r="V3835" s="56" t="str">
        <f t="shared" si="661"/>
        <v/>
      </c>
      <c r="W3835" s="81" t="str">
        <f t="shared" si="662"/>
        <v/>
      </c>
      <c r="X3835" s="53" t="str">
        <f>IF(V3835="","",COUNTIF($V$7:V3835,"該当３"))</f>
        <v/>
      </c>
    </row>
    <row r="3836" spans="1:24">
      <c r="A3836" s="4">
        <v>2038203004</v>
      </c>
      <c r="B3836" s="237">
        <v>20</v>
      </c>
      <c r="C3836" s="238">
        <v>382</v>
      </c>
      <c r="D3836" s="239">
        <v>3</v>
      </c>
      <c r="E3836" s="238">
        <v>4</v>
      </c>
      <c r="F3836" s="7" t="s">
        <v>511</v>
      </c>
      <c r="G3836" s="7" t="s">
        <v>3429</v>
      </c>
      <c r="H3836" s="7" t="s">
        <v>3456</v>
      </c>
      <c r="I3836" s="7" t="s">
        <v>603</v>
      </c>
      <c r="K3836" s="52" t="str">
        <f t="shared" si="663"/>
        <v/>
      </c>
      <c r="L3836" s="81" t="str">
        <f t="shared" si="653"/>
        <v/>
      </c>
      <c r="M3836" s="53" t="str">
        <f>IF(K3836="","",COUNTIF($K$7:K3836,"ﾘｽﾄ１"))</f>
        <v/>
      </c>
      <c r="N3836" s="53" t="str">
        <f t="shared" si="654"/>
        <v/>
      </c>
      <c r="O3836" s="54" t="str">
        <f t="shared" si="655"/>
        <v/>
      </c>
      <c r="P3836" s="53" t="str">
        <f t="shared" si="656"/>
        <v/>
      </c>
      <c r="Q3836" s="52" t="str">
        <f t="shared" si="657"/>
        <v/>
      </c>
      <c r="R3836" s="55" t="str">
        <f t="shared" si="658"/>
        <v/>
      </c>
      <c r="S3836" s="52" t="str">
        <f t="shared" si="659"/>
        <v/>
      </c>
      <c r="T3836" s="81" t="str">
        <f t="shared" si="660"/>
        <v/>
      </c>
      <c r="U3836" s="53" t="str">
        <f>IF(S3836="","",COUNTIF($S$7:S3836,"該当２"))</f>
        <v/>
      </c>
      <c r="V3836" s="56" t="str">
        <f t="shared" si="661"/>
        <v/>
      </c>
      <c r="W3836" s="81" t="str">
        <f t="shared" si="662"/>
        <v/>
      </c>
      <c r="X3836" s="53" t="str">
        <f>IF(V3836="","",COUNTIF($V$7:V3836,"該当３"))</f>
        <v/>
      </c>
    </row>
    <row r="3837" spans="1:24">
      <c r="A3837" s="4">
        <v>2038203005</v>
      </c>
      <c r="B3837" s="237">
        <v>20</v>
      </c>
      <c r="C3837" s="238">
        <v>382</v>
      </c>
      <c r="D3837" s="239">
        <v>3</v>
      </c>
      <c r="E3837" s="238">
        <v>5</v>
      </c>
      <c r="F3837" s="7" t="s">
        <v>511</v>
      </c>
      <c r="G3837" s="7" t="s">
        <v>3429</v>
      </c>
      <c r="H3837" s="7" t="s">
        <v>3456</v>
      </c>
      <c r="I3837" s="7" t="s">
        <v>3459</v>
      </c>
      <c r="K3837" s="52" t="str">
        <f t="shared" si="663"/>
        <v/>
      </c>
      <c r="L3837" s="81" t="str">
        <f t="shared" si="653"/>
        <v/>
      </c>
      <c r="M3837" s="53" t="str">
        <f>IF(K3837="","",COUNTIF($K$7:K3837,"ﾘｽﾄ１"))</f>
        <v/>
      </c>
      <c r="N3837" s="53" t="str">
        <f t="shared" si="654"/>
        <v/>
      </c>
      <c r="O3837" s="54" t="str">
        <f t="shared" si="655"/>
        <v/>
      </c>
      <c r="P3837" s="53" t="str">
        <f t="shared" si="656"/>
        <v/>
      </c>
      <c r="Q3837" s="52" t="str">
        <f t="shared" si="657"/>
        <v/>
      </c>
      <c r="R3837" s="55" t="str">
        <f t="shared" si="658"/>
        <v/>
      </c>
      <c r="S3837" s="52" t="str">
        <f t="shared" si="659"/>
        <v/>
      </c>
      <c r="T3837" s="81" t="str">
        <f t="shared" si="660"/>
        <v/>
      </c>
      <c r="U3837" s="53" t="str">
        <f>IF(S3837="","",COUNTIF($S$7:S3837,"該当２"))</f>
        <v/>
      </c>
      <c r="V3837" s="56" t="str">
        <f t="shared" si="661"/>
        <v/>
      </c>
      <c r="W3837" s="81" t="str">
        <f t="shared" si="662"/>
        <v/>
      </c>
      <c r="X3837" s="53" t="str">
        <f>IF(V3837="","",COUNTIF($V$7:V3837,"該当３"))</f>
        <v/>
      </c>
    </row>
    <row r="3838" spans="1:24">
      <c r="A3838" s="4">
        <v>2038203006</v>
      </c>
      <c r="B3838" s="237">
        <v>20</v>
      </c>
      <c r="C3838" s="238">
        <v>382</v>
      </c>
      <c r="D3838" s="239">
        <v>3</v>
      </c>
      <c r="E3838" s="238">
        <v>6</v>
      </c>
      <c r="F3838" s="7" t="s">
        <v>511</v>
      </c>
      <c r="G3838" s="7" t="s">
        <v>3429</v>
      </c>
      <c r="H3838" s="7" t="s">
        <v>3456</v>
      </c>
      <c r="I3838" s="7" t="s">
        <v>3460</v>
      </c>
      <c r="K3838" s="52" t="str">
        <f t="shared" si="663"/>
        <v/>
      </c>
      <c r="L3838" s="81" t="str">
        <f t="shared" si="653"/>
        <v/>
      </c>
      <c r="M3838" s="53" t="str">
        <f>IF(K3838="","",COUNTIF($K$7:K3838,"ﾘｽﾄ１"))</f>
        <v/>
      </c>
      <c r="N3838" s="53" t="str">
        <f t="shared" si="654"/>
        <v/>
      </c>
      <c r="O3838" s="54" t="str">
        <f t="shared" si="655"/>
        <v/>
      </c>
      <c r="P3838" s="53" t="str">
        <f t="shared" si="656"/>
        <v/>
      </c>
      <c r="Q3838" s="52" t="str">
        <f t="shared" si="657"/>
        <v/>
      </c>
      <c r="R3838" s="55" t="str">
        <f t="shared" si="658"/>
        <v/>
      </c>
      <c r="S3838" s="52" t="str">
        <f t="shared" si="659"/>
        <v/>
      </c>
      <c r="T3838" s="81" t="str">
        <f t="shared" si="660"/>
        <v/>
      </c>
      <c r="U3838" s="53" t="str">
        <f>IF(S3838="","",COUNTIF($S$7:S3838,"該当２"))</f>
        <v/>
      </c>
      <c r="V3838" s="56" t="str">
        <f t="shared" si="661"/>
        <v/>
      </c>
      <c r="W3838" s="81" t="str">
        <f t="shared" si="662"/>
        <v/>
      </c>
      <c r="X3838" s="53" t="str">
        <f>IF(V3838="","",COUNTIF($V$7:V3838,"該当３"))</f>
        <v/>
      </c>
    </row>
    <row r="3839" spans="1:24">
      <c r="A3839" s="4">
        <v>2038203007</v>
      </c>
      <c r="B3839" s="237">
        <v>20</v>
      </c>
      <c r="C3839" s="238">
        <v>382</v>
      </c>
      <c r="D3839" s="239">
        <v>3</v>
      </c>
      <c r="E3839" s="238">
        <v>7</v>
      </c>
      <c r="F3839" s="7" t="s">
        <v>511</v>
      </c>
      <c r="G3839" s="7" t="s">
        <v>3429</v>
      </c>
      <c r="H3839" s="7" t="s">
        <v>3456</v>
      </c>
      <c r="I3839" s="7" t="s">
        <v>344</v>
      </c>
      <c r="K3839" s="52" t="str">
        <f t="shared" si="663"/>
        <v/>
      </c>
      <c r="L3839" s="81" t="str">
        <f t="shared" si="653"/>
        <v/>
      </c>
      <c r="M3839" s="53" t="str">
        <f>IF(K3839="","",COUNTIF($K$7:K3839,"ﾘｽﾄ１"))</f>
        <v/>
      </c>
      <c r="N3839" s="53" t="str">
        <f t="shared" si="654"/>
        <v/>
      </c>
      <c r="O3839" s="54" t="str">
        <f t="shared" si="655"/>
        <v/>
      </c>
      <c r="P3839" s="53" t="str">
        <f t="shared" si="656"/>
        <v/>
      </c>
      <c r="Q3839" s="52" t="str">
        <f t="shared" si="657"/>
        <v/>
      </c>
      <c r="R3839" s="55" t="str">
        <f t="shared" si="658"/>
        <v/>
      </c>
      <c r="S3839" s="52" t="str">
        <f t="shared" si="659"/>
        <v/>
      </c>
      <c r="T3839" s="81" t="str">
        <f t="shared" si="660"/>
        <v/>
      </c>
      <c r="U3839" s="53" t="str">
        <f>IF(S3839="","",COUNTIF($S$7:S3839,"該当２"))</f>
        <v/>
      </c>
      <c r="V3839" s="56" t="str">
        <f t="shared" si="661"/>
        <v/>
      </c>
      <c r="W3839" s="81" t="str">
        <f t="shared" si="662"/>
        <v/>
      </c>
      <c r="X3839" s="53" t="str">
        <f>IF(V3839="","",COUNTIF($V$7:V3839,"該当３"))</f>
        <v/>
      </c>
    </row>
    <row r="3840" spans="1:24">
      <c r="A3840" s="4">
        <v>2038203008</v>
      </c>
      <c r="B3840" s="237">
        <v>20</v>
      </c>
      <c r="C3840" s="238">
        <v>382</v>
      </c>
      <c r="D3840" s="239">
        <v>3</v>
      </c>
      <c r="E3840" s="238">
        <v>8</v>
      </c>
      <c r="F3840" s="7" t="s">
        <v>511</v>
      </c>
      <c r="G3840" s="7" t="s">
        <v>3429</v>
      </c>
      <c r="H3840" s="7" t="s">
        <v>3456</v>
      </c>
      <c r="I3840" s="7" t="s">
        <v>500</v>
      </c>
      <c r="K3840" s="52" t="str">
        <f t="shared" si="663"/>
        <v/>
      </c>
      <c r="L3840" s="81" t="str">
        <f t="shared" si="653"/>
        <v/>
      </c>
      <c r="M3840" s="53" t="str">
        <f>IF(K3840="","",COUNTIF($K$7:K3840,"ﾘｽﾄ１"))</f>
        <v/>
      </c>
      <c r="N3840" s="53" t="str">
        <f t="shared" si="654"/>
        <v/>
      </c>
      <c r="O3840" s="54" t="str">
        <f t="shared" si="655"/>
        <v/>
      </c>
      <c r="P3840" s="53" t="str">
        <f t="shared" si="656"/>
        <v/>
      </c>
      <c r="Q3840" s="52" t="str">
        <f t="shared" si="657"/>
        <v/>
      </c>
      <c r="R3840" s="55" t="str">
        <f t="shared" si="658"/>
        <v/>
      </c>
      <c r="S3840" s="52" t="str">
        <f t="shared" si="659"/>
        <v/>
      </c>
      <c r="T3840" s="81" t="str">
        <f t="shared" si="660"/>
        <v/>
      </c>
      <c r="U3840" s="53" t="str">
        <f>IF(S3840="","",COUNTIF($S$7:S3840,"該当２"))</f>
        <v/>
      </c>
      <c r="V3840" s="56" t="str">
        <f t="shared" si="661"/>
        <v/>
      </c>
      <c r="W3840" s="81" t="str">
        <f t="shared" si="662"/>
        <v/>
      </c>
      <c r="X3840" s="53" t="str">
        <f>IF(V3840="","",COUNTIF($V$7:V3840,"該当３"))</f>
        <v/>
      </c>
    </row>
    <row r="3841" spans="1:24">
      <c r="A3841" s="4">
        <v>2038204000</v>
      </c>
      <c r="B3841" s="237">
        <v>20</v>
      </c>
      <c r="C3841" s="238">
        <v>382</v>
      </c>
      <c r="D3841" s="239">
        <v>4</v>
      </c>
      <c r="E3841" s="238">
        <v>0</v>
      </c>
      <c r="F3841" s="7" t="s">
        <v>511</v>
      </c>
      <c r="G3841" s="7" t="s">
        <v>3429</v>
      </c>
      <c r="H3841" s="7" t="s">
        <v>3461</v>
      </c>
      <c r="K3841" s="52" t="str">
        <f t="shared" si="663"/>
        <v/>
      </c>
      <c r="L3841" s="81" t="str">
        <f t="shared" si="653"/>
        <v/>
      </c>
      <c r="M3841" s="53" t="str">
        <f>IF(K3841="","",COUNTIF($K$7:K3841,"ﾘｽﾄ１"))</f>
        <v/>
      </c>
      <c r="N3841" s="53" t="str">
        <f t="shared" si="654"/>
        <v/>
      </c>
      <c r="O3841" s="54" t="str">
        <f t="shared" si="655"/>
        <v/>
      </c>
      <c r="P3841" s="53" t="str">
        <f t="shared" si="656"/>
        <v/>
      </c>
      <c r="Q3841" s="52" t="str">
        <f t="shared" si="657"/>
        <v/>
      </c>
      <c r="R3841" s="55" t="str">
        <f t="shared" si="658"/>
        <v/>
      </c>
      <c r="S3841" s="52" t="str">
        <f t="shared" si="659"/>
        <v/>
      </c>
      <c r="T3841" s="81" t="str">
        <f t="shared" si="660"/>
        <v/>
      </c>
      <c r="U3841" s="53" t="str">
        <f>IF(S3841="","",COUNTIF($S$7:S3841,"該当２"))</f>
        <v/>
      </c>
      <c r="V3841" s="56" t="str">
        <f t="shared" si="661"/>
        <v/>
      </c>
      <c r="W3841" s="81" t="str">
        <f t="shared" si="662"/>
        <v/>
      </c>
      <c r="X3841" s="53" t="str">
        <f>IF(V3841="","",COUNTIF($V$7:V3841,"該当３"))</f>
        <v/>
      </c>
    </row>
    <row r="3842" spans="1:24">
      <c r="A3842" s="4">
        <v>2038204001</v>
      </c>
      <c r="B3842" s="237">
        <v>20</v>
      </c>
      <c r="C3842" s="238">
        <v>382</v>
      </c>
      <c r="D3842" s="239">
        <v>4</v>
      </c>
      <c r="E3842" s="238">
        <v>1</v>
      </c>
      <c r="F3842" s="7" t="s">
        <v>511</v>
      </c>
      <c r="G3842" s="7" t="s">
        <v>3429</v>
      </c>
      <c r="H3842" s="7" t="s">
        <v>3461</v>
      </c>
      <c r="I3842" s="7" t="s">
        <v>3462</v>
      </c>
      <c r="K3842" s="52" t="str">
        <f t="shared" si="663"/>
        <v/>
      </c>
      <c r="L3842" s="81" t="str">
        <f t="shared" si="653"/>
        <v/>
      </c>
      <c r="M3842" s="53" t="str">
        <f>IF(K3842="","",COUNTIF($K$7:K3842,"ﾘｽﾄ１"))</f>
        <v/>
      </c>
      <c r="N3842" s="53" t="str">
        <f t="shared" si="654"/>
        <v/>
      </c>
      <c r="O3842" s="54" t="str">
        <f t="shared" si="655"/>
        <v/>
      </c>
      <c r="P3842" s="53" t="str">
        <f t="shared" si="656"/>
        <v/>
      </c>
      <c r="Q3842" s="52" t="str">
        <f t="shared" si="657"/>
        <v/>
      </c>
      <c r="R3842" s="55" t="str">
        <f t="shared" si="658"/>
        <v/>
      </c>
      <c r="S3842" s="52" t="str">
        <f t="shared" si="659"/>
        <v/>
      </c>
      <c r="T3842" s="81" t="str">
        <f t="shared" si="660"/>
        <v/>
      </c>
      <c r="U3842" s="53" t="str">
        <f>IF(S3842="","",COUNTIF($S$7:S3842,"該当２"))</f>
        <v/>
      </c>
      <c r="V3842" s="56" t="str">
        <f t="shared" si="661"/>
        <v/>
      </c>
      <c r="W3842" s="81" t="str">
        <f t="shared" si="662"/>
        <v/>
      </c>
      <c r="X3842" s="53" t="str">
        <f>IF(V3842="","",COUNTIF($V$7:V3842,"該当３"))</f>
        <v/>
      </c>
    </row>
    <row r="3843" spans="1:24">
      <c r="A3843" s="4">
        <v>2038204002</v>
      </c>
      <c r="B3843" s="237">
        <v>20</v>
      </c>
      <c r="C3843" s="238">
        <v>382</v>
      </c>
      <c r="D3843" s="239">
        <v>4</v>
      </c>
      <c r="E3843" s="238">
        <v>2</v>
      </c>
      <c r="F3843" s="7" t="s">
        <v>511</v>
      </c>
      <c r="G3843" s="7" t="s">
        <v>3429</v>
      </c>
      <c r="H3843" s="7" t="s">
        <v>3461</v>
      </c>
      <c r="I3843" s="7" t="s">
        <v>459</v>
      </c>
      <c r="K3843" s="52" t="str">
        <f t="shared" si="663"/>
        <v/>
      </c>
      <c r="L3843" s="81" t="str">
        <f t="shared" si="653"/>
        <v/>
      </c>
      <c r="M3843" s="53" t="str">
        <f>IF(K3843="","",COUNTIF($K$7:K3843,"ﾘｽﾄ１"))</f>
        <v/>
      </c>
      <c r="N3843" s="53" t="str">
        <f t="shared" si="654"/>
        <v/>
      </c>
      <c r="O3843" s="54" t="str">
        <f t="shared" si="655"/>
        <v/>
      </c>
      <c r="P3843" s="53" t="str">
        <f t="shared" si="656"/>
        <v/>
      </c>
      <c r="Q3843" s="52" t="str">
        <f t="shared" si="657"/>
        <v/>
      </c>
      <c r="R3843" s="55" t="str">
        <f t="shared" si="658"/>
        <v/>
      </c>
      <c r="S3843" s="52" t="str">
        <f t="shared" si="659"/>
        <v/>
      </c>
      <c r="T3843" s="81" t="str">
        <f t="shared" si="660"/>
        <v/>
      </c>
      <c r="U3843" s="53" t="str">
        <f>IF(S3843="","",COUNTIF($S$7:S3843,"該当２"))</f>
        <v/>
      </c>
      <c r="V3843" s="56" t="str">
        <f t="shared" si="661"/>
        <v/>
      </c>
      <c r="W3843" s="81" t="str">
        <f t="shared" si="662"/>
        <v/>
      </c>
      <c r="X3843" s="53" t="str">
        <f>IF(V3843="","",COUNTIF($V$7:V3843,"該当３"))</f>
        <v/>
      </c>
    </row>
    <row r="3844" spans="1:24">
      <c r="A3844" s="4">
        <v>2038204003</v>
      </c>
      <c r="B3844" s="237">
        <v>20</v>
      </c>
      <c r="C3844" s="238">
        <v>382</v>
      </c>
      <c r="D3844" s="239">
        <v>4</v>
      </c>
      <c r="E3844" s="238">
        <v>3</v>
      </c>
      <c r="F3844" s="7" t="s">
        <v>511</v>
      </c>
      <c r="G3844" s="7" t="s">
        <v>3429</v>
      </c>
      <c r="H3844" s="7" t="s">
        <v>3461</v>
      </c>
      <c r="I3844" s="7" t="s">
        <v>348</v>
      </c>
      <c r="K3844" s="52" t="str">
        <f t="shared" si="663"/>
        <v/>
      </c>
      <c r="L3844" s="81" t="str">
        <f t="shared" ref="L3844:L3907" si="664">IF(K3844="ﾘｽﾄ１",G3844,"")</f>
        <v/>
      </c>
      <c r="M3844" s="53" t="str">
        <f>IF(K3844="","",COUNTIF($K$7:K3844,"ﾘｽﾄ１"))</f>
        <v/>
      </c>
      <c r="N3844" s="53" t="str">
        <f t="shared" ref="N3844:N3907" si="665">IF(AND(D3844=0,E3844&gt;0),"同一区","")</f>
        <v/>
      </c>
      <c r="O3844" s="54" t="str">
        <f t="shared" ref="O3844:O3907" si="666">IF(AND(EXACT($K$2,G3844),H3844&gt;0),"該当１","")</f>
        <v/>
      </c>
      <c r="P3844" s="53" t="str">
        <f t="shared" ref="P3844:P3907" si="667">IF(O3844="該当１",G3844,"")</f>
        <v/>
      </c>
      <c r="Q3844" s="52" t="str">
        <f t="shared" ref="Q3844:Q3907" si="668">IF(O3844="該当１","ﾘｽﾄ2","")</f>
        <v/>
      </c>
      <c r="R3844" s="55" t="str">
        <f t="shared" ref="R3844:R3907" si="669">IF(Q3844="ﾘｽﾄ2",H3844,"")</f>
        <v/>
      </c>
      <c r="S3844" s="52" t="str">
        <f t="shared" ref="S3844:S3907" si="670">IF(AND(Q3844="ﾘｽﾄ2",OR(I3844=0,AND(N3844="同一区",E3844=1))),"該当２","")</f>
        <v/>
      </c>
      <c r="T3844" s="81" t="str">
        <f t="shared" ref="T3844:T3907" si="671">IF(S3844="該当２",H3844,"")</f>
        <v/>
      </c>
      <c r="U3844" s="53" t="str">
        <f>IF(S3844="","",COUNTIF($S$7:S3844,"該当２"))</f>
        <v/>
      </c>
      <c r="V3844" s="56" t="str">
        <f t="shared" ref="V3844:V3907" si="672">IF(AND($S$2=H3844,E3844&gt;0,E3844&lt;998),"該当３","")</f>
        <v/>
      </c>
      <c r="W3844" s="81" t="str">
        <f t="shared" ref="W3844:W3907" si="673">IF(V3844="該当３",I3844,"")</f>
        <v/>
      </c>
      <c r="X3844" s="53" t="str">
        <f>IF(V3844="","",COUNTIF($V$7:V3844,"該当３"))</f>
        <v/>
      </c>
    </row>
    <row r="3845" spans="1:24">
      <c r="A3845" s="4">
        <v>2038204004</v>
      </c>
      <c r="B3845" s="237">
        <v>20</v>
      </c>
      <c r="C3845" s="238">
        <v>382</v>
      </c>
      <c r="D3845" s="239">
        <v>4</v>
      </c>
      <c r="E3845" s="238">
        <v>4</v>
      </c>
      <c r="F3845" s="7" t="s">
        <v>511</v>
      </c>
      <c r="G3845" s="7" t="s">
        <v>3429</v>
      </c>
      <c r="H3845" s="7" t="s">
        <v>3461</v>
      </c>
      <c r="I3845" s="7" t="s">
        <v>5</v>
      </c>
      <c r="K3845" s="52" t="str">
        <f t="shared" si="663"/>
        <v/>
      </c>
      <c r="L3845" s="81" t="str">
        <f t="shared" si="664"/>
        <v/>
      </c>
      <c r="M3845" s="53" t="str">
        <f>IF(K3845="","",COUNTIF($K$7:K3845,"ﾘｽﾄ１"))</f>
        <v/>
      </c>
      <c r="N3845" s="53" t="str">
        <f t="shared" si="665"/>
        <v/>
      </c>
      <c r="O3845" s="54" t="str">
        <f t="shared" si="666"/>
        <v/>
      </c>
      <c r="P3845" s="53" t="str">
        <f t="shared" si="667"/>
        <v/>
      </c>
      <c r="Q3845" s="52" t="str">
        <f t="shared" si="668"/>
        <v/>
      </c>
      <c r="R3845" s="55" t="str">
        <f t="shared" si="669"/>
        <v/>
      </c>
      <c r="S3845" s="52" t="str">
        <f t="shared" si="670"/>
        <v/>
      </c>
      <c r="T3845" s="81" t="str">
        <f t="shared" si="671"/>
        <v/>
      </c>
      <c r="U3845" s="53" t="str">
        <f>IF(S3845="","",COUNTIF($S$7:S3845,"該当２"))</f>
        <v/>
      </c>
      <c r="V3845" s="56" t="str">
        <f t="shared" si="672"/>
        <v/>
      </c>
      <c r="W3845" s="81" t="str">
        <f t="shared" si="673"/>
        <v/>
      </c>
      <c r="X3845" s="53" t="str">
        <f>IF(V3845="","",COUNTIF($V$7:V3845,"該当３"))</f>
        <v/>
      </c>
    </row>
    <row r="3846" spans="1:24">
      <c r="A3846" s="4">
        <v>2038204005</v>
      </c>
      <c r="B3846" s="237">
        <v>20</v>
      </c>
      <c r="C3846" s="238">
        <v>382</v>
      </c>
      <c r="D3846" s="239">
        <v>4</v>
      </c>
      <c r="E3846" s="238">
        <v>5</v>
      </c>
      <c r="F3846" s="7" t="s">
        <v>511</v>
      </c>
      <c r="G3846" s="7" t="s">
        <v>3429</v>
      </c>
      <c r="H3846" s="7" t="s">
        <v>3461</v>
      </c>
      <c r="I3846" s="7" t="s">
        <v>368</v>
      </c>
      <c r="K3846" s="52" t="str">
        <f t="shared" si="663"/>
        <v/>
      </c>
      <c r="L3846" s="81" t="str">
        <f t="shared" si="664"/>
        <v/>
      </c>
      <c r="M3846" s="53" t="str">
        <f>IF(K3846="","",COUNTIF($K$7:K3846,"ﾘｽﾄ１"))</f>
        <v/>
      </c>
      <c r="N3846" s="53" t="str">
        <f t="shared" si="665"/>
        <v/>
      </c>
      <c r="O3846" s="54" t="str">
        <f t="shared" si="666"/>
        <v/>
      </c>
      <c r="P3846" s="53" t="str">
        <f t="shared" si="667"/>
        <v/>
      </c>
      <c r="Q3846" s="52" t="str">
        <f t="shared" si="668"/>
        <v/>
      </c>
      <c r="R3846" s="55" t="str">
        <f t="shared" si="669"/>
        <v/>
      </c>
      <c r="S3846" s="52" t="str">
        <f t="shared" si="670"/>
        <v/>
      </c>
      <c r="T3846" s="81" t="str">
        <f t="shared" si="671"/>
        <v/>
      </c>
      <c r="U3846" s="53" t="str">
        <f>IF(S3846="","",COUNTIF($S$7:S3846,"該当２"))</f>
        <v/>
      </c>
      <c r="V3846" s="56" t="str">
        <f t="shared" si="672"/>
        <v/>
      </c>
      <c r="W3846" s="81" t="str">
        <f t="shared" si="673"/>
        <v/>
      </c>
      <c r="X3846" s="53" t="str">
        <f>IF(V3846="","",COUNTIF($V$7:V3846,"該当３"))</f>
        <v/>
      </c>
    </row>
    <row r="3847" spans="1:24">
      <c r="A3847" s="4">
        <v>2038204006</v>
      </c>
      <c r="B3847" s="237">
        <v>20</v>
      </c>
      <c r="C3847" s="238">
        <v>382</v>
      </c>
      <c r="D3847" s="239">
        <v>4</v>
      </c>
      <c r="E3847" s="238">
        <v>6</v>
      </c>
      <c r="F3847" s="7" t="s">
        <v>511</v>
      </c>
      <c r="G3847" s="7" t="s">
        <v>3429</v>
      </c>
      <c r="H3847" s="7" t="s">
        <v>3461</v>
      </c>
      <c r="I3847" s="7" t="s">
        <v>491</v>
      </c>
      <c r="K3847" s="52" t="str">
        <f t="shared" si="663"/>
        <v/>
      </c>
      <c r="L3847" s="81" t="str">
        <f t="shared" si="664"/>
        <v/>
      </c>
      <c r="M3847" s="53" t="str">
        <f>IF(K3847="","",COUNTIF($K$7:K3847,"ﾘｽﾄ１"))</f>
        <v/>
      </c>
      <c r="N3847" s="53" t="str">
        <f t="shared" si="665"/>
        <v/>
      </c>
      <c r="O3847" s="54" t="str">
        <f t="shared" si="666"/>
        <v/>
      </c>
      <c r="P3847" s="53" t="str">
        <f t="shared" si="667"/>
        <v/>
      </c>
      <c r="Q3847" s="52" t="str">
        <f t="shared" si="668"/>
        <v/>
      </c>
      <c r="R3847" s="55" t="str">
        <f t="shared" si="669"/>
        <v/>
      </c>
      <c r="S3847" s="52" t="str">
        <f t="shared" si="670"/>
        <v/>
      </c>
      <c r="T3847" s="81" t="str">
        <f t="shared" si="671"/>
        <v/>
      </c>
      <c r="U3847" s="53" t="str">
        <f>IF(S3847="","",COUNTIF($S$7:S3847,"該当２"))</f>
        <v/>
      </c>
      <c r="V3847" s="56" t="str">
        <f t="shared" si="672"/>
        <v/>
      </c>
      <c r="W3847" s="81" t="str">
        <f t="shared" si="673"/>
        <v/>
      </c>
      <c r="X3847" s="53" t="str">
        <f>IF(V3847="","",COUNTIF($V$7:V3847,"該当３"))</f>
        <v/>
      </c>
    </row>
    <row r="3848" spans="1:24">
      <c r="A3848" s="4">
        <v>2038204007</v>
      </c>
      <c r="B3848" s="237">
        <v>20</v>
      </c>
      <c r="C3848" s="238">
        <v>382</v>
      </c>
      <c r="D3848" s="239">
        <v>4</v>
      </c>
      <c r="E3848" s="238">
        <v>7</v>
      </c>
      <c r="F3848" s="7" t="s">
        <v>511</v>
      </c>
      <c r="G3848" s="7" t="s">
        <v>3429</v>
      </c>
      <c r="H3848" s="7" t="s">
        <v>3461</v>
      </c>
      <c r="I3848" s="7" t="s">
        <v>3463</v>
      </c>
      <c r="K3848" s="52" t="str">
        <f t="shared" si="663"/>
        <v/>
      </c>
      <c r="L3848" s="81" t="str">
        <f t="shared" si="664"/>
        <v/>
      </c>
      <c r="M3848" s="53" t="str">
        <f>IF(K3848="","",COUNTIF($K$7:K3848,"ﾘｽﾄ１"))</f>
        <v/>
      </c>
      <c r="N3848" s="53" t="str">
        <f t="shared" si="665"/>
        <v/>
      </c>
      <c r="O3848" s="54" t="str">
        <f t="shared" si="666"/>
        <v/>
      </c>
      <c r="P3848" s="53" t="str">
        <f t="shared" si="667"/>
        <v/>
      </c>
      <c r="Q3848" s="52" t="str">
        <f t="shared" si="668"/>
        <v/>
      </c>
      <c r="R3848" s="55" t="str">
        <f t="shared" si="669"/>
        <v/>
      </c>
      <c r="S3848" s="52" t="str">
        <f t="shared" si="670"/>
        <v/>
      </c>
      <c r="T3848" s="81" t="str">
        <f t="shared" si="671"/>
        <v/>
      </c>
      <c r="U3848" s="53" t="str">
        <f>IF(S3848="","",COUNTIF($S$7:S3848,"該当２"))</f>
        <v/>
      </c>
      <c r="V3848" s="56" t="str">
        <f t="shared" si="672"/>
        <v/>
      </c>
      <c r="W3848" s="81" t="str">
        <f t="shared" si="673"/>
        <v/>
      </c>
      <c r="X3848" s="53" t="str">
        <f>IF(V3848="","",COUNTIF($V$7:V3848,"該当３"))</f>
        <v/>
      </c>
    </row>
    <row r="3849" spans="1:24">
      <c r="A3849" s="4">
        <v>2038204008</v>
      </c>
      <c r="B3849" s="237">
        <v>20</v>
      </c>
      <c r="C3849" s="238">
        <v>382</v>
      </c>
      <c r="D3849" s="239">
        <v>4</v>
      </c>
      <c r="E3849" s="238">
        <v>8</v>
      </c>
      <c r="F3849" s="7" t="s">
        <v>511</v>
      </c>
      <c r="G3849" s="7" t="s">
        <v>3429</v>
      </c>
      <c r="H3849" s="7" t="s">
        <v>3461</v>
      </c>
      <c r="I3849" s="7" t="s">
        <v>3464</v>
      </c>
      <c r="K3849" s="52" t="str">
        <f t="shared" si="663"/>
        <v/>
      </c>
      <c r="L3849" s="81" t="str">
        <f t="shared" si="664"/>
        <v/>
      </c>
      <c r="M3849" s="53" t="str">
        <f>IF(K3849="","",COUNTIF($K$7:K3849,"ﾘｽﾄ１"))</f>
        <v/>
      </c>
      <c r="N3849" s="53" t="str">
        <f t="shared" si="665"/>
        <v/>
      </c>
      <c r="O3849" s="54" t="str">
        <f t="shared" si="666"/>
        <v/>
      </c>
      <c r="P3849" s="53" t="str">
        <f t="shared" si="667"/>
        <v/>
      </c>
      <c r="Q3849" s="52" t="str">
        <f t="shared" si="668"/>
        <v/>
      </c>
      <c r="R3849" s="55" t="str">
        <f t="shared" si="669"/>
        <v/>
      </c>
      <c r="S3849" s="52" t="str">
        <f t="shared" si="670"/>
        <v/>
      </c>
      <c r="T3849" s="81" t="str">
        <f t="shared" si="671"/>
        <v/>
      </c>
      <c r="U3849" s="53" t="str">
        <f>IF(S3849="","",COUNTIF($S$7:S3849,"該当２"))</f>
        <v/>
      </c>
      <c r="V3849" s="56" t="str">
        <f t="shared" si="672"/>
        <v/>
      </c>
      <c r="W3849" s="81" t="str">
        <f t="shared" si="673"/>
        <v/>
      </c>
      <c r="X3849" s="53" t="str">
        <f>IF(V3849="","",COUNTIF($V$7:V3849,"該当３"))</f>
        <v/>
      </c>
    </row>
    <row r="3850" spans="1:24">
      <c r="A3850" s="4">
        <v>2038204009</v>
      </c>
      <c r="B3850" s="237">
        <v>20</v>
      </c>
      <c r="C3850" s="238">
        <v>382</v>
      </c>
      <c r="D3850" s="239">
        <v>4</v>
      </c>
      <c r="E3850" s="238">
        <v>9</v>
      </c>
      <c r="F3850" s="7" t="s">
        <v>511</v>
      </c>
      <c r="G3850" s="7" t="s">
        <v>3429</v>
      </c>
      <c r="H3850" s="7" t="s">
        <v>3461</v>
      </c>
      <c r="I3850" s="7" t="s">
        <v>413</v>
      </c>
      <c r="K3850" s="52" t="str">
        <f t="shared" si="663"/>
        <v/>
      </c>
      <c r="L3850" s="81" t="str">
        <f t="shared" si="664"/>
        <v/>
      </c>
      <c r="M3850" s="53" t="str">
        <f>IF(K3850="","",COUNTIF($K$7:K3850,"ﾘｽﾄ１"))</f>
        <v/>
      </c>
      <c r="N3850" s="53" t="str">
        <f t="shared" si="665"/>
        <v/>
      </c>
      <c r="O3850" s="54" t="str">
        <f t="shared" si="666"/>
        <v/>
      </c>
      <c r="P3850" s="53" t="str">
        <f t="shared" si="667"/>
        <v/>
      </c>
      <c r="Q3850" s="52" t="str">
        <f t="shared" si="668"/>
        <v/>
      </c>
      <c r="R3850" s="55" t="str">
        <f t="shared" si="669"/>
        <v/>
      </c>
      <c r="S3850" s="52" t="str">
        <f t="shared" si="670"/>
        <v/>
      </c>
      <c r="T3850" s="81" t="str">
        <f t="shared" si="671"/>
        <v/>
      </c>
      <c r="U3850" s="53" t="str">
        <f>IF(S3850="","",COUNTIF($S$7:S3850,"該当２"))</f>
        <v/>
      </c>
      <c r="V3850" s="56" t="str">
        <f t="shared" si="672"/>
        <v/>
      </c>
      <c r="W3850" s="81" t="str">
        <f t="shared" si="673"/>
        <v/>
      </c>
      <c r="X3850" s="53" t="str">
        <f>IF(V3850="","",COUNTIF($V$7:V3850,"該当３"))</f>
        <v/>
      </c>
    </row>
    <row r="3851" spans="1:24">
      <c r="A3851" s="4">
        <v>2038204010</v>
      </c>
      <c r="B3851" s="237">
        <v>20</v>
      </c>
      <c r="C3851" s="238">
        <v>382</v>
      </c>
      <c r="D3851" s="239">
        <v>4</v>
      </c>
      <c r="E3851" s="238">
        <v>10</v>
      </c>
      <c r="F3851" s="7" t="s">
        <v>511</v>
      </c>
      <c r="G3851" s="7" t="s">
        <v>3429</v>
      </c>
      <c r="H3851" s="7" t="s">
        <v>3461</v>
      </c>
      <c r="I3851" s="7" t="s">
        <v>318</v>
      </c>
      <c r="K3851" s="52" t="str">
        <f t="shared" ref="K3851:K3914" si="674">IF(AND($C3851&gt;0,$H3851=""),"ﾘｽﾄ１","")</f>
        <v/>
      </c>
      <c r="L3851" s="81" t="str">
        <f t="shared" si="664"/>
        <v/>
      </c>
      <c r="M3851" s="53" t="str">
        <f>IF(K3851="","",COUNTIF($K$7:K3851,"ﾘｽﾄ１"))</f>
        <v/>
      </c>
      <c r="N3851" s="53" t="str">
        <f t="shared" si="665"/>
        <v/>
      </c>
      <c r="O3851" s="54" t="str">
        <f t="shared" si="666"/>
        <v/>
      </c>
      <c r="P3851" s="53" t="str">
        <f t="shared" si="667"/>
        <v/>
      </c>
      <c r="Q3851" s="52" t="str">
        <f t="shared" si="668"/>
        <v/>
      </c>
      <c r="R3851" s="55" t="str">
        <f t="shared" si="669"/>
        <v/>
      </c>
      <c r="S3851" s="52" t="str">
        <f t="shared" si="670"/>
        <v/>
      </c>
      <c r="T3851" s="81" t="str">
        <f t="shared" si="671"/>
        <v/>
      </c>
      <c r="U3851" s="53" t="str">
        <f>IF(S3851="","",COUNTIF($S$7:S3851,"該当２"))</f>
        <v/>
      </c>
      <c r="V3851" s="56" t="str">
        <f t="shared" si="672"/>
        <v/>
      </c>
      <c r="W3851" s="81" t="str">
        <f t="shared" si="673"/>
        <v/>
      </c>
      <c r="X3851" s="53" t="str">
        <f>IF(V3851="","",COUNTIF($V$7:V3851,"該当３"))</f>
        <v/>
      </c>
    </row>
    <row r="3852" spans="1:24">
      <c r="A3852" s="4">
        <v>2038204011</v>
      </c>
      <c r="B3852" s="237">
        <v>20</v>
      </c>
      <c r="C3852" s="238">
        <v>382</v>
      </c>
      <c r="D3852" s="239">
        <v>4</v>
      </c>
      <c r="E3852" s="238">
        <v>11</v>
      </c>
      <c r="F3852" s="7" t="s">
        <v>511</v>
      </c>
      <c r="G3852" s="7" t="s">
        <v>3429</v>
      </c>
      <c r="H3852" s="7" t="s">
        <v>3461</v>
      </c>
      <c r="I3852" s="7" t="s">
        <v>388</v>
      </c>
      <c r="K3852" s="52" t="str">
        <f t="shared" si="674"/>
        <v/>
      </c>
      <c r="L3852" s="81" t="str">
        <f t="shared" si="664"/>
        <v/>
      </c>
      <c r="M3852" s="53" t="str">
        <f>IF(K3852="","",COUNTIF($K$7:K3852,"ﾘｽﾄ１"))</f>
        <v/>
      </c>
      <c r="N3852" s="53" t="str">
        <f t="shared" si="665"/>
        <v/>
      </c>
      <c r="O3852" s="54" t="str">
        <f t="shared" si="666"/>
        <v/>
      </c>
      <c r="P3852" s="53" t="str">
        <f t="shared" si="667"/>
        <v/>
      </c>
      <c r="Q3852" s="52" t="str">
        <f t="shared" si="668"/>
        <v/>
      </c>
      <c r="R3852" s="55" t="str">
        <f t="shared" si="669"/>
        <v/>
      </c>
      <c r="S3852" s="52" t="str">
        <f t="shared" si="670"/>
        <v/>
      </c>
      <c r="T3852" s="81" t="str">
        <f t="shared" si="671"/>
        <v/>
      </c>
      <c r="U3852" s="53" t="str">
        <f>IF(S3852="","",COUNTIF($S$7:S3852,"該当２"))</f>
        <v/>
      </c>
      <c r="V3852" s="56" t="str">
        <f t="shared" si="672"/>
        <v/>
      </c>
      <c r="W3852" s="81" t="str">
        <f t="shared" si="673"/>
        <v/>
      </c>
      <c r="X3852" s="53" t="str">
        <f>IF(V3852="","",COUNTIF($V$7:V3852,"該当３"))</f>
        <v/>
      </c>
    </row>
    <row r="3853" spans="1:24">
      <c r="A3853" s="4">
        <v>2038300000</v>
      </c>
      <c r="B3853" s="237">
        <v>20</v>
      </c>
      <c r="C3853" s="238">
        <v>383</v>
      </c>
      <c r="D3853" s="239">
        <v>0</v>
      </c>
      <c r="E3853" s="238">
        <v>0</v>
      </c>
      <c r="F3853" s="7" t="s">
        <v>511</v>
      </c>
      <c r="G3853" s="7" t="s">
        <v>3465</v>
      </c>
      <c r="K3853" s="52" t="str">
        <f t="shared" si="674"/>
        <v>ﾘｽﾄ１</v>
      </c>
      <c r="L3853" s="81" t="str">
        <f t="shared" si="664"/>
        <v>箕輪町</v>
      </c>
      <c r="M3853" s="53">
        <f>IF(K3853="","",COUNTIF($K$7:K3853,"ﾘｽﾄ１"))</f>
        <v>35</v>
      </c>
      <c r="N3853" s="53" t="str">
        <f t="shared" si="665"/>
        <v/>
      </c>
      <c r="O3853" s="54" t="str">
        <f t="shared" si="666"/>
        <v/>
      </c>
      <c r="P3853" s="53" t="str">
        <f t="shared" si="667"/>
        <v/>
      </c>
      <c r="Q3853" s="52" t="str">
        <f t="shared" si="668"/>
        <v/>
      </c>
      <c r="R3853" s="55" t="str">
        <f t="shared" si="669"/>
        <v/>
      </c>
      <c r="S3853" s="52" t="str">
        <f t="shared" si="670"/>
        <v/>
      </c>
      <c r="T3853" s="81" t="str">
        <f t="shared" si="671"/>
        <v/>
      </c>
      <c r="U3853" s="53" t="str">
        <f>IF(S3853="","",COUNTIF($S$7:S3853,"該当２"))</f>
        <v/>
      </c>
      <c r="V3853" s="56" t="str">
        <f t="shared" si="672"/>
        <v/>
      </c>
      <c r="W3853" s="81" t="str">
        <f t="shared" si="673"/>
        <v/>
      </c>
      <c r="X3853" s="53" t="str">
        <f>IF(V3853="","",COUNTIF($V$7:V3853,"該当３"))</f>
        <v/>
      </c>
    </row>
    <row r="3854" spans="1:24">
      <c r="A3854" s="4">
        <v>2038301000</v>
      </c>
      <c r="B3854" s="237">
        <v>20</v>
      </c>
      <c r="C3854" s="238">
        <v>383</v>
      </c>
      <c r="D3854" s="239">
        <v>1</v>
      </c>
      <c r="E3854" s="238">
        <v>0</v>
      </c>
      <c r="F3854" s="7" t="s">
        <v>511</v>
      </c>
      <c r="G3854" s="7" t="s">
        <v>3465</v>
      </c>
      <c r="H3854" s="7" t="s">
        <v>3466</v>
      </c>
      <c r="K3854" s="52" t="str">
        <f t="shared" si="674"/>
        <v/>
      </c>
      <c r="L3854" s="81" t="str">
        <f t="shared" si="664"/>
        <v/>
      </c>
      <c r="M3854" s="53" t="str">
        <f>IF(K3854="","",COUNTIF($K$7:K3854,"ﾘｽﾄ１"))</f>
        <v/>
      </c>
      <c r="N3854" s="53" t="str">
        <f t="shared" si="665"/>
        <v/>
      </c>
      <c r="O3854" s="54" t="str">
        <f t="shared" si="666"/>
        <v/>
      </c>
      <c r="P3854" s="53" t="str">
        <f t="shared" si="667"/>
        <v/>
      </c>
      <c r="Q3854" s="52" t="str">
        <f t="shared" si="668"/>
        <v/>
      </c>
      <c r="R3854" s="55" t="str">
        <f t="shared" si="669"/>
        <v/>
      </c>
      <c r="S3854" s="52" t="str">
        <f t="shared" si="670"/>
        <v/>
      </c>
      <c r="T3854" s="81" t="str">
        <f t="shared" si="671"/>
        <v/>
      </c>
      <c r="U3854" s="53" t="str">
        <f>IF(S3854="","",COUNTIF($S$7:S3854,"該当２"))</f>
        <v/>
      </c>
      <c r="V3854" s="56" t="str">
        <f t="shared" si="672"/>
        <v/>
      </c>
      <c r="W3854" s="81" t="str">
        <f t="shared" si="673"/>
        <v/>
      </c>
      <c r="X3854" s="53" t="str">
        <f>IF(V3854="","",COUNTIF($V$7:V3854,"該当３"))</f>
        <v/>
      </c>
    </row>
    <row r="3855" spans="1:24">
      <c r="A3855" s="4">
        <v>2038301001</v>
      </c>
      <c r="B3855" s="237">
        <v>20</v>
      </c>
      <c r="C3855" s="238">
        <v>383</v>
      </c>
      <c r="D3855" s="239">
        <v>1</v>
      </c>
      <c r="E3855" s="238">
        <v>1</v>
      </c>
      <c r="F3855" s="7" t="s">
        <v>511</v>
      </c>
      <c r="G3855" s="7" t="s">
        <v>3465</v>
      </c>
      <c r="H3855" s="7" t="s">
        <v>3466</v>
      </c>
      <c r="I3855" s="7" t="s">
        <v>3467</v>
      </c>
      <c r="K3855" s="52" t="str">
        <f t="shared" si="674"/>
        <v/>
      </c>
      <c r="L3855" s="81" t="str">
        <f t="shared" si="664"/>
        <v/>
      </c>
      <c r="M3855" s="53" t="str">
        <f>IF(K3855="","",COUNTIF($K$7:K3855,"ﾘｽﾄ１"))</f>
        <v/>
      </c>
      <c r="N3855" s="53" t="str">
        <f t="shared" si="665"/>
        <v/>
      </c>
      <c r="O3855" s="54" t="str">
        <f t="shared" si="666"/>
        <v/>
      </c>
      <c r="P3855" s="53" t="str">
        <f t="shared" si="667"/>
        <v/>
      </c>
      <c r="Q3855" s="52" t="str">
        <f t="shared" si="668"/>
        <v/>
      </c>
      <c r="R3855" s="55" t="str">
        <f t="shared" si="669"/>
        <v/>
      </c>
      <c r="S3855" s="52" t="str">
        <f t="shared" si="670"/>
        <v/>
      </c>
      <c r="T3855" s="81" t="str">
        <f t="shared" si="671"/>
        <v/>
      </c>
      <c r="U3855" s="53" t="str">
        <f>IF(S3855="","",COUNTIF($S$7:S3855,"該当２"))</f>
        <v/>
      </c>
      <c r="V3855" s="56" t="str">
        <f t="shared" si="672"/>
        <v/>
      </c>
      <c r="W3855" s="81" t="str">
        <f t="shared" si="673"/>
        <v/>
      </c>
      <c r="X3855" s="53" t="str">
        <f>IF(V3855="","",COUNTIF($V$7:V3855,"該当３"))</f>
        <v/>
      </c>
    </row>
    <row r="3856" spans="1:24">
      <c r="A3856" s="4">
        <v>2038301002</v>
      </c>
      <c r="B3856" s="237">
        <v>20</v>
      </c>
      <c r="C3856" s="238">
        <v>383</v>
      </c>
      <c r="D3856" s="239">
        <v>1</v>
      </c>
      <c r="E3856" s="238">
        <v>2</v>
      </c>
      <c r="F3856" s="7" t="s">
        <v>511</v>
      </c>
      <c r="G3856" s="7" t="s">
        <v>3465</v>
      </c>
      <c r="H3856" s="7" t="s">
        <v>3466</v>
      </c>
      <c r="I3856" s="7" t="s">
        <v>3468</v>
      </c>
      <c r="K3856" s="52" t="str">
        <f t="shared" si="674"/>
        <v/>
      </c>
      <c r="L3856" s="81" t="str">
        <f t="shared" si="664"/>
        <v/>
      </c>
      <c r="M3856" s="53" t="str">
        <f>IF(K3856="","",COUNTIF($K$7:K3856,"ﾘｽﾄ１"))</f>
        <v/>
      </c>
      <c r="N3856" s="53" t="str">
        <f t="shared" si="665"/>
        <v/>
      </c>
      <c r="O3856" s="54" t="str">
        <f t="shared" si="666"/>
        <v/>
      </c>
      <c r="P3856" s="53" t="str">
        <f t="shared" si="667"/>
        <v/>
      </c>
      <c r="Q3856" s="52" t="str">
        <f t="shared" si="668"/>
        <v/>
      </c>
      <c r="R3856" s="55" t="str">
        <f t="shared" si="669"/>
        <v/>
      </c>
      <c r="S3856" s="52" t="str">
        <f t="shared" si="670"/>
        <v/>
      </c>
      <c r="T3856" s="81" t="str">
        <f t="shared" si="671"/>
        <v/>
      </c>
      <c r="U3856" s="53" t="str">
        <f>IF(S3856="","",COUNTIF($S$7:S3856,"該当２"))</f>
        <v/>
      </c>
      <c r="V3856" s="56" t="str">
        <f t="shared" si="672"/>
        <v/>
      </c>
      <c r="W3856" s="81" t="str">
        <f t="shared" si="673"/>
        <v/>
      </c>
      <c r="X3856" s="53" t="str">
        <f>IF(V3856="","",COUNTIF($V$7:V3856,"該当３"))</f>
        <v/>
      </c>
    </row>
    <row r="3857" spans="1:24">
      <c r="A3857" s="4">
        <v>2038301003</v>
      </c>
      <c r="B3857" s="237">
        <v>20</v>
      </c>
      <c r="C3857" s="238">
        <v>383</v>
      </c>
      <c r="D3857" s="239">
        <v>1</v>
      </c>
      <c r="E3857" s="238">
        <v>3</v>
      </c>
      <c r="F3857" s="7" t="s">
        <v>511</v>
      </c>
      <c r="G3857" s="7" t="s">
        <v>3465</v>
      </c>
      <c r="H3857" s="7" t="s">
        <v>3466</v>
      </c>
      <c r="I3857" s="7" t="s">
        <v>3469</v>
      </c>
      <c r="K3857" s="52" t="str">
        <f t="shared" si="674"/>
        <v/>
      </c>
      <c r="L3857" s="81" t="str">
        <f t="shared" si="664"/>
        <v/>
      </c>
      <c r="M3857" s="53" t="str">
        <f>IF(K3857="","",COUNTIF($K$7:K3857,"ﾘｽﾄ１"))</f>
        <v/>
      </c>
      <c r="N3857" s="53" t="str">
        <f t="shared" si="665"/>
        <v/>
      </c>
      <c r="O3857" s="54" t="str">
        <f t="shared" si="666"/>
        <v/>
      </c>
      <c r="P3857" s="53" t="str">
        <f t="shared" si="667"/>
        <v/>
      </c>
      <c r="Q3857" s="52" t="str">
        <f t="shared" si="668"/>
        <v/>
      </c>
      <c r="R3857" s="55" t="str">
        <f t="shared" si="669"/>
        <v/>
      </c>
      <c r="S3857" s="52" t="str">
        <f t="shared" si="670"/>
        <v/>
      </c>
      <c r="T3857" s="81" t="str">
        <f t="shared" si="671"/>
        <v/>
      </c>
      <c r="U3857" s="53" t="str">
        <f>IF(S3857="","",COUNTIF($S$7:S3857,"該当２"))</f>
        <v/>
      </c>
      <c r="V3857" s="56" t="str">
        <f t="shared" si="672"/>
        <v/>
      </c>
      <c r="W3857" s="81" t="str">
        <f t="shared" si="673"/>
        <v/>
      </c>
      <c r="X3857" s="53" t="str">
        <f>IF(V3857="","",COUNTIF($V$7:V3857,"該当３"))</f>
        <v/>
      </c>
    </row>
    <row r="3858" spans="1:24">
      <c r="A3858" s="4">
        <v>2038301004</v>
      </c>
      <c r="B3858" s="237">
        <v>20</v>
      </c>
      <c r="C3858" s="238">
        <v>383</v>
      </c>
      <c r="D3858" s="239">
        <v>1</v>
      </c>
      <c r="E3858" s="238">
        <v>4</v>
      </c>
      <c r="F3858" s="7" t="s">
        <v>511</v>
      </c>
      <c r="G3858" s="7" t="s">
        <v>3465</v>
      </c>
      <c r="H3858" s="7" t="s">
        <v>3466</v>
      </c>
      <c r="I3858" s="7" t="s">
        <v>3470</v>
      </c>
      <c r="K3858" s="52" t="str">
        <f t="shared" si="674"/>
        <v/>
      </c>
      <c r="L3858" s="81" t="str">
        <f t="shared" si="664"/>
        <v/>
      </c>
      <c r="M3858" s="53" t="str">
        <f>IF(K3858="","",COUNTIF($K$7:K3858,"ﾘｽﾄ１"))</f>
        <v/>
      </c>
      <c r="N3858" s="53" t="str">
        <f t="shared" si="665"/>
        <v/>
      </c>
      <c r="O3858" s="54" t="str">
        <f t="shared" si="666"/>
        <v/>
      </c>
      <c r="P3858" s="53" t="str">
        <f t="shared" si="667"/>
        <v/>
      </c>
      <c r="Q3858" s="52" t="str">
        <f t="shared" si="668"/>
        <v/>
      </c>
      <c r="R3858" s="55" t="str">
        <f t="shared" si="669"/>
        <v/>
      </c>
      <c r="S3858" s="52" t="str">
        <f t="shared" si="670"/>
        <v/>
      </c>
      <c r="T3858" s="81" t="str">
        <f t="shared" si="671"/>
        <v/>
      </c>
      <c r="U3858" s="53" t="str">
        <f>IF(S3858="","",COUNTIF($S$7:S3858,"該当２"))</f>
        <v/>
      </c>
      <c r="V3858" s="56" t="str">
        <f t="shared" si="672"/>
        <v/>
      </c>
      <c r="W3858" s="81" t="str">
        <f t="shared" si="673"/>
        <v/>
      </c>
      <c r="X3858" s="53" t="str">
        <f>IF(V3858="","",COUNTIF($V$7:V3858,"該当３"))</f>
        <v/>
      </c>
    </row>
    <row r="3859" spans="1:24">
      <c r="A3859" s="4">
        <v>2038301005</v>
      </c>
      <c r="B3859" s="237">
        <v>20</v>
      </c>
      <c r="C3859" s="238">
        <v>383</v>
      </c>
      <c r="D3859" s="239">
        <v>1</v>
      </c>
      <c r="E3859" s="238">
        <v>5</v>
      </c>
      <c r="F3859" s="7" t="s">
        <v>511</v>
      </c>
      <c r="G3859" s="7" t="s">
        <v>3465</v>
      </c>
      <c r="H3859" s="7" t="s">
        <v>3466</v>
      </c>
      <c r="I3859" s="7" t="s">
        <v>3471</v>
      </c>
      <c r="K3859" s="52" t="str">
        <f t="shared" si="674"/>
        <v/>
      </c>
      <c r="L3859" s="81" t="str">
        <f t="shared" si="664"/>
        <v/>
      </c>
      <c r="M3859" s="53" t="str">
        <f>IF(K3859="","",COUNTIF($K$7:K3859,"ﾘｽﾄ１"))</f>
        <v/>
      </c>
      <c r="N3859" s="53" t="str">
        <f t="shared" si="665"/>
        <v/>
      </c>
      <c r="O3859" s="54" t="str">
        <f t="shared" si="666"/>
        <v/>
      </c>
      <c r="P3859" s="53" t="str">
        <f t="shared" si="667"/>
        <v/>
      </c>
      <c r="Q3859" s="52" t="str">
        <f t="shared" si="668"/>
        <v/>
      </c>
      <c r="R3859" s="55" t="str">
        <f t="shared" si="669"/>
        <v/>
      </c>
      <c r="S3859" s="52" t="str">
        <f t="shared" si="670"/>
        <v/>
      </c>
      <c r="T3859" s="81" t="str">
        <f t="shared" si="671"/>
        <v/>
      </c>
      <c r="U3859" s="53" t="str">
        <f>IF(S3859="","",COUNTIF($S$7:S3859,"該当２"))</f>
        <v/>
      </c>
      <c r="V3859" s="56" t="str">
        <f t="shared" si="672"/>
        <v/>
      </c>
      <c r="W3859" s="81" t="str">
        <f t="shared" si="673"/>
        <v/>
      </c>
      <c r="X3859" s="53" t="str">
        <f>IF(V3859="","",COUNTIF($V$7:V3859,"該当３"))</f>
        <v/>
      </c>
    </row>
    <row r="3860" spans="1:24">
      <c r="A3860" s="4">
        <v>2038301006</v>
      </c>
      <c r="B3860" s="237">
        <v>20</v>
      </c>
      <c r="C3860" s="238">
        <v>383</v>
      </c>
      <c r="D3860" s="239">
        <v>1</v>
      </c>
      <c r="E3860" s="238">
        <v>6</v>
      </c>
      <c r="F3860" s="7" t="s">
        <v>511</v>
      </c>
      <c r="G3860" s="7" t="s">
        <v>3465</v>
      </c>
      <c r="H3860" s="7" t="s">
        <v>3466</v>
      </c>
      <c r="I3860" s="7" t="s">
        <v>3472</v>
      </c>
      <c r="K3860" s="52" t="str">
        <f t="shared" si="674"/>
        <v/>
      </c>
      <c r="L3860" s="81" t="str">
        <f t="shared" si="664"/>
        <v/>
      </c>
      <c r="M3860" s="53" t="str">
        <f>IF(K3860="","",COUNTIF($K$7:K3860,"ﾘｽﾄ１"))</f>
        <v/>
      </c>
      <c r="N3860" s="53" t="str">
        <f t="shared" si="665"/>
        <v/>
      </c>
      <c r="O3860" s="54" t="str">
        <f t="shared" si="666"/>
        <v/>
      </c>
      <c r="P3860" s="53" t="str">
        <f t="shared" si="667"/>
        <v/>
      </c>
      <c r="Q3860" s="52" t="str">
        <f t="shared" si="668"/>
        <v/>
      </c>
      <c r="R3860" s="55" t="str">
        <f t="shared" si="669"/>
        <v/>
      </c>
      <c r="S3860" s="52" t="str">
        <f t="shared" si="670"/>
        <v/>
      </c>
      <c r="T3860" s="81" t="str">
        <f t="shared" si="671"/>
        <v/>
      </c>
      <c r="U3860" s="53" t="str">
        <f>IF(S3860="","",COUNTIF($S$7:S3860,"該当２"))</f>
        <v/>
      </c>
      <c r="V3860" s="56" t="str">
        <f t="shared" si="672"/>
        <v/>
      </c>
      <c r="W3860" s="81" t="str">
        <f t="shared" si="673"/>
        <v/>
      </c>
      <c r="X3860" s="53" t="str">
        <f>IF(V3860="","",COUNTIF($V$7:V3860,"該当３"))</f>
        <v/>
      </c>
    </row>
    <row r="3861" spans="1:24">
      <c r="A3861" s="4">
        <v>2038301007</v>
      </c>
      <c r="B3861" s="237">
        <v>20</v>
      </c>
      <c r="C3861" s="238">
        <v>383</v>
      </c>
      <c r="D3861" s="239">
        <v>1</v>
      </c>
      <c r="E3861" s="238">
        <v>7</v>
      </c>
      <c r="F3861" s="7" t="s">
        <v>511</v>
      </c>
      <c r="G3861" s="7" t="s">
        <v>3465</v>
      </c>
      <c r="H3861" s="7" t="s">
        <v>3466</v>
      </c>
      <c r="I3861" s="7" t="s">
        <v>3473</v>
      </c>
      <c r="K3861" s="52" t="str">
        <f t="shared" si="674"/>
        <v/>
      </c>
      <c r="L3861" s="81" t="str">
        <f t="shared" si="664"/>
        <v/>
      </c>
      <c r="M3861" s="53" t="str">
        <f>IF(K3861="","",COUNTIF($K$7:K3861,"ﾘｽﾄ１"))</f>
        <v/>
      </c>
      <c r="N3861" s="53" t="str">
        <f t="shared" si="665"/>
        <v/>
      </c>
      <c r="O3861" s="54" t="str">
        <f t="shared" si="666"/>
        <v/>
      </c>
      <c r="P3861" s="53" t="str">
        <f t="shared" si="667"/>
        <v/>
      </c>
      <c r="Q3861" s="52" t="str">
        <f t="shared" si="668"/>
        <v/>
      </c>
      <c r="R3861" s="55" t="str">
        <f t="shared" si="669"/>
        <v/>
      </c>
      <c r="S3861" s="52" t="str">
        <f t="shared" si="670"/>
        <v/>
      </c>
      <c r="T3861" s="81" t="str">
        <f t="shared" si="671"/>
        <v/>
      </c>
      <c r="U3861" s="53" t="str">
        <f>IF(S3861="","",COUNTIF($S$7:S3861,"該当２"))</f>
        <v/>
      </c>
      <c r="V3861" s="56" t="str">
        <f t="shared" si="672"/>
        <v/>
      </c>
      <c r="W3861" s="81" t="str">
        <f t="shared" si="673"/>
        <v/>
      </c>
      <c r="X3861" s="53" t="str">
        <f>IF(V3861="","",COUNTIF($V$7:V3861,"該当３"))</f>
        <v/>
      </c>
    </row>
    <row r="3862" spans="1:24">
      <c r="A3862" s="4">
        <v>2038301008</v>
      </c>
      <c r="B3862" s="237">
        <v>20</v>
      </c>
      <c r="C3862" s="238">
        <v>383</v>
      </c>
      <c r="D3862" s="239">
        <v>1</v>
      </c>
      <c r="E3862" s="238">
        <v>8</v>
      </c>
      <c r="F3862" s="7" t="s">
        <v>511</v>
      </c>
      <c r="G3862" s="7" t="s">
        <v>3465</v>
      </c>
      <c r="H3862" s="7" t="s">
        <v>3466</v>
      </c>
      <c r="I3862" s="7" t="s">
        <v>3474</v>
      </c>
      <c r="K3862" s="52" t="str">
        <f t="shared" si="674"/>
        <v/>
      </c>
      <c r="L3862" s="81" t="str">
        <f t="shared" si="664"/>
        <v/>
      </c>
      <c r="M3862" s="53" t="str">
        <f>IF(K3862="","",COUNTIF($K$7:K3862,"ﾘｽﾄ１"))</f>
        <v/>
      </c>
      <c r="N3862" s="53" t="str">
        <f t="shared" si="665"/>
        <v/>
      </c>
      <c r="O3862" s="54" t="str">
        <f t="shared" si="666"/>
        <v/>
      </c>
      <c r="P3862" s="53" t="str">
        <f t="shared" si="667"/>
        <v/>
      </c>
      <c r="Q3862" s="52" t="str">
        <f t="shared" si="668"/>
        <v/>
      </c>
      <c r="R3862" s="55" t="str">
        <f t="shared" si="669"/>
        <v/>
      </c>
      <c r="S3862" s="52" t="str">
        <f t="shared" si="670"/>
        <v/>
      </c>
      <c r="T3862" s="81" t="str">
        <f t="shared" si="671"/>
        <v/>
      </c>
      <c r="U3862" s="53" t="str">
        <f>IF(S3862="","",COUNTIF($S$7:S3862,"該当２"))</f>
        <v/>
      </c>
      <c r="V3862" s="56" t="str">
        <f t="shared" si="672"/>
        <v/>
      </c>
      <c r="W3862" s="81" t="str">
        <f t="shared" si="673"/>
        <v/>
      </c>
      <c r="X3862" s="53" t="str">
        <f>IF(V3862="","",COUNTIF($V$7:V3862,"該当３"))</f>
        <v/>
      </c>
    </row>
    <row r="3863" spans="1:24">
      <c r="A3863" s="4">
        <v>2038301009</v>
      </c>
      <c r="B3863" s="237">
        <v>20</v>
      </c>
      <c r="C3863" s="238">
        <v>383</v>
      </c>
      <c r="D3863" s="239">
        <v>1</v>
      </c>
      <c r="E3863" s="238">
        <v>9</v>
      </c>
      <c r="F3863" s="7" t="s">
        <v>511</v>
      </c>
      <c r="G3863" s="7" t="s">
        <v>3465</v>
      </c>
      <c r="H3863" s="7" t="s">
        <v>3466</v>
      </c>
      <c r="I3863" s="7" t="s">
        <v>2407</v>
      </c>
      <c r="K3863" s="52" t="str">
        <f t="shared" si="674"/>
        <v/>
      </c>
      <c r="L3863" s="81" t="str">
        <f t="shared" si="664"/>
        <v/>
      </c>
      <c r="M3863" s="53" t="str">
        <f>IF(K3863="","",COUNTIF($K$7:K3863,"ﾘｽﾄ１"))</f>
        <v/>
      </c>
      <c r="N3863" s="53" t="str">
        <f t="shared" si="665"/>
        <v/>
      </c>
      <c r="O3863" s="54" t="str">
        <f t="shared" si="666"/>
        <v/>
      </c>
      <c r="P3863" s="53" t="str">
        <f t="shared" si="667"/>
        <v/>
      </c>
      <c r="Q3863" s="52" t="str">
        <f t="shared" si="668"/>
        <v/>
      </c>
      <c r="R3863" s="55" t="str">
        <f t="shared" si="669"/>
        <v/>
      </c>
      <c r="S3863" s="52" t="str">
        <f t="shared" si="670"/>
        <v/>
      </c>
      <c r="T3863" s="81" t="str">
        <f t="shared" si="671"/>
        <v/>
      </c>
      <c r="U3863" s="53" t="str">
        <f>IF(S3863="","",COUNTIF($S$7:S3863,"該当２"))</f>
        <v/>
      </c>
      <c r="V3863" s="56" t="str">
        <f t="shared" si="672"/>
        <v/>
      </c>
      <c r="W3863" s="81" t="str">
        <f t="shared" si="673"/>
        <v/>
      </c>
      <c r="X3863" s="53" t="str">
        <f>IF(V3863="","",COUNTIF($V$7:V3863,"該当３"))</f>
        <v/>
      </c>
    </row>
    <row r="3864" spans="1:24">
      <c r="A3864" s="4">
        <v>2038301010</v>
      </c>
      <c r="B3864" s="237">
        <v>20</v>
      </c>
      <c r="C3864" s="238">
        <v>383</v>
      </c>
      <c r="D3864" s="239">
        <v>1</v>
      </c>
      <c r="E3864" s="238">
        <v>10</v>
      </c>
      <c r="F3864" s="7" t="s">
        <v>511</v>
      </c>
      <c r="G3864" s="7" t="s">
        <v>3465</v>
      </c>
      <c r="H3864" s="7" t="s">
        <v>3466</v>
      </c>
      <c r="I3864" s="7" t="s">
        <v>3475</v>
      </c>
      <c r="K3864" s="52" t="str">
        <f t="shared" si="674"/>
        <v/>
      </c>
      <c r="L3864" s="81" t="str">
        <f t="shared" si="664"/>
        <v/>
      </c>
      <c r="M3864" s="53" t="str">
        <f>IF(K3864="","",COUNTIF($K$7:K3864,"ﾘｽﾄ１"))</f>
        <v/>
      </c>
      <c r="N3864" s="53" t="str">
        <f t="shared" si="665"/>
        <v/>
      </c>
      <c r="O3864" s="54" t="str">
        <f t="shared" si="666"/>
        <v/>
      </c>
      <c r="P3864" s="53" t="str">
        <f t="shared" si="667"/>
        <v/>
      </c>
      <c r="Q3864" s="52" t="str">
        <f t="shared" si="668"/>
        <v/>
      </c>
      <c r="R3864" s="55" t="str">
        <f t="shared" si="669"/>
        <v/>
      </c>
      <c r="S3864" s="52" t="str">
        <f t="shared" si="670"/>
        <v/>
      </c>
      <c r="T3864" s="81" t="str">
        <f t="shared" si="671"/>
        <v/>
      </c>
      <c r="U3864" s="53" t="str">
        <f>IF(S3864="","",COUNTIF($S$7:S3864,"該当２"))</f>
        <v/>
      </c>
      <c r="V3864" s="56" t="str">
        <f t="shared" si="672"/>
        <v/>
      </c>
      <c r="W3864" s="81" t="str">
        <f t="shared" si="673"/>
        <v/>
      </c>
      <c r="X3864" s="53" t="str">
        <f>IF(V3864="","",COUNTIF($V$7:V3864,"該当３"))</f>
        <v/>
      </c>
    </row>
    <row r="3865" spans="1:24">
      <c r="A3865" s="4">
        <v>2038301011</v>
      </c>
      <c r="B3865" s="237">
        <v>20</v>
      </c>
      <c r="C3865" s="238">
        <v>383</v>
      </c>
      <c r="D3865" s="239">
        <v>1</v>
      </c>
      <c r="E3865" s="238">
        <v>11</v>
      </c>
      <c r="F3865" s="7" t="s">
        <v>511</v>
      </c>
      <c r="G3865" s="7" t="s">
        <v>3465</v>
      </c>
      <c r="H3865" s="7" t="s">
        <v>3466</v>
      </c>
      <c r="I3865" s="7" t="s">
        <v>2614</v>
      </c>
      <c r="K3865" s="52" t="str">
        <f t="shared" si="674"/>
        <v/>
      </c>
      <c r="L3865" s="81" t="str">
        <f t="shared" si="664"/>
        <v/>
      </c>
      <c r="M3865" s="53" t="str">
        <f>IF(K3865="","",COUNTIF($K$7:K3865,"ﾘｽﾄ１"))</f>
        <v/>
      </c>
      <c r="N3865" s="53" t="str">
        <f t="shared" si="665"/>
        <v/>
      </c>
      <c r="O3865" s="54" t="str">
        <f t="shared" si="666"/>
        <v/>
      </c>
      <c r="P3865" s="53" t="str">
        <f t="shared" si="667"/>
        <v/>
      </c>
      <c r="Q3865" s="52" t="str">
        <f t="shared" si="668"/>
        <v/>
      </c>
      <c r="R3865" s="55" t="str">
        <f t="shared" si="669"/>
        <v/>
      </c>
      <c r="S3865" s="52" t="str">
        <f t="shared" si="670"/>
        <v/>
      </c>
      <c r="T3865" s="81" t="str">
        <f t="shared" si="671"/>
        <v/>
      </c>
      <c r="U3865" s="53" t="str">
        <f>IF(S3865="","",COUNTIF($S$7:S3865,"該当２"))</f>
        <v/>
      </c>
      <c r="V3865" s="56" t="str">
        <f t="shared" si="672"/>
        <v/>
      </c>
      <c r="W3865" s="81" t="str">
        <f t="shared" si="673"/>
        <v/>
      </c>
      <c r="X3865" s="53" t="str">
        <f>IF(V3865="","",COUNTIF($V$7:V3865,"該当３"))</f>
        <v/>
      </c>
    </row>
    <row r="3866" spans="1:24">
      <c r="A3866" s="4">
        <v>2038301012</v>
      </c>
      <c r="B3866" s="237">
        <v>20</v>
      </c>
      <c r="C3866" s="238">
        <v>383</v>
      </c>
      <c r="D3866" s="239">
        <v>1</v>
      </c>
      <c r="E3866" s="238">
        <v>12</v>
      </c>
      <c r="F3866" s="7" t="s">
        <v>511</v>
      </c>
      <c r="G3866" s="7" t="s">
        <v>3465</v>
      </c>
      <c r="H3866" s="7" t="s">
        <v>3466</v>
      </c>
      <c r="I3866" s="7" t="s">
        <v>2615</v>
      </c>
      <c r="K3866" s="52" t="str">
        <f t="shared" si="674"/>
        <v/>
      </c>
      <c r="L3866" s="81" t="str">
        <f t="shared" si="664"/>
        <v/>
      </c>
      <c r="M3866" s="53" t="str">
        <f>IF(K3866="","",COUNTIF($K$7:K3866,"ﾘｽﾄ１"))</f>
        <v/>
      </c>
      <c r="N3866" s="53" t="str">
        <f t="shared" si="665"/>
        <v/>
      </c>
      <c r="O3866" s="54" t="str">
        <f t="shared" si="666"/>
        <v/>
      </c>
      <c r="P3866" s="53" t="str">
        <f t="shared" si="667"/>
        <v/>
      </c>
      <c r="Q3866" s="52" t="str">
        <f t="shared" si="668"/>
        <v/>
      </c>
      <c r="R3866" s="55" t="str">
        <f t="shared" si="669"/>
        <v/>
      </c>
      <c r="S3866" s="52" t="str">
        <f t="shared" si="670"/>
        <v/>
      </c>
      <c r="T3866" s="81" t="str">
        <f t="shared" si="671"/>
        <v/>
      </c>
      <c r="U3866" s="53" t="str">
        <f>IF(S3866="","",COUNTIF($S$7:S3866,"該当２"))</f>
        <v/>
      </c>
      <c r="V3866" s="56" t="str">
        <f t="shared" si="672"/>
        <v/>
      </c>
      <c r="W3866" s="81" t="str">
        <f t="shared" si="673"/>
        <v/>
      </c>
      <c r="X3866" s="53" t="str">
        <f>IF(V3866="","",COUNTIF($V$7:V3866,"該当３"))</f>
        <v/>
      </c>
    </row>
    <row r="3867" spans="1:24">
      <c r="A3867" s="4">
        <v>2038301013</v>
      </c>
      <c r="B3867" s="237">
        <v>20</v>
      </c>
      <c r="C3867" s="238">
        <v>383</v>
      </c>
      <c r="D3867" s="239">
        <v>1</v>
      </c>
      <c r="E3867" s="238">
        <v>13</v>
      </c>
      <c r="F3867" s="7" t="s">
        <v>511</v>
      </c>
      <c r="G3867" s="7" t="s">
        <v>3465</v>
      </c>
      <c r="H3867" s="7" t="s">
        <v>3466</v>
      </c>
      <c r="I3867" s="7" t="s">
        <v>3</v>
      </c>
      <c r="K3867" s="52" t="str">
        <f t="shared" si="674"/>
        <v/>
      </c>
      <c r="L3867" s="81" t="str">
        <f t="shared" si="664"/>
        <v/>
      </c>
      <c r="M3867" s="53" t="str">
        <f>IF(K3867="","",COUNTIF($K$7:K3867,"ﾘｽﾄ１"))</f>
        <v/>
      </c>
      <c r="N3867" s="53" t="str">
        <f t="shared" si="665"/>
        <v/>
      </c>
      <c r="O3867" s="54" t="str">
        <f t="shared" si="666"/>
        <v/>
      </c>
      <c r="P3867" s="53" t="str">
        <f t="shared" si="667"/>
        <v/>
      </c>
      <c r="Q3867" s="52" t="str">
        <f t="shared" si="668"/>
        <v/>
      </c>
      <c r="R3867" s="55" t="str">
        <f t="shared" si="669"/>
        <v/>
      </c>
      <c r="S3867" s="52" t="str">
        <f t="shared" si="670"/>
        <v/>
      </c>
      <c r="T3867" s="81" t="str">
        <f t="shared" si="671"/>
        <v/>
      </c>
      <c r="U3867" s="53" t="str">
        <f>IF(S3867="","",COUNTIF($S$7:S3867,"該当２"))</f>
        <v/>
      </c>
      <c r="V3867" s="56" t="str">
        <f t="shared" si="672"/>
        <v/>
      </c>
      <c r="W3867" s="81" t="str">
        <f t="shared" si="673"/>
        <v/>
      </c>
      <c r="X3867" s="53" t="str">
        <f>IF(V3867="","",COUNTIF($V$7:V3867,"該当３"))</f>
        <v/>
      </c>
    </row>
    <row r="3868" spans="1:24">
      <c r="A3868" s="4">
        <v>2038301014</v>
      </c>
      <c r="B3868" s="237">
        <v>20</v>
      </c>
      <c r="C3868" s="238">
        <v>383</v>
      </c>
      <c r="D3868" s="239">
        <v>1</v>
      </c>
      <c r="E3868" s="238">
        <v>14</v>
      </c>
      <c r="F3868" s="7" t="s">
        <v>511</v>
      </c>
      <c r="G3868" s="7" t="s">
        <v>3465</v>
      </c>
      <c r="H3868" s="7" t="s">
        <v>3466</v>
      </c>
      <c r="I3868" s="7" t="s">
        <v>2580</v>
      </c>
      <c r="K3868" s="52" t="str">
        <f t="shared" si="674"/>
        <v/>
      </c>
      <c r="L3868" s="81" t="str">
        <f t="shared" si="664"/>
        <v/>
      </c>
      <c r="M3868" s="53" t="str">
        <f>IF(K3868="","",COUNTIF($K$7:K3868,"ﾘｽﾄ１"))</f>
        <v/>
      </c>
      <c r="N3868" s="53" t="str">
        <f t="shared" si="665"/>
        <v/>
      </c>
      <c r="O3868" s="54" t="str">
        <f t="shared" si="666"/>
        <v/>
      </c>
      <c r="P3868" s="53" t="str">
        <f t="shared" si="667"/>
        <v/>
      </c>
      <c r="Q3868" s="52" t="str">
        <f t="shared" si="668"/>
        <v/>
      </c>
      <c r="R3868" s="55" t="str">
        <f t="shared" si="669"/>
        <v/>
      </c>
      <c r="S3868" s="52" t="str">
        <f t="shared" si="670"/>
        <v/>
      </c>
      <c r="T3868" s="81" t="str">
        <f t="shared" si="671"/>
        <v/>
      </c>
      <c r="U3868" s="53" t="str">
        <f>IF(S3868="","",COUNTIF($S$7:S3868,"該当２"))</f>
        <v/>
      </c>
      <c r="V3868" s="56" t="str">
        <f t="shared" si="672"/>
        <v/>
      </c>
      <c r="W3868" s="81" t="str">
        <f t="shared" si="673"/>
        <v/>
      </c>
      <c r="X3868" s="53" t="str">
        <f>IF(V3868="","",COUNTIF($V$7:V3868,"該当３"))</f>
        <v/>
      </c>
    </row>
    <row r="3869" spans="1:24">
      <c r="A3869" s="4">
        <v>2038301015</v>
      </c>
      <c r="B3869" s="237">
        <v>20</v>
      </c>
      <c r="C3869" s="238">
        <v>383</v>
      </c>
      <c r="D3869" s="239">
        <v>1</v>
      </c>
      <c r="E3869" s="238">
        <v>15</v>
      </c>
      <c r="F3869" s="7" t="s">
        <v>511</v>
      </c>
      <c r="G3869" s="7" t="s">
        <v>3465</v>
      </c>
      <c r="H3869" s="7" t="s">
        <v>3466</v>
      </c>
      <c r="I3869" s="7" t="s">
        <v>3476</v>
      </c>
      <c r="K3869" s="52" t="str">
        <f t="shared" si="674"/>
        <v/>
      </c>
      <c r="L3869" s="81" t="str">
        <f t="shared" si="664"/>
        <v/>
      </c>
      <c r="M3869" s="53" t="str">
        <f>IF(K3869="","",COUNTIF($K$7:K3869,"ﾘｽﾄ１"))</f>
        <v/>
      </c>
      <c r="N3869" s="53" t="str">
        <f t="shared" si="665"/>
        <v/>
      </c>
      <c r="O3869" s="54" t="str">
        <f t="shared" si="666"/>
        <v/>
      </c>
      <c r="P3869" s="53" t="str">
        <f t="shared" si="667"/>
        <v/>
      </c>
      <c r="Q3869" s="52" t="str">
        <f t="shared" si="668"/>
        <v/>
      </c>
      <c r="R3869" s="55" t="str">
        <f t="shared" si="669"/>
        <v/>
      </c>
      <c r="S3869" s="52" t="str">
        <f t="shared" si="670"/>
        <v/>
      </c>
      <c r="T3869" s="81" t="str">
        <f t="shared" si="671"/>
        <v/>
      </c>
      <c r="U3869" s="53" t="str">
        <f>IF(S3869="","",COUNTIF($S$7:S3869,"該当２"))</f>
        <v/>
      </c>
      <c r="V3869" s="56" t="str">
        <f t="shared" si="672"/>
        <v/>
      </c>
      <c r="W3869" s="81" t="str">
        <f t="shared" si="673"/>
        <v/>
      </c>
      <c r="X3869" s="53" t="str">
        <f>IF(V3869="","",COUNTIF($V$7:V3869,"該当３"))</f>
        <v/>
      </c>
    </row>
    <row r="3870" spans="1:24">
      <c r="A3870" s="4">
        <v>2038301016</v>
      </c>
      <c r="B3870" s="237">
        <v>20</v>
      </c>
      <c r="C3870" s="238">
        <v>383</v>
      </c>
      <c r="D3870" s="239">
        <v>1</v>
      </c>
      <c r="E3870" s="238">
        <v>16</v>
      </c>
      <c r="F3870" s="7" t="s">
        <v>511</v>
      </c>
      <c r="G3870" s="7" t="s">
        <v>3465</v>
      </c>
      <c r="H3870" s="7" t="s">
        <v>3466</v>
      </c>
      <c r="I3870" s="7" t="s">
        <v>3477</v>
      </c>
      <c r="K3870" s="52" t="str">
        <f t="shared" si="674"/>
        <v/>
      </c>
      <c r="L3870" s="81" t="str">
        <f t="shared" si="664"/>
        <v/>
      </c>
      <c r="M3870" s="53" t="str">
        <f>IF(K3870="","",COUNTIF($K$7:K3870,"ﾘｽﾄ１"))</f>
        <v/>
      </c>
      <c r="N3870" s="53" t="str">
        <f t="shared" si="665"/>
        <v/>
      </c>
      <c r="O3870" s="54" t="str">
        <f t="shared" si="666"/>
        <v/>
      </c>
      <c r="P3870" s="53" t="str">
        <f t="shared" si="667"/>
        <v/>
      </c>
      <c r="Q3870" s="52" t="str">
        <f t="shared" si="668"/>
        <v/>
      </c>
      <c r="R3870" s="55" t="str">
        <f t="shared" si="669"/>
        <v/>
      </c>
      <c r="S3870" s="52" t="str">
        <f t="shared" si="670"/>
        <v/>
      </c>
      <c r="T3870" s="81" t="str">
        <f t="shared" si="671"/>
        <v/>
      </c>
      <c r="U3870" s="53" t="str">
        <f>IF(S3870="","",COUNTIF($S$7:S3870,"該当２"))</f>
        <v/>
      </c>
      <c r="V3870" s="56" t="str">
        <f t="shared" si="672"/>
        <v/>
      </c>
      <c r="W3870" s="81" t="str">
        <f t="shared" si="673"/>
        <v/>
      </c>
      <c r="X3870" s="53" t="str">
        <f>IF(V3870="","",COUNTIF($V$7:V3870,"該当３"))</f>
        <v/>
      </c>
    </row>
    <row r="3871" spans="1:24">
      <c r="A3871" s="4">
        <v>2038301017</v>
      </c>
      <c r="B3871" s="237">
        <v>20</v>
      </c>
      <c r="C3871" s="238">
        <v>383</v>
      </c>
      <c r="D3871" s="239">
        <v>1</v>
      </c>
      <c r="E3871" s="238">
        <v>17</v>
      </c>
      <c r="F3871" s="7" t="s">
        <v>511</v>
      </c>
      <c r="G3871" s="7" t="s">
        <v>3465</v>
      </c>
      <c r="H3871" s="7" t="s">
        <v>3466</v>
      </c>
      <c r="I3871" s="7" t="s">
        <v>3478</v>
      </c>
      <c r="K3871" s="52" t="str">
        <f t="shared" si="674"/>
        <v/>
      </c>
      <c r="L3871" s="81" t="str">
        <f t="shared" si="664"/>
        <v/>
      </c>
      <c r="M3871" s="53" t="str">
        <f>IF(K3871="","",COUNTIF($K$7:K3871,"ﾘｽﾄ１"))</f>
        <v/>
      </c>
      <c r="N3871" s="53" t="str">
        <f t="shared" si="665"/>
        <v/>
      </c>
      <c r="O3871" s="54" t="str">
        <f t="shared" si="666"/>
        <v/>
      </c>
      <c r="P3871" s="53" t="str">
        <f t="shared" si="667"/>
        <v/>
      </c>
      <c r="Q3871" s="52" t="str">
        <f t="shared" si="668"/>
        <v/>
      </c>
      <c r="R3871" s="55" t="str">
        <f t="shared" si="669"/>
        <v/>
      </c>
      <c r="S3871" s="52" t="str">
        <f t="shared" si="670"/>
        <v/>
      </c>
      <c r="T3871" s="81" t="str">
        <f t="shared" si="671"/>
        <v/>
      </c>
      <c r="U3871" s="53" t="str">
        <f>IF(S3871="","",COUNTIF($S$7:S3871,"該当２"))</f>
        <v/>
      </c>
      <c r="V3871" s="56" t="str">
        <f t="shared" si="672"/>
        <v/>
      </c>
      <c r="W3871" s="81" t="str">
        <f t="shared" si="673"/>
        <v/>
      </c>
      <c r="X3871" s="53" t="str">
        <f>IF(V3871="","",COUNTIF($V$7:V3871,"該当３"))</f>
        <v/>
      </c>
    </row>
    <row r="3872" spans="1:24">
      <c r="A3872" s="4">
        <v>2038301018</v>
      </c>
      <c r="B3872" s="237">
        <v>20</v>
      </c>
      <c r="C3872" s="238">
        <v>383</v>
      </c>
      <c r="D3872" s="239">
        <v>1</v>
      </c>
      <c r="E3872" s="238">
        <v>18</v>
      </c>
      <c r="F3872" s="7" t="s">
        <v>511</v>
      </c>
      <c r="G3872" s="7" t="s">
        <v>3465</v>
      </c>
      <c r="H3872" s="7" t="s">
        <v>3466</v>
      </c>
      <c r="I3872" s="7" t="s">
        <v>3479</v>
      </c>
      <c r="K3872" s="52" t="str">
        <f t="shared" si="674"/>
        <v/>
      </c>
      <c r="L3872" s="81" t="str">
        <f t="shared" si="664"/>
        <v/>
      </c>
      <c r="M3872" s="53" t="str">
        <f>IF(K3872="","",COUNTIF($K$7:K3872,"ﾘｽﾄ１"))</f>
        <v/>
      </c>
      <c r="N3872" s="53" t="str">
        <f t="shared" si="665"/>
        <v/>
      </c>
      <c r="O3872" s="54" t="str">
        <f t="shared" si="666"/>
        <v/>
      </c>
      <c r="P3872" s="53" t="str">
        <f t="shared" si="667"/>
        <v/>
      </c>
      <c r="Q3872" s="52" t="str">
        <f t="shared" si="668"/>
        <v/>
      </c>
      <c r="R3872" s="55" t="str">
        <f t="shared" si="669"/>
        <v/>
      </c>
      <c r="S3872" s="52" t="str">
        <f t="shared" si="670"/>
        <v/>
      </c>
      <c r="T3872" s="81" t="str">
        <f t="shared" si="671"/>
        <v/>
      </c>
      <c r="U3872" s="53" t="str">
        <f>IF(S3872="","",COUNTIF($S$7:S3872,"該当２"))</f>
        <v/>
      </c>
      <c r="V3872" s="56" t="str">
        <f t="shared" si="672"/>
        <v/>
      </c>
      <c r="W3872" s="81" t="str">
        <f t="shared" si="673"/>
        <v/>
      </c>
      <c r="X3872" s="53" t="str">
        <f>IF(V3872="","",COUNTIF($V$7:V3872,"該当３"))</f>
        <v/>
      </c>
    </row>
    <row r="3873" spans="1:24">
      <c r="A3873" s="4">
        <v>2038301019</v>
      </c>
      <c r="B3873" s="237">
        <v>20</v>
      </c>
      <c r="C3873" s="238">
        <v>383</v>
      </c>
      <c r="D3873" s="239">
        <v>1</v>
      </c>
      <c r="E3873" s="238">
        <v>19</v>
      </c>
      <c r="F3873" s="7" t="s">
        <v>511</v>
      </c>
      <c r="G3873" s="7" t="s">
        <v>3465</v>
      </c>
      <c r="H3873" s="7" t="s">
        <v>3466</v>
      </c>
      <c r="I3873" s="7" t="s">
        <v>3480</v>
      </c>
      <c r="K3873" s="52" t="str">
        <f t="shared" si="674"/>
        <v/>
      </c>
      <c r="L3873" s="81" t="str">
        <f t="shared" si="664"/>
        <v/>
      </c>
      <c r="M3873" s="53" t="str">
        <f>IF(K3873="","",COUNTIF($K$7:K3873,"ﾘｽﾄ１"))</f>
        <v/>
      </c>
      <c r="N3873" s="53" t="str">
        <f t="shared" si="665"/>
        <v/>
      </c>
      <c r="O3873" s="54" t="str">
        <f t="shared" si="666"/>
        <v/>
      </c>
      <c r="P3873" s="53" t="str">
        <f t="shared" si="667"/>
        <v/>
      </c>
      <c r="Q3873" s="52" t="str">
        <f t="shared" si="668"/>
        <v/>
      </c>
      <c r="R3873" s="55" t="str">
        <f t="shared" si="669"/>
        <v/>
      </c>
      <c r="S3873" s="52" t="str">
        <f t="shared" si="670"/>
        <v/>
      </c>
      <c r="T3873" s="81" t="str">
        <f t="shared" si="671"/>
        <v/>
      </c>
      <c r="U3873" s="53" t="str">
        <f>IF(S3873="","",COUNTIF($S$7:S3873,"該当２"))</f>
        <v/>
      </c>
      <c r="V3873" s="56" t="str">
        <f t="shared" si="672"/>
        <v/>
      </c>
      <c r="W3873" s="81" t="str">
        <f t="shared" si="673"/>
        <v/>
      </c>
      <c r="X3873" s="53" t="str">
        <f>IF(V3873="","",COUNTIF($V$7:V3873,"該当３"))</f>
        <v/>
      </c>
    </row>
    <row r="3874" spans="1:24">
      <c r="A3874" s="4">
        <v>2038301020</v>
      </c>
      <c r="B3874" s="237">
        <v>20</v>
      </c>
      <c r="C3874" s="238">
        <v>383</v>
      </c>
      <c r="D3874" s="239">
        <v>1</v>
      </c>
      <c r="E3874" s="238">
        <v>20</v>
      </c>
      <c r="F3874" s="7" t="s">
        <v>511</v>
      </c>
      <c r="G3874" s="7" t="s">
        <v>3465</v>
      </c>
      <c r="H3874" s="7" t="s">
        <v>3466</v>
      </c>
      <c r="I3874" s="7" t="s">
        <v>3481</v>
      </c>
      <c r="K3874" s="52" t="str">
        <f t="shared" si="674"/>
        <v/>
      </c>
      <c r="L3874" s="81" t="str">
        <f t="shared" si="664"/>
        <v/>
      </c>
      <c r="M3874" s="53" t="str">
        <f>IF(K3874="","",COUNTIF($K$7:K3874,"ﾘｽﾄ１"))</f>
        <v/>
      </c>
      <c r="N3874" s="53" t="str">
        <f t="shared" si="665"/>
        <v/>
      </c>
      <c r="O3874" s="54" t="str">
        <f t="shared" si="666"/>
        <v/>
      </c>
      <c r="P3874" s="53" t="str">
        <f t="shared" si="667"/>
        <v/>
      </c>
      <c r="Q3874" s="52" t="str">
        <f t="shared" si="668"/>
        <v/>
      </c>
      <c r="R3874" s="55" t="str">
        <f t="shared" si="669"/>
        <v/>
      </c>
      <c r="S3874" s="52" t="str">
        <f t="shared" si="670"/>
        <v/>
      </c>
      <c r="T3874" s="81" t="str">
        <f t="shared" si="671"/>
        <v/>
      </c>
      <c r="U3874" s="53" t="str">
        <f>IF(S3874="","",COUNTIF($S$7:S3874,"該当２"))</f>
        <v/>
      </c>
      <c r="V3874" s="56" t="str">
        <f t="shared" si="672"/>
        <v/>
      </c>
      <c r="W3874" s="81" t="str">
        <f t="shared" si="673"/>
        <v/>
      </c>
      <c r="X3874" s="53" t="str">
        <f>IF(V3874="","",COUNTIF($V$7:V3874,"該当３"))</f>
        <v/>
      </c>
    </row>
    <row r="3875" spans="1:24">
      <c r="A3875" s="4">
        <v>2038302000</v>
      </c>
      <c r="B3875" s="237">
        <v>20</v>
      </c>
      <c r="C3875" s="238">
        <v>383</v>
      </c>
      <c r="D3875" s="239">
        <v>2</v>
      </c>
      <c r="E3875" s="238">
        <v>0</v>
      </c>
      <c r="F3875" s="7" t="s">
        <v>511</v>
      </c>
      <c r="G3875" s="7" t="s">
        <v>3465</v>
      </c>
      <c r="H3875" s="7" t="s">
        <v>3482</v>
      </c>
      <c r="K3875" s="52" t="str">
        <f t="shared" si="674"/>
        <v/>
      </c>
      <c r="L3875" s="81" t="str">
        <f t="shared" si="664"/>
        <v/>
      </c>
      <c r="M3875" s="53" t="str">
        <f>IF(K3875="","",COUNTIF($K$7:K3875,"ﾘｽﾄ１"))</f>
        <v/>
      </c>
      <c r="N3875" s="53" t="str">
        <f t="shared" si="665"/>
        <v/>
      </c>
      <c r="O3875" s="54" t="str">
        <f t="shared" si="666"/>
        <v/>
      </c>
      <c r="P3875" s="53" t="str">
        <f t="shared" si="667"/>
        <v/>
      </c>
      <c r="Q3875" s="52" t="str">
        <f t="shared" si="668"/>
        <v/>
      </c>
      <c r="R3875" s="55" t="str">
        <f t="shared" si="669"/>
        <v/>
      </c>
      <c r="S3875" s="52" t="str">
        <f t="shared" si="670"/>
        <v/>
      </c>
      <c r="T3875" s="81" t="str">
        <f t="shared" si="671"/>
        <v/>
      </c>
      <c r="U3875" s="53" t="str">
        <f>IF(S3875="","",COUNTIF($S$7:S3875,"該当２"))</f>
        <v/>
      </c>
      <c r="V3875" s="56" t="str">
        <f t="shared" si="672"/>
        <v/>
      </c>
      <c r="W3875" s="81" t="str">
        <f t="shared" si="673"/>
        <v/>
      </c>
      <c r="X3875" s="53" t="str">
        <f>IF(V3875="","",COUNTIF($V$7:V3875,"該当３"))</f>
        <v/>
      </c>
    </row>
    <row r="3876" spans="1:24">
      <c r="A3876" s="4">
        <v>2038302001</v>
      </c>
      <c r="B3876" s="237">
        <v>20</v>
      </c>
      <c r="C3876" s="238">
        <v>383</v>
      </c>
      <c r="D3876" s="239">
        <v>2</v>
      </c>
      <c r="E3876" s="238">
        <v>1</v>
      </c>
      <c r="F3876" s="7" t="s">
        <v>511</v>
      </c>
      <c r="G3876" s="7" t="s">
        <v>3465</v>
      </c>
      <c r="H3876" s="7" t="s">
        <v>3482</v>
      </c>
      <c r="I3876" s="7" t="s">
        <v>3483</v>
      </c>
      <c r="K3876" s="52" t="str">
        <f t="shared" si="674"/>
        <v/>
      </c>
      <c r="L3876" s="81" t="str">
        <f t="shared" si="664"/>
        <v/>
      </c>
      <c r="M3876" s="53" t="str">
        <f>IF(K3876="","",COUNTIF($K$7:K3876,"ﾘｽﾄ１"))</f>
        <v/>
      </c>
      <c r="N3876" s="53" t="str">
        <f t="shared" si="665"/>
        <v/>
      </c>
      <c r="O3876" s="54" t="str">
        <f t="shared" si="666"/>
        <v/>
      </c>
      <c r="P3876" s="53" t="str">
        <f t="shared" si="667"/>
        <v/>
      </c>
      <c r="Q3876" s="52" t="str">
        <f t="shared" si="668"/>
        <v/>
      </c>
      <c r="R3876" s="55" t="str">
        <f t="shared" si="669"/>
        <v/>
      </c>
      <c r="S3876" s="52" t="str">
        <f t="shared" si="670"/>
        <v/>
      </c>
      <c r="T3876" s="81" t="str">
        <f t="shared" si="671"/>
        <v/>
      </c>
      <c r="U3876" s="53" t="str">
        <f>IF(S3876="","",COUNTIF($S$7:S3876,"該当２"))</f>
        <v/>
      </c>
      <c r="V3876" s="56" t="str">
        <f t="shared" si="672"/>
        <v/>
      </c>
      <c r="W3876" s="81" t="str">
        <f t="shared" si="673"/>
        <v/>
      </c>
      <c r="X3876" s="53" t="str">
        <f>IF(V3876="","",COUNTIF($V$7:V3876,"該当３"))</f>
        <v/>
      </c>
    </row>
    <row r="3877" spans="1:24">
      <c r="A3877" s="4">
        <v>2038302002</v>
      </c>
      <c r="B3877" s="237">
        <v>20</v>
      </c>
      <c r="C3877" s="238">
        <v>383</v>
      </c>
      <c r="D3877" s="239">
        <v>2</v>
      </c>
      <c r="E3877" s="238">
        <v>2</v>
      </c>
      <c r="F3877" s="7" t="s">
        <v>511</v>
      </c>
      <c r="G3877" s="7" t="s">
        <v>3465</v>
      </c>
      <c r="H3877" s="7" t="s">
        <v>3482</v>
      </c>
      <c r="I3877" s="7" t="s">
        <v>3484</v>
      </c>
      <c r="K3877" s="52" t="str">
        <f t="shared" si="674"/>
        <v/>
      </c>
      <c r="L3877" s="81" t="str">
        <f t="shared" si="664"/>
        <v/>
      </c>
      <c r="M3877" s="53" t="str">
        <f>IF(K3877="","",COUNTIF($K$7:K3877,"ﾘｽﾄ１"))</f>
        <v/>
      </c>
      <c r="N3877" s="53" t="str">
        <f t="shared" si="665"/>
        <v/>
      </c>
      <c r="O3877" s="54" t="str">
        <f t="shared" si="666"/>
        <v/>
      </c>
      <c r="P3877" s="53" t="str">
        <f t="shared" si="667"/>
        <v/>
      </c>
      <c r="Q3877" s="52" t="str">
        <f t="shared" si="668"/>
        <v/>
      </c>
      <c r="R3877" s="55" t="str">
        <f t="shared" si="669"/>
        <v/>
      </c>
      <c r="S3877" s="52" t="str">
        <f t="shared" si="670"/>
        <v/>
      </c>
      <c r="T3877" s="81" t="str">
        <f t="shared" si="671"/>
        <v/>
      </c>
      <c r="U3877" s="53" t="str">
        <f>IF(S3877="","",COUNTIF($S$7:S3877,"該当２"))</f>
        <v/>
      </c>
      <c r="V3877" s="56" t="str">
        <f t="shared" si="672"/>
        <v/>
      </c>
      <c r="W3877" s="81" t="str">
        <f t="shared" si="673"/>
        <v/>
      </c>
      <c r="X3877" s="53" t="str">
        <f>IF(V3877="","",COUNTIF($V$7:V3877,"該当３"))</f>
        <v/>
      </c>
    </row>
    <row r="3878" spans="1:24">
      <c r="A3878" s="4">
        <v>2038302003</v>
      </c>
      <c r="B3878" s="237">
        <v>20</v>
      </c>
      <c r="C3878" s="238">
        <v>383</v>
      </c>
      <c r="D3878" s="239">
        <v>2</v>
      </c>
      <c r="E3878" s="238">
        <v>3</v>
      </c>
      <c r="F3878" s="7" t="s">
        <v>511</v>
      </c>
      <c r="G3878" s="7" t="s">
        <v>3465</v>
      </c>
      <c r="H3878" s="7" t="s">
        <v>3482</v>
      </c>
      <c r="I3878" s="7" t="s">
        <v>3485</v>
      </c>
      <c r="K3878" s="52" t="str">
        <f t="shared" si="674"/>
        <v/>
      </c>
      <c r="L3878" s="81" t="str">
        <f t="shared" si="664"/>
        <v/>
      </c>
      <c r="M3878" s="53" t="str">
        <f>IF(K3878="","",COUNTIF($K$7:K3878,"ﾘｽﾄ１"))</f>
        <v/>
      </c>
      <c r="N3878" s="53" t="str">
        <f t="shared" si="665"/>
        <v/>
      </c>
      <c r="O3878" s="54" t="str">
        <f t="shared" si="666"/>
        <v/>
      </c>
      <c r="P3878" s="53" t="str">
        <f t="shared" si="667"/>
        <v/>
      </c>
      <c r="Q3878" s="52" t="str">
        <f t="shared" si="668"/>
        <v/>
      </c>
      <c r="R3878" s="55" t="str">
        <f t="shared" si="669"/>
        <v/>
      </c>
      <c r="S3878" s="52" t="str">
        <f t="shared" si="670"/>
        <v/>
      </c>
      <c r="T3878" s="81" t="str">
        <f t="shared" si="671"/>
        <v/>
      </c>
      <c r="U3878" s="53" t="str">
        <f>IF(S3878="","",COUNTIF($S$7:S3878,"該当２"))</f>
        <v/>
      </c>
      <c r="V3878" s="56" t="str">
        <f t="shared" si="672"/>
        <v/>
      </c>
      <c r="W3878" s="81" t="str">
        <f t="shared" si="673"/>
        <v/>
      </c>
      <c r="X3878" s="53" t="str">
        <f>IF(V3878="","",COUNTIF($V$7:V3878,"該当３"))</f>
        <v/>
      </c>
    </row>
    <row r="3879" spans="1:24">
      <c r="A3879" s="4">
        <v>2038302004</v>
      </c>
      <c r="B3879" s="237">
        <v>20</v>
      </c>
      <c r="C3879" s="238">
        <v>383</v>
      </c>
      <c r="D3879" s="239">
        <v>2</v>
      </c>
      <c r="E3879" s="238">
        <v>4</v>
      </c>
      <c r="F3879" s="7" t="s">
        <v>511</v>
      </c>
      <c r="G3879" s="7" t="s">
        <v>3465</v>
      </c>
      <c r="H3879" s="7" t="s">
        <v>3482</v>
      </c>
      <c r="I3879" s="7" t="s">
        <v>3486</v>
      </c>
      <c r="K3879" s="52" t="str">
        <f t="shared" si="674"/>
        <v/>
      </c>
      <c r="L3879" s="81" t="str">
        <f t="shared" si="664"/>
        <v/>
      </c>
      <c r="M3879" s="53" t="str">
        <f>IF(K3879="","",COUNTIF($K$7:K3879,"ﾘｽﾄ１"))</f>
        <v/>
      </c>
      <c r="N3879" s="53" t="str">
        <f t="shared" si="665"/>
        <v/>
      </c>
      <c r="O3879" s="54" t="str">
        <f t="shared" si="666"/>
        <v/>
      </c>
      <c r="P3879" s="53" t="str">
        <f t="shared" si="667"/>
        <v/>
      </c>
      <c r="Q3879" s="52" t="str">
        <f t="shared" si="668"/>
        <v/>
      </c>
      <c r="R3879" s="55" t="str">
        <f t="shared" si="669"/>
        <v/>
      </c>
      <c r="S3879" s="52" t="str">
        <f t="shared" si="670"/>
        <v/>
      </c>
      <c r="T3879" s="81" t="str">
        <f t="shared" si="671"/>
        <v/>
      </c>
      <c r="U3879" s="53" t="str">
        <f>IF(S3879="","",COUNTIF($S$7:S3879,"該当２"))</f>
        <v/>
      </c>
      <c r="V3879" s="56" t="str">
        <f t="shared" si="672"/>
        <v/>
      </c>
      <c r="W3879" s="81" t="str">
        <f t="shared" si="673"/>
        <v/>
      </c>
      <c r="X3879" s="53" t="str">
        <f>IF(V3879="","",COUNTIF($V$7:V3879,"該当３"))</f>
        <v/>
      </c>
    </row>
    <row r="3880" spans="1:24">
      <c r="A3880" s="4">
        <v>2038302005</v>
      </c>
      <c r="B3880" s="237">
        <v>20</v>
      </c>
      <c r="C3880" s="238">
        <v>383</v>
      </c>
      <c r="D3880" s="239">
        <v>2</v>
      </c>
      <c r="E3880" s="238">
        <v>5</v>
      </c>
      <c r="F3880" s="7" t="s">
        <v>511</v>
      </c>
      <c r="G3880" s="7" t="s">
        <v>3465</v>
      </c>
      <c r="H3880" s="7" t="s">
        <v>3482</v>
      </c>
      <c r="I3880" s="7" t="s">
        <v>3487</v>
      </c>
      <c r="K3880" s="52" t="str">
        <f t="shared" si="674"/>
        <v/>
      </c>
      <c r="L3880" s="81" t="str">
        <f t="shared" si="664"/>
        <v/>
      </c>
      <c r="M3880" s="53" t="str">
        <f>IF(K3880="","",COUNTIF($K$7:K3880,"ﾘｽﾄ１"))</f>
        <v/>
      </c>
      <c r="N3880" s="53" t="str">
        <f t="shared" si="665"/>
        <v/>
      </c>
      <c r="O3880" s="54" t="str">
        <f t="shared" si="666"/>
        <v/>
      </c>
      <c r="P3880" s="53" t="str">
        <f t="shared" si="667"/>
        <v/>
      </c>
      <c r="Q3880" s="52" t="str">
        <f t="shared" si="668"/>
        <v/>
      </c>
      <c r="R3880" s="55" t="str">
        <f t="shared" si="669"/>
        <v/>
      </c>
      <c r="S3880" s="52" t="str">
        <f t="shared" si="670"/>
        <v/>
      </c>
      <c r="T3880" s="81" t="str">
        <f t="shared" si="671"/>
        <v/>
      </c>
      <c r="U3880" s="53" t="str">
        <f>IF(S3880="","",COUNTIF($S$7:S3880,"該当２"))</f>
        <v/>
      </c>
      <c r="V3880" s="56" t="str">
        <f t="shared" si="672"/>
        <v/>
      </c>
      <c r="W3880" s="81" t="str">
        <f t="shared" si="673"/>
        <v/>
      </c>
      <c r="X3880" s="53" t="str">
        <f>IF(V3880="","",COUNTIF($V$7:V3880,"該当３"))</f>
        <v/>
      </c>
    </row>
    <row r="3881" spans="1:24">
      <c r="A3881" s="4">
        <v>2038302006</v>
      </c>
      <c r="B3881" s="237">
        <v>20</v>
      </c>
      <c r="C3881" s="238">
        <v>383</v>
      </c>
      <c r="D3881" s="239">
        <v>2</v>
      </c>
      <c r="E3881" s="238">
        <v>6</v>
      </c>
      <c r="F3881" s="7" t="s">
        <v>511</v>
      </c>
      <c r="G3881" s="7" t="s">
        <v>3465</v>
      </c>
      <c r="H3881" s="7" t="s">
        <v>3482</v>
      </c>
      <c r="I3881" s="7" t="s">
        <v>3488</v>
      </c>
      <c r="K3881" s="52" t="str">
        <f t="shared" si="674"/>
        <v/>
      </c>
      <c r="L3881" s="81" t="str">
        <f t="shared" si="664"/>
        <v/>
      </c>
      <c r="M3881" s="53" t="str">
        <f>IF(K3881="","",COUNTIF($K$7:K3881,"ﾘｽﾄ１"))</f>
        <v/>
      </c>
      <c r="N3881" s="53" t="str">
        <f t="shared" si="665"/>
        <v/>
      </c>
      <c r="O3881" s="54" t="str">
        <f t="shared" si="666"/>
        <v/>
      </c>
      <c r="P3881" s="53" t="str">
        <f t="shared" si="667"/>
        <v/>
      </c>
      <c r="Q3881" s="52" t="str">
        <f t="shared" si="668"/>
        <v/>
      </c>
      <c r="R3881" s="55" t="str">
        <f t="shared" si="669"/>
        <v/>
      </c>
      <c r="S3881" s="52" t="str">
        <f t="shared" si="670"/>
        <v/>
      </c>
      <c r="T3881" s="81" t="str">
        <f t="shared" si="671"/>
        <v/>
      </c>
      <c r="U3881" s="53" t="str">
        <f>IF(S3881="","",COUNTIF($S$7:S3881,"該当２"))</f>
        <v/>
      </c>
      <c r="V3881" s="56" t="str">
        <f t="shared" si="672"/>
        <v/>
      </c>
      <c r="W3881" s="81" t="str">
        <f t="shared" si="673"/>
        <v/>
      </c>
      <c r="X3881" s="53" t="str">
        <f>IF(V3881="","",COUNTIF($V$7:V3881,"該当３"))</f>
        <v/>
      </c>
    </row>
    <row r="3882" spans="1:24">
      <c r="A3882" s="4">
        <v>2038302007</v>
      </c>
      <c r="B3882" s="237">
        <v>20</v>
      </c>
      <c r="C3882" s="238">
        <v>383</v>
      </c>
      <c r="D3882" s="239">
        <v>2</v>
      </c>
      <c r="E3882" s="238">
        <v>7</v>
      </c>
      <c r="F3882" s="7" t="s">
        <v>511</v>
      </c>
      <c r="G3882" s="7" t="s">
        <v>3465</v>
      </c>
      <c r="H3882" s="7" t="s">
        <v>3482</v>
      </c>
      <c r="I3882" s="7" t="s">
        <v>3489</v>
      </c>
      <c r="K3882" s="52" t="str">
        <f t="shared" si="674"/>
        <v/>
      </c>
      <c r="L3882" s="81" t="str">
        <f t="shared" si="664"/>
        <v/>
      </c>
      <c r="M3882" s="53" t="str">
        <f>IF(K3882="","",COUNTIF($K$7:K3882,"ﾘｽﾄ１"))</f>
        <v/>
      </c>
      <c r="N3882" s="53" t="str">
        <f t="shared" si="665"/>
        <v/>
      </c>
      <c r="O3882" s="54" t="str">
        <f t="shared" si="666"/>
        <v/>
      </c>
      <c r="P3882" s="53" t="str">
        <f t="shared" si="667"/>
        <v/>
      </c>
      <c r="Q3882" s="52" t="str">
        <f t="shared" si="668"/>
        <v/>
      </c>
      <c r="R3882" s="55" t="str">
        <f t="shared" si="669"/>
        <v/>
      </c>
      <c r="S3882" s="52" t="str">
        <f t="shared" si="670"/>
        <v/>
      </c>
      <c r="T3882" s="81" t="str">
        <f t="shared" si="671"/>
        <v/>
      </c>
      <c r="U3882" s="53" t="str">
        <f>IF(S3882="","",COUNTIF($S$7:S3882,"該当２"))</f>
        <v/>
      </c>
      <c r="V3882" s="56" t="str">
        <f t="shared" si="672"/>
        <v/>
      </c>
      <c r="W3882" s="81" t="str">
        <f t="shared" si="673"/>
        <v/>
      </c>
      <c r="X3882" s="53" t="str">
        <f>IF(V3882="","",COUNTIF($V$7:V3882,"該当３"))</f>
        <v/>
      </c>
    </row>
    <row r="3883" spans="1:24">
      <c r="A3883" s="4">
        <v>2038302008</v>
      </c>
      <c r="B3883" s="237">
        <v>20</v>
      </c>
      <c r="C3883" s="238">
        <v>383</v>
      </c>
      <c r="D3883" s="239">
        <v>2</v>
      </c>
      <c r="E3883" s="238">
        <v>8</v>
      </c>
      <c r="F3883" s="7" t="s">
        <v>511</v>
      </c>
      <c r="G3883" s="7" t="s">
        <v>3465</v>
      </c>
      <c r="H3883" s="7" t="s">
        <v>3482</v>
      </c>
      <c r="I3883" s="7" t="s">
        <v>3490</v>
      </c>
      <c r="K3883" s="52" t="str">
        <f t="shared" si="674"/>
        <v/>
      </c>
      <c r="L3883" s="81" t="str">
        <f t="shared" si="664"/>
        <v/>
      </c>
      <c r="M3883" s="53" t="str">
        <f>IF(K3883="","",COUNTIF($K$7:K3883,"ﾘｽﾄ１"))</f>
        <v/>
      </c>
      <c r="N3883" s="53" t="str">
        <f t="shared" si="665"/>
        <v/>
      </c>
      <c r="O3883" s="54" t="str">
        <f t="shared" si="666"/>
        <v/>
      </c>
      <c r="P3883" s="53" t="str">
        <f t="shared" si="667"/>
        <v/>
      </c>
      <c r="Q3883" s="52" t="str">
        <f t="shared" si="668"/>
        <v/>
      </c>
      <c r="R3883" s="55" t="str">
        <f t="shared" si="669"/>
        <v/>
      </c>
      <c r="S3883" s="52" t="str">
        <f t="shared" si="670"/>
        <v/>
      </c>
      <c r="T3883" s="81" t="str">
        <f t="shared" si="671"/>
        <v/>
      </c>
      <c r="U3883" s="53" t="str">
        <f>IF(S3883="","",COUNTIF($S$7:S3883,"該当２"))</f>
        <v/>
      </c>
      <c r="V3883" s="56" t="str">
        <f t="shared" si="672"/>
        <v/>
      </c>
      <c r="W3883" s="81" t="str">
        <f t="shared" si="673"/>
        <v/>
      </c>
      <c r="X3883" s="53" t="str">
        <f>IF(V3883="","",COUNTIF($V$7:V3883,"該当３"))</f>
        <v/>
      </c>
    </row>
    <row r="3884" spans="1:24">
      <c r="A3884" s="4">
        <v>2038302009</v>
      </c>
      <c r="B3884" s="237">
        <v>20</v>
      </c>
      <c r="C3884" s="238">
        <v>383</v>
      </c>
      <c r="D3884" s="239">
        <v>2</v>
      </c>
      <c r="E3884" s="238">
        <v>9</v>
      </c>
      <c r="F3884" s="7" t="s">
        <v>511</v>
      </c>
      <c r="G3884" s="7" t="s">
        <v>3465</v>
      </c>
      <c r="H3884" s="7" t="s">
        <v>3482</v>
      </c>
      <c r="I3884" s="7" t="s">
        <v>3491</v>
      </c>
      <c r="K3884" s="52" t="str">
        <f t="shared" si="674"/>
        <v/>
      </c>
      <c r="L3884" s="81" t="str">
        <f t="shared" si="664"/>
        <v/>
      </c>
      <c r="M3884" s="53" t="str">
        <f>IF(K3884="","",COUNTIF($K$7:K3884,"ﾘｽﾄ１"))</f>
        <v/>
      </c>
      <c r="N3884" s="53" t="str">
        <f t="shared" si="665"/>
        <v/>
      </c>
      <c r="O3884" s="54" t="str">
        <f t="shared" si="666"/>
        <v/>
      </c>
      <c r="P3884" s="53" t="str">
        <f t="shared" si="667"/>
        <v/>
      </c>
      <c r="Q3884" s="52" t="str">
        <f t="shared" si="668"/>
        <v/>
      </c>
      <c r="R3884" s="55" t="str">
        <f t="shared" si="669"/>
        <v/>
      </c>
      <c r="S3884" s="52" t="str">
        <f t="shared" si="670"/>
        <v/>
      </c>
      <c r="T3884" s="81" t="str">
        <f t="shared" si="671"/>
        <v/>
      </c>
      <c r="U3884" s="53" t="str">
        <f>IF(S3884="","",COUNTIF($S$7:S3884,"該当２"))</f>
        <v/>
      </c>
      <c r="V3884" s="56" t="str">
        <f t="shared" si="672"/>
        <v/>
      </c>
      <c r="W3884" s="81" t="str">
        <f t="shared" si="673"/>
        <v/>
      </c>
      <c r="X3884" s="53" t="str">
        <f>IF(V3884="","",COUNTIF($V$7:V3884,"該当３"))</f>
        <v/>
      </c>
    </row>
    <row r="3885" spans="1:24">
      <c r="A3885" s="4">
        <v>2038302010</v>
      </c>
      <c r="B3885" s="237">
        <v>20</v>
      </c>
      <c r="C3885" s="238">
        <v>383</v>
      </c>
      <c r="D3885" s="239">
        <v>2</v>
      </c>
      <c r="E3885" s="238">
        <v>10</v>
      </c>
      <c r="F3885" s="7" t="s">
        <v>511</v>
      </c>
      <c r="G3885" s="7" t="s">
        <v>3465</v>
      </c>
      <c r="H3885" s="7" t="s">
        <v>3482</v>
      </c>
      <c r="I3885" s="7" t="s">
        <v>3492</v>
      </c>
      <c r="K3885" s="52" t="str">
        <f t="shared" si="674"/>
        <v/>
      </c>
      <c r="L3885" s="81" t="str">
        <f t="shared" si="664"/>
        <v/>
      </c>
      <c r="M3885" s="53" t="str">
        <f>IF(K3885="","",COUNTIF($K$7:K3885,"ﾘｽﾄ１"))</f>
        <v/>
      </c>
      <c r="N3885" s="53" t="str">
        <f t="shared" si="665"/>
        <v/>
      </c>
      <c r="O3885" s="54" t="str">
        <f t="shared" si="666"/>
        <v/>
      </c>
      <c r="P3885" s="53" t="str">
        <f t="shared" si="667"/>
        <v/>
      </c>
      <c r="Q3885" s="52" t="str">
        <f t="shared" si="668"/>
        <v/>
      </c>
      <c r="R3885" s="55" t="str">
        <f t="shared" si="669"/>
        <v/>
      </c>
      <c r="S3885" s="52" t="str">
        <f t="shared" si="670"/>
        <v/>
      </c>
      <c r="T3885" s="81" t="str">
        <f t="shared" si="671"/>
        <v/>
      </c>
      <c r="U3885" s="53" t="str">
        <f>IF(S3885="","",COUNTIF($S$7:S3885,"該当２"))</f>
        <v/>
      </c>
      <c r="V3885" s="56" t="str">
        <f t="shared" si="672"/>
        <v/>
      </c>
      <c r="W3885" s="81" t="str">
        <f t="shared" si="673"/>
        <v/>
      </c>
      <c r="X3885" s="53" t="str">
        <f>IF(V3885="","",COUNTIF($V$7:V3885,"該当３"))</f>
        <v/>
      </c>
    </row>
    <row r="3886" spans="1:24">
      <c r="A3886" s="4">
        <v>2038302011</v>
      </c>
      <c r="B3886" s="237">
        <v>20</v>
      </c>
      <c r="C3886" s="238">
        <v>383</v>
      </c>
      <c r="D3886" s="239">
        <v>2</v>
      </c>
      <c r="E3886" s="238">
        <v>11</v>
      </c>
      <c r="F3886" s="7" t="s">
        <v>511</v>
      </c>
      <c r="G3886" s="7" t="s">
        <v>3465</v>
      </c>
      <c r="H3886" s="7" t="s">
        <v>3482</v>
      </c>
      <c r="I3886" s="7" t="s">
        <v>3493</v>
      </c>
      <c r="K3886" s="52" t="str">
        <f t="shared" si="674"/>
        <v/>
      </c>
      <c r="L3886" s="81" t="str">
        <f t="shared" si="664"/>
        <v/>
      </c>
      <c r="M3886" s="53" t="str">
        <f>IF(K3886="","",COUNTIF($K$7:K3886,"ﾘｽﾄ１"))</f>
        <v/>
      </c>
      <c r="N3886" s="53" t="str">
        <f t="shared" si="665"/>
        <v/>
      </c>
      <c r="O3886" s="54" t="str">
        <f t="shared" si="666"/>
        <v/>
      </c>
      <c r="P3886" s="53" t="str">
        <f t="shared" si="667"/>
        <v/>
      </c>
      <c r="Q3886" s="52" t="str">
        <f t="shared" si="668"/>
        <v/>
      </c>
      <c r="R3886" s="55" t="str">
        <f t="shared" si="669"/>
        <v/>
      </c>
      <c r="S3886" s="52" t="str">
        <f t="shared" si="670"/>
        <v/>
      </c>
      <c r="T3886" s="81" t="str">
        <f t="shared" si="671"/>
        <v/>
      </c>
      <c r="U3886" s="53" t="str">
        <f>IF(S3886="","",COUNTIF($S$7:S3886,"該当２"))</f>
        <v/>
      </c>
      <c r="V3886" s="56" t="str">
        <f t="shared" si="672"/>
        <v/>
      </c>
      <c r="W3886" s="81" t="str">
        <f t="shared" si="673"/>
        <v/>
      </c>
      <c r="X3886" s="53" t="str">
        <f>IF(V3886="","",COUNTIF($V$7:V3886,"該当３"))</f>
        <v/>
      </c>
    </row>
    <row r="3887" spans="1:24">
      <c r="A3887" s="4">
        <v>2038302012</v>
      </c>
      <c r="B3887" s="237">
        <v>20</v>
      </c>
      <c r="C3887" s="238">
        <v>383</v>
      </c>
      <c r="D3887" s="239">
        <v>2</v>
      </c>
      <c r="E3887" s="238">
        <v>12</v>
      </c>
      <c r="F3887" s="7" t="s">
        <v>511</v>
      </c>
      <c r="G3887" s="7" t="s">
        <v>3465</v>
      </c>
      <c r="H3887" s="7" t="s">
        <v>3482</v>
      </c>
      <c r="I3887" s="7" t="s">
        <v>3494</v>
      </c>
      <c r="K3887" s="52" t="str">
        <f t="shared" si="674"/>
        <v/>
      </c>
      <c r="L3887" s="81" t="str">
        <f t="shared" si="664"/>
        <v/>
      </c>
      <c r="M3887" s="53" t="str">
        <f>IF(K3887="","",COUNTIF($K$7:K3887,"ﾘｽﾄ１"))</f>
        <v/>
      </c>
      <c r="N3887" s="53" t="str">
        <f t="shared" si="665"/>
        <v/>
      </c>
      <c r="O3887" s="54" t="str">
        <f t="shared" si="666"/>
        <v/>
      </c>
      <c r="P3887" s="53" t="str">
        <f t="shared" si="667"/>
        <v/>
      </c>
      <c r="Q3887" s="52" t="str">
        <f t="shared" si="668"/>
        <v/>
      </c>
      <c r="R3887" s="55" t="str">
        <f t="shared" si="669"/>
        <v/>
      </c>
      <c r="S3887" s="52" t="str">
        <f t="shared" si="670"/>
        <v/>
      </c>
      <c r="T3887" s="81" t="str">
        <f t="shared" si="671"/>
        <v/>
      </c>
      <c r="U3887" s="53" t="str">
        <f>IF(S3887="","",COUNTIF($S$7:S3887,"該当２"))</f>
        <v/>
      </c>
      <c r="V3887" s="56" t="str">
        <f t="shared" si="672"/>
        <v/>
      </c>
      <c r="W3887" s="81" t="str">
        <f t="shared" si="673"/>
        <v/>
      </c>
      <c r="X3887" s="53" t="str">
        <f>IF(V3887="","",COUNTIF($V$7:V3887,"該当３"))</f>
        <v/>
      </c>
    </row>
    <row r="3888" spans="1:24">
      <c r="A3888" s="4">
        <v>2038302013</v>
      </c>
      <c r="B3888" s="237">
        <v>20</v>
      </c>
      <c r="C3888" s="238">
        <v>383</v>
      </c>
      <c r="D3888" s="239">
        <v>2</v>
      </c>
      <c r="E3888" s="238">
        <v>13</v>
      </c>
      <c r="F3888" s="7" t="s">
        <v>511</v>
      </c>
      <c r="G3888" s="7" t="s">
        <v>3465</v>
      </c>
      <c r="H3888" s="7" t="s">
        <v>3482</v>
      </c>
      <c r="I3888" s="7" t="s">
        <v>3495</v>
      </c>
      <c r="K3888" s="52" t="str">
        <f t="shared" si="674"/>
        <v/>
      </c>
      <c r="L3888" s="81" t="str">
        <f t="shared" si="664"/>
        <v/>
      </c>
      <c r="M3888" s="53" t="str">
        <f>IF(K3888="","",COUNTIF($K$7:K3888,"ﾘｽﾄ１"))</f>
        <v/>
      </c>
      <c r="N3888" s="53" t="str">
        <f t="shared" si="665"/>
        <v/>
      </c>
      <c r="O3888" s="54" t="str">
        <f t="shared" si="666"/>
        <v/>
      </c>
      <c r="P3888" s="53" t="str">
        <f t="shared" si="667"/>
        <v/>
      </c>
      <c r="Q3888" s="52" t="str">
        <f t="shared" si="668"/>
        <v/>
      </c>
      <c r="R3888" s="55" t="str">
        <f t="shared" si="669"/>
        <v/>
      </c>
      <c r="S3888" s="52" t="str">
        <f t="shared" si="670"/>
        <v/>
      </c>
      <c r="T3888" s="81" t="str">
        <f t="shared" si="671"/>
        <v/>
      </c>
      <c r="U3888" s="53" t="str">
        <f>IF(S3888="","",COUNTIF($S$7:S3888,"該当２"))</f>
        <v/>
      </c>
      <c r="V3888" s="56" t="str">
        <f t="shared" si="672"/>
        <v/>
      </c>
      <c r="W3888" s="81" t="str">
        <f t="shared" si="673"/>
        <v/>
      </c>
      <c r="X3888" s="53" t="str">
        <f>IF(V3888="","",COUNTIF($V$7:V3888,"該当３"))</f>
        <v/>
      </c>
    </row>
    <row r="3889" spans="1:24">
      <c r="A3889" s="4">
        <v>2038302014</v>
      </c>
      <c r="B3889" s="237">
        <v>20</v>
      </c>
      <c r="C3889" s="238">
        <v>383</v>
      </c>
      <c r="D3889" s="239">
        <v>2</v>
      </c>
      <c r="E3889" s="238">
        <v>14</v>
      </c>
      <c r="F3889" s="7" t="s">
        <v>511</v>
      </c>
      <c r="G3889" s="7" t="s">
        <v>3465</v>
      </c>
      <c r="H3889" s="7" t="s">
        <v>3482</v>
      </c>
      <c r="I3889" s="7" t="s">
        <v>3496</v>
      </c>
      <c r="K3889" s="52" t="str">
        <f t="shared" si="674"/>
        <v/>
      </c>
      <c r="L3889" s="81" t="str">
        <f t="shared" si="664"/>
        <v/>
      </c>
      <c r="M3889" s="53" t="str">
        <f>IF(K3889="","",COUNTIF($K$7:K3889,"ﾘｽﾄ１"))</f>
        <v/>
      </c>
      <c r="N3889" s="53" t="str">
        <f t="shared" si="665"/>
        <v/>
      </c>
      <c r="O3889" s="54" t="str">
        <f t="shared" si="666"/>
        <v/>
      </c>
      <c r="P3889" s="53" t="str">
        <f t="shared" si="667"/>
        <v/>
      </c>
      <c r="Q3889" s="52" t="str">
        <f t="shared" si="668"/>
        <v/>
      </c>
      <c r="R3889" s="55" t="str">
        <f t="shared" si="669"/>
        <v/>
      </c>
      <c r="S3889" s="52" t="str">
        <f t="shared" si="670"/>
        <v/>
      </c>
      <c r="T3889" s="81" t="str">
        <f t="shared" si="671"/>
        <v/>
      </c>
      <c r="U3889" s="53" t="str">
        <f>IF(S3889="","",COUNTIF($S$7:S3889,"該当２"))</f>
        <v/>
      </c>
      <c r="V3889" s="56" t="str">
        <f t="shared" si="672"/>
        <v/>
      </c>
      <c r="W3889" s="81" t="str">
        <f t="shared" si="673"/>
        <v/>
      </c>
      <c r="X3889" s="53" t="str">
        <f>IF(V3889="","",COUNTIF($V$7:V3889,"該当３"))</f>
        <v/>
      </c>
    </row>
    <row r="3890" spans="1:24">
      <c r="A3890" s="4">
        <v>2038302015</v>
      </c>
      <c r="B3890" s="237">
        <v>20</v>
      </c>
      <c r="C3890" s="238">
        <v>383</v>
      </c>
      <c r="D3890" s="239">
        <v>2</v>
      </c>
      <c r="E3890" s="238">
        <v>15</v>
      </c>
      <c r="F3890" s="7" t="s">
        <v>511</v>
      </c>
      <c r="G3890" s="7" t="s">
        <v>3465</v>
      </c>
      <c r="H3890" s="7" t="s">
        <v>3482</v>
      </c>
      <c r="I3890" s="7" t="s">
        <v>3497</v>
      </c>
      <c r="K3890" s="52" t="str">
        <f t="shared" si="674"/>
        <v/>
      </c>
      <c r="L3890" s="81" t="str">
        <f t="shared" si="664"/>
        <v/>
      </c>
      <c r="M3890" s="53" t="str">
        <f>IF(K3890="","",COUNTIF($K$7:K3890,"ﾘｽﾄ１"))</f>
        <v/>
      </c>
      <c r="N3890" s="53" t="str">
        <f t="shared" si="665"/>
        <v/>
      </c>
      <c r="O3890" s="54" t="str">
        <f t="shared" si="666"/>
        <v/>
      </c>
      <c r="P3890" s="53" t="str">
        <f t="shared" si="667"/>
        <v/>
      </c>
      <c r="Q3890" s="52" t="str">
        <f t="shared" si="668"/>
        <v/>
      </c>
      <c r="R3890" s="55" t="str">
        <f t="shared" si="669"/>
        <v/>
      </c>
      <c r="S3890" s="52" t="str">
        <f t="shared" si="670"/>
        <v/>
      </c>
      <c r="T3890" s="81" t="str">
        <f t="shared" si="671"/>
        <v/>
      </c>
      <c r="U3890" s="53" t="str">
        <f>IF(S3890="","",COUNTIF($S$7:S3890,"該当２"))</f>
        <v/>
      </c>
      <c r="V3890" s="56" t="str">
        <f t="shared" si="672"/>
        <v/>
      </c>
      <c r="W3890" s="81" t="str">
        <f t="shared" si="673"/>
        <v/>
      </c>
      <c r="X3890" s="53" t="str">
        <f>IF(V3890="","",COUNTIF($V$7:V3890,"該当３"))</f>
        <v/>
      </c>
    </row>
    <row r="3891" spans="1:24">
      <c r="A3891" s="4">
        <v>2038302016</v>
      </c>
      <c r="B3891" s="237">
        <v>20</v>
      </c>
      <c r="C3891" s="238">
        <v>383</v>
      </c>
      <c r="D3891" s="239">
        <v>2</v>
      </c>
      <c r="E3891" s="238">
        <v>16</v>
      </c>
      <c r="F3891" s="7" t="s">
        <v>511</v>
      </c>
      <c r="G3891" s="7" t="s">
        <v>3465</v>
      </c>
      <c r="H3891" s="7" t="s">
        <v>3482</v>
      </c>
      <c r="I3891" s="7" t="s">
        <v>3498</v>
      </c>
      <c r="K3891" s="52" t="str">
        <f t="shared" si="674"/>
        <v/>
      </c>
      <c r="L3891" s="81" t="str">
        <f t="shared" si="664"/>
        <v/>
      </c>
      <c r="M3891" s="53" t="str">
        <f>IF(K3891="","",COUNTIF($K$7:K3891,"ﾘｽﾄ１"))</f>
        <v/>
      </c>
      <c r="N3891" s="53" t="str">
        <f t="shared" si="665"/>
        <v/>
      </c>
      <c r="O3891" s="54" t="str">
        <f t="shared" si="666"/>
        <v/>
      </c>
      <c r="P3891" s="53" t="str">
        <f t="shared" si="667"/>
        <v/>
      </c>
      <c r="Q3891" s="52" t="str">
        <f t="shared" si="668"/>
        <v/>
      </c>
      <c r="R3891" s="55" t="str">
        <f t="shared" si="669"/>
        <v/>
      </c>
      <c r="S3891" s="52" t="str">
        <f t="shared" si="670"/>
        <v/>
      </c>
      <c r="T3891" s="81" t="str">
        <f t="shared" si="671"/>
        <v/>
      </c>
      <c r="U3891" s="53" t="str">
        <f>IF(S3891="","",COUNTIF($S$7:S3891,"該当２"))</f>
        <v/>
      </c>
      <c r="V3891" s="56" t="str">
        <f t="shared" si="672"/>
        <v/>
      </c>
      <c r="W3891" s="81" t="str">
        <f t="shared" si="673"/>
        <v/>
      </c>
      <c r="X3891" s="53" t="str">
        <f>IF(V3891="","",COUNTIF($V$7:V3891,"該当３"))</f>
        <v/>
      </c>
    </row>
    <row r="3892" spans="1:24">
      <c r="A3892" s="4">
        <v>2038302017</v>
      </c>
      <c r="B3892" s="237">
        <v>20</v>
      </c>
      <c r="C3892" s="238">
        <v>383</v>
      </c>
      <c r="D3892" s="239">
        <v>2</v>
      </c>
      <c r="E3892" s="238">
        <v>17</v>
      </c>
      <c r="F3892" s="7" t="s">
        <v>511</v>
      </c>
      <c r="G3892" s="7" t="s">
        <v>3465</v>
      </c>
      <c r="H3892" s="7" t="s">
        <v>3482</v>
      </c>
      <c r="I3892" s="7" t="s">
        <v>3499</v>
      </c>
      <c r="K3892" s="52" t="str">
        <f t="shared" si="674"/>
        <v/>
      </c>
      <c r="L3892" s="81" t="str">
        <f t="shared" si="664"/>
        <v/>
      </c>
      <c r="M3892" s="53" t="str">
        <f>IF(K3892="","",COUNTIF($K$7:K3892,"ﾘｽﾄ１"))</f>
        <v/>
      </c>
      <c r="N3892" s="53" t="str">
        <f t="shared" si="665"/>
        <v/>
      </c>
      <c r="O3892" s="54" t="str">
        <f t="shared" si="666"/>
        <v/>
      </c>
      <c r="P3892" s="53" t="str">
        <f t="shared" si="667"/>
        <v/>
      </c>
      <c r="Q3892" s="52" t="str">
        <f t="shared" si="668"/>
        <v/>
      </c>
      <c r="R3892" s="55" t="str">
        <f t="shared" si="669"/>
        <v/>
      </c>
      <c r="S3892" s="52" t="str">
        <f t="shared" si="670"/>
        <v/>
      </c>
      <c r="T3892" s="81" t="str">
        <f t="shared" si="671"/>
        <v/>
      </c>
      <c r="U3892" s="53" t="str">
        <f>IF(S3892="","",COUNTIF($S$7:S3892,"該当２"))</f>
        <v/>
      </c>
      <c r="V3892" s="56" t="str">
        <f t="shared" si="672"/>
        <v/>
      </c>
      <c r="W3892" s="81" t="str">
        <f t="shared" si="673"/>
        <v/>
      </c>
      <c r="X3892" s="53" t="str">
        <f>IF(V3892="","",COUNTIF($V$7:V3892,"該当３"))</f>
        <v/>
      </c>
    </row>
    <row r="3893" spans="1:24">
      <c r="A3893" s="4">
        <v>2038303000</v>
      </c>
      <c r="B3893" s="237">
        <v>20</v>
      </c>
      <c r="C3893" s="238">
        <v>383</v>
      </c>
      <c r="D3893" s="239">
        <v>3</v>
      </c>
      <c r="E3893" s="238">
        <v>0</v>
      </c>
      <c r="F3893" s="7" t="s">
        <v>511</v>
      </c>
      <c r="G3893" s="7" t="s">
        <v>3465</v>
      </c>
      <c r="H3893" s="7" t="s">
        <v>3500</v>
      </c>
      <c r="K3893" s="52" t="str">
        <f t="shared" si="674"/>
        <v/>
      </c>
      <c r="L3893" s="81" t="str">
        <f t="shared" si="664"/>
        <v/>
      </c>
      <c r="M3893" s="53" t="str">
        <f>IF(K3893="","",COUNTIF($K$7:K3893,"ﾘｽﾄ１"))</f>
        <v/>
      </c>
      <c r="N3893" s="53" t="str">
        <f t="shared" si="665"/>
        <v/>
      </c>
      <c r="O3893" s="54" t="str">
        <f t="shared" si="666"/>
        <v/>
      </c>
      <c r="P3893" s="53" t="str">
        <f t="shared" si="667"/>
        <v/>
      </c>
      <c r="Q3893" s="52" t="str">
        <f t="shared" si="668"/>
        <v/>
      </c>
      <c r="R3893" s="55" t="str">
        <f t="shared" si="669"/>
        <v/>
      </c>
      <c r="S3893" s="52" t="str">
        <f t="shared" si="670"/>
        <v/>
      </c>
      <c r="T3893" s="81" t="str">
        <f t="shared" si="671"/>
        <v/>
      </c>
      <c r="U3893" s="53" t="str">
        <f>IF(S3893="","",COUNTIF($S$7:S3893,"該当２"))</f>
        <v/>
      </c>
      <c r="V3893" s="56" t="str">
        <f t="shared" si="672"/>
        <v/>
      </c>
      <c r="W3893" s="81" t="str">
        <f t="shared" si="673"/>
        <v/>
      </c>
      <c r="X3893" s="53" t="str">
        <f>IF(V3893="","",COUNTIF($V$7:V3893,"該当３"))</f>
        <v/>
      </c>
    </row>
    <row r="3894" spans="1:24">
      <c r="A3894" s="4">
        <v>2038303001</v>
      </c>
      <c r="B3894" s="237">
        <v>20</v>
      </c>
      <c r="C3894" s="238">
        <v>383</v>
      </c>
      <c r="D3894" s="239">
        <v>3</v>
      </c>
      <c r="E3894" s="238">
        <v>1</v>
      </c>
      <c r="F3894" s="7" t="s">
        <v>511</v>
      </c>
      <c r="G3894" s="7" t="s">
        <v>3465</v>
      </c>
      <c r="H3894" s="7" t="s">
        <v>3500</v>
      </c>
      <c r="I3894" s="7" t="s">
        <v>3501</v>
      </c>
      <c r="K3894" s="52" t="str">
        <f t="shared" si="674"/>
        <v/>
      </c>
      <c r="L3894" s="81" t="str">
        <f t="shared" si="664"/>
        <v/>
      </c>
      <c r="M3894" s="53" t="str">
        <f>IF(K3894="","",COUNTIF($K$7:K3894,"ﾘｽﾄ１"))</f>
        <v/>
      </c>
      <c r="N3894" s="53" t="str">
        <f t="shared" si="665"/>
        <v/>
      </c>
      <c r="O3894" s="54" t="str">
        <f t="shared" si="666"/>
        <v/>
      </c>
      <c r="P3894" s="53" t="str">
        <f t="shared" si="667"/>
        <v/>
      </c>
      <c r="Q3894" s="52" t="str">
        <f t="shared" si="668"/>
        <v/>
      </c>
      <c r="R3894" s="55" t="str">
        <f t="shared" si="669"/>
        <v/>
      </c>
      <c r="S3894" s="52" t="str">
        <f t="shared" si="670"/>
        <v/>
      </c>
      <c r="T3894" s="81" t="str">
        <f t="shared" si="671"/>
        <v/>
      </c>
      <c r="U3894" s="53" t="str">
        <f>IF(S3894="","",COUNTIF($S$7:S3894,"該当２"))</f>
        <v/>
      </c>
      <c r="V3894" s="56" t="str">
        <f t="shared" si="672"/>
        <v/>
      </c>
      <c r="W3894" s="81" t="str">
        <f t="shared" si="673"/>
        <v/>
      </c>
      <c r="X3894" s="53" t="str">
        <f>IF(V3894="","",COUNTIF($V$7:V3894,"該当３"))</f>
        <v/>
      </c>
    </row>
    <row r="3895" spans="1:24">
      <c r="A3895" s="4">
        <v>2038303002</v>
      </c>
      <c r="B3895" s="237">
        <v>20</v>
      </c>
      <c r="C3895" s="238">
        <v>383</v>
      </c>
      <c r="D3895" s="239">
        <v>3</v>
      </c>
      <c r="E3895" s="238">
        <v>2</v>
      </c>
      <c r="F3895" s="7" t="s">
        <v>511</v>
      </c>
      <c r="G3895" s="7" t="s">
        <v>3465</v>
      </c>
      <c r="H3895" s="7" t="s">
        <v>3500</v>
      </c>
      <c r="I3895" s="7" t="s">
        <v>3502</v>
      </c>
      <c r="K3895" s="52" t="str">
        <f t="shared" si="674"/>
        <v/>
      </c>
      <c r="L3895" s="81" t="str">
        <f t="shared" si="664"/>
        <v/>
      </c>
      <c r="M3895" s="53" t="str">
        <f>IF(K3895="","",COUNTIF($K$7:K3895,"ﾘｽﾄ１"))</f>
        <v/>
      </c>
      <c r="N3895" s="53" t="str">
        <f t="shared" si="665"/>
        <v/>
      </c>
      <c r="O3895" s="54" t="str">
        <f t="shared" si="666"/>
        <v/>
      </c>
      <c r="P3895" s="53" t="str">
        <f t="shared" si="667"/>
        <v/>
      </c>
      <c r="Q3895" s="52" t="str">
        <f t="shared" si="668"/>
        <v/>
      </c>
      <c r="R3895" s="55" t="str">
        <f t="shared" si="669"/>
        <v/>
      </c>
      <c r="S3895" s="52" t="str">
        <f t="shared" si="670"/>
        <v/>
      </c>
      <c r="T3895" s="81" t="str">
        <f t="shared" si="671"/>
        <v/>
      </c>
      <c r="U3895" s="53" t="str">
        <f>IF(S3895="","",COUNTIF($S$7:S3895,"該当２"))</f>
        <v/>
      </c>
      <c r="V3895" s="56" t="str">
        <f t="shared" si="672"/>
        <v/>
      </c>
      <c r="W3895" s="81" t="str">
        <f t="shared" si="673"/>
        <v/>
      </c>
      <c r="X3895" s="53" t="str">
        <f>IF(V3895="","",COUNTIF($V$7:V3895,"該当３"))</f>
        <v/>
      </c>
    </row>
    <row r="3896" spans="1:24">
      <c r="A3896" s="4">
        <v>2038303003</v>
      </c>
      <c r="B3896" s="237">
        <v>20</v>
      </c>
      <c r="C3896" s="238">
        <v>383</v>
      </c>
      <c r="D3896" s="239">
        <v>3</v>
      </c>
      <c r="E3896" s="238">
        <v>3</v>
      </c>
      <c r="F3896" s="7" t="s">
        <v>511</v>
      </c>
      <c r="G3896" s="7" t="s">
        <v>3465</v>
      </c>
      <c r="H3896" s="7" t="s">
        <v>3500</v>
      </c>
      <c r="I3896" s="7" t="s">
        <v>3503</v>
      </c>
      <c r="K3896" s="52" t="str">
        <f t="shared" si="674"/>
        <v/>
      </c>
      <c r="L3896" s="81" t="str">
        <f t="shared" si="664"/>
        <v/>
      </c>
      <c r="M3896" s="53" t="str">
        <f>IF(K3896="","",COUNTIF($K$7:K3896,"ﾘｽﾄ１"))</f>
        <v/>
      </c>
      <c r="N3896" s="53" t="str">
        <f t="shared" si="665"/>
        <v/>
      </c>
      <c r="O3896" s="54" t="str">
        <f t="shared" si="666"/>
        <v/>
      </c>
      <c r="P3896" s="53" t="str">
        <f t="shared" si="667"/>
        <v/>
      </c>
      <c r="Q3896" s="52" t="str">
        <f t="shared" si="668"/>
        <v/>
      </c>
      <c r="R3896" s="55" t="str">
        <f t="shared" si="669"/>
        <v/>
      </c>
      <c r="S3896" s="52" t="str">
        <f t="shared" si="670"/>
        <v/>
      </c>
      <c r="T3896" s="81" t="str">
        <f t="shared" si="671"/>
        <v/>
      </c>
      <c r="U3896" s="53" t="str">
        <f>IF(S3896="","",COUNTIF($S$7:S3896,"該当２"))</f>
        <v/>
      </c>
      <c r="V3896" s="56" t="str">
        <f t="shared" si="672"/>
        <v/>
      </c>
      <c r="W3896" s="81" t="str">
        <f t="shared" si="673"/>
        <v/>
      </c>
      <c r="X3896" s="53" t="str">
        <f>IF(V3896="","",COUNTIF($V$7:V3896,"該当３"))</f>
        <v/>
      </c>
    </row>
    <row r="3897" spans="1:24">
      <c r="A3897" s="4">
        <v>2038303004</v>
      </c>
      <c r="B3897" s="237">
        <v>20</v>
      </c>
      <c r="C3897" s="238">
        <v>383</v>
      </c>
      <c r="D3897" s="239">
        <v>3</v>
      </c>
      <c r="E3897" s="238">
        <v>4</v>
      </c>
      <c r="F3897" s="7" t="s">
        <v>511</v>
      </c>
      <c r="G3897" s="7" t="s">
        <v>3465</v>
      </c>
      <c r="H3897" s="7" t="s">
        <v>3500</v>
      </c>
      <c r="I3897" s="7" t="s">
        <v>3504</v>
      </c>
      <c r="K3897" s="52" t="str">
        <f t="shared" si="674"/>
        <v/>
      </c>
      <c r="L3897" s="81" t="str">
        <f t="shared" si="664"/>
        <v/>
      </c>
      <c r="M3897" s="53" t="str">
        <f>IF(K3897="","",COUNTIF($K$7:K3897,"ﾘｽﾄ１"))</f>
        <v/>
      </c>
      <c r="N3897" s="53" t="str">
        <f t="shared" si="665"/>
        <v/>
      </c>
      <c r="O3897" s="54" t="str">
        <f t="shared" si="666"/>
        <v/>
      </c>
      <c r="P3897" s="53" t="str">
        <f t="shared" si="667"/>
        <v/>
      </c>
      <c r="Q3897" s="52" t="str">
        <f t="shared" si="668"/>
        <v/>
      </c>
      <c r="R3897" s="55" t="str">
        <f t="shared" si="669"/>
        <v/>
      </c>
      <c r="S3897" s="52" t="str">
        <f t="shared" si="670"/>
        <v/>
      </c>
      <c r="T3897" s="81" t="str">
        <f t="shared" si="671"/>
        <v/>
      </c>
      <c r="U3897" s="53" t="str">
        <f>IF(S3897="","",COUNTIF($S$7:S3897,"該当２"))</f>
        <v/>
      </c>
      <c r="V3897" s="56" t="str">
        <f t="shared" si="672"/>
        <v/>
      </c>
      <c r="W3897" s="81" t="str">
        <f t="shared" si="673"/>
        <v/>
      </c>
      <c r="X3897" s="53" t="str">
        <f>IF(V3897="","",COUNTIF($V$7:V3897,"該当３"))</f>
        <v/>
      </c>
    </row>
    <row r="3898" spans="1:24">
      <c r="A3898" s="4">
        <v>2038303005</v>
      </c>
      <c r="B3898" s="237">
        <v>20</v>
      </c>
      <c r="C3898" s="238">
        <v>383</v>
      </c>
      <c r="D3898" s="239">
        <v>3</v>
      </c>
      <c r="E3898" s="238">
        <v>5</v>
      </c>
      <c r="F3898" s="7" t="s">
        <v>511</v>
      </c>
      <c r="G3898" s="7" t="s">
        <v>3465</v>
      </c>
      <c r="H3898" s="7" t="s">
        <v>3500</v>
      </c>
      <c r="I3898" s="7" t="s">
        <v>3505</v>
      </c>
      <c r="K3898" s="52" t="str">
        <f t="shared" si="674"/>
        <v/>
      </c>
      <c r="L3898" s="81" t="str">
        <f t="shared" si="664"/>
        <v/>
      </c>
      <c r="M3898" s="53" t="str">
        <f>IF(K3898="","",COUNTIF($K$7:K3898,"ﾘｽﾄ１"))</f>
        <v/>
      </c>
      <c r="N3898" s="53" t="str">
        <f t="shared" si="665"/>
        <v/>
      </c>
      <c r="O3898" s="54" t="str">
        <f t="shared" si="666"/>
        <v/>
      </c>
      <c r="P3898" s="53" t="str">
        <f t="shared" si="667"/>
        <v/>
      </c>
      <c r="Q3898" s="52" t="str">
        <f t="shared" si="668"/>
        <v/>
      </c>
      <c r="R3898" s="55" t="str">
        <f t="shared" si="669"/>
        <v/>
      </c>
      <c r="S3898" s="52" t="str">
        <f t="shared" si="670"/>
        <v/>
      </c>
      <c r="T3898" s="81" t="str">
        <f t="shared" si="671"/>
        <v/>
      </c>
      <c r="U3898" s="53" t="str">
        <f>IF(S3898="","",COUNTIF($S$7:S3898,"該当２"))</f>
        <v/>
      </c>
      <c r="V3898" s="56" t="str">
        <f t="shared" si="672"/>
        <v/>
      </c>
      <c r="W3898" s="81" t="str">
        <f t="shared" si="673"/>
        <v/>
      </c>
      <c r="X3898" s="53" t="str">
        <f>IF(V3898="","",COUNTIF($V$7:V3898,"該当３"))</f>
        <v/>
      </c>
    </row>
    <row r="3899" spans="1:24">
      <c r="A3899" s="4">
        <v>2038303006</v>
      </c>
      <c r="B3899" s="237">
        <v>20</v>
      </c>
      <c r="C3899" s="238">
        <v>383</v>
      </c>
      <c r="D3899" s="239">
        <v>3</v>
      </c>
      <c r="E3899" s="238">
        <v>6</v>
      </c>
      <c r="F3899" s="7" t="s">
        <v>511</v>
      </c>
      <c r="G3899" s="7" t="s">
        <v>3465</v>
      </c>
      <c r="H3899" s="7" t="s">
        <v>3500</v>
      </c>
      <c r="I3899" s="7" t="s">
        <v>3506</v>
      </c>
      <c r="K3899" s="52" t="str">
        <f t="shared" si="674"/>
        <v/>
      </c>
      <c r="L3899" s="81" t="str">
        <f t="shared" si="664"/>
        <v/>
      </c>
      <c r="M3899" s="53" t="str">
        <f>IF(K3899="","",COUNTIF($K$7:K3899,"ﾘｽﾄ１"))</f>
        <v/>
      </c>
      <c r="N3899" s="53" t="str">
        <f t="shared" si="665"/>
        <v/>
      </c>
      <c r="O3899" s="54" t="str">
        <f t="shared" si="666"/>
        <v/>
      </c>
      <c r="P3899" s="53" t="str">
        <f t="shared" si="667"/>
        <v/>
      </c>
      <c r="Q3899" s="52" t="str">
        <f t="shared" si="668"/>
        <v/>
      </c>
      <c r="R3899" s="55" t="str">
        <f t="shared" si="669"/>
        <v/>
      </c>
      <c r="S3899" s="52" t="str">
        <f t="shared" si="670"/>
        <v/>
      </c>
      <c r="T3899" s="81" t="str">
        <f t="shared" si="671"/>
        <v/>
      </c>
      <c r="U3899" s="53" t="str">
        <f>IF(S3899="","",COUNTIF($S$7:S3899,"該当２"))</f>
        <v/>
      </c>
      <c r="V3899" s="56" t="str">
        <f t="shared" si="672"/>
        <v/>
      </c>
      <c r="W3899" s="81" t="str">
        <f t="shared" si="673"/>
        <v/>
      </c>
      <c r="X3899" s="53" t="str">
        <f>IF(V3899="","",COUNTIF($V$7:V3899,"該当３"))</f>
        <v/>
      </c>
    </row>
    <row r="3900" spans="1:24">
      <c r="A3900" s="4">
        <v>2038303007</v>
      </c>
      <c r="B3900" s="237">
        <v>20</v>
      </c>
      <c r="C3900" s="238">
        <v>383</v>
      </c>
      <c r="D3900" s="239">
        <v>3</v>
      </c>
      <c r="E3900" s="238">
        <v>7</v>
      </c>
      <c r="F3900" s="7" t="s">
        <v>511</v>
      </c>
      <c r="G3900" s="7" t="s">
        <v>3465</v>
      </c>
      <c r="H3900" s="7" t="s">
        <v>3500</v>
      </c>
      <c r="I3900" s="7" t="s">
        <v>3507</v>
      </c>
      <c r="K3900" s="52" t="str">
        <f t="shared" si="674"/>
        <v/>
      </c>
      <c r="L3900" s="81" t="str">
        <f t="shared" si="664"/>
        <v/>
      </c>
      <c r="M3900" s="53" t="str">
        <f>IF(K3900="","",COUNTIF($K$7:K3900,"ﾘｽﾄ１"))</f>
        <v/>
      </c>
      <c r="N3900" s="53" t="str">
        <f t="shared" si="665"/>
        <v/>
      </c>
      <c r="O3900" s="54" t="str">
        <f t="shared" si="666"/>
        <v/>
      </c>
      <c r="P3900" s="53" t="str">
        <f t="shared" si="667"/>
        <v/>
      </c>
      <c r="Q3900" s="52" t="str">
        <f t="shared" si="668"/>
        <v/>
      </c>
      <c r="R3900" s="55" t="str">
        <f t="shared" si="669"/>
        <v/>
      </c>
      <c r="S3900" s="52" t="str">
        <f t="shared" si="670"/>
        <v/>
      </c>
      <c r="T3900" s="81" t="str">
        <f t="shared" si="671"/>
        <v/>
      </c>
      <c r="U3900" s="53" t="str">
        <f>IF(S3900="","",COUNTIF($S$7:S3900,"該当２"))</f>
        <v/>
      </c>
      <c r="V3900" s="56" t="str">
        <f t="shared" si="672"/>
        <v/>
      </c>
      <c r="W3900" s="81" t="str">
        <f t="shared" si="673"/>
        <v/>
      </c>
      <c r="X3900" s="53" t="str">
        <f>IF(V3900="","",COUNTIF($V$7:V3900,"該当３"))</f>
        <v/>
      </c>
    </row>
    <row r="3901" spans="1:24">
      <c r="A3901" s="4">
        <v>2038303008</v>
      </c>
      <c r="B3901" s="237">
        <v>20</v>
      </c>
      <c r="C3901" s="238">
        <v>383</v>
      </c>
      <c r="D3901" s="239">
        <v>3</v>
      </c>
      <c r="E3901" s="238">
        <v>8</v>
      </c>
      <c r="F3901" s="7" t="s">
        <v>511</v>
      </c>
      <c r="G3901" s="7" t="s">
        <v>3465</v>
      </c>
      <c r="H3901" s="7" t="s">
        <v>3500</v>
      </c>
      <c r="I3901" s="7" t="s">
        <v>3508</v>
      </c>
      <c r="K3901" s="52" t="str">
        <f t="shared" si="674"/>
        <v/>
      </c>
      <c r="L3901" s="81" t="str">
        <f t="shared" si="664"/>
        <v/>
      </c>
      <c r="M3901" s="53" t="str">
        <f>IF(K3901="","",COUNTIF($K$7:K3901,"ﾘｽﾄ１"))</f>
        <v/>
      </c>
      <c r="N3901" s="53" t="str">
        <f t="shared" si="665"/>
        <v/>
      </c>
      <c r="O3901" s="54" t="str">
        <f t="shared" si="666"/>
        <v/>
      </c>
      <c r="P3901" s="53" t="str">
        <f t="shared" si="667"/>
        <v/>
      </c>
      <c r="Q3901" s="52" t="str">
        <f t="shared" si="668"/>
        <v/>
      </c>
      <c r="R3901" s="55" t="str">
        <f t="shared" si="669"/>
        <v/>
      </c>
      <c r="S3901" s="52" t="str">
        <f t="shared" si="670"/>
        <v/>
      </c>
      <c r="T3901" s="81" t="str">
        <f t="shared" si="671"/>
        <v/>
      </c>
      <c r="U3901" s="53" t="str">
        <f>IF(S3901="","",COUNTIF($S$7:S3901,"該当２"))</f>
        <v/>
      </c>
      <c r="V3901" s="56" t="str">
        <f t="shared" si="672"/>
        <v/>
      </c>
      <c r="W3901" s="81" t="str">
        <f t="shared" si="673"/>
        <v/>
      </c>
      <c r="X3901" s="53" t="str">
        <f>IF(V3901="","",COUNTIF($V$7:V3901,"該当３"))</f>
        <v/>
      </c>
    </row>
    <row r="3902" spans="1:24">
      <c r="A3902" s="4">
        <v>2038303009</v>
      </c>
      <c r="B3902" s="237">
        <v>20</v>
      </c>
      <c r="C3902" s="238">
        <v>383</v>
      </c>
      <c r="D3902" s="239">
        <v>3</v>
      </c>
      <c r="E3902" s="238">
        <v>9</v>
      </c>
      <c r="F3902" s="7" t="s">
        <v>511</v>
      </c>
      <c r="G3902" s="7" t="s">
        <v>3465</v>
      </c>
      <c r="H3902" s="7" t="s">
        <v>3500</v>
      </c>
      <c r="I3902" s="7" t="s">
        <v>3509</v>
      </c>
      <c r="K3902" s="52" t="str">
        <f t="shared" si="674"/>
        <v/>
      </c>
      <c r="L3902" s="81" t="str">
        <f t="shared" si="664"/>
        <v/>
      </c>
      <c r="M3902" s="53" t="str">
        <f>IF(K3902="","",COUNTIF($K$7:K3902,"ﾘｽﾄ１"))</f>
        <v/>
      </c>
      <c r="N3902" s="53" t="str">
        <f t="shared" si="665"/>
        <v/>
      </c>
      <c r="O3902" s="54" t="str">
        <f t="shared" si="666"/>
        <v/>
      </c>
      <c r="P3902" s="53" t="str">
        <f t="shared" si="667"/>
        <v/>
      </c>
      <c r="Q3902" s="52" t="str">
        <f t="shared" si="668"/>
        <v/>
      </c>
      <c r="R3902" s="55" t="str">
        <f t="shared" si="669"/>
        <v/>
      </c>
      <c r="S3902" s="52" t="str">
        <f t="shared" si="670"/>
        <v/>
      </c>
      <c r="T3902" s="81" t="str">
        <f t="shared" si="671"/>
        <v/>
      </c>
      <c r="U3902" s="53" t="str">
        <f>IF(S3902="","",COUNTIF($S$7:S3902,"該当２"))</f>
        <v/>
      </c>
      <c r="V3902" s="56" t="str">
        <f t="shared" si="672"/>
        <v/>
      </c>
      <c r="W3902" s="81" t="str">
        <f t="shared" si="673"/>
        <v/>
      </c>
      <c r="X3902" s="53" t="str">
        <f>IF(V3902="","",COUNTIF($V$7:V3902,"該当３"))</f>
        <v/>
      </c>
    </row>
    <row r="3903" spans="1:24">
      <c r="A3903" s="4">
        <v>2038303010</v>
      </c>
      <c r="B3903" s="237">
        <v>20</v>
      </c>
      <c r="C3903" s="238">
        <v>383</v>
      </c>
      <c r="D3903" s="239">
        <v>3</v>
      </c>
      <c r="E3903" s="238">
        <v>10</v>
      </c>
      <c r="F3903" s="7" t="s">
        <v>511</v>
      </c>
      <c r="G3903" s="7" t="s">
        <v>3465</v>
      </c>
      <c r="H3903" s="7" t="s">
        <v>3500</v>
      </c>
      <c r="I3903" s="7" t="s">
        <v>3510</v>
      </c>
      <c r="K3903" s="52" t="str">
        <f t="shared" si="674"/>
        <v/>
      </c>
      <c r="L3903" s="81" t="str">
        <f t="shared" si="664"/>
        <v/>
      </c>
      <c r="M3903" s="53" t="str">
        <f>IF(K3903="","",COUNTIF($K$7:K3903,"ﾘｽﾄ１"))</f>
        <v/>
      </c>
      <c r="N3903" s="53" t="str">
        <f t="shared" si="665"/>
        <v/>
      </c>
      <c r="O3903" s="54" t="str">
        <f t="shared" si="666"/>
        <v/>
      </c>
      <c r="P3903" s="53" t="str">
        <f t="shared" si="667"/>
        <v/>
      </c>
      <c r="Q3903" s="52" t="str">
        <f t="shared" si="668"/>
        <v/>
      </c>
      <c r="R3903" s="55" t="str">
        <f t="shared" si="669"/>
        <v/>
      </c>
      <c r="S3903" s="52" t="str">
        <f t="shared" si="670"/>
        <v/>
      </c>
      <c r="T3903" s="81" t="str">
        <f t="shared" si="671"/>
        <v/>
      </c>
      <c r="U3903" s="53" t="str">
        <f>IF(S3903="","",COUNTIF($S$7:S3903,"該当２"))</f>
        <v/>
      </c>
      <c r="V3903" s="56" t="str">
        <f t="shared" si="672"/>
        <v/>
      </c>
      <c r="W3903" s="81" t="str">
        <f t="shared" si="673"/>
        <v/>
      </c>
      <c r="X3903" s="53" t="str">
        <f>IF(V3903="","",COUNTIF($V$7:V3903,"該当３"))</f>
        <v/>
      </c>
    </row>
    <row r="3904" spans="1:24">
      <c r="A3904" s="4">
        <v>2038304000</v>
      </c>
      <c r="B3904" s="237">
        <v>20</v>
      </c>
      <c r="C3904" s="238">
        <v>383</v>
      </c>
      <c r="D3904" s="239">
        <v>4</v>
      </c>
      <c r="E3904" s="238">
        <v>0</v>
      </c>
      <c r="F3904" s="7" t="s">
        <v>511</v>
      </c>
      <c r="G3904" s="7" t="s">
        <v>3465</v>
      </c>
      <c r="H3904" s="7" t="s">
        <v>3511</v>
      </c>
      <c r="K3904" s="52" t="str">
        <f t="shared" si="674"/>
        <v/>
      </c>
      <c r="L3904" s="81" t="str">
        <f t="shared" si="664"/>
        <v/>
      </c>
      <c r="M3904" s="53" t="str">
        <f>IF(K3904="","",COUNTIF($K$7:K3904,"ﾘｽﾄ１"))</f>
        <v/>
      </c>
      <c r="N3904" s="53" t="str">
        <f t="shared" si="665"/>
        <v/>
      </c>
      <c r="O3904" s="54" t="str">
        <f t="shared" si="666"/>
        <v/>
      </c>
      <c r="P3904" s="53" t="str">
        <f t="shared" si="667"/>
        <v/>
      </c>
      <c r="Q3904" s="52" t="str">
        <f t="shared" si="668"/>
        <v/>
      </c>
      <c r="R3904" s="55" t="str">
        <f t="shared" si="669"/>
        <v/>
      </c>
      <c r="S3904" s="52" t="str">
        <f t="shared" si="670"/>
        <v/>
      </c>
      <c r="T3904" s="81" t="str">
        <f t="shared" si="671"/>
        <v/>
      </c>
      <c r="U3904" s="53" t="str">
        <f>IF(S3904="","",COUNTIF($S$7:S3904,"該当２"))</f>
        <v/>
      </c>
      <c r="V3904" s="56" t="str">
        <f t="shared" si="672"/>
        <v/>
      </c>
      <c r="W3904" s="81" t="str">
        <f t="shared" si="673"/>
        <v/>
      </c>
      <c r="X3904" s="53" t="str">
        <f>IF(V3904="","",COUNTIF($V$7:V3904,"該当３"))</f>
        <v/>
      </c>
    </row>
    <row r="3905" spans="1:24">
      <c r="A3905" s="4">
        <v>2038304001</v>
      </c>
      <c r="B3905" s="237">
        <v>20</v>
      </c>
      <c r="C3905" s="238">
        <v>383</v>
      </c>
      <c r="D3905" s="239">
        <v>4</v>
      </c>
      <c r="E3905" s="238">
        <v>1</v>
      </c>
      <c r="F3905" s="7" t="s">
        <v>511</v>
      </c>
      <c r="G3905" s="7" t="s">
        <v>3465</v>
      </c>
      <c r="H3905" s="7" t="s">
        <v>3511</v>
      </c>
      <c r="I3905" s="7" t="s">
        <v>455</v>
      </c>
      <c r="K3905" s="52" t="str">
        <f t="shared" si="674"/>
        <v/>
      </c>
      <c r="L3905" s="81" t="str">
        <f t="shared" si="664"/>
        <v/>
      </c>
      <c r="M3905" s="53" t="str">
        <f>IF(K3905="","",COUNTIF($K$7:K3905,"ﾘｽﾄ１"))</f>
        <v/>
      </c>
      <c r="N3905" s="53" t="str">
        <f t="shared" si="665"/>
        <v/>
      </c>
      <c r="O3905" s="54" t="str">
        <f t="shared" si="666"/>
        <v/>
      </c>
      <c r="P3905" s="53" t="str">
        <f t="shared" si="667"/>
        <v/>
      </c>
      <c r="Q3905" s="52" t="str">
        <f t="shared" si="668"/>
        <v/>
      </c>
      <c r="R3905" s="55" t="str">
        <f t="shared" si="669"/>
        <v/>
      </c>
      <c r="S3905" s="52" t="str">
        <f t="shared" si="670"/>
        <v/>
      </c>
      <c r="T3905" s="81" t="str">
        <f t="shared" si="671"/>
        <v/>
      </c>
      <c r="U3905" s="53" t="str">
        <f>IF(S3905="","",COUNTIF($S$7:S3905,"該当２"))</f>
        <v/>
      </c>
      <c r="V3905" s="56" t="str">
        <f t="shared" si="672"/>
        <v/>
      </c>
      <c r="W3905" s="81" t="str">
        <f t="shared" si="673"/>
        <v/>
      </c>
      <c r="X3905" s="53" t="str">
        <f>IF(V3905="","",COUNTIF($V$7:V3905,"該当３"))</f>
        <v/>
      </c>
    </row>
    <row r="3906" spans="1:24">
      <c r="A3906" s="4">
        <v>2038400000</v>
      </c>
      <c r="B3906" s="237">
        <v>20</v>
      </c>
      <c r="C3906" s="238">
        <v>384</v>
      </c>
      <c r="D3906" s="239">
        <v>0</v>
      </c>
      <c r="E3906" s="238">
        <v>0</v>
      </c>
      <c r="F3906" s="7" t="s">
        <v>511</v>
      </c>
      <c r="G3906" s="7" t="s">
        <v>3512</v>
      </c>
      <c r="K3906" s="52" t="str">
        <f t="shared" si="674"/>
        <v>ﾘｽﾄ１</v>
      </c>
      <c r="L3906" s="81" t="str">
        <f t="shared" si="664"/>
        <v>飯島町</v>
      </c>
      <c r="M3906" s="53">
        <f>IF(K3906="","",COUNTIF($K$7:K3906,"ﾘｽﾄ１"))</f>
        <v>36</v>
      </c>
      <c r="N3906" s="53" t="str">
        <f t="shared" si="665"/>
        <v/>
      </c>
      <c r="O3906" s="54" t="str">
        <f t="shared" si="666"/>
        <v/>
      </c>
      <c r="P3906" s="53" t="str">
        <f t="shared" si="667"/>
        <v/>
      </c>
      <c r="Q3906" s="52" t="str">
        <f t="shared" si="668"/>
        <v/>
      </c>
      <c r="R3906" s="55" t="str">
        <f t="shared" si="669"/>
        <v/>
      </c>
      <c r="S3906" s="52" t="str">
        <f t="shared" si="670"/>
        <v/>
      </c>
      <c r="T3906" s="81" t="str">
        <f t="shared" si="671"/>
        <v/>
      </c>
      <c r="U3906" s="53" t="str">
        <f>IF(S3906="","",COUNTIF($S$7:S3906,"該当２"))</f>
        <v/>
      </c>
      <c r="V3906" s="56" t="str">
        <f t="shared" si="672"/>
        <v/>
      </c>
      <c r="W3906" s="81" t="str">
        <f t="shared" si="673"/>
        <v/>
      </c>
      <c r="X3906" s="53" t="str">
        <f>IF(V3906="","",COUNTIF($V$7:V3906,"該当３"))</f>
        <v/>
      </c>
    </row>
    <row r="3907" spans="1:24">
      <c r="A3907" s="4">
        <v>2038401000</v>
      </c>
      <c r="B3907" s="237">
        <v>20</v>
      </c>
      <c r="C3907" s="238">
        <v>384</v>
      </c>
      <c r="D3907" s="239">
        <v>1</v>
      </c>
      <c r="E3907" s="238">
        <v>0</v>
      </c>
      <c r="F3907" s="7" t="s">
        <v>511</v>
      </c>
      <c r="G3907" s="7" t="s">
        <v>3512</v>
      </c>
      <c r="H3907" s="7" t="s">
        <v>3513</v>
      </c>
      <c r="K3907" s="52" t="str">
        <f t="shared" si="674"/>
        <v/>
      </c>
      <c r="L3907" s="81" t="str">
        <f t="shared" si="664"/>
        <v/>
      </c>
      <c r="M3907" s="53" t="str">
        <f>IF(K3907="","",COUNTIF($K$7:K3907,"ﾘｽﾄ１"))</f>
        <v/>
      </c>
      <c r="N3907" s="53" t="str">
        <f t="shared" si="665"/>
        <v/>
      </c>
      <c r="O3907" s="54" t="str">
        <f t="shared" si="666"/>
        <v/>
      </c>
      <c r="P3907" s="53" t="str">
        <f t="shared" si="667"/>
        <v/>
      </c>
      <c r="Q3907" s="52" t="str">
        <f t="shared" si="668"/>
        <v/>
      </c>
      <c r="R3907" s="55" t="str">
        <f t="shared" si="669"/>
        <v/>
      </c>
      <c r="S3907" s="52" t="str">
        <f t="shared" si="670"/>
        <v/>
      </c>
      <c r="T3907" s="81" t="str">
        <f t="shared" si="671"/>
        <v/>
      </c>
      <c r="U3907" s="53" t="str">
        <f>IF(S3907="","",COUNTIF($S$7:S3907,"該当２"))</f>
        <v/>
      </c>
      <c r="V3907" s="56" t="str">
        <f t="shared" si="672"/>
        <v/>
      </c>
      <c r="W3907" s="81" t="str">
        <f t="shared" si="673"/>
        <v/>
      </c>
      <c r="X3907" s="53" t="str">
        <f>IF(V3907="","",COUNTIF($V$7:V3907,"該当３"))</f>
        <v/>
      </c>
    </row>
    <row r="3908" spans="1:24">
      <c r="A3908" s="4">
        <v>2038401001</v>
      </c>
      <c r="B3908" s="237">
        <v>20</v>
      </c>
      <c r="C3908" s="238">
        <v>384</v>
      </c>
      <c r="D3908" s="239">
        <v>1</v>
      </c>
      <c r="E3908" s="238">
        <v>1</v>
      </c>
      <c r="F3908" s="7" t="s">
        <v>511</v>
      </c>
      <c r="G3908" s="7" t="s">
        <v>3512</v>
      </c>
      <c r="H3908" s="7" t="s">
        <v>3513</v>
      </c>
      <c r="I3908" s="7" t="s">
        <v>3514</v>
      </c>
      <c r="K3908" s="52" t="str">
        <f t="shared" si="674"/>
        <v/>
      </c>
      <c r="L3908" s="81" t="str">
        <f t="shared" ref="L3908:L3971" si="675">IF(K3908="ﾘｽﾄ１",G3908,"")</f>
        <v/>
      </c>
      <c r="M3908" s="53" t="str">
        <f>IF(K3908="","",COUNTIF($K$7:K3908,"ﾘｽﾄ１"))</f>
        <v/>
      </c>
      <c r="N3908" s="53" t="str">
        <f t="shared" ref="N3908:N3971" si="676">IF(AND(D3908=0,E3908&gt;0),"同一区","")</f>
        <v/>
      </c>
      <c r="O3908" s="54" t="str">
        <f t="shared" ref="O3908:O3971" si="677">IF(AND(EXACT($K$2,G3908),H3908&gt;0),"該当１","")</f>
        <v/>
      </c>
      <c r="P3908" s="53" t="str">
        <f t="shared" ref="P3908:P3971" si="678">IF(O3908="該当１",G3908,"")</f>
        <v/>
      </c>
      <c r="Q3908" s="52" t="str">
        <f t="shared" ref="Q3908:Q3971" si="679">IF(O3908="該当１","ﾘｽﾄ2","")</f>
        <v/>
      </c>
      <c r="R3908" s="55" t="str">
        <f t="shared" ref="R3908:R3971" si="680">IF(Q3908="ﾘｽﾄ2",H3908,"")</f>
        <v/>
      </c>
      <c r="S3908" s="52" t="str">
        <f t="shared" ref="S3908:S3971" si="681">IF(AND(Q3908="ﾘｽﾄ2",OR(I3908=0,AND(N3908="同一区",E3908=1))),"該当２","")</f>
        <v/>
      </c>
      <c r="T3908" s="81" t="str">
        <f t="shared" ref="T3908:T3971" si="682">IF(S3908="該当２",H3908,"")</f>
        <v/>
      </c>
      <c r="U3908" s="53" t="str">
        <f>IF(S3908="","",COUNTIF($S$7:S3908,"該当２"))</f>
        <v/>
      </c>
      <c r="V3908" s="56" t="str">
        <f t="shared" ref="V3908:V3971" si="683">IF(AND($S$2=H3908,E3908&gt;0,E3908&lt;998),"該当３","")</f>
        <v/>
      </c>
      <c r="W3908" s="81" t="str">
        <f t="shared" ref="W3908:W3971" si="684">IF(V3908="該当３",I3908,"")</f>
        <v/>
      </c>
      <c r="X3908" s="53" t="str">
        <f>IF(V3908="","",COUNTIF($V$7:V3908,"該当３"))</f>
        <v/>
      </c>
    </row>
    <row r="3909" spans="1:24">
      <c r="A3909" s="4">
        <v>2038401002</v>
      </c>
      <c r="B3909" s="237">
        <v>20</v>
      </c>
      <c r="C3909" s="238">
        <v>384</v>
      </c>
      <c r="D3909" s="239">
        <v>1</v>
      </c>
      <c r="E3909" s="238">
        <v>2</v>
      </c>
      <c r="F3909" s="7" t="s">
        <v>511</v>
      </c>
      <c r="G3909" s="7" t="s">
        <v>3512</v>
      </c>
      <c r="H3909" s="7" t="s">
        <v>3513</v>
      </c>
      <c r="I3909" s="7" t="s">
        <v>493</v>
      </c>
      <c r="K3909" s="52" t="str">
        <f t="shared" si="674"/>
        <v/>
      </c>
      <c r="L3909" s="81" t="str">
        <f t="shared" si="675"/>
        <v/>
      </c>
      <c r="M3909" s="53" t="str">
        <f>IF(K3909="","",COUNTIF($K$7:K3909,"ﾘｽﾄ１"))</f>
        <v/>
      </c>
      <c r="N3909" s="53" t="str">
        <f t="shared" si="676"/>
        <v/>
      </c>
      <c r="O3909" s="54" t="str">
        <f t="shared" si="677"/>
        <v/>
      </c>
      <c r="P3909" s="53" t="str">
        <f t="shared" si="678"/>
        <v/>
      </c>
      <c r="Q3909" s="52" t="str">
        <f t="shared" si="679"/>
        <v/>
      </c>
      <c r="R3909" s="55" t="str">
        <f t="shared" si="680"/>
        <v/>
      </c>
      <c r="S3909" s="52" t="str">
        <f t="shared" si="681"/>
        <v/>
      </c>
      <c r="T3909" s="81" t="str">
        <f t="shared" si="682"/>
        <v/>
      </c>
      <c r="U3909" s="53" t="str">
        <f>IF(S3909="","",COUNTIF($S$7:S3909,"該当２"))</f>
        <v/>
      </c>
      <c r="V3909" s="56" t="str">
        <f t="shared" si="683"/>
        <v/>
      </c>
      <c r="W3909" s="81" t="str">
        <f t="shared" si="684"/>
        <v/>
      </c>
      <c r="X3909" s="53" t="str">
        <f>IF(V3909="","",COUNTIF($V$7:V3909,"該当３"))</f>
        <v/>
      </c>
    </row>
    <row r="3910" spans="1:24">
      <c r="A3910" s="4">
        <v>2038401003</v>
      </c>
      <c r="B3910" s="237">
        <v>20</v>
      </c>
      <c r="C3910" s="238">
        <v>384</v>
      </c>
      <c r="D3910" s="239">
        <v>1</v>
      </c>
      <c r="E3910" s="238">
        <v>3</v>
      </c>
      <c r="F3910" s="7" t="s">
        <v>511</v>
      </c>
      <c r="G3910" s="7" t="s">
        <v>3512</v>
      </c>
      <c r="H3910" s="7" t="s">
        <v>3513</v>
      </c>
      <c r="I3910" s="7" t="s">
        <v>924</v>
      </c>
      <c r="K3910" s="52" t="str">
        <f t="shared" si="674"/>
        <v/>
      </c>
      <c r="L3910" s="81" t="str">
        <f t="shared" si="675"/>
        <v/>
      </c>
      <c r="M3910" s="53" t="str">
        <f>IF(K3910="","",COUNTIF($K$7:K3910,"ﾘｽﾄ１"))</f>
        <v/>
      </c>
      <c r="N3910" s="53" t="str">
        <f t="shared" si="676"/>
        <v/>
      </c>
      <c r="O3910" s="54" t="str">
        <f t="shared" si="677"/>
        <v/>
      </c>
      <c r="P3910" s="53" t="str">
        <f t="shared" si="678"/>
        <v/>
      </c>
      <c r="Q3910" s="52" t="str">
        <f t="shared" si="679"/>
        <v/>
      </c>
      <c r="R3910" s="55" t="str">
        <f t="shared" si="680"/>
        <v/>
      </c>
      <c r="S3910" s="52" t="str">
        <f t="shared" si="681"/>
        <v/>
      </c>
      <c r="T3910" s="81" t="str">
        <f t="shared" si="682"/>
        <v/>
      </c>
      <c r="U3910" s="53" t="str">
        <f>IF(S3910="","",COUNTIF($S$7:S3910,"該当２"))</f>
        <v/>
      </c>
      <c r="V3910" s="56" t="str">
        <f t="shared" si="683"/>
        <v/>
      </c>
      <c r="W3910" s="81" t="str">
        <f t="shared" si="684"/>
        <v/>
      </c>
      <c r="X3910" s="53" t="str">
        <f>IF(V3910="","",COUNTIF($V$7:V3910,"該当３"))</f>
        <v/>
      </c>
    </row>
    <row r="3911" spans="1:24">
      <c r="A3911" s="4">
        <v>2038401004</v>
      </c>
      <c r="B3911" s="237">
        <v>20</v>
      </c>
      <c r="C3911" s="238">
        <v>384</v>
      </c>
      <c r="D3911" s="239">
        <v>1</v>
      </c>
      <c r="E3911" s="238">
        <v>4</v>
      </c>
      <c r="F3911" s="7" t="s">
        <v>511</v>
      </c>
      <c r="G3911" s="7" t="s">
        <v>3512</v>
      </c>
      <c r="H3911" s="7" t="s">
        <v>3513</v>
      </c>
      <c r="I3911" s="7" t="s">
        <v>2525</v>
      </c>
      <c r="K3911" s="52" t="str">
        <f t="shared" si="674"/>
        <v/>
      </c>
      <c r="L3911" s="81" t="str">
        <f t="shared" si="675"/>
        <v/>
      </c>
      <c r="M3911" s="53" t="str">
        <f>IF(K3911="","",COUNTIF($K$7:K3911,"ﾘｽﾄ１"))</f>
        <v/>
      </c>
      <c r="N3911" s="53" t="str">
        <f t="shared" si="676"/>
        <v/>
      </c>
      <c r="O3911" s="54" t="str">
        <f t="shared" si="677"/>
        <v/>
      </c>
      <c r="P3911" s="53" t="str">
        <f t="shared" si="678"/>
        <v/>
      </c>
      <c r="Q3911" s="52" t="str">
        <f t="shared" si="679"/>
        <v/>
      </c>
      <c r="R3911" s="55" t="str">
        <f t="shared" si="680"/>
        <v/>
      </c>
      <c r="S3911" s="52" t="str">
        <f t="shared" si="681"/>
        <v/>
      </c>
      <c r="T3911" s="81" t="str">
        <f t="shared" si="682"/>
        <v/>
      </c>
      <c r="U3911" s="53" t="str">
        <f>IF(S3911="","",COUNTIF($S$7:S3911,"該当２"))</f>
        <v/>
      </c>
      <c r="V3911" s="56" t="str">
        <f t="shared" si="683"/>
        <v/>
      </c>
      <c r="W3911" s="81" t="str">
        <f t="shared" si="684"/>
        <v/>
      </c>
      <c r="X3911" s="53" t="str">
        <f>IF(V3911="","",COUNTIF($V$7:V3911,"該当３"))</f>
        <v/>
      </c>
    </row>
    <row r="3912" spans="1:24">
      <c r="A3912" s="4">
        <v>2038401005</v>
      </c>
      <c r="B3912" s="237">
        <v>20</v>
      </c>
      <c r="C3912" s="238">
        <v>384</v>
      </c>
      <c r="D3912" s="239">
        <v>1</v>
      </c>
      <c r="E3912" s="238">
        <v>5</v>
      </c>
      <c r="F3912" s="7" t="s">
        <v>511</v>
      </c>
      <c r="G3912" s="7" t="s">
        <v>3512</v>
      </c>
      <c r="H3912" s="7" t="s">
        <v>3513</v>
      </c>
      <c r="I3912" s="7" t="s">
        <v>2262</v>
      </c>
      <c r="K3912" s="52" t="str">
        <f t="shared" si="674"/>
        <v/>
      </c>
      <c r="L3912" s="81" t="str">
        <f t="shared" si="675"/>
        <v/>
      </c>
      <c r="M3912" s="53" t="str">
        <f>IF(K3912="","",COUNTIF($K$7:K3912,"ﾘｽﾄ１"))</f>
        <v/>
      </c>
      <c r="N3912" s="53" t="str">
        <f t="shared" si="676"/>
        <v/>
      </c>
      <c r="O3912" s="54" t="str">
        <f t="shared" si="677"/>
        <v/>
      </c>
      <c r="P3912" s="53" t="str">
        <f t="shared" si="678"/>
        <v/>
      </c>
      <c r="Q3912" s="52" t="str">
        <f t="shared" si="679"/>
        <v/>
      </c>
      <c r="R3912" s="55" t="str">
        <f t="shared" si="680"/>
        <v/>
      </c>
      <c r="S3912" s="52" t="str">
        <f t="shared" si="681"/>
        <v/>
      </c>
      <c r="T3912" s="81" t="str">
        <f t="shared" si="682"/>
        <v/>
      </c>
      <c r="U3912" s="53" t="str">
        <f>IF(S3912="","",COUNTIF($S$7:S3912,"該当２"))</f>
        <v/>
      </c>
      <c r="V3912" s="56" t="str">
        <f t="shared" si="683"/>
        <v/>
      </c>
      <c r="W3912" s="81" t="str">
        <f t="shared" si="684"/>
        <v/>
      </c>
      <c r="X3912" s="53" t="str">
        <f>IF(V3912="","",COUNTIF($V$7:V3912,"該当３"))</f>
        <v/>
      </c>
    </row>
    <row r="3913" spans="1:24">
      <c r="A3913" s="4">
        <v>2038401006</v>
      </c>
      <c r="B3913" s="237">
        <v>20</v>
      </c>
      <c r="C3913" s="238">
        <v>384</v>
      </c>
      <c r="D3913" s="239">
        <v>1</v>
      </c>
      <c r="E3913" s="238">
        <v>6</v>
      </c>
      <c r="F3913" s="7" t="s">
        <v>511</v>
      </c>
      <c r="G3913" s="7" t="s">
        <v>3512</v>
      </c>
      <c r="H3913" s="7" t="s">
        <v>3513</v>
      </c>
      <c r="I3913" s="7" t="s">
        <v>301</v>
      </c>
      <c r="K3913" s="52" t="str">
        <f t="shared" si="674"/>
        <v/>
      </c>
      <c r="L3913" s="81" t="str">
        <f t="shared" si="675"/>
        <v/>
      </c>
      <c r="M3913" s="53" t="str">
        <f>IF(K3913="","",COUNTIF($K$7:K3913,"ﾘｽﾄ１"))</f>
        <v/>
      </c>
      <c r="N3913" s="53" t="str">
        <f t="shared" si="676"/>
        <v/>
      </c>
      <c r="O3913" s="54" t="str">
        <f t="shared" si="677"/>
        <v/>
      </c>
      <c r="P3913" s="53" t="str">
        <f t="shared" si="678"/>
        <v/>
      </c>
      <c r="Q3913" s="52" t="str">
        <f t="shared" si="679"/>
        <v/>
      </c>
      <c r="R3913" s="55" t="str">
        <f t="shared" si="680"/>
        <v/>
      </c>
      <c r="S3913" s="52" t="str">
        <f t="shared" si="681"/>
        <v/>
      </c>
      <c r="T3913" s="81" t="str">
        <f t="shared" si="682"/>
        <v/>
      </c>
      <c r="U3913" s="53" t="str">
        <f>IF(S3913="","",COUNTIF($S$7:S3913,"該当２"))</f>
        <v/>
      </c>
      <c r="V3913" s="56" t="str">
        <f t="shared" si="683"/>
        <v/>
      </c>
      <c r="W3913" s="81" t="str">
        <f t="shared" si="684"/>
        <v/>
      </c>
      <c r="X3913" s="53" t="str">
        <f>IF(V3913="","",COUNTIF($V$7:V3913,"該当３"))</f>
        <v/>
      </c>
    </row>
    <row r="3914" spans="1:24">
      <c r="A3914" s="4">
        <v>2038401007</v>
      </c>
      <c r="B3914" s="237">
        <v>20</v>
      </c>
      <c r="C3914" s="238">
        <v>384</v>
      </c>
      <c r="D3914" s="239">
        <v>1</v>
      </c>
      <c r="E3914" s="238">
        <v>7</v>
      </c>
      <c r="F3914" s="7" t="s">
        <v>511</v>
      </c>
      <c r="G3914" s="7" t="s">
        <v>3512</v>
      </c>
      <c r="H3914" s="7" t="s">
        <v>3513</v>
      </c>
      <c r="I3914" s="7" t="s">
        <v>3515</v>
      </c>
      <c r="K3914" s="52" t="str">
        <f t="shared" si="674"/>
        <v/>
      </c>
      <c r="L3914" s="81" t="str">
        <f t="shared" si="675"/>
        <v/>
      </c>
      <c r="M3914" s="53" t="str">
        <f>IF(K3914="","",COUNTIF($K$7:K3914,"ﾘｽﾄ１"))</f>
        <v/>
      </c>
      <c r="N3914" s="53" t="str">
        <f t="shared" si="676"/>
        <v/>
      </c>
      <c r="O3914" s="54" t="str">
        <f t="shared" si="677"/>
        <v/>
      </c>
      <c r="P3914" s="53" t="str">
        <f t="shared" si="678"/>
        <v/>
      </c>
      <c r="Q3914" s="52" t="str">
        <f t="shared" si="679"/>
        <v/>
      </c>
      <c r="R3914" s="55" t="str">
        <f t="shared" si="680"/>
        <v/>
      </c>
      <c r="S3914" s="52" t="str">
        <f t="shared" si="681"/>
        <v/>
      </c>
      <c r="T3914" s="81" t="str">
        <f t="shared" si="682"/>
        <v/>
      </c>
      <c r="U3914" s="53" t="str">
        <f>IF(S3914="","",COUNTIF($S$7:S3914,"該当２"))</f>
        <v/>
      </c>
      <c r="V3914" s="56" t="str">
        <f t="shared" si="683"/>
        <v/>
      </c>
      <c r="W3914" s="81" t="str">
        <f t="shared" si="684"/>
        <v/>
      </c>
      <c r="X3914" s="53" t="str">
        <f>IF(V3914="","",COUNTIF($V$7:V3914,"該当３"))</f>
        <v/>
      </c>
    </row>
    <row r="3915" spans="1:24">
      <c r="A3915" s="4">
        <v>2038401008</v>
      </c>
      <c r="B3915" s="237">
        <v>20</v>
      </c>
      <c r="C3915" s="238">
        <v>384</v>
      </c>
      <c r="D3915" s="239">
        <v>1</v>
      </c>
      <c r="E3915" s="238">
        <v>8</v>
      </c>
      <c r="F3915" s="7" t="s">
        <v>511</v>
      </c>
      <c r="G3915" s="7" t="s">
        <v>3512</v>
      </c>
      <c r="H3915" s="7" t="s">
        <v>3513</v>
      </c>
      <c r="I3915" s="7" t="s">
        <v>372</v>
      </c>
      <c r="K3915" s="52" t="str">
        <f t="shared" ref="K3915:K3978" si="685">IF(AND($C3915&gt;0,$H3915=""),"ﾘｽﾄ１","")</f>
        <v/>
      </c>
      <c r="L3915" s="81" t="str">
        <f t="shared" si="675"/>
        <v/>
      </c>
      <c r="M3915" s="53" t="str">
        <f>IF(K3915="","",COUNTIF($K$7:K3915,"ﾘｽﾄ１"))</f>
        <v/>
      </c>
      <c r="N3915" s="53" t="str">
        <f t="shared" si="676"/>
        <v/>
      </c>
      <c r="O3915" s="54" t="str">
        <f t="shared" si="677"/>
        <v/>
      </c>
      <c r="P3915" s="53" t="str">
        <f t="shared" si="678"/>
        <v/>
      </c>
      <c r="Q3915" s="52" t="str">
        <f t="shared" si="679"/>
        <v/>
      </c>
      <c r="R3915" s="55" t="str">
        <f t="shared" si="680"/>
        <v/>
      </c>
      <c r="S3915" s="52" t="str">
        <f t="shared" si="681"/>
        <v/>
      </c>
      <c r="T3915" s="81" t="str">
        <f t="shared" si="682"/>
        <v/>
      </c>
      <c r="U3915" s="53" t="str">
        <f>IF(S3915="","",COUNTIF($S$7:S3915,"該当２"))</f>
        <v/>
      </c>
      <c r="V3915" s="56" t="str">
        <f t="shared" si="683"/>
        <v/>
      </c>
      <c r="W3915" s="81" t="str">
        <f t="shared" si="684"/>
        <v/>
      </c>
      <c r="X3915" s="53" t="str">
        <f>IF(V3915="","",COUNTIF($V$7:V3915,"該当３"))</f>
        <v/>
      </c>
    </row>
    <row r="3916" spans="1:24">
      <c r="A3916" s="4">
        <v>2038401009</v>
      </c>
      <c r="B3916" s="237">
        <v>20</v>
      </c>
      <c r="C3916" s="238">
        <v>384</v>
      </c>
      <c r="D3916" s="239">
        <v>1</v>
      </c>
      <c r="E3916" s="238">
        <v>9</v>
      </c>
      <c r="F3916" s="7" t="s">
        <v>511</v>
      </c>
      <c r="G3916" s="7" t="s">
        <v>3512</v>
      </c>
      <c r="H3916" s="7" t="s">
        <v>3513</v>
      </c>
      <c r="I3916" s="7" t="s">
        <v>3516</v>
      </c>
      <c r="K3916" s="52" t="str">
        <f t="shared" si="685"/>
        <v/>
      </c>
      <c r="L3916" s="81" t="str">
        <f t="shared" si="675"/>
        <v/>
      </c>
      <c r="M3916" s="53" t="str">
        <f>IF(K3916="","",COUNTIF($K$7:K3916,"ﾘｽﾄ１"))</f>
        <v/>
      </c>
      <c r="N3916" s="53" t="str">
        <f t="shared" si="676"/>
        <v/>
      </c>
      <c r="O3916" s="54" t="str">
        <f t="shared" si="677"/>
        <v/>
      </c>
      <c r="P3916" s="53" t="str">
        <f t="shared" si="678"/>
        <v/>
      </c>
      <c r="Q3916" s="52" t="str">
        <f t="shared" si="679"/>
        <v/>
      </c>
      <c r="R3916" s="55" t="str">
        <f t="shared" si="680"/>
        <v/>
      </c>
      <c r="S3916" s="52" t="str">
        <f t="shared" si="681"/>
        <v/>
      </c>
      <c r="T3916" s="81" t="str">
        <f t="shared" si="682"/>
        <v/>
      </c>
      <c r="U3916" s="53" t="str">
        <f>IF(S3916="","",COUNTIF($S$7:S3916,"該当２"))</f>
        <v/>
      </c>
      <c r="V3916" s="56" t="str">
        <f t="shared" si="683"/>
        <v/>
      </c>
      <c r="W3916" s="81" t="str">
        <f t="shared" si="684"/>
        <v/>
      </c>
      <c r="X3916" s="53" t="str">
        <f>IF(V3916="","",COUNTIF($V$7:V3916,"該当３"))</f>
        <v/>
      </c>
    </row>
    <row r="3917" spans="1:24">
      <c r="A3917" s="4">
        <v>2038401010</v>
      </c>
      <c r="B3917" s="237">
        <v>20</v>
      </c>
      <c r="C3917" s="238">
        <v>384</v>
      </c>
      <c r="D3917" s="239">
        <v>1</v>
      </c>
      <c r="E3917" s="238">
        <v>10</v>
      </c>
      <c r="F3917" s="7" t="s">
        <v>511</v>
      </c>
      <c r="G3917" s="7" t="s">
        <v>3512</v>
      </c>
      <c r="H3917" s="7" t="s">
        <v>3513</v>
      </c>
      <c r="I3917" s="7" t="s">
        <v>3517</v>
      </c>
      <c r="K3917" s="52" t="str">
        <f t="shared" si="685"/>
        <v/>
      </c>
      <c r="L3917" s="81" t="str">
        <f t="shared" si="675"/>
        <v/>
      </c>
      <c r="M3917" s="53" t="str">
        <f>IF(K3917="","",COUNTIF($K$7:K3917,"ﾘｽﾄ１"))</f>
        <v/>
      </c>
      <c r="N3917" s="53" t="str">
        <f t="shared" si="676"/>
        <v/>
      </c>
      <c r="O3917" s="54" t="str">
        <f t="shared" si="677"/>
        <v/>
      </c>
      <c r="P3917" s="53" t="str">
        <f t="shared" si="678"/>
        <v/>
      </c>
      <c r="Q3917" s="52" t="str">
        <f t="shared" si="679"/>
        <v/>
      </c>
      <c r="R3917" s="55" t="str">
        <f t="shared" si="680"/>
        <v/>
      </c>
      <c r="S3917" s="52" t="str">
        <f t="shared" si="681"/>
        <v/>
      </c>
      <c r="T3917" s="81" t="str">
        <f t="shared" si="682"/>
        <v/>
      </c>
      <c r="U3917" s="53" t="str">
        <f>IF(S3917="","",COUNTIF($S$7:S3917,"該当２"))</f>
        <v/>
      </c>
      <c r="V3917" s="56" t="str">
        <f t="shared" si="683"/>
        <v/>
      </c>
      <c r="W3917" s="81" t="str">
        <f t="shared" si="684"/>
        <v/>
      </c>
      <c r="X3917" s="53" t="str">
        <f>IF(V3917="","",COUNTIF($V$7:V3917,"該当３"))</f>
        <v/>
      </c>
    </row>
    <row r="3918" spans="1:24">
      <c r="A3918" s="4">
        <v>2038401011</v>
      </c>
      <c r="B3918" s="237">
        <v>20</v>
      </c>
      <c r="C3918" s="238">
        <v>384</v>
      </c>
      <c r="D3918" s="239">
        <v>1</v>
      </c>
      <c r="E3918" s="238">
        <v>11</v>
      </c>
      <c r="F3918" s="7" t="s">
        <v>511</v>
      </c>
      <c r="G3918" s="7" t="s">
        <v>3512</v>
      </c>
      <c r="H3918" s="7" t="s">
        <v>3513</v>
      </c>
      <c r="I3918" s="7" t="s">
        <v>3518</v>
      </c>
      <c r="K3918" s="52" t="str">
        <f t="shared" si="685"/>
        <v/>
      </c>
      <c r="L3918" s="81" t="str">
        <f t="shared" si="675"/>
        <v/>
      </c>
      <c r="M3918" s="53" t="str">
        <f>IF(K3918="","",COUNTIF($K$7:K3918,"ﾘｽﾄ１"))</f>
        <v/>
      </c>
      <c r="N3918" s="53" t="str">
        <f t="shared" si="676"/>
        <v/>
      </c>
      <c r="O3918" s="54" t="str">
        <f t="shared" si="677"/>
        <v/>
      </c>
      <c r="P3918" s="53" t="str">
        <f t="shared" si="678"/>
        <v/>
      </c>
      <c r="Q3918" s="52" t="str">
        <f t="shared" si="679"/>
        <v/>
      </c>
      <c r="R3918" s="55" t="str">
        <f t="shared" si="680"/>
        <v/>
      </c>
      <c r="S3918" s="52" t="str">
        <f t="shared" si="681"/>
        <v/>
      </c>
      <c r="T3918" s="81" t="str">
        <f t="shared" si="682"/>
        <v/>
      </c>
      <c r="U3918" s="53" t="str">
        <f>IF(S3918="","",COUNTIF($S$7:S3918,"該当２"))</f>
        <v/>
      </c>
      <c r="V3918" s="56" t="str">
        <f t="shared" si="683"/>
        <v/>
      </c>
      <c r="W3918" s="81" t="str">
        <f t="shared" si="684"/>
        <v/>
      </c>
      <c r="X3918" s="53" t="str">
        <f>IF(V3918="","",COUNTIF($V$7:V3918,"該当３"))</f>
        <v/>
      </c>
    </row>
    <row r="3919" spans="1:24">
      <c r="A3919" s="4">
        <v>2038401012</v>
      </c>
      <c r="B3919" s="237">
        <v>20</v>
      </c>
      <c r="C3919" s="238">
        <v>384</v>
      </c>
      <c r="D3919" s="239">
        <v>1</v>
      </c>
      <c r="E3919" s="238">
        <v>12</v>
      </c>
      <c r="F3919" s="7" t="s">
        <v>511</v>
      </c>
      <c r="G3919" s="7" t="s">
        <v>3512</v>
      </c>
      <c r="H3919" s="7" t="s">
        <v>3513</v>
      </c>
      <c r="I3919" s="7" t="s">
        <v>3519</v>
      </c>
      <c r="K3919" s="52" t="str">
        <f t="shared" si="685"/>
        <v/>
      </c>
      <c r="L3919" s="81" t="str">
        <f t="shared" si="675"/>
        <v/>
      </c>
      <c r="M3919" s="53" t="str">
        <f>IF(K3919="","",COUNTIF($K$7:K3919,"ﾘｽﾄ１"))</f>
        <v/>
      </c>
      <c r="N3919" s="53" t="str">
        <f t="shared" si="676"/>
        <v/>
      </c>
      <c r="O3919" s="54" t="str">
        <f t="shared" si="677"/>
        <v/>
      </c>
      <c r="P3919" s="53" t="str">
        <f t="shared" si="678"/>
        <v/>
      </c>
      <c r="Q3919" s="52" t="str">
        <f t="shared" si="679"/>
        <v/>
      </c>
      <c r="R3919" s="55" t="str">
        <f t="shared" si="680"/>
        <v/>
      </c>
      <c r="S3919" s="52" t="str">
        <f t="shared" si="681"/>
        <v/>
      </c>
      <c r="T3919" s="81" t="str">
        <f t="shared" si="682"/>
        <v/>
      </c>
      <c r="U3919" s="53" t="str">
        <f>IF(S3919="","",COUNTIF($S$7:S3919,"該当２"))</f>
        <v/>
      </c>
      <c r="V3919" s="56" t="str">
        <f t="shared" si="683"/>
        <v/>
      </c>
      <c r="W3919" s="81" t="str">
        <f t="shared" si="684"/>
        <v/>
      </c>
      <c r="X3919" s="53" t="str">
        <f>IF(V3919="","",COUNTIF($V$7:V3919,"該当３"))</f>
        <v/>
      </c>
    </row>
    <row r="3920" spans="1:24">
      <c r="A3920" s="4">
        <v>2038401013</v>
      </c>
      <c r="B3920" s="237">
        <v>20</v>
      </c>
      <c r="C3920" s="238">
        <v>384</v>
      </c>
      <c r="D3920" s="239">
        <v>1</v>
      </c>
      <c r="E3920" s="238">
        <v>13</v>
      </c>
      <c r="F3920" s="7" t="s">
        <v>511</v>
      </c>
      <c r="G3920" s="7" t="s">
        <v>3512</v>
      </c>
      <c r="H3920" s="7" t="s">
        <v>3513</v>
      </c>
      <c r="I3920" s="7" t="s">
        <v>3520</v>
      </c>
      <c r="K3920" s="52" t="str">
        <f t="shared" si="685"/>
        <v/>
      </c>
      <c r="L3920" s="81" t="str">
        <f t="shared" si="675"/>
        <v/>
      </c>
      <c r="M3920" s="53" t="str">
        <f>IF(K3920="","",COUNTIF($K$7:K3920,"ﾘｽﾄ１"))</f>
        <v/>
      </c>
      <c r="N3920" s="53" t="str">
        <f t="shared" si="676"/>
        <v/>
      </c>
      <c r="O3920" s="54" t="str">
        <f t="shared" si="677"/>
        <v/>
      </c>
      <c r="P3920" s="53" t="str">
        <f t="shared" si="678"/>
        <v/>
      </c>
      <c r="Q3920" s="52" t="str">
        <f t="shared" si="679"/>
        <v/>
      </c>
      <c r="R3920" s="55" t="str">
        <f t="shared" si="680"/>
        <v/>
      </c>
      <c r="S3920" s="52" t="str">
        <f t="shared" si="681"/>
        <v/>
      </c>
      <c r="T3920" s="81" t="str">
        <f t="shared" si="682"/>
        <v/>
      </c>
      <c r="U3920" s="53" t="str">
        <f>IF(S3920="","",COUNTIF($S$7:S3920,"該当２"))</f>
        <v/>
      </c>
      <c r="V3920" s="56" t="str">
        <f t="shared" si="683"/>
        <v/>
      </c>
      <c r="W3920" s="81" t="str">
        <f t="shared" si="684"/>
        <v/>
      </c>
      <c r="X3920" s="53" t="str">
        <f>IF(V3920="","",COUNTIF($V$7:V3920,"該当３"))</f>
        <v/>
      </c>
    </row>
    <row r="3921" spans="1:24">
      <c r="A3921" s="4">
        <v>2038401014</v>
      </c>
      <c r="B3921" s="237">
        <v>20</v>
      </c>
      <c r="C3921" s="238">
        <v>384</v>
      </c>
      <c r="D3921" s="239">
        <v>1</v>
      </c>
      <c r="E3921" s="238">
        <v>14</v>
      </c>
      <c r="F3921" s="7" t="s">
        <v>511</v>
      </c>
      <c r="G3921" s="7" t="s">
        <v>3512</v>
      </c>
      <c r="H3921" s="7" t="s">
        <v>3513</v>
      </c>
      <c r="I3921" s="7" t="s">
        <v>3521</v>
      </c>
      <c r="K3921" s="52" t="str">
        <f t="shared" si="685"/>
        <v/>
      </c>
      <c r="L3921" s="81" t="str">
        <f t="shared" si="675"/>
        <v/>
      </c>
      <c r="M3921" s="53" t="str">
        <f>IF(K3921="","",COUNTIF($K$7:K3921,"ﾘｽﾄ１"))</f>
        <v/>
      </c>
      <c r="N3921" s="53" t="str">
        <f t="shared" si="676"/>
        <v/>
      </c>
      <c r="O3921" s="54" t="str">
        <f t="shared" si="677"/>
        <v/>
      </c>
      <c r="P3921" s="53" t="str">
        <f t="shared" si="678"/>
        <v/>
      </c>
      <c r="Q3921" s="52" t="str">
        <f t="shared" si="679"/>
        <v/>
      </c>
      <c r="R3921" s="55" t="str">
        <f t="shared" si="680"/>
        <v/>
      </c>
      <c r="S3921" s="52" t="str">
        <f t="shared" si="681"/>
        <v/>
      </c>
      <c r="T3921" s="81" t="str">
        <f t="shared" si="682"/>
        <v/>
      </c>
      <c r="U3921" s="53" t="str">
        <f>IF(S3921="","",COUNTIF($S$7:S3921,"該当２"))</f>
        <v/>
      </c>
      <c r="V3921" s="56" t="str">
        <f t="shared" si="683"/>
        <v/>
      </c>
      <c r="W3921" s="81" t="str">
        <f t="shared" si="684"/>
        <v/>
      </c>
      <c r="X3921" s="53" t="str">
        <f>IF(V3921="","",COUNTIF($V$7:V3921,"該当３"))</f>
        <v/>
      </c>
    </row>
    <row r="3922" spans="1:24">
      <c r="A3922" s="4">
        <v>2038401015</v>
      </c>
      <c r="B3922" s="237">
        <v>20</v>
      </c>
      <c r="C3922" s="238">
        <v>384</v>
      </c>
      <c r="D3922" s="239">
        <v>1</v>
      </c>
      <c r="E3922" s="238">
        <v>15</v>
      </c>
      <c r="F3922" s="7" t="s">
        <v>511</v>
      </c>
      <c r="G3922" s="7" t="s">
        <v>3512</v>
      </c>
      <c r="H3922" s="7" t="s">
        <v>3513</v>
      </c>
      <c r="I3922" s="7" t="s">
        <v>3522</v>
      </c>
      <c r="K3922" s="52" t="str">
        <f t="shared" si="685"/>
        <v/>
      </c>
      <c r="L3922" s="81" t="str">
        <f t="shared" si="675"/>
        <v/>
      </c>
      <c r="M3922" s="53" t="str">
        <f>IF(K3922="","",COUNTIF($K$7:K3922,"ﾘｽﾄ１"))</f>
        <v/>
      </c>
      <c r="N3922" s="53" t="str">
        <f t="shared" si="676"/>
        <v/>
      </c>
      <c r="O3922" s="54" t="str">
        <f t="shared" si="677"/>
        <v/>
      </c>
      <c r="P3922" s="53" t="str">
        <f t="shared" si="678"/>
        <v/>
      </c>
      <c r="Q3922" s="52" t="str">
        <f t="shared" si="679"/>
        <v/>
      </c>
      <c r="R3922" s="55" t="str">
        <f t="shared" si="680"/>
        <v/>
      </c>
      <c r="S3922" s="52" t="str">
        <f t="shared" si="681"/>
        <v/>
      </c>
      <c r="T3922" s="81" t="str">
        <f t="shared" si="682"/>
        <v/>
      </c>
      <c r="U3922" s="53" t="str">
        <f>IF(S3922="","",COUNTIF($S$7:S3922,"該当２"))</f>
        <v/>
      </c>
      <c r="V3922" s="56" t="str">
        <f t="shared" si="683"/>
        <v/>
      </c>
      <c r="W3922" s="81" t="str">
        <f t="shared" si="684"/>
        <v/>
      </c>
      <c r="X3922" s="53" t="str">
        <f>IF(V3922="","",COUNTIF($V$7:V3922,"該当３"))</f>
        <v/>
      </c>
    </row>
    <row r="3923" spans="1:24">
      <c r="A3923" s="4">
        <v>2038401016</v>
      </c>
      <c r="B3923" s="237">
        <v>20</v>
      </c>
      <c r="C3923" s="238">
        <v>384</v>
      </c>
      <c r="D3923" s="239">
        <v>1</v>
      </c>
      <c r="E3923" s="238">
        <v>16</v>
      </c>
      <c r="F3923" s="7" t="s">
        <v>511</v>
      </c>
      <c r="G3923" s="7" t="s">
        <v>3512</v>
      </c>
      <c r="H3923" s="7" t="s">
        <v>3513</v>
      </c>
      <c r="I3923" s="7" t="s">
        <v>3523</v>
      </c>
      <c r="K3923" s="52" t="str">
        <f t="shared" si="685"/>
        <v/>
      </c>
      <c r="L3923" s="81" t="str">
        <f t="shared" si="675"/>
        <v/>
      </c>
      <c r="M3923" s="53" t="str">
        <f>IF(K3923="","",COUNTIF($K$7:K3923,"ﾘｽﾄ１"))</f>
        <v/>
      </c>
      <c r="N3923" s="53" t="str">
        <f t="shared" si="676"/>
        <v/>
      </c>
      <c r="O3923" s="54" t="str">
        <f t="shared" si="677"/>
        <v/>
      </c>
      <c r="P3923" s="53" t="str">
        <f t="shared" si="678"/>
        <v/>
      </c>
      <c r="Q3923" s="52" t="str">
        <f t="shared" si="679"/>
        <v/>
      </c>
      <c r="R3923" s="55" t="str">
        <f t="shared" si="680"/>
        <v/>
      </c>
      <c r="S3923" s="52" t="str">
        <f t="shared" si="681"/>
        <v/>
      </c>
      <c r="T3923" s="81" t="str">
        <f t="shared" si="682"/>
        <v/>
      </c>
      <c r="U3923" s="53" t="str">
        <f>IF(S3923="","",COUNTIF($S$7:S3923,"該当２"))</f>
        <v/>
      </c>
      <c r="V3923" s="56" t="str">
        <f t="shared" si="683"/>
        <v/>
      </c>
      <c r="W3923" s="81" t="str">
        <f t="shared" si="684"/>
        <v/>
      </c>
      <c r="X3923" s="53" t="str">
        <f>IF(V3923="","",COUNTIF($V$7:V3923,"該当３"))</f>
        <v/>
      </c>
    </row>
    <row r="3924" spans="1:24">
      <c r="A3924" s="4">
        <v>2038401017</v>
      </c>
      <c r="B3924" s="237">
        <v>20</v>
      </c>
      <c r="C3924" s="238">
        <v>384</v>
      </c>
      <c r="D3924" s="239">
        <v>1</v>
      </c>
      <c r="E3924" s="238">
        <v>17</v>
      </c>
      <c r="F3924" s="7" t="s">
        <v>511</v>
      </c>
      <c r="G3924" s="7" t="s">
        <v>3512</v>
      </c>
      <c r="H3924" s="7" t="s">
        <v>3513</v>
      </c>
      <c r="I3924" s="7" t="s">
        <v>2118</v>
      </c>
      <c r="K3924" s="52" t="str">
        <f t="shared" si="685"/>
        <v/>
      </c>
      <c r="L3924" s="81" t="str">
        <f t="shared" si="675"/>
        <v/>
      </c>
      <c r="M3924" s="53" t="str">
        <f>IF(K3924="","",COUNTIF($K$7:K3924,"ﾘｽﾄ１"))</f>
        <v/>
      </c>
      <c r="N3924" s="53" t="str">
        <f t="shared" si="676"/>
        <v/>
      </c>
      <c r="O3924" s="54" t="str">
        <f t="shared" si="677"/>
        <v/>
      </c>
      <c r="P3924" s="53" t="str">
        <f t="shared" si="678"/>
        <v/>
      </c>
      <c r="Q3924" s="52" t="str">
        <f t="shared" si="679"/>
        <v/>
      </c>
      <c r="R3924" s="55" t="str">
        <f t="shared" si="680"/>
        <v/>
      </c>
      <c r="S3924" s="52" t="str">
        <f t="shared" si="681"/>
        <v/>
      </c>
      <c r="T3924" s="81" t="str">
        <f t="shared" si="682"/>
        <v/>
      </c>
      <c r="U3924" s="53" t="str">
        <f>IF(S3924="","",COUNTIF($S$7:S3924,"該当２"))</f>
        <v/>
      </c>
      <c r="V3924" s="56" t="str">
        <f t="shared" si="683"/>
        <v/>
      </c>
      <c r="W3924" s="81" t="str">
        <f t="shared" si="684"/>
        <v/>
      </c>
      <c r="X3924" s="53" t="str">
        <f>IF(V3924="","",COUNTIF($V$7:V3924,"該当３"))</f>
        <v/>
      </c>
    </row>
    <row r="3925" spans="1:24">
      <c r="A3925" s="4">
        <v>2038401018</v>
      </c>
      <c r="B3925" s="237">
        <v>20</v>
      </c>
      <c r="C3925" s="238">
        <v>384</v>
      </c>
      <c r="D3925" s="239">
        <v>1</v>
      </c>
      <c r="E3925" s="238">
        <v>18</v>
      </c>
      <c r="F3925" s="7" t="s">
        <v>511</v>
      </c>
      <c r="G3925" s="7" t="s">
        <v>3512</v>
      </c>
      <c r="H3925" s="7" t="s">
        <v>3513</v>
      </c>
      <c r="I3925" s="7" t="s">
        <v>3524</v>
      </c>
      <c r="K3925" s="52" t="str">
        <f t="shared" si="685"/>
        <v/>
      </c>
      <c r="L3925" s="81" t="str">
        <f t="shared" si="675"/>
        <v/>
      </c>
      <c r="M3925" s="53" t="str">
        <f>IF(K3925="","",COUNTIF($K$7:K3925,"ﾘｽﾄ１"))</f>
        <v/>
      </c>
      <c r="N3925" s="53" t="str">
        <f t="shared" si="676"/>
        <v/>
      </c>
      <c r="O3925" s="54" t="str">
        <f t="shared" si="677"/>
        <v/>
      </c>
      <c r="P3925" s="53" t="str">
        <f t="shared" si="678"/>
        <v/>
      </c>
      <c r="Q3925" s="52" t="str">
        <f t="shared" si="679"/>
        <v/>
      </c>
      <c r="R3925" s="55" t="str">
        <f t="shared" si="680"/>
        <v/>
      </c>
      <c r="S3925" s="52" t="str">
        <f t="shared" si="681"/>
        <v/>
      </c>
      <c r="T3925" s="81" t="str">
        <f t="shared" si="682"/>
        <v/>
      </c>
      <c r="U3925" s="53" t="str">
        <f>IF(S3925="","",COUNTIF($S$7:S3925,"該当２"))</f>
        <v/>
      </c>
      <c r="V3925" s="56" t="str">
        <f t="shared" si="683"/>
        <v/>
      </c>
      <c r="W3925" s="81" t="str">
        <f t="shared" si="684"/>
        <v/>
      </c>
      <c r="X3925" s="53" t="str">
        <f>IF(V3925="","",COUNTIF($V$7:V3925,"該当３"))</f>
        <v/>
      </c>
    </row>
    <row r="3926" spans="1:24">
      <c r="A3926" s="4">
        <v>2038401019</v>
      </c>
      <c r="B3926" s="237">
        <v>20</v>
      </c>
      <c r="C3926" s="238">
        <v>384</v>
      </c>
      <c r="D3926" s="239">
        <v>1</v>
      </c>
      <c r="E3926" s="238">
        <v>19</v>
      </c>
      <c r="F3926" s="7" t="s">
        <v>511</v>
      </c>
      <c r="G3926" s="7" t="s">
        <v>3512</v>
      </c>
      <c r="H3926" s="7" t="s">
        <v>3513</v>
      </c>
      <c r="I3926" s="7" t="s">
        <v>303</v>
      </c>
      <c r="K3926" s="52" t="str">
        <f t="shared" si="685"/>
        <v/>
      </c>
      <c r="L3926" s="81" t="str">
        <f t="shared" si="675"/>
        <v/>
      </c>
      <c r="M3926" s="53" t="str">
        <f>IF(K3926="","",COUNTIF($K$7:K3926,"ﾘｽﾄ１"))</f>
        <v/>
      </c>
      <c r="N3926" s="53" t="str">
        <f t="shared" si="676"/>
        <v/>
      </c>
      <c r="O3926" s="54" t="str">
        <f t="shared" si="677"/>
        <v/>
      </c>
      <c r="P3926" s="53" t="str">
        <f t="shared" si="678"/>
        <v/>
      </c>
      <c r="Q3926" s="52" t="str">
        <f t="shared" si="679"/>
        <v/>
      </c>
      <c r="R3926" s="55" t="str">
        <f t="shared" si="680"/>
        <v/>
      </c>
      <c r="S3926" s="52" t="str">
        <f t="shared" si="681"/>
        <v/>
      </c>
      <c r="T3926" s="81" t="str">
        <f t="shared" si="682"/>
        <v/>
      </c>
      <c r="U3926" s="53" t="str">
        <f>IF(S3926="","",COUNTIF($S$7:S3926,"該当２"))</f>
        <v/>
      </c>
      <c r="V3926" s="56" t="str">
        <f t="shared" si="683"/>
        <v/>
      </c>
      <c r="W3926" s="81" t="str">
        <f t="shared" si="684"/>
        <v/>
      </c>
      <c r="X3926" s="53" t="str">
        <f>IF(V3926="","",COUNTIF($V$7:V3926,"該当３"))</f>
        <v/>
      </c>
    </row>
    <row r="3927" spans="1:24">
      <c r="A3927" s="4">
        <v>2038401020</v>
      </c>
      <c r="B3927" s="237">
        <v>20</v>
      </c>
      <c r="C3927" s="238">
        <v>384</v>
      </c>
      <c r="D3927" s="239">
        <v>1</v>
      </c>
      <c r="E3927" s="238">
        <v>20</v>
      </c>
      <c r="F3927" s="7" t="s">
        <v>511</v>
      </c>
      <c r="G3927" s="7" t="s">
        <v>3512</v>
      </c>
      <c r="H3927" s="7" t="s">
        <v>3513</v>
      </c>
      <c r="I3927" s="7" t="s">
        <v>755</v>
      </c>
      <c r="K3927" s="52" t="str">
        <f t="shared" si="685"/>
        <v/>
      </c>
      <c r="L3927" s="81" t="str">
        <f t="shared" si="675"/>
        <v/>
      </c>
      <c r="M3927" s="53" t="str">
        <f>IF(K3927="","",COUNTIF($K$7:K3927,"ﾘｽﾄ１"))</f>
        <v/>
      </c>
      <c r="N3927" s="53" t="str">
        <f t="shared" si="676"/>
        <v/>
      </c>
      <c r="O3927" s="54" t="str">
        <f t="shared" si="677"/>
        <v/>
      </c>
      <c r="P3927" s="53" t="str">
        <f t="shared" si="678"/>
        <v/>
      </c>
      <c r="Q3927" s="52" t="str">
        <f t="shared" si="679"/>
        <v/>
      </c>
      <c r="R3927" s="55" t="str">
        <f t="shared" si="680"/>
        <v/>
      </c>
      <c r="S3927" s="52" t="str">
        <f t="shared" si="681"/>
        <v/>
      </c>
      <c r="T3927" s="81" t="str">
        <f t="shared" si="682"/>
        <v/>
      </c>
      <c r="U3927" s="53" t="str">
        <f>IF(S3927="","",COUNTIF($S$7:S3927,"該当２"))</f>
        <v/>
      </c>
      <c r="V3927" s="56" t="str">
        <f t="shared" si="683"/>
        <v/>
      </c>
      <c r="W3927" s="81" t="str">
        <f t="shared" si="684"/>
        <v/>
      </c>
      <c r="X3927" s="53" t="str">
        <f>IF(V3927="","",COUNTIF($V$7:V3927,"該当３"))</f>
        <v/>
      </c>
    </row>
    <row r="3928" spans="1:24">
      <c r="A3928" s="4">
        <v>2038401021</v>
      </c>
      <c r="B3928" s="237">
        <v>20</v>
      </c>
      <c r="C3928" s="238">
        <v>384</v>
      </c>
      <c r="D3928" s="239">
        <v>1</v>
      </c>
      <c r="E3928" s="238">
        <v>21</v>
      </c>
      <c r="F3928" s="7" t="s">
        <v>511</v>
      </c>
      <c r="G3928" s="7" t="s">
        <v>3512</v>
      </c>
      <c r="H3928" s="7" t="s">
        <v>3513</v>
      </c>
      <c r="I3928" s="7" t="s">
        <v>3525</v>
      </c>
      <c r="K3928" s="52" t="str">
        <f t="shared" si="685"/>
        <v/>
      </c>
      <c r="L3928" s="81" t="str">
        <f t="shared" si="675"/>
        <v/>
      </c>
      <c r="M3928" s="53" t="str">
        <f>IF(K3928="","",COUNTIF($K$7:K3928,"ﾘｽﾄ１"))</f>
        <v/>
      </c>
      <c r="N3928" s="53" t="str">
        <f t="shared" si="676"/>
        <v/>
      </c>
      <c r="O3928" s="54" t="str">
        <f t="shared" si="677"/>
        <v/>
      </c>
      <c r="P3928" s="53" t="str">
        <f t="shared" si="678"/>
        <v/>
      </c>
      <c r="Q3928" s="52" t="str">
        <f t="shared" si="679"/>
        <v/>
      </c>
      <c r="R3928" s="55" t="str">
        <f t="shared" si="680"/>
        <v/>
      </c>
      <c r="S3928" s="52" t="str">
        <f t="shared" si="681"/>
        <v/>
      </c>
      <c r="T3928" s="81" t="str">
        <f t="shared" si="682"/>
        <v/>
      </c>
      <c r="U3928" s="53" t="str">
        <f>IF(S3928="","",COUNTIF($S$7:S3928,"該当２"))</f>
        <v/>
      </c>
      <c r="V3928" s="56" t="str">
        <f t="shared" si="683"/>
        <v/>
      </c>
      <c r="W3928" s="81" t="str">
        <f t="shared" si="684"/>
        <v/>
      </c>
      <c r="X3928" s="53" t="str">
        <f>IF(V3928="","",COUNTIF($V$7:V3928,"該当３"))</f>
        <v/>
      </c>
    </row>
    <row r="3929" spans="1:24">
      <c r="A3929" s="4">
        <v>2038401022</v>
      </c>
      <c r="B3929" s="237">
        <v>20</v>
      </c>
      <c r="C3929" s="238">
        <v>384</v>
      </c>
      <c r="D3929" s="239">
        <v>1</v>
      </c>
      <c r="E3929" s="238">
        <v>22</v>
      </c>
      <c r="F3929" s="7" t="s">
        <v>511</v>
      </c>
      <c r="G3929" s="7" t="s">
        <v>3512</v>
      </c>
      <c r="H3929" s="7" t="s">
        <v>3513</v>
      </c>
      <c r="I3929" s="7" t="s">
        <v>3526</v>
      </c>
      <c r="K3929" s="52" t="str">
        <f t="shared" si="685"/>
        <v/>
      </c>
      <c r="L3929" s="81" t="str">
        <f t="shared" si="675"/>
        <v/>
      </c>
      <c r="M3929" s="53" t="str">
        <f>IF(K3929="","",COUNTIF($K$7:K3929,"ﾘｽﾄ１"))</f>
        <v/>
      </c>
      <c r="N3929" s="53" t="str">
        <f t="shared" si="676"/>
        <v/>
      </c>
      <c r="O3929" s="54" t="str">
        <f t="shared" si="677"/>
        <v/>
      </c>
      <c r="P3929" s="53" t="str">
        <f t="shared" si="678"/>
        <v/>
      </c>
      <c r="Q3929" s="52" t="str">
        <f t="shared" si="679"/>
        <v/>
      </c>
      <c r="R3929" s="55" t="str">
        <f t="shared" si="680"/>
        <v/>
      </c>
      <c r="S3929" s="52" t="str">
        <f t="shared" si="681"/>
        <v/>
      </c>
      <c r="T3929" s="81" t="str">
        <f t="shared" si="682"/>
        <v/>
      </c>
      <c r="U3929" s="53" t="str">
        <f>IF(S3929="","",COUNTIF($S$7:S3929,"該当２"))</f>
        <v/>
      </c>
      <c r="V3929" s="56" t="str">
        <f t="shared" si="683"/>
        <v/>
      </c>
      <c r="W3929" s="81" t="str">
        <f t="shared" si="684"/>
        <v/>
      </c>
      <c r="X3929" s="53" t="str">
        <f>IF(V3929="","",COUNTIF($V$7:V3929,"該当３"))</f>
        <v/>
      </c>
    </row>
    <row r="3930" spans="1:24">
      <c r="A3930" s="4">
        <v>2038401023</v>
      </c>
      <c r="B3930" s="237">
        <v>20</v>
      </c>
      <c r="C3930" s="238">
        <v>384</v>
      </c>
      <c r="D3930" s="239">
        <v>1</v>
      </c>
      <c r="E3930" s="238">
        <v>23</v>
      </c>
      <c r="F3930" s="7" t="s">
        <v>511</v>
      </c>
      <c r="G3930" s="7" t="s">
        <v>3512</v>
      </c>
      <c r="H3930" s="7" t="s">
        <v>3513</v>
      </c>
      <c r="I3930" s="7" t="s">
        <v>3527</v>
      </c>
      <c r="K3930" s="52" t="str">
        <f t="shared" si="685"/>
        <v/>
      </c>
      <c r="L3930" s="81" t="str">
        <f t="shared" si="675"/>
        <v/>
      </c>
      <c r="M3930" s="53" t="str">
        <f>IF(K3930="","",COUNTIF($K$7:K3930,"ﾘｽﾄ１"))</f>
        <v/>
      </c>
      <c r="N3930" s="53" t="str">
        <f t="shared" si="676"/>
        <v/>
      </c>
      <c r="O3930" s="54" t="str">
        <f t="shared" si="677"/>
        <v/>
      </c>
      <c r="P3930" s="53" t="str">
        <f t="shared" si="678"/>
        <v/>
      </c>
      <c r="Q3930" s="52" t="str">
        <f t="shared" si="679"/>
        <v/>
      </c>
      <c r="R3930" s="55" t="str">
        <f t="shared" si="680"/>
        <v/>
      </c>
      <c r="S3930" s="52" t="str">
        <f t="shared" si="681"/>
        <v/>
      </c>
      <c r="T3930" s="81" t="str">
        <f t="shared" si="682"/>
        <v/>
      </c>
      <c r="U3930" s="53" t="str">
        <f>IF(S3930="","",COUNTIF($S$7:S3930,"該当２"))</f>
        <v/>
      </c>
      <c r="V3930" s="56" t="str">
        <f t="shared" si="683"/>
        <v/>
      </c>
      <c r="W3930" s="81" t="str">
        <f t="shared" si="684"/>
        <v/>
      </c>
      <c r="X3930" s="53" t="str">
        <f>IF(V3930="","",COUNTIF($V$7:V3930,"該当３"))</f>
        <v/>
      </c>
    </row>
    <row r="3931" spans="1:24">
      <c r="A3931" s="4">
        <v>2038401024</v>
      </c>
      <c r="B3931" s="237">
        <v>20</v>
      </c>
      <c r="C3931" s="238">
        <v>384</v>
      </c>
      <c r="D3931" s="239">
        <v>1</v>
      </c>
      <c r="E3931" s="238">
        <v>24</v>
      </c>
      <c r="F3931" s="7" t="s">
        <v>511</v>
      </c>
      <c r="G3931" s="7" t="s">
        <v>3512</v>
      </c>
      <c r="H3931" s="7" t="s">
        <v>3513</v>
      </c>
      <c r="I3931" s="7" t="s">
        <v>3528</v>
      </c>
      <c r="K3931" s="52" t="str">
        <f t="shared" si="685"/>
        <v/>
      </c>
      <c r="L3931" s="81" t="str">
        <f t="shared" si="675"/>
        <v/>
      </c>
      <c r="M3931" s="53" t="str">
        <f>IF(K3931="","",COUNTIF($K$7:K3931,"ﾘｽﾄ１"))</f>
        <v/>
      </c>
      <c r="N3931" s="53" t="str">
        <f t="shared" si="676"/>
        <v/>
      </c>
      <c r="O3931" s="54" t="str">
        <f t="shared" si="677"/>
        <v/>
      </c>
      <c r="P3931" s="53" t="str">
        <f t="shared" si="678"/>
        <v/>
      </c>
      <c r="Q3931" s="52" t="str">
        <f t="shared" si="679"/>
        <v/>
      </c>
      <c r="R3931" s="55" t="str">
        <f t="shared" si="680"/>
        <v/>
      </c>
      <c r="S3931" s="52" t="str">
        <f t="shared" si="681"/>
        <v/>
      </c>
      <c r="T3931" s="81" t="str">
        <f t="shared" si="682"/>
        <v/>
      </c>
      <c r="U3931" s="53" t="str">
        <f>IF(S3931="","",COUNTIF($S$7:S3931,"該当２"))</f>
        <v/>
      </c>
      <c r="V3931" s="56" t="str">
        <f t="shared" si="683"/>
        <v/>
      </c>
      <c r="W3931" s="81" t="str">
        <f t="shared" si="684"/>
        <v/>
      </c>
      <c r="X3931" s="53" t="str">
        <f>IF(V3931="","",COUNTIF($V$7:V3931,"該当３"))</f>
        <v/>
      </c>
    </row>
    <row r="3932" spans="1:24">
      <c r="A3932" s="4">
        <v>2038401025</v>
      </c>
      <c r="B3932" s="237">
        <v>20</v>
      </c>
      <c r="C3932" s="238">
        <v>384</v>
      </c>
      <c r="D3932" s="239">
        <v>1</v>
      </c>
      <c r="E3932" s="238">
        <v>25</v>
      </c>
      <c r="F3932" s="7" t="s">
        <v>511</v>
      </c>
      <c r="G3932" s="7" t="s">
        <v>3512</v>
      </c>
      <c r="H3932" s="7" t="s">
        <v>3513</v>
      </c>
      <c r="I3932" s="7" t="s">
        <v>3529</v>
      </c>
      <c r="K3932" s="52" t="str">
        <f t="shared" si="685"/>
        <v/>
      </c>
      <c r="L3932" s="81" t="str">
        <f t="shared" si="675"/>
        <v/>
      </c>
      <c r="M3932" s="53" t="str">
        <f>IF(K3932="","",COUNTIF($K$7:K3932,"ﾘｽﾄ１"))</f>
        <v/>
      </c>
      <c r="N3932" s="53" t="str">
        <f t="shared" si="676"/>
        <v/>
      </c>
      <c r="O3932" s="54" t="str">
        <f t="shared" si="677"/>
        <v/>
      </c>
      <c r="P3932" s="53" t="str">
        <f t="shared" si="678"/>
        <v/>
      </c>
      <c r="Q3932" s="52" t="str">
        <f t="shared" si="679"/>
        <v/>
      </c>
      <c r="R3932" s="55" t="str">
        <f t="shared" si="680"/>
        <v/>
      </c>
      <c r="S3932" s="52" t="str">
        <f t="shared" si="681"/>
        <v/>
      </c>
      <c r="T3932" s="81" t="str">
        <f t="shared" si="682"/>
        <v/>
      </c>
      <c r="U3932" s="53" t="str">
        <f>IF(S3932="","",COUNTIF($S$7:S3932,"該当２"))</f>
        <v/>
      </c>
      <c r="V3932" s="56" t="str">
        <f t="shared" si="683"/>
        <v/>
      </c>
      <c r="W3932" s="81" t="str">
        <f t="shared" si="684"/>
        <v/>
      </c>
      <c r="X3932" s="53" t="str">
        <f>IF(V3932="","",COUNTIF($V$7:V3932,"該当３"))</f>
        <v/>
      </c>
    </row>
    <row r="3933" spans="1:24">
      <c r="A3933" s="4">
        <v>2038401026</v>
      </c>
      <c r="B3933" s="237">
        <v>20</v>
      </c>
      <c r="C3933" s="238">
        <v>384</v>
      </c>
      <c r="D3933" s="239">
        <v>1</v>
      </c>
      <c r="E3933" s="238">
        <v>26</v>
      </c>
      <c r="F3933" s="7" t="s">
        <v>511</v>
      </c>
      <c r="G3933" s="7" t="s">
        <v>3512</v>
      </c>
      <c r="H3933" s="7" t="s">
        <v>3513</v>
      </c>
      <c r="I3933" s="7" t="s">
        <v>3530</v>
      </c>
      <c r="K3933" s="52" t="str">
        <f t="shared" si="685"/>
        <v/>
      </c>
      <c r="L3933" s="81" t="str">
        <f t="shared" si="675"/>
        <v/>
      </c>
      <c r="M3933" s="53" t="str">
        <f>IF(K3933="","",COUNTIF($K$7:K3933,"ﾘｽﾄ１"))</f>
        <v/>
      </c>
      <c r="N3933" s="53" t="str">
        <f t="shared" si="676"/>
        <v/>
      </c>
      <c r="O3933" s="54" t="str">
        <f t="shared" si="677"/>
        <v/>
      </c>
      <c r="P3933" s="53" t="str">
        <f t="shared" si="678"/>
        <v/>
      </c>
      <c r="Q3933" s="52" t="str">
        <f t="shared" si="679"/>
        <v/>
      </c>
      <c r="R3933" s="55" t="str">
        <f t="shared" si="680"/>
        <v/>
      </c>
      <c r="S3933" s="52" t="str">
        <f t="shared" si="681"/>
        <v/>
      </c>
      <c r="T3933" s="81" t="str">
        <f t="shared" si="682"/>
        <v/>
      </c>
      <c r="U3933" s="53" t="str">
        <f>IF(S3933="","",COUNTIF($S$7:S3933,"該当２"))</f>
        <v/>
      </c>
      <c r="V3933" s="56" t="str">
        <f t="shared" si="683"/>
        <v/>
      </c>
      <c r="W3933" s="81" t="str">
        <f t="shared" si="684"/>
        <v/>
      </c>
      <c r="X3933" s="53" t="str">
        <f>IF(V3933="","",COUNTIF($V$7:V3933,"該当３"))</f>
        <v/>
      </c>
    </row>
    <row r="3934" spans="1:24">
      <c r="A3934" s="4">
        <v>2038402000</v>
      </c>
      <c r="B3934" s="237">
        <v>20</v>
      </c>
      <c r="C3934" s="238">
        <v>384</v>
      </c>
      <c r="D3934" s="239">
        <v>2</v>
      </c>
      <c r="E3934" s="238">
        <v>0</v>
      </c>
      <c r="F3934" s="7" t="s">
        <v>511</v>
      </c>
      <c r="G3934" s="7" t="s">
        <v>3512</v>
      </c>
      <c r="H3934" s="7" t="s">
        <v>3531</v>
      </c>
      <c r="K3934" s="52" t="str">
        <f t="shared" si="685"/>
        <v/>
      </c>
      <c r="L3934" s="81" t="str">
        <f t="shared" si="675"/>
        <v/>
      </c>
      <c r="M3934" s="53" t="str">
        <f>IF(K3934="","",COUNTIF($K$7:K3934,"ﾘｽﾄ１"))</f>
        <v/>
      </c>
      <c r="N3934" s="53" t="str">
        <f t="shared" si="676"/>
        <v/>
      </c>
      <c r="O3934" s="54" t="str">
        <f t="shared" si="677"/>
        <v/>
      </c>
      <c r="P3934" s="53" t="str">
        <f t="shared" si="678"/>
        <v/>
      </c>
      <c r="Q3934" s="52" t="str">
        <f t="shared" si="679"/>
        <v/>
      </c>
      <c r="R3934" s="55" t="str">
        <f t="shared" si="680"/>
        <v/>
      </c>
      <c r="S3934" s="52" t="str">
        <f t="shared" si="681"/>
        <v/>
      </c>
      <c r="T3934" s="81" t="str">
        <f t="shared" si="682"/>
        <v/>
      </c>
      <c r="U3934" s="53" t="str">
        <f>IF(S3934="","",COUNTIF($S$7:S3934,"該当２"))</f>
        <v/>
      </c>
      <c r="V3934" s="56" t="str">
        <f t="shared" si="683"/>
        <v/>
      </c>
      <c r="W3934" s="81" t="str">
        <f t="shared" si="684"/>
        <v/>
      </c>
      <c r="X3934" s="53" t="str">
        <f>IF(V3934="","",COUNTIF($V$7:V3934,"該当３"))</f>
        <v/>
      </c>
    </row>
    <row r="3935" spans="1:24">
      <c r="A3935" s="4">
        <v>2038402001</v>
      </c>
      <c r="B3935" s="237">
        <v>20</v>
      </c>
      <c r="C3935" s="238">
        <v>384</v>
      </c>
      <c r="D3935" s="239">
        <v>2</v>
      </c>
      <c r="E3935" s="238">
        <v>1</v>
      </c>
      <c r="F3935" s="7" t="s">
        <v>511</v>
      </c>
      <c r="G3935" s="7" t="s">
        <v>3512</v>
      </c>
      <c r="H3935" s="7" t="s">
        <v>3531</v>
      </c>
      <c r="I3935" s="7" t="s">
        <v>3532</v>
      </c>
      <c r="K3935" s="52" t="str">
        <f t="shared" si="685"/>
        <v/>
      </c>
      <c r="L3935" s="81" t="str">
        <f t="shared" si="675"/>
        <v/>
      </c>
      <c r="M3935" s="53" t="str">
        <f>IF(K3935="","",COUNTIF($K$7:K3935,"ﾘｽﾄ１"))</f>
        <v/>
      </c>
      <c r="N3935" s="53" t="str">
        <f t="shared" si="676"/>
        <v/>
      </c>
      <c r="O3935" s="54" t="str">
        <f t="shared" si="677"/>
        <v/>
      </c>
      <c r="P3935" s="53" t="str">
        <f t="shared" si="678"/>
        <v/>
      </c>
      <c r="Q3935" s="52" t="str">
        <f t="shared" si="679"/>
        <v/>
      </c>
      <c r="R3935" s="55" t="str">
        <f t="shared" si="680"/>
        <v/>
      </c>
      <c r="S3935" s="52" t="str">
        <f t="shared" si="681"/>
        <v/>
      </c>
      <c r="T3935" s="81" t="str">
        <f t="shared" si="682"/>
        <v/>
      </c>
      <c r="U3935" s="53" t="str">
        <f>IF(S3935="","",COUNTIF($S$7:S3935,"該当２"))</f>
        <v/>
      </c>
      <c r="V3935" s="56" t="str">
        <f t="shared" si="683"/>
        <v/>
      </c>
      <c r="W3935" s="81" t="str">
        <f t="shared" si="684"/>
        <v/>
      </c>
      <c r="X3935" s="53" t="str">
        <f>IF(V3935="","",COUNTIF($V$7:V3935,"該当３"))</f>
        <v/>
      </c>
    </row>
    <row r="3936" spans="1:24">
      <c r="A3936" s="4">
        <v>2038402002</v>
      </c>
      <c r="B3936" s="237">
        <v>20</v>
      </c>
      <c r="C3936" s="238">
        <v>384</v>
      </c>
      <c r="D3936" s="239">
        <v>2</v>
      </c>
      <c r="E3936" s="238">
        <v>2</v>
      </c>
      <c r="F3936" s="7" t="s">
        <v>511</v>
      </c>
      <c r="G3936" s="7" t="s">
        <v>3512</v>
      </c>
      <c r="H3936" s="7" t="s">
        <v>3531</v>
      </c>
      <c r="I3936" s="7" t="s">
        <v>441</v>
      </c>
      <c r="K3936" s="52" t="str">
        <f t="shared" si="685"/>
        <v/>
      </c>
      <c r="L3936" s="81" t="str">
        <f t="shared" si="675"/>
        <v/>
      </c>
      <c r="M3936" s="53" t="str">
        <f>IF(K3936="","",COUNTIF($K$7:K3936,"ﾘｽﾄ１"))</f>
        <v/>
      </c>
      <c r="N3936" s="53" t="str">
        <f t="shared" si="676"/>
        <v/>
      </c>
      <c r="O3936" s="54" t="str">
        <f t="shared" si="677"/>
        <v/>
      </c>
      <c r="P3936" s="53" t="str">
        <f t="shared" si="678"/>
        <v/>
      </c>
      <c r="Q3936" s="52" t="str">
        <f t="shared" si="679"/>
        <v/>
      </c>
      <c r="R3936" s="55" t="str">
        <f t="shared" si="680"/>
        <v/>
      </c>
      <c r="S3936" s="52" t="str">
        <f t="shared" si="681"/>
        <v/>
      </c>
      <c r="T3936" s="81" t="str">
        <f t="shared" si="682"/>
        <v/>
      </c>
      <c r="U3936" s="53" t="str">
        <f>IF(S3936="","",COUNTIF($S$7:S3936,"該当２"))</f>
        <v/>
      </c>
      <c r="V3936" s="56" t="str">
        <f t="shared" si="683"/>
        <v/>
      </c>
      <c r="W3936" s="81" t="str">
        <f t="shared" si="684"/>
        <v/>
      </c>
      <c r="X3936" s="53" t="str">
        <f>IF(V3936="","",COUNTIF($V$7:V3936,"該当３"))</f>
        <v/>
      </c>
    </row>
    <row r="3937" spans="1:24">
      <c r="A3937" s="4">
        <v>2038402003</v>
      </c>
      <c r="B3937" s="237">
        <v>20</v>
      </c>
      <c r="C3937" s="238">
        <v>384</v>
      </c>
      <c r="D3937" s="239">
        <v>2</v>
      </c>
      <c r="E3937" s="238">
        <v>3</v>
      </c>
      <c r="F3937" s="7" t="s">
        <v>511</v>
      </c>
      <c r="G3937" s="7" t="s">
        <v>3512</v>
      </c>
      <c r="H3937" s="7" t="s">
        <v>3531</v>
      </c>
      <c r="I3937" s="7" t="s">
        <v>3533</v>
      </c>
      <c r="K3937" s="52" t="str">
        <f t="shared" si="685"/>
        <v/>
      </c>
      <c r="L3937" s="81" t="str">
        <f t="shared" si="675"/>
        <v/>
      </c>
      <c r="M3937" s="53" t="str">
        <f>IF(K3937="","",COUNTIF($K$7:K3937,"ﾘｽﾄ１"))</f>
        <v/>
      </c>
      <c r="N3937" s="53" t="str">
        <f t="shared" si="676"/>
        <v/>
      </c>
      <c r="O3937" s="54" t="str">
        <f t="shared" si="677"/>
        <v/>
      </c>
      <c r="P3937" s="53" t="str">
        <f t="shared" si="678"/>
        <v/>
      </c>
      <c r="Q3937" s="52" t="str">
        <f t="shared" si="679"/>
        <v/>
      </c>
      <c r="R3937" s="55" t="str">
        <f t="shared" si="680"/>
        <v/>
      </c>
      <c r="S3937" s="52" t="str">
        <f t="shared" si="681"/>
        <v/>
      </c>
      <c r="T3937" s="81" t="str">
        <f t="shared" si="682"/>
        <v/>
      </c>
      <c r="U3937" s="53" t="str">
        <f>IF(S3937="","",COUNTIF($S$7:S3937,"該当２"))</f>
        <v/>
      </c>
      <c r="V3937" s="56" t="str">
        <f t="shared" si="683"/>
        <v/>
      </c>
      <c r="W3937" s="81" t="str">
        <f t="shared" si="684"/>
        <v/>
      </c>
      <c r="X3937" s="53" t="str">
        <f>IF(V3937="","",COUNTIF($V$7:V3937,"該当３"))</f>
        <v/>
      </c>
    </row>
    <row r="3938" spans="1:24">
      <c r="A3938" s="4">
        <v>2038402004</v>
      </c>
      <c r="B3938" s="237">
        <v>20</v>
      </c>
      <c r="C3938" s="238">
        <v>384</v>
      </c>
      <c r="D3938" s="239">
        <v>2</v>
      </c>
      <c r="E3938" s="238">
        <v>4</v>
      </c>
      <c r="F3938" s="7" t="s">
        <v>511</v>
      </c>
      <c r="G3938" s="7" t="s">
        <v>3512</v>
      </c>
      <c r="H3938" s="7" t="s">
        <v>3531</v>
      </c>
      <c r="I3938" s="7" t="s">
        <v>3534</v>
      </c>
      <c r="K3938" s="52" t="str">
        <f t="shared" si="685"/>
        <v/>
      </c>
      <c r="L3938" s="81" t="str">
        <f t="shared" si="675"/>
        <v/>
      </c>
      <c r="M3938" s="53" t="str">
        <f>IF(K3938="","",COUNTIF($K$7:K3938,"ﾘｽﾄ１"))</f>
        <v/>
      </c>
      <c r="N3938" s="53" t="str">
        <f t="shared" si="676"/>
        <v/>
      </c>
      <c r="O3938" s="54" t="str">
        <f t="shared" si="677"/>
        <v/>
      </c>
      <c r="P3938" s="53" t="str">
        <f t="shared" si="678"/>
        <v/>
      </c>
      <c r="Q3938" s="52" t="str">
        <f t="shared" si="679"/>
        <v/>
      </c>
      <c r="R3938" s="55" t="str">
        <f t="shared" si="680"/>
        <v/>
      </c>
      <c r="S3938" s="52" t="str">
        <f t="shared" si="681"/>
        <v/>
      </c>
      <c r="T3938" s="81" t="str">
        <f t="shared" si="682"/>
        <v/>
      </c>
      <c r="U3938" s="53" t="str">
        <f>IF(S3938="","",COUNTIF($S$7:S3938,"該当２"))</f>
        <v/>
      </c>
      <c r="V3938" s="56" t="str">
        <f t="shared" si="683"/>
        <v/>
      </c>
      <c r="W3938" s="81" t="str">
        <f t="shared" si="684"/>
        <v/>
      </c>
      <c r="X3938" s="53" t="str">
        <f>IF(V3938="","",COUNTIF($V$7:V3938,"該当３"))</f>
        <v/>
      </c>
    </row>
    <row r="3939" spans="1:24">
      <c r="A3939" s="4">
        <v>2038402005</v>
      </c>
      <c r="B3939" s="237">
        <v>20</v>
      </c>
      <c r="C3939" s="238">
        <v>384</v>
      </c>
      <c r="D3939" s="239">
        <v>2</v>
      </c>
      <c r="E3939" s="238">
        <v>5</v>
      </c>
      <c r="F3939" s="7" t="s">
        <v>511</v>
      </c>
      <c r="G3939" s="7" t="s">
        <v>3512</v>
      </c>
      <c r="H3939" s="7" t="s">
        <v>3531</v>
      </c>
      <c r="I3939" s="7" t="s">
        <v>1559</v>
      </c>
      <c r="K3939" s="52" t="str">
        <f t="shared" si="685"/>
        <v/>
      </c>
      <c r="L3939" s="81" t="str">
        <f t="shared" si="675"/>
        <v/>
      </c>
      <c r="M3939" s="53" t="str">
        <f>IF(K3939="","",COUNTIF($K$7:K3939,"ﾘｽﾄ１"))</f>
        <v/>
      </c>
      <c r="N3939" s="53" t="str">
        <f t="shared" si="676"/>
        <v/>
      </c>
      <c r="O3939" s="54" t="str">
        <f t="shared" si="677"/>
        <v/>
      </c>
      <c r="P3939" s="53" t="str">
        <f t="shared" si="678"/>
        <v/>
      </c>
      <c r="Q3939" s="52" t="str">
        <f t="shared" si="679"/>
        <v/>
      </c>
      <c r="R3939" s="55" t="str">
        <f t="shared" si="680"/>
        <v/>
      </c>
      <c r="S3939" s="52" t="str">
        <f t="shared" si="681"/>
        <v/>
      </c>
      <c r="T3939" s="81" t="str">
        <f t="shared" si="682"/>
        <v/>
      </c>
      <c r="U3939" s="53" t="str">
        <f>IF(S3939="","",COUNTIF($S$7:S3939,"該当２"))</f>
        <v/>
      </c>
      <c r="V3939" s="56" t="str">
        <f t="shared" si="683"/>
        <v/>
      </c>
      <c r="W3939" s="81" t="str">
        <f t="shared" si="684"/>
        <v/>
      </c>
      <c r="X3939" s="53" t="str">
        <f>IF(V3939="","",COUNTIF($V$7:V3939,"該当３"))</f>
        <v/>
      </c>
    </row>
    <row r="3940" spans="1:24">
      <c r="A3940" s="4">
        <v>2038402006</v>
      </c>
      <c r="B3940" s="237">
        <v>20</v>
      </c>
      <c r="C3940" s="238">
        <v>384</v>
      </c>
      <c r="D3940" s="239">
        <v>2</v>
      </c>
      <c r="E3940" s="238">
        <v>6</v>
      </c>
      <c r="F3940" s="7" t="s">
        <v>511</v>
      </c>
      <c r="G3940" s="7" t="s">
        <v>3512</v>
      </c>
      <c r="H3940" s="7" t="s">
        <v>3531</v>
      </c>
      <c r="I3940" s="7" t="s">
        <v>740</v>
      </c>
      <c r="K3940" s="52" t="str">
        <f t="shared" si="685"/>
        <v/>
      </c>
      <c r="L3940" s="81" t="str">
        <f t="shared" si="675"/>
        <v/>
      </c>
      <c r="M3940" s="53" t="str">
        <f>IF(K3940="","",COUNTIF($K$7:K3940,"ﾘｽﾄ１"))</f>
        <v/>
      </c>
      <c r="N3940" s="53" t="str">
        <f t="shared" si="676"/>
        <v/>
      </c>
      <c r="O3940" s="54" t="str">
        <f t="shared" si="677"/>
        <v/>
      </c>
      <c r="P3940" s="53" t="str">
        <f t="shared" si="678"/>
        <v/>
      </c>
      <c r="Q3940" s="52" t="str">
        <f t="shared" si="679"/>
        <v/>
      </c>
      <c r="R3940" s="55" t="str">
        <f t="shared" si="680"/>
        <v/>
      </c>
      <c r="S3940" s="52" t="str">
        <f t="shared" si="681"/>
        <v/>
      </c>
      <c r="T3940" s="81" t="str">
        <f t="shared" si="682"/>
        <v/>
      </c>
      <c r="U3940" s="53" t="str">
        <f>IF(S3940="","",COUNTIF($S$7:S3940,"該当２"))</f>
        <v/>
      </c>
      <c r="V3940" s="56" t="str">
        <f t="shared" si="683"/>
        <v/>
      </c>
      <c r="W3940" s="81" t="str">
        <f t="shared" si="684"/>
        <v/>
      </c>
      <c r="X3940" s="53" t="str">
        <f>IF(V3940="","",COUNTIF($V$7:V3940,"該当３"))</f>
        <v/>
      </c>
    </row>
    <row r="3941" spans="1:24">
      <c r="A3941" s="4">
        <v>2038402007</v>
      </c>
      <c r="B3941" s="237">
        <v>20</v>
      </c>
      <c r="C3941" s="238">
        <v>384</v>
      </c>
      <c r="D3941" s="239">
        <v>2</v>
      </c>
      <c r="E3941" s="238">
        <v>7</v>
      </c>
      <c r="F3941" s="7" t="s">
        <v>511</v>
      </c>
      <c r="G3941" s="7" t="s">
        <v>3512</v>
      </c>
      <c r="H3941" s="7" t="s">
        <v>3531</v>
      </c>
      <c r="I3941" s="7" t="s">
        <v>3425</v>
      </c>
      <c r="K3941" s="52" t="str">
        <f t="shared" si="685"/>
        <v/>
      </c>
      <c r="L3941" s="81" t="str">
        <f t="shared" si="675"/>
        <v/>
      </c>
      <c r="M3941" s="53" t="str">
        <f>IF(K3941="","",COUNTIF($K$7:K3941,"ﾘｽﾄ１"))</f>
        <v/>
      </c>
      <c r="N3941" s="53" t="str">
        <f t="shared" si="676"/>
        <v/>
      </c>
      <c r="O3941" s="54" t="str">
        <f t="shared" si="677"/>
        <v/>
      </c>
      <c r="P3941" s="53" t="str">
        <f t="shared" si="678"/>
        <v/>
      </c>
      <c r="Q3941" s="52" t="str">
        <f t="shared" si="679"/>
        <v/>
      </c>
      <c r="R3941" s="55" t="str">
        <f t="shared" si="680"/>
        <v/>
      </c>
      <c r="S3941" s="52" t="str">
        <f t="shared" si="681"/>
        <v/>
      </c>
      <c r="T3941" s="81" t="str">
        <f t="shared" si="682"/>
        <v/>
      </c>
      <c r="U3941" s="53" t="str">
        <f>IF(S3941="","",COUNTIF($S$7:S3941,"該当２"))</f>
        <v/>
      </c>
      <c r="V3941" s="56" t="str">
        <f t="shared" si="683"/>
        <v/>
      </c>
      <c r="W3941" s="81" t="str">
        <f t="shared" si="684"/>
        <v/>
      </c>
      <c r="X3941" s="53" t="str">
        <f>IF(V3941="","",COUNTIF($V$7:V3941,"該当３"))</f>
        <v/>
      </c>
    </row>
    <row r="3942" spans="1:24">
      <c r="A3942" s="4">
        <v>2038402008</v>
      </c>
      <c r="B3942" s="237">
        <v>20</v>
      </c>
      <c r="C3942" s="238">
        <v>384</v>
      </c>
      <c r="D3942" s="239">
        <v>2</v>
      </c>
      <c r="E3942" s="238">
        <v>8</v>
      </c>
      <c r="F3942" s="7" t="s">
        <v>511</v>
      </c>
      <c r="G3942" s="7" t="s">
        <v>3512</v>
      </c>
      <c r="H3942" s="7" t="s">
        <v>3531</v>
      </c>
      <c r="I3942" s="7" t="s">
        <v>2781</v>
      </c>
      <c r="K3942" s="52" t="str">
        <f t="shared" si="685"/>
        <v/>
      </c>
      <c r="L3942" s="81" t="str">
        <f t="shared" si="675"/>
        <v/>
      </c>
      <c r="M3942" s="53" t="str">
        <f>IF(K3942="","",COUNTIF($K$7:K3942,"ﾘｽﾄ１"))</f>
        <v/>
      </c>
      <c r="N3942" s="53" t="str">
        <f t="shared" si="676"/>
        <v/>
      </c>
      <c r="O3942" s="54" t="str">
        <f t="shared" si="677"/>
        <v/>
      </c>
      <c r="P3942" s="53" t="str">
        <f t="shared" si="678"/>
        <v/>
      </c>
      <c r="Q3942" s="52" t="str">
        <f t="shared" si="679"/>
        <v/>
      </c>
      <c r="R3942" s="55" t="str">
        <f t="shared" si="680"/>
        <v/>
      </c>
      <c r="S3942" s="52" t="str">
        <f t="shared" si="681"/>
        <v/>
      </c>
      <c r="T3942" s="81" t="str">
        <f t="shared" si="682"/>
        <v/>
      </c>
      <c r="U3942" s="53" t="str">
        <f>IF(S3942="","",COUNTIF($S$7:S3942,"該当２"))</f>
        <v/>
      </c>
      <c r="V3942" s="56" t="str">
        <f t="shared" si="683"/>
        <v/>
      </c>
      <c r="W3942" s="81" t="str">
        <f t="shared" si="684"/>
        <v/>
      </c>
      <c r="X3942" s="53" t="str">
        <f>IF(V3942="","",COUNTIF($V$7:V3942,"該当３"))</f>
        <v/>
      </c>
    </row>
    <row r="3943" spans="1:24">
      <c r="A3943" s="4">
        <v>2038402009</v>
      </c>
      <c r="B3943" s="237">
        <v>20</v>
      </c>
      <c r="C3943" s="238">
        <v>384</v>
      </c>
      <c r="D3943" s="239">
        <v>2</v>
      </c>
      <c r="E3943" s="238">
        <v>9</v>
      </c>
      <c r="F3943" s="7" t="s">
        <v>511</v>
      </c>
      <c r="G3943" s="7" t="s">
        <v>3512</v>
      </c>
      <c r="H3943" s="7" t="s">
        <v>3531</v>
      </c>
      <c r="I3943" s="7" t="s">
        <v>459</v>
      </c>
      <c r="K3943" s="52" t="str">
        <f t="shared" si="685"/>
        <v/>
      </c>
      <c r="L3943" s="81" t="str">
        <f t="shared" si="675"/>
        <v/>
      </c>
      <c r="M3943" s="53" t="str">
        <f>IF(K3943="","",COUNTIF($K$7:K3943,"ﾘｽﾄ１"))</f>
        <v/>
      </c>
      <c r="N3943" s="53" t="str">
        <f t="shared" si="676"/>
        <v/>
      </c>
      <c r="O3943" s="54" t="str">
        <f t="shared" si="677"/>
        <v/>
      </c>
      <c r="P3943" s="53" t="str">
        <f t="shared" si="678"/>
        <v/>
      </c>
      <c r="Q3943" s="52" t="str">
        <f t="shared" si="679"/>
        <v/>
      </c>
      <c r="R3943" s="55" t="str">
        <f t="shared" si="680"/>
        <v/>
      </c>
      <c r="S3943" s="52" t="str">
        <f t="shared" si="681"/>
        <v/>
      </c>
      <c r="T3943" s="81" t="str">
        <f t="shared" si="682"/>
        <v/>
      </c>
      <c r="U3943" s="53" t="str">
        <f>IF(S3943="","",COUNTIF($S$7:S3943,"該当２"))</f>
        <v/>
      </c>
      <c r="V3943" s="56" t="str">
        <f t="shared" si="683"/>
        <v/>
      </c>
      <c r="W3943" s="81" t="str">
        <f t="shared" si="684"/>
        <v/>
      </c>
      <c r="X3943" s="53" t="str">
        <f>IF(V3943="","",COUNTIF($V$7:V3943,"該当３"))</f>
        <v/>
      </c>
    </row>
    <row r="3944" spans="1:24">
      <c r="A3944" s="4">
        <v>2038500000</v>
      </c>
      <c r="B3944" s="237">
        <v>20</v>
      </c>
      <c r="C3944" s="238">
        <v>385</v>
      </c>
      <c r="D3944" s="239">
        <v>0</v>
      </c>
      <c r="E3944" s="238">
        <v>0</v>
      </c>
      <c r="F3944" s="7" t="s">
        <v>511</v>
      </c>
      <c r="G3944" s="7" t="s">
        <v>3535</v>
      </c>
      <c r="K3944" s="52" t="str">
        <f t="shared" si="685"/>
        <v>ﾘｽﾄ１</v>
      </c>
      <c r="L3944" s="81" t="str">
        <f t="shared" si="675"/>
        <v>南箕輪村</v>
      </c>
      <c r="M3944" s="53">
        <f>IF(K3944="","",COUNTIF($K$7:K3944,"ﾘｽﾄ１"))</f>
        <v>37</v>
      </c>
      <c r="N3944" s="53" t="str">
        <f t="shared" si="676"/>
        <v/>
      </c>
      <c r="O3944" s="54" t="str">
        <f t="shared" si="677"/>
        <v/>
      </c>
      <c r="P3944" s="53" t="str">
        <f t="shared" si="678"/>
        <v/>
      </c>
      <c r="Q3944" s="52" t="str">
        <f t="shared" si="679"/>
        <v/>
      </c>
      <c r="R3944" s="55" t="str">
        <f t="shared" si="680"/>
        <v/>
      </c>
      <c r="S3944" s="52" t="str">
        <f t="shared" si="681"/>
        <v/>
      </c>
      <c r="T3944" s="81" t="str">
        <f t="shared" si="682"/>
        <v/>
      </c>
      <c r="U3944" s="53" t="str">
        <f>IF(S3944="","",COUNTIF($S$7:S3944,"該当２"))</f>
        <v/>
      </c>
      <c r="V3944" s="56" t="str">
        <f t="shared" si="683"/>
        <v/>
      </c>
      <c r="W3944" s="81" t="str">
        <f t="shared" si="684"/>
        <v/>
      </c>
      <c r="X3944" s="53" t="str">
        <f>IF(V3944="","",COUNTIF($V$7:V3944,"該当３"))</f>
        <v/>
      </c>
    </row>
    <row r="3945" spans="1:24">
      <c r="A3945" s="4">
        <v>2038500001</v>
      </c>
      <c r="B3945" s="237">
        <v>20</v>
      </c>
      <c r="C3945" s="238">
        <v>385</v>
      </c>
      <c r="D3945" s="239">
        <v>0</v>
      </c>
      <c r="E3945" s="238">
        <v>1</v>
      </c>
      <c r="F3945" s="7" t="s">
        <v>511</v>
      </c>
      <c r="G3945" s="7" t="s">
        <v>3535</v>
      </c>
      <c r="H3945" s="282" t="s">
        <v>4506</v>
      </c>
      <c r="I3945" s="7" t="s">
        <v>760</v>
      </c>
      <c r="K3945" s="52" t="str">
        <f t="shared" si="685"/>
        <v/>
      </c>
      <c r="L3945" s="81" t="str">
        <f t="shared" si="675"/>
        <v/>
      </c>
      <c r="M3945" s="53" t="str">
        <f>IF(K3945="","",COUNTIF($K$7:K3945,"ﾘｽﾄ１"))</f>
        <v/>
      </c>
      <c r="N3945" s="53" t="str">
        <f t="shared" si="676"/>
        <v>同一区</v>
      </c>
      <c r="O3945" s="54" t="str">
        <f t="shared" si="677"/>
        <v/>
      </c>
      <c r="P3945" s="53" t="str">
        <f t="shared" si="678"/>
        <v/>
      </c>
      <c r="Q3945" s="52" t="str">
        <f t="shared" si="679"/>
        <v/>
      </c>
      <c r="R3945" s="55" t="str">
        <f t="shared" si="680"/>
        <v/>
      </c>
      <c r="S3945" s="52" t="str">
        <f t="shared" si="681"/>
        <v/>
      </c>
      <c r="T3945" s="81" t="str">
        <f t="shared" si="682"/>
        <v/>
      </c>
      <c r="U3945" s="53" t="str">
        <f>IF(S3945="","",COUNTIF($S$7:S3945,"該当２"))</f>
        <v/>
      </c>
      <c r="V3945" s="56" t="str">
        <f t="shared" si="683"/>
        <v/>
      </c>
      <c r="W3945" s="81" t="str">
        <f t="shared" si="684"/>
        <v/>
      </c>
      <c r="X3945" s="53" t="str">
        <f>IF(V3945="","",COUNTIF($V$7:V3945,"該当３"))</f>
        <v/>
      </c>
    </row>
    <row r="3946" spans="1:24">
      <c r="A3946" s="4">
        <v>2038500002</v>
      </c>
      <c r="B3946" s="237">
        <v>20</v>
      </c>
      <c r="C3946" s="238">
        <v>385</v>
      </c>
      <c r="D3946" s="239">
        <v>0</v>
      </c>
      <c r="E3946" s="238">
        <v>2</v>
      </c>
      <c r="F3946" s="7" t="s">
        <v>511</v>
      </c>
      <c r="G3946" s="7" t="s">
        <v>3535</v>
      </c>
      <c r="H3946" s="282" t="s">
        <v>4506</v>
      </c>
      <c r="I3946" s="7" t="s">
        <v>2069</v>
      </c>
      <c r="K3946" s="52" t="str">
        <f t="shared" si="685"/>
        <v/>
      </c>
      <c r="L3946" s="81" t="str">
        <f t="shared" si="675"/>
        <v/>
      </c>
      <c r="M3946" s="53" t="str">
        <f>IF(K3946="","",COUNTIF($K$7:K3946,"ﾘｽﾄ１"))</f>
        <v/>
      </c>
      <c r="N3946" s="53" t="str">
        <f t="shared" si="676"/>
        <v>同一区</v>
      </c>
      <c r="O3946" s="54" t="str">
        <f t="shared" si="677"/>
        <v/>
      </c>
      <c r="P3946" s="53" t="str">
        <f t="shared" si="678"/>
        <v/>
      </c>
      <c r="Q3946" s="52" t="str">
        <f t="shared" si="679"/>
        <v/>
      </c>
      <c r="R3946" s="55" t="str">
        <f t="shared" si="680"/>
        <v/>
      </c>
      <c r="S3946" s="52" t="str">
        <f t="shared" si="681"/>
        <v/>
      </c>
      <c r="T3946" s="81" t="str">
        <f t="shared" si="682"/>
        <v/>
      </c>
      <c r="U3946" s="53" t="str">
        <f>IF(S3946="","",COUNTIF($S$7:S3946,"該当２"))</f>
        <v/>
      </c>
      <c r="V3946" s="56" t="str">
        <f t="shared" si="683"/>
        <v/>
      </c>
      <c r="W3946" s="81" t="str">
        <f t="shared" si="684"/>
        <v/>
      </c>
      <c r="X3946" s="53" t="str">
        <f>IF(V3946="","",COUNTIF($V$7:V3946,"該当３"))</f>
        <v/>
      </c>
    </row>
    <row r="3947" spans="1:24">
      <c r="A3947" s="4">
        <v>2038500003</v>
      </c>
      <c r="B3947" s="237">
        <v>20</v>
      </c>
      <c r="C3947" s="238">
        <v>385</v>
      </c>
      <c r="D3947" s="239">
        <v>0</v>
      </c>
      <c r="E3947" s="238">
        <v>3</v>
      </c>
      <c r="F3947" s="7" t="s">
        <v>511</v>
      </c>
      <c r="G3947" s="7" t="s">
        <v>3535</v>
      </c>
      <c r="H3947" s="282" t="s">
        <v>4506</v>
      </c>
      <c r="I3947" s="7" t="s">
        <v>3536</v>
      </c>
      <c r="K3947" s="52" t="str">
        <f t="shared" si="685"/>
        <v/>
      </c>
      <c r="L3947" s="81" t="str">
        <f t="shared" si="675"/>
        <v/>
      </c>
      <c r="M3947" s="53" t="str">
        <f>IF(K3947="","",COUNTIF($K$7:K3947,"ﾘｽﾄ１"))</f>
        <v/>
      </c>
      <c r="N3947" s="53" t="str">
        <f t="shared" si="676"/>
        <v>同一区</v>
      </c>
      <c r="O3947" s="54" t="str">
        <f t="shared" si="677"/>
        <v/>
      </c>
      <c r="P3947" s="53" t="str">
        <f t="shared" si="678"/>
        <v/>
      </c>
      <c r="Q3947" s="52" t="str">
        <f t="shared" si="679"/>
        <v/>
      </c>
      <c r="R3947" s="55" t="str">
        <f t="shared" si="680"/>
        <v/>
      </c>
      <c r="S3947" s="52" t="str">
        <f t="shared" si="681"/>
        <v/>
      </c>
      <c r="T3947" s="81" t="str">
        <f t="shared" si="682"/>
        <v/>
      </c>
      <c r="U3947" s="53" t="str">
        <f>IF(S3947="","",COUNTIF($S$7:S3947,"該当２"))</f>
        <v/>
      </c>
      <c r="V3947" s="56" t="str">
        <f t="shared" si="683"/>
        <v/>
      </c>
      <c r="W3947" s="81" t="str">
        <f t="shared" si="684"/>
        <v/>
      </c>
      <c r="X3947" s="53" t="str">
        <f>IF(V3947="","",COUNTIF($V$7:V3947,"該当３"))</f>
        <v/>
      </c>
    </row>
    <row r="3948" spans="1:24">
      <c r="A3948" s="4">
        <v>2038500004</v>
      </c>
      <c r="B3948" s="237">
        <v>20</v>
      </c>
      <c r="C3948" s="238">
        <v>385</v>
      </c>
      <c r="D3948" s="239">
        <v>0</v>
      </c>
      <c r="E3948" s="238">
        <v>4</v>
      </c>
      <c r="F3948" s="7" t="s">
        <v>511</v>
      </c>
      <c r="G3948" s="7" t="s">
        <v>3535</v>
      </c>
      <c r="H3948" s="282" t="s">
        <v>4506</v>
      </c>
      <c r="I3948" s="7" t="s">
        <v>3537</v>
      </c>
      <c r="K3948" s="52" t="str">
        <f t="shared" si="685"/>
        <v/>
      </c>
      <c r="L3948" s="81" t="str">
        <f t="shared" si="675"/>
        <v/>
      </c>
      <c r="M3948" s="53" t="str">
        <f>IF(K3948="","",COUNTIF($K$7:K3948,"ﾘｽﾄ１"))</f>
        <v/>
      </c>
      <c r="N3948" s="53" t="str">
        <f t="shared" si="676"/>
        <v>同一区</v>
      </c>
      <c r="O3948" s="54" t="str">
        <f t="shared" si="677"/>
        <v/>
      </c>
      <c r="P3948" s="53" t="str">
        <f t="shared" si="678"/>
        <v/>
      </c>
      <c r="Q3948" s="52" t="str">
        <f t="shared" si="679"/>
        <v/>
      </c>
      <c r="R3948" s="55" t="str">
        <f t="shared" si="680"/>
        <v/>
      </c>
      <c r="S3948" s="52" t="str">
        <f t="shared" si="681"/>
        <v/>
      </c>
      <c r="T3948" s="81" t="str">
        <f t="shared" si="682"/>
        <v/>
      </c>
      <c r="U3948" s="53" t="str">
        <f>IF(S3948="","",COUNTIF($S$7:S3948,"該当２"))</f>
        <v/>
      </c>
      <c r="V3948" s="56" t="str">
        <f t="shared" si="683"/>
        <v/>
      </c>
      <c r="W3948" s="81" t="str">
        <f t="shared" si="684"/>
        <v/>
      </c>
      <c r="X3948" s="53" t="str">
        <f>IF(V3948="","",COUNTIF($V$7:V3948,"該当３"))</f>
        <v/>
      </c>
    </row>
    <row r="3949" spans="1:24">
      <c r="A3949" s="4">
        <v>2038500005</v>
      </c>
      <c r="B3949" s="237">
        <v>20</v>
      </c>
      <c r="C3949" s="238">
        <v>385</v>
      </c>
      <c r="D3949" s="239">
        <v>0</v>
      </c>
      <c r="E3949" s="238">
        <v>5</v>
      </c>
      <c r="F3949" s="7" t="s">
        <v>511</v>
      </c>
      <c r="G3949" s="7" t="s">
        <v>3535</v>
      </c>
      <c r="H3949" s="282" t="s">
        <v>4506</v>
      </c>
      <c r="I3949" s="7" t="s">
        <v>3538</v>
      </c>
      <c r="K3949" s="52" t="str">
        <f t="shared" si="685"/>
        <v/>
      </c>
      <c r="L3949" s="81" t="str">
        <f t="shared" si="675"/>
        <v/>
      </c>
      <c r="M3949" s="53" t="str">
        <f>IF(K3949="","",COUNTIF($K$7:K3949,"ﾘｽﾄ１"))</f>
        <v/>
      </c>
      <c r="N3949" s="53" t="str">
        <f t="shared" si="676"/>
        <v>同一区</v>
      </c>
      <c r="O3949" s="54" t="str">
        <f t="shared" si="677"/>
        <v/>
      </c>
      <c r="P3949" s="53" t="str">
        <f t="shared" si="678"/>
        <v/>
      </c>
      <c r="Q3949" s="52" t="str">
        <f t="shared" si="679"/>
        <v/>
      </c>
      <c r="R3949" s="55" t="str">
        <f t="shared" si="680"/>
        <v/>
      </c>
      <c r="S3949" s="52" t="str">
        <f t="shared" si="681"/>
        <v/>
      </c>
      <c r="T3949" s="81" t="str">
        <f t="shared" si="682"/>
        <v/>
      </c>
      <c r="U3949" s="53" t="str">
        <f>IF(S3949="","",COUNTIF($S$7:S3949,"該当２"))</f>
        <v/>
      </c>
      <c r="V3949" s="56" t="str">
        <f t="shared" si="683"/>
        <v/>
      </c>
      <c r="W3949" s="81" t="str">
        <f t="shared" si="684"/>
        <v/>
      </c>
      <c r="X3949" s="53" t="str">
        <f>IF(V3949="","",COUNTIF($V$7:V3949,"該当３"))</f>
        <v/>
      </c>
    </row>
    <row r="3950" spans="1:24">
      <c r="A3950" s="4">
        <v>2038500006</v>
      </c>
      <c r="B3950" s="237">
        <v>20</v>
      </c>
      <c r="C3950" s="238">
        <v>385</v>
      </c>
      <c r="D3950" s="239">
        <v>0</v>
      </c>
      <c r="E3950" s="238">
        <v>6</v>
      </c>
      <c r="F3950" s="7" t="s">
        <v>511</v>
      </c>
      <c r="G3950" s="7" t="s">
        <v>3535</v>
      </c>
      <c r="H3950" s="282" t="s">
        <v>4506</v>
      </c>
      <c r="I3950" s="7" t="s">
        <v>3539</v>
      </c>
      <c r="K3950" s="52" t="str">
        <f t="shared" si="685"/>
        <v/>
      </c>
      <c r="L3950" s="81" t="str">
        <f t="shared" si="675"/>
        <v/>
      </c>
      <c r="M3950" s="53" t="str">
        <f>IF(K3950="","",COUNTIF($K$7:K3950,"ﾘｽﾄ１"))</f>
        <v/>
      </c>
      <c r="N3950" s="53" t="str">
        <f t="shared" si="676"/>
        <v>同一区</v>
      </c>
      <c r="O3950" s="54" t="str">
        <f t="shared" si="677"/>
        <v/>
      </c>
      <c r="P3950" s="53" t="str">
        <f t="shared" si="678"/>
        <v/>
      </c>
      <c r="Q3950" s="52" t="str">
        <f t="shared" si="679"/>
        <v/>
      </c>
      <c r="R3950" s="55" t="str">
        <f t="shared" si="680"/>
        <v/>
      </c>
      <c r="S3950" s="52" t="str">
        <f t="shared" si="681"/>
        <v/>
      </c>
      <c r="T3950" s="81" t="str">
        <f t="shared" si="682"/>
        <v/>
      </c>
      <c r="U3950" s="53" t="str">
        <f>IF(S3950="","",COUNTIF($S$7:S3950,"該当２"))</f>
        <v/>
      </c>
      <c r="V3950" s="56" t="str">
        <f t="shared" si="683"/>
        <v/>
      </c>
      <c r="W3950" s="81" t="str">
        <f t="shared" si="684"/>
        <v/>
      </c>
      <c r="X3950" s="53" t="str">
        <f>IF(V3950="","",COUNTIF($V$7:V3950,"該当３"))</f>
        <v/>
      </c>
    </row>
    <row r="3951" spans="1:24">
      <c r="A3951" s="4">
        <v>2038500007</v>
      </c>
      <c r="B3951" s="237">
        <v>20</v>
      </c>
      <c r="C3951" s="238">
        <v>385</v>
      </c>
      <c r="D3951" s="239">
        <v>0</v>
      </c>
      <c r="E3951" s="238">
        <v>7</v>
      </c>
      <c r="F3951" s="7" t="s">
        <v>511</v>
      </c>
      <c r="G3951" s="7" t="s">
        <v>3535</v>
      </c>
      <c r="H3951" s="282" t="s">
        <v>4506</v>
      </c>
      <c r="I3951" s="7" t="s">
        <v>3540</v>
      </c>
      <c r="K3951" s="52" t="str">
        <f t="shared" si="685"/>
        <v/>
      </c>
      <c r="L3951" s="81" t="str">
        <f t="shared" si="675"/>
        <v/>
      </c>
      <c r="M3951" s="53" t="str">
        <f>IF(K3951="","",COUNTIF($K$7:K3951,"ﾘｽﾄ１"))</f>
        <v/>
      </c>
      <c r="N3951" s="53" t="str">
        <f t="shared" si="676"/>
        <v>同一区</v>
      </c>
      <c r="O3951" s="54" t="str">
        <f t="shared" si="677"/>
        <v/>
      </c>
      <c r="P3951" s="53" t="str">
        <f t="shared" si="678"/>
        <v/>
      </c>
      <c r="Q3951" s="52" t="str">
        <f t="shared" si="679"/>
        <v/>
      </c>
      <c r="R3951" s="55" t="str">
        <f t="shared" si="680"/>
        <v/>
      </c>
      <c r="S3951" s="52" t="str">
        <f t="shared" si="681"/>
        <v/>
      </c>
      <c r="T3951" s="81" t="str">
        <f t="shared" si="682"/>
        <v/>
      </c>
      <c r="U3951" s="53" t="str">
        <f>IF(S3951="","",COUNTIF($S$7:S3951,"該当２"))</f>
        <v/>
      </c>
      <c r="V3951" s="56" t="str">
        <f t="shared" si="683"/>
        <v/>
      </c>
      <c r="W3951" s="81" t="str">
        <f t="shared" si="684"/>
        <v/>
      </c>
      <c r="X3951" s="53" t="str">
        <f>IF(V3951="","",COUNTIF($V$7:V3951,"該当３"))</f>
        <v/>
      </c>
    </row>
    <row r="3952" spans="1:24">
      <c r="A3952" s="4">
        <v>2038500008</v>
      </c>
      <c r="B3952" s="237">
        <v>20</v>
      </c>
      <c r="C3952" s="238">
        <v>385</v>
      </c>
      <c r="D3952" s="239">
        <v>0</v>
      </c>
      <c r="E3952" s="238">
        <v>8</v>
      </c>
      <c r="F3952" s="7" t="s">
        <v>511</v>
      </c>
      <c r="G3952" s="7" t="s">
        <v>3535</v>
      </c>
      <c r="H3952" s="282" t="s">
        <v>4506</v>
      </c>
      <c r="I3952" s="7" t="s">
        <v>3541</v>
      </c>
      <c r="K3952" s="52" t="str">
        <f t="shared" si="685"/>
        <v/>
      </c>
      <c r="L3952" s="81" t="str">
        <f t="shared" si="675"/>
        <v/>
      </c>
      <c r="M3952" s="53" t="str">
        <f>IF(K3952="","",COUNTIF($K$7:K3952,"ﾘｽﾄ１"))</f>
        <v/>
      </c>
      <c r="N3952" s="53" t="str">
        <f t="shared" si="676"/>
        <v>同一区</v>
      </c>
      <c r="O3952" s="54" t="str">
        <f t="shared" si="677"/>
        <v/>
      </c>
      <c r="P3952" s="53" t="str">
        <f t="shared" si="678"/>
        <v/>
      </c>
      <c r="Q3952" s="52" t="str">
        <f t="shared" si="679"/>
        <v/>
      </c>
      <c r="R3952" s="55" t="str">
        <f t="shared" si="680"/>
        <v/>
      </c>
      <c r="S3952" s="52" t="str">
        <f t="shared" si="681"/>
        <v/>
      </c>
      <c r="T3952" s="81" t="str">
        <f t="shared" si="682"/>
        <v/>
      </c>
      <c r="U3952" s="53" t="str">
        <f>IF(S3952="","",COUNTIF($S$7:S3952,"該当２"))</f>
        <v/>
      </c>
      <c r="V3952" s="56" t="str">
        <f t="shared" si="683"/>
        <v/>
      </c>
      <c r="W3952" s="81" t="str">
        <f t="shared" si="684"/>
        <v/>
      </c>
      <c r="X3952" s="53" t="str">
        <f>IF(V3952="","",COUNTIF($V$7:V3952,"該当３"))</f>
        <v/>
      </c>
    </row>
    <row r="3953" spans="1:24">
      <c r="A3953" s="4">
        <v>2038500009</v>
      </c>
      <c r="B3953" s="237">
        <v>20</v>
      </c>
      <c r="C3953" s="238">
        <v>385</v>
      </c>
      <c r="D3953" s="239">
        <v>0</v>
      </c>
      <c r="E3953" s="238">
        <v>9</v>
      </c>
      <c r="F3953" s="7" t="s">
        <v>511</v>
      </c>
      <c r="G3953" s="7" t="s">
        <v>3535</v>
      </c>
      <c r="H3953" s="282" t="s">
        <v>4506</v>
      </c>
      <c r="I3953" s="7" t="s">
        <v>3542</v>
      </c>
      <c r="K3953" s="52" t="str">
        <f t="shared" si="685"/>
        <v/>
      </c>
      <c r="L3953" s="81" t="str">
        <f t="shared" si="675"/>
        <v/>
      </c>
      <c r="M3953" s="53" t="str">
        <f>IF(K3953="","",COUNTIF($K$7:K3953,"ﾘｽﾄ１"))</f>
        <v/>
      </c>
      <c r="N3953" s="53" t="str">
        <f t="shared" si="676"/>
        <v>同一区</v>
      </c>
      <c r="O3953" s="54" t="str">
        <f t="shared" si="677"/>
        <v/>
      </c>
      <c r="P3953" s="53" t="str">
        <f t="shared" si="678"/>
        <v/>
      </c>
      <c r="Q3953" s="52" t="str">
        <f t="shared" si="679"/>
        <v/>
      </c>
      <c r="R3953" s="55" t="str">
        <f t="shared" si="680"/>
        <v/>
      </c>
      <c r="S3953" s="52" t="str">
        <f t="shared" si="681"/>
        <v/>
      </c>
      <c r="T3953" s="81" t="str">
        <f t="shared" si="682"/>
        <v/>
      </c>
      <c r="U3953" s="53" t="str">
        <f>IF(S3953="","",COUNTIF($S$7:S3953,"該当２"))</f>
        <v/>
      </c>
      <c r="V3953" s="56" t="str">
        <f t="shared" si="683"/>
        <v/>
      </c>
      <c r="W3953" s="81" t="str">
        <f t="shared" si="684"/>
        <v/>
      </c>
      <c r="X3953" s="53" t="str">
        <f>IF(V3953="","",COUNTIF($V$7:V3953,"該当３"))</f>
        <v/>
      </c>
    </row>
    <row r="3954" spans="1:24">
      <c r="A3954" s="4">
        <v>2038500010</v>
      </c>
      <c r="B3954" s="237">
        <v>20</v>
      </c>
      <c r="C3954" s="238">
        <v>385</v>
      </c>
      <c r="D3954" s="239">
        <v>0</v>
      </c>
      <c r="E3954" s="238">
        <v>10</v>
      </c>
      <c r="F3954" s="7" t="s">
        <v>511</v>
      </c>
      <c r="G3954" s="7" t="s">
        <v>3535</v>
      </c>
      <c r="H3954" s="282" t="s">
        <v>4506</v>
      </c>
      <c r="I3954" s="7" t="s">
        <v>3543</v>
      </c>
      <c r="K3954" s="52" t="str">
        <f t="shared" si="685"/>
        <v/>
      </c>
      <c r="L3954" s="81" t="str">
        <f t="shared" si="675"/>
        <v/>
      </c>
      <c r="M3954" s="53" t="str">
        <f>IF(K3954="","",COUNTIF($K$7:K3954,"ﾘｽﾄ１"))</f>
        <v/>
      </c>
      <c r="N3954" s="53" t="str">
        <f t="shared" si="676"/>
        <v>同一区</v>
      </c>
      <c r="O3954" s="54" t="str">
        <f t="shared" si="677"/>
        <v/>
      </c>
      <c r="P3954" s="53" t="str">
        <f t="shared" si="678"/>
        <v/>
      </c>
      <c r="Q3954" s="52" t="str">
        <f t="shared" si="679"/>
        <v/>
      </c>
      <c r="R3954" s="55" t="str">
        <f t="shared" si="680"/>
        <v/>
      </c>
      <c r="S3954" s="52" t="str">
        <f t="shared" si="681"/>
        <v/>
      </c>
      <c r="T3954" s="81" t="str">
        <f t="shared" si="682"/>
        <v/>
      </c>
      <c r="U3954" s="53" t="str">
        <f>IF(S3954="","",COUNTIF($S$7:S3954,"該当２"))</f>
        <v/>
      </c>
      <c r="V3954" s="56" t="str">
        <f t="shared" si="683"/>
        <v/>
      </c>
      <c r="W3954" s="81" t="str">
        <f t="shared" si="684"/>
        <v/>
      </c>
      <c r="X3954" s="53" t="str">
        <f>IF(V3954="","",COUNTIF($V$7:V3954,"該当３"))</f>
        <v/>
      </c>
    </row>
    <row r="3955" spans="1:24">
      <c r="A3955" s="4">
        <v>2038500011</v>
      </c>
      <c r="B3955" s="237">
        <v>20</v>
      </c>
      <c r="C3955" s="238">
        <v>385</v>
      </c>
      <c r="D3955" s="239">
        <v>0</v>
      </c>
      <c r="E3955" s="238">
        <v>11</v>
      </c>
      <c r="F3955" s="7" t="s">
        <v>511</v>
      </c>
      <c r="G3955" s="7" t="s">
        <v>3535</v>
      </c>
      <c r="H3955" s="282" t="s">
        <v>4506</v>
      </c>
      <c r="I3955" s="7" t="s">
        <v>3544</v>
      </c>
      <c r="K3955" s="52" t="str">
        <f t="shared" si="685"/>
        <v/>
      </c>
      <c r="L3955" s="81" t="str">
        <f t="shared" si="675"/>
        <v/>
      </c>
      <c r="M3955" s="53" t="str">
        <f>IF(K3955="","",COUNTIF($K$7:K3955,"ﾘｽﾄ１"))</f>
        <v/>
      </c>
      <c r="N3955" s="53" t="str">
        <f t="shared" si="676"/>
        <v>同一区</v>
      </c>
      <c r="O3955" s="54" t="str">
        <f t="shared" si="677"/>
        <v/>
      </c>
      <c r="P3955" s="53" t="str">
        <f t="shared" si="678"/>
        <v/>
      </c>
      <c r="Q3955" s="52" t="str">
        <f t="shared" si="679"/>
        <v/>
      </c>
      <c r="R3955" s="55" t="str">
        <f t="shared" si="680"/>
        <v/>
      </c>
      <c r="S3955" s="52" t="str">
        <f t="shared" si="681"/>
        <v/>
      </c>
      <c r="T3955" s="81" t="str">
        <f t="shared" si="682"/>
        <v/>
      </c>
      <c r="U3955" s="53" t="str">
        <f>IF(S3955="","",COUNTIF($S$7:S3955,"該当２"))</f>
        <v/>
      </c>
      <c r="V3955" s="56" t="str">
        <f t="shared" si="683"/>
        <v/>
      </c>
      <c r="W3955" s="81" t="str">
        <f t="shared" si="684"/>
        <v/>
      </c>
      <c r="X3955" s="53" t="str">
        <f>IF(V3955="","",COUNTIF($V$7:V3955,"該当３"))</f>
        <v/>
      </c>
    </row>
    <row r="3956" spans="1:24">
      <c r="A3956" s="4">
        <v>2038500012</v>
      </c>
      <c r="B3956" s="237">
        <v>20</v>
      </c>
      <c r="C3956" s="238">
        <v>385</v>
      </c>
      <c r="D3956" s="239">
        <v>0</v>
      </c>
      <c r="E3956" s="238">
        <v>12</v>
      </c>
      <c r="F3956" s="7" t="s">
        <v>511</v>
      </c>
      <c r="G3956" s="7" t="s">
        <v>3535</v>
      </c>
      <c r="H3956" s="282" t="s">
        <v>4506</v>
      </c>
      <c r="I3956" s="7" t="s">
        <v>3545</v>
      </c>
      <c r="K3956" s="52" t="str">
        <f t="shared" si="685"/>
        <v/>
      </c>
      <c r="L3956" s="81" t="str">
        <f t="shared" si="675"/>
        <v/>
      </c>
      <c r="M3956" s="53" t="str">
        <f>IF(K3956="","",COUNTIF($K$7:K3956,"ﾘｽﾄ１"))</f>
        <v/>
      </c>
      <c r="N3956" s="53" t="str">
        <f t="shared" si="676"/>
        <v>同一区</v>
      </c>
      <c r="O3956" s="54" t="str">
        <f t="shared" si="677"/>
        <v/>
      </c>
      <c r="P3956" s="53" t="str">
        <f t="shared" si="678"/>
        <v/>
      </c>
      <c r="Q3956" s="52" t="str">
        <f t="shared" si="679"/>
        <v/>
      </c>
      <c r="R3956" s="55" t="str">
        <f t="shared" si="680"/>
        <v/>
      </c>
      <c r="S3956" s="52" t="str">
        <f t="shared" si="681"/>
        <v/>
      </c>
      <c r="T3956" s="81" t="str">
        <f t="shared" si="682"/>
        <v/>
      </c>
      <c r="U3956" s="53" t="str">
        <f>IF(S3956="","",COUNTIF($S$7:S3956,"該当２"))</f>
        <v/>
      </c>
      <c r="V3956" s="56" t="str">
        <f t="shared" si="683"/>
        <v/>
      </c>
      <c r="W3956" s="81" t="str">
        <f t="shared" si="684"/>
        <v/>
      </c>
      <c r="X3956" s="53" t="str">
        <f>IF(V3956="","",COUNTIF($V$7:V3956,"該当３"))</f>
        <v/>
      </c>
    </row>
    <row r="3957" spans="1:24">
      <c r="A3957" s="4">
        <v>2038500013</v>
      </c>
      <c r="B3957" s="237">
        <v>20</v>
      </c>
      <c r="C3957" s="238">
        <v>385</v>
      </c>
      <c r="D3957" s="239">
        <v>0</v>
      </c>
      <c r="E3957" s="238">
        <v>13</v>
      </c>
      <c r="F3957" s="7" t="s">
        <v>511</v>
      </c>
      <c r="G3957" s="7" t="s">
        <v>3535</v>
      </c>
      <c r="H3957" s="282" t="s">
        <v>4506</v>
      </c>
      <c r="I3957" s="7" t="s">
        <v>3546</v>
      </c>
      <c r="K3957" s="52" t="str">
        <f t="shared" si="685"/>
        <v/>
      </c>
      <c r="L3957" s="81" t="str">
        <f t="shared" si="675"/>
        <v/>
      </c>
      <c r="M3957" s="53" t="str">
        <f>IF(K3957="","",COUNTIF($K$7:K3957,"ﾘｽﾄ１"))</f>
        <v/>
      </c>
      <c r="N3957" s="53" t="str">
        <f t="shared" si="676"/>
        <v>同一区</v>
      </c>
      <c r="O3957" s="54" t="str">
        <f t="shared" si="677"/>
        <v/>
      </c>
      <c r="P3957" s="53" t="str">
        <f t="shared" si="678"/>
        <v/>
      </c>
      <c r="Q3957" s="52" t="str">
        <f t="shared" si="679"/>
        <v/>
      </c>
      <c r="R3957" s="55" t="str">
        <f t="shared" si="680"/>
        <v/>
      </c>
      <c r="S3957" s="52" t="str">
        <f t="shared" si="681"/>
        <v/>
      </c>
      <c r="T3957" s="81" t="str">
        <f t="shared" si="682"/>
        <v/>
      </c>
      <c r="U3957" s="53" t="str">
        <f>IF(S3957="","",COUNTIF($S$7:S3957,"該当２"))</f>
        <v/>
      </c>
      <c r="V3957" s="56" t="str">
        <f t="shared" si="683"/>
        <v/>
      </c>
      <c r="W3957" s="81" t="str">
        <f t="shared" si="684"/>
        <v/>
      </c>
      <c r="X3957" s="53" t="str">
        <f>IF(V3957="","",COUNTIF($V$7:V3957,"該当３"))</f>
        <v/>
      </c>
    </row>
    <row r="3958" spans="1:24">
      <c r="A3958" s="4">
        <v>2038500014</v>
      </c>
      <c r="B3958" s="237">
        <v>20</v>
      </c>
      <c r="C3958" s="238">
        <v>385</v>
      </c>
      <c r="D3958" s="239">
        <v>0</v>
      </c>
      <c r="E3958" s="238">
        <v>14</v>
      </c>
      <c r="F3958" s="7" t="s">
        <v>511</v>
      </c>
      <c r="G3958" s="7" t="s">
        <v>3535</v>
      </c>
      <c r="H3958" s="282" t="s">
        <v>4506</v>
      </c>
      <c r="I3958" s="7" t="s">
        <v>3547</v>
      </c>
      <c r="K3958" s="52" t="str">
        <f t="shared" si="685"/>
        <v/>
      </c>
      <c r="L3958" s="81" t="str">
        <f t="shared" si="675"/>
        <v/>
      </c>
      <c r="M3958" s="53" t="str">
        <f>IF(K3958="","",COUNTIF($K$7:K3958,"ﾘｽﾄ１"))</f>
        <v/>
      </c>
      <c r="N3958" s="53" t="str">
        <f t="shared" si="676"/>
        <v>同一区</v>
      </c>
      <c r="O3958" s="54" t="str">
        <f t="shared" si="677"/>
        <v/>
      </c>
      <c r="P3958" s="53" t="str">
        <f t="shared" si="678"/>
        <v/>
      </c>
      <c r="Q3958" s="52" t="str">
        <f t="shared" si="679"/>
        <v/>
      </c>
      <c r="R3958" s="55" t="str">
        <f t="shared" si="680"/>
        <v/>
      </c>
      <c r="S3958" s="52" t="str">
        <f t="shared" si="681"/>
        <v/>
      </c>
      <c r="T3958" s="81" t="str">
        <f t="shared" si="682"/>
        <v/>
      </c>
      <c r="U3958" s="53" t="str">
        <f>IF(S3958="","",COUNTIF($S$7:S3958,"該当２"))</f>
        <v/>
      </c>
      <c r="V3958" s="56" t="str">
        <f t="shared" si="683"/>
        <v/>
      </c>
      <c r="W3958" s="81" t="str">
        <f t="shared" si="684"/>
        <v/>
      </c>
      <c r="X3958" s="53" t="str">
        <f>IF(V3958="","",COUNTIF($V$7:V3958,"該当３"))</f>
        <v/>
      </c>
    </row>
    <row r="3959" spans="1:24">
      <c r="A3959" s="4">
        <v>2038500015</v>
      </c>
      <c r="B3959" s="237">
        <v>20</v>
      </c>
      <c r="C3959" s="238">
        <v>385</v>
      </c>
      <c r="D3959" s="239">
        <v>0</v>
      </c>
      <c r="E3959" s="238">
        <v>15</v>
      </c>
      <c r="F3959" s="7" t="s">
        <v>511</v>
      </c>
      <c r="G3959" s="7" t="s">
        <v>3535</v>
      </c>
      <c r="H3959" s="282" t="s">
        <v>4506</v>
      </c>
      <c r="I3959" s="7" t="s">
        <v>3548</v>
      </c>
      <c r="K3959" s="52" t="str">
        <f t="shared" si="685"/>
        <v/>
      </c>
      <c r="L3959" s="81" t="str">
        <f t="shared" si="675"/>
        <v/>
      </c>
      <c r="M3959" s="53" t="str">
        <f>IF(K3959="","",COUNTIF($K$7:K3959,"ﾘｽﾄ１"))</f>
        <v/>
      </c>
      <c r="N3959" s="53" t="str">
        <f t="shared" si="676"/>
        <v>同一区</v>
      </c>
      <c r="O3959" s="54" t="str">
        <f t="shared" si="677"/>
        <v/>
      </c>
      <c r="P3959" s="53" t="str">
        <f t="shared" si="678"/>
        <v/>
      </c>
      <c r="Q3959" s="52" t="str">
        <f t="shared" si="679"/>
        <v/>
      </c>
      <c r="R3959" s="55" t="str">
        <f t="shared" si="680"/>
        <v/>
      </c>
      <c r="S3959" s="52" t="str">
        <f t="shared" si="681"/>
        <v/>
      </c>
      <c r="T3959" s="81" t="str">
        <f t="shared" si="682"/>
        <v/>
      </c>
      <c r="U3959" s="53" t="str">
        <f>IF(S3959="","",COUNTIF($S$7:S3959,"該当２"))</f>
        <v/>
      </c>
      <c r="V3959" s="56" t="str">
        <f t="shared" si="683"/>
        <v/>
      </c>
      <c r="W3959" s="81" t="str">
        <f t="shared" si="684"/>
        <v/>
      </c>
      <c r="X3959" s="53" t="str">
        <f>IF(V3959="","",COUNTIF($V$7:V3959,"該当３"))</f>
        <v/>
      </c>
    </row>
    <row r="3960" spans="1:24">
      <c r="A3960" s="4">
        <v>2038500016</v>
      </c>
      <c r="B3960" s="237">
        <v>20</v>
      </c>
      <c r="C3960" s="238">
        <v>385</v>
      </c>
      <c r="D3960" s="239">
        <v>0</v>
      </c>
      <c r="E3960" s="238">
        <v>16</v>
      </c>
      <c r="F3960" s="7" t="s">
        <v>511</v>
      </c>
      <c r="G3960" s="7" t="s">
        <v>3535</v>
      </c>
      <c r="H3960" s="282" t="s">
        <v>4506</v>
      </c>
      <c r="I3960" s="7" t="s">
        <v>3549</v>
      </c>
      <c r="K3960" s="52" t="str">
        <f t="shared" si="685"/>
        <v/>
      </c>
      <c r="L3960" s="81" t="str">
        <f t="shared" si="675"/>
        <v/>
      </c>
      <c r="M3960" s="53" t="str">
        <f>IF(K3960="","",COUNTIF($K$7:K3960,"ﾘｽﾄ１"))</f>
        <v/>
      </c>
      <c r="N3960" s="53" t="str">
        <f t="shared" si="676"/>
        <v>同一区</v>
      </c>
      <c r="O3960" s="54" t="str">
        <f t="shared" si="677"/>
        <v/>
      </c>
      <c r="P3960" s="53" t="str">
        <f t="shared" si="678"/>
        <v/>
      </c>
      <c r="Q3960" s="52" t="str">
        <f t="shared" si="679"/>
        <v/>
      </c>
      <c r="R3960" s="55" t="str">
        <f t="shared" si="680"/>
        <v/>
      </c>
      <c r="S3960" s="52" t="str">
        <f t="shared" si="681"/>
        <v/>
      </c>
      <c r="T3960" s="81" t="str">
        <f t="shared" si="682"/>
        <v/>
      </c>
      <c r="U3960" s="53" t="str">
        <f>IF(S3960="","",COUNTIF($S$7:S3960,"該当２"))</f>
        <v/>
      </c>
      <c r="V3960" s="56" t="str">
        <f t="shared" si="683"/>
        <v/>
      </c>
      <c r="W3960" s="81" t="str">
        <f t="shared" si="684"/>
        <v/>
      </c>
      <c r="X3960" s="53" t="str">
        <f>IF(V3960="","",COUNTIF($V$7:V3960,"該当３"))</f>
        <v/>
      </c>
    </row>
    <row r="3961" spans="1:24">
      <c r="A3961" s="4">
        <v>2038500017</v>
      </c>
      <c r="B3961" s="237">
        <v>20</v>
      </c>
      <c r="C3961" s="238">
        <v>385</v>
      </c>
      <c r="D3961" s="239">
        <v>0</v>
      </c>
      <c r="E3961" s="238">
        <v>17</v>
      </c>
      <c r="F3961" s="7" t="s">
        <v>511</v>
      </c>
      <c r="G3961" s="7" t="s">
        <v>3535</v>
      </c>
      <c r="H3961" s="282" t="s">
        <v>4506</v>
      </c>
      <c r="I3961" s="7" t="s">
        <v>3550</v>
      </c>
      <c r="K3961" s="52" t="str">
        <f t="shared" si="685"/>
        <v/>
      </c>
      <c r="L3961" s="81" t="str">
        <f t="shared" si="675"/>
        <v/>
      </c>
      <c r="M3961" s="53" t="str">
        <f>IF(K3961="","",COUNTIF($K$7:K3961,"ﾘｽﾄ１"))</f>
        <v/>
      </c>
      <c r="N3961" s="53" t="str">
        <f t="shared" si="676"/>
        <v>同一区</v>
      </c>
      <c r="O3961" s="54" t="str">
        <f t="shared" si="677"/>
        <v/>
      </c>
      <c r="P3961" s="53" t="str">
        <f t="shared" si="678"/>
        <v/>
      </c>
      <c r="Q3961" s="52" t="str">
        <f t="shared" si="679"/>
        <v/>
      </c>
      <c r="R3961" s="55" t="str">
        <f t="shared" si="680"/>
        <v/>
      </c>
      <c r="S3961" s="52" t="str">
        <f t="shared" si="681"/>
        <v/>
      </c>
      <c r="T3961" s="81" t="str">
        <f t="shared" si="682"/>
        <v/>
      </c>
      <c r="U3961" s="53" t="str">
        <f>IF(S3961="","",COUNTIF($S$7:S3961,"該当２"))</f>
        <v/>
      </c>
      <c r="V3961" s="56" t="str">
        <f t="shared" si="683"/>
        <v/>
      </c>
      <c r="W3961" s="81" t="str">
        <f t="shared" si="684"/>
        <v/>
      </c>
      <c r="X3961" s="53" t="str">
        <f>IF(V3961="","",COUNTIF($V$7:V3961,"該当３"))</f>
        <v/>
      </c>
    </row>
    <row r="3962" spans="1:24">
      <c r="A3962" s="4">
        <v>2038500018</v>
      </c>
      <c r="B3962" s="237">
        <v>20</v>
      </c>
      <c r="C3962" s="238">
        <v>385</v>
      </c>
      <c r="D3962" s="239">
        <v>0</v>
      </c>
      <c r="E3962" s="238">
        <v>18</v>
      </c>
      <c r="F3962" s="7" t="s">
        <v>511</v>
      </c>
      <c r="G3962" s="7" t="s">
        <v>3535</v>
      </c>
      <c r="H3962" s="282" t="s">
        <v>4506</v>
      </c>
      <c r="I3962" s="7" t="s">
        <v>3551</v>
      </c>
      <c r="K3962" s="52" t="str">
        <f t="shared" si="685"/>
        <v/>
      </c>
      <c r="L3962" s="81" t="str">
        <f t="shared" si="675"/>
        <v/>
      </c>
      <c r="M3962" s="53" t="str">
        <f>IF(K3962="","",COUNTIF($K$7:K3962,"ﾘｽﾄ１"))</f>
        <v/>
      </c>
      <c r="N3962" s="53" t="str">
        <f t="shared" si="676"/>
        <v>同一区</v>
      </c>
      <c r="O3962" s="54" t="str">
        <f t="shared" si="677"/>
        <v/>
      </c>
      <c r="P3962" s="53" t="str">
        <f t="shared" si="678"/>
        <v/>
      </c>
      <c r="Q3962" s="52" t="str">
        <f t="shared" si="679"/>
        <v/>
      </c>
      <c r="R3962" s="55" t="str">
        <f t="shared" si="680"/>
        <v/>
      </c>
      <c r="S3962" s="52" t="str">
        <f t="shared" si="681"/>
        <v/>
      </c>
      <c r="T3962" s="81" t="str">
        <f t="shared" si="682"/>
        <v/>
      </c>
      <c r="U3962" s="53" t="str">
        <f>IF(S3962="","",COUNTIF($S$7:S3962,"該当２"))</f>
        <v/>
      </c>
      <c r="V3962" s="56" t="str">
        <f t="shared" si="683"/>
        <v/>
      </c>
      <c r="W3962" s="81" t="str">
        <f t="shared" si="684"/>
        <v/>
      </c>
      <c r="X3962" s="53" t="str">
        <f>IF(V3962="","",COUNTIF($V$7:V3962,"該当３"))</f>
        <v/>
      </c>
    </row>
    <row r="3963" spans="1:24">
      <c r="A3963" s="4">
        <v>2038500019</v>
      </c>
      <c r="B3963" s="237">
        <v>20</v>
      </c>
      <c r="C3963" s="238">
        <v>385</v>
      </c>
      <c r="D3963" s="239">
        <v>0</v>
      </c>
      <c r="E3963" s="238">
        <v>19</v>
      </c>
      <c r="F3963" s="7" t="s">
        <v>511</v>
      </c>
      <c r="G3963" s="7" t="s">
        <v>3535</v>
      </c>
      <c r="H3963" s="282" t="s">
        <v>4506</v>
      </c>
      <c r="I3963" s="7" t="s">
        <v>3552</v>
      </c>
      <c r="K3963" s="52" t="str">
        <f t="shared" si="685"/>
        <v/>
      </c>
      <c r="L3963" s="81" t="str">
        <f t="shared" si="675"/>
        <v/>
      </c>
      <c r="M3963" s="53" t="str">
        <f>IF(K3963="","",COUNTIF($K$7:K3963,"ﾘｽﾄ１"))</f>
        <v/>
      </c>
      <c r="N3963" s="53" t="str">
        <f t="shared" si="676"/>
        <v>同一区</v>
      </c>
      <c r="O3963" s="54" t="str">
        <f t="shared" si="677"/>
        <v/>
      </c>
      <c r="P3963" s="53" t="str">
        <f t="shared" si="678"/>
        <v/>
      </c>
      <c r="Q3963" s="52" t="str">
        <f t="shared" si="679"/>
        <v/>
      </c>
      <c r="R3963" s="55" t="str">
        <f t="shared" si="680"/>
        <v/>
      </c>
      <c r="S3963" s="52" t="str">
        <f t="shared" si="681"/>
        <v/>
      </c>
      <c r="T3963" s="81" t="str">
        <f t="shared" si="682"/>
        <v/>
      </c>
      <c r="U3963" s="53" t="str">
        <f>IF(S3963="","",COUNTIF($S$7:S3963,"該当２"))</f>
        <v/>
      </c>
      <c r="V3963" s="56" t="str">
        <f t="shared" si="683"/>
        <v/>
      </c>
      <c r="W3963" s="81" t="str">
        <f t="shared" si="684"/>
        <v/>
      </c>
      <c r="X3963" s="53" t="str">
        <f>IF(V3963="","",COUNTIF($V$7:V3963,"該当３"))</f>
        <v/>
      </c>
    </row>
    <row r="3964" spans="1:24">
      <c r="A3964" s="4">
        <v>2038500020</v>
      </c>
      <c r="B3964" s="237">
        <v>20</v>
      </c>
      <c r="C3964" s="238">
        <v>385</v>
      </c>
      <c r="D3964" s="239">
        <v>0</v>
      </c>
      <c r="E3964" s="238">
        <v>20</v>
      </c>
      <c r="F3964" s="7" t="s">
        <v>511</v>
      </c>
      <c r="G3964" s="7" t="s">
        <v>3535</v>
      </c>
      <c r="H3964" s="282" t="s">
        <v>4506</v>
      </c>
      <c r="I3964" s="7" t="s">
        <v>3553</v>
      </c>
      <c r="K3964" s="52" t="str">
        <f t="shared" si="685"/>
        <v/>
      </c>
      <c r="L3964" s="81" t="str">
        <f t="shared" si="675"/>
        <v/>
      </c>
      <c r="M3964" s="53" t="str">
        <f>IF(K3964="","",COUNTIF($K$7:K3964,"ﾘｽﾄ１"))</f>
        <v/>
      </c>
      <c r="N3964" s="53" t="str">
        <f t="shared" si="676"/>
        <v>同一区</v>
      </c>
      <c r="O3964" s="54" t="str">
        <f t="shared" si="677"/>
        <v/>
      </c>
      <c r="P3964" s="53" t="str">
        <f t="shared" si="678"/>
        <v/>
      </c>
      <c r="Q3964" s="52" t="str">
        <f t="shared" si="679"/>
        <v/>
      </c>
      <c r="R3964" s="55" t="str">
        <f t="shared" si="680"/>
        <v/>
      </c>
      <c r="S3964" s="52" t="str">
        <f t="shared" si="681"/>
        <v/>
      </c>
      <c r="T3964" s="81" t="str">
        <f t="shared" si="682"/>
        <v/>
      </c>
      <c r="U3964" s="53" t="str">
        <f>IF(S3964="","",COUNTIF($S$7:S3964,"該当２"))</f>
        <v/>
      </c>
      <c r="V3964" s="56" t="str">
        <f t="shared" si="683"/>
        <v/>
      </c>
      <c r="W3964" s="81" t="str">
        <f t="shared" si="684"/>
        <v/>
      </c>
      <c r="X3964" s="53" t="str">
        <f>IF(V3964="","",COUNTIF($V$7:V3964,"該当３"))</f>
        <v/>
      </c>
    </row>
    <row r="3965" spans="1:24">
      <c r="A3965" s="4">
        <v>2038500021</v>
      </c>
      <c r="B3965" s="237">
        <v>20</v>
      </c>
      <c r="C3965" s="238">
        <v>385</v>
      </c>
      <c r="D3965" s="239">
        <v>0</v>
      </c>
      <c r="E3965" s="238">
        <v>21</v>
      </c>
      <c r="F3965" s="7" t="s">
        <v>511</v>
      </c>
      <c r="G3965" s="7" t="s">
        <v>3535</v>
      </c>
      <c r="H3965" s="282" t="s">
        <v>4506</v>
      </c>
      <c r="I3965" s="7" t="s">
        <v>3554</v>
      </c>
      <c r="K3965" s="52" t="str">
        <f t="shared" si="685"/>
        <v/>
      </c>
      <c r="L3965" s="81" t="str">
        <f t="shared" si="675"/>
        <v/>
      </c>
      <c r="M3965" s="53" t="str">
        <f>IF(K3965="","",COUNTIF($K$7:K3965,"ﾘｽﾄ１"))</f>
        <v/>
      </c>
      <c r="N3965" s="53" t="str">
        <f t="shared" si="676"/>
        <v>同一区</v>
      </c>
      <c r="O3965" s="54" t="str">
        <f t="shared" si="677"/>
        <v/>
      </c>
      <c r="P3965" s="53" t="str">
        <f t="shared" si="678"/>
        <v/>
      </c>
      <c r="Q3965" s="52" t="str">
        <f t="shared" si="679"/>
        <v/>
      </c>
      <c r="R3965" s="55" t="str">
        <f t="shared" si="680"/>
        <v/>
      </c>
      <c r="S3965" s="52" t="str">
        <f t="shared" si="681"/>
        <v/>
      </c>
      <c r="T3965" s="81" t="str">
        <f t="shared" si="682"/>
        <v/>
      </c>
      <c r="U3965" s="53" t="str">
        <f>IF(S3965="","",COUNTIF($S$7:S3965,"該当２"))</f>
        <v/>
      </c>
      <c r="V3965" s="56" t="str">
        <f t="shared" si="683"/>
        <v/>
      </c>
      <c r="W3965" s="81" t="str">
        <f t="shared" si="684"/>
        <v/>
      </c>
      <c r="X3965" s="53" t="str">
        <f>IF(V3965="","",COUNTIF($V$7:V3965,"該当３"))</f>
        <v/>
      </c>
    </row>
    <row r="3966" spans="1:24">
      <c r="A3966" s="4">
        <v>2038500022</v>
      </c>
      <c r="B3966" s="237">
        <v>20</v>
      </c>
      <c r="C3966" s="238">
        <v>385</v>
      </c>
      <c r="D3966" s="239">
        <v>0</v>
      </c>
      <c r="E3966" s="238">
        <v>22</v>
      </c>
      <c r="F3966" s="7" t="s">
        <v>511</v>
      </c>
      <c r="G3966" s="7" t="s">
        <v>3535</v>
      </c>
      <c r="H3966" s="282" t="s">
        <v>4506</v>
      </c>
      <c r="I3966" s="7" t="s">
        <v>3555</v>
      </c>
      <c r="K3966" s="52" t="str">
        <f t="shared" si="685"/>
        <v/>
      </c>
      <c r="L3966" s="81" t="str">
        <f t="shared" si="675"/>
        <v/>
      </c>
      <c r="M3966" s="53" t="str">
        <f>IF(K3966="","",COUNTIF($K$7:K3966,"ﾘｽﾄ１"))</f>
        <v/>
      </c>
      <c r="N3966" s="53" t="str">
        <f t="shared" si="676"/>
        <v>同一区</v>
      </c>
      <c r="O3966" s="54" t="str">
        <f t="shared" si="677"/>
        <v/>
      </c>
      <c r="P3966" s="53" t="str">
        <f t="shared" si="678"/>
        <v/>
      </c>
      <c r="Q3966" s="52" t="str">
        <f t="shared" si="679"/>
        <v/>
      </c>
      <c r="R3966" s="55" t="str">
        <f t="shared" si="680"/>
        <v/>
      </c>
      <c r="S3966" s="52" t="str">
        <f t="shared" si="681"/>
        <v/>
      </c>
      <c r="T3966" s="81" t="str">
        <f t="shared" si="682"/>
        <v/>
      </c>
      <c r="U3966" s="53" t="str">
        <f>IF(S3966="","",COUNTIF($S$7:S3966,"該当２"))</f>
        <v/>
      </c>
      <c r="V3966" s="56" t="str">
        <f t="shared" si="683"/>
        <v/>
      </c>
      <c r="W3966" s="81" t="str">
        <f t="shared" si="684"/>
        <v/>
      </c>
      <c r="X3966" s="53" t="str">
        <f>IF(V3966="","",COUNTIF($V$7:V3966,"該当３"))</f>
        <v/>
      </c>
    </row>
    <row r="3967" spans="1:24">
      <c r="A3967" s="4">
        <v>2038500023</v>
      </c>
      <c r="B3967" s="237">
        <v>20</v>
      </c>
      <c r="C3967" s="238">
        <v>385</v>
      </c>
      <c r="D3967" s="239">
        <v>0</v>
      </c>
      <c r="E3967" s="238">
        <v>23</v>
      </c>
      <c r="F3967" s="7" t="s">
        <v>511</v>
      </c>
      <c r="G3967" s="7" t="s">
        <v>3535</v>
      </c>
      <c r="H3967" s="282" t="s">
        <v>4506</v>
      </c>
      <c r="I3967" s="7" t="s">
        <v>3556</v>
      </c>
      <c r="K3967" s="52" t="str">
        <f t="shared" si="685"/>
        <v/>
      </c>
      <c r="L3967" s="81" t="str">
        <f t="shared" si="675"/>
        <v/>
      </c>
      <c r="M3967" s="53" t="str">
        <f>IF(K3967="","",COUNTIF($K$7:K3967,"ﾘｽﾄ１"))</f>
        <v/>
      </c>
      <c r="N3967" s="53" t="str">
        <f t="shared" si="676"/>
        <v>同一区</v>
      </c>
      <c r="O3967" s="54" t="str">
        <f t="shared" si="677"/>
        <v/>
      </c>
      <c r="P3967" s="53" t="str">
        <f t="shared" si="678"/>
        <v/>
      </c>
      <c r="Q3967" s="52" t="str">
        <f t="shared" si="679"/>
        <v/>
      </c>
      <c r="R3967" s="55" t="str">
        <f t="shared" si="680"/>
        <v/>
      </c>
      <c r="S3967" s="52" t="str">
        <f t="shared" si="681"/>
        <v/>
      </c>
      <c r="T3967" s="81" t="str">
        <f t="shared" si="682"/>
        <v/>
      </c>
      <c r="U3967" s="53" t="str">
        <f>IF(S3967="","",COUNTIF($S$7:S3967,"該当２"))</f>
        <v/>
      </c>
      <c r="V3967" s="56" t="str">
        <f t="shared" si="683"/>
        <v/>
      </c>
      <c r="W3967" s="81" t="str">
        <f t="shared" si="684"/>
        <v/>
      </c>
      <c r="X3967" s="53" t="str">
        <f>IF(V3967="","",COUNTIF($V$7:V3967,"該当３"))</f>
        <v/>
      </c>
    </row>
    <row r="3968" spans="1:24">
      <c r="A3968" s="4">
        <v>2038500024</v>
      </c>
      <c r="B3968" s="237">
        <v>20</v>
      </c>
      <c r="C3968" s="238">
        <v>385</v>
      </c>
      <c r="D3968" s="239">
        <v>0</v>
      </c>
      <c r="E3968" s="238">
        <v>24</v>
      </c>
      <c r="F3968" s="7" t="s">
        <v>511</v>
      </c>
      <c r="G3968" s="7" t="s">
        <v>3535</v>
      </c>
      <c r="H3968" s="282" t="s">
        <v>4506</v>
      </c>
      <c r="I3968" s="7" t="s">
        <v>3557</v>
      </c>
      <c r="K3968" s="52" t="str">
        <f t="shared" si="685"/>
        <v/>
      </c>
      <c r="L3968" s="81" t="str">
        <f t="shared" si="675"/>
        <v/>
      </c>
      <c r="M3968" s="53" t="str">
        <f>IF(K3968="","",COUNTIF($K$7:K3968,"ﾘｽﾄ１"))</f>
        <v/>
      </c>
      <c r="N3968" s="53" t="str">
        <f t="shared" si="676"/>
        <v>同一区</v>
      </c>
      <c r="O3968" s="54" t="str">
        <f t="shared" si="677"/>
        <v/>
      </c>
      <c r="P3968" s="53" t="str">
        <f t="shared" si="678"/>
        <v/>
      </c>
      <c r="Q3968" s="52" t="str">
        <f t="shared" si="679"/>
        <v/>
      </c>
      <c r="R3968" s="55" t="str">
        <f t="shared" si="680"/>
        <v/>
      </c>
      <c r="S3968" s="52" t="str">
        <f t="shared" si="681"/>
        <v/>
      </c>
      <c r="T3968" s="81" t="str">
        <f t="shared" si="682"/>
        <v/>
      </c>
      <c r="U3968" s="53" t="str">
        <f>IF(S3968="","",COUNTIF($S$7:S3968,"該当２"))</f>
        <v/>
      </c>
      <c r="V3968" s="56" t="str">
        <f t="shared" si="683"/>
        <v/>
      </c>
      <c r="W3968" s="81" t="str">
        <f t="shared" si="684"/>
        <v/>
      </c>
      <c r="X3968" s="53" t="str">
        <f>IF(V3968="","",COUNTIF($V$7:V3968,"該当３"))</f>
        <v/>
      </c>
    </row>
    <row r="3969" spans="1:24">
      <c r="A3969" s="4">
        <v>2038500025</v>
      </c>
      <c r="B3969" s="237">
        <v>20</v>
      </c>
      <c r="C3969" s="238">
        <v>385</v>
      </c>
      <c r="D3969" s="239">
        <v>0</v>
      </c>
      <c r="E3969" s="238">
        <v>25</v>
      </c>
      <c r="F3969" s="7" t="s">
        <v>511</v>
      </c>
      <c r="G3969" s="7" t="s">
        <v>3535</v>
      </c>
      <c r="H3969" s="282" t="s">
        <v>4506</v>
      </c>
      <c r="I3969" s="7" t="s">
        <v>3558</v>
      </c>
      <c r="K3969" s="52" t="str">
        <f t="shared" si="685"/>
        <v/>
      </c>
      <c r="L3969" s="81" t="str">
        <f t="shared" si="675"/>
        <v/>
      </c>
      <c r="M3969" s="53" t="str">
        <f>IF(K3969="","",COUNTIF($K$7:K3969,"ﾘｽﾄ１"))</f>
        <v/>
      </c>
      <c r="N3969" s="53" t="str">
        <f t="shared" si="676"/>
        <v>同一区</v>
      </c>
      <c r="O3969" s="54" t="str">
        <f t="shared" si="677"/>
        <v/>
      </c>
      <c r="P3969" s="53" t="str">
        <f t="shared" si="678"/>
        <v/>
      </c>
      <c r="Q3969" s="52" t="str">
        <f t="shared" si="679"/>
        <v/>
      </c>
      <c r="R3969" s="55" t="str">
        <f t="shared" si="680"/>
        <v/>
      </c>
      <c r="S3969" s="52" t="str">
        <f t="shared" si="681"/>
        <v/>
      </c>
      <c r="T3969" s="81" t="str">
        <f t="shared" si="682"/>
        <v/>
      </c>
      <c r="U3969" s="53" t="str">
        <f>IF(S3969="","",COUNTIF($S$7:S3969,"該当２"))</f>
        <v/>
      </c>
      <c r="V3969" s="56" t="str">
        <f t="shared" si="683"/>
        <v/>
      </c>
      <c r="W3969" s="81" t="str">
        <f t="shared" si="684"/>
        <v/>
      </c>
      <c r="X3969" s="53" t="str">
        <f>IF(V3969="","",COUNTIF($V$7:V3969,"該当３"))</f>
        <v/>
      </c>
    </row>
    <row r="3970" spans="1:24">
      <c r="A3970" s="4">
        <v>2038500026</v>
      </c>
      <c r="B3970" s="237">
        <v>20</v>
      </c>
      <c r="C3970" s="238">
        <v>385</v>
      </c>
      <c r="D3970" s="239">
        <v>0</v>
      </c>
      <c r="E3970" s="238">
        <v>26</v>
      </c>
      <c r="F3970" s="7" t="s">
        <v>511</v>
      </c>
      <c r="G3970" s="7" t="s">
        <v>3535</v>
      </c>
      <c r="H3970" s="282" t="s">
        <v>4506</v>
      </c>
      <c r="I3970" s="7" t="s">
        <v>3559</v>
      </c>
      <c r="K3970" s="52" t="str">
        <f t="shared" si="685"/>
        <v/>
      </c>
      <c r="L3970" s="81" t="str">
        <f t="shared" si="675"/>
        <v/>
      </c>
      <c r="M3970" s="53" t="str">
        <f>IF(K3970="","",COUNTIF($K$7:K3970,"ﾘｽﾄ１"))</f>
        <v/>
      </c>
      <c r="N3970" s="53" t="str">
        <f t="shared" si="676"/>
        <v>同一区</v>
      </c>
      <c r="O3970" s="54" t="str">
        <f t="shared" si="677"/>
        <v/>
      </c>
      <c r="P3970" s="53" t="str">
        <f t="shared" si="678"/>
        <v/>
      </c>
      <c r="Q3970" s="52" t="str">
        <f t="shared" si="679"/>
        <v/>
      </c>
      <c r="R3970" s="55" t="str">
        <f t="shared" si="680"/>
        <v/>
      </c>
      <c r="S3970" s="52" t="str">
        <f t="shared" si="681"/>
        <v/>
      </c>
      <c r="T3970" s="81" t="str">
        <f t="shared" si="682"/>
        <v/>
      </c>
      <c r="U3970" s="53" t="str">
        <f>IF(S3970="","",COUNTIF($S$7:S3970,"該当２"))</f>
        <v/>
      </c>
      <c r="V3970" s="56" t="str">
        <f t="shared" si="683"/>
        <v/>
      </c>
      <c r="W3970" s="81" t="str">
        <f t="shared" si="684"/>
        <v/>
      </c>
      <c r="X3970" s="53" t="str">
        <f>IF(V3970="","",COUNTIF($V$7:V3970,"該当３"))</f>
        <v/>
      </c>
    </row>
    <row r="3971" spans="1:24">
      <c r="A3971" s="4">
        <v>2038500027</v>
      </c>
      <c r="B3971" s="237">
        <v>20</v>
      </c>
      <c r="C3971" s="238">
        <v>385</v>
      </c>
      <c r="D3971" s="239">
        <v>0</v>
      </c>
      <c r="E3971" s="238">
        <v>27</v>
      </c>
      <c r="F3971" s="7" t="s">
        <v>511</v>
      </c>
      <c r="G3971" s="7" t="s">
        <v>3535</v>
      </c>
      <c r="H3971" s="282" t="s">
        <v>4506</v>
      </c>
      <c r="I3971" s="7" t="s">
        <v>3560</v>
      </c>
      <c r="K3971" s="52" t="str">
        <f t="shared" si="685"/>
        <v/>
      </c>
      <c r="L3971" s="81" t="str">
        <f t="shared" si="675"/>
        <v/>
      </c>
      <c r="M3971" s="53" t="str">
        <f>IF(K3971="","",COUNTIF($K$7:K3971,"ﾘｽﾄ１"))</f>
        <v/>
      </c>
      <c r="N3971" s="53" t="str">
        <f t="shared" si="676"/>
        <v>同一区</v>
      </c>
      <c r="O3971" s="54" t="str">
        <f t="shared" si="677"/>
        <v/>
      </c>
      <c r="P3971" s="53" t="str">
        <f t="shared" si="678"/>
        <v/>
      </c>
      <c r="Q3971" s="52" t="str">
        <f t="shared" si="679"/>
        <v/>
      </c>
      <c r="R3971" s="55" t="str">
        <f t="shared" si="680"/>
        <v/>
      </c>
      <c r="S3971" s="52" t="str">
        <f t="shared" si="681"/>
        <v/>
      </c>
      <c r="T3971" s="81" t="str">
        <f t="shared" si="682"/>
        <v/>
      </c>
      <c r="U3971" s="53" t="str">
        <f>IF(S3971="","",COUNTIF($S$7:S3971,"該当２"))</f>
        <v/>
      </c>
      <c r="V3971" s="56" t="str">
        <f t="shared" si="683"/>
        <v/>
      </c>
      <c r="W3971" s="81" t="str">
        <f t="shared" si="684"/>
        <v/>
      </c>
      <c r="X3971" s="53" t="str">
        <f>IF(V3971="","",COUNTIF($V$7:V3971,"該当３"))</f>
        <v/>
      </c>
    </row>
    <row r="3972" spans="1:24">
      <c r="A3972" s="4">
        <v>2038500028</v>
      </c>
      <c r="B3972" s="237">
        <v>20</v>
      </c>
      <c r="C3972" s="238">
        <v>385</v>
      </c>
      <c r="D3972" s="239">
        <v>0</v>
      </c>
      <c r="E3972" s="238">
        <v>28</v>
      </c>
      <c r="F3972" s="7" t="s">
        <v>511</v>
      </c>
      <c r="G3972" s="7" t="s">
        <v>3535</v>
      </c>
      <c r="H3972" s="282" t="s">
        <v>4506</v>
      </c>
      <c r="I3972" s="7" t="s">
        <v>584</v>
      </c>
      <c r="K3972" s="52" t="str">
        <f t="shared" si="685"/>
        <v/>
      </c>
      <c r="L3972" s="81" t="str">
        <f t="shared" ref="L3972:L4035" si="686">IF(K3972="ﾘｽﾄ１",G3972,"")</f>
        <v/>
      </c>
      <c r="M3972" s="53" t="str">
        <f>IF(K3972="","",COUNTIF($K$7:K3972,"ﾘｽﾄ１"))</f>
        <v/>
      </c>
      <c r="N3972" s="53" t="str">
        <f t="shared" ref="N3972:N4035" si="687">IF(AND(D3972=0,E3972&gt;0),"同一区","")</f>
        <v>同一区</v>
      </c>
      <c r="O3972" s="54" t="str">
        <f t="shared" ref="O3972:O4035" si="688">IF(AND(EXACT($K$2,G3972),H3972&gt;0),"該当１","")</f>
        <v/>
      </c>
      <c r="P3972" s="53" t="str">
        <f t="shared" ref="P3972:P4035" si="689">IF(O3972="該当１",G3972,"")</f>
        <v/>
      </c>
      <c r="Q3972" s="52" t="str">
        <f t="shared" ref="Q3972:Q4035" si="690">IF(O3972="該当１","ﾘｽﾄ2","")</f>
        <v/>
      </c>
      <c r="R3972" s="55" t="str">
        <f t="shared" ref="R3972:R4035" si="691">IF(Q3972="ﾘｽﾄ2",H3972,"")</f>
        <v/>
      </c>
      <c r="S3972" s="52" t="str">
        <f t="shared" ref="S3972:S4035" si="692">IF(AND(Q3972="ﾘｽﾄ2",OR(I3972=0,AND(N3972="同一区",E3972=1))),"該当２","")</f>
        <v/>
      </c>
      <c r="T3972" s="81" t="str">
        <f t="shared" ref="T3972:T4035" si="693">IF(S3972="該当２",H3972,"")</f>
        <v/>
      </c>
      <c r="U3972" s="53" t="str">
        <f>IF(S3972="","",COUNTIF($S$7:S3972,"該当２"))</f>
        <v/>
      </c>
      <c r="V3972" s="56" t="str">
        <f t="shared" ref="V3972:V4035" si="694">IF(AND($S$2=H3972,E3972&gt;0,E3972&lt;998),"該当３","")</f>
        <v/>
      </c>
      <c r="W3972" s="81" t="str">
        <f t="shared" ref="W3972:W4035" si="695">IF(V3972="該当３",I3972,"")</f>
        <v/>
      </c>
      <c r="X3972" s="53" t="str">
        <f>IF(V3972="","",COUNTIF($V$7:V3972,"該当３"))</f>
        <v/>
      </c>
    </row>
    <row r="3973" spans="1:24">
      <c r="A3973" s="4">
        <v>2038500029</v>
      </c>
      <c r="B3973" s="237">
        <v>20</v>
      </c>
      <c r="C3973" s="238">
        <v>385</v>
      </c>
      <c r="D3973" s="239">
        <v>0</v>
      </c>
      <c r="E3973" s="238">
        <v>29</v>
      </c>
      <c r="F3973" s="7" t="s">
        <v>511</v>
      </c>
      <c r="G3973" s="7" t="s">
        <v>3535</v>
      </c>
      <c r="H3973" s="282" t="s">
        <v>4506</v>
      </c>
      <c r="I3973" s="7" t="s">
        <v>495</v>
      </c>
      <c r="K3973" s="52" t="str">
        <f t="shared" si="685"/>
        <v/>
      </c>
      <c r="L3973" s="81" t="str">
        <f t="shared" si="686"/>
        <v/>
      </c>
      <c r="M3973" s="53" t="str">
        <f>IF(K3973="","",COUNTIF($K$7:K3973,"ﾘｽﾄ１"))</f>
        <v/>
      </c>
      <c r="N3973" s="53" t="str">
        <f t="shared" si="687"/>
        <v>同一区</v>
      </c>
      <c r="O3973" s="54" t="str">
        <f t="shared" si="688"/>
        <v/>
      </c>
      <c r="P3973" s="53" t="str">
        <f t="shared" si="689"/>
        <v/>
      </c>
      <c r="Q3973" s="52" t="str">
        <f t="shared" si="690"/>
        <v/>
      </c>
      <c r="R3973" s="55" t="str">
        <f t="shared" si="691"/>
        <v/>
      </c>
      <c r="S3973" s="52" t="str">
        <f t="shared" si="692"/>
        <v/>
      </c>
      <c r="T3973" s="81" t="str">
        <f t="shared" si="693"/>
        <v/>
      </c>
      <c r="U3973" s="53" t="str">
        <f>IF(S3973="","",COUNTIF($S$7:S3973,"該当２"))</f>
        <v/>
      </c>
      <c r="V3973" s="56" t="str">
        <f t="shared" si="694"/>
        <v/>
      </c>
      <c r="W3973" s="81" t="str">
        <f t="shared" si="695"/>
        <v/>
      </c>
      <c r="X3973" s="53" t="str">
        <f>IF(V3973="","",COUNTIF($V$7:V3973,"該当３"))</f>
        <v/>
      </c>
    </row>
    <row r="3974" spans="1:24">
      <c r="A3974" s="4">
        <v>2038500030</v>
      </c>
      <c r="B3974" s="237">
        <v>20</v>
      </c>
      <c r="C3974" s="238">
        <v>385</v>
      </c>
      <c r="D3974" s="239">
        <v>0</v>
      </c>
      <c r="E3974" s="238">
        <v>30</v>
      </c>
      <c r="F3974" s="7" t="s">
        <v>511</v>
      </c>
      <c r="G3974" s="7" t="s">
        <v>3535</v>
      </c>
      <c r="H3974" s="282" t="s">
        <v>4506</v>
      </c>
      <c r="I3974" s="7" t="s">
        <v>3561</v>
      </c>
      <c r="K3974" s="52" t="str">
        <f t="shared" si="685"/>
        <v/>
      </c>
      <c r="L3974" s="81" t="str">
        <f t="shared" si="686"/>
        <v/>
      </c>
      <c r="M3974" s="53" t="str">
        <f>IF(K3974="","",COUNTIF($K$7:K3974,"ﾘｽﾄ１"))</f>
        <v/>
      </c>
      <c r="N3974" s="53" t="str">
        <f t="shared" si="687"/>
        <v>同一区</v>
      </c>
      <c r="O3974" s="54" t="str">
        <f t="shared" si="688"/>
        <v/>
      </c>
      <c r="P3974" s="53" t="str">
        <f t="shared" si="689"/>
        <v/>
      </c>
      <c r="Q3974" s="52" t="str">
        <f t="shared" si="690"/>
        <v/>
      </c>
      <c r="R3974" s="55" t="str">
        <f t="shared" si="691"/>
        <v/>
      </c>
      <c r="S3974" s="52" t="str">
        <f t="shared" si="692"/>
        <v/>
      </c>
      <c r="T3974" s="81" t="str">
        <f t="shared" si="693"/>
        <v/>
      </c>
      <c r="U3974" s="53" t="str">
        <f>IF(S3974="","",COUNTIF($S$7:S3974,"該当２"))</f>
        <v/>
      </c>
      <c r="V3974" s="56" t="str">
        <f t="shared" si="694"/>
        <v/>
      </c>
      <c r="W3974" s="81" t="str">
        <f t="shared" si="695"/>
        <v/>
      </c>
      <c r="X3974" s="53" t="str">
        <f>IF(V3974="","",COUNTIF($V$7:V3974,"該当３"))</f>
        <v/>
      </c>
    </row>
    <row r="3975" spans="1:24">
      <c r="A3975" s="4">
        <v>2038500031</v>
      </c>
      <c r="B3975" s="237">
        <v>20</v>
      </c>
      <c r="C3975" s="238">
        <v>385</v>
      </c>
      <c r="D3975" s="239">
        <v>0</v>
      </c>
      <c r="E3975" s="238">
        <v>31</v>
      </c>
      <c r="F3975" s="7" t="s">
        <v>511</v>
      </c>
      <c r="G3975" s="7" t="s">
        <v>3535</v>
      </c>
      <c r="H3975" s="282" t="s">
        <v>4506</v>
      </c>
      <c r="I3975" s="7" t="s">
        <v>2001</v>
      </c>
      <c r="K3975" s="52" t="str">
        <f t="shared" si="685"/>
        <v/>
      </c>
      <c r="L3975" s="81" t="str">
        <f t="shared" si="686"/>
        <v/>
      </c>
      <c r="M3975" s="53" t="str">
        <f>IF(K3975="","",COUNTIF($K$7:K3975,"ﾘｽﾄ１"))</f>
        <v/>
      </c>
      <c r="N3975" s="53" t="str">
        <f t="shared" si="687"/>
        <v>同一区</v>
      </c>
      <c r="O3975" s="54" t="str">
        <f t="shared" si="688"/>
        <v/>
      </c>
      <c r="P3975" s="53" t="str">
        <f t="shared" si="689"/>
        <v/>
      </c>
      <c r="Q3975" s="52" t="str">
        <f t="shared" si="690"/>
        <v/>
      </c>
      <c r="R3975" s="55" t="str">
        <f t="shared" si="691"/>
        <v/>
      </c>
      <c r="S3975" s="52" t="str">
        <f t="shared" si="692"/>
        <v/>
      </c>
      <c r="T3975" s="81" t="str">
        <f t="shared" si="693"/>
        <v/>
      </c>
      <c r="U3975" s="53" t="str">
        <f>IF(S3975="","",COUNTIF($S$7:S3975,"該当２"))</f>
        <v/>
      </c>
      <c r="V3975" s="56" t="str">
        <f t="shared" si="694"/>
        <v/>
      </c>
      <c r="W3975" s="81" t="str">
        <f t="shared" si="695"/>
        <v/>
      </c>
      <c r="X3975" s="53" t="str">
        <f>IF(V3975="","",COUNTIF($V$7:V3975,"該当３"))</f>
        <v/>
      </c>
    </row>
    <row r="3976" spans="1:24">
      <c r="A3976" s="4">
        <v>2038600000</v>
      </c>
      <c r="B3976" s="237">
        <v>20</v>
      </c>
      <c r="C3976" s="238">
        <v>386</v>
      </c>
      <c r="D3976" s="239">
        <v>0</v>
      </c>
      <c r="E3976" s="238">
        <v>0</v>
      </c>
      <c r="F3976" s="7" t="s">
        <v>511</v>
      </c>
      <c r="G3976" s="7" t="s">
        <v>291</v>
      </c>
      <c r="K3976" s="52" t="str">
        <f t="shared" si="685"/>
        <v>ﾘｽﾄ１</v>
      </c>
      <c r="L3976" s="81" t="str">
        <f t="shared" si="686"/>
        <v>中川村</v>
      </c>
      <c r="M3976" s="53">
        <f>IF(K3976="","",COUNTIF($K$7:K3976,"ﾘｽﾄ１"))</f>
        <v>38</v>
      </c>
      <c r="N3976" s="53" t="str">
        <f t="shared" si="687"/>
        <v/>
      </c>
      <c r="O3976" s="54" t="str">
        <f t="shared" si="688"/>
        <v/>
      </c>
      <c r="P3976" s="53" t="str">
        <f t="shared" si="689"/>
        <v/>
      </c>
      <c r="Q3976" s="52" t="str">
        <f t="shared" si="690"/>
        <v/>
      </c>
      <c r="R3976" s="55" t="str">
        <f t="shared" si="691"/>
        <v/>
      </c>
      <c r="S3976" s="52" t="str">
        <f t="shared" si="692"/>
        <v/>
      </c>
      <c r="T3976" s="81" t="str">
        <f t="shared" si="693"/>
        <v/>
      </c>
      <c r="U3976" s="53" t="str">
        <f>IF(S3976="","",COUNTIF($S$7:S3976,"該当２"))</f>
        <v/>
      </c>
      <c r="V3976" s="56" t="str">
        <f t="shared" si="694"/>
        <v/>
      </c>
      <c r="W3976" s="81" t="str">
        <f t="shared" si="695"/>
        <v/>
      </c>
      <c r="X3976" s="53" t="str">
        <f>IF(V3976="","",COUNTIF($V$7:V3976,"該当３"))</f>
        <v/>
      </c>
    </row>
    <row r="3977" spans="1:24">
      <c r="A3977" s="4">
        <v>2038601000</v>
      </c>
      <c r="B3977" s="237">
        <v>20</v>
      </c>
      <c r="C3977" s="238">
        <v>386</v>
      </c>
      <c r="D3977" s="239">
        <v>1</v>
      </c>
      <c r="E3977" s="238">
        <v>0</v>
      </c>
      <c r="F3977" s="7" t="s">
        <v>511</v>
      </c>
      <c r="G3977" s="7" t="s">
        <v>291</v>
      </c>
      <c r="H3977" s="7" t="s">
        <v>3562</v>
      </c>
      <c r="K3977" s="52" t="str">
        <f t="shared" si="685"/>
        <v/>
      </c>
      <c r="L3977" s="81" t="str">
        <f t="shared" si="686"/>
        <v/>
      </c>
      <c r="M3977" s="53" t="str">
        <f>IF(K3977="","",COUNTIF($K$7:K3977,"ﾘｽﾄ１"))</f>
        <v/>
      </c>
      <c r="N3977" s="53" t="str">
        <f t="shared" si="687"/>
        <v/>
      </c>
      <c r="O3977" s="54" t="str">
        <f t="shared" si="688"/>
        <v/>
      </c>
      <c r="P3977" s="53" t="str">
        <f t="shared" si="689"/>
        <v/>
      </c>
      <c r="Q3977" s="52" t="str">
        <f t="shared" si="690"/>
        <v/>
      </c>
      <c r="R3977" s="55" t="str">
        <f t="shared" si="691"/>
        <v/>
      </c>
      <c r="S3977" s="52" t="str">
        <f t="shared" si="692"/>
        <v/>
      </c>
      <c r="T3977" s="81" t="str">
        <f t="shared" si="693"/>
        <v/>
      </c>
      <c r="U3977" s="53" t="str">
        <f>IF(S3977="","",COUNTIF($S$7:S3977,"該当２"))</f>
        <v/>
      </c>
      <c r="V3977" s="56" t="str">
        <f t="shared" si="694"/>
        <v/>
      </c>
      <c r="W3977" s="81" t="str">
        <f t="shared" si="695"/>
        <v/>
      </c>
      <c r="X3977" s="53" t="str">
        <f>IF(V3977="","",COUNTIF($V$7:V3977,"該当３"))</f>
        <v/>
      </c>
    </row>
    <row r="3978" spans="1:24">
      <c r="A3978" s="4">
        <v>2038601001</v>
      </c>
      <c r="B3978" s="237">
        <v>20</v>
      </c>
      <c r="C3978" s="238">
        <v>386</v>
      </c>
      <c r="D3978" s="239">
        <v>1</v>
      </c>
      <c r="E3978" s="238">
        <v>1</v>
      </c>
      <c r="F3978" s="7" t="s">
        <v>511</v>
      </c>
      <c r="G3978" s="7" t="s">
        <v>291</v>
      </c>
      <c r="H3978" s="7" t="s">
        <v>3562</v>
      </c>
      <c r="I3978" s="7" t="s">
        <v>1556</v>
      </c>
      <c r="K3978" s="52" t="str">
        <f t="shared" si="685"/>
        <v/>
      </c>
      <c r="L3978" s="81" t="str">
        <f t="shared" si="686"/>
        <v/>
      </c>
      <c r="M3978" s="53" t="str">
        <f>IF(K3978="","",COUNTIF($K$7:K3978,"ﾘｽﾄ１"))</f>
        <v/>
      </c>
      <c r="N3978" s="53" t="str">
        <f t="shared" si="687"/>
        <v/>
      </c>
      <c r="O3978" s="54" t="str">
        <f t="shared" si="688"/>
        <v/>
      </c>
      <c r="P3978" s="53" t="str">
        <f t="shared" si="689"/>
        <v/>
      </c>
      <c r="Q3978" s="52" t="str">
        <f t="shared" si="690"/>
        <v/>
      </c>
      <c r="R3978" s="55" t="str">
        <f t="shared" si="691"/>
        <v/>
      </c>
      <c r="S3978" s="52" t="str">
        <f t="shared" si="692"/>
        <v/>
      </c>
      <c r="T3978" s="81" t="str">
        <f t="shared" si="693"/>
        <v/>
      </c>
      <c r="U3978" s="53" t="str">
        <f>IF(S3978="","",COUNTIF($S$7:S3978,"該当２"))</f>
        <v/>
      </c>
      <c r="V3978" s="56" t="str">
        <f t="shared" si="694"/>
        <v/>
      </c>
      <c r="W3978" s="81" t="str">
        <f t="shared" si="695"/>
        <v/>
      </c>
      <c r="X3978" s="53" t="str">
        <f>IF(V3978="","",COUNTIF($V$7:V3978,"該当３"))</f>
        <v/>
      </c>
    </row>
    <row r="3979" spans="1:24">
      <c r="A3979" s="4">
        <v>2038601002</v>
      </c>
      <c r="B3979" s="237">
        <v>20</v>
      </c>
      <c r="C3979" s="238">
        <v>386</v>
      </c>
      <c r="D3979" s="239">
        <v>1</v>
      </c>
      <c r="E3979" s="238">
        <v>2</v>
      </c>
      <c r="F3979" s="7" t="s">
        <v>511</v>
      </c>
      <c r="G3979" s="7" t="s">
        <v>291</v>
      </c>
      <c r="H3979" s="7" t="s">
        <v>3562</v>
      </c>
      <c r="I3979" s="7" t="s">
        <v>2805</v>
      </c>
      <c r="K3979" s="52" t="str">
        <f t="shared" ref="K3979:K4042" si="696">IF(AND($C3979&gt;0,$H3979=""),"ﾘｽﾄ１","")</f>
        <v/>
      </c>
      <c r="L3979" s="81" t="str">
        <f t="shared" si="686"/>
        <v/>
      </c>
      <c r="M3979" s="53" t="str">
        <f>IF(K3979="","",COUNTIF($K$7:K3979,"ﾘｽﾄ１"))</f>
        <v/>
      </c>
      <c r="N3979" s="53" t="str">
        <f t="shared" si="687"/>
        <v/>
      </c>
      <c r="O3979" s="54" t="str">
        <f t="shared" si="688"/>
        <v/>
      </c>
      <c r="P3979" s="53" t="str">
        <f t="shared" si="689"/>
        <v/>
      </c>
      <c r="Q3979" s="52" t="str">
        <f t="shared" si="690"/>
        <v/>
      </c>
      <c r="R3979" s="55" t="str">
        <f t="shared" si="691"/>
        <v/>
      </c>
      <c r="S3979" s="52" t="str">
        <f t="shared" si="692"/>
        <v/>
      </c>
      <c r="T3979" s="81" t="str">
        <f t="shared" si="693"/>
        <v/>
      </c>
      <c r="U3979" s="53" t="str">
        <f>IF(S3979="","",COUNTIF($S$7:S3979,"該当２"))</f>
        <v/>
      </c>
      <c r="V3979" s="56" t="str">
        <f t="shared" si="694"/>
        <v/>
      </c>
      <c r="W3979" s="81" t="str">
        <f t="shared" si="695"/>
        <v/>
      </c>
      <c r="X3979" s="53" t="str">
        <f>IF(V3979="","",COUNTIF($V$7:V3979,"該当３"))</f>
        <v/>
      </c>
    </row>
    <row r="3980" spans="1:24">
      <c r="A3980" s="4">
        <v>2038601003</v>
      </c>
      <c r="B3980" s="237">
        <v>20</v>
      </c>
      <c r="C3980" s="238">
        <v>386</v>
      </c>
      <c r="D3980" s="239">
        <v>1</v>
      </c>
      <c r="E3980" s="238">
        <v>3</v>
      </c>
      <c r="F3980" s="7" t="s">
        <v>511</v>
      </c>
      <c r="G3980" s="7" t="s">
        <v>291</v>
      </c>
      <c r="H3980" s="7" t="s">
        <v>3562</v>
      </c>
      <c r="I3980" s="7" t="s">
        <v>743</v>
      </c>
      <c r="K3980" s="52" t="str">
        <f t="shared" si="696"/>
        <v/>
      </c>
      <c r="L3980" s="81" t="str">
        <f t="shared" si="686"/>
        <v/>
      </c>
      <c r="M3980" s="53" t="str">
        <f>IF(K3980="","",COUNTIF($K$7:K3980,"ﾘｽﾄ１"))</f>
        <v/>
      </c>
      <c r="N3980" s="53" t="str">
        <f t="shared" si="687"/>
        <v/>
      </c>
      <c r="O3980" s="54" t="str">
        <f t="shared" si="688"/>
        <v/>
      </c>
      <c r="P3980" s="53" t="str">
        <f t="shared" si="689"/>
        <v/>
      </c>
      <c r="Q3980" s="52" t="str">
        <f t="shared" si="690"/>
        <v/>
      </c>
      <c r="R3980" s="55" t="str">
        <f t="shared" si="691"/>
        <v/>
      </c>
      <c r="S3980" s="52" t="str">
        <f t="shared" si="692"/>
        <v/>
      </c>
      <c r="T3980" s="81" t="str">
        <f t="shared" si="693"/>
        <v/>
      </c>
      <c r="U3980" s="53" t="str">
        <f>IF(S3980="","",COUNTIF($S$7:S3980,"該当２"))</f>
        <v/>
      </c>
      <c r="V3980" s="56" t="str">
        <f t="shared" si="694"/>
        <v/>
      </c>
      <c r="W3980" s="81" t="str">
        <f t="shared" si="695"/>
        <v/>
      </c>
      <c r="X3980" s="53" t="str">
        <f>IF(V3980="","",COUNTIF($V$7:V3980,"該当３"))</f>
        <v/>
      </c>
    </row>
    <row r="3981" spans="1:24">
      <c r="A3981" s="4">
        <v>2038601004</v>
      </c>
      <c r="B3981" s="237">
        <v>20</v>
      </c>
      <c r="C3981" s="238">
        <v>386</v>
      </c>
      <c r="D3981" s="239">
        <v>1</v>
      </c>
      <c r="E3981" s="238">
        <v>4</v>
      </c>
      <c r="F3981" s="7" t="s">
        <v>511</v>
      </c>
      <c r="G3981" s="7" t="s">
        <v>291</v>
      </c>
      <c r="H3981" s="7" t="s">
        <v>3562</v>
      </c>
      <c r="I3981" s="7" t="s">
        <v>788</v>
      </c>
      <c r="K3981" s="52" t="str">
        <f t="shared" si="696"/>
        <v/>
      </c>
      <c r="L3981" s="81" t="str">
        <f t="shared" si="686"/>
        <v/>
      </c>
      <c r="M3981" s="53" t="str">
        <f>IF(K3981="","",COUNTIF($K$7:K3981,"ﾘｽﾄ１"))</f>
        <v/>
      </c>
      <c r="N3981" s="53" t="str">
        <f t="shared" si="687"/>
        <v/>
      </c>
      <c r="O3981" s="54" t="str">
        <f t="shared" si="688"/>
        <v/>
      </c>
      <c r="P3981" s="53" t="str">
        <f t="shared" si="689"/>
        <v/>
      </c>
      <c r="Q3981" s="52" t="str">
        <f t="shared" si="690"/>
        <v/>
      </c>
      <c r="R3981" s="55" t="str">
        <f t="shared" si="691"/>
        <v/>
      </c>
      <c r="S3981" s="52" t="str">
        <f t="shared" si="692"/>
        <v/>
      </c>
      <c r="T3981" s="81" t="str">
        <f t="shared" si="693"/>
        <v/>
      </c>
      <c r="U3981" s="53" t="str">
        <f>IF(S3981="","",COUNTIF($S$7:S3981,"該当２"))</f>
        <v/>
      </c>
      <c r="V3981" s="56" t="str">
        <f t="shared" si="694"/>
        <v/>
      </c>
      <c r="W3981" s="81" t="str">
        <f t="shared" si="695"/>
        <v/>
      </c>
      <c r="X3981" s="53" t="str">
        <f>IF(V3981="","",COUNTIF($V$7:V3981,"該当３"))</f>
        <v/>
      </c>
    </row>
    <row r="3982" spans="1:24">
      <c r="A3982" s="4">
        <v>2038601005</v>
      </c>
      <c r="B3982" s="237">
        <v>20</v>
      </c>
      <c r="C3982" s="238">
        <v>386</v>
      </c>
      <c r="D3982" s="239">
        <v>1</v>
      </c>
      <c r="E3982" s="238">
        <v>5</v>
      </c>
      <c r="F3982" s="7" t="s">
        <v>511</v>
      </c>
      <c r="G3982" s="7" t="s">
        <v>291</v>
      </c>
      <c r="H3982" s="7" t="s">
        <v>3562</v>
      </c>
      <c r="I3982" s="7" t="s">
        <v>665</v>
      </c>
      <c r="K3982" s="52" t="str">
        <f t="shared" si="696"/>
        <v/>
      </c>
      <c r="L3982" s="81" t="str">
        <f t="shared" si="686"/>
        <v/>
      </c>
      <c r="M3982" s="53" t="str">
        <f>IF(K3982="","",COUNTIF($K$7:K3982,"ﾘｽﾄ１"))</f>
        <v/>
      </c>
      <c r="N3982" s="53" t="str">
        <f t="shared" si="687"/>
        <v/>
      </c>
      <c r="O3982" s="54" t="str">
        <f t="shared" si="688"/>
        <v/>
      </c>
      <c r="P3982" s="53" t="str">
        <f t="shared" si="689"/>
        <v/>
      </c>
      <c r="Q3982" s="52" t="str">
        <f t="shared" si="690"/>
        <v/>
      </c>
      <c r="R3982" s="55" t="str">
        <f t="shared" si="691"/>
        <v/>
      </c>
      <c r="S3982" s="52" t="str">
        <f t="shared" si="692"/>
        <v/>
      </c>
      <c r="T3982" s="81" t="str">
        <f t="shared" si="693"/>
        <v/>
      </c>
      <c r="U3982" s="53" t="str">
        <f>IF(S3982="","",COUNTIF($S$7:S3982,"該当２"))</f>
        <v/>
      </c>
      <c r="V3982" s="56" t="str">
        <f t="shared" si="694"/>
        <v/>
      </c>
      <c r="W3982" s="81" t="str">
        <f t="shared" si="695"/>
        <v/>
      </c>
      <c r="X3982" s="53" t="str">
        <f>IF(V3982="","",COUNTIF($V$7:V3982,"該当３"))</f>
        <v/>
      </c>
    </row>
    <row r="3983" spans="1:24">
      <c r="A3983" s="4">
        <v>2038601006</v>
      </c>
      <c r="B3983" s="237">
        <v>20</v>
      </c>
      <c r="C3983" s="238">
        <v>386</v>
      </c>
      <c r="D3983" s="239">
        <v>1</v>
      </c>
      <c r="E3983" s="238">
        <v>6</v>
      </c>
      <c r="F3983" s="7" t="s">
        <v>511</v>
      </c>
      <c r="G3983" s="7" t="s">
        <v>291</v>
      </c>
      <c r="H3983" s="7" t="s">
        <v>3562</v>
      </c>
      <c r="I3983" s="7" t="s">
        <v>3563</v>
      </c>
      <c r="K3983" s="52" t="str">
        <f t="shared" si="696"/>
        <v/>
      </c>
      <c r="L3983" s="81" t="str">
        <f t="shared" si="686"/>
        <v/>
      </c>
      <c r="M3983" s="53" t="str">
        <f>IF(K3983="","",COUNTIF($K$7:K3983,"ﾘｽﾄ１"))</f>
        <v/>
      </c>
      <c r="N3983" s="53" t="str">
        <f t="shared" si="687"/>
        <v/>
      </c>
      <c r="O3983" s="54" t="str">
        <f t="shared" si="688"/>
        <v/>
      </c>
      <c r="P3983" s="53" t="str">
        <f t="shared" si="689"/>
        <v/>
      </c>
      <c r="Q3983" s="52" t="str">
        <f t="shared" si="690"/>
        <v/>
      </c>
      <c r="R3983" s="55" t="str">
        <f t="shared" si="691"/>
        <v/>
      </c>
      <c r="S3983" s="52" t="str">
        <f t="shared" si="692"/>
        <v/>
      </c>
      <c r="T3983" s="81" t="str">
        <f t="shared" si="693"/>
        <v/>
      </c>
      <c r="U3983" s="53" t="str">
        <f>IF(S3983="","",COUNTIF($S$7:S3983,"該当２"))</f>
        <v/>
      </c>
      <c r="V3983" s="56" t="str">
        <f t="shared" si="694"/>
        <v/>
      </c>
      <c r="W3983" s="81" t="str">
        <f t="shared" si="695"/>
        <v/>
      </c>
      <c r="X3983" s="53" t="str">
        <f>IF(V3983="","",COUNTIF($V$7:V3983,"該当３"))</f>
        <v/>
      </c>
    </row>
    <row r="3984" spans="1:24">
      <c r="A3984" s="4">
        <v>2038601007</v>
      </c>
      <c r="B3984" s="237">
        <v>20</v>
      </c>
      <c r="C3984" s="238">
        <v>386</v>
      </c>
      <c r="D3984" s="239">
        <v>1</v>
      </c>
      <c r="E3984" s="238">
        <v>7</v>
      </c>
      <c r="F3984" s="7" t="s">
        <v>511</v>
      </c>
      <c r="G3984" s="7" t="s">
        <v>291</v>
      </c>
      <c r="H3984" s="7" t="s">
        <v>3562</v>
      </c>
      <c r="I3984" s="7" t="s">
        <v>435</v>
      </c>
      <c r="K3984" s="52" t="str">
        <f t="shared" si="696"/>
        <v/>
      </c>
      <c r="L3984" s="81" t="str">
        <f t="shared" si="686"/>
        <v/>
      </c>
      <c r="M3984" s="53" t="str">
        <f>IF(K3984="","",COUNTIF($K$7:K3984,"ﾘｽﾄ１"))</f>
        <v/>
      </c>
      <c r="N3984" s="53" t="str">
        <f t="shared" si="687"/>
        <v/>
      </c>
      <c r="O3984" s="54" t="str">
        <f t="shared" si="688"/>
        <v/>
      </c>
      <c r="P3984" s="53" t="str">
        <f t="shared" si="689"/>
        <v/>
      </c>
      <c r="Q3984" s="52" t="str">
        <f t="shared" si="690"/>
        <v/>
      </c>
      <c r="R3984" s="55" t="str">
        <f t="shared" si="691"/>
        <v/>
      </c>
      <c r="S3984" s="52" t="str">
        <f t="shared" si="692"/>
        <v/>
      </c>
      <c r="T3984" s="81" t="str">
        <f t="shared" si="693"/>
        <v/>
      </c>
      <c r="U3984" s="53" t="str">
        <f>IF(S3984="","",COUNTIF($S$7:S3984,"該当２"))</f>
        <v/>
      </c>
      <c r="V3984" s="56" t="str">
        <f t="shared" si="694"/>
        <v/>
      </c>
      <c r="W3984" s="81" t="str">
        <f t="shared" si="695"/>
        <v/>
      </c>
      <c r="X3984" s="53" t="str">
        <f>IF(V3984="","",COUNTIF($V$7:V3984,"該当３"))</f>
        <v/>
      </c>
    </row>
    <row r="3985" spans="1:24">
      <c r="A3985" s="4">
        <v>2038601008</v>
      </c>
      <c r="B3985" s="237">
        <v>20</v>
      </c>
      <c r="C3985" s="238">
        <v>386</v>
      </c>
      <c r="D3985" s="239">
        <v>1</v>
      </c>
      <c r="E3985" s="238">
        <v>8</v>
      </c>
      <c r="F3985" s="7" t="s">
        <v>511</v>
      </c>
      <c r="G3985" s="7" t="s">
        <v>291</v>
      </c>
      <c r="H3985" s="7" t="s">
        <v>3562</v>
      </c>
      <c r="I3985" s="7" t="s">
        <v>3564</v>
      </c>
      <c r="K3985" s="52" t="str">
        <f t="shared" si="696"/>
        <v/>
      </c>
      <c r="L3985" s="81" t="str">
        <f t="shared" si="686"/>
        <v/>
      </c>
      <c r="M3985" s="53" t="str">
        <f>IF(K3985="","",COUNTIF($K$7:K3985,"ﾘｽﾄ１"))</f>
        <v/>
      </c>
      <c r="N3985" s="53" t="str">
        <f t="shared" si="687"/>
        <v/>
      </c>
      <c r="O3985" s="54" t="str">
        <f t="shared" si="688"/>
        <v/>
      </c>
      <c r="P3985" s="53" t="str">
        <f t="shared" si="689"/>
        <v/>
      </c>
      <c r="Q3985" s="52" t="str">
        <f t="shared" si="690"/>
        <v/>
      </c>
      <c r="R3985" s="55" t="str">
        <f t="shared" si="691"/>
        <v/>
      </c>
      <c r="S3985" s="52" t="str">
        <f t="shared" si="692"/>
        <v/>
      </c>
      <c r="T3985" s="81" t="str">
        <f t="shared" si="693"/>
        <v/>
      </c>
      <c r="U3985" s="53" t="str">
        <f>IF(S3985="","",COUNTIF($S$7:S3985,"該当２"))</f>
        <v/>
      </c>
      <c r="V3985" s="56" t="str">
        <f t="shared" si="694"/>
        <v/>
      </c>
      <c r="W3985" s="81" t="str">
        <f t="shared" si="695"/>
        <v/>
      </c>
      <c r="X3985" s="53" t="str">
        <f>IF(V3985="","",COUNTIF($V$7:V3985,"該当３"))</f>
        <v/>
      </c>
    </row>
    <row r="3986" spans="1:24">
      <c r="A3986" s="4">
        <v>2038601009</v>
      </c>
      <c r="B3986" s="237">
        <v>20</v>
      </c>
      <c r="C3986" s="238">
        <v>386</v>
      </c>
      <c r="D3986" s="239">
        <v>1</v>
      </c>
      <c r="E3986" s="238">
        <v>9</v>
      </c>
      <c r="F3986" s="7" t="s">
        <v>511</v>
      </c>
      <c r="G3986" s="7" t="s">
        <v>291</v>
      </c>
      <c r="H3986" s="7" t="s">
        <v>3562</v>
      </c>
      <c r="I3986" s="7" t="s">
        <v>457</v>
      </c>
      <c r="K3986" s="52" t="str">
        <f t="shared" si="696"/>
        <v/>
      </c>
      <c r="L3986" s="81" t="str">
        <f t="shared" si="686"/>
        <v/>
      </c>
      <c r="M3986" s="53" t="str">
        <f>IF(K3986="","",COUNTIF($K$7:K3986,"ﾘｽﾄ１"))</f>
        <v/>
      </c>
      <c r="N3986" s="53" t="str">
        <f t="shared" si="687"/>
        <v/>
      </c>
      <c r="O3986" s="54" t="str">
        <f t="shared" si="688"/>
        <v/>
      </c>
      <c r="P3986" s="53" t="str">
        <f t="shared" si="689"/>
        <v/>
      </c>
      <c r="Q3986" s="52" t="str">
        <f t="shared" si="690"/>
        <v/>
      </c>
      <c r="R3986" s="55" t="str">
        <f t="shared" si="691"/>
        <v/>
      </c>
      <c r="S3986" s="52" t="str">
        <f t="shared" si="692"/>
        <v/>
      </c>
      <c r="T3986" s="81" t="str">
        <f t="shared" si="693"/>
        <v/>
      </c>
      <c r="U3986" s="53" t="str">
        <f>IF(S3986="","",COUNTIF($S$7:S3986,"該当２"))</f>
        <v/>
      </c>
      <c r="V3986" s="56" t="str">
        <f t="shared" si="694"/>
        <v/>
      </c>
      <c r="W3986" s="81" t="str">
        <f t="shared" si="695"/>
        <v/>
      </c>
      <c r="X3986" s="53" t="str">
        <f>IF(V3986="","",COUNTIF($V$7:V3986,"該当３"))</f>
        <v/>
      </c>
    </row>
    <row r="3987" spans="1:24">
      <c r="A3987" s="4">
        <v>2038601010</v>
      </c>
      <c r="B3987" s="237">
        <v>20</v>
      </c>
      <c r="C3987" s="238">
        <v>386</v>
      </c>
      <c r="D3987" s="239">
        <v>1</v>
      </c>
      <c r="E3987" s="238">
        <v>10</v>
      </c>
      <c r="F3987" s="7" t="s">
        <v>511</v>
      </c>
      <c r="G3987" s="7" t="s">
        <v>291</v>
      </c>
      <c r="H3987" s="7" t="s">
        <v>3562</v>
      </c>
      <c r="I3987" s="7" t="s">
        <v>3565</v>
      </c>
      <c r="K3987" s="52" t="str">
        <f t="shared" si="696"/>
        <v/>
      </c>
      <c r="L3987" s="81" t="str">
        <f t="shared" si="686"/>
        <v/>
      </c>
      <c r="M3987" s="53" t="str">
        <f>IF(K3987="","",COUNTIF($K$7:K3987,"ﾘｽﾄ１"))</f>
        <v/>
      </c>
      <c r="N3987" s="53" t="str">
        <f t="shared" si="687"/>
        <v/>
      </c>
      <c r="O3987" s="54" t="str">
        <f t="shared" si="688"/>
        <v/>
      </c>
      <c r="P3987" s="53" t="str">
        <f t="shared" si="689"/>
        <v/>
      </c>
      <c r="Q3987" s="52" t="str">
        <f t="shared" si="690"/>
        <v/>
      </c>
      <c r="R3987" s="55" t="str">
        <f t="shared" si="691"/>
        <v/>
      </c>
      <c r="S3987" s="52" t="str">
        <f t="shared" si="692"/>
        <v/>
      </c>
      <c r="T3987" s="81" t="str">
        <f t="shared" si="693"/>
        <v/>
      </c>
      <c r="U3987" s="53" t="str">
        <f>IF(S3987="","",COUNTIF($S$7:S3987,"該当２"))</f>
        <v/>
      </c>
      <c r="V3987" s="56" t="str">
        <f t="shared" si="694"/>
        <v/>
      </c>
      <c r="W3987" s="81" t="str">
        <f t="shared" si="695"/>
        <v/>
      </c>
      <c r="X3987" s="53" t="str">
        <f>IF(V3987="","",COUNTIF($V$7:V3987,"該当３"))</f>
        <v/>
      </c>
    </row>
    <row r="3988" spans="1:24">
      <c r="A3988" s="4">
        <v>2038601011</v>
      </c>
      <c r="B3988" s="237">
        <v>20</v>
      </c>
      <c r="C3988" s="238">
        <v>386</v>
      </c>
      <c r="D3988" s="239">
        <v>1</v>
      </c>
      <c r="E3988" s="238">
        <v>11</v>
      </c>
      <c r="F3988" s="7" t="s">
        <v>511</v>
      </c>
      <c r="G3988" s="7" t="s">
        <v>291</v>
      </c>
      <c r="H3988" s="7" t="s">
        <v>3562</v>
      </c>
      <c r="I3988" s="7" t="s">
        <v>1861</v>
      </c>
      <c r="K3988" s="52" t="str">
        <f t="shared" si="696"/>
        <v/>
      </c>
      <c r="L3988" s="81" t="str">
        <f t="shared" si="686"/>
        <v/>
      </c>
      <c r="M3988" s="53" t="str">
        <f>IF(K3988="","",COUNTIF($K$7:K3988,"ﾘｽﾄ１"))</f>
        <v/>
      </c>
      <c r="N3988" s="53" t="str">
        <f t="shared" si="687"/>
        <v/>
      </c>
      <c r="O3988" s="54" t="str">
        <f t="shared" si="688"/>
        <v/>
      </c>
      <c r="P3988" s="53" t="str">
        <f t="shared" si="689"/>
        <v/>
      </c>
      <c r="Q3988" s="52" t="str">
        <f t="shared" si="690"/>
        <v/>
      </c>
      <c r="R3988" s="55" t="str">
        <f t="shared" si="691"/>
        <v/>
      </c>
      <c r="S3988" s="52" t="str">
        <f t="shared" si="692"/>
        <v/>
      </c>
      <c r="T3988" s="81" t="str">
        <f t="shared" si="693"/>
        <v/>
      </c>
      <c r="U3988" s="53" t="str">
        <f>IF(S3988="","",COUNTIF($S$7:S3988,"該当２"))</f>
        <v/>
      </c>
      <c r="V3988" s="56" t="str">
        <f t="shared" si="694"/>
        <v/>
      </c>
      <c r="W3988" s="81" t="str">
        <f t="shared" si="695"/>
        <v/>
      </c>
      <c r="X3988" s="53" t="str">
        <f>IF(V3988="","",COUNTIF($V$7:V3988,"該当３"))</f>
        <v/>
      </c>
    </row>
    <row r="3989" spans="1:24">
      <c r="A3989" s="4">
        <v>2038601012</v>
      </c>
      <c r="B3989" s="237">
        <v>20</v>
      </c>
      <c r="C3989" s="238">
        <v>386</v>
      </c>
      <c r="D3989" s="239">
        <v>1</v>
      </c>
      <c r="E3989" s="238">
        <v>12</v>
      </c>
      <c r="F3989" s="7" t="s">
        <v>511</v>
      </c>
      <c r="G3989" s="7" t="s">
        <v>291</v>
      </c>
      <c r="H3989" s="7" t="s">
        <v>3562</v>
      </c>
      <c r="I3989" s="7" t="s">
        <v>3566</v>
      </c>
      <c r="K3989" s="52" t="str">
        <f t="shared" si="696"/>
        <v/>
      </c>
      <c r="L3989" s="81" t="str">
        <f t="shared" si="686"/>
        <v/>
      </c>
      <c r="M3989" s="53" t="str">
        <f>IF(K3989="","",COUNTIF($K$7:K3989,"ﾘｽﾄ１"))</f>
        <v/>
      </c>
      <c r="N3989" s="53" t="str">
        <f t="shared" si="687"/>
        <v/>
      </c>
      <c r="O3989" s="54" t="str">
        <f t="shared" si="688"/>
        <v/>
      </c>
      <c r="P3989" s="53" t="str">
        <f t="shared" si="689"/>
        <v/>
      </c>
      <c r="Q3989" s="52" t="str">
        <f t="shared" si="690"/>
        <v/>
      </c>
      <c r="R3989" s="55" t="str">
        <f t="shared" si="691"/>
        <v/>
      </c>
      <c r="S3989" s="52" t="str">
        <f t="shared" si="692"/>
        <v/>
      </c>
      <c r="T3989" s="81" t="str">
        <f t="shared" si="693"/>
        <v/>
      </c>
      <c r="U3989" s="53" t="str">
        <f>IF(S3989="","",COUNTIF($S$7:S3989,"該当２"))</f>
        <v/>
      </c>
      <c r="V3989" s="56" t="str">
        <f t="shared" si="694"/>
        <v/>
      </c>
      <c r="W3989" s="81" t="str">
        <f t="shared" si="695"/>
        <v/>
      </c>
      <c r="X3989" s="53" t="str">
        <f>IF(V3989="","",COUNTIF($V$7:V3989,"該当３"))</f>
        <v/>
      </c>
    </row>
    <row r="3990" spans="1:24">
      <c r="A3990" s="4">
        <v>2038601013</v>
      </c>
      <c r="B3990" s="237">
        <v>20</v>
      </c>
      <c r="C3990" s="238">
        <v>386</v>
      </c>
      <c r="D3990" s="239">
        <v>1</v>
      </c>
      <c r="E3990" s="238">
        <v>13</v>
      </c>
      <c r="F3990" s="7" t="s">
        <v>511</v>
      </c>
      <c r="G3990" s="7" t="s">
        <v>291</v>
      </c>
      <c r="H3990" s="7" t="s">
        <v>3562</v>
      </c>
      <c r="I3990" s="7" t="s">
        <v>690</v>
      </c>
      <c r="K3990" s="52" t="str">
        <f t="shared" si="696"/>
        <v/>
      </c>
      <c r="L3990" s="81" t="str">
        <f t="shared" si="686"/>
        <v/>
      </c>
      <c r="M3990" s="53" t="str">
        <f>IF(K3990="","",COUNTIF($K$7:K3990,"ﾘｽﾄ１"))</f>
        <v/>
      </c>
      <c r="N3990" s="53" t="str">
        <f t="shared" si="687"/>
        <v/>
      </c>
      <c r="O3990" s="54" t="str">
        <f t="shared" si="688"/>
        <v/>
      </c>
      <c r="P3990" s="53" t="str">
        <f t="shared" si="689"/>
        <v/>
      </c>
      <c r="Q3990" s="52" t="str">
        <f t="shared" si="690"/>
        <v/>
      </c>
      <c r="R3990" s="55" t="str">
        <f t="shared" si="691"/>
        <v/>
      </c>
      <c r="S3990" s="52" t="str">
        <f t="shared" si="692"/>
        <v/>
      </c>
      <c r="T3990" s="81" t="str">
        <f t="shared" si="693"/>
        <v/>
      </c>
      <c r="U3990" s="53" t="str">
        <f>IF(S3990="","",COUNTIF($S$7:S3990,"該当２"))</f>
        <v/>
      </c>
      <c r="V3990" s="56" t="str">
        <f t="shared" si="694"/>
        <v/>
      </c>
      <c r="W3990" s="81" t="str">
        <f t="shared" si="695"/>
        <v/>
      </c>
      <c r="X3990" s="53" t="str">
        <f>IF(V3990="","",COUNTIF($V$7:V3990,"該当３"))</f>
        <v/>
      </c>
    </row>
    <row r="3991" spans="1:24">
      <c r="A3991" s="4">
        <v>2038602000</v>
      </c>
      <c r="B3991" s="237">
        <v>20</v>
      </c>
      <c r="C3991" s="238">
        <v>386</v>
      </c>
      <c r="D3991" s="239">
        <v>2</v>
      </c>
      <c r="E3991" s="238">
        <v>0</v>
      </c>
      <c r="F3991" s="7" t="s">
        <v>511</v>
      </c>
      <c r="G3991" s="7" t="s">
        <v>291</v>
      </c>
      <c r="H3991" s="7" t="s">
        <v>3567</v>
      </c>
      <c r="K3991" s="52" t="str">
        <f t="shared" si="696"/>
        <v/>
      </c>
      <c r="L3991" s="81" t="str">
        <f t="shared" si="686"/>
        <v/>
      </c>
      <c r="M3991" s="53" t="str">
        <f>IF(K3991="","",COUNTIF($K$7:K3991,"ﾘｽﾄ１"))</f>
        <v/>
      </c>
      <c r="N3991" s="53" t="str">
        <f t="shared" si="687"/>
        <v/>
      </c>
      <c r="O3991" s="54" t="str">
        <f t="shared" si="688"/>
        <v/>
      </c>
      <c r="P3991" s="53" t="str">
        <f t="shared" si="689"/>
        <v/>
      </c>
      <c r="Q3991" s="52" t="str">
        <f t="shared" si="690"/>
        <v/>
      </c>
      <c r="R3991" s="55" t="str">
        <f t="shared" si="691"/>
        <v/>
      </c>
      <c r="S3991" s="52" t="str">
        <f t="shared" si="692"/>
        <v/>
      </c>
      <c r="T3991" s="81" t="str">
        <f t="shared" si="693"/>
        <v/>
      </c>
      <c r="U3991" s="53" t="str">
        <f>IF(S3991="","",COUNTIF($S$7:S3991,"該当２"))</f>
        <v/>
      </c>
      <c r="V3991" s="56" t="str">
        <f t="shared" si="694"/>
        <v/>
      </c>
      <c r="W3991" s="81" t="str">
        <f t="shared" si="695"/>
        <v/>
      </c>
      <c r="X3991" s="53" t="str">
        <f>IF(V3991="","",COUNTIF($V$7:V3991,"該当３"))</f>
        <v/>
      </c>
    </row>
    <row r="3992" spans="1:24">
      <c r="A3992" s="4">
        <v>2038602001</v>
      </c>
      <c r="B3992" s="237">
        <v>20</v>
      </c>
      <c r="C3992" s="238">
        <v>386</v>
      </c>
      <c r="D3992" s="239">
        <v>2</v>
      </c>
      <c r="E3992" s="238">
        <v>1</v>
      </c>
      <c r="F3992" s="7" t="s">
        <v>511</v>
      </c>
      <c r="G3992" s="7" t="s">
        <v>291</v>
      </c>
      <c r="H3992" s="7" t="s">
        <v>3567</v>
      </c>
      <c r="I3992" s="7" t="s">
        <v>3568</v>
      </c>
      <c r="K3992" s="52" t="str">
        <f t="shared" si="696"/>
        <v/>
      </c>
      <c r="L3992" s="81" t="str">
        <f t="shared" si="686"/>
        <v/>
      </c>
      <c r="M3992" s="53" t="str">
        <f>IF(K3992="","",COUNTIF($K$7:K3992,"ﾘｽﾄ１"))</f>
        <v/>
      </c>
      <c r="N3992" s="53" t="str">
        <f t="shared" si="687"/>
        <v/>
      </c>
      <c r="O3992" s="54" t="str">
        <f t="shared" si="688"/>
        <v/>
      </c>
      <c r="P3992" s="53" t="str">
        <f t="shared" si="689"/>
        <v/>
      </c>
      <c r="Q3992" s="52" t="str">
        <f t="shared" si="690"/>
        <v/>
      </c>
      <c r="R3992" s="55" t="str">
        <f t="shared" si="691"/>
        <v/>
      </c>
      <c r="S3992" s="52" t="str">
        <f t="shared" si="692"/>
        <v/>
      </c>
      <c r="T3992" s="81" t="str">
        <f t="shared" si="693"/>
        <v/>
      </c>
      <c r="U3992" s="53" t="str">
        <f>IF(S3992="","",COUNTIF($S$7:S3992,"該当２"))</f>
        <v/>
      </c>
      <c r="V3992" s="56" t="str">
        <f t="shared" si="694"/>
        <v/>
      </c>
      <c r="W3992" s="81" t="str">
        <f t="shared" si="695"/>
        <v/>
      </c>
      <c r="X3992" s="53" t="str">
        <f>IF(V3992="","",COUNTIF($V$7:V3992,"該当３"))</f>
        <v/>
      </c>
    </row>
    <row r="3993" spans="1:24">
      <c r="A3993" s="4">
        <v>2038602002</v>
      </c>
      <c r="B3993" s="237">
        <v>20</v>
      </c>
      <c r="C3993" s="238">
        <v>386</v>
      </c>
      <c r="D3993" s="239">
        <v>2</v>
      </c>
      <c r="E3993" s="238">
        <v>2</v>
      </c>
      <c r="F3993" s="7" t="s">
        <v>511</v>
      </c>
      <c r="G3993" s="7" t="s">
        <v>291</v>
      </c>
      <c r="H3993" s="7" t="s">
        <v>3567</v>
      </c>
      <c r="I3993" s="7" t="s">
        <v>470</v>
      </c>
      <c r="K3993" s="52" t="str">
        <f t="shared" si="696"/>
        <v/>
      </c>
      <c r="L3993" s="81" t="str">
        <f t="shared" si="686"/>
        <v/>
      </c>
      <c r="M3993" s="53" t="str">
        <f>IF(K3993="","",COUNTIF($K$7:K3993,"ﾘｽﾄ１"))</f>
        <v/>
      </c>
      <c r="N3993" s="53" t="str">
        <f t="shared" si="687"/>
        <v/>
      </c>
      <c r="O3993" s="54" t="str">
        <f t="shared" si="688"/>
        <v/>
      </c>
      <c r="P3993" s="53" t="str">
        <f t="shared" si="689"/>
        <v/>
      </c>
      <c r="Q3993" s="52" t="str">
        <f t="shared" si="690"/>
        <v/>
      </c>
      <c r="R3993" s="55" t="str">
        <f t="shared" si="691"/>
        <v/>
      </c>
      <c r="S3993" s="52" t="str">
        <f t="shared" si="692"/>
        <v/>
      </c>
      <c r="T3993" s="81" t="str">
        <f t="shared" si="693"/>
        <v/>
      </c>
      <c r="U3993" s="53" t="str">
        <f>IF(S3993="","",COUNTIF($S$7:S3993,"該当２"))</f>
        <v/>
      </c>
      <c r="V3993" s="56" t="str">
        <f t="shared" si="694"/>
        <v/>
      </c>
      <c r="W3993" s="81" t="str">
        <f t="shared" si="695"/>
        <v/>
      </c>
      <c r="X3993" s="53" t="str">
        <f>IF(V3993="","",COUNTIF($V$7:V3993,"該当３"))</f>
        <v/>
      </c>
    </row>
    <row r="3994" spans="1:24">
      <c r="A3994" s="4">
        <v>2038602003</v>
      </c>
      <c r="B3994" s="237">
        <v>20</v>
      </c>
      <c r="C3994" s="238">
        <v>386</v>
      </c>
      <c r="D3994" s="239">
        <v>2</v>
      </c>
      <c r="E3994" s="238">
        <v>3</v>
      </c>
      <c r="F3994" s="7" t="s">
        <v>511</v>
      </c>
      <c r="G3994" s="7" t="s">
        <v>291</v>
      </c>
      <c r="H3994" s="7" t="s">
        <v>3567</v>
      </c>
      <c r="I3994" s="7" t="s">
        <v>3569</v>
      </c>
      <c r="K3994" s="52" t="str">
        <f t="shared" si="696"/>
        <v/>
      </c>
      <c r="L3994" s="81" t="str">
        <f t="shared" si="686"/>
        <v/>
      </c>
      <c r="M3994" s="53" t="str">
        <f>IF(K3994="","",COUNTIF($K$7:K3994,"ﾘｽﾄ１"))</f>
        <v/>
      </c>
      <c r="N3994" s="53" t="str">
        <f t="shared" si="687"/>
        <v/>
      </c>
      <c r="O3994" s="54" t="str">
        <f t="shared" si="688"/>
        <v/>
      </c>
      <c r="P3994" s="53" t="str">
        <f t="shared" si="689"/>
        <v/>
      </c>
      <c r="Q3994" s="52" t="str">
        <f t="shared" si="690"/>
        <v/>
      </c>
      <c r="R3994" s="55" t="str">
        <f t="shared" si="691"/>
        <v/>
      </c>
      <c r="S3994" s="52" t="str">
        <f t="shared" si="692"/>
        <v/>
      </c>
      <c r="T3994" s="81" t="str">
        <f t="shared" si="693"/>
        <v/>
      </c>
      <c r="U3994" s="53" t="str">
        <f>IF(S3994="","",COUNTIF($S$7:S3994,"該当２"))</f>
        <v/>
      </c>
      <c r="V3994" s="56" t="str">
        <f t="shared" si="694"/>
        <v/>
      </c>
      <c r="W3994" s="81" t="str">
        <f t="shared" si="695"/>
        <v/>
      </c>
      <c r="X3994" s="53" t="str">
        <f>IF(V3994="","",COUNTIF($V$7:V3994,"該当３"))</f>
        <v/>
      </c>
    </row>
    <row r="3995" spans="1:24">
      <c r="A3995" s="4">
        <v>2038602004</v>
      </c>
      <c r="B3995" s="237">
        <v>20</v>
      </c>
      <c r="C3995" s="238">
        <v>386</v>
      </c>
      <c r="D3995" s="239">
        <v>2</v>
      </c>
      <c r="E3995" s="238">
        <v>4</v>
      </c>
      <c r="F3995" s="7" t="s">
        <v>511</v>
      </c>
      <c r="G3995" s="7" t="s">
        <v>291</v>
      </c>
      <c r="H3995" s="7" t="s">
        <v>3567</v>
      </c>
      <c r="I3995" s="7" t="s">
        <v>460</v>
      </c>
      <c r="K3995" s="52" t="str">
        <f t="shared" si="696"/>
        <v/>
      </c>
      <c r="L3995" s="81" t="str">
        <f t="shared" si="686"/>
        <v/>
      </c>
      <c r="M3995" s="53" t="str">
        <f>IF(K3995="","",COUNTIF($K$7:K3995,"ﾘｽﾄ１"))</f>
        <v/>
      </c>
      <c r="N3995" s="53" t="str">
        <f t="shared" si="687"/>
        <v/>
      </c>
      <c r="O3995" s="54" t="str">
        <f t="shared" si="688"/>
        <v/>
      </c>
      <c r="P3995" s="53" t="str">
        <f t="shared" si="689"/>
        <v/>
      </c>
      <c r="Q3995" s="52" t="str">
        <f t="shared" si="690"/>
        <v/>
      </c>
      <c r="R3995" s="55" t="str">
        <f t="shared" si="691"/>
        <v/>
      </c>
      <c r="S3995" s="52" t="str">
        <f t="shared" si="692"/>
        <v/>
      </c>
      <c r="T3995" s="81" t="str">
        <f t="shared" si="693"/>
        <v/>
      </c>
      <c r="U3995" s="53" t="str">
        <f>IF(S3995="","",COUNTIF($S$7:S3995,"該当２"))</f>
        <v/>
      </c>
      <c r="V3995" s="56" t="str">
        <f t="shared" si="694"/>
        <v/>
      </c>
      <c r="W3995" s="81" t="str">
        <f t="shared" si="695"/>
        <v/>
      </c>
      <c r="X3995" s="53" t="str">
        <f>IF(V3995="","",COUNTIF($V$7:V3995,"該当３"))</f>
        <v/>
      </c>
    </row>
    <row r="3996" spans="1:24">
      <c r="A3996" s="4">
        <v>2038602005</v>
      </c>
      <c r="B3996" s="237">
        <v>20</v>
      </c>
      <c r="C3996" s="238">
        <v>386</v>
      </c>
      <c r="D3996" s="239">
        <v>2</v>
      </c>
      <c r="E3996" s="238">
        <v>5</v>
      </c>
      <c r="F3996" s="7" t="s">
        <v>511</v>
      </c>
      <c r="G3996" s="7" t="s">
        <v>291</v>
      </c>
      <c r="H3996" s="7" t="s">
        <v>3567</v>
      </c>
      <c r="I3996" s="7" t="s">
        <v>276</v>
      </c>
      <c r="K3996" s="52" t="str">
        <f t="shared" si="696"/>
        <v/>
      </c>
      <c r="L3996" s="81" t="str">
        <f t="shared" si="686"/>
        <v/>
      </c>
      <c r="M3996" s="53" t="str">
        <f>IF(K3996="","",COUNTIF($K$7:K3996,"ﾘｽﾄ１"))</f>
        <v/>
      </c>
      <c r="N3996" s="53" t="str">
        <f t="shared" si="687"/>
        <v/>
      </c>
      <c r="O3996" s="54" t="str">
        <f t="shared" si="688"/>
        <v/>
      </c>
      <c r="P3996" s="53" t="str">
        <f t="shared" si="689"/>
        <v/>
      </c>
      <c r="Q3996" s="52" t="str">
        <f t="shared" si="690"/>
        <v/>
      </c>
      <c r="R3996" s="55" t="str">
        <f t="shared" si="691"/>
        <v/>
      </c>
      <c r="S3996" s="52" t="str">
        <f t="shared" si="692"/>
        <v/>
      </c>
      <c r="T3996" s="81" t="str">
        <f t="shared" si="693"/>
        <v/>
      </c>
      <c r="U3996" s="53" t="str">
        <f>IF(S3996="","",COUNTIF($S$7:S3996,"該当２"))</f>
        <v/>
      </c>
      <c r="V3996" s="56" t="str">
        <f t="shared" si="694"/>
        <v/>
      </c>
      <c r="W3996" s="81" t="str">
        <f t="shared" si="695"/>
        <v/>
      </c>
      <c r="X3996" s="53" t="str">
        <f>IF(V3996="","",COUNTIF($V$7:V3996,"該当３"))</f>
        <v/>
      </c>
    </row>
    <row r="3997" spans="1:24">
      <c r="A3997" s="4">
        <v>2038602006</v>
      </c>
      <c r="B3997" s="237">
        <v>20</v>
      </c>
      <c r="C3997" s="238">
        <v>386</v>
      </c>
      <c r="D3997" s="239">
        <v>2</v>
      </c>
      <c r="E3997" s="238">
        <v>6</v>
      </c>
      <c r="F3997" s="7" t="s">
        <v>511</v>
      </c>
      <c r="G3997" s="7" t="s">
        <v>291</v>
      </c>
      <c r="H3997" s="7" t="s">
        <v>3567</v>
      </c>
      <c r="I3997" s="7" t="s">
        <v>2251</v>
      </c>
      <c r="K3997" s="52" t="str">
        <f t="shared" si="696"/>
        <v/>
      </c>
      <c r="L3997" s="81" t="str">
        <f t="shared" si="686"/>
        <v/>
      </c>
      <c r="M3997" s="53" t="str">
        <f>IF(K3997="","",COUNTIF($K$7:K3997,"ﾘｽﾄ１"))</f>
        <v/>
      </c>
      <c r="N3997" s="53" t="str">
        <f t="shared" si="687"/>
        <v/>
      </c>
      <c r="O3997" s="54" t="str">
        <f t="shared" si="688"/>
        <v/>
      </c>
      <c r="P3997" s="53" t="str">
        <f t="shared" si="689"/>
        <v/>
      </c>
      <c r="Q3997" s="52" t="str">
        <f t="shared" si="690"/>
        <v/>
      </c>
      <c r="R3997" s="55" t="str">
        <f t="shared" si="691"/>
        <v/>
      </c>
      <c r="S3997" s="52" t="str">
        <f t="shared" si="692"/>
        <v/>
      </c>
      <c r="T3997" s="81" t="str">
        <f t="shared" si="693"/>
        <v/>
      </c>
      <c r="U3997" s="53" t="str">
        <f>IF(S3997="","",COUNTIF($S$7:S3997,"該当２"))</f>
        <v/>
      </c>
      <c r="V3997" s="56" t="str">
        <f t="shared" si="694"/>
        <v/>
      </c>
      <c r="W3997" s="81" t="str">
        <f t="shared" si="695"/>
        <v/>
      </c>
      <c r="X3997" s="53" t="str">
        <f>IF(V3997="","",COUNTIF($V$7:V3997,"該当３"))</f>
        <v/>
      </c>
    </row>
    <row r="3998" spans="1:24">
      <c r="A3998" s="4">
        <v>2038602007</v>
      </c>
      <c r="B3998" s="237">
        <v>20</v>
      </c>
      <c r="C3998" s="238">
        <v>386</v>
      </c>
      <c r="D3998" s="239">
        <v>2</v>
      </c>
      <c r="E3998" s="238">
        <v>7</v>
      </c>
      <c r="F3998" s="7" t="s">
        <v>511</v>
      </c>
      <c r="G3998" s="7" t="s">
        <v>291</v>
      </c>
      <c r="H3998" s="7" t="s">
        <v>3567</v>
      </c>
      <c r="I3998" s="7" t="s">
        <v>3570</v>
      </c>
      <c r="K3998" s="52" t="str">
        <f t="shared" si="696"/>
        <v/>
      </c>
      <c r="L3998" s="81" t="str">
        <f t="shared" si="686"/>
        <v/>
      </c>
      <c r="M3998" s="53" t="str">
        <f>IF(K3998="","",COUNTIF($K$7:K3998,"ﾘｽﾄ１"))</f>
        <v/>
      </c>
      <c r="N3998" s="53" t="str">
        <f t="shared" si="687"/>
        <v/>
      </c>
      <c r="O3998" s="54" t="str">
        <f t="shared" si="688"/>
        <v/>
      </c>
      <c r="P3998" s="53" t="str">
        <f t="shared" si="689"/>
        <v/>
      </c>
      <c r="Q3998" s="52" t="str">
        <f t="shared" si="690"/>
        <v/>
      </c>
      <c r="R3998" s="55" t="str">
        <f t="shared" si="691"/>
        <v/>
      </c>
      <c r="S3998" s="52" t="str">
        <f t="shared" si="692"/>
        <v/>
      </c>
      <c r="T3998" s="81" t="str">
        <f t="shared" si="693"/>
        <v/>
      </c>
      <c r="U3998" s="53" t="str">
        <f>IF(S3998="","",COUNTIF($S$7:S3998,"該当２"))</f>
        <v/>
      </c>
      <c r="V3998" s="56" t="str">
        <f t="shared" si="694"/>
        <v/>
      </c>
      <c r="W3998" s="81" t="str">
        <f t="shared" si="695"/>
        <v/>
      </c>
      <c r="X3998" s="53" t="str">
        <f>IF(V3998="","",COUNTIF($V$7:V3998,"該当３"))</f>
        <v/>
      </c>
    </row>
    <row r="3999" spans="1:24">
      <c r="A3999" s="4">
        <v>2038602008</v>
      </c>
      <c r="B3999" s="237">
        <v>20</v>
      </c>
      <c r="C3999" s="238">
        <v>386</v>
      </c>
      <c r="D3999" s="239">
        <v>2</v>
      </c>
      <c r="E3999" s="238">
        <v>8</v>
      </c>
      <c r="F3999" s="7" t="s">
        <v>511</v>
      </c>
      <c r="G3999" s="7" t="s">
        <v>291</v>
      </c>
      <c r="H3999" s="7" t="s">
        <v>3567</v>
      </c>
      <c r="I3999" s="7" t="s">
        <v>3571</v>
      </c>
      <c r="K3999" s="52" t="str">
        <f t="shared" si="696"/>
        <v/>
      </c>
      <c r="L3999" s="81" t="str">
        <f t="shared" si="686"/>
        <v/>
      </c>
      <c r="M3999" s="53" t="str">
        <f>IF(K3999="","",COUNTIF($K$7:K3999,"ﾘｽﾄ１"))</f>
        <v/>
      </c>
      <c r="N3999" s="53" t="str">
        <f t="shared" si="687"/>
        <v/>
      </c>
      <c r="O3999" s="54" t="str">
        <f t="shared" si="688"/>
        <v/>
      </c>
      <c r="P3999" s="53" t="str">
        <f t="shared" si="689"/>
        <v/>
      </c>
      <c r="Q3999" s="52" t="str">
        <f t="shared" si="690"/>
        <v/>
      </c>
      <c r="R3999" s="55" t="str">
        <f t="shared" si="691"/>
        <v/>
      </c>
      <c r="S3999" s="52" t="str">
        <f t="shared" si="692"/>
        <v/>
      </c>
      <c r="T3999" s="81" t="str">
        <f t="shared" si="693"/>
        <v/>
      </c>
      <c r="U3999" s="53" t="str">
        <f>IF(S3999="","",COUNTIF($S$7:S3999,"該当２"))</f>
        <v/>
      </c>
      <c r="V3999" s="56" t="str">
        <f t="shared" si="694"/>
        <v/>
      </c>
      <c r="W3999" s="81" t="str">
        <f t="shared" si="695"/>
        <v/>
      </c>
      <c r="X3999" s="53" t="str">
        <f>IF(V3999="","",COUNTIF($V$7:V3999,"該当３"))</f>
        <v/>
      </c>
    </row>
    <row r="4000" spans="1:24">
      <c r="A4000" s="4">
        <v>2038602009</v>
      </c>
      <c r="B4000" s="237">
        <v>20</v>
      </c>
      <c r="C4000" s="238">
        <v>386</v>
      </c>
      <c r="D4000" s="239">
        <v>2</v>
      </c>
      <c r="E4000" s="238">
        <v>9</v>
      </c>
      <c r="F4000" s="7" t="s">
        <v>511</v>
      </c>
      <c r="G4000" s="7" t="s">
        <v>291</v>
      </c>
      <c r="H4000" s="7" t="s">
        <v>3567</v>
      </c>
      <c r="I4000" s="7" t="s">
        <v>3572</v>
      </c>
      <c r="K4000" s="52" t="str">
        <f t="shared" si="696"/>
        <v/>
      </c>
      <c r="L4000" s="81" t="str">
        <f t="shared" si="686"/>
        <v/>
      </c>
      <c r="M4000" s="53" t="str">
        <f>IF(K4000="","",COUNTIF($K$7:K4000,"ﾘｽﾄ１"))</f>
        <v/>
      </c>
      <c r="N4000" s="53" t="str">
        <f t="shared" si="687"/>
        <v/>
      </c>
      <c r="O4000" s="54" t="str">
        <f t="shared" si="688"/>
        <v/>
      </c>
      <c r="P4000" s="53" t="str">
        <f t="shared" si="689"/>
        <v/>
      </c>
      <c r="Q4000" s="52" t="str">
        <f t="shared" si="690"/>
        <v/>
      </c>
      <c r="R4000" s="55" t="str">
        <f t="shared" si="691"/>
        <v/>
      </c>
      <c r="S4000" s="52" t="str">
        <f t="shared" si="692"/>
        <v/>
      </c>
      <c r="T4000" s="81" t="str">
        <f t="shared" si="693"/>
        <v/>
      </c>
      <c r="U4000" s="53" t="str">
        <f>IF(S4000="","",COUNTIF($S$7:S4000,"該当２"))</f>
        <v/>
      </c>
      <c r="V4000" s="56" t="str">
        <f t="shared" si="694"/>
        <v/>
      </c>
      <c r="W4000" s="81" t="str">
        <f t="shared" si="695"/>
        <v/>
      </c>
      <c r="X4000" s="53" t="str">
        <f>IF(V4000="","",COUNTIF($V$7:V4000,"該当３"))</f>
        <v/>
      </c>
    </row>
    <row r="4001" spans="1:24">
      <c r="A4001" s="4">
        <v>2038602010</v>
      </c>
      <c r="B4001" s="237">
        <v>20</v>
      </c>
      <c r="C4001" s="238">
        <v>386</v>
      </c>
      <c r="D4001" s="239">
        <v>2</v>
      </c>
      <c r="E4001" s="238">
        <v>10</v>
      </c>
      <c r="F4001" s="7" t="s">
        <v>511</v>
      </c>
      <c r="G4001" s="7" t="s">
        <v>291</v>
      </c>
      <c r="H4001" s="7" t="s">
        <v>3567</v>
      </c>
      <c r="I4001" s="7" t="s">
        <v>3573</v>
      </c>
      <c r="K4001" s="52" t="str">
        <f t="shared" si="696"/>
        <v/>
      </c>
      <c r="L4001" s="81" t="str">
        <f t="shared" si="686"/>
        <v/>
      </c>
      <c r="M4001" s="53" t="str">
        <f>IF(K4001="","",COUNTIF($K$7:K4001,"ﾘｽﾄ１"))</f>
        <v/>
      </c>
      <c r="N4001" s="53" t="str">
        <f t="shared" si="687"/>
        <v/>
      </c>
      <c r="O4001" s="54" t="str">
        <f t="shared" si="688"/>
        <v/>
      </c>
      <c r="P4001" s="53" t="str">
        <f t="shared" si="689"/>
        <v/>
      </c>
      <c r="Q4001" s="52" t="str">
        <f t="shared" si="690"/>
        <v/>
      </c>
      <c r="R4001" s="55" t="str">
        <f t="shared" si="691"/>
        <v/>
      </c>
      <c r="S4001" s="52" t="str">
        <f t="shared" si="692"/>
        <v/>
      </c>
      <c r="T4001" s="81" t="str">
        <f t="shared" si="693"/>
        <v/>
      </c>
      <c r="U4001" s="53" t="str">
        <f>IF(S4001="","",COUNTIF($S$7:S4001,"該当２"))</f>
        <v/>
      </c>
      <c r="V4001" s="56" t="str">
        <f t="shared" si="694"/>
        <v/>
      </c>
      <c r="W4001" s="81" t="str">
        <f t="shared" si="695"/>
        <v/>
      </c>
      <c r="X4001" s="53" t="str">
        <f>IF(V4001="","",COUNTIF($V$7:V4001,"該当３"))</f>
        <v/>
      </c>
    </row>
    <row r="4002" spans="1:24">
      <c r="A4002" s="4">
        <v>2038602011</v>
      </c>
      <c r="B4002" s="237">
        <v>20</v>
      </c>
      <c r="C4002" s="238">
        <v>386</v>
      </c>
      <c r="D4002" s="239">
        <v>2</v>
      </c>
      <c r="E4002" s="238">
        <v>11</v>
      </c>
      <c r="F4002" s="7" t="s">
        <v>511</v>
      </c>
      <c r="G4002" s="7" t="s">
        <v>291</v>
      </c>
      <c r="H4002" s="7" t="s">
        <v>3567</v>
      </c>
      <c r="I4002" s="7" t="s">
        <v>3574</v>
      </c>
      <c r="K4002" s="52" t="str">
        <f t="shared" si="696"/>
        <v/>
      </c>
      <c r="L4002" s="81" t="str">
        <f t="shared" si="686"/>
        <v/>
      </c>
      <c r="M4002" s="53" t="str">
        <f>IF(K4002="","",COUNTIF($K$7:K4002,"ﾘｽﾄ１"))</f>
        <v/>
      </c>
      <c r="N4002" s="53" t="str">
        <f t="shared" si="687"/>
        <v/>
      </c>
      <c r="O4002" s="54" t="str">
        <f t="shared" si="688"/>
        <v/>
      </c>
      <c r="P4002" s="53" t="str">
        <f t="shared" si="689"/>
        <v/>
      </c>
      <c r="Q4002" s="52" t="str">
        <f t="shared" si="690"/>
        <v/>
      </c>
      <c r="R4002" s="55" t="str">
        <f t="shared" si="691"/>
        <v/>
      </c>
      <c r="S4002" s="52" t="str">
        <f t="shared" si="692"/>
        <v/>
      </c>
      <c r="T4002" s="81" t="str">
        <f t="shared" si="693"/>
        <v/>
      </c>
      <c r="U4002" s="53" t="str">
        <f>IF(S4002="","",COUNTIF($S$7:S4002,"該当２"))</f>
        <v/>
      </c>
      <c r="V4002" s="56" t="str">
        <f t="shared" si="694"/>
        <v/>
      </c>
      <c r="W4002" s="81" t="str">
        <f t="shared" si="695"/>
        <v/>
      </c>
      <c r="X4002" s="53" t="str">
        <f>IF(V4002="","",COUNTIF($V$7:V4002,"該当３"))</f>
        <v/>
      </c>
    </row>
    <row r="4003" spans="1:24">
      <c r="A4003" s="4">
        <v>2038800000</v>
      </c>
      <c r="B4003" s="237">
        <v>20</v>
      </c>
      <c r="C4003" s="238">
        <v>388</v>
      </c>
      <c r="D4003" s="239">
        <v>0</v>
      </c>
      <c r="E4003" s="238">
        <v>0</v>
      </c>
      <c r="F4003" s="7" t="s">
        <v>511</v>
      </c>
      <c r="G4003" s="7" t="s">
        <v>3575</v>
      </c>
      <c r="K4003" s="52" t="str">
        <f t="shared" si="696"/>
        <v>ﾘｽﾄ１</v>
      </c>
      <c r="L4003" s="81" t="str">
        <f t="shared" si="686"/>
        <v>宮田村</v>
      </c>
      <c r="M4003" s="53">
        <f>IF(K4003="","",COUNTIF($K$7:K4003,"ﾘｽﾄ１"))</f>
        <v>39</v>
      </c>
      <c r="N4003" s="53" t="str">
        <f t="shared" si="687"/>
        <v/>
      </c>
      <c r="O4003" s="54" t="str">
        <f t="shared" si="688"/>
        <v/>
      </c>
      <c r="P4003" s="53" t="str">
        <f t="shared" si="689"/>
        <v/>
      </c>
      <c r="Q4003" s="52" t="str">
        <f t="shared" si="690"/>
        <v/>
      </c>
      <c r="R4003" s="55" t="str">
        <f t="shared" si="691"/>
        <v/>
      </c>
      <c r="S4003" s="52" t="str">
        <f t="shared" si="692"/>
        <v/>
      </c>
      <c r="T4003" s="81" t="str">
        <f t="shared" si="693"/>
        <v/>
      </c>
      <c r="U4003" s="53" t="str">
        <f>IF(S4003="","",COUNTIF($S$7:S4003,"該当２"))</f>
        <v/>
      </c>
      <c r="V4003" s="56" t="str">
        <f t="shared" si="694"/>
        <v/>
      </c>
      <c r="W4003" s="81" t="str">
        <f t="shared" si="695"/>
        <v/>
      </c>
      <c r="X4003" s="53" t="str">
        <f>IF(V4003="","",COUNTIF($V$7:V4003,"該当３"))</f>
        <v/>
      </c>
    </row>
    <row r="4004" spans="1:24">
      <c r="A4004" s="4">
        <v>2038800001</v>
      </c>
      <c r="B4004" s="237">
        <v>20</v>
      </c>
      <c r="C4004" s="238">
        <v>388</v>
      </c>
      <c r="D4004" s="239">
        <v>0</v>
      </c>
      <c r="E4004" s="238">
        <v>1</v>
      </c>
      <c r="F4004" s="7" t="s">
        <v>511</v>
      </c>
      <c r="G4004" s="7" t="s">
        <v>3575</v>
      </c>
      <c r="H4004" s="282" t="s">
        <v>4507</v>
      </c>
      <c r="I4004" s="7" t="s">
        <v>3576</v>
      </c>
      <c r="K4004" s="52" t="str">
        <f t="shared" si="696"/>
        <v/>
      </c>
      <c r="L4004" s="81" t="str">
        <f t="shared" si="686"/>
        <v/>
      </c>
      <c r="M4004" s="53" t="str">
        <f>IF(K4004="","",COUNTIF($K$7:K4004,"ﾘｽﾄ１"))</f>
        <v/>
      </c>
      <c r="N4004" s="53" t="str">
        <f t="shared" si="687"/>
        <v>同一区</v>
      </c>
      <c r="O4004" s="54" t="str">
        <f t="shared" si="688"/>
        <v/>
      </c>
      <c r="P4004" s="53" t="str">
        <f t="shared" si="689"/>
        <v/>
      </c>
      <c r="Q4004" s="52" t="str">
        <f t="shared" si="690"/>
        <v/>
      </c>
      <c r="R4004" s="55" t="str">
        <f t="shared" si="691"/>
        <v/>
      </c>
      <c r="S4004" s="52" t="str">
        <f t="shared" si="692"/>
        <v/>
      </c>
      <c r="T4004" s="81" t="str">
        <f t="shared" si="693"/>
        <v/>
      </c>
      <c r="U4004" s="53" t="str">
        <f>IF(S4004="","",COUNTIF($S$7:S4004,"該当２"))</f>
        <v/>
      </c>
      <c r="V4004" s="56" t="str">
        <f t="shared" si="694"/>
        <v/>
      </c>
      <c r="W4004" s="81" t="str">
        <f t="shared" si="695"/>
        <v/>
      </c>
      <c r="X4004" s="53" t="str">
        <f>IF(V4004="","",COUNTIF($V$7:V4004,"該当３"))</f>
        <v/>
      </c>
    </row>
    <row r="4005" spans="1:24">
      <c r="A4005" s="4">
        <v>2038800002</v>
      </c>
      <c r="B4005" s="237">
        <v>20</v>
      </c>
      <c r="C4005" s="238">
        <v>388</v>
      </c>
      <c r="D4005" s="239">
        <v>0</v>
      </c>
      <c r="E4005" s="238">
        <v>2</v>
      </c>
      <c r="F4005" s="7" t="s">
        <v>511</v>
      </c>
      <c r="G4005" s="7" t="s">
        <v>3575</v>
      </c>
      <c r="H4005" s="282" t="s">
        <v>4507</v>
      </c>
      <c r="I4005" s="7" t="s">
        <v>3577</v>
      </c>
      <c r="K4005" s="52" t="str">
        <f t="shared" si="696"/>
        <v/>
      </c>
      <c r="L4005" s="81" t="str">
        <f t="shared" si="686"/>
        <v/>
      </c>
      <c r="M4005" s="53" t="str">
        <f>IF(K4005="","",COUNTIF($K$7:K4005,"ﾘｽﾄ１"))</f>
        <v/>
      </c>
      <c r="N4005" s="53" t="str">
        <f t="shared" si="687"/>
        <v>同一区</v>
      </c>
      <c r="O4005" s="54" t="str">
        <f t="shared" si="688"/>
        <v/>
      </c>
      <c r="P4005" s="53" t="str">
        <f t="shared" si="689"/>
        <v/>
      </c>
      <c r="Q4005" s="52" t="str">
        <f t="shared" si="690"/>
        <v/>
      </c>
      <c r="R4005" s="55" t="str">
        <f t="shared" si="691"/>
        <v/>
      </c>
      <c r="S4005" s="52" t="str">
        <f t="shared" si="692"/>
        <v/>
      </c>
      <c r="T4005" s="81" t="str">
        <f t="shared" si="693"/>
        <v/>
      </c>
      <c r="U4005" s="53" t="str">
        <f>IF(S4005="","",COUNTIF($S$7:S4005,"該当２"))</f>
        <v/>
      </c>
      <c r="V4005" s="56" t="str">
        <f t="shared" si="694"/>
        <v/>
      </c>
      <c r="W4005" s="81" t="str">
        <f t="shared" si="695"/>
        <v/>
      </c>
      <c r="X4005" s="53" t="str">
        <f>IF(V4005="","",COUNTIF($V$7:V4005,"該当３"))</f>
        <v/>
      </c>
    </row>
    <row r="4006" spans="1:24">
      <c r="A4006" s="4">
        <v>2038800003</v>
      </c>
      <c r="B4006" s="237">
        <v>20</v>
      </c>
      <c r="C4006" s="238">
        <v>388</v>
      </c>
      <c r="D4006" s="239">
        <v>0</v>
      </c>
      <c r="E4006" s="238">
        <v>3</v>
      </c>
      <c r="F4006" s="7" t="s">
        <v>511</v>
      </c>
      <c r="G4006" s="7" t="s">
        <v>3575</v>
      </c>
      <c r="H4006" s="282" t="s">
        <v>4507</v>
      </c>
      <c r="I4006" s="7" t="s">
        <v>3578</v>
      </c>
      <c r="K4006" s="52" t="str">
        <f t="shared" si="696"/>
        <v/>
      </c>
      <c r="L4006" s="81" t="str">
        <f t="shared" si="686"/>
        <v/>
      </c>
      <c r="M4006" s="53" t="str">
        <f>IF(K4006="","",COUNTIF($K$7:K4006,"ﾘｽﾄ１"))</f>
        <v/>
      </c>
      <c r="N4006" s="53" t="str">
        <f t="shared" si="687"/>
        <v>同一区</v>
      </c>
      <c r="O4006" s="54" t="str">
        <f t="shared" si="688"/>
        <v/>
      </c>
      <c r="P4006" s="53" t="str">
        <f t="shared" si="689"/>
        <v/>
      </c>
      <c r="Q4006" s="52" t="str">
        <f t="shared" si="690"/>
        <v/>
      </c>
      <c r="R4006" s="55" t="str">
        <f t="shared" si="691"/>
        <v/>
      </c>
      <c r="S4006" s="52" t="str">
        <f t="shared" si="692"/>
        <v/>
      </c>
      <c r="T4006" s="81" t="str">
        <f t="shared" si="693"/>
        <v/>
      </c>
      <c r="U4006" s="53" t="str">
        <f>IF(S4006="","",COUNTIF($S$7:S4006,"該当２"))</f>
        <v/>
      </c>
      <c r="V4006" s="56" t="str">
        <f t="shared" si="694"/>
        <v/>
      </c>
      <c r="W4006" s="81" t="str">
        <f t="shared" si="695"/>
        <v/>
      </c>
      <c r="X4006" s="53" t="str">
        <f>IF(V4006="","",COUNTIF($V$7:V4006,"該当３"))</f>
        <v/>
      </c>
    </row>
    <row r="4007" spans="1:24">
      <c r="A4007" s="4">
        <v>2038800004</v>
      </c>
      <c r="B4007" s="237">
        <v>20</v>
      </c>
      <c r="C4007" s="238">
        <v>388</v>
      </c>
      <c r="D4007" s="239">
        <v>0</v>
      </c>
      <c r="E4007" s="238">
        <v>4</v>
      </c>
      <c r="F4007" s="7" t="s">
        <v>511</v>
      </c>
      <c r="G4007" s="7" t="s">
        <v>3575</v>
      </c>
      <c r="H4007" s="282" t="s">
        <v>4507</v>
      </c>
      <c r="I4007" s="7" t="s">
        <v>3579</v>
      </c>
      <c r="K4007" s="52" t="str">
        <f t="shared" si="696"/>
        <v/>
      </c>
      <c r="L4007" s="81" t="str">
        <f t="shared" si="686"/>
        <v/>
      </c>
      <c r="M4007" s="53" t="str">
        <f>IF(K4007="","",COUNTIF($K$7:K4007,"ﾘｽﾄ１"))</f>
        <v/>
      </c>
      <c r="N4007" s="53" t="str">
        <f t="shared" si="687"/>
        <v>同一区</v>
      </c>
      <c r="O4007" s="54" t="str">
        <f t="shared" si="688"/>
        <v/>
      </c>
      <c r="P4007" s="53" t="str">
        <f t="shared" si="689"/>
        <v/>
      </c>
      <c r="Q4007" s="52" t="str">
        <f t="shared" si="690"/>
        <v/>
      </c>
      <c r="R4007" s="55" t="str">
        <f t="shared" si="691"/>
        <v/>
      </c>
      <c r="S4007" s="52" t="str">
        <f t="shared" si="692"/>
        <v/>
      </c>
      <c r="T4007" s="81" t="str">
        <f t="shared" si="693"/>
        <v/>
      </c>
      <c r="U4007" s="53" t="str">
        <f>IF(S4007="","",COUNTIF($S$7:S4007,"該当２"))</f>
        <v/>
      </c>
      <c r="V4007" s="56" t="str">
        <f t="shared" si="694"/>
        <v/>
      </c>
      <c r="W4007" s="81" t="str">
        <f t="shared" si="695"/>
        <v/>
      </c>
      <c r="X4007" s="53" t="str">
        <f>IF(V4007="","",COUNTIF($V$7:V4007,"該当３"))</f>
        <v/>
      </c>
    </row>
    <row r="4008" spans="1:24">
      <c r="A4008" s="4">
        <v>2038800005</v>
      </c>
      <c r="B4008" s="237">
        <v>20</v>
      </c>
      <c r="C4008" s="238">
        <v>388</v>
      </c>
      <c r="D4008" s="239">
        <v>0</v>
      </c>
      <c r="E4008" s="238">
        <v>5</v>
      </c>
      <c r="F4008" s="7" t="s">
        <v>511</v>
      </c>
      <c r="G4008" s="7" t="s">
        <v>3575</v>
      </c>
      <c r="H4008" s="282" t="s">
        <v>4507</v>
      </c>
      <c r="I4008" s="7" t="s">
        <v>2118</v>
      </c>
      <c r="K4008" s="52" t="str">
        <f t="shared" si="696"/>
        <v/>
      </c>
      <c r="L4008" s="81" t="str">
        <f t="shared" si="686"/>
        <v/>
      </c>
      <c r="M4008" s="53" t="str">
        <f>IF(K4008="","",COUNTIF($K$7:K4008,"ﾘｽﾄ１"))</f>
        <v/>
      </c>
      <c r="N4008" s="53" t="str">
        <f t="shared" si="687"/>
        <v>同一区</v>
      </c>
      <c r="O4008" s="54" t="str">
        <f t="shared" si="688"/>
        <v/>
      </c>
      <c r="P4008" s="53" t="str">
        <f t="shared" si="689"/>
        <v/>
      </c>
      <c r="Q4008" s="52" t="str">
        <f t="shared" si="690"/>
        <v/>
      </c>
      <c r="R4008" s="55" t="str">
        <f t="shared" si="691"/>
        <v/>
      </c>
      <c r="S4008" s="52" t="str">
        <f t="shared" si="692"/>
        <v/>
      </c>
      <c r="T4008" s="81" t="str">
        <f t="shared" si="693"/>
        <v/>
      </c>
      <c r="U4008" s="53" t="str">
        <f>IF(S4008="","",COUNTIF($S$7:S4008,"該当２"))</f>
        <v/>
      </c>
      <c r="V4008" s="56" t="str">
        <f t="shared" si="694"/>
        <v/>
      </c>
      <c r="W4008" s="81" t="str">
        <f t="shared" si="695"/>
        <v/>
      </c>
      <c r="X4008" s="53" t="str">
        <f>IF(V4008="","",COUNTIF($V$7:V4008,"該当３"))</f>
        <v/>
      </c>
    </row>
    <row r="4009" spans="1:24">
      <c r="A4009" s="4">
        <v>2038800006</v>
      </c>
      <c r="B4009" s="237">
        <v>20</v>
      </c>
      <c r="C4009" s="238">
        <v>388</v>
      </c>
      <c r="D4009" s="239">
        <v>0</v>
      </c>
      <c r="E4009" s="238">
        <v>6</v>
      </c>
      <c r="F4009" s="7" t="s">
        <v>511</v>
      </c>
      <c r="G4009" s="7" t="s">
        <v>3575</v>
      </c>
      <c r="H4009" s="282" t="s">
        <v>4507</v>
      </c>
      <c r="I4009" s="7" t="s">
        <v>459</v>
      </c>
      <c r="K4009" s="52" t="str">
        <f t="shared" si="696"/>
        <v/>
      </c>
      <c r="L4009" s="81" t="str">
        <f t="shared" si="686"/>
        <v/>
      </c>
      <c r="M4009" s="53" t="str">
        <f>IF(K4009="","",COUNTIF($K$7:K4009,"ﾘｽﾄ１"))</f>
        <v/>
      </c>
      <c r="N4009" s="53" t="str">
        <f t="shared" si="687"/>
        <v>同一区</v>
      </c>
      <c r="O4009" s="54" t="str">
        <f t="shared" si="688"/>
        <v/>
      </c>
      <c r="P4009" s="53" t="str">
        <f t="shared" si="689"/>
        <v/>
      </c>
      <c r="Q4009" s="52" t="str">
        <f t="shared" si="690"/>
        <v/>
      </c>
      <c r="R4009" s="55" t="str">
        <f t="shared" si="691"/>
        <v/>
      </c>
      <c r="S4009" s="52" t="str">
        <f t="shared" si="692"/>
        <v/>
      </c>
      <c r="T4009" s="81" t="str">
        <f t="shared" si="693"/>
        <v/>
      </c>
      <c r="U4009" s="53" t="str">
        <f>IF(S4009="","",COUNTIF($S$7:S4009,"該当２"))</f>
        <v/>
      </c>
      <c r="V4009" s="56" t="str">
        <f t="shared" si="694"/>
        <v/>
      </c>
      <c r="W4009" s="81" t="str">
        <f t="shared" si="695"/>
        <v/>
      </c>
      <c r="X4009" s="53" t="str">
        <f>IF(V4009="","",COUNTIF($V$7:V4009,"該当３"))</f>
        <v/>
      </c>
    </row>
    <row r="4010" spans="1:24">
      <c r="A4010" s="4">
        <v>2038800007</v>
      </c>
      <c r="B4010" s="237">
        <v>20</v>
      </c>
      <c r="C4010" s="238">
        <v>388</v>
      </c>
      <c r="D4010" s="239">
        <v>0</v>
      </c>
      <c r="E4010" s="238">
        <v>7</v>
      </c>
      <c r="F4010" s="7" t="s">
        <v>511</v>
      </c>
      <c r="G4010" s="7" t="s">
        <v>3575</v>
      </c>
      <c r="H4010" s="282" t="s">
        <v>4507</v>
      </c>
      <c r="I4010" s="7" t="s">
        <v>3580</v>
      </c>
      <c r="K4010" s="52" t="str">
        <f t="shared" si="696"/>
        <v/>
      </c>
      <c r="L4010" s="81" t="str">
        <f t="shared" si="686"/>
        <v/>
      </c>
      <c r="M4010" s="53" t="str">
        <f>IF(K4010="","",COUNTIF($K$7:K4010,"ﾘｽﾄ１"))</f>
        <v/>
      </c>
      <c r="N4010" s="53" t="str">
        <f t="shared" si="687"/>
        <v>同一区</v>
      </c>
      <c r="O4010" s="54" t="str">
        <f t="shared" si="688"/>
        <v/>
      </c>
      <c r="P4010" s="53" t="str">
        <f t="shared" si="689"/>
        <v/>
      </c>
      <c r="Q4010" s="52" t="str">
        <f t="shared" si="690"/>
        <v/>
      </c>
      <c r="R4010" s="55" t="str">
        <f t="shared" si="691"/>
        <v/>
      </c>
      <c r="S4010" s="52" t="str">
        <f t="shared" si="692"/>
        <v/>
      </c>
      <c r="T4010" s="81" t="str">
        <f t="shared" si="693"/>
        <v/>
      </c>
      <c r="U4010" s="53" t="str">
        <f>IF(S4010="","",COUNTIF($S$7:S4010,"該当２"))</f>
        <v/>
      </c>
      <c r="V4010" s="56" t="str">
        <f t="shared" si="694"/>
        <v/>
      </c>
      <c r="W4010" s="81" t="str">
        <f t="shared" si="695"/>
        <v/>
      </c>
      <c r="X4010" s="53" t="str">
        <f>IF(V4010="","",COUNTIF($V$7:V4010,"該当３"))</f>
        <v/>
      </c>
    </row>
    <row r="4011" spans="1:24">
      <c r="A4011" s="4">
        <v>2038800008</v>
      </c>
      <c r="B4011" s="237">
        <v>20</v>
      </c>
      <c r="C4011" s="238">
        <v>388</v>
      </c>
      <c r="D4011" s="239">
        <v>0</v>
      </c>
      <c r="E4011" s="238">
        <v>8</v>
      </c>
      <c r="F4011" s="7" t="s">
        <v>511</v>
      </c>
      <c r="G4011" s="7" t="s">
        <v>3575</v>
      </c>
      <c r="H4011" s="282" t="s">
        <v>4507</v>
      </c>
      <c r="I4011" s="7" t="s">
        <v>335</v>
      </c>
      <c r="K4011" s="52" t="str">
        <f t="shared" si="696"/>
        <v/>
      </c>
      <c r="L4011" s="81" t="str">
        <f t="shared" si="686"/>
        <v/>
      </c>
      <c r="M4011" s="53" t="str">
        <f>IF(K4011="","",COUNTIF($K$7:K4011,"ﾘｽﾄ１"))</f>
        <v/>
      </c>
      <c r="N4011" s="53" t="str">
        <f t="shared" si="687"/>
        <v>同一区</v>
      </c>
      <c r="O4011" s="54" t="str">
        <f t="shared" si="688"/>
        <v/>
      </c>
      <c r="P4011" s="53" t="str">
        <f t="shared" si="689"/>
        <v/>
      </c>
      <c r="Q4011" s="52" t="str">
        <f t="shared" si="690"/>
        <v/>
      </c>
      <c r="R4011" s="55" t="str">
        <f t="shared" si="691"/>
        <v/>
      </c>
      <c r="S4011" s="52" t="str">
        <f t="shared" si="692"/>
        <v/>
      </c>
      <c r="T4011" s="81" t="str">
        <f t="shared" si="693"/>
        <v/>
      </c>
      <c r="U4011" s="53" t="str">
        <f>IF(S4011="","",COUNTIF($S$7:S4011,"該当２"))</f>
        <v/>
      </c>
      <c r="V4011" s="56" t="str">
        <f t="shared" si="694"/>
        <v/>
      </c>
      <c r="W4011" s="81" t="str">
        <f t="shared" si="695"/>
        <v/>
      </c>
      <c r="X4011" s="53" t="str">
        <f>IF(V4011="","",COUNTIF($V$7:V4011,"該当３"))</f>
        <v/>
      </c>
    </row>
    <row r="4012" spans="1:24">
      <c r="A4012" s="4">
        <v>2038800009</v>
      </c>
      <c r="B4012" s="237">
        <v>20</v>
      </c>
      <c r="C4012" s="238">
        <v>388</v>
      </c>
      <c r="D4012" s="239">
        <v>0</v>
      </c>
      <c r="E4012" s="238">
        <v>9</v>
      </c>
      <c r="F4012" s="7" t="s">
        <v>511</v>
      </c>
      <c r="G4012" s="7" t="s">
        <v>3575</v>
      </c>
      <c r="H4012" s="282" t="s">
        <v>4507</v>
      </c>
      <c r="I4012" s="7" t="s">
        <v>562</v>
      </c>
      <c r="K4012" s="52" t="str">
        <f t="shared" si="696"/>
        <v/>
      </c>
      <c r="L4012" s="81" t="str">
        <f t="shared" si="686"/>
        <v/>
      </c>
      <c r="M4012" s="53" t="str">
        <f>IF(K4012="","",COUNTIF($K$7:K4012,"ﾘｽﾄ１"))</f>
        <v/>
      </c>
      <c r="N4012" s="53" t="str">
        <f t="shared" si="687"/>
        <v>同一区</v>
      </c>
      <c r="O4012" s="54" t="str">
        <f t="shared" si="688"/>
        <v/>
      </c>
      <c r="P4012" s="53" t="str">
        <f t="shared" si="689"/>
        <v/>
      </c>
      <c r="Q4012" s="52" t="str">
        <f t="shared" si="690"/>
        <v/>
      </c>
      <c r="R4012" s="55" t="str">
        <f t="shared" si="691"/>
        <v/>
      </c>
      <c r="S4012" s="52" t="str">
        <f t="shared" si="692"/>
        <v/>
      </c>
      <c r="T4012" s="81" t="str">
        <f t="shared" si="693"/>
        <v/>
      </c>
      <c r="U4012" s="53" t="str">
        <f>IF(S4012="","",COUNTIF($S$7:S4012,"該当２"))</f>
        <v/>
      </c>
      <c r="V4012" s="56" t="str">
        <f t="shared" si="694"/>
        <v/>
      </c>
      <c r="W4012" s="81" t="str">
        <f t="shared" si="695"/>
        <v/>
      </c>
      <c r="X4012" s="53" t="str">
        <f>IF(V4012="","",COUNTIF($V$7:V4012,"該当３"))</f>
        <v/>
      </c>
    </row>
    <row r="4013" spans="1:24">
      <c r="A4013" s="4">
        <v>2040200000</v>
      </c>
      <c r="B4013" s="237">
        <v>20</v>
      </c>
      <c r="C4013" s="238">
        <v>402</v>
      </c>
      <c r="D4013" s="239">
        <v>0</v>
      </c>
      <c r="E4013" s="238">
        <v>0</v>
      </c>
      <c r="F4013" s="7" t="s">
        <v>511</v>
      </c>
      <c r="G4013" s="7" t="s">
        <v>3581</v>
      </c>
      <c r="K4013" s="52" t="str">
        <f t="shared" si="696"/>
        <v>ﾘｽﾄ１</v>
      </c>
      <c r="L4013" s="81" t="str">
        <f t="shared" si="686"/>
        <v>松川町</v>
      </c>
      <c r="M4013" s="53">
        <f>IF(K4013="","",COUNTIF($K$7:K4013,"ﾘｽﾄ１"))</f>
        <v>40</v>
      </c>
      <c r="N4013" s="53" t="str">
        <f t="shared" si="687"/>
        <v/>
      </c>
      <c r="O4013" s="54" t="str">
        <f t="shared" si="688"/>
        <v/>
      </c>
      <c r="P4013" s="53" t="str">
        <f t="shared" si="689"/>
        <v/>
      </c>
      <c r="Q4013" s="52" t="str">
        <f t="shared" si="690"/>
        <v/>
      </c>
      <c r="R4013" s="55" t="str">
        <f t="shared" si="691"/>
        <v/>
      </c>
      <c r="S4013" s="52" t="str">
        <f t="shared" si="692"/>
        <v/>
      </c>
      <c r="T4013" s="81" t="str">
        <f t="shared" si="693"/>
        <v/>
      </c>
      <c r="U4013" s="53" t="str">
        <f>IF(S4013="","",COUNTIF($S$7:S4013,"該当２"))</f>
        <v/>
      </c>
      <c r="V4013" s="56" t="str">
        <f t="shared" si="694"/>
        <v/>
      </c>
      <c r="W4013" s="81" t="str">
        <f t="shared" si="695"/>
        <v/>
      </c>
      <c r="X4013" s="53" t="str">
        <f>IF(V4013="","",COUNTIF($V$7:V4013,"該当３"))</f>
        <v/>
      </c>
    </row>
    <row r="4014" spans="1:24">
      <c r="A4014" s="4">
        <v>2040201000</v>
      </c>
      <c r="B4014" s="237">
        <v>20</v>
      </c>
      <c r="C4014" s="238">
        <v>402</v>
      </c>
      <c r="D4014" s="239">
        <v>1</v>
      </c>
      <c r="E4014" s="238">
        <v>0</v>
      </c>
      <c r="F4014" s="7" t="s">
        <v>511</v>
      </c>
      <c r="G4014" s="7" t="s">
        <v>3581</v>
      </c>
      <c r="H4014" s="7" t="s">
        <v>3582</v>
      </c>
      <c r="K4014" s="52" t="str">
        <f t="shared" si="696"/>
        <v/>
      </c>
      <c r="L4014" s="81" t="str">
        <f t="shared" si="686"/>
        <v/>
      </c>
      <c r="M4014" s="53" t="str">
        <f>IF(K4014="","",COUNTIF($K$7:K4014,"ﾘｽﾄ１"))</f>
        <v/>
      </c>
      <c r="N4014" s="53" t="str">
        <f t="shared" si="687"/>
        <v/>
      </c>
      <c r="O4014" s="54" t="str">
        <f t="shared" si="688"/>
        <v/>
      </c>
      <c r="P4014" s="53" t="str">
        <f t="shared" si="689"/>
        <v/>
      </c>
      <c r="Q4014" s="52" t="str">
        <f t="shared" si="690"/>
        <v/>
      </c>
      <c r="R4014" s="55" t="str">
        <f t="shared" si="691"/>
        <v/>
      </c>
      <c r="S4014" s="52" t="str">
        <f t="shared" si="692"/>
        <v/>
      </c>
      <c r="T4014" s="81" t="str">
        <f t="shared" si="693"/>
        <v/>
      </c>
      <c r="U4014" s="53" t="str">
        <f>IF(S4014="","",COUNTIF($S$7:S4014,"該当２"))</f>
        <v/>
      </c>
      <c r="V4014" s="56" t="str">
        <f t="shared" si="694"/>
        <v/>
      </c>
      <c r="W4014" s="81" t="str">
        <f t="shared" si="695"/>
        <v/>
      </c>
      <c r="X4014" s="53" t="str">
        <f>IF(V4014="","",COUNTIF($V$7:V4014,"該当３"))</f>
        <v/>
      </c>
    </row>
    <row r="4015" spans="1:24">
      <c r="A4015" s="4">
        <v>2040201001</v>
      </c>
      <c r="B4015" s="237">
        <v>20</v>
      </c>
      <c r="C4015" s="238">
        <v>402</v>
      </c>
      <c r="D4015" s="239">
        <v>1</v>
      </c>
      <c r="E4015" s="238">
        <v>1</v>
      </c>
      <c r="F4015" s="7" t="s">
        <v>511</v>
      </c>
      <c r="G4015" s="7" t="s">
        <v>3581</v>
      </c>
      <c r="H4015" s="7" t="s">
        <v>3582</v>
      </c>
      <c r="I4015" s="7" t="s">
        <v>3583</v>
      </c>
      <c r="K4015" s="52" t="str">
        <f t="shared" si="696"/>
        <v/>
      </c>
      <c r="L4015" s="81" t="str">
        <f t="shared" si="686"/>
        <v/>
      </c>
      <c r="M4015" s="53" t="str">
        <f>IF(K4015="","",COUNTIF($K$7:K4015,"ﾘｽﾄ１"))</f>
        <v/>
      </c>
      <c r="N4015" s="53" t="str">
        <f t="shared" si="687"/>
        <v/>
      </c>
      <c r="O4015" s="54" t="str">
        <f t="shared" si="688"/>
        <v/>
      </c>
      <c r="P4015" s="53" t="str">
        <f t="shared" si="689"/>
        <v/>
      </c>
      <c r="Q4015" s="52" t="str">
        <f t="shared" si="690"/>
        <v/>
      </c>
      <c r="R4015" s="55" t="str">
        <f t="shared" si="691"/>
        <v/>
      </c>
      <c r="S4015" s="52" t="str">
        <f t="shared" si="692"/>
        <v/>
      </c>
      <c r="T4015" s="81" t="str">
        <f t="shared" si="693"/>
        <v/>
      </c>
      <c r="U4015" s="53" t="str">
        <f>IF(S4015="","",COUNTIF($S$7:S4015,"該当２"))</f>
        <v/>
      </c>
      <c r="V4015" s="56" t="str">
        <f t="shared" si="694"/>
        <v/>
      </c>
      <c r="W4015" s="81" t="str">
        <f t="shared" si="695"/>
        <v/>
      </c>
      <c r="X4015" s="53" t="str">
        <f>IF(V4015="","",COUNTIF($V$7:V4015,"該当３"))</f>
        <v/>
      </c>
    </row>
    <row r="4016" spans="1:24">
      <c r="A4016" s="4">
        <v>2040201002</v>
      </c>
      <c r="B4016" s="237">
        <v>20</v>
      </c>
      <c r="C4016" s="238">
        <v>402</v>
      </c>
      <c r="D4016" s="239">
        <v>1</v>
      </c>
      <c r="E4016" s="238">
        <v>2</v>
      </c>
      <c r="F4016" s="7" t="s">
        <v>511</v>
      </c>
      <c r="G4016" s="7" t="s">
        <v>3581</v>
      </c>
      <c r="H4016" s="7" t="s">
        <v>3582</v>
      </c>
      <c r="I4016" s="7" t="s">
        <v>3584</v>
      </c>
      <c r="K4016" s="52" t="str">
        <f t="shared" si="696"/>
        <v/>
      </c>
      <c r="L4016" s="81" t="str">
        <f t="shared" si="686"/>
        <v/>
      </c>
      <c r="M4016" s="53" t="str">
        <f>IF(K4016="","",COUNTIF($K$7:K4016,"ﾘｽﾄ１"))</f>
        <v/>
      </c>
      <c r="N4016" s="53" t="str">
        <f t="shared" si="687"/>
        <v/>
      </c>
      <c r="O4016" s="54" t="str">
        <f t="shared" si="688"/>
        <v/>
      </c>
      <c r="P4016" s="53" t="str">
        <f t="shared" si="689"/>
        <v/>
      </c>
      <c r="Q4016" s="52" t="str">
        <f t="shared" si="690"/>
        <v/>
      </c>
      <c r="R4016" s="55" t="str">
        <f t="shared" si="691"/>
        <v/>
      </c>
      <c r="S4016" s="52" t="str">
        <f t="shared" si="692"/>
        <v/>
      </c>
      <c r="T4016" s="81" t="str">
        <f t="shared" si="693"/>
        <v/>
      </c>
      <c r="U4016" s="53" t="str">
        <f>IF(S4016="","",COUNTIF($S$7:S4016,"該当２"))</f>
        <v/>
      </c>
      <c r="V4016" s="56" t="str">
        <f t="shared" si="694"/>
        <v/>
      </c>
      <c r="W4016" s="81" t="str">
        <f t="shared" si="695"/>
        <v/>
      </c>
      <c r="X4016" s="53" t="str">
        <f>IF(V4016="","",COUNTIF($V$7:V4016,"該当３"))</f>
        <v/>
      </c>
    </row>
    <row r="4017" spans="1:24">
      <c r="A4017" s="4">
        <v>2040201003</v>
      </c>
      <c r="B4017" s="237">
        <v>20</v>
      </c>
      <c r="C4017" s="238">
        <v>402</v>
      </c>
      <c r="D4017" s="239">
        <v>1</v>
      </c>
      <c r="E4017" s="238">
        <v>3</v>
      </c>
      <c r="F4017" s="7" t="s">
        <v>511</v>
      </c>
      <c r="G4017" s="7" t="s">
        <v>3581</v>
      </c>
      <c r="H4017" s="7" t="s">
        <v>3582</v>
      </c>
      <c r="I4017" s="7" t="s">
        <v>3585</v>
      </c>
      <c r="K4017" s="52" t="str">
        <f t="shared" si="696"/>
        <v/>
      </c>
      <c r="L4017" s="81" t="str">
        <f t="shared" si="686"/>
        <v/>
      </c>
      <c r="M4017" s="53" t="str">
        <f>IF(K4017="","",COUNTIF($K$7:K4017,"ﾘｽﾄ１"))</f>
        <v/>
      </c>
      <c r="N4017" s="53" t="str">
        <f t="shared" si="687"/>
        <v/>
      </c>
      <c r="O4017" s="54" t="str">
        <f t="shared" si="688"/>
        <v/>
      </c>
      <c r="P4017" s="53" t="str">
        <f t="shared" si="689"/>
        <v/>
      </c>
      <c r="Q4017" s="52" t="str">
        <f t="shared" si="690"/>
        <v/>
      </c>
      <c r="R4017" s="55" t="str">
        <f t="shared" si="691"/>
        <v/>
      </c>
      <c r="S4017" s="52" t="str">
        <f t="shared" si="692"/>
        <v/>
      </c>
      <c r="T4017" s="81" t="str">
        <f t="shared" si="693"/>
        <v/>
      </c>
      <c r="U4017" s="53" t="str">
        <f>IF(S4017="","",COUNTIF($S$7:S4017,"該当２"))</f>
        <v/>
      </c>
      <c r="V4017" s="56" t="str">
        <f t="shared" si="694"/>
        <v/>
      </c>
      <c r="W4017" s="81" t="str">
        <f t="shared" si="695"/>
        <v/>
      </c>
      <c r="X4017" s="53" t="str">
        <f>IF(V4017="","",COUNTIF($V$7:V4017,"該当３"))</f>
        <v/>
      </c>
    </row>
    <row r="4018" spans="1:24">
      <c r="A4018" s="4">
        <v>2040201004</v>
      </c>
      <c r="B4018" s="237">
        <v>20</v>
      </c>
      <c r="C4018" s="238">
        <v>402</v>
      </c>
      <c r="D4018" s="239">
        <v>1</v>
      </c>
      <c r="E4018" s="238">
        <v>4</v>
      </c>
      <c r="F4018" s="7" t="s">
        <v>511</v>
      </c>
      <c r="G4018" s="7" t="s">
        <v>3581</v>
      </c>
      <c r="H4018" s="7" t="s">
        <v>3582</v>
      </c>
      <c r="I4018" s="7" t="s">
        <v>3586</v>
      </c>
      <c r="K4018" s="52" t="str">
        <f t="shared" si="696"/>
        <v/>
      </c>
      <c r="L4018" s="81" t="str">
        <f t="shared" si="686"/>
        <v/>
      </c>
      <c r="M4018" s="53" t="str">
        <f>IF(K4018="","",COUNTIF($K$7:K4018,"ﾘｽﾄ１"))</f>
        <v/>
      </c>
      <c r="N4018" s="53" t="str">
        <f t="shared" si="687"/>
        <v/>
      </c>
      <c r="O4018" s="54" t="str">
        <f t="shared" si="688"/>
        <v/>
      </c>
      <c r="P4018" s="53" t="str">
        <f t="shared" si="689"/>
        <v/>
      </c>
      <c r="Q4018" s="52" t="str">
        <f t="shared" si="690"/>
        <v/>
      </c>
      <c r="R4018" s="55" t="str">
        <f t="shared" si="691"/>
        <v/>
      </c>
      <c r="S4018" s="52" t="str">
        <f t="shared" si="692"/>
        <v/>
      </c>
      <c r="T4018" s="81" t="str">
        <f t="shared" si="693"/>
        <v/>
      </c>
      <c r="U4018" s="53" t="str">
        <f>IF(S4018="","",COUNTIF($S$7:S4018,"該当２"))</f>
        <v/>
      </c>
      <c r="V4018" s="56" t="str">
        <f t="shared" si="694"/>
        <v/>
      </c>
      <c r="W4018" s="81" t="str">
        <f t="shared" si="695"/>
        <v/>
      </c>
      <c r="X4018" s="53" t="str">
        <f>IF(V4018="","",COUNTIF($V$7:V4018,"該当３"))</f>
        <v/>
      </c>
    </row>
    <row r="4019" spans="1:24">
      <c r="A4019" s="4">
        <v>2040201005</v>
      </c>
      <c r="B4019" s="237">
        <v>20</v>
      </c>
      <c r="C4019" s="238">
        <v>402</v>
      </c>
      <c r="D4019" s="239">
        <v>1</v>
      </c>
      <c r="E4019" s="238">
        <v>5</v>
      </c>
      <c r="F4019" s="7" t="s">
        <v>511</v>
      </c>
      <c r="G4019" s="7" t="s">
        <v>3581</v>
      </c>
      <c r="H4019" s="7" t="s">
        <v>3582</v>
      </c>
      <c r="I4019" s="7" t="s">
        <v>3587</v>
      </c>
      <c r="K4019" s="52" t="str">
        <f t="shared" si="696"/>
        <v/>
      </c>
      <c r="L4019" s="81" t="str">
        <f t="shared" si="686"/>
        <v/>
      </c>
      <c r="M4019" s="53" t="str">
        <f>IF(K4019="","",COUNTIF($K$7:K4019,"ﾘｽﾄ１"))</f>
        <v/>
      </c>
      <c r="N4019" s="53" t="str">
        <f t="shared" si="687"/>
        <v/>
      </c>
      <c r="O4019" s="54" t="str">
        <f t="shared" si="688"/>
        <v/>
      </c>
      <c r="P4019" s="53" t="str">
        <f t="shared" si="689"/>
        <v/>
      </c>
      <c r="Q4019" s="52" t="str">
        <f t="shared" si="690"/>
        <v/>
      </c>
      <c r="R4019" s="55" t="str">
        <f t="shared" si="691"/>
        <v/>
      </c>
      <c r="S4019" s="52" t="str">
        <f t="shared" si="692"/>
        <v/>
      </c>
      <c r="T4019" s="81" t="str">
        <f t="shared" si="693"/>
        <v/>
      </c>
      <c r="U4019" s="53" t="str">
        <f>IF(S4019="","",COUNTIF($S$7:S4019,"該当２"))</f>
        <v/>
      </c>
      <c r="V4019" s="56" t="str">
        <f t="shared" si="694"/>
        <v/>
      </c>
      <c r="W4019" s="81" t="str">
        <f t="shared" si="695"/>
        <v/>
      </c>
      <c r="X4019" s="53" t="str">
        <f>IF(V4019="","",COUNTIF($V$7:V4019,"該当３"))</f>
        <v/>
      </c>
    </row>
    <row r="4020" spans="1:24">
      <c r="A4020" s="4">
        <v>2040201006</v>
      </c>
      <c r="B4020" s="237">
        <v>20</v>
      </c>
      <c r="C4020" s="238">
        <v>402</v>
      </c>
      <c r="D4020" s="239">
        <v>1</v>
      </c>
      <c r="E4020" s="238">
        <v>6</v>
      </c>
      <c r="F4020" s="7" t="s">
        <v>511</v>
      </c>
      <c r="G4020" s="7" t="s">
        <v>3581</v>
      </c>
      <c r="H4020" s="7" t="s">
        <v>3582</v>
      </c>
      <c r="I4020" s="7" t="s">
        <v>3588</v>
      </c>
      <c r="K4020" s="52" t="str">
        <f t="shared" si="696"/>
        <v/>
      </c>
      <c r="L4020" s="81" t="str">
        <f t="shared" si="686"/>
        <v/>
      </c>
      <c r="M4020" s="53" t="str">
        <f>IF(K4020="","",COUNTIF($K$7:K4020,"ﾘｽﾄ１"))</f>
        <v/>
      </c>
      <c r="N4020" s="53" t="str">
        <f t="shared" si="687"/>
        <v/>
      </c>
      <c r="O4020" s="54" t="str">
        <f t="shared" si="688"/>
        <v/>
      </c>
      <c r="P4020" s="53" t="str">
        <f t="shared" si="689"/>
        <v/>
      </c>
      <c r="Q4020" s="52" t="str">
        <f t="shared" si="690"/>
        <v/>
      </c>
      <c r="R4020" s="55" t="str">
        <f t="shared" si="691"/>
        <v/>
      </c>
      <c r="S4020" s="52" t="str">
        <f t="shared" si="692"/>
        <v/>
      </c>
      <c r="T4020" s="81" t="str">
        <f t="shared" si="693"/>
        <v/>
      </c>
      <c r="U4020" s="53" t="str">
        <f>IF(S4020="","",COUNTIF($S$7:S4020,"該当２"))</f>
        <v/>
      </c>
      <c r="V4020" s="56" t="str">
        <f t="shared" si="694"/>
        <v/>
      </c>
      <c r="W4020" s="81" t="str">
        <f t="shared" si="695"/>
        <v/>
      </c>
      <c r="X4020" s="53" t="str">
        <f>IF(V4020="","",COUNTIF($V$7:V4020,"該当３"))</f>
        <v/>
      </c>
    </row>
    <row r="4021" spans="1:24">
      <c r="A4021" s="4">
        <v>2040201007</v>
      </c>
      <c r="B4021" s="237">
        <v>20</v>
      </c>
      <c r="C4021" s="238">
        <v>402</v>
      </c>
      <c r="D4021" s="239">
        <v>1</v>
      </c>
      <c r="E4021" s="238">
        <v>7</v>
      </c>
      <c r="F4021" s="7" t="s">
        <v>511</v>
      </c>
      <c r="G4021" s="7" t="s">
        <v>3581</v>
      </c>
      <c r="H4021" s="7" t="s">
        <v>3582</v>
      </c>
      <c r="I4021" s="7" t="s">
        <v>3589</v>
      </c>
      <c r="K4021" s="52" t="str">
        <f t="shared" si="696"/>
        <v/>
      </c>
      <c r="L4021" s="81" t="str">
        <f t="shared" si="686"/>
        <v/>
      </c>
      <c r="M4021" s="53" t="str">
        <f>IF(K4021="","",COUNTIF($K$7:K4021,"ﾘｽﾄ１"))</f>
        <v/>
      </c>
      <c r="N4021" s="53" t="str">
        <f t="shared" si="687"/>
        <v/>
      </c>
      <c r="O4021" s="54" t="str">
        <f t="shared" si="688"/>
        <v/>
      </c>
      <c r="P4021" s="53" t="str">
        <f t="shared" si="689"/>
        <v/>
      </c>
      <c r="Q4021" s="52" t="str">
        <f t="shared" si="690"/>
        <v/>
      </c>
      <c r="R4021" s="55" t="str">
        <f t="shared" si="691"/>
        <v/>
      </c>
      <c r="S4021" s="52" t="str">
        <f t="shared" si="692"/>
        <v/>
      </c>
      <c r="T4021" s="81" t="str">
        <f t="shared" si="693"/>
        <v/>
      </c>
      <c r="U4021" s="53" t="str">
        <f>IF(S4021="","",COUNTIF($S$7:S4021,"該当２"))</f>
        <v/>
      </c>
      <c r="V4021" s="56" t="str">
        <f t="shared" si="694"/>
        <v/>
      </c>
      <c r="W4021" s="81" t="str">
        <f t="shared" si="695"/>
        <v/>
      </c>
      <c r="X4021" s="53" t="str">
        <f>IF(V4021="","",COUNTIF($V$7:V4021,"該当３"))</f>
        <v/>
      </c>
    </row>
    <row r="4022" spans="1:24">
      <c r="A4022" s="4">
        <v>2040201008</v>
      </c>
      <c r="B4022" s="237">
        <v>20</v>
      </c>
      <c r="C4022" s="238">
        <v>402</v>
      </c>
      <c r="D4022" s="239">
        <v>1</v>
      </c>
      <c r="E4022" s="238">
        <v>8</v>
      </c>
      <c r="F4022" s="7" t="s">
        <v>511</v>
      </c>
      <c r="G4022" s="7" t="s">
        <v>3581</v>
      </c>
      <c r="H4022" s="7" t="s">
        <v>3582</v>
      </c>
      <c r="I4022" s="7" t="s">
        <v>2814</v>
      </c>
      <c r="K4022" s="52" t="str">
        <f t="shared" si="696"/>
        <v/>
      </c>
      <c r="L4022" s="81" t="str">
        <f t="shared" si="686"/>
        <v/>
      </c>
      <c r="M4022" s="53" t="str">
        <f>IF(K4022="","",COUNTIF($K$7:K4022,"ﾘｽﾄ１"))</f>
        <v/>
      </c>
      <c r="N4022" s="53" t="str">
        <f t="shared" si="687"/>
        <v/>
      </c>
      <c r="O4022" s="54" t="str">
        <f t="shared" si="688"/>
        <v/>
      </c>
      <c r="P4022" s="53" t="str">
        <f t="shared" si="689"/>
        <v/>
      </c>
      <c r="Q4022" s="52" t="str">
        <f t="shared" si="690"/>
        <v/>
      </c>
      <c r="R4022" s="55" t="str">
        <f t="shared" si="691"/>
        <v/>
      </c>
      <c r="S4022" s="52" t="str">
        <f t="shared" si="692"/>
        <v/>
      </c>
      <c r="T4022" s="81" t="str">
        <f t="shared" si="693"/>
        <v/>
      </c>
      <c r="U4022" s="53" t="str">
        <f>IF(S4022="","",COUNTIF($S$7:S4022,"該当２"))</f>
        <v/>
      </c>
      <c r="V4022" s="56" t="str">
        <f t="shared" si="694"/>
        <v/>
      </c>
      <c r="W4022" s="81" t="str">
        <f t="shared" si="695"/>
        <v/>
      </c>
      <c r="X4022" s="53" t="str">
        <f>IF(V4022="","",COUNTIF($V$7:V4022,"該当３"))</f>
        <v/>
      </c>
    </row>
    <row r="4023" spans="1:24">
      <c r="A4023" s="4">
        <v>2040201009</v>
      </c>
      <c r="B4023" s="237">
        <v>20</v>
      </c>
      <c r="C4023" s="238">
        <v>402</v>
      </c>
      <c r="D4023" s="239">
        <v>1</v>
      </c>
      <c r="E4023" s="238">
        <v>9</v>
      </c>
      <c r="F4023" s="7" t="s">
        <v>511</v>
      </c>
      <c r="G4023" s="7" t="s">
        <v>3581</v>
      </c>
      <c r="H4023" s="7" t="s">
        <v>3582</v>
      </c>
      <c r="I4023" s="7" t="s">
        <v>2304</v>
      </c>
      <c r="K4023" s="52" t="str">
        <f t="shared" si="696"/>
        <v/>
      </c>
      <c r="L4023" s="81" t="str">
        <f t="shared" si="686"/>
        <v/>
      </c>
      <c r="M4023" s="53" t="str">
        <f>IF(K4023="","",COUNTIF($K$7:K4023,"ﾘｽﾄ１"))</f>
        <v/>
      </c>
      <c r="N4023" s="53" t="str">
        <f t="shared" si="687"/>
        <v/>
      </c>
      <c r="O4023" s="54" t="str">
        <f t="shared" si="688"/>
        <v/>
      </c>
      <c r="P4023" s="53" t="str">
        <f t="shared" si="689"/>
        <v/>
      </c>
      <c r="Q4023" s="52" t="str">
        <f t="shared" si="690"/>
        <v/>
      </c>
      <c r="R4023" s="55" t="str">
        <f t="shared" si="691"/>
        <v/>
      </c>
      <c r="S4023" s="52" t="str">
        <f t="shared" si="692"/>
        <v/>
      </c>
      <c r="T4023" s="81" t="str">
        <f t="shared" si="693"/>
        <v/>
      </c>
      <c r="U4023" s="53" t="str">
        <f>IF(S4023="","",COUNTIF($S$7:S4023,"該当２"))</f>
        <v/>
      </c>
      <c r="V4023" s="56" t="str">
        <f t="shared" si="694"/>
        <v/>
      </c>
      <c r="W4023" s="81" t="str">
        <f t="shared" si="695"/>
        <v/>
      </c>
      <c r="X4023" s="53" t="str">
        <f>IF(V4023="","",COUNTIF($V$7:V4023,"該当３"))</f>
        <v/>
      </c>
    </row>
    <row r="4024" spans="1:24">
      <c r="A4024" s="4">
        <v>2040201010</v>
      </c>
      <c r="B4024" s="237">
        <v>20</v>
      </c>
      <c r="C4024" s="238">
        <v>402</v>
      </c>
      <c r="D4024" s="239">
        <v>1</v>
      </c>
      <c r="E4024" s="238">
        <v>10</v>
      </c>
      <c r="F4024" s="7" t="s">
        <v>511</v>
      </c>
      <c r="G4024" s="7" t="s">
        <v>3581</v>
      </c>
      <c r="H4024" s="7" t="s">
        <v>3582</v>
      </c>
      <c r="I4024" s="7" t="s">
        <v>446</v>
      </c>
      <c r="K4024" s="52" t="str">
        <f t="shared" si="696"/>
        <v/>
      </c>
      <c r="L4024" s="81" t="str">
        <f t="shared" si="686"/>
        <v/>
      </c>
      <c r="M4024" s="53" t="str">
        <f>IF(K4024="","",COUNTIF($K$7:K4024,"ﾘｽﾄ１"))</f>
        <v/>
      </c>
      <c r="N4024" s="53" t="str">
        <f t="shared" si="687"/>
        <v/>
      </c>
      <c r="O4024" s="54" t="str">
        <f t="shared" si="688"/>
        <v/>
      </c>
      <c r="P4024" s="53" t="str">
        <f t="shared" si="689"/>
        <v/>
      </c>
      <c r="Q4024" s="52" t="str">
        <f t="shared" si="690"/>
        <v/>
      </c>
      <c r="R4024" s="55" t="str">
        <f t="shared" si="691"/>
        <v/>
      </c>
      <c r="S4024" s="52" t="str">
        <f t="shared" si="692"/>
        <v/>
      </c>
      <c r="T4024" s="81" t="str">
        <f t="shared" si="693"/>
        <v/>
      </c>
      <c r="U4024" s="53" t="str">
        <f>IF(S4024="","",COUNTIF($S$7:S4024,"該当２"))</f>
        <v/>
      </c>
      <c r="V4024" s="56" t="str">
        <f t="shared" si="694"/>
        <v/>
      </c>
      <c r="W4024" s="81" t="str">
        <f t="shared" si="695"/>
        <v/>
      </c>
      <c r="X4024" s="53" t="str">
        <f>IF(V4024="","",COUNTIF($V$7:V4024,"該当３"))</f>
        <v/>
      </c>
    </row>
    <row r="4025" spans="1:24">
      <c r="A4025" s="4">
        <v>2040201011</v>
      </c>
      <c r="B4025" s="237">
        <v>20</v>
      </c>
      <c r="C4025" s="238">
        <v>402</v>
      </c>
      <c r="D4025" s="239">
        <v>1</v>
      </c>
      <c r="E4025" s="238">
        <v>11</v>
      </c>
      <c r="F4025" s="7" t="s">
        <v>511</v>
      </c>
      <c r="G4025" s="7" t="s">
        <v>3581</v>
      </c>
      <c r="H4025" s="7" t="s">
        <v>3582</v>
      </c>
      <c r="I4025" s="7" t="s">
        <v>3590</v>
      </c>
      <c r="K4025" s="52" t="str">
        <f t="shared" si="696"/>
        <v/>
      </c>
      <c r="L4025" s="81" t="str">
        <f t="shared" si="686"/>
        <v/>
      </c>
      <c r="M4025" s="53" t="str">
        <f>IF(K4025="","",COUNTIF($K$7:K4025,"ﾘｽﾄ１"))</f>
        <v/>
      </c>
      <c r="N4025" s="53" t="str">
        <f t="shared" si="687"/>
        <v/>
      </c>
      <c r="O4025" s="54" t="str">
        <f t="shared" si="688"/>
        <v/>
      </c>
      <c r="P4025" s="53" t="str">
        <f t="shared" si="689"/>
        <v/>
      </c>
      <c r="Q4025" s="52" t="str">
        <f t="shared" si="690"/>
        <v/>
      </c>
      <c r="R4025" s="55" t="str">
        <f t="shared" si="691"/>
        <v/>
      </c>
      <c r="S4025" s="52" t="str">
        <f t="shared" si="692"/>
        <v/>
      </c>
      <c r="T4025" s="81" t="str">
        <f t="shared" si="693"/>
        <v/>
      </c>
      <c r="U4025" s="53" t="str">
        <f>IF(S4025="","",COUNTIF($S$7:S4025,"該当２"))</f>
        <v/>
      </c>
      <c r="V4025" s="56" t="str">
        <f t="shared" si="694"/>
        <v/>
      </c>
      <c r="W4025" s="81" t="str">
        <f t="shared" si="695"/>
        <v/>
      </c>
      <c r="X4025" s="53" t="str">
        <f>IF(V4025="","",COUNTIF($V$7:V4025,"該当３"))</f>
        <v/>
      </c>
    </row>
    <row r="4026" spans="1:24">
      <c r="A4026" s="4">
        <v>2040201012</v>
      </c>
      <c r="B4026" s="237">
        <v>20</v>
      </c>
      <c r="C4026" s="238">
        <v>402</v>
      </c>
      <c r="D4026" s="239">
        <v>1</v>
      </c>
      <c r="E4026" s="238">
        <v>12</v>
      </c>
      <c r="F4026" s="7" t="s">
        <v>511</v>
      </c>
      <c r="G4026" s="7" t="s">
        <v>3581</v>
      </c>
      <c r="H4026" s="7" t="s">
        <v>3582</v>
      </c>
      <c r="I4026" s="7" t="s">
        <v>2990</v>
      </c>
      <c r="K4026" s="52" t="str">
        <f t="shared" si="696"/>
        <v/>
      </c>
      <c r="L4026" s="81" t="str">
        <f t="shared" si="686"/>
        <v/>
      </c>
      <c r="M4026" s="53" t="str">
        <f>IF(K4026="","",COUNTIF($K$7:K4026,"ﾘｽﾄ１"))</f>
        <v/>
      </c>
      <c r="N4026" s="53" t="str">
        <f t="shared" si="687"/>
        <v/>
      </c>
      <c r="O4026" s="54" t="str">
        <f t="shared" si="688"/>
        <v/>
      </c>
      <c r="P4026" s="53" t="str">
        <f t="shared" si="689"/>
        <v/>
      </c>
      <c r="Q4026" s="52" t="str">
        <f t="shared" si="690"/>
        <v/>
      </c>
      <c r="R4026" s="55" t="str">
        <f t="shared" si="691"/>
        <v/>
      </c>
      <c r="S4026" s="52" t="str">
        <f t="shared" si="692"/>
        <v/>
      </c>
      <c r="T4026" s="81" t="str">
        <f t="shared" si="693"/>
        <v/>
      </c>
      <c r="U4026" s="53" t="str">
        <f>IF(S4026="","",COUNTIF($S$7:S4026,"該当２"))</f>
        <v/>
      </c>
      <c r="V4026" s="56" t="str">
        <f t="shared" si="694"/>
        <v/>
      </c>
      <c r="W4026" s="81" t="str">
        <f t="shared" si="695"/>
        <v/>
      </c>
      <c r="X4026" s="53" t="str">
        <f>IF(V4026="","",COUNTIF($V$7:V4026,"該当３"))</f>
        <v/>
      </c>
    </row>
    <row r="4027" spans="1:24">
      <c r="A4027" s="4">
        <v>2040201013</v>
      </c>
      <c r="B4027" s="237">
        <v>20</v>
      </c>
      <c r="C4027" s="238">
        <v>402</v>
      </c>
      <c r="D4027" s="239">
        <v>1</v>
      </c>
      <c r="E4027" s="238">
        <v>13</v>
      </c>
      <c r="F4027" s="7" t="s">
        <v>511</v>
      </c>
      <c r="G4027" s="7" t="s">
        <v>3581</v>
      </c>
      <c r="H4027" s="7" t="s">
        <v>3582</v>
      </c>
      <c r="I4027" s="7" t="s">
        <v>3591</v>
      </c>
      <c r="K4027" s="52" t="str">
        <f t="shared" si="696"/>
        <v/>
      </c>
      <c r="L4027" s="81" t="str">
        <f t="shared" si="686"/>
        <v/>
      </c>
      <c r="M4027" s="53" t="str">
        <f>IF(K4027="","",COUNTIF($K$7:K4027,"ﾘｽﾄ１"))</f>
        <v/>
      </c>
      <c r="N4027" s="53" t="str">
        <f t="shared" si="687"/>
        <v/>
      </c>
      <c r="O4027" s="54" t="str">
        <f t="shared" si="688"/>
        <v/>
      </c>
      <c r="P4027" s="53" t="str">
        <f t="shared" si="689"/>
        <v/>
      </c>
      <c r="Q4027" s="52" t="str">
        <f t="shared" si="690"/>
        <v/>
      </c>
      <c r="R4027" s="55" t="str">
        <f t="shared" si="691"/>
        <v/>
      </c>
      <c r="S4027" s="52" t="str">
        <f t="shared" si="692"/>
        <v/>
      </c>
      <c r="T4027" s="81" t="str">
        <f t="shared" si="693"/>
        <v/>
      </c>
      <c r="U4027" s="53" t="str">
        <f>IF(S4027="","",COUNTIF($S$7:S4027,"該当２"))</f>
        <v/>
      </c>
      <c r="V4027" s="56" t="str">
        <f t="shared" si="694"/>
        <v/>
      </c>
      <c r="W4027" s="81" t="str">
        <f t="shared" si="695"/>
        <v/>
      </c>
      <c r="X4027" s="53" t="str">
        <f>IF(V4027="","",COUNTIF($V$7:V4027,"該当３"))</f>
        <v/>
      </c>
    </row>
    <row r="4028" spans="1:24">
      <c r="A4028" s="4">
        <v>2040201014</v>
      </c>
      <c r="B4028" s="237">
        <v>20</v>
      </c>
      <c r="C4028" s="238">
        <v>402</v>
      </c>
      <c r="D4028" s="239">
        <v>1</v>
      </c>
      <c r="E4028" s="238">
        <v>14</v>
      </c>
      <c r="F4028" s="7" t="s">
        <v>511</v>
      </c>
      <c r="G4028" s="7" t="s">
        <v>3581</v>
      </c>
      <c r="H4028" s="7" t="s">
        <v>3582</v>
      </c>
      <c r="I4028" s="7" t="s">
        <v>3592</v>
      </c>
      <c r="K4028" s="52" t="str">
        <f t="shared" si="696"/>
        <v/>
      </c>
      <c r="L4028" s="81" t="str">
        <f t="shared" si="686"/>
        <v/>
      </c>
      <c r="M4028" s="53" t="str">
        <f>IF(K4028="","",COUNTIF($K$7:K4028,"ﾘｽﾄ１"))</f>
        <v/>
      </c>
      <c r="N4028" s="53" t="str">
        <f t="shared" si="687"/>
        <v/>
      </c>
      <c r="O4028" s="54" t="str">
        <f t="shared" si="688"/>
        <v/>
      </c>
      <c r="P4028" s="53" t="str">
        <f t="shared" si="689"/>
        <v/>
      </c>
      <c r="Q4028" s="52" t="str">
        <f t="shared" si="690"/>
        <v/>
      </c>
      <c r="R4028" s="55" t="str">
        <f t="shared" si="691"/>
        <v/>
      </c>
      <c r="S4028" s="52" t="str">
        <f t="shared" si="692"/>
        <v/>
      </c>
      <c r="T4028" s="81" t="str">
        <f t="shared" si="693"/>
        <v/>
      </c>
      <c r="U4028" s="53" t="str">
        <f>IF(S4028="","",COUNTIF($S$7:S4028,"該当２"))</f>
        <v/>
      </c>
      <c r="V4028" s="56" t="str">
        <f t="shared" si="694"/>
        <v/>
      </c>
      <c r="W4028" s="81" t="str">
        <f t="shared" si="695"/>
        <v/>
      </c>
      <c r="X4028" s="53" t="str">
        <f>IF(V4028="","",COUNTIF($V$7:V4028,"該当３"))</f>
        <v/>
      </c>
    </row>
    <row r="4029" spans="1:24">
      <c r="A4029" s="4">
        <v>2040201015</v>
      </c>
      <c r="B4029" s="237">
        <v>20</v>
      </c>
      <c r="C4029" s="238">
        <v>402</v>
      </c>
      <c r="D4029" s="239">
        <v>1</v>
      </c>
      <c r="E4029" s="238">
        <v>15</v>
      </c>
      <c r="F4029" s="7" t="s">
        <v>511</v>
      </c>
      <c r="G4029" s="7" t="s">
        <v>3581</v>
      </c>
      <c r="H4029" s="7" t="s">
        <v>3582</v>
      </c>
      <c r="I4029" s="7" t="s">
        <v>3593</v>
      </c>
      <c r="K4029" s="52" t="str">
        <f t="shared" si="696"/>
        <v/>
      </c>
      <c r="L4029" s="81" t="str">
        <f t="shared" si="686"/>
        <v/>
      </c>
      <c r="M4029" s="53" t="str">
        <f>IF(K4029="","",COUNTIF($K$7:K4029,"ﾘｽﾄ１"))</f>
        <v/>
      </c>
      <c r="N4029" s="53" t="str">
        <f t="shared" si="687"/>
        <v/>
      </c>
      <c r="O4029" s="54" t="str">
        <f t="shared" si="688"/>
        <v/>
      </c>
      <c r="P4029" s="53" t="str">
        <f t="shared" si="689"/>
        <v/>
      </c>
      <c r="Q4029" s="52" t="str">
        <f t="shared" si="690"/>
        <v/>
      </c>
      <c r="R4029" s="55" t="str">
        <f t="shared" si="691"/>
        <v/>
      </c>
      <c r="S4029" s="52" t="str">
        <f t="shared" si="692"/>
        <v/>
      </c>
      <c r="T4029" s="81" t="str">
        <f t="shared" si="693"/>
        <v/>
      </c>
      <c r="U4029" s="53" t="str">
        <f>IF(S4029="","",COUNTIF($S$7:S4029,"該当２"))</f>
        <v/>
      </c>
      <c r="V4029" s="56" t="str">
        <f t="shared" si="694"/>
        <v/>
      </c>
      <c r="W4029" s="81" t="str">
        <f t="shared" si="695"/>
        <v/>
      </c>
      <c r="X4029" s="53" t="str">
        <f>IF(V4029="","",COUNTIF($V$7:V4029,"該当３"))</f>
        <v/>
      </c>
    </row>
    <row r="4030" spans="1:24">
      <c r="A4030" s="4">
        <v>2040201016</v>
      </c>
      <c r="B4030" s="237">
        <v>20</v>
      </c>
      <c r="C4030" s="238">
        <v>402</v>
      </c>
      <c r="D4030" s="239">
        <v>1</v>
      </c>
      <c r="E4030" s="238">
        <v>16</v>
      </c>
      <c r="F4030" s="7" t="s">
        <v>511</v>
      </c>
      <c r="G4030" s="7" t="s">
        <v>3581</v>
      </c>
      <c r="H4030" s="7" t="s">
        <v>3582</v>
      </c>
      <c r="I4030" s="7" t="s">
        <v>1251</v>
      </c>
      <c r="K4030" s="52" t="str">
        <f t="shared" si="696"/>
        <v/>
      </c>
      <c r="L4030" s="81" t="str">
        <f t="shared" si="686"/>
        <v/>
      </c>
      <c r="M4030" s="53" t="str">
        <f>IF(K4030="","",COUNTIF($K$7:K4030,"ﾘｽﾄ１"))</f>
        <v/>
      </c>
      <c r="N4030" s="53" t="str">
        <f t="shared" si="687"/>
        <v/>
      </c>
      <c r="O4030" s="54" t="str">
        <f t="shared" si="688"/>
        <v/>
      </c>
      <c r="P4030" s="53" t="str">
        <f t="shared" si="689"/>
        <v/>
      </c>
      <c r="Q4030" s="52" t="str">
        <f t="shared" si="690"/>
        <v/>
      </c>
      <c r="R4030" s="55" t="str">
        <f t="shared" si="691"/>
        <v/>
      </c>
      <c r="S4030" s="52" t="str">
        <f t="shared" si="692"/>
        <v/>
      </c>
      <c r="T4030" s="81" t="str">
        <f t="shared" si="693"/>
        <v/>
      </c>
      <c r="U4030" s="53" t="str">
        <f>IF(S4030="","",COUNTIF($S$7:S4030,"該当２"))</f>
        <v/>
      </c>
      <c r="V4030" s="56" t="str">
        <f t="shared" si="694"/>
        <v/>
      </c>
      <c r="W4030" s="81" t="str">
        <f t="shared" si="695"/>
        <v/>
      </c>
      <c r="X4030" s="53" t="str">
        <f>IF(V4030="","",COUNTIF($V$7:V4030,"該当３"))</f>
        <v/>
      </c>
    </row>
    <row r="4031" spans="1:24">
      <c r="A4031" s="4">
        <v>2040201017</v>
      </c>
      <c r="B4031" s="237">
        <v>20</v>
      </c>
      <c r="C4031" s="238">
        <v>402</v>
      </c>
      <c r="D4031" s="239">
        <v>1</v>
      </c>
      <c r="E4031" s="238">
        <v>17</v>
      </c>
      <c r="F4031" s="7" t="s">
        <v>511</v>
      </c>
      <c r="G4031" s="7" t="s">
        <v>3581</v>
      </c>
      <c r="H4031" s="7" t="s">
        <v>3582</v>
      </c>
      <c r="I4031" s="7" t="s">
        <v>3594</v>
      </c>
      <c r="K4031" s="52" t="str">
        <f t="shared" si="696"/>
        <v/>
      </c>
      <c r="L4031" s="81" t="str">
        <f t="shared" si="686"/>
        <v/>
      </c>
      <c r="M4031" s="53" t="str">
        <f>IF(K4031="","",COUNTIF($K$7:K4031,"ﾘｽﾄ１"))</f>
        <v/>
      </c>
      <c r="N4031" s="53" t="str">
        <f t="shared" si="687"/>
        <v/>
      </c>
      <c r="O4031" s="54" t="str">
        <f t="shared" si="688"/>
        <v/>
      </c>
      <c r="P4031" s="53" t="str">
        <f t="shared" si="689"/>
        <v/>
      </c>
      <c r="Q4031" s="52" t="str">
        <f t="shared" si="690"/>
        <v/>
      </c>
      <c r="R4031" s="55" t="str">
        <f t="shared" si="691"/>
        <v/>
      </c>
      <c r="S4031" s="52" t="str">
        <f t="shared" si="692"/>
        <v/>
      </c>
      <c r="T4031" s="81" t="str">
        <f t="shared" si="693"/>
        <v/>
      </c>
      <c r="U4031" s="53" t="str">
        <f>IF(S4031="","",COUNTIF($S$7:S4031,"該当２"))</f>
        <v/>
      </c>
      <c r="V4031" s="56" t="str">
        <f t="shared" si="694"/>
        <v/>
      </c>
      <c r="W4031" s="81" t="str">
        <f t="shared" si="695"/>
        <v/>
      </c>
      <c r="X4031" s="53" t="str">
        <f>IF(V4031="","",COUNTIF($V$7:V4031,"該当３"))</f>
        <v/>
      </c>
    </row>
    <row r="4032" spans="1:24">
      <c r="A4032" s="4">
        <v>2040201018</v>
      </c>
      <c r="B4032" s="237">
        <v>20</v>
      </c>
      <c r="C4032" s="238">
        <v>402</v>
      </c>
      <c r="D4032" s="239">
        <v>1</v>
      </c>
      <c r="E4032" s="238">
        <v>18</v>
      </c>
      <c r="F4032" s="7" t="s">
        <v>511</v>
      </c>
      <c r="G4032" s="7" t="s">
        <v>3581</v>
      </c>
      <c r="H4032" s="7" t="s">
        <v>3582</v>
      </c>
      <c r="I4032" s="7" t="s">
        <v>3595</v>
      </c>
      <c r="K4032" s="52" t="str">
        <f t="shared" si="696"/>
        <v/>
      </c>
      <c r="L4032" s="81" t="str">
        <f t="shared" si="686"/>
        <v/>
      </c>
      <c r="M4032" s="53" t="str">
        <f>IF(K4032="","",COUNTIF($K$7:K4032,"ﾘｽﾄ１"))</f>
        <v/>
      </c>
      <c r="N4032" s="53" t="str">
        <f t="shared" si="687"/>
        <v/>
      </c>
      <c r="O4032" s="54" t="str">
        <f t="shared" si="688"/>
        <v/>
      </c>
      <c r="P4032" s="53" t="str">
        <f t="shared" si="689"/>
        <v/>
      </c>
      <c r="Q4032" s="52" t="str">
        <f t="shared" si="690"/>
        <v/>
      </c>
      <c r="R4032" s="55" t="str">
        <f t="shared" si="691"/>
        <v/>
      </c>
      <c r="S4032" s="52" t="str">
        <f t="shared" si="692"/>
        <v/>
      </c>
      <c r="T4032" s="81" t="str">
        <f t="shared" si="693"/>
        <v/>
      </c>
      <c r="U4032" s="53" t="str">
        <f>IF(S4032="","",COUNTIF($S$7:S4032,"該当２"))</f>
        <v/>
      </c>
      <c r="V4032" s="56" t="str">
        <f t="shared" si="694"/>
        <v/>
      </c>
      <c r="W4032" s="81" t="str">
        <f t="shared" si="695"/>
        <v/>
      </c>
      <c r="X4032" s="53" t="str">
        <f>IF(V4032="","",COUNTIF($V$7:V4032,"該当３"))</f>
        <v/>
      </c>
    </row>
    <row r="4033" spans="1:24">
      <c r="A4033" s="4">
        <v>2040201019</v>
      </c>
      <c r="B4033" s="237">
        <v>20</v>
      </c>
      <c r="C4033" s="238">
        <v>402</v>
      </c>
      <c r="D4033" s="239">
        <v>1</v>
      </c>
      <c r="E4033" s="238">
        <v>19</v>
      </c>
      <c r="F4033" s="7" t="s">
        <v>511</v>
      </c>
      <c r="G4033" s="7" t="s">
        <v>3581</v>
      </c>
      <c r="H4033" s="7" t="s">
        <v>3582</v>
      </c>
      <c r="I4033" s="7" t="s">
        <v>3596</v>
      </c>
      <c r="K4033" s="52" t="str">
        <f t="shared" si="696"/>
        <v/>
      </c>
      <c r="L4033" s="81" t="str">
        <f t="shared" si="686"/>
        <v/>
      </c>
      <c r="M4033" s="53" t="str">
        <f>IF(K4033="","",COUNTIF($K$7:K4033,"ﾘｽﾄ１"))</f>
        <v/>
      </c>
      <c r="N4033" s="53" t="str">
        <f t="shared" si="687"/>
        <v/>
      </c>
      <c r="O4033" s="54" t="str">
        <f t="shared" si="688"/>
        <v/>
      </c>
      <c r="P4033" s="53" t="str">
        <f t="shared" si="689"/>
        <v/>
      </c>
      <c r="Q4033" s="52" t="str">
        <f t="shared" si="690"/>
        <v/>
      </c>
      <c r="R4033" s="55" t="str">
        <f t="shared" si="691"/>
        <v/>
      </c>
      <c r="S4033" s="52" t="str">
        <f t="shared" si="692"/>
        <v/>
      </c>
      <c r="T4033" s="81" t="str">
        <f t="shared" si="693"/>
        <v/>
      </c>
      <c r="U4033" s="53" t="str">
        <f>IF(S4033="","",COUNTIF($S$7:S4033,"該当２"))</f>
        <v/>
      </c>
      <c r="V4033" s="56" t="str">
        <f t="shared" si="694"/>
        <v/>
      </c>
      <c r="W4033" s="81" t="str">
        <f t="shared" si="695"/>
        <v/>
      </c>
      <c r="X4033" s="53" t="str">
        <f>IF(V4033="","",COUNTIF($V$7:V4033,"該当３"))</f>
        <v/>
      </c>
    </row>
    <row r="4034" spans="1:24">
      <c r="A4034" s="4">
        <v>2040201020</v>
      </c>
      <c r="B4034" s="237">
        <v>20</v>
      </c>
      <c r="C4034" s="238">
        <v>402</v>
      </c>
      <c r="D4034" s="239">
        <v>1</v>
      </c>
      <c r="E4034" s="238">
        <v>20</v>
      </c>
      <c r="F4034" s="7" t="s">
        <v>511</v>
      </c>
      <c r="G4034" s="7" t="s">
        <v>3581</v>
      </c>
      <c r="H4034" s="7" t="s">
        <v>3582</v>
      </c>
      <c r="I4034" s="7" t="s">
        <v>3597</v>
      </c>
      <c r="K4034" s="52" t="str">
        <f t="shared" si="696"/>
        <v/>
      </c>
      <c r="L4034" s="81" t="str">
        <f t="shared" si="686"/>
        <v/>
      </c>
      <c r="M4034" s="53" t="str">
        <f>IF(K4034="","",COUNTIF($K$7:K4034,"ﾘｽﾄ１"))</f>
        <v/>
      </c>
      <c r="N4034" s="53" t="str">
        <f t="shared" si="687"/>
        <v/>
      </c>
      <c r="O4034" s="54" t="str">
        <f t="shared" si="688"/>
        <v/>
      </c>
      <c r="P4034" s="53" t="str">
        <f t="shared" si="689"/>
        <v/>
      </c>
      <c r="Q4034" s="52" t="str">
        <f t="shared" si="690"/>
        <v/>
      </c>
      <c r="R4034" s="55" t="str">
        <f t="shared" si="691"/>
        <v/>
      </c>
      <c r="S4034" s="52" t="str">
        <f t="shared" si="692"/>
        <v/>
      </c>
      <c r="T4034" s="81" t="str">
        <f t="shared" si="693"/>
        <v/>
      </c>
      <c r="U4034" s="53" t="str">
        <f>IF(S4034="","",COUNTIF($S$7:S4034,"該当２"))</f>
        <v/>
      </c>
      <c r="V4034" s="56" t="str">
        <f t="shared" si="694"/>
        <v/>
      </c>
      <c r="W4034" s="81" t="str">
        <f t="shared" si="695"/>
        <v/>
      </c>
      <c r="X4034" s="53" t="str">
        <f>IF(V4034="","",COUNTIF($V$7:V4034,"該当３"))</f>
        <v/>
      </c>
    </row>
    <row r="4035" spans="1:24">
      <c r="A4035" s="4">
        <v>2040201021</v>
      </c>
      <c r="B4035" s="237">
        <v>20</v>
      </c>
      <c r="C4035" s="238">
        <v>402</v>
      </c>
      <c r="D4035" s="239">
        <v>1</v>
      </c>
      <c r="E4035" s="238">
        <v>21</v>
      </c>
      <c r="F4035" s="7" t="s">
        <v>511</v>
      </c>
      <c r="G4035" s="7" t="s">
        <v>3581</v>
      </c>
      <c r="H4035" s="7" t="s">
        <v>3582</v>
      </c>
      <c r="I4035" s="7" t="s">
        <v>3598</v>
      </c>
      <c r="K4035" s="52" t="str">
        <f t="shared" si="696"/>
        <v/>
      </c>
      <c r="L4035" s="81" t="str">
        <f t="shared" si="686"/>
        <v/>
      </c>
      <c r="M4035" s="53" t="str">
        <f>IF(K4035="","",COUNTIF($K$7:K4035,"ﾘｽﾄ１"))</f>
        <v/>
      </c>
      <c r="N4035" s="53" t="str">
        <f t="shared" si="687"/>
        <v/>
      </c>
      <c r="O4035" s="54" t="str">
        <f t="shared" si="688"/>
        <v/>
      </c>
      <c r="P4035" s="53" t="str">
        <f t="shared" si="689"/>
        <v/>
      </c>
      <c r="Q4035" s="52" t="str">
        <f t="shared" si="690"/>
        <v/>
      </c>
      <c r="R4035" s="55" t="str">
        <f t="shared" si="691"/>
        <v/>
      </c>
      <c r="S4035" s="52" t="str">
        <f t="shared" si="692"/>
        <v/>
      </c>
      <c r="T4035" s="81" t="str">
        <f t="shared" si="693"/>
        <v/>
      </c>
      <c r="U4035" s="53" t="str">
        <f>IF(S4035="","",COUNTIF($S$7:S4035,"該当２"))</f>
        <v/>
      </c>
      <c r="V4035" s="56" t="str">
        <f t="shared" si="694"/>
        <v/>
      </c>
      <c r="W4035" s="81" t="str">
        <f t="shared" si="695"/>
        <v/>
      </c>
      <c r="X4035" s="53" t="str">
        <f>IF(V4035="","",COUNTIF($V$7:V4035,"該当３"))</f>
        <v/>
      </c>
    </row>
    <row r="4036" spans="1:24">
      <c r="A4036" s="4">
        <v>2040201022</v>
      </c>
      <c r="B4036" s="237">
        <v>20</v>
      </c>
      <c r="C4036" s="238">
        <v>402</v>
      </c>
      <c r="D4036" s="239">
        <v>1</v>
      </c>
      <c r="E4036" s="238">
        <v>22</v>
      </c>
      <c r="F4036" s="7" t="s">
        <v>511</v>
      </c>
      <c r="G4036" s="7" t="s">
        <v>3581</v>
      </c>
      <c r="H4036" s="7" t="s">
        <v>3582</v>
      </c>
      <c r="I4036" s="7" t="s">
        <v>3599</v>
      </c>
      <c r="K4036" s="52" t="str">
        <f t="shared" si="696"/>
        <v/>
      </c>
      <c r="L4036" s="81" t="str">
        <f t="shared" ref="L4036:L4099" si="697">IF(K4036="ﾘｽﾄ１",G4036,"")</f>
        <v/>
      </c>
      <c r="M4036" s="53" t="str">
        <f>IF(K4036="","",COUNTIF($K$7:K4036,"ﾘｽﾄ１"))</f>
        <v/>
      </c>
      <c r="N4036" s="53" t="str">
        <f t="shared" ref="N4036:N4099" si="698">IF(AND(D4036=0,E4036&gt;0),"同一区","")</f>
        <v/>
      </c>
      <c r="O4036" s="54" t="str">
        <f t="shared" ref="O4036:O4099" si="699">IF(AND(EXACT($K$2,G4036),H4036&gt;0),"該当１","")</f>
        <v/>
      </c>
      <c r="P4036" s="53" t="str">
        <f t="shared" ref="P4036:P4099" si="700">IF(O4036="該当１",G4036,"")</f>
        <v/>
      </c>
      <c r="Q4036" s="52" t="str">
        <f t="shared" ref="Q4036:Q4099" si="701">IF(O4036="該当１","ﾘｽﾄ2","")</f>
        <v/>
      </c>
      <c r="R4036" s="55" t="str">
        <f t="shared" ref="R4036:R4099" si="702">IF(Q4036="ﾘｽﾄ2",H4036,"")</f>
        <v/>
      </c>
      <c r="S4036" s="52" t="str">
        <f t="shared" ref="S4036:S4099" si="703">IF(AND(Q4036="ﾘｽﾄ2",OR(I4036=0,AND(N4036="同一区",E4036=1))),"該当２","")</f>
        <v/>
      </c>
      <c r="T4036" s="81" t="str">
        <f t="shared" ref="T4036:T4099" si="704">IF(S4036="該当２",H4036,"")</f>
        <v/>
      </c>
      <c r="U4036" s="53" t="str">
        <f>IF(S4036="","",COUNTIF($S$7:S4036,"該当２"))</f>
        <v/>
      </c>
      <c r="V4036" s="56" t="str">
        <f t="shared" ref="V4036:V4099" si="705">IF(AND($S$2=H4036,E4036&gt;0,E4036&lt;998),"該当３","")</f>
        <v/>
      </c>
      <c r="W4036" s="81" t="str">
        <f t="shared" ref="W4036:W4099" si="706">IF(V4036="該当３",I4036,"")</f>
        <v/>
      </c>
      <c r="X4036" s="53" t="str">
        <f>IF(V4036="","",COUNTIF($V$7:V4036,"該当３"))</f>
        <v/>
      </c>
    </row>
    <row r="4037" spans="1:24">
      <c r="A4037" s="4">
        <v>2040201023</v>
      </c>
      <c r="B4037" s="237">
        <v>20</v>
      </c>
      <c r="C4037" s="238">
        <v>402</v>
      </c>
      <c r="D4037" s="239">
        <v>1</v>
      </c>
      <c r="E4037" s="238">
        <v>23</v>
      </c>
      <c r="F4037" s="7" t="s">
        <v>511</v>
      </c>
      <c r="G4037" s="7" t="s">
        <v>3581</v>
      </c>
      <c r="H4037" s="7" t="s">
        <v>3582</v>
      </c>
      <c r="I4037" s="7" t="s">
        <v>3600</v>
      </c>
      <c r="K4037" s="52" t="str">
        <f t="shared" si="696"/>
        <v/>
      </c>
      <c r="L4037" s="81" t="str">
        <f t="shared" si="697"/>
        <v/>
      </c>
      <c r="M4037" s="53" t="str">
        <f>IF(K4037="","",COUNTIF($K$7:K4037,"ﾘｽﾄ１"))</f>
        <v/>
      </c>
      <c r="N4037" s="53" t="str">
        <f t="shared" si="698"/>
        <v/>
      </c>
      <c r="O4037" s="54" t="str">
        <f t="shared" si="699"/>
        <v/>
      </c>
      <c r="P4037" s="53" t="str">
        <f t="shared" si="700"/>
        <v/>
      </c>
      <c r="Q4037" s="52" t="str">
        <f t="shared" si="701"/>
        <v/>
      </c>
      <c r="R4037" s="55" t="str">
        <f t="shared" si="702"/>
        <v/>
      </c>
      <c r="S4037" s="52" t="str">
        <f t="shared" si="703"/>
        <v/>
      </c>
      <c r="T4037" s="81" t="str">
        <f t="shared" si="704"/>
        <v/>
      </c>
      <c r="U4037" s="53" t="str">
        <f>IF(S4037="","",COUNTIF($S$7:S4037,"該当２"))</f>
        <v/>
      </c>
      <c r="V4037" s="56" t="str">
        <f t="shared" si="705"/>
        <v/>
      </c>
      <c r="W4037" s="81" t="str">
        <f t="shared" si="706"/>
        <v/>
      </c>
      <c r="X4037" s="53" t="str">
        <f>IF(V4037="","",COUNTIF($V$7:V4037,"該当３"))</f>
        <v/>
      </c>
    </row>
    <row r="4038" spans="1:24">
      <c r="A4038" s="4">
        <v>2040201024</v>
      </c>
      <c r="B4038" s="237">
        <v>20</v>
      </c>
      <c r="C4038" s="238">
        <v>402</v>
      </c>
      <c r="D4038" s="239">
        <v>1</v>
      </c>
      <c r="E4038" s="238">
        <v>24</v>
      </c>
      <c r="F4038" s="7" t="s">
        <v>511</v>
      </c>
      <c r="G4038" s="7" t="s">
        <v>3581</v>
      </c>
      <c r="H4038" s="7" t="s">
        <v>3582</v>
      </c>
      <c r="I4038" s="7" t="s">
        <v>3601</v>
      </c>
      <c r="K4038" s="52" t="str">
        <f t="shared" si="696"/>
        <v/>
      </c>
      <c r="L4038" s="81" t="str">
        <f t="shared" si="697"/>
        <v/>
      </c>
      <c r="M4038" s="53" t="str">
        <f>IF(K4038="","",COUNTIF($K$7:K4038,"ﾘｽﾄ１"))</f>
        <v/>
      </c>
      <c r="N4038" s="53" t="str">
        <f t="shared" si="698"/>
        <v/>
      </c>
      <c r="O4038" s="54" t="str">
        <f t="shared" si="699"/>
        <v/>
      </c>
      <c r="P4038" s="53" t="str">
        <f t="shared" si="700"/>
        <v/>
      </c>
      <c r="Q4038" s="52" t="str">
        <f t="shared" si="701"/>
        <v/>
      </c>
      <c r="R4038" s="55" t="str">
        <f t="shared" si="702"/>
        <v/>
      </c>
      <c r="S4038" s="52" t="str">
        <f t="shared" si="703"/>
        <v/>
      </c>
      <c r="T4038" s="81" t="str">
        <f t="shared" si="704"/>
        <v/>
      </c>
      <c r="U4038" s="53" t="str">
        <f>IF(S4038="","",COUNTIF($S$7:S4038,"該当２"))</f>
        <v/>
      </c>
      <c r="V4038" s="56" t="str">
        <f t="shared" si="705"/>
        <v/>
      </c>
      <c r="W4038" s="81" t="str">
        <f t="shared" si="706"/>
        <v/>
      </c>
      <c r="X4038" s="53" t="str">
        <f>IF(V4038="","",COUNTIF($V$7:V4038,"該当３"))</f>
        <v/>
      </c>
    </row>
    <row r="4039" spans="1:24">
      <c r="A4039" s="4">
        <v>2040201025</v>
      </c>
      <c r="B4039" s="237">
        <v>20</v>
      </c>
      <c r="C4039" s="238">
        <v>402</v>
      </c>
      <c r="D4039" s="239">
        <v>1</v>
      </c>
      <c r="E4039" s="238">
        <v>25</v>
      </c>
      <c r="F4039" s="7" t="s">
        <v>511</v>
      </c>
      <c r="G4039" s="7" t="s">
        <v>3581</v>
      </c>
      <c r="H4039" s="7" t="s">
        <v>3582</v>
      </c>
      <c r="I4039" s="7" t="s">
        <v>2522</v>
      </c>
      <c r="K4039" s="52" t="str">
        <f t="shared" si="696"/>
        <v/>
      </c>
      <c r="L4039" s="81" t="str">
        <f t="shared" si="697"/>
        <v/>
      </c>
      <c r="M4039" s="53" t="str">
        <f>IF(K4039="","",COUNTIF($K$7:K4039,"ﾘｽﾄ１"))</f>
        <v/>
      </c>
      <c r="N4039" s="53" t="str">
        <f t="shared" si="698"/>
        <v/>
      </c>
      <c r="O4039" s="54" t="str">
        <f t="shared" si="699"/>
        <v/>
      </c>
      <c r="P4039" s="53" t="str">
        <f t="shared" si="700"/>
        <v/>
      </c>
      <c r="Q4039" s="52" t="str">
        <f t="shared" si="701"/>
        <v/>
      </c>
      <c r="R4039" s="55" t="str">
        <f t="shared" si="702"/>
        <v/>
      </c>
      <c r="S4039" s="52" t="str">
        <f t="shared" si="703"/>
        <v/>
      </c>
      <c r="T4039" s="81" t="str">
        <f t="shared" si="704"/>
        <v/>
      </c>
      <c r="U4039" s="53" t="str">
        <f>IF(S4039="","",COUNTIF($S$7:S4039,"該当２"))</f>
        <v/>
      </c>
      <c r="V4039" s="56" t="str">
        <f t="shared" si="705"/>
        <v/>
      </c>
      <c r="W4039" s="81" t="str">
        <f t="shared" si="706"/>
        <v/>
      </c>
      <c r="X4039" s="53" t="str">
        <f>IF(V4039="","",COUNTIF($V$7:V4039,"該当３"))</f>
        <v/>
      </c>
    </row>
    <row r="4040" spans="1:24">
      <c r="A4040" s="4">
        <v>2040202000</v>
      </c>
      <c r="B4040" s="237">
        <v>20</v>
      </c>
      <c r="C4040" s="238">
        <v>402</v>
      </c>
      <c r="D4040" s="239">
        <v>2</v>
      </c>
      <c r="E4040" s="238">
        <v>0</v>
      </c>
      <c r="F4040" s="7" t="s">
        <v>511</v>
      </c>
      <c r="G4040" s="7" t="s">
        <v>3581</v>
      </c>
      <c r="H4040" s="7" t="s">
        <v>3602</v>
      </c>
      <c r="K4040" s="52" t="str">
        <f t="shared" si="696"/>
        <v/>
      </c>
      <c r="L4040" s="81" t="str">
        <f t="shared" si="697"/>
        <v/>
      </c>
      <c r="M4040" s="53" t="str">
        <f>IF(K4040="","",COUNTIF($K$7:K4040,"ﾘｽﾄ１"))</f>
        <v/>
      </c>
      <c r="N4040" s="53" t="str">
        <f t="shared" si="698"/>
        <v/>
      </c>
      <c r="O4040" s="54" t="str">
        <f t="shared" si="699"/>
        <v/>
      </c>
      <c r="P4040" s="53" t="str">
        <f t="shared" si="700"/>
        <v/>
      </c>
      <c r="Q4040" s="52" t="str">
        <f t="shared" si="701"/>
        <v/>
      </c>
      <c r="R4040" s="55" t="str">
        <f t="shared" si="702"/>
        <v/>
      </c>
      <c r="S4040" s="52" t="str">
        <f t="shared" si="703"/>
        <v/>
      </c>
      <c r="T4040" s="81" t="str">
        <f t="shared" si="704"/>
        <v/>
      </c>
      <c r="U4040" s="53" t="str">
        <f>IF(S4040="","",COUNTIF($S$7:S4040,"該当２"))</f>
        <v/>
      </c>
      <c r="V4040" s="56" t="str">
        <f t="shared" si="705"/>
        <v/>
      </c>
      <c r="W4040" s="81" t="str">
        <f t="shared" si="706"/>
        <v/>
      </c>
      <c r="X4040" s="53" t="str">
        <f>IF(V4040="","",COUNTIF($V$7:V4040,"該当３"))</f>
        <v/>
      </c>
    </row>
    <row r="4041" spans="1:24">
      <c r="A4041" s="4">
        <v>2040202001</v>
      </c>
      <c r="B4041" s="237">
        <v>20</v>
      </c>
      <c r="C4041" s="238">
        <v>402</v>
      </c>
      <c r="D4041" s="239">
        <v>2</v>
      </c>
      <c r="E4041" s="238">
        <v>1</v>
      </c>
      <c r="F4041" s="7" t="s">
        <v>511</v>
      </c>
      <c r="G4041" s="7" t="s">
        <v>3581</v>
      </c>
      <c r="H4041" s="7" t="s">
        <v>3602</v>
      </c>
      <c r="I4041" s="7" t="s">
        <v>3603</v>
      </c>
      <c r="K4041" s="52" t="str">
        <f t="shared" si="696"/>
        <v/>
      </c>
      <c r="L4041" s="81" t="str">
        <f t="shared" si="697"/>
        <v/>
      </c>
      <c r="M4041" s="53" t="str">
        <f>IF(K4041="","",COUNTIF($K$7:K4041,"ﾘｽﾄ１"))</f>
        <v/>
      </c>
      <c r="N4041" s="53" t="str">
        <f t="shared" si="698"/>
        <v/>
      </c>
      <c r="O4041" s="54" t="str">
        <f t="shared" si="699"/>
        <v/>
      </c>
      <c r="P4041" s="53" t="str">
        <f t="shared" si="700"/>
        <v/>
      </c>
      <c r="Q4041" s="52" t="str">
        <f t="shared" si="701"/>
        <v/>
      </c>
      <c r="R4041" s="55" t="str">
        <f t="shared" si="702"/>
        <v/>
      </c>
      <c r="S4041" s="52" t="str">
        <f t="shared" si="703"/>
        <v/>
      </c>
      <c r="T4041" s="81" t="str">
        <f t="shared" si="704"/>
        <v/>
      </c>
      <c r="U4041" s="53" t="str">
        <f>IF(S4041="","",COUNTIF($S$7:S4041,"該当２"))</f>
        <v/>
      </c>
      <c r="V4041" s="56" t="str">
        <f t="shared" si="705"/>
        <v/>
      </c>
      <c r="W4041" s="81" t="str">
        <f t="shared" si="706"/>
        <v/>
      </c>
      <c r="X4041" s="53" t="str">
        <f>IF(V4041="","",COUNTIF($V$7:V4041,"該当３"))</f>
        <v/>
      </c>
    </row>
    <row r="4042" spans="1:24">
      <c r="A4042" s="4">
        <v>2040202002</v>
      </c>
      <c r="B4042" s="237">
        <v>20</v>
      </c>
      <c r="C4042" s="238">
        <v>402</v>
      </c>
      <c r="D4042" s="239">
        <v>2</v>
      </c>
      <c r="E4042" s="238">
        <v>2</v>
      </c>
      <c r="F4042" s="7" t="s">
        <v>511</v>
      </c>
      <c r="G4042" s="7" t="s">
        <v>3581</v>
      </c>
      <c r="H4042" s="7" t="s">
        <v>3602</v>
      </c>
      <c r="I4042" s="7" t="s">
        <v>3604</v>
      </c>
      <c r="K4042" s="52" t="str">
        <f t="shared" si="696"/>
        <v/>
      </c>
      <c r="L4042" s="81" t="str">
        <f t="shared" si="697"/>
        <v/>
      </c>
      <c r="M4042" s="53" t="str">
        <f>IF(K4042="","",COUNTIF($K$7:K4042,"ﾘｽﾄ１"))</f>
        <v/>
      </c>
      <c r="N4042" s="53" t="str">
        <f t="shared" si="698"/>
        <v/>
      </c>
      <c r="O4042" s="54" t="str">
        <f t="shared" si="699"/>
        <v/>
      </c>
      <c r="P4042" s="53" t="str">
        <f t="shared" si="700"/>
        <v/>
      </c>
      <c r="Q4042" s="52" t="str">
        <f t="shared" si="701"/>
        <v/>
      </c>
      <c r="R4042" s="55" t="str">
        <f t="shared" si="702"/>
        <v/>
      </c>
      <c r="S4042" s="52" t="str">
        <f t="shared" si="703"/>
        <v/>
      </c>
      <c r="T4042" s="81" t="str">
        <f t="shared" si="704"/>
        <v/>
      </c>
      <c r="U4042" s="53" t="str">
        <f>IF(S4042="","",COUNTIF($S$7:S4042,"該当２"))</f>
        <v/>
      </c>
      <c r="V4042" s="56" t="str">
        <f t="shared" si="705"/>
        <v/>
      </c>
      <c r="W4042" s="81" t="str">
        <f t="shared" si="706"/>
        <v/>
      </c>
      <c r="X4042" s="53" t="str">
        <f>IF(V4042="","",COUNTIF($V$7:V4042,"該当３"))</f>
        <v/>
      </c>
    </row>
    <row r="4043" spans="1:24">
      <c r="A4043" s="4">
        <v>2040202003</v>
      </c>
      <c r="B4043" s="237">
        <v>20</v>
      </c>
      <c r="C4043" s="238">
        <v>402</v>
      </c>
      <c r="D4043" s="239">
        <v>2</v>
      </c>
      <c r="E4043" s="238">
        <v>3</v>
      </c>
      <c r="F4043" s="7" t="s">
        <v>511</v>
      </c>
      <c r="G4043" s="7" t="s">
        <v>3581</v>
      </c>
      <c r="H4043" s="7" t="s">
        <v>3602</v>
      </c>
      <c r="I4043" s="7" t="s">
        <v>318</v>
      </c>
      <c r="K4043" s="52" t="str">
        <f t="shared" ref="K4043:K4106" si="707">IF(AND($C4043&gt;0,$H4043=""),"ﾘｽﾄ１","")</f>
        <v/>
      </c>
      <c r="L4043" s="81" t="str">
        <f t="shared" si="697"/>
        <v/>
      </c>
      <c r="M4043" s="53" t="str">
        <f>IF(K4043="","",COUNTIF($K$7:K4043,"ﾘｽﾄ１"))</f>
        <v/>
      </c>
      <c r="N4043" s="53" t="str">
        <f t="shared" si="698"/>
        <v/>
      </c>
      <c r="O4043" s="54" t="str">
        <f t="shared" si="699"/>
        <v/>
      </c>
      <c r="P4043" s="53" t="str">
        <f t="shared" si="700"/>
        <v/>
      </c>
      <c r="Q4043" s="52" t="str">
        <f t="shared" si="701"/>
        <v/>
      </c>
      <c r="R4043" s="55" t="str">
        <f t="shared" si="702"/>
        <v/>
      </c>
      <c r="S4043" s="52" t="str">
        <f t="shared" si="703"/>
        <v/>
      </c>
      <c r="T4043" s="81" t="str">
        <f t="shared" si="704"/>
        <v/>
      </c>
      <c r="U4043" s="53" t="str">
        <f>IF(S4043="","",COUNTIF($S$7:S4043,"該当２"))</f>
        <v/>
      </c>
      <c r="V4043" s="56" t="str">
        <f t="shared" si="705"/>
        <v/>
      </c>
      <c r="W4043" s="81" t="str">
        <f t="shared" si="706"/>
        <v/>
      </c>
      <c r="X4043" s="53" t="str">
        <f>IF(V4043="","",COUNTIF($V$7:V4043,"該当３"))</f>
        <v/>
      </c>
    </row>
    <row r="4044" spans="1:24">
      <c r="A4044" s="4">
        <v>2040202004</v>
      </c>
      <c r="B4044" s="237">
        <v>20</v>
      </c>
      <c r="C4044" s="238">
        <v>402</v>
      </c>
      <c r="D4044" s="239">
        <v>2</v>
      </c>
      <c r="E4044" s="238">
        <v>4</v>
      </c>
      <c r="F4044" s="7" t="s">
        <v>511</v>
      </c>
      <c r="G4044" s="7" t="s">
        <v>3581</v>
      </c>
      <c r="H4044" s="7" t="s">
        <v>3602</v>
      </c>
      <c r="I4044" s="7" t="s">
        <v>3605</v>
      </c>
      <c r="K4044" s="52" t="str">
        <f t="shared" si="707"/>
        <v/>
      </c>
      <c r="L4044" s="81" t="str">
        <f t="shared" si="697"/>
        <v/>
      </c>
      <c r="M4044" s="53" t="str">
        <f>IF(K4044="","",COUNTIF($K$7:K4044,"ﾘｽﾄ１"))</f>
        <v/>
      </c>
      <c r="N4044" s="53" t="str">
        <f t="shared" si="698"/>
        <v/>
      </c>
      <c r="O4044" s="54" t="str">
        <f t="shared" si="699"/>
        <v/>
      </c>
      <c r="P4044" s="53" t="str">
        <f t="shared" si="700"/>
        <v/>
      </c>
      <c r="Q4044" s="52" t="str">
        <f t="shared" si="701"/>
        <v/>
      </c>
      <c r="R4044" s="55" t="str">
        <f t="shared" si="702"/>
        <v/>
      </c>
      <c r="S4044" s="52" t="str">
        <f t="shared" si="703"/>
        <v/>
      </c>
      <c r="T4044" s="81" t="str">
        <f t="shared" si="704"/>
        <v/>
      </c>
      <c r="U4044" s="53" t="str">
        <f>IF(S4044="","",COUNTIF($S$7:S4044,"該当２"))</f>
        <v/>
      </c>
      <c r="V4044" s="56" t="str">
        <f t="shared" si="705"/>
        <v/>
      </c>
      <c r="W4044" s="81" t="str">
        <f t="shared" si="706"/>
        <v/>
      </c>
      <c r="X4044" s="53" t="str">
        <f>IF(V4044="","",COUNTIF($V$7:V4044,"該当３"))</f>
        <v/>
      </c>
    </row>
    <row r="4045" spans="1:24">
      <c r="A4045" s="4">
        <v>2040202005</v>
      </c>
      <c r="B4045" s="237">
        <v>20</v>
      </c>
      <c r="C4045" s="238">
        <v>402</v>
      </c>
      <c r="D4045" s="239">
        <v>2</v>
      </c>
      <c r="E4045" s="238">
        <v>5</v>
      </c>
      <c r="F4045" s="7" t="s">
        <v>511</v>
      </c>
      <c r="G4045" s="7" t="s">
        <v>3581</v>
      </c>
      <c r="H4045" s="7" t="s">
        <v>3602</v>
      </c>
      <c r="I4045" s="7" t="s">
        <v>3606</v>
      </c>
      <c r="K4045" s="52" t="str">
        <f t="shared" si="707"/>
        <v/>
      </c>
      <c r="L4045" s="81" t="str">
        <f t="shared" si="697"/>
        <v/>
      </c>
      <c r="M4045" s="53" t="str">
        <f>IF(K4045="","",COUNTIF($K$7:K4045,"ﾘｽﾄ１"))</f>
        <v/>
      </c>
      <c r="N4045" s="53" t="str">
        <f t="shared" si="698"/>
        <v/>
      </c>
      <c r="O4045" s="54" t="str">
        <f t="shared" si="699"/>
        <v/>
      </c>
      <c r="P4045" s="53" t="str">
        <f t="shared" si="700"/>
        <v/>
      </c>
      <c r="Q4045" s="52" t="str">
        <f t="shared" si="701"/>
        <v/>
      </c>
      <c r="R4045" s="55" t="str">
        <f t="shared" si="702"/>
        <v/>
      </c>
      <c r="S4045" s="52" t="str">
        <f t="shared" si="703"/>
        <v/>
      </c>
      <c r="T4045" s="81" t="str">
        <f t="shared" si="704"/>
        <v/>
      </c>
      <c r="U4045" s="53" t="str">
        <f>IF(S4045="","",COUNTIF($S$7:S4045,"該当２"))</f>
        <v/>
      </c>
      <c r="V4045" s="56" t="str">
        <f t="shared" si="705"/>
        <v/>
      </c>
      <c r="W4045" s="81" t="str">
        <f t="shared" si="706"/>
        <v/>
      </c>
      <c r="X4045" s="53" t="str">
        <f>IF(V4045="","",COUNTIF($V$7:V4045,"該当３"))</f>
        <v/>
      </c>
    </row>
    <row r="4046" spans="1:24">
      <c r="A4046" s="4">
        <v>2040202006</v>
      </c>
      <c r="B4046" s="237">
        <v>20</v>
      </c>
      <c r="C4046" s="238">
        <v>402</v>
      </c>
      <c r="D4046" s="239">
        <v>2</v>
      </c>
      <c r="E4046" s="238">
        <v>6</v>
      </c>
      <c r="F4046" s="7" t="s">
        <v>511</v>
      </c>
      <c r="G4046" s="7" t="s">
        <v>3581</v>
      </c>
      <c r="H4046" s="7" t="s">
        <v>3602</v>
      </c>
      <c r="I4046" s="7" t="s">
        <v>3607</v>
      </c>
      <c r="K4046" s="52" t="str">
        <f t="shared" si="707"/>
        <v/>
      </c>
      <c r="L4046" s="81" t="str">
        <f t="shared" si="697"/>
        <v/>
      </c>
      <c r="M4046" s="53" t="str">
        <f>IF(K4046="","",COUNTIF($K$7:K4046,"ﾘｽﾄ１"))</f>
        <v/>
      </c>
      <c r="N4046" s="53" t="str">
        <f t="shared" si="698"/>
        <v/>
      </c>
      <c r="O4046" s="54" t="str">
        <f t="shared" si="699"/>
        <v/>
      </c>
      <c r="P4046" s="53" t="str">
        <f t="shared" si="700"/>
        <v/>
      </c>
      <c r="Q4046" s="52" t="str">
        <f t="shared" si="701"/>
        <v/>
      </c>
      <c r="R4046" s="55" t="str">
        <f t="shared" si="702"/>
        <v/>
      </c>
      <c r="S4046" s="52" t="str">
        <f t="shared" si="703"/>
        <v/>
      </c>
      <c r="T4046" s="81" t="str">
        <f t="shared" si="704"/>
        <v/>
      </c>
      <c r="U4046" s="53" t="str">
        <f>IF(S4046="","",COUNTIF($S$7:S4046,"該当２"))</f>
        <v/>
      </c>
      <c r="V4046" s="56" t="str">
        <f t="shared" si="705"/>
        <v/>
      </c>
      <c r="W4046" s="81" t="str">
        <f t="shared" si="706"/>
        <v/>
      </c>
      <c r="X4046" s="53" t="str">
        <f>IF(V4046="","",COUNTIF($V$7:V4046,"該当３"))</f>
        <v/>
      </c>
    </row>
    <row r="4047" spans="1:24">
      <c r="A4047" s="4">
        <v>2040202007</v>
      </c>
      <c r="B4047" s="237">
        <v>20</v>
      </c>
      <c r="C4047" s="238">
        <v>402</v>
      </c>
      <c r="D4047" s="239">
        <v>2</v>
      </c>
      <c r="E4047" s="238">
        <v>7</v>
      </c>
      <c r="F4047" s="7" t="s">
        <v>511</v>
      </c>
      <c r="G4047" s="7" t="s">
        <v>3581</v>
      </c>
      <c r="H4047" s="7" t="s">
        <v>3602</v>
      </c>
      <c r="I4047" s="7" t="s">
        <v>1442</v>
      </c>
      <c r="K4047" s="52" t="str">
        <f t="shared" si="707"/>
        <v/>
      </c>
      <c r="L4047" s="81" t="str">
        <f t="shared" si="697"/>
        <v/>
      </c>
      <c r="M4047" s="53" t="str">
        <f>IF(K4047="","",COUNTIF($K$7:K4047,"ﾘｽﾄ１"))</f>
        <v/>
      </c>
      <c r="N4047" s="53" t="str">
        <f t="shared" si="698"/>
        <v/>
      </c>
      <c r="O4047" s="54" t="str">
        <f t="shared" si="699"/>
        <v/>
      </c>
      <c r="P4047" s="53" t="str">
        <f t="shared" si="700"/>
        <v/>
      </c>
      <c r="Q4047" s="52" t="str">
        <f t="shared" si="701"/>
        <v/>
      </c>
      <c r="R4047" s="55" t="str">
        <f t="shared" si="702"/>
        <v/>
      </c>
      <c r="S4047" s="52" t="str">
        <f t="shared" si="703"/>
        <v/>
      </c>
      <c r="T4047" s="81" t="str">
        <f t="shared" si="704"/>
        <v/>
      </c>
      <c r="U4047" s="53" t="str">
        <f>IF(S4047="","",COUNTIF($S$7:S4047,"該当２"))</f>
        <v/>
      </c>
      <c r="V4047" s="56" t="str">
        <f t="shared" si="705"/>
        <v/>
      </c>
      <c r="W4047" s="81" t="str">
        <f t="shared" si="706"/>
        <v/>
      </c>
      <c r="X4047" s="53" t="str">
        <f>IF(V4047="","",COUNTIF($V$7:V4047,"該当３"))</f>
        <v/>
      </c>
    </row>
    <row r="4048" spans="1:24">
      <c r="A4048" s="4">
        <v>2040202008</v>
      </c>
      <c r="B4048" s="237">
        <v>20</v>
      </c>
      <c r="C4048" s="238">
        <v>402</v>
      </c>
      <c r="D4048" s="239">
        <v>2</v>
      </c>
      <c r="E4048" s="238">
        <v>8</v>
      </c>
      <c r="F4048" s="7" t="s">
        <v>511</v>
      </c>
      <c r="G4048" s="7" t="s">
        <v>3581</v>
      </c>
      <c r="H4048" s="7" t="s">
        <v>3602</v>
      </c>
      <c r="I4048" s="7" t="s">
        <v>438</v>
      </c>
      <c r="K4048" s="52" t="str">
        <f t="shared" si="707"/>
        <v/>
      </c>
      <c r="L4048" s="81" t="str">
        <f t="shared" si="697"/>
        <v/>
      </c>
      <c r="M4048" s="53" t="str">
        <f>IF(K4048="","",COUNTIF($K$7:K4048,"ﾘｽﾄ１"))</f>
        <v/>
      </c>
      <c r="N4048" s="53" t="str">
        <f t="shared" si="698"/>
        <v/>
      </c>
      <c r="O4048" s="54" t="str">
        <f t="shared" si="699"/>
        <v/>
      </c>
      <c r="P4048" s="53" t="str">
        <f t="shared" si="700"/>
        <v/>
      </c>
      <c r="Q4048" s="52" t="str">
        <f t="shared" si="701"/>
        <v/>
      </c>
      <c r="R4048" s="55" t="str">
        <f t="shared" si="702"/>
        <v/>
      </c>
      <c r="S4048" s="52" t="str">
        <f t="shared" si="703"/>
        <v/>
      </c>
      <c r="T4048" s="81" t="str">
        <f t="shared" si="704"/>
        <v/>
      </c>
      <c r="U4048" s="53" t="str">
        <f>IF(S4048="","",COUNTIF($S$7:S4048,"該当２"))</f>
        <v/>
      </c>
      <c r="V4048" s="56" t="str">
        <f t="shared" si="705"/>
        <v/>
      </c>
      <c r="W4048" s="81" t="str">
        <f t="shared" si="706"/>
        <v/>
      </c>
      <c r="X4048" s="53" t="str">
        <f>IF(V4048="","",COUNTIF($V$7:V4048,"該当３"))</f>
        <v/>
      </c>
    </row>
    <row r="4049" spans="1:24">
      <c r="A4049" s="4">
        <v>2040202009</v>
      </c>
      <c r="B4049" s="237">
        <v>20</v>
      </c>
      <c r="C4049" s="238">
        <v>402</v>
      </c>
      <c r="D4049" s="239">
        <v>2</v>
      </c>
      <c r="E4049" s="238">
        <v>9</v>
      </c>
      <c r="F4049" s="7" t="s">
        <v>511</v>
      </c>
      <c r="G4049" s="7" t="s">
        <v>3581</v>
      </c>
      <c r="H4049" s="7" t="s">
        <v>3602</v>
      </c>
      <c r="I4049" s="7" t="s">
        <v>3608</v>
      </c>
      <c r="K4049" s="52" t="str">
        <f t="shared" si="707"/>
        <v/>
      </c>
      <c r="L4049" s="81" t="str">
        <f t="shared" si="697"/>
        <v/>
      </c>
      <c r="M4049" s="53" t="str">
        <f>IF(K4049="","",COUNTIF($K$7:K4049,"ﾘｽﾄ１"))</f>
        <v/>
      </c>
      <c r="N4049" s="53" t="str">
        <f t="shared" si="698"/>
        <v/>
      </c>
      <c r="O4049" s="54" t="str">
        <f t="shared" si="699"/>
        <v/>
      </c>
      <c r="P4049" s="53" t="str">
        <f t="shared" si="700"/>
        <v/>
      </c>
      <c r="Q4049" s="52" t="str">
        <f t="shared" si="701"/>
        <v/>
      </c>
      <c r="R4049" s="55" t="str">
        <f t="shared" si="702"/>
        <v/>
      </c>
      <c r="S4049" s="52" t="str">
        <f t="shared" si="703"/>
        <v/>
      </c>
      <c r="T4049" s="81" t="str">
        <f t="shared" si="704"/>
        <v/>
      </c>
      <c r="U4049" s="53" t="str">
        <f>IF(S4049="","",COUNTIF($S$7:S4049,"該当２"))</f>
        <v/>
      </c>
      <c r="V4049" s="56" t="str">
        <f t="shared" si="705"/>
        <v/>
      </c>
      <c r="W4049" s="81" t="str">
        <f t="shared" si="706"/>
        <v/>
      </c>
      <c r="X4049" s="53" t="str">
        <f>IF(V4049="","",COUNTIF($V$7:V4049,"該当３"))</f>
        <v/>
      </c>
    </row>
    <row r="4050" spans="1:24">
      <c r="A4050" s="4">
        <v>2040202010</v>
      </c>
      <c r="B4050" s="237">
        <v>20</v>
      </c>
      <c r="C4050" s="238">
        <v>402</v>
      </c>
      <c r="D4050" s="239">
        <v>2</v>
      </c>
      <c r="E4050" s="238">
        <v>10</v>
      </c>
      <c r="F4050" s="7" t="s">
        <v>511</v>
      </c>
      <c r="G4050" s="7" t="s">
        <v>3581</v>
      </c>
      <c r="H4050" s="7" t="s">
        <v>3602</v>
      </c>
      <c r="I4050" s="7" t="s">
        <v>3609</v>
      </c>
      <c r="K4050" s="52" t="str">
        <f t="shared" si="707"/>
        <v/>
      </c>
      <c r="L4050" s="81" t="str">
        <f t="shared" si="697"/>
        <v/>
      </c>
      <c r="M4050" s="53" t="str">
        <f>IF(K4050="","",COUNTIF($K$7:K4050,"ﾘｽﾄ１"))</f>
        <v/>
      </c>
      <c r="N4050" s="53" t="str">
        <f t="shared" si="698"/>
        <v/>
      </c>
      <c r="O4050" s="54" t="str">
        <f t="shared" si="699"/>
        <v/>
      </c>
      <c r="P4050" s="53" t="str">
        <f t="shared" si="700"/>
        <v/>
      </c>
      <c r="Q4050" s="52" t="str">
        <f t="shared" si="701"/>
        <v/>
      </c>
      <c r="R4050" s="55" t="str">
        <f t="shared" si="702"/>
        <v/>
      </c>
      <c r="S4050" s="52" t="str">
        <f t="shared" si="703"/>
        <v/>
      </c>
      <c r="T4050" s="81" t="str">
        <f t="shared" si="704"/>
        <v/>
      </c>
      <c r="U4050" s="53" t="str">
        <f>IF(S4050="","",COUNTIF($S$7:S4050,"該当２"))</f>
        <v/>
      </c>
      <c r="V4050" s="56" t="str">
        <f t="shared" si="705"/>
        <v/>
      </c>
      <c r="W4050" s="81" t="str">
        <f t="shared" si="706"/>
        <v/>
      </c>
      <c r="X4050" s="53" t="str">
        <f>IF(V4050="","",COUNTIF($V$7:V4050,"該当３"))</f>
        <v/>
      </c>
    </row>
    <row r="4051" spans="1:24">
      <c r="A4051" s="4">
        <v>2040203000</v>
      </c>
      <c r="B4051" s="237">
        <v>20</v>
      </c>
      <c r="C4051" s="238">
        <v>402</v>
      </c>
      <c r="D4051" s="239">
        <v>3</v>
      </c>
      <c r="E4051" s="238">
        <v>0</v>
      </c>
      <c r="F4051" s="7" t="s">
        <v>511</v>
      </c>
      <c r="G4051" s="7" t="s">
        <v>3581</v>
      </c>
      <c r="H4051" s="7" t="s">
        <v>3610</v>
      </c>
      <c r="K4051" s="52" t="str">
        <f t="shared" si="707"/>
        <v/>
      </c>
      <c r="L4051" s="81" t="str">
        <f t="shared" si="697"/>
        <v/>
      </c>
      <c r="M4051" s="53" t="str">
        <f>IF(K4051="","",COUNTIF($K$7:K4051,"ﾘｽﾄ１"))</f>
        <v/>
      </c>
      <c r="N4051" s="53" t="str">
        <f t="shared" si="698"/>
        <v/>
      </c>
      <c r="O4051" s="54" t="str">
        <f t="shared" si="699"/>
        <v/>
      </c>
      <c r="P4051" s="53" t="str">
        <f t="shared" si="700"/>
        <v/>
      </c>
      <c r="Q4051" s="52" t="str">
        <f t="shared" si="701"/>
        <v/>
      </c>
      <c r="R4051" s="55" t="str">
        <f t="shared" si="702"/>
        <v/>
      </c>
      <c r="S4051" s="52" t="str">
        <f t="shared" si="703"/>
        <v/>
      </c>
      <c r="T4051" s="81" t="str">
        <f t="shared" si="704"/>
        <v/>
      </c>
      <c r="U4051" s="53" t="str">
        <f>IF(S4051="","",COUNTIF($S$7:S4051,"該当２"))</f>
        <v/>
      </c>
      <c r="V4051" s="56" t="str">
        <f t="shared" si="705"/>
        <v/>
      </c>
      <c r="W4051" s="81" t="str">
        <f t="shared" si="706"/>
        <v/>
      </c>
      <c r="X4051" s="53" t="str">
        <f>IF(V4051="","",COUNTIF($V$7:V4051,"該当３"))</f>
        <v/>
      </c>
    </row>
    <row r="4052" spans="1:24">
      <c r="A4052" s="4">
        <v>2040203001</v>
      </c>
      <c r="B4052" s="237">
        <v>20</v>
      </c>
      <c r="C4052" s="238">
        <v>402</v>
      </c>
      <c r="D4052" s="239">
        <v>3</v>
      </c>
      <c r="E4052" s="238">
        <v>1</v>
      </c>
      <c r="F4052" s="7" t="s">
        <v>511</v>
      </c>
      <c r="G4052" s="7" t="s">
        <v>3581</v>
      </c>
      <c r="H4052" s="7" t="s">
        <v>3610</v>
      </c>
      <c r="I4052" s="7" t="s">
        <v>3611</v>
      </c>
      <c r="K4052" s="52" t="str">
        <f t="shared" si="707"/>
        <v/>
      </c>
      <c r="L4052" s="81" t="str">
        <f t="shared" si="697"/>
        <v/>
      </c>
      <c r="M4052" s="53" t="str">
        <f>IF(K4052="","",COUNTIF($K$7:K4052,"ﾘｽﾄ１"))</f>
        <v/>
      </c>
      <c r="N4052" s="53" t="str">
        <f t="shared" si="698"/>
        <v/>
      </c>
      <c r="O4052" s="54" t="str">
        <f t="shared" si="699"/>
        <v/>
      </c>
      <c r="P4052" s="53" t="str">
        <f t="shared" si="700"/>
        <v/>
      </c>
      <c r="Q4052" s="52" t="str">
        <f t="shared" si="701"/>
        <v/>
      </c>
      <c r="R4052" s="55" t="str">
        <f t="shared" si="702"/>
        <v/>
      </c>
      <c r="S4052" s="52" t="str">
        <f t="shared" si="703"/>
        <v/>
      </c>
      <c r="T4052" s="81" t="str">
        <f t="shared" si="704"/>
        <v/>
      </c>
      <c r="U4052" s="53" t="str">
        <f>IF(S4052="","",COUNTIF($S$7:S4052,"該当２"))</f>
        <v/>
      </c>
      <c r="V4052" s="56" t="str">
        <f t="shared" si="705"/>
        <v/>
      </c>
      <c r="W4052" s="81" t="str">
        <f t="shared" si="706"/>
        <v/>
      </c>
      <c r="X4052" s="53" t="str">
        <f>IF(V4052="","",COUNTIF($V$7:V4052,"該当３"))</f>
        <v/>
      </c>
    </row>
    <row r="4053" spans="1:24">
      <c r="A4053" s="4">
        <v>2040203002</v>
      </c>
      <c r="B4053" s="237">
        <v>20</v>
      </c>
      <c r="C4053" s="238">
        <v>402</v>
      </c>
      <c r="D4053" s="239">
        <v>3</v>
      </c>
      <c r="E4053" s="238">
        <v>2</v>
      </c>
      <c r="F4053" s="7" t="s">
        <v>511</v>
      </c>
      <c r="G4053" s="7" t="s">
        <v>3581</v>
      </c>
      <c r="H4053" s="7" t="s">
        <v>3610</v>
      </c>
      <c r="I4053" s="7" t="s">
        <v>3612</v>
      </c>
      <c r="K4053" s="52" t="str">
        <f t="shared" si="707"/>
        <v/>
      </c>
      <c r="L4053" s="81" t="str">
        <f t="shared" si="697"/>
        <v/>
      </c>
      <c r="M4053" s="53" t="str">
        <f>IF(K4053="","",COUNTIF($K$7:K4053,"ﾘｽﾄ１"))</f>
        <v/>
      </c>
      <c r="N4053" s="53" t="str">
        <f t="shared" si="698"/>
        <v/>
      </c>
      <c r="O4053" s="54" t="str">
        <f t="shared" si="699"/>
        <v/>
      </c>
      <c r="P4053" s="53" t="str">
        <f t="shared" si="700"/>
        <v/>
      </c>
      <c r="Q4053" s="52" t="str">
        <f t="shared" si="701"/>
        <v/>
      </c>
      <c r="R4053" s="55" t="str">
        <f t="shared" si="702"/>
        <v/>
      </c>
      <c r="S4053" s="52" t="str">
        <f t="shared" si="703"/>
        <v/>
      </c>
      <c r="T4053" s="81" t="str">
        <f t="shared" si="704"/>
        <v/>
      </c>
      <c r="U4053" s="53" t="str">
        <f>IF(S4053="","",COUNTIF($S$7:S4053,"該当２"))</f>
        <v/>
      </c>
      <c r="V4053" s="56" t="str">
        <f t="shared" si="705"/>
        <v/>
      </c>
      <c r="W4053" s="81" t="str">
        <f t="shared" si="706"/>
        <v/>
      </c>
      <c r="X4053" s="53" t="str">
        <f>IF(V4053="","",COUNTIF($V$7:V4053,"該当３"))</f>
        <v/>
      </c>
    </row>
    <row r="4054" spans="1:24">
      <c r="A4054" s="4">
        <v>2040203003</v>
      </c>
      <c r="B4054" s="237">
        <v>20</v>
      </c>
      <c r="C4054" s="238">
        <v>402</v>
      </c>
      <c r="D4054" s="239">
        <v>3</v>
      </c>
      <c r="E4054" s="238">
        <v>3</v>
      </c>
      <c r="F4054" s="7" t="s">
        <v>511</v>
      </c>
      <c r="G4054" s="7" t="s">
        <v>3581</v>
      </c>
      <c r="H4054" s="7" t="s">
        <v>3610</v>
      </c>
      <c r="I4054" s="7" t="s">
        <v>3613</v>
      </c>
      <c r="K4054" s="52" t="str">
        <f t="shared" si="707"/>
        <v/>
      </c>
      <c r="L4054" s="81" t="str">
        <f t="shared" si="697"/>
        <v/>
      </c>
      <c r="M4054" s="53" t="str">
        <f>IF(K4054="","",COUNTIF($K$7:K4054,"ﾘｽﾄ１"))</f>
        <v/>
      </c>
      <c r="N4054" s="53" t="str">
        <f t="shared" si="698"/>
        <v/>
      </c>
      <c r="O4054" s="54" t="str">
        <f t="shared" si="699"/>
        <v/>
      </c>
      <c r="P4054" s="53" t="str">
        <f t="shared" si="700"/>
        <v/>
      </c>
      <c r="Q4054" s="52" t="str">
        <f t="shared" si="701"/>
        <v/>
      </c>
      <c r="R4054" s="55" t="str">
        <f t="shared" si="702"/>
        <v/>
      </c>
      <c r="S4054" s="52" t="str">
        <f t="shared" si="703"/>
        <v/>
      </c>
      <c r="T4054" s="81" t="str">
        <f t="shared" si="704"/>
        <v/>
      </c>
      <c r="U4054" s="53" t="str">
        <f>IF(S4054="","",COUNTIF($S$7:S4054,"該当２"))</f>
        <v/>
      </c>
      <c r="V4054" s="56" t="str">
        <f t="shared" si="705"/>
        <v/>
      </c>
      <c r="W4054" s="81" t="str">
        <f t="shared" si="706"/>
        <v/>
      </c>
      <c r="X4054" s="53" t="str">
        <f>IF(V4054="","",COUNTIF($V$7:V4054,"該当３"))</f>
        <v/>
      </c>
    </row>
    <row r="4055" spans="1:24">
      <c r="A4055" s="4">
        <v>2040203004</v>
      </c>
      <c r="B4055" s="237">
        <v>20</v>
      </c>
      <c r="C4055" s="238">
        <v>402</v>
      </c>
      <c r="D4055" s="239">
        <v>3</v>
      </c>
      <c r="E4055" s="238">
        <v>4</v>
      </c>
      <c r="F4055" s="7" t="s">
        <v>511</v>
      </c>
      <c r="G4055" s="7" t="s">
        <v>3581</v>
      </c>
      <c r="H4055" s="7" t="s">
        <v>3610</v>
      </c>
      <c r="I4055" s="7" t="s">
        <v>2003</v>
      </c>
      <c r="K4055" s="52" t="str">
        <f t="shared" si="707"/>
        <v/>
      </c>
      <c r="L4055" s="81" t="str">
        <f t="shared" si="697"/>
        <v/>
      </c>
      <c r="M4055" s="53" t="str">
        <f>IF(K4055="","",COUNTIF($K$7:K4055,"ﾘｽﾄ１"))</f>
        <v/>
      </c>
      <c r="N4055" s="53" t="str">
        <f t="shared" si="698"/>
        <v/>
      </c>
      <c r="O4055" s="54" t="str">
        <f t="shared" si="699"/>
        <v/>
      </c>
      <c r="P4055" s="53" t="str">
        <f t="shared" si="700"/>
        <v/>
      </c>
      <c r="Q4055" s="52" t="str">
        <f t="shared" si="701"/>
        <v/>
      </c>
      <c r="R4055" s="55" t="str">
        <f t="shared" si="702"/>
        <v/>
      </c>
      <c r="S4055" s="52" t="str">
        <f t="shared" si="703"/>
        <v/>
      </c>
      <c r="T4055" s="81" t="str">
        <f t="shared" si="704"/>
        <v/>
      </c>
      <c r="U4055" s="53" t="str">
        <f>IF(S4055="","",COUNTIF($S$7:S4055,"該当２"))</f>
        <v/>
      </c>
      <c r="V4055" s="56" t="str">
        <f t="shared" si="705"/>
        <v/>
      </c>
      <c r="W4055" s="81" t="str">
        <f t="shared" si="706"/>
        <v/>
      </c>
      <c r="X4055" s="53" t="str">
        <f>IF(V4055="","",COUNTIF($V$7:V4055,"該当３"))</f>
        <v/>
      </c>
    </row>
    <row r="4056" spans="1:24">
      <c r="A4056" s="4">
        <v>2040203005</v>
      </c>
      <c r="B4056" s="237">
        <v>20</v>
      </c>
      <c r="C4056" s="238">
        <v>402</v>
      </c>
      <c r="D4056" s="239">
        <v>3</v>
      </c>
      <c r="E4056" s="238">
        <v>5</v>
      </c>
      <c r="F4056" s="7" t="s">
        <v>511</v>
      </c>
      <c r="G4056" s="7" t="s">
        <v>3581</v>
      </c>
      <c r="H4056" s="7" t="s">
        <v>3610</v>
      </c>
      <c r="I4056" s="7" t="s">
        <v>3614</v>
      </c>
      <c r="K4056" s="52" t="str">
        <f t="shared" si="707"/>
        <v/>
      </c>
      <c r="L4056" s="81" t="str">
        <f t="shared" si="697"/>
        <v/>
      </c>
      <c r="M4056" s="53" t="str">
        <f>IF(K4056="","",COUNTIF($K$7:K4056,"ﾘｽﾄ１"))</f>
        <v/>
      </c>
      <c r="N4056" s="53" t="str">
        <f t="shared" si="698"/>
        <v/>
      </c>
      <c r="O4056" s="54" t="str">
        <f t="shared" si="699"/>
        <v/>
      </c>
      <c r="P4056" s="53" t="str">
        <f t="shared" si="700"/>
        <v/>
      </c>
      <c r="Q4056" s="52" t="str">
        <f t="shared" si="701"/>
        <v/>
      </c>
      <c r="R4056" s="55" t="str">
        <f t="shared" si="702"/>
        <v/>
      </c>
      <c r="S4056" s="52" t="str">
        <f t="shared" si="703"/>
        <v/>
      </c>
      <c r="T4056" s="81" t="str">
        <f t="shared" si="704"/>
        <v/>
      </c>
      <c r="U4056" s="53" t="str">
        <f>IF(S4056="","",COUNTIF($S$7:S4056,"該当２"))</f>
        <v/>
      </c>
      <c r="V4056" s="56" t="str">
        <f t="shared" si="705"/>
        <v/>
      </c>
      <c r="W4056" s="81" t="str">
        <f t="shared" si="706"/>
        <v/>
      </c>
      <c r="X4056" s="53" t="str">
        <f>IF(V4056="","",COUNTIF($V$7:V4056,"該当３"))</f>
        <v/>
      </c>
    </row>
    <row r="4057" spans="1:24">
      <c r="A4057" s="4">
        <v>2040203006</v>
      </c>
      <c r="B4057" s="237">
        <v>20</v>
      </c>
      <c r="C4057" s="238">
        <v>402</v>
      </c>
      <c r="D4057" s="239">
        <v>3</v>
      </c>
      <c r="E4057" s="238">
        <v>6</v>
      </c>
      <c r="F4057" s="7" t="s">
        <v>511</v>
      </c>
      <c r="G4057" s="7" t="s">
        <v>3581</v>
      </c>
      <c r="H4057" s="7" t="s">
        <v>3610</v>
      </c>
      <c r="I4057" s="7" t="s">
        <v>3615</v>
      </c>
      <c r="K4057" s="52" t="str">
        <f t="shared" si="707"/>
        <v/>
      </c>
      <c r="L4057" s="81" t="str">
        <f t="shared" si="697"/>
        <v/>
      </c>
      <c r="M4057" s="53" t="str">
        <f>IF(K4057="","",COUNTIF($K$7:K4057,"ﾘｽﾄ１"))</f>
        <v/>
      </c>
      <c r="N4057" s="53" t="str">
        <f t="shared" si="698"/>
        <v/>
      </c>
      <c r="O4057" s="54" t="str">
        <f t="shared" si="699"/>
        <v/>
      </c>
      <c r="P4057" s="53" t="str">
        <f t="shared" si="700"/>
        <v/>
      </c>
      <c r="Q4057" s="52" t="str">
        <f t="shared" si="701"/>
        <v/>
      </c>
      <c r="R4057" s="55" t="str">
        <f t="shared" si="702"/>
        <v/>
      </c>
      <c r="S4057" s="52" t="str">
        <f t="shared" si="703"/>
        <v/>
      </c>
      <c r="T4057" s="81" t="str">
        <f t="shared" si="704"/>
        <v/>
      </c>
      <c r="U4057" s="53" t="str">
        <f>IF(S4057="","",COUNTIF($S$7:S4057,"該当２"))</f>
        <v/>
      </c>
      <c r="V4057" s="56" t="str">
        <f t="shared" si="705"/>
        <v/>
      </c>
      <c r="W4057" s="81" t="str">
        <f t="shared" si="706"/>
        <v/>
      </c>
      <c r="X4057" s="53" t="str">
        <f>IF(V4057="","",COUNTIF($V$7:V4057,"該当３"))</f>
        <v/>
      </c>
    </row>
    <row r="4058" spans="1:24">
      <c r="A4058" s="4">
        <v>2040203007</v>
      </c>
      <c r="B4058" s="237">
        <v>20</v>
      </c>
      <c r="C4058" s="238">
        <v>402</v>
      </c>
      <c r="D4058" s="239">
        <v>3</v>
      </c>
      <c r="E4058" s="238">
        <v>7</v>
      </c>
      <c r="F4058" s="7" t="s">
        <v>511</v>
      </c>
      <c r="G4058" s="7" t="s">
        <v>3581</v>
      </c>
      <c r="H4058" s="7" t="s">
        <v>3610</v>
      </c>
      <c r="I4058" s="7" t="s">
        <v>2576</v>
      </c>
      <c r="K4058" s="52" t="str">
        <f t="shared" si="707"/>
        <v/>
      </c>
      <c r="L4058" s="81" t="str">
        <f t="shared" si="697"/>
        <v/>
      </c>
      <c r="M4058" s="53" t="str">
        <f>IF(K4058="","",COUNTIF($K$7:K4058,"ﾘｽﾄ１"))</f>
        <v/>
      </c>
      <c r="N4058" s="53" t="str">
        <f t="shared" si="698"/>
        <v/>
      </c>
      <c r="O4058" s="54" t="str">
        <f t="shared" si="699"/>
        <v/>
      </c>
      <c r="P4058" s="53" t="str">
        <f t="shared" si="700"/>
        <v/>
      </c>
      <c r="Q4058" s="52" t="str">
        <f t="shared" si="701"/>
        <v/>
      </c>
      <c r="R4058" s="55" t="str">
        <f t="shared" si="702"/>
        <v/>
      </c>
      <c r="S4058" s="52" t="str">
        <f t="shared" si="703"/>
        <v/>
      </c>
      <c r="T4058" s="81" t="str">
        <f t="shared" si="704"/>
        <v/>
      </c>
      <c r="U4058" s="53" t="str">
        <f>IF(S4058="","",COUNTIF($S$7:S4058,"該当２"))</f>
        <v/>
      </c>
      <c r="V4058" s="56" t="str">
        <f t="shared" si="705"/>
        <v/>
      </c>
      <c r="W4058" s="81" t="str">
        <f t="shared" si="706"/>
        <v/>
      </c>
      <c r="X4058" s="53" t="str">
        <f>IF(V4058="","",COUNTIF($V$7:V4058,"該当３"))</f>
        <v/>
      </c>
    </row>
    <row r="4059" spans="1:24">
      <c r="A4059" s="4">
        <v>2040203008</v>
      </c>
      <c r="B4059" s="237">
        <v>20</v>
      </c>
      <c r="C4059" s="238">
        <v>402</v>
      </c>
      <c r="D4059" s="239">
        <v>3</v>
      </c>
      <c r="E4059" s="238">
        <v>8</v>
      </c>
      <c r="F4059" s="7" t="s">
        <v>511</v>
      </c>
      <c r="G4059" s="7" t="s">
        <v>3581</v>
      </c>
      <c r="H4059" s="7" t="s">
        <v>3610</v>
      </c>
      <c r="I4059" s="7" t="s">
        <v>339</v>
      </c>
      <c r="K4059" s="52" t="str">
        <f t="shared" si="707"/>
        <v/>
      </c>
      <c r="L4059" s="81" t="str">
        <f t="shared" si="697"/>
        <v/>
      </c>
      <c r="M4059" s="53" t="str">
        <f>IF(K4059="","",COUNTIF($K$7:K4059,"ﾘｽﾄ１"))</f>
        <v/>
      </c>
      <c r="N4059" s="53" t="str">
        <f t="shared" si="698"/>
        <v/>
      </c>
      <c r="O4059" s="54" t="str">
        <f t="shared" si="699"/>
        <v/>
      </c>
      <c r="P4059" s="53" t="str">
        <f t="shared" si="700"/>
        <v/>
      </c>
      <c r="Q4059" s="52" t="str">
        <f t="shared" si="701"/>
        <v/>
      </c>
      <c r="R4059" s="55" t="str">
        <f t="shared" si="702"/>
        <v/>
      </c>
      <c r="S4059" s="52" t="str">
        <f t="shared" si="703"/>
        <v/>
      </c>
      <c r="T4059" s="81" t="str">
        <f t="shared" si="704"/>
        <v/>
      </c>
      <c r="U4059" s="53" t="str">
        <f>IF(S4059="","",COUNTIF($S$7:S4059,"該当２"))</f>
        <v/>
      </c>
      <c r="V4059" s="56" t="str">
        <f t="shared" si="705"/>
        <v/>
      </c>
      <c r="W4059" s="81" t="str">
        <f t="shared" si="706"/>
        <v/>
      </c>
      <c r="X4059" s="53" t="str">
        <f>IF(V4059="","",COUNTIF($V$7:V4059,"該当３"))</f>
        <v/>
      </c>
    </row>
    <row r="4060" spans="1:24">
      <c r="A4060" s="4">
        <v>2040203009</v>
      </c>
      <c r="B4060" s="237">
        <v>20</v>
      </c>
      <c r="C4060" s="238">
        <v>402</v>
      </c>
      <c r="D4060" s="239">
        <v>3</v>
      </c>
      <c r="E4060" s="238">
        <v>9</v>
      </c>
      <c r="F4060" s="7" t="s">
        <v>511</v>
      </c>
      <c r="G4060" s="7" t="s">
        <v>3581</v>
      </c>
      <c r="H4060" s="7" t="s">
        <v>3610</v>
      </c>
      <c r="I4060" s="7" t="s">
        <v>3616</v>
      </c>
      <c r="K4060" s="52" t="str">
        <f t="shared" si="707"/>
        <v/>
      </c>
      <c r="L4060" s="81" t="str">
        <f t="shared" si="697"/>
        <v/>
      </c>
      <c r="M4060" s="53" t="str">
        <f>IF(K4060="","",COUNTIF($K$7:K4060,"ﾘｽﾄ１"))</f>
        <v/>
      </c>
      <c r="N4060" s="53" t="str">
        <f t="shared" si="698"/>
        <v/>
      </c>
      <c r="O4060" s="54" t="str">
        <f t="shared" si="699"/>
        <v/>
      </c>
      <c r="P4060" s="53" t="str">
        <f t="shared" si="700"/>
        <v/>
      </c>
      <c r="Q4060" s="52" t="str">
        <f t="shared" si="701"/>
        <v/>
      </c>
      <c r="R4060" s="55" t="str">
        <f t="shared" si="702"/>
        <v/>
      </c>
      <c r="S4060" s="52" t="str">
        <f t="shared" si="703"/>
        <v/>
      </c>
      <c r="T4060" s="81" t="str">
        <f t="shared" si="704"/>
        <v/>
      </c>
      <c r="U4060" s="53" t="str">
        <f>IF(S4060="","",COUNTIF($S$7:S4060,"該当２"))</f>
        <v/>
      </c>
      <c r="V4060" s="56" t="str">
        <f t="shared" si="705"/>
        <v/>
      </c>
      <c r="W4060" s="81" t="str">
        <f t="shared" si="706"/>
        <v/>
      </c>
      <c r="X4060" s="53" t="str">
        <f>IF(V4060="","",COUNTIF($V$7:V4060,"該当３"))</f>
        <v/>
      </c>
    </row>
    <row r="4061" spans="1:24">
      <c r="A4061" s="4">
        <v>2040203010</v>
      </c>
      <c r="B4061" s="237">
        <v>20</v>
      </c>
      <c r="C4061" s="238">
        <v>402</v>
      </c>
      <c r="D4061" s="239">
        <v>3</v>
      </c>
      <c r="E4061" s="238">
        <v>10</v>
      </c>
      <c r="F4061" s="7" t="s">
        <v>511</v>
      </c>
      <c r="G4061" s="7" t="s">
        <v>3581</v>
      </c>
      <c r="H4061" s="7" t="s">
        <v>3610</v>
      </c>
      <c r="I4061" s="7" t="s">
        <v>1246</v>
      </c>
      <c r="K4061" s="52" t="str">
        <f t="shared" si="707"/>
        <v/>
      </c>
      <c r="L4061" s="81" t="str">
        <f t="shared" si="697"/>
        <v/>
      </c>
      <c r="M4061" s="53" t="str">
        <f>IF(K4061="","",COUNTIF($K$7:K4061,"ﾘｽﾄ１"))</f>
        <v/>
      </c>
      <c r="N4061" s="53" t="str">
        <f t="shared" si="698"/>
        <v/>
      </c>
      <c r="O4061" s="54" t="str">
        <f t="shared" si="699"/>
        <v/>
      </c>
      <c r="P4061" s="53" t="str">
        <f t="shared" si="700"/>
        <v/>
      </c>
      <c r="Q4061" s="52" t="str">
        <f t="shared" si="701"/>
        <v/>
      </c>
      <c r="R4061" s="55" t="str">
        <f t="shared" si="702"/>
        <v/>
      </c>
      <c r="S4061" s="52" t="str">
        <f t="shared" si="703"/>
        <v/>
      </c>
      <c r="T4061" s="81" t="str">
        <f t="shared" si="704"/>
        <v/>
      </c>
      <c r="U4061" s="53" t="str">
        <f>IF(S4061="","",COUNTIF($S$7:S4061,"該当２"))</f>
        <v/>
      </c>
      <c r="V4061" s="56" t="str">
        <f t="shared" si="705"/>
        <v/>
      </c>
      <c r="W4061" s="81" t="str">
        <f t="shared" si="706"/>
        <v/>
      </c>
      <c r="X4061" s="53" t="str">
        <f>IF(V4061="","",COUNTIF($V$7:V4061,"該当３"))</f>
        <v/>
      </c>
    </row>
    <row r="4062" spans="1:24">
      <c r="A4062" s="4">
        <v>2040204000</v>
      </c>
      <c r="B4062" s="237">
        <v>20</v>
      </c>
      <c r="C4062" s="238">
        <v>402</v>
      </c>
      <c r="D4062" s="239">
        <v>4</v>
      </c>
      <c r="E4062" s="238">
        <v>0</v>
      </c>
      <c r="F4062" s="7" t="s">
        <v>511</v>
      </c>
      <c r="G4062" s="7" t="s">
        <v>3581</v>
      </c>
      <c r="H4062" s="7" t="s">
        <v>3617</v>
      </c>
      <c r="K4062" s="52" t="str">
        <f t="shared" si="707"/>
        <v/>
      </c>
      <c r="L4062" s="81" t="str">
        <f t="shared" si="697"/>
        <v/>
      </c>
      <c r="M4062" s="53" t="str">
        <f>IF(K4062="","",COUNTIF($K$7:K4062,"ﾘｽﾄ１"))</f>
        <v/>
      </c>
      <c r="N4062" s="53" t="str">
        <f t="shared" si="698"/>
        <v/>
      </c>
      <c r="O4062" s="54" t="str">
        <f t="shared" si="699"/>
        <v/>
      </c>
      <c r="P4062" s="53" t="str">
        <f t="shared" si="700"/>
        <v/>
      </c>
      <c r="Q4062" s="52" t="str">
        <f t="shared" si="701"/>
        <v/>
      </c>
      <c r="R4062" s="55" t="str">
        <f t="shared" si="702"/>
        <v/>
      </c>
      <c r="S4062" s="52" t="str">
        <f t="shared" si="703"/>
        <v/>
      </c>
      <c r="T4062" s="81" t="str">
        <f t="shared" si="704"/>
        <v/>
      </c>
      <c r="U4062" s="53" t="str">
        <f>IF(S4062="","",COUNTIF($S$7:S4062,"該当２"))</f>
        <v/>
      </c>
      <c r="V4062" s="56" t="str">
        <f t="shared" si="705"/>
        <v/>
      </c>
      <c r="W4062" s="81" t="str">
        <f t="shared" si="706"/>
        <v/>
      </c>
      <c r="X4062" s="53" t="str">
        <f>IF(V4062="","",COUNTIF($V$7:V4062,"該当３"))</f>
        <v/>
      </c>
    </row>
    <row r="4063" spans="1:24">
      <c r="A4063" s="4">
        <v>2040204001</v>
      </c>
      <c r="B4063" s="237">
        <v>20</v>
      </c>
      <c r="C4063" s="238">
        <v>402</v>
      </c>
      <c r="D4063" s="239">
        <v>4</v>
      </c>
      <c r="E4063" s="238">
        <v>1</v>
      </c>
      <c r="F4063" s="7" t="s">
        <v>511</v>
      </c>
      <c r="G4063" s="7" t="s">
        <v>3581</v>
      </c>
      <c r="H4063" s="7" t="s">
        <v>3617</v>
      </c>
      <c r="I4063" s="7" t="s">
        <v>2658</v>
      </c>
      <c r="K4063" s="52" t="str">
        <f t="shared" si="707"/>
        <v/>
      </c>
      <c r="L4063" s="81" t="str">
        <f t="shared" si="697"/>
        <v/>
      </c>
      <c r="M4063" s="53" t="str">
        <f>IF(K4063="","",COUNTIF($K$7:K4063,"ﾘｽﾄ１"))</f>
        <v/>
      </c>
      <c r="N4063" s="53" t="str">
        <f t="shared" si="698"/>
        <v/>
      </c>
      <c r="O4063" s="54" t="str">
        <f t="shared" si="699"/>
        <v/>
      </c>
      <c r="P4063" s="53" t="str">
        <f t="shared" si="700"/>
        <v/>
      </c>
      <c r="Q4063" s="52" t="str">
        <f t="shared" si="701"/>
        <v/>
      </c>
      <c r="R4063" s="55" t="str">
        <f t="shared" si="702"/>
        <v/>
      </c>
      <c r="S4063" s="52" t="str">
        <f t="shared" si="703"/>
        <v/>
      </c>
      <c r="T4063" s="81" t="str">
        <f t="shared" si="704"/>
        <v/>
      </c>
      <c r="U4063" s="53" t="str">
        <f>IF(S4063="","",COUNTIF($S$7:S4063,"該当２"))</f>
        <v/>
      </c>
      <c r="V4063" s="56" t="str">
        <f t="shared" si="705"/>
        <v/>
      </c>
      <c r="W4063" s="81" t="str">
        <f t="shared" si="706"/>
        <v/>
      </c>
      <c r="X4063" s="53" t="str">
        <f>IF(V4063="","",COUNTIF($V$7:V4063,"該当３"))</f>
        <v/>
      </c>
    </row>
    <row r="4064" spans="1:24">
      <c r="A4064" s="4">
        <v>2040204002</v>
      </c>
      <c r="B4064" s="237">
        <v>20</v>
      </c>
      <c r="C4064" s="238">
        <v>402</v>
      </c>
      <c r="D4064" s="239">
        <v>4</v>
      </c>
      <c r="E4064" s="238">
        <v>2</v>
      </c>
      <c r="F4064" s="7" t="s">
        <v>511</v>
      </c>
      <c r="G4064" s="7" t="s">
        <v>3581</v>
      </c>
      <c r="H4064" s="7" t="s">
        <v>3617</v>
      </c>
      <c r="I4064" s="7" t="s">
        <v>3618</v>
      </c>
      <c r="K4064" s="52" t="str">
        <f t="shared" si="707"/>
        <v/>
      </c>
      <c r="L4064" s="81" t="str">
        <f t="shared" si="697"/>
        <v/>
      </c>
      <c r="M4064" s="53" t="str">
        <f>IF(K4064="","",COUNTIF($K$7:K4064,"ﾘｽﾄ１"))</f>
        <v/>
      </c>
      <c r="N4064" s="53" t="str">
        <f t="shared" si="698"/>
        <v/>
      </c>
      <c r="O4064" s="54" t="str">
        <f t="shared" si="699"/>
        <v/>
      </c>
      <c r="P4064" s="53" t="str">
        <f t="shared" si="700"/>
        <v/>
      </c>
      <c r="Q4064" s="52" t="str">
        <f t="shared" si="701"/>
        <v/>
      </c>
      <c r="R4064" s="55" t="str">
        <f t="shared" si="702"/>
        <v/>
      </c>
      <c r="S4064" s="52" t="str">
        <f t="shared" si="703"/>
        <v/>
      </c>
      <c r="T4064" s="81" t="str">
        <f t="shared" si="704"/>
        <v/>
      </c>
      <c r="U4064" s="53" t="str">
        <f>IF(S4064="","",COUNTIF($S$7:S4064,"該当２"))</f>
        <v/>
      </c>
      <c r="V4064" s="56" t="str">
        <f t="shared" si="705"/>
        <v/>
      </c>
      <c r="W4064" s="81" t="str">
        <f t="shared" si="706"/>
        <v/>
      </c>
      <c r="X4064" s="53" t="str">
        <f>IF(V4064="","",COUNTIF($V$7:V4064,"該当３"))</f>
        <v/>
      </c>
    </row>
    <row r="4065" spans="1:24">
      <c r="A4065" s="4">
        <v>2040300000</v>
      </c>
      <c r="B4065" s="237">
        <v>20</v>
      </c>
      <c r="C4065" s="238">
        <v>403</v>
      </c>
      <c r="D4065" s="239">
        <v>0</v>
      </c>
      <c r="E4065" s="238">
        <v>0</v>
      </c>
      <c r="F4065" s="7" t="s">
        <v>511</v>
      </c>
      <c r="G4065" s="7" t="s">
        <v>3619</v>
      </c>
      <c r="K4065" s="52" t="str">
        <f t="shared" si="707"/>
        <v>ﾘｽﾄ１</v>
      </c>
      <c r="L4065" s="81" t="str">
        <f t="shared" si="697"/>
        <v>高森町</v>
      </c>
      <c r="M4065" s="53">
        <f>IF(K4065="","",COUNTIF($K$7:K4065,"ﾘｽﾄ１"))</f>
        <v>41</v>
      </c>
      <c r="N4065" s="53" t="str">
        <f t="shared" si="698"/>
        <v/>
      </c>
      <c r="O4065" s="54" t="str">
        <f t="shared" si="699"/>
        <v/>
      </c>
      <c r="P4065" s="53" t="str">
        <f t="shared" si="700"/>
        <v/>
      </c>
      <c r="Q4065" s="52" t="str">
        <f t="shared" si="701"/>
        <v/>
      </c>
      <c r="R4065" s="55" t="str">
        <f t="shared" si="702"/>
        <v/>
      </c>
      <c r="S4065" s="52" t="str">
        <f t="shared" si="703"/>
        <v/>
      </c>
      <c r="T4065" s="81" t="str">
        <f t="shared" si="704"/>
        <v/>
      </c>
      <c r="U4065" s="53" t="str">
        <f>IF(S4065="","",COUNTIF($S$7:S4065,"該当２"))</f>
        <v/>
      </c>
      <c r="V4065" s="56" t="str">
        <f t="shared" si="705"/>
        <v/>
      </c>
      <c r="W4065" s="81" t="str">
        <f t="shared" si="706"/>
        <v/>
      </c>
      <c r="X4065" s="53" t="str">
        <f>IF(V4065="","",COUNTIF($V$7:V4065,"該当３"))</f>
        <v/>
      </c>
    </row>
    <row r="4066" spans="1:24">
      <c r="A4066" s="4">
        <v>2040301000</v>
      </c>
      <c r="B4066" s="237">
        <v>20</v>
      </c>
      <c r="C4066" s="238">
        <v>403</v>
      </c>
      <c r="D4066" s="239">
        <v>1</v>
      </c>
      <c r="E4066" s="238">
        <v>0</v>
      </c>
      <c r="F4066" s="7" t="s">
        <v>511</v>
      </c>
      <c r="G4066" s="7" t="s">
        <v>3619</v>
      </c>
      <c r="H4066" s="7" t="s">
        <v>3620</v>
      </c>
      <c r="K4066" s="52" t="str">
        <f t="shared" si="707"/>
        <v/>
      </c>
      <c r="L4066" s="81" t="str">
        <f t="shared" si="697"/>
        <v/>
      </c>
      <c r="M4066" s="53" t="str">
        <f>IF(K4066="","",COUNTIF($K$7:K4066,"ﾘｽﾄ１"))</f>
        <v/>
      </c>
      <c r="N4066" s="53" t="str">
        <f t="shared" si="698"/>
        <v/>
      </c>
      <c r="O4066" s="54" t="str">
        <f t="shared" si="699"/>
        <v/>
      </c>
      <c r="P4066" s="53" t="str">
        <f t="shared" si="700"/>
        <v/>
      </c>
      <c r="Q4066" s="52" t="str">
        <f t="shared" si="701"/>
        <v/>
      </c>
      <c r="R4066" s="55" t="str">
        <f t="shared" si="702"/>
        <v/>
      </c>
      <c r="S4066" s="52" t="str">
        <f t="shared" si="703"/>
        <v/>
      </c>
      <c r="T4066" s="81" t="str">
        <f t="shared" si="704"/>
        <v/>
      </c>
      <c r="U4066" s="53" t="str">
        <f>IF(S4066="","",COUNTIF($S$7:S4066,"該当２"))</f>
        <v/>
      </c>
      <c r="V4066" s="56" t="str">
        <f t="shared" si="705"/>
        <v/>
      </c>
      <c r="W4066" s="81" t="str">
        <f t="shared" si="706"/>
        <v/>
      </c>
      <c r="X4066" s="53" t="str">
        <f>IF(V4066="","",COUNTIF($V$7:V4066,"該当３"))</f>
        <v/>
      </c>
    </row>
    <row r="4067" spans="1:24">
      <c r="A4067" s="4">
        <v>2040301001</v>
      </c>
      <c r="B4067" s="237">
        <v>20</v>
      </c>
      <c r="C4067" s="238">
        <v>403</v>
      </c>
      <c r="D4067" s="239">
        <v>1</v>
      </c>
      <c r="E4067" s="238">
        <v>1</v>
      </c>
      <c r="F4067" s="7" t="s">
        <v>511</v>
      </c>
      <c r="G4067" s="7" t="s">
        <v>3619</v>
      </c>
      <c r="H4067" s="7" t="s">
        <v>3620</v>
      </c>
      <c r="I4067" s="7" t="s">
        <v>484</v>
      </c>
      <c r="K4067" s="52" t="str">
        <f t="shared" si="707"/>
        <v/>
      </c>
      <c r="L4067" s="81" t="str">
        <f t="shared" si="697"/>
        <v/>
      </c>
      <c r="M4067" s="53" t="str">
        <f>IF(K4067="","",COUNTIF($K$7:K4067,"ﾘｽﾄ１"))</f>
        <v/>
      </c>
      <c r="N4067" s="53" t="str">
        <f t="shared" si="698"/>
        <v/>
      </c>
      <c r="O4067" s="54" t="str">
        <f t="shared" si="699"/>
        <v/>
      </c>
      <c r="P4067" s="53" t="str">
        <f t="shared" si="700"/>
        <v/>
      </c>
      <c r="Q4067" s="52" t="str">
        <f t="shared" si="701"/>
        <v/>
      </c>
      <c r="R4067" s="55" t="str">
        <f t="shared" si="702"/>
        <v/>
      </c>
      <c r="S4067" s="52" t="str">
        <f t="shared" si="703"/>
        <v/>
      </c>
      <c r="T4067" s="81" t="str">
        <f t="shared" si="704"/>
        <v/>
      </c>
      <c r="U4067" s="53" t="str">
        <f>IF(S4067="","",COUNTIF($S$7:S4067,"該当２"))</f>
        <v/>
      </c>
      <c r="V4067" s="56" t="str">
        <f t="shared" si="705"/>
        <v/>
      </c>
      <c r="W4067" s="81" t="str">
        <f t="shared" si="706"/>
        <v/>
      </c>
      <c r="X4067" s="53" t="str">
        <f>IF(V4067="","",COUNTIF($V$7:V4067,"該当３"))</f>
        <v/>
      </c>
    </row>
    <row r="4068" spans="1:24">
      <c r="A4068" s="4">
        <v>2040301002</v>
      </c>
      <c r="B4068" s="237">
        <v>20</v>
      </c>
      <c r="C4068" s="238">
        <v>403</v>
      </c>
      <c r="D4068" s="239">
        <v>1</v>
      </c>
      <c r="E4068" s="238">
        <v>2</v>
      </c>
      <c r="F4068" s="7" t="s">
        <v>511</v>
      </c>
      <c r="G4068" s="7" t="s">
        <v>3619</v>
      </c>
      <c r="H4068" s="7" t="s">
        <v>3620</v>
      </c>
      <c r="I4068" s="7" t="s">
        <v>740</v>
      </c>
      <c r="K4068" s="52" t="str">
        <f t="shared" si="707"/>
        <v/>
      </c>
      <c r="L4068" s="81" t="str">
        <f t="shared" si="697"/>
        <v/>
      </c>
      <c r="M4068" s="53" t="str">
        <f>IF(K4068="","",COUNTIF($K$7:K4068,"ﾘｽﾄ１"))</f>
        <v/>
      </c>
      <c r="N4068" s="53" t="str">
        <f t="shared" si="698"/>
        <v/>
      </c>
      <c r="O4068" s="54" t="str">
        <f t="shared" si="699"/>
        <v/>
      </c>
      <c r="P4068" s="53" t="str">
        <f t="shared" si="700"/>
        <v/>
      </c>
      <c r="Q4068" s="52" t="str">
        <f t="shared" si="701"/>
        <v/>
      </c>
      <c r="R4068" s="55" t="str">
        <f t="shared" si="702"/>
        <v/>
      </c>
      <c r="S4068" s="52" t="str">
        <f t="shared" si="703"/>
        <v/>
      </c>
      <c r="T4068" s="81" t="str">
        <f t="shared" si="704"/>
        <v/>
      </c>
      <c r="U4068" s="53" t="str">
        <f>IF(S4068="","",COUNTIF($S$7:S4068,"該当２"))</f>
        <v/>
      </c>
      <c r="V4068" s="56" t="str">
        <f t="shared" si="705"/>
        <v/>
      </c>
      <c r="W4068" s="81" t="str">
        <f t="shared" si="706"/>
        <v/>
      </c>
      <c r="X4068" s="53" t="str">
        <f>IF(V4068="","",COUNTIF($V$7:V4068,"該当３"))</f>
        <v/>
      </c>
    </row>
    <row r="4069" spans="1:24">
      <c r="A4069" s="4">
        <v>2040301003</v>
      </c>
      <c r="B4069" s="237">
        <v>20</v>
      </c>
      <c r="C4069" s="238">
        <v>403</v>
      </c>
      <c r="D4069" s="239">
        <v>1</v>
      </c>
      <c r="E4069" s="238">
        <v>3</v>
      </c>
      <c r="F4069" s="7" t="s">
        <v>511</v>
      </c>
      <c r="G4069" s="7" t="s">
        <v>3619</v>
      </c>
      <c r="H4069" s="7" t="s">
        <v>3620</v>
      </c>
      <c r="I4069" s="7" t="s">
        <v>1696</v>
      </c>
      <c r="K4069" s="52" t="str">
        <f t="shared" si="707"/>
        <v/>
      </c>
      <c r="L4069" s="81" t="str">
        <f t="shared" si="697"/>
        <v/>
      </c>
      <c r="M4069" s="53" t="str">
        <f>IF(K4069="","",COUNTIF($K$7:K4069,"ﾘｽﾄ１"))</f>
        <v/>
      </c>
      <c r="N4069" s="53" t="str">
        <f t="shared" si="698"/>
        <v/>
      </c>
      <c r="O4069" s="54" t="str">
        <f t="shared" si="699"/>
        <v/>
      </c>
      <c r="P4069" s="53" t="str">
        <f t="shared" si="700"/>
        <v/>
      </c>
      <c r="Q4069" s="52" t="str">
        <f t="shared" si="701"/>
        <v/>
      </c>
      <c r="R4069" s="55" t="str">
        <f t="shared" si="702"/>
        <v/>
      </c>
      <c r="S4069" s="52" t="str">
        <f t="shared" si="703"/>
        <v/>
      </c>
      <c r="T4069" s="81" t="str">
        <f t="shared" si="704"/>
        <v/>
      </c>
      <c r="U4069" s="53" t="str">
        <f>IF(S4069="","",COUNTIF($S$7:S4069,"該当２"))</f>
        <v/>
      </c>
      <c r="V4069" s="56" t="str">
        <f t="shared" si="705"/>
        <v/>
      </c>
      <c r="W4069" s="81" t="str">
        <f t="shared" si="706"/>
        <v/>
      </c>
      <c r="X4069" s="53" t="str">
        <f>IF(V4069="","",COUNTIF($V$7:V4069,"該当３"))</f>
        <v/>
      </c>
    </row>
    <row r="4070" spans="1:24">
      <c r="A4070" s="4">
        <v>2040301004</v>
      </c>
      <c r="B4070" s="237">
        <v>20</v>
      </c>
      <c r="C4070" s="238">
        <v>403</v>
      </c>
      <c r="D4070" s="239">
        <v>1</v>
      </c>
      <c r="E4070" s="238">
        <v>4</v>
      </c>
      <c r="F4070" s="7" t="s">
        <v>511</v>
      </c>
      <c r="G4070" s="7" t="s">
        <v>3619</v>
      </c>
      <c r="H4070" s="7" t="s">
        <v>3620</v>
      </c>
      <c r="I4070" s="7" t="s">
        <v>467</v>
      </c>
      <c r="K4070" s="52" t="str">
        <f t="shared" si="707"/>
        <v/>
      </c>
      <c r="L4070" s="81" t="str">
        <f t="shared" si="697"/>
        <v/>
      </c>
      <c r="M4070" s="53" t="str">
        <f>IF(K4070="","",COUNTIF($K$7:K4070,"ﾘｽﾄ１"))</f>
        <v/>
      </c>
      <c r="N4070" s="53" t="str">
        <f t="shared" si="698"/>
        <v/>
      </c>
      <c r="O4070" s="54" t="str">
        <f t="shared" si="699"/>
        <v/>
      </c>
      <c r="P4070" s="53" t="str">
        <f t="shared" si="700"/>
        <v/>
      </c>
      <c r="Q4070" s="52" t="str">
        <f t="shared" si="701"/>
        <v/>
      </c>
      <c r="R4070" s="55" t="str">
        <f t="shared" si="702"/>
        <v/>
      </c>
      <c r="S4070" s="52" t="str">
        <f t="shared" si="703"/>
        <v/>
      </c>
      <c r="T4070" s="81" t="str">
        <f t="shared" si="704"/>
        <v/>
      </c>
      <c r="U4070" s="53" t="str">
        <f>IF(S4070="","",COUNTIF($S$7:S4070,"該当２"))</f>
        <v/>
      </c>
      <c r="V4070" s="56" t="str">
        <f t="shared" si="705"/>
        <v/>
      </c>
      <c r="W4070" s="81" t="str">
        <f t="shared" si="706"/>
        <v/>
      </c>
      <c r="X4070" s="53" t="str">
        <f>IF(V4070="","",COUNTIF($V$7:V4070,"該当３"))</f>
        <v/>
      </c>
    </row>
    <row r="4071" spans="1:24">
      <c r="A4071" s="4">
        <v>2040301005</v>
      </c>
      <c r="B4071" s="237">
        <v>20</v>
      </c>
      <c r="C4071" s="238">
        <v>403</v>
      </c>
      <c r="D4071" s="239">
        <v>1</v>
      </c>
      <c r="E4071" s="238">
        <v>5</v>
      </c>
      <c r="F4071" s="7" t="s">
        <v>511</v>
      </c>
      <c r="G4071" s="7" t="s">
        <v>3619</v>
      </c>
      <c r="H4071" s="7" t="s">
        <v>3620</v>
      </c>
      <c r="I4071" s="7" t="s">
        <v>3621</v>
      </c>
      <c r="K4071" s="52" t="str">
        <f t="shared" si="707"/>
        <v/>
      </c>
      <c r="L4071" s="81" t="str">
        <f t="shared" si="697"/>
        <v/>
      </c>
      <c r="M4071" s="53" t="str">
        <f>IF(K4071="","",COUNTIF($K$7:K4071,"ﾘｽﾄ１"))</f>
        <v/>
      </c>
      <c r="N4071" s="53" t="str">
        <f t="shared" si="698"/>
        <v/>
      </c>
      <c r="O4071" s="54" t="str">
        <f t="shared" si="699"/>
        <v/>
      </c>
      <c r="P4071" s="53" t="str">
        <f t="shared" si="700"/>
        <v/>
      </c>
      <c r="Q4071" s="52" t="str">
        <f t="shared" si="701"/>
        <v/>
      </c>
      <c r="R4071" s="55" t="str">
        <f t="shared" si="702"/>
        <v/>
      </c>
      <c r="S4071" s="52" t="str">
        <f t="shared" si="703"/>
        <v/>
      </c>
      <c r="T4071" s="81" t="str">
        <f t="shared" si="704"/>
        <v/>
      </c>
      <c r="U4071" s="53" t="str">
        <f>IF(S4071="","",COUNTIF($S$7:S4071,"該当２"))</f>
        <v/>
      </c>
      <c r="V4071" s="56" t="str">
        <f t="shared" si="705"/>
        <v/>
      </c>
      <c r="W4071" s="81" t="str">
        <f t="shared" si="706"/>
        <v/>
      </c>
      <c r="X4071" s="53" t="str">
        <f>IF(V4071="","",COUNTIF($V$7:V4071,"該当３"))</f>
        <v/>
      </c>
    </row>
    <row r="4072" spans="1:24">
      <c r="A4072" s="4">
        <v>2040301006</v>
      </c>
      <c r="B4072" s="237">
        <v>20</v>
      </c>
      <c r="C4072" s="238">
        <v>403</v>
      </c>
      <c r="D4072" s="239">
        <v>1</v>
      </c>
      <c r="E4072" s="238">
        <v>6</v>
      </c>
      <c r="F4072" s="7" t="s">
        <v>511</v>
      </c>
      <c r="G4072" s="7" t="s">
        <v>3619</v>
      </c>
      <c r="H4072" s="7" t="s">
        <v>3620</v>
      </c>
      <c r="I4072" s="7" t="s">
        <v>3622</v>
      </c>
      <c r="K4072" s="52" t="str">
        <f t="shared" si="707"/>
        <v/>
      </c>
      <c r="L4072" s="81" t="str">
        <f t="shared" si="697"/>
        <v/>
      </c>
      <c r="M4072" s="53" t="str">
        <f>IF(K4072="","",COUNTIF($K$7:K4072,"ﾘｽﾄ１"))</f>
        <v/>
      </c>
      <c r="N4072" s="53" t="str">
        <f t="shared" si="698"/>
        <v/>
      </c>
      <c r="O4072" s="54" t="str">
        <f t="shared" si="699"/>
        <v/>
      </c>
      <c r="P4072" s="53" t="str">
        <f t="shared" si="700"/>
        <v/>
      </c>
      <c r="Q4072" s="52" t="str">
        <f t="shared" si="701"/>
        <v/>
      </c>
      <c r="R4072" s="55" t="str">
        <f t="shared" si="702"/>
        <v/>
      </c>
      <c r="S4072" s="52" t="str">
        <f t="shared" si="703"/>
        <v/>
      </c>
      <c r="T4072" s="81" t="str">
        <f t="shared" si="704"/>
        <v/>
      </c>
      <c r="U4072" s="53" t="str">
        <f>IF(S4072="","",COUNTIF($S$7:S4072,"該当２"))</f>
        <v/>
      </c>
      <c r="V4072" s="56" t="str">
        <f t="shared" si="705"/>
        <v/>
      </c>
      <c r="W4072" s="81" t="str">
        <f t="shared" si="706"/>
        <v/>
      </c>
      <c r="X4072" s="53" t="str">
        <f>IF(V4072="","",COUNTIF($V$7:V4072,"該当３"))</f>
        <v/>
      </c>
    </row>
    <row r="4073" spans="1:24">
      <c r="A4073" s="4">
        <v>2040301007</v>
      </c>
      <c r="B4073" s="237">
        <v>20</v>
      </c>
      <c r="C4073" s="238">
        <v>403</v>
      </c>
      <c r="D4073" s="239">
        <v>1</v>
      </c>
      <c r="E4073" s="238">
        <v>7</v>
      </c>
      <c r="F4073" s="7" t="s">
        <v>511</v>
      </c>
      <c r="G4073" s="7" t="s">
        <v>3619</v>
      </c>
      <c r="H4073" s="7" t="s">
        <v>3620</v>
      </c>
      <c r="I4073" s="7" t="s">
        <v>3623</v>
      </c>
      <c r="K4073" s="52" t="str">
        <f t="shared" si="707"/>
        <v/>
      </c>
      <c r="L4073" s="81" t="str">
        <f t="shared" si="697"/>
        <v/>
      </c>
      <c r="M4073" s="53" t="str">
        <f>IF(K4073="","",COUNTIF($K$7:K4073,"ﾘｽﾄ１"))</f>
        <v/>
      </c>
      <c r="N4073" s="53" t="str">
        <f t="shared" si="698"/>
        <v/>
      </c>
      <c r="O4073" s="54" t="str">
        <f t="shared" si="699"/>
        <v/>
      </c>
      <c r="P4073" s="53" t="str">
        <f t="shared" si="700"/>
        <v/>
      </c>
      <c r="Q4073" s="52" t="str">
        <f t="shared" si="701"/>
        <v/>
      </c>
      <c r="R4073" s="55" t="str">
        <f t="shared" si="702"/>
        <v/>
      </c>
      <c r="S4073" s="52" t="str">
        <f t="shared" si="703"/>
        <v/>
      </c>
      <c r="T4073" s="81" t="str">
        <f t="shared" si="704"/>
        <v/>
      </c>
      <c r="U4073" s="53" t="str">
        <f>IF(S4073="","",COUNTIF($S$7:S4073,"該当２"))</f>
        <v/>
      </c>
      <c r="V4073" s="56" t="str">
        <f t="shared" si="705"/>
        <v/>
      </c>
      <c r="W4073" s="81" t="str">
        <f t="shared" si="706"/>
        <v/>
      </c>
      <c r="X4073" s="53" t="str">
        <f>IF(V4073="","",COUNTIF($V$7:V4073,"該当３"))</f>
        <v/>
      </c>
    </row>
    <row r="4074" spans="1:24">
      <c r="A4074" s="4">
        <v>2040301008</v>
      </c>
      <c r="B4074" s="237">
        <v>20</v>
      </c>
      <c r="C4074" s="238">
        <v>403</v>
      </c>
      <c r="D4074" s="239">
        <v>1</v>
      </c>
      <c r="E4074" s="238">
        <v>8</v>
      </c>
      <c r="F4074" s="7" t="s">
        <v>511</v>
      </c>
      <c r="G4074" s="7" t="s">
        <v>3619</v>
      </c>
      <c r="H4074" s="7" t="s">
        <v>3620</v>
      </c>
      <c r="I4074" s="7" t="s">
        <v>3624</v>
      </c>
      <c r="K4074" s="52" t="str">
        <f t="shared" si="707"/>
        <v/>
      </c>
      <c r="L4074" s="81" t="str">
        <f t="shared" si="697"/>
        <v/>
      </c>
      <c r="M4074" s="53" t="str">
        <f>IF(K4074="","",COUNTIF($K$7:K4074,"ﾘｽﾄ１"))</f>
        <v/>
      </c>
      <c r="N4074" s="53" t="str">
        <f t="shared" si="698"/>
        <v/>
      </c>
      <c r="O4074" s="54" t="str">
        <f t="shared" si="699"/>
        <v/>
      </c>
      <c r="P4074" s="53" t="str">
        <f t="shared" si="700"/>
        <v/>
      </c>
      <c r="Q4074" s="52" t="str">
        <f t="shared" si="701"/>
        <v/>
      </c>
      <c r="R4074" s="55" t="str">
        <f t="shared" si="702"/>
        <v/>
      </c>
      <c r="S4074" s="52" t="str">
        <f t="shared" si="703"/>
        <v/>
      </c>
      <c r="T4074" s="81" t="str">
        <f t="shared" si="704"/>
        <v/>
      </c>
      <c r="U4074" s="53" t="str">
        <f>IF(S4074="","",COUNTIF($S$7:S4074,"該当２"))</f>
        <v/>
      </c>
      <c r="V4074" s="56" t="str">
        <f t="shared" si="705"/>
        <v/>
      </c>
      <c r="W4074" s="81" t="str">
        <f t="shared" si="706"/>
        <v/>
      </c>
      <c r="X4074" s="53" t="str">
        <f>IF(V4074="","",COUNTIF($V$7:V4074,"該当３"))</f>
        <v/>
      </c>
    </row>
    <row r="4075" spans="1:24">
      <c r="A4075" s="4">
        <v>2040301009</v>
      </c>
      <c r="B4075" s="237">
        <v>20</v>
      </c>
      <c r="C4075" s="238">
        <v>403</v>
      </c>
      <c r="D4075" s="239">
        <v>1</v>
      </c>
      <c r="E4075" s="238">
        <v>9</v>
      </c>
      <c r="F4075" s="7" t="s">
        <v>511</v>
      </c>
      <c r="G4075" s="7" t="s">
        <v>3619</v>
      </c>
      <c r="H4075" s="7" t="s">
        <v>3620</v>
      </c>
      <c r="I4075" s="7" t="s">
        <v>3625</v>
      </c>
      <c r="K4075" s="52" t="str">
        <f t="shared" si="707"/>
        <v/>
      </c>
      <c r="L4075" s="81" t="str">
        <f t="shared" si="697"/>
        <v/>
      </c>
      <c r="M4075" s="53" t="str">
        <f>IF(K4075="","",COUNTIF($K$7:K4075,"ﾘｽﾄ１"))</f>
        <v/>
      </c>
      <c r="N4075" s="53" t="str">
        <f t="shared" si="698"/>
        <v/>
      </c>
      <c r="O4075" s="54" t="str">
        <f t="shared" si="699"/>
        <v/>
      </c>
      <c r="P4075" s="53" t="str">
        <f t="shared" si="700"/>
        <v/>
      </c>
      <c r="Q4075" s="52" t="str">
        <f t="shared" si="701"/>
        <v/>
      </c>
      <c r="R4075" s="55" t="str">
        <f t="shared" si="702"/>
        <v/>
      </c>
      <c r="S4075" s="52" t="str">
        <f t="shared" si="703"/>
        <v/>
      </c>
      <c r="T4075" s="81" t="str">
        <f t="shared" si="704"/>
        <v/>
      </c>
      <c r="U4075" s="53" t="str">
        <f>IF(S4075="","",COUNTIF($S$7:S4075,"該当２"))</f>
        <v/>
      </c>
      <c r="V4075" s="56" t="str">
        <f t="shared" si="705"/>
        <v/>
      </c>
      <c r="W4075" s="81" t="str">
        <f t="shared" si="706"/>
        <v/>
      </c>
      <c r="X4075" s="53" t="str">
        <f>IF(V4075="","",COUNTIF($V$7:V4075,"該当３"))</f>
        <v/>
      </c>
    </row>
    <row r="4076" spans="1:24">
      <c r="A4076" s="4">
        <v>2040301010</v>
      </c>
      <c r="B4076" s="237">
        <v>20</v>
      </c>
      <c r="C4076" s="238">
        <v>403</v>
      </c>
      <c r="D4076" s="239">
        <v>1</v>
      </c>
      <c r="E4076" s="238">
        <v>10</v>
      </c>
      <c r="F4076" s="7" t="s">
        <v>511</v>
      </c>
      <c r="G4076" s="7" t="s">
        <v>3619</v>
      </c>
      <c r="H4076" s="7" t="s">
        <v>3620</v>
      </c>
      <c r="I4076" s="7" t="s">
        <v>313</v>
      </c>
      <c r="K4076" s="52" t="str">
        <f t="shared" si="707"/>
        <v/>
      </c>
      <c r="L4076" s="81" t="str">
        <f t="shared" si="697"/>
        <v/>
      </c>
      <c r="M4076" s="53" t="str">
        <f>IF(K4076="","",COUNTIF($K$7:K4076,"ﾘｽﾄ１"))</f>
        <v/>
      </c>
      <c r="N4076" s="53" t="str">
        <f t="shared" si="698"/>
        <v/>
      </c>
      <c r="O4076" s="54" t="str">
        <f t="shared" si="699"/>
        <v/>
      </c>
      <c r="P4076" s="53" t="str">
        <f t="shared" si="700"/>
        <v/>
      </c>
      <c r="Q4076" s="52" t="str">
        <f t="shared" si="701"/>
        <v/>
      </c>
      <c r="R4076" s="55" t="str">
        <f t="shared" si="702"/>
        <v/>
      </c>
      <c r="S4076" s="52" t="str">
        <f t="shared" si="703"/>
        <v/>
      </c>
      <c r="T4076" s="81" t="str">
        <f t="shared" si="704"/>
        <v/>
      </c>
      <c r="U4076" s="53" t="str">
        <f>IF(S4076="","",COUNTIF($S$7:S4076,"該当２"))</f>
        <v/>
      </c>
      <c r="V4076" s="56" t="str">
        <f t="shared" si="705"/>
        <v/>
      </c>
      <c r="W4076" s="81" t="str">
        <f t="shared" si="706"/>
        <v/>
      </c>
      <c r="X4076" s="53" t="str">
        <f>IF(V4076="","",COUNTIF($V$7:V4076,"該当３"))</f>
        <v/>
      </c>
    </row>
    <row r="4077" spans="1:24">
      <c r="A4077" s="4">
        <v>2040301011</v>
      </c>
      <c r="B4077" s="237">
        <v>20</v>
      </c>
      <c r="C4077" s="238">
        <v>403</v>
      </c>
      <c r="D4077" s="239">
        <v>1</v>
      </c>
      <c r="E4077" s="238">
        <v>11</v>
      </c>
      <c r="F4077" s="7" t="s">
        <v>511</v>
      </c>
      <c r="G4077" s="7" t="s">
        <v>3619</v>
      </c>
      <c r="H4077" s="7" t="s">
        <v>3620</v>
      </c>
      <c r="I4077" s="7" t="s">
        <v>582</v>
      </c>
      <c r="K4077" s="52" t="str">
        <f t="shared" si="707"/>
        <v/>
      </c>
      <c r="L4077" s="81" t="str">
        <f t="shared" si="697"/>
        <v/>
      </c>
      <c r="M4077" s="53" t="str">
        <f>IF(K4077="","",COUNTIF($K$7:K4077,"ﾘｽﾄ１"))</f>
        <v/>
      </c>
      <c r="N4077" s="53" t="str">
        <f t="shared" si="698"/>
        <v/>
      </c>
      <c r="O4077" s="54" t="str">
        <f t="shared" si="699"/>
        <v/>
      </c>
      <c r="P4077" s="53" t="str">
        <f t="shared" si="700"/>
        <v/>
      </c>
      <c r="Q4077" s="52" t="str">
        <f t="shared" si="701"/>
        <v/>
      </c>
      <c r="R4077" s="55" t="str">
        <f t="shared" si="702"/>
        <v/>
      </c>
      <c r="S4077" s="52" t="str">
        <f t="shared" si="703"/>
        <v/>
      </c>
      <c r="T4077" s="81" t="str">
        <f t="shared" si="704"/>
        <v/>
      </c>
      <c r="U4077" s="53" t="str">
        <f>IF(S4077="","",COUNTIF($S$7:S4077,"該当２"))</f>
        <v/>
      </c>
      <c r="V4077" s="56" t="str">
        <f t="shared" si="705"/>
        <v/>
      </c>
      <c r="W4077" s="81" t="str">
        <f t="shared" si="706"/>
        <v/>
      </c>
      <c r="X4077" s="53" t="str">
        <f>IF(V4077="","",COUNTIF($V$7:V4077,"該当３"))</f>
        <v/>
      </c>
    </row>
    <row r="4078" spans="1:24">
      <c r="A4078" s="4">
        <v>2040301012</v>
      </c>
      <c r="B4078" s="237">
        <v>20</v>
      </c>
      <c r="C4078" s="238">
        <v>403</v>
      </c>
      <c r="D4078" s="239">
        <v>1</v>
      </c>
      <c r="E4078" s="238">
        <v>12</v>
      </c>
      <c r="F4078" s="7" t="s">
        <v>511</v>
      </c>
      <c r="G4078" s="7" t="s">
        <v>3619</v>
      </c>
      <c r="H4078" s="7" t="s">
        <v>3620</v>
      </c>
      <c r="I4078" s="7" t="s">
        <v>2774</v>
      </c>
      <c r="K4078" s="52" t="str">
        <f t="shared" si="707"/>
        <v/>
      </c>
      <c r="L4078" s="81" t="str">
        <f t="shared" si="697"/>
        <v/>
      </c>
      <c r="M4078" s="53" t="str">
        <f>IF(K4078="","",COUNTIF($K$7:K4078,"ﾘｽﾄ１"))</f>
        <v/>
      </c>
      <c r="N4078" s="53" t="str">
        <f t="shared" si="698"/>
        <v/>
      </c>
      <c r="O4078" s="54" t="str">
        <f t="shared" si="699"/>
        <v/>
      </c>
      <c r="P4078" s="53" t="str">
        <f t="shared" si="700"/>
        <v/>
      </c>
      <c r="Q4078" s="52" t="str">
        <f t="shared" si="701"/>
        <v/>
      </c>
      <c r="R4078" s="55" t="str">
        <f t="shared" si="702"/>
        <v/>
      </c>
      <c r="S4078" s="52" t="str">
        <f t="shared" si="703"/>
        <v/>
      </c>
      <c r="T4078" s="81" t="str">
        <f t="shared" si="704"/>
        <v/>
      </c>
      <c r="U4078" s="53" t="str">
        <f>IF(S4078="","",COUNTIF($S$7:S4078,"該当２"))</f>
        <v/>
      </c>
      <c r="V4078" s="56" t="str">
        <f t="shared" si="705"/>
        <v/>
      </c>
      <c r="W4078" s="81" t="str">
        <f t="shared" si="706"/>
        <v/>
      </c>
      <c r="X4078" s="53" t="str">
        <f>IF(V4078="","",COUNTIF($V$7:V4078,"該当３"))</f>
        <v/>
      </c>
    </row>
    <row r="4079" spans="1:24">
      <c r="A4079" s="4">
        <v>2040301013</v>
      </c>
      <c r="B4079" s="237">
        <v>20</v>
      </c>
      <c r="C4079" s="238">
        <v>403</v>
      </c>
      <c r="D4079" s="239">
        <v>1</v>
      </c>
      <c r="E4079" s="238">
        <v>13</v>
      </c>
      <c r="F4079" s="7" t="s">
        <v>511</v>
      </c>
      <c r="G4079" s="7" t="s">
        <v>3619</v>
      </c>
      <c r="H4079" s="7" t="s">
        <v>3620</v>
      </c>
      <c r="I4079" s="7" t="s">
        <v>343</v>
      </c>
      <c r="K4079" s="52" t="str">
        <f t="shared" si="707"/>
        <v/>
      </c>
      <c r="L4079" s="81" t="str">
        <f t="shared" si="697"/>
        <v/>
      </c>
      <c r="M4079" s="53" t="str">
        <f>IF(K4079="","",COUNTIF($K$7:K4079,"ﾘｽﾄ１"))</f>
        <v/>
      </c>
      <c r="N4079" s="53" t="str">
        <f t="shared" si="698"/>
        <v/>
      </c>
      <c r="O4079" s="54" t="str">
        <f t="shared" si="699"/>
        <v/>
      </c>
      <c r="P4079" s="53" t="str">
        <f t="shared" si="700"/>
        <v/>
      </c>
      <c r="Q4079" s="52" t="str">
        <f t="shared" si="701"/>
        <v/>
      </c>
      <c r="R4079" s="55" t="str">
        <f t="shared" si="702"/>
        <v/>
      </c>
      <c r="S4079" s="52" t="str">
        <f t="shared" si="703"/>
        <v/>
      </c>
      <c r="T4079" s="81" t="str">
        <f t="shared" si="704"/>
        <v/>
      </c>
      <c r="U4079" s="53" t="str">
        <f>IF(S4079="","",COUNTIF($S$7:S4079,"該当２"))</f>
        <v/>
      </c>
      <c r="V4079" s="56" t="str">
        <f t="shared" si="705"/>
        <v/>
      </c>
      <c r="W4079" s="81" t="str">
        <f t="shared" si="706"/>
        <v/>
      </c>
      <c r="X4079" s="53" t="str">
        <f>IF(V4079="","",COUNTIF($V$7:V4079,"該当３"))</f>
        <v/>
      </c>
    </row>
    <row r="4080" spans="1:24">
      <c r="A4080" s="4">
        <v>2040301014</v>
      </c>
      <c r="B4080" s="237">
        <v>20</v>
      </c>
      <c r="C4080" s="238">
        <v>403</v>
      </c>
      <c r="D4080" s="239">
        <v>1</v>
      </c>
      <c r="E4080" s="238">
        <v>14</v>
      </c>
      <c r="F4080" s="7" t="s">
        <v>511</v>
      </c>
      <c r="G4080" s="7" t="s">
        <v>3619</v>
      </c>
      <c r="H4080" s="7" t="s">
        <v>3620</v>
      </c>
      <c r="I4080" s="7" t="s">
        <v>3626</v>
      </c>
      <c r="K4080" s="52" t="str">
        <f t="shared" si="707"/>
        <v/>
      </c>
      <c r="L4080" s="81" t="str">
        <f t="shared" si="697"/>
        <v/>
      </c>
      <c r="M4080" s="53" t="str">
        <f>IF(K4080="","",COUNTIF($K$7:K4080,"ﾘｽﾄ１"))</f>
        <v/>
      </c>
      <c r="N4080" s="53" t="str">
        <f t="shared" si="698"/>
        <v/>
      </c>
      <c r="O4080" s="54" t="str">
        <f t="shared" si="699"/>
        <v/>
      </c>
      <c r="P4080" s="53" t="str">
        <f t="shared" si="700"/>
        <v/>
      </c>
      <c r="Q4080" s="52" t="str">
        <f t="shared" si="701"/>
        <v/>
      </c>
      <c r="R4080" s="55" t="str">
        <f t="shared" si="702"/>
        <v/>
      </c>
      <c r="S4080" s="52" t="str">
        <f t="shared" si="703"/>
        <v/>
      </c>
      <c r="T4080" s="81" t="str">
        <f t="shared" si="704"/>
        <v/>
      </c>
      <c r="U4080" s="53" t="str">
        <f>IF(S4080="","",COUNTIF($S$7:S4080,"該当２"))</f>
        <v/>
      </c>
      <c r="V4080" s="56" t="str">
        <f t="shared" si="705"/>
        <v/>
      </c>
      <c r="W4080" s="81" t="str">
        <f t="shared" si="706"/>
        <v/>
      </c>
      <c r="X4080" s="53" t="str">
        <f>IF(V4080="","",COUNTIF($V$7:V4080,"該当３"))</f>
        <v/>
      </c>
    </row>
    <row r="4081" spans="1:24">
      <c r="A4081" s="4">
        <v>2040301015</v>
      </c>
      <c r="B4081" s="237">
        <v>20</v>
      </c>
      <c r="C4081" s="238">
        <v>403</v>
      </c>
      <c r="D4081" s="239">
        <v>1</v>
      </c>
      <c r="E4081" s="238">
        <v>15</v>
      </c>
      <c r="F4081" s="7" t="s">
        <v>511</v>
      </c>
      <c r="G4081" s="7" t="s">
        <v>3619</v>
      </c>
      <c r="H4081" s="7" t="s">
        <v>3620</v>
      </c>
      <c r="I4081" s="7" t="s">
        <v>3627</v>
      </c>
      <c r="K4081" s="52" t="str">
        <f t="shared" si="707"/>
        <v/>
      </c>
      <c r="L4081" s="81" t="str">
        <f t="shared" si="697"/>
        <v/>
      </c>
      <c r="M4081" s="53" t="str">
        <f>IF(K4081="","",COUNTIF($K$7:K4081,"ﾘｽﾄ１"))</f>
        <v/>
      </c>
      <c r="N4081" s="53" t="str">
        <f t="shared" si="698"/>
        <v/>
      </c>
      <c r="O4081" s="54" t="str">
        <f t="shared" si="699"/>
        <v/>
      </c>
      <c r="P4081" s="53" t="str">
        <f t="shared" si="700"/>
        <v/>
      </c>
      <c r="Q4081" s="52" t="str">
        <f t="shared" si="701"/>
        <v/>
      </c>
      <c r="R4081" s="55" t="str">
        <f t="shared" si="702"/>
        <v/>
      </c>
      <c r="S4081" s="52" t="str">
        <f t="shared" si="703"/>
        <v/>
      </c>
      <c r="T4081" s="81" t="str">
        <f t="shared" si="704"/>
        <v/>
      </c>
      <c r="U4081" s="53" t="str">
        <f>IF(S4081="","",COUNTIF($S$7:S4081,"該当２"))</f>
        <v/>
      </c>
      <c r="V4081" s="56" t="str">
        <f t="shared" si="705"/>
        <v/>
      </c>
      <c r="W4081" s="81" t="str">
        <f t="shared" si="706"/>
        <v/>
      </c>
      <c r="X4081" s="53" t="str">
        <f>IF(V4081="","",COUNTIF($V$7:V4081,"該当３"))</f>
        <v/>
      </c>
    </row>
    <row r="4082" spans="1:24">
      <c r="A4082" s="4">
        <v>2040301016</v>
      </c>
      <c r="B4082" s="237">
        <v>20</v>
      </c>
      <c r="C4082" s="238">
        <v>403</v>
      </c>
      <c r="D4082" s="239">
        <v>1</v>
      </c>
      <c r="E4082" s="238">
        <v>16</v>
      </c>
      <c r="F4082" s="7" t="s">
        <v>511</v>
      </c>
      <c r="G4082" s="7" t="s">
        <v>3619</v>
      </c>
      <c r="H4082" s="7" t="s">
        <v>3620</v>
      </c>
      <c r="I4082" s="7" t="s">
        <v>3628</v>
      </c>
      <c r="K4082" s="52" t="str">
        <f t="shared" si="707"/>
        <v/>
      </c>
      <c r="L4082" s="81" t="str">
        <f t="shared" si="697"/>
        <v/>
      </c>
      <c r="M4082" s="53" t="str">
        <f>IF(K4082="","",COUNTIF($K$7:K4082,"ﾘｽﾄ１"))</f>
        <v/>
      </c>
      <c r="N4082" s="53" t="str">
        <f t="shared" si="698"/>
        <v/>
      </c>
      <c r="O4082" s="54" t="str">
        <f t="shared" si="699"/>
        <v/>
      </c>
      <c r="P4082" s="53" t="str">
        <f t="shared" si="700"/>
        <v/>
      </c>
      <c r="Q4082" s="52" t="str">
        <f t="shared" si="701"/>
        <v/>
      </c>
      <c r="R4082" s="55" t="str">
        <f t="shared" si="702"/>
        <v/>
      </c>
      <c r="S4082" s="52" t="str">
        <f t="shared" si="703"/>
        <v/>
      </c>
      <c r="T4082" s="81" t="str">
        <f t="shared" si="704"/>
        <v/>
      </c>
      <c r="U4082" s="53" t="str">
        <f>IF(S4082="","",COUNTIF($S$7:S4082,"該当２"))</f>
        <v/>
      </c>
      <c r="V4082" s="56" t="str">
        <f t="shared" si="705"/>
        <v/>
      </c>
      <c r="W4082" s="81" t="str">
        <f t="shared" si="706"/>
        <v/>
      </c>
      <c r="X4082" s="53" t="str">
        <f>IF(V4082="","",COUNTIF($V$7:V4082,"該当３"))</f>
        <v/>
      </c>
    </row>
    <row r="4083" spans="1:24">
      <c r="A4083" s="4">
        <v>2040301017</v>
      </c>
      <c r="B4083" s="237">
        <v>20</v>
      </c>
      <c r="C4083" s="238">
        <v>403</v>
      </c>
      <c r="D4083" s="239">
        <v>1</v>
      </c>
      <c r="E4083" s="238">
        <v>17</v>
      </c>
      <c r="F4083" s="7" t="s">
        <v>511</v>
      </c>
      <c r="G4083" s="7" t="s">
        <v>3619</v>
      </c>
      <c r="H4083" s="7" t="s">
        <v>3620</v>
      </c>
      <c r="I4083" s="7" t="s">
        <v>3629</v>
      </c>
      <c r="K4083" s="52" t="str">
        <f t="shared" si="707"/>
        <v/>
      </c>
      <c r="L4083" s="81" t="str">
        <f t="shared" si="697"/>
        <v/>
      </c>
      <c r="M4083" s="53" t="str">
        <f>IF(K4083="","",COUNTIF($K$7:K4083,"ﾘｽﾄ１"))</f>
        <v/>
      </c>
      <c r="N4083" s="53" t="str">
        <f t="shared" si="698"/>
        <v/>
      </c>
      <c r="O4083" s="54" t="str">
        <f t="shared" si="699"/>
        <v/>
      </c>
      <c r="P4083" s="53" t="str">
        <f t="shared" si="700"/>
        <v/>
      </c>
      <c r="Q4083" s="52" t="str">
        <f t="shared" si="701"/>
        <v/>
      </c>
      <c r="R4083" s="55" t="str">
        <f t="shared" si="702"/>
        <v/>
      </c>
      <c r="S4083" s="52" t="str">
        <f t="shared" si="703"/>
        <v/>
      </c>
      <c r="T4083" s="81" t="str">
        <f t="shared" si="704"/>
        <v/>
      </c>
      <c r="U4083" s="53" t="str">
        <f>IF(S4083="","",COUNTIF($S$7:S4083,"該当２"))</f>
        <v/>
      </c>
      <c r="V4083" s="56" t="str">
        <f t="shared" si="705"/>
        <v/>
      </c>
      <c r="W4083" s="81" t="str">
        <f t="shared" si="706"/>
        <v/>
      </c>
      <c r="X4083" s="53" t="str">
        <f>IF(V4083="","",COUNTIF($V$7:V4083,"該当３"))</f>
        <v/>
      </c>
    </row>
    <row r="4084" spans="1:24">
      <c r="A4084" s="4">
        <v>2040301018</v>
      </c>
      <c r="B4084" s="237">
        <v>20</v>
      </c>
      <c r="C4084" s="238">
        <v>403</v>
      </c>
      <c r="D4084" s="239">
        <v>1</v>
      </c>
      <c r="E4084" s="238">
        <v>18</v>
      </c>
      <c r="F4084" s="7" t="s">
        <v>511</v>
      </c>
      <c r="G4084" s="7" t="s">
        <v>3619</v>
      </c>
      <c r="H4084" s="7" t="s">
        <v>3620</v>
      </c>
      <c r="I4084" s="7" t="s">
        <v>3630</v>
      </c>
      <c r="K4084" s="52" t="str">
        <f t="shared" si="707"/>
        <v/>
      </c>
      <c r="L4084" s="81" t="str">
        <f t="shared" si="697"/>
        <v/>
      </c>
      <c r="M4084" s="53" t="str">
        <f>IF(K4084="","",COUNTIF($K$7:K4084,"ﾘｽﾄ１"))</f>
        <v/>
      </c>
      <c r="N4084" s="53" t="str">
        <f t="shared" si="698"/>
        <v/>
      </c>
      <c r="O4084" s="54" t="str">
        <f t="shared" si="699"/>
        <v/>
      </c>
      <c r="P4084" s="53" t="str">
        <f t="shared" si="700"/>
        <v/>
      </c>
      <c r="Q4084" s="52" t="str">
        <f t="shared" si="701"/>
        <v/>
      </c>
      <c r="R4084" s="55" t="str">
        <f t="shared" si="702"/>
        <v/>
      </c>
      <c r="S4084" s="52" t="str">
        <f t="shared" si="703"/>
        <v/>
      </c>
      <c r="T4084" s="81" t="str">
        <f t="shared" si="704"/>
        <v/>
      </c>
      <c r="U4084" s="53" t="str">
        <f>IF(S4084="","",COUNTIF($S$7:S4084,"該当２"))</f>
        <v/>
      </c>
      <c r="V4084" s="56" t="str">
        <f t="shared" si="705"/>
        <v/>
      </c>
      <c r="W4084" s="81" t="str">
        <f t="shared" si="706"/>
        <v/>
      </c>
      <c r="X4084" s="53" t="str">
        <f>IF(V4084="","",COUNTIF($V$7:V4084,"該当３"))</f>
        <v/>
      </c>
    </row>
    <row r="4085" spans="1:24">
      <c r="A4085" s="4">
        <v>2040301019</v>
      </c>
      <c r="B4085" s="237">
        <v>20</v>
      </c>
      <c r="C4085" s="238">
        <v>403</v>
      </c>
      <c r="D4085" s="239">
        <v>1</v>
      </c>
      <c r="E4085" s="238">
        <v>19</v>
      </c>
      <c r="F4085" s="7" t="s">
        <v>511</v>
      </c>
      <c r="G4085" s="7" t="s">
        <v>3619</v>
      </c>
      <c r="H4085" s="7" t="s">
        <v>3620</v>
      </c>
      <c r="I4085" s="7" t="s">
        <v>3631</v>
      </c>
      <c r="K4085" s="52" t="str">
        <f t="shared" si="707"/>
        <v/>
      </c>
      <c r="L4085" s="81" t="str">
        <f t="shared" si="697"/>
        <v/>
      </c>
      <c r="M4085" s="53" t="str">
        <f>IF(K4085="","",COUNTIF($K$7:K4085,"ﾘｽﾄ１"))</f>
        <v/>
      </c>
      <c r="N4085" s="53" t="str">
        <f t="shared" si="698"/>
        <v/>
      </c>
      <c r="O4085" s="54" t="str">
        <f t="shared" si="699"/>
        <v/>
      </c>
      <c r="P4085" s="53" t="str">
        <f t="shared" si="700"/>
        <v/>
      </c>
      <c r="Q4085" s="52" t="str">
        <f t="shared" si="701"/>
        <v/>
      </c>
      <c r="R4085" s="55" t="str">
        <f t="shared" si="702"/>
        <v/>
      </c>
      <c r="S4085" s="52" t="str">
        <f t="shared" si="703"/>
        <v/>
      </c>
      <c r="T4085" s="81" t="str">
        <f t="shared" si="704"/>
        <v/>
      </c>
      <c r="U4085" s="53" t="str">
        <f>IF(S4085="","",COUNTIF($S$7:S4085,"該当２"))</f>
        <v/>
      </c>
      <c r="V4085" s="56" t="str">
        <f t="shared" si="705"/>
        <v/>
      </c>
      <c r="W4085" s="81" t="str">
        <f t="shared" si="706"/>
        <v/>
      </c>
      <c r="X4085" s="53" t="str">
        <f>IF(V4085="","",COUNTIF($V$7:V4085,"該当３"))</f>
        <v/>
      </c>
    </row>
    <row r="4086" spans="1:24">
      <c r="A4086" s="4">
        <v>2040301020</v>
      </c>
      <c r="B4086" s="237">
        <v>20</v>
      </c>
      <c r="C4086" s="238">
        <v>403</v>
      </c>
      <c r="D4086" s="239">
        <v>1</v>
      </c>
      <c r="E4086" s="238">
        <v>20</v>
      </c>
      <c r="F4086" s="7" t="s">
        <v>511</v>
      </c>
      <c r="G4086" s="7" t="s">
        <v>3619</v>
      </c>
      <c r="H4086" s="7" t="s">
        <v>3620</v>
      </c>
      <c r="I4086" s="7" t="s">
        <v>3632</v>
      </c>
      <c r="K4086" s="52" t="str">
        <f t="shared" si="707"/>
        <v/>
      </c>
      <c r="L4086" s="81" t="str">
        <f t="shared" si="697"/>
        <v/>
      </c>
      <c r="M4086" s="53" t="str">
        <f>IF(K4086="","",COUNTIF($K$7:K4086,"ﾘｽﾄ１"))</f>
        <v/>
      </c>
      <c r="N4086" s="53" t="str">
        <f t="shared" si="698"/>
        <v/>
      </c>
      <c r="O4086" s="54" t="str">
        <f t="shared" si="699"/>
        <v/>
      </c>
      <c r="P4086" s="53" t="str">
        <f t="shared" si="700"/>
        <v/>
      </c>
      <c r="Q4086" s="52" t="str">
        <f t="shared" si="701"/>
        <v/>
      </c>
      <c r="R4086" s="55" t="str">
        <f t="shared" si="702"/>
        <v/>
      </c>
      <c r="S4086" s="52" t="str">
        <f t="shared" si="703"/>
        <v/>
      </c>
      <c r="T4086" s="81" t="str">
        <f t="shared" si="704"/>
        <v/>
      </c>
      <c r="U4086" s="53" t="str">
        <f>IF(S4086="","",COUNTIF($S$7:S4086,"該当２"))</f>
        <v/>
      </c>
      <c r="V4086" s="56" t="str">
        <f t="shared" si="705"/>
        <v/>
      </c>
      <c r="W4086" s="81" t="str">
        <f t="shared" si="706"/>
        <v/>
      </c>
      <c r="X4086" s="53" t="str">
        <f>IF(V4086="","",COUNTIF($V$7:V4086,"該当３"))</f>
        <v/>
      </c>
    </row>
    <row r="4087" spans="1:24">
      <c r="A4087" s="4">
        <v>2040301021</v>
      </c>
      <c r="B4087" s="237">
        <v>20</v>
      </c>
      <c r="C4087" s="238">
        <v>403</v>
      </c>
      <c r="D4087" s="239">
        <v>1</v>
      </c>
      <c r="E4087" s="238">
        <v>21</v>
      </c>
      <c r="F4087" s="7" t="s">
        <v>511</v>
      </c>
      <c r="G4087" s="7" t="s">
        <v>3619</v>
      </c>
      <c r="H4087" s="7" t="s">
        <v>3620</v>
      </c>
      <c r="I4087" s="7" t="s">
        <v>3633</v>
      </c>
      <c r="K4087" s="52" t="str">
        <f t="shared" si="707"/>
        <v/>
      </c>
      <c r="L4087" s="81" t="str">
        <f t="shared" si="697"/>
        <v/>
      </c>
      <c r="M4087" s="53" t="str">
        <f>IF(K4087="","",COUNTIF($K$7:K4087,"ﾘｽﾄ１"))</f>
        <v/>
      </c>
      <c r="N4087" s="53" t="str">
        <f t="shared" si="698"/>
        <v/>
      </c>
      <c r="O4087" s="54" t="str">
        <f t="shared" si="699"/>
        <v/>
      </c>
      <c r="P4087" s="53" t="str">
        <f t="shared" si="700"/>
        <v/>
      </c>
      <c r="Q4087" s="52" t="str">
        <f t="shared" si="701"/>
        <v/>
      </c>
      <c r="R4087" s="55" t="str">
        <f t="shared" si="702"/>
        <v/>
      </c>
      <c r="S4087" s="52" t="str">
        <f t="shared" si="703"/>
        <v/>
      </c>
      <c r="T4087" s="81" t="str">
        <f t="shared" si="704"/>
        <v/>
      </c>
      <c r="U4087" s="53" t="str">
        <f>IF(S4087="","",COUNTIF($S$7:S4087,"該当２"))</f>
        <v/>
      </c>
      <c r="V4087" s="56" t="str">
        <f t="shared" si="705"/>
        <v/>
      </c>
      <c r="W4087" s="81" t="str">
        <f t="shared" si="706"/>
        <v/>
      </c>
      <c r="X4087" s="53" t="str">
        <f>IF(V4087="","",COUNTIF($V$7:V4087,"該当３"))</f>
        <v/>
      </c>
    </row>
    <row r="4088" spans="1:24">
      <c r="A4088" s="4">
        <v>2040301022</v>
      </c>
      <c r="B4088" s="237">
        <v>20</v>
      </c>
      <c r="C4088" s="238">
        <v>403</v>
      </c>
      <c r="D4088" s="239">
        <v>1</v>
      </c>
      <c r="E4088" s="238">
        <v>22</v>
      </c>
      <c r="F4088" s="7" t="s">
        <v>511</v>
      </c>
      <c r="G4088" s="7" t="s">
        <v>3619</v>
      </c>
      <c r="H4088" s="7" t="s">
        <v>3620</v>
      </c>
      <c r="I4088" s="7" t="s">
        <v>3634</v>
      </c>
      <c r="K4088" s="52" t="str">
        <f t="shared" si="707"/>
        <v/>
      </c>
      <c r="L4088" s="81" t="str">
        <f t="shared" si="697"/>
        <v/>
      </c>
      <c r="M4088" s="53" t="str">
        <f>IF(K4088="","",COUNTIF($K$7:K4088,"ﾘｽﾄ１"))</f>
        <v/>
      </c>
      <c r="N4088" s="53" t="str">
        <f t="shared" si="698"/>
        <v/>
      </c>
      <c r="O4088" s="54" t="str">
        <f t="shared" si="699"/>
        <v/>
      </c>
      <c r="P4088" s="53" t="str">
        <f t="shared" si="700"/>
        <v/>
      </c>
      <c r="Q4088" s="52" t="str">
        <f t="shared" si="701"/>
        <v/>
      </c>
      <c r="R4088" s="55" t="str">
        <f t="shared" si="702"/>
        <v/>
      </c>
      <c r="S4088" s="52" t="str">
        <f t="shared" si="703"/>
        <v/>
      </c>
      <c r="T4088" s="81" t="str">
        <f t="shared" si="704"/>
        <v/>
      </c>
      <c r="U4088" s="53" t="str">
        <f>IF(S4088="","",COUNTIF($S$7:S4088,"該当２"))</f>
        <v/>
      </c>
      <c r="V4088" s="56" t="str">
        <f t="shared" si="705"/>
        <v/>
      </c>
      <c r="W4088" s="81" t="str">
        <f t="shared" si="706"/>
        <v/>
      </c>
      <c r="X4088" s="53" t="str">
        <f>IF(V4088="","",COUNTIF($V$7:V4088,"該当３"))</f>
        <v/>
      </c>
    </row>
    <row r="4089" spans="1:24">
      <c r="A4089" s="4">
        <v>2040301023</v>
      </c>
      <c r="B4089" s="237">
        <v>20</v>
      </c>
      <c r="C4089" s="238">
        <v>403</v>
      </c>
      <c r="D4089" s="239">
        <v>1</v>
      </c>
      <c r="E4089" s="238">
        <v>23</v>
      </c>
      <c r="F4089" s="7" t="s">
        <v>511</v>
      </c>
      <c r="G4089" s="7" t="s">
        <v>3619</v>
      </c>
      <c r="H4089" s="7" t="s">
        <v>3620</v>
      </c>
      <c r="I4089" s="7" t="s">
        <v>3635</v>
      </c>
      <c r="K4089" s="52" t="str">
        <f t="shared" si="707"/>
        <v/>
      </c>
      <c r="L4089" s="81" t="str">
        <f t="shared" si="697"/>
        <v/>
      </c>
      <c r="M4089" s="53" t="str">
        <f>IF(K4089="","",COUNTIF($K$7:K4089,"ﾘｽﾄ１"))</f>
        <v/>
      </c>
      <c r="N4089" s="53" t="str">
        <f t="shared" si="698"/>
        <v/>
      </c>
      <c r="O4089" s="54" t="str">
        <f t="shared" si="699"/>
        <v/>
      </c>
      <c r="P4089" s="53" t="str">
        <f t="shared" si="700"/>
        <v/>
      </c>
      <c r="Q4089" s="52" t="str">
        <f t="shared" si="701"/>
        <v/>
      </c>
      <c r="R4089" s="55" t="str">
        <f t="shared" si="702"/>
        <v/>
      </c>
      <c r="S4089" s="52" t="str">
        <f t="shared" si="703"/>
        <v/>
      </c>
      <c r="T4089" s="81" t="str">
        <f t="shared" si="704"/>
        <v/>
      </c>
      <c r="U4089" s="53" t="str">
        <f>IF(S4089="","",COUNTIF($S$7:S4089,"該当２"))</f>
        <v/>
      </c>
      <c r="V4089" s="56" t="str">
        <f t="shared" si="705"/>
        <v/>
      </c>
      <c r="W4089" s="81" t="str">
        <f t="shared" si="706"/>
        <v/>
      </c>
      <c r="X4089" s="53" t="str">
        <f>IF(V4089="","",COUNTIF($V$7:V4089,"該当３"))</f>
        <v/>
      </c>
    </row>
    <row r="4090" spans="1:24">
      <c r="A4090" s="4">
        <v>2040301024</v>
      </c>
      <c r="B4090" s="237">
        <v>20</v>
      </c>
      <c r="C4090" s="238">
        <v>403</v>
      </c>
      <c r="D4090" s="239">
        <v>1</v>
      </c>
      <c r="E4090" s="238">
        <v>24</v>
      </c>
      <c r="F4090" s="7" t="s">
        <v>511</v>
      </c>
      <c r="G4090" s="7" t="s">
        <v>3619</v>
      </c>
      <c r="H4090" s="7" t="s">
        <v>3620</v>
      </c>
      <c r="I4090" s="7" t="s">
        <v>3636</v>
      </c>
      <c r="K4090" s="52" t="str">
        <f t="shared" si="707"/>
        <v/>
      </c>
      <c r="L4090" s="81" t="str">
        <f t="shared" si="697"/>
        <v/>
      </c>
      <c r="M4090" s="53" t="str">
        <f>IF(K4090="","",COUNTIF($K$7:K4090,"ﾘｽﾄ１"))</f>
        <v/>
      </c>
      <c r="N4090" s="53" t="str">
        <f t="shared" si="698"/>
        <v/>
      </c>
      <c r="O4090" s="54" t="str">
        <f t="shared" si="699"/>
        <v/>
      </c>
      <c r="P4090" s="53" t="str">
        <f t="shared" si="700"/>
        <v/>
      </c>
      <c r="Q4090" s="52" t="str">
        <f t="shared" si="701"/>
        <v/>
      </c>
      <c r="R4090" s="55" t="str">
        <f t="shared" si="702"/>
        <v/>
      </c>
      <c r="S4090" s="52" t="str">
        <f t="shared" si="703"/>
        <v/>
      </c>
      <c r="T4090" s="81" t="str">
        <f t="shared" si="704"/>
        <v/>
      </c>
      <c r="U4090" s="53" t="str">
        <f>IF(S4090="","",COUNTIF($S$7:S4090,"該当２"))</f>
        <v/>
      </c>
      <c r="V4090" s="56" t="str">
        <f t="shared" si="705"/>
        <v/>
      </c>
      <c r="W4090" s="81" t="str">
        <f t="shared" si="706"/>
        <v/>
      </c>
      <c r="X4090" s="53" t="str">
        <f>IF(V4090="","",COUNTIF($V$7:V4090,"該当３"))</f>
        <v/>
      </c>
    </row>
    <row r="4091" spans="1:24">
      <c r="A4091" s="4">
        <v>2040301025</v>
      </c>
      <c r="B4091" s="237">
        <v>20</v>
      </c>
      <c r="C4091" s="238">
        <v>403</v>
      </c>
      <c r="D4091" s="239">
        <v>1</v>
      </c>
      <c r="E4091" s="238">
        <v>25</v>
      </c>
      <c r="F4091" s="7" t="s">
        <v>511</v>
      </c>
      <c r="G4091" s="7" t="s">
        <v>3619</v>
      </c>
      <c r="H4091" s="7" t="s">
        <v>3620</v>
      </c>
      <c r="I4091" s="7" t="s">
        <v>3637</v>
      </c>
      <c r="K4091" s="52" t="str">
        <f t="shared" si="707"/>
        <v/>
      </c>
      <c r="L4091" s="81" t="str">
        <f t="shared" si="697"/>
        <v/>
      </c>
      <c r="M4091" s="53" t="str">
        <f>IF(K4091="","",COUNTIF($K$7:K4091,"ﾘｽﾄ１"))</f>
        <v/>
      </c>
      <c r="N4091" s="53" t="str">
        <f t="shared" si="698"/>
        <v/>
      </c>
      <c r="O4091" s="54" t="str">
        <f t="shared" si="699"/>
        <v/>
      </c>
      <c r="P4091" s="53" t="str">
        <f t="shared" si="700"/>
        <v/>
      </c>
      <c r="Q4091" s="52" t="str">
        <f t="shared" si="701"/>
        <v/>
      </c>
      <c r="R4091" s="55" t="str">
        <f t="shared" si="702"/>
        <v/>
      </c>
      <c r="S4091" s="52" t="str">
        <f t="shared" si="703"/>
        <v/>
      </c>
      <c r="T4091" s="81" t="str">
        <f t="shared" si="704"/>
        <v/>
      </c>
      <c r="U4091" s="53" t="str">
        <f>IF(S4091="","",COUNTIF($S$7:S4091,"該当２"))</f>
        <v/>
      </c>
      <c r="V4091" s="56" t="str">
        <f t="shared" si="705"/>
        <v/>
      </c>
      <c r="W4091" s="81" t="str">
        <f t="shared" si="706"/>
        <v/>
      </c>
      <c r="X4091" s="53" t="str">
        <f>IF(V4091="","",COUNTIF($V$7:V4091,"該当３"))</f>
        <v/>
      </c>
    </row>
    <row r="4092" spans="1:24">
      <c r="A4092" s="4">
        <v>2040301026</v>
      </c>
      <c r="B4092" s="237">
        <v>20</v>
      </c>
      <c r="C4092" s="238">
        <v>403</v>
      </c>
      <c r="D4092" s="239">
        <v>1</v>
      </c>
      <c r="E4092" s="238">
        <v>26</v>
      </c>
      <c r="F4092" s="7" t="s">
        <v>511</v>
      </c>
      <c r="G4092" s="7" t="s">
        <v>3619</v>
      </c>
      <c r="H4092" s="7" t="s">
        <v>3620</v>
      </c>
      <c r="I4092" s="7" t="s">
        <v>3638</v>
      </c>
      <c r="K4092" s="52" t="str">
        <f t="shared" si="707"/>
        <v/>
      </c>
      <c r="L4092" s="81" t="str">
        <f t="shared" si="697"/>
        <v/>
      </c>
      <c r="M4092" s="53" t="str">
        <f>IF(K4092="","",COUNTIF($K$7:K4092,"ﾘｽﾄ１"))</f>
        <v/>
      </c>
      <c r="N4092" s="53" t="str">
        <f t="shared" si="698"/>
        <v/>
      </c>
      <c r="O4092" s="54" t="str">
        <f t="shared" si="699"/>
        <v/>
      </c>
      <c r="P4092" s="53" t="str">
        <f t="shared" si="700"/>
        <v/>
      </c>
      <c r="Q4092" s="52" t="str">
        <f t="shared" si="701"/>
        <v/>
      </c>
      <c r="R4092" s="55" t="str">
        <f t="shared" si="702"/>
        <v/>
      </c>
      <c r="S4092" s="52" t="str">
        <f t="shared" si="703"/>
        <v/>
      </c>
      <c r="T4092" s="81" t="str">
        <f t="shared" si="704"/>
        <v/>
      </c>
      <c r="U4092" s="53" t="str">
        <f>IF(S4092="","",COUNTIF($S$7:S4092,"該当２"))</f>
        <v/>
      </c>
      <c r="V4092" s="56" t="str">
        <f t="shared" si="705"/>
        <v/>
      </c>
      <c r="W4092" s="81" t="str">
        <f t="shared" si="706"/>
        <v/>
      </c>
      <c r="X4092" s="53" t="str">
        <f>IF(V4092="","",COUNTIF($V$7:V4092,"該当３"))</f>
        <v/>
      </c>
    </row>
    <row r="4093" spans="1:24">
      <c r="A4093" s="4">
        <v>2040301027</v>
      </c>
      <c r="B4093" s="237">
        <v>20</v>
      </c>
      <c r="C4093" s="238">
        <v>403</v>
      </c>
      <c r="D4093" s="239">
        <v>1</v>
      </c>
      <c r="E4093" s="238">
        <v>27</v>
      </c>
      <c r="F4093" s="7" t="s">
        <v>511</v>
      </c>
      <c r="G4093" s="7" t="s">
        <v>3619</v>
      </c>
      <c r="H4093" s="7" t="s">
        <v>3620</v>
      </c>
      <c r="I4093" s="7" t="s">
        <v>3639</v>
      </c>
      <c r="K4093" s="52" t="str">
        <f t="shared" si="707"/>
        <v/>
      </c>
      <c r="L4093" s="81" t="str">
        <f t="shared" si="697"/>
        <v/>
      </c>
      <c r="M4093" s="53" t="str">
        <f>IF(K4093="","",COUNTIF($K$7:K4093,"ﾘｽﾄ１"))</f>
        <v/>
      </c>
      <c r="N4093" s="53" t="str">
        <f t="shared" si="698"/>
        <v/>
      </c>
      <c r="O4093" s="54" t="str">
        <f t="shared" si="699"/>
        <v/>
      </c>
      <c r="P4093" s="53" t="str">
        <f t="shared" si="700"/>
        <v/>
      </c>
      <c r="Q4093" s="52" t="str">
        <f t="shared" si="701"/>
        <v/>
      </c>
      <c r="R4093" s="55" t="str">
        <f t="shared" si="702"/>
        <v/>
      </c>
      <c r="S4093" s="52" t="str">
        <f t="shared" si="703"/>
        <v/>
      </c>
      <c r="T4093" s="81" t="str">
        <f t="shared" si="704"/>
        <v/>
      </c>
      <c r="U4093" s="53" t="str">
        <f>IF(S4093="","",COUNTIF($S$7:S4093,"該当２"))</f>
        <v/>
      </c>
      <c r="V4093" s="56" t="str">
        <f t="shared" si="705"/>
        <v/>
      </c>
      <c r="W4093" s="81" t="str">
        <f t="shared" si="706"/>
        <v/>
      </c>
      <c r="X4093" s="53" t="str">
        <f>IF(V4093="","",COUNTIF($V$7:V4093,"該当３"))</f>
        <v/>
      </c>
    </row>
    <row r="4094" spans="1:24">
      <c r="A4094" s="4">
        <v>2040301028</v>
      </c>
      <c r="B4094" s="237">
        <v>20</v>
      </c>
      <c r="C4094" s="238">
        <v>403</v>
      </c>
      <c r="D4094" s="239">
        <v>1</v>
      </c>
      <c r="E4094" s="238">
        <v>28</v>
      </c>
      <c r="F4094" s="7" t="s">
        <v>511</v>
      </c>
      <c r="G4094" s="7" t="s">
        <v>3619</v>
      </c>
      <c r="H4094" s="7" t="s">
        <v>3620</v>
      </c>
      <c r="I4094" s="7" t="s">
        <v>1</v>
      </c>
      <c r="K4094" s="52" t="str">
        <f t="shared" si="707"/>
        <v/>
      </c>
      <c r="L4094" s="81" t="str">
        <f t="shared" si="697"/>
        <v/>
      </c>
      <c r="M4094" s="53" t="str">
        <f>IF(K4094="","",COUNTIF($K$7:K4094,"ﾘｽﾄ１"))</f>
        <v/>
      </c>
      <c r="N4094" s="53" t="str">
        <f t="shared" si="698"/>
        <v/>
      </c>
      <c r="O4094" s="54" t="str">
        <f t="shared" si="699"/>
        <v/>
      </c>
      <c r="P4094" s="53" t="str">
        <f t="shared" si="700"/>
        <v/>
      </c>
      <c r="Q4094" s="52" t="str">
        <f t="shared" si="701"/>
        <v/>
      </c>
      <c r="R4094" s="55" t="str">
        <f t="shared" si="702"/>
        <v/>
      </c>
      <c r="S4094" s="52" t="str">
        <f t="shared" si="703"/>
        <v/>
      </c>
      <c r="T4094" s="81" t="str">
        <f t="shared" si="704"/>
        <v/>
      </c>
      <c r="U4094" s="53" t="str">
        <f>IF(S4094="","",COUNTIF($S$7:S4094,"該当２"))</f>
        <v/>
      </c>
      <c r="V4094" s="56" t="str">
        <f t="shared" si="705"/>
        <v/>
      </c>
      <c r="W4094" s="81" t="str">
        <f t="shared" si="706"/>
        <v/>
      </c>
      <c r="X4094" s="53" t="str">
        <f>IF(V4094="","",COUNTIF($V$7:V4094,"該当３"))</f>
        <v/>
      </c>
    </row>
    <row r="4095" spans="1:24">
      <c r="A4095" s="4">
        <v>2040301029</v>
      </c>
      <c r="B4095" s="237">
        <v>20</v>
      </c>
      <c r="C4095" s="238">
        <v>403</v>
      </c>
      <c r="D4095" s="239">
        <v>1</v>
      </c>
      <c r="E4095" s="238">
        <v>29</v>
      </c>
      <c r="F4095" s="7" t="s">
        <v>511</v>
      </c>
      <c r="G4095" s="7" t="s">
        <v>3619</v>
      </c>
      <c r="H4095" s="7" t="s">
        <v>3620</v>
      </c>
      <c r="I4095" s="7" t="s">
        <v>328</v>
      </c>
      <c r="K4095" s="52" t="str">
        <f t="shared" si="707"/>
        <v/>
      </c>
      <c r="L4095" s="81" t="str">
        <f t="shared" si="697"/>
        <v/>
      </c>
      <c r="M4095" s="53" t="str">
        <f>IF(K4095="","",COUNTIF($K$7:K4095,"ﾘｽﾄ１"))</f>
        <v/>
      </c>
      <c r="N4095" s="53" t="str">
        <f t="shared" si="698"/>
        <v/>
      </c>
      <c r="O4095" s="54" t="str">
        <f t="shared" si="699"/>
        <v/>
      </c>
      <c r="P4095" s="53" t="str">
        <f t="shared" si="700"/>
        <v/>
      </c>
      <c r="Q4095" s="52" t="str">
        <f t="shared" si="701"/>
        <v/>
      </c>
      <c r="R4095" s="55" t="str">
        <f t="shared" si="702"/>
        <v/>
      </c>
      <c r="S4095" s="52" t="str">
        <f t="shared" si="703"/>
        <v/>
      </c>
      <c r="T4095" s="81" t="str">
        <f t="shared" si="704"/>
        <v/>
      </c>
      <c r="U4095" s="53" t="str">
        <f>IF(S4095="","",COUNTIF($S$7:S4095,"該当２"))</f>
        <v/>
      </c>
      <c r="V4095" s="56" t="str">
        <f t="shared" si="705"/>
        <v/>
      </c>
      <c r="W4095" s="81" t="str">
        <f t="shared" si="706"/>
        <v/>
      </c>
      <c r="X4095" s="53" t="str">
        <f>IF(V4095="","",COUNTIF($V$7:V4095,"該当３"))</f>
        <v/>
      </c>
    </row>
    <row r="4096" spans="1:24">
      <c r="A4096" s="4">
        <v>2040301030</v>
      </c>
      <c r="B4096" s="237">
        <v>20</v>
      </c>
      <c r="C4096" s="238">
        <v>403</v>
      </c>
      <c r="D4096" s="239">
        <v>1</v>
      </c>
      <c r="E4096" s="238">
        <v>30</v>
      </c>
      <c r="F4096" s="7" t="s">
        <v>511</v>
      </c>
      <c r="G4096" s="7" t="s">
        <v>3619</v>
      </c>
      <c r="H4096" s="7" t="s">
        <v>3620</v>
      </c>
      <c r="I4096" s="7" t="s">
        <v>436</v>
      </c>
      <c r="K4096" s="52" t="str">
        <f t="shared" si="707"/>
        <v/>
      </c>
      <c r="L4096" s="81" t="str">
        <f t="shared" si="697"/>
        <v/>
      </c>
      <c r="M4096" s="53" t="str">
        <f>IF(K4096="","",COUNTIF($K$7:K4096,"ﾘｽﾄ１"))</f>
        <v/>
      </c>
      <c r="N4096" s="53" t="str">
        <f t="shared" si="698"/>
        <v/>
      </c>
      <c r="O4096" s="54" t="str">
        <f t="shared" si="699"/>
        <v/>
      </c>
      <c r="P4096" s="53" t="str">
        <f t="shared" si="700"/>
        <v/>
      </c>
      <c r="Q4096" s="52" t="str">
        <f t="shared" si="701"/>
        <v/>
      </c>
      <c r="R4096" s="55" t="str">
        <f t="shared" si="702"/>
        <v/>
      </c>
      <c r="S4096" s="52" t="str">
        <f t="shared" si="703"/>
        <v/>
      </c>
      <c r="T4096" s="81" t="str">
        <f t="shared" si="704"/>
        <v/>
      </c>
      <c r="U4096" s="53" t="str">
        <f>IF(S4096="","",COUNTIF($S$7:S4096,"該当２"))</f>
        <v/>
      </c>
      <c r="V4096" s="56" t="str">
        <f t="shared" si="705"/>
        <v/>
      </c>
      <c r="W4096" s="81" t="str">
        <f t="shared" si="706"/>
        <v/>
      </c>
      <c r="X4096" s="53" t="str">
        <f>IF(V4096="","",COUNTIF($V$7:V4096,"該当３"))</f>
        <v/>
      </c>
    </row>
    <row r="4097" spans="1:24">
      <c r="A4097" s="4">
        <v>2040301031</v>
      </c>
      <c r="B4097" s="237">
        <v>20</v>
      </c>
      <c r="C4097" s="238">
        <v>403</v>
      </c>
      <c r="D4097" s="239">
        <v>1</v>
      </c>
      <c r="E4097" s="238">
        <v>31</v>
      </c>
      <c r="F4097" s="7" t="s">
        <v>511</v>
      </c>
      <c r="G4097" s="7" t="s">
        <v>3619</v>
      </c>
      <c r="H4097" s="7" t="s">
        <v>3620</v>
      </c>
      <c r="I4097" s="7" t="s">
        <v>971</v>
      </c>
      <c r="K4097" s="52" t="str">
        <f t="shared" si="707"/>
        <v/>
      </c>
      <c r="L4097" s="81" t="str">
        <f t="shared" si="697"/>
        <v/>
      </c>
      <c r="M4097" s="53" t="str">
        <f>IF(K4097="","",COUNTIF($K$7:K4097,"ﾘｽﾄ１"))</f>
        <v/>
      </c>
      <c r="N4097" s="53" t="str">
        <f t="shared" si="698"/>
        <v/>
      </c>
      <c r="O4097" s="54" t="str">
        <f t="shared" si="699"/>
        <v/>
      </c>
      <c r="P4097" s="53" t="str">
        <f t="shared" si="700"/>
        <v/>
      </c>
      <c r="Q4097" s="52" t="str">
        <f t="shared" si="701"/>
        <v/>
      </c>
      <c r="R4097" s="55" t="str">
        <f t="shared" si="702"/>
        <v/>
      </c>
      <c r="S4097" s="52" t="str">
        <f t="shared" si="703"/>
        <v/>
      </c>
      <c r="T4097" s="81" t="str">
        <f t="shared" si="704"/>
        <v/>
      </c>
      <c r="U4097" s="53" t="str">
        <f>IF(S4097="","",COUNTIF($S$7:S4097,"該当２"))</f>
        <v/>
      </c>
      <c r="V4097" s="56" t="str">
        <f t="shared" si="705"/>
        <v/>
      </c>
      <c r="W4097" s="81" t="str">
        <f t="shared" si="706"/>
        <v/>
      </c>
      <c r="X4097" s="53" t="str">
        <f>IF(V4097="","",COUNTIF($V$7:V4097,"該当３"))</f>
        <v/>
      </c>
    </row>
    <row r="4098" spans="1:24">
      <c r="A4098" s="4">
        <v>2040301032</v>
      </c>
      <c r="B4098" s="237">
        <v>20</v>
      </c>
      <c r="C4098" s="238">
        <v>403</v>
      </c>
      <c r="D4098" s="239">
        <v>1</v>
      </c>
      <c r="E4098" s="238">
        <v>32</v>
      </c>
      <c r="F4098" s="7" t="s">
        <v>511</v>
      </c>
      <c r="G4098" s="7" t="s">
        <v>3619</v>
      </c>
      <c r="H4098" s="7" t="s">
        <v>3620</v>
      </c>
      <c r="I4098" s="7" t="s">
        <v>446</v>
      </c>
      <c r="K4098" s="52" t="str">
        <f t="shared" si="707"/>
        <v/>
      </c>
      <c r="L4098" s="81" t="str">
        <f t="shared" si="697"/>
        <v/>
      </c>
      <c r="M4098" s="53" t="str">
        <f>IF(K4098="","",COUNTIF($K$7:K4098,"ﾘｽﾄ１"))</f>
        <v/>
      </c>
      <c r="N4098" s="53" t="str">
        <f t="shared" si="698"/>
        <v/>
      </c>
      <c r="O4098" s="54" t="str">
        <f t="shared" si="699"/>
        <v/>
      </c>
      <c r="P4098" s="53" t="str">
        <f t="shared" si="700"/>
        <v/>
      </c>
      <c r="Q4098" s="52" t="str">
        <f t="shared" si="701"/>
        <v/>
      </c>
      <c r="R4098" s="55" t="str">
        <f t="shared" si="702"/>
        <v/>
      </c>
      <c r="S4098" s="52" t="str">
        <f t="shared" si="703"/>
        <v/>
      </c>
      <c r="T4098" s="81" t="str">
        <f t="shared" si="704"/>
        <v/>
      </c>
      <c r="U4098" s="53" t="str">
        <f>IF(S4098="","",COUNTIF($S$7:S4098,"該当２"))</f>
        <v/>
      </c>
      <c r="V4098" s="56" t="str">
        <f t="shared" si="705"/>
        <v/>
      </c>
      <c r="W4098" s="81" t="str">
        <f t="shared" si="706"/>
        <v/>
      </c>
      <c r="X4098" s="53" t="str">
        <f>IF(V4098="","",COUNTIF($V$7:V4098,"該当３"))</f>
        <v/>
      </c>
    </row>
    <row r="4099" spans="1:24">
      <c r="A4099" s="4">
        <v>2040301033</v>
      </c>
      <c r="B4099" s="237">
        <v>20</v>
      </c>
      <c r="C4099" s="238">
        <v>403</v>
      </c>
      <c r="D4099" s="239">
        <v>1</v>
      </c>
      <c r="E4099" s="238">
        <v>33</v>
      </c>
      <c r="F4099" s="7" t="s">
        <v>511</v>
      </c>
      <c r="G4099" s="7" t="s">
        <v>3619</v>
      </c>
      <c r="H4099" s="7" t="s">
        <v>3620</v>
      </c>
      <c r="I4099" s="7" t="s">
        <v>2877</v>
      </c>
      <c r="K4099" s="52" t="str">
        <f t="shared" si="707"/>
        <v/>
      </c>
      <c r="L4099" s="81" t="str">
        <f t="shared" si="697"/>
        <v/>
      </c>
      <c r="M4099" s="53" t="str">
        <f>IF(K4099="","",COUNTIF($K$7:K4099,"ﾘｽﾄ１"))</f>
        <v/>
      </c>
      <c r="N4099" s="53" t="str">
        <f t="shared" si="698"/>
        <v/>
      </c>
      <c r="O4099" s="54" t="str">
        <f t="shared" si="699"/>
        <v/>
      </c>
      <c r="P4099" s="53" t="str">
        <f t="shared" si="700"/>
        <v/>
      </c>
      <c r="Q4099" s="52" t="str">
        <f t="shared" si="701"/>
        <v/>
      </c>
      <c r="R4099" s="55" t="str">
        <f t="shared" si="702"/>
        <v/>
      </c>
      <c r="S4099" s="52" t="str">
        <f t="shared" si="703"/>
        <v/>
      </c>
      <c r="T4099" s="81" t="str">
        <f t="shared" si="704"/>
        <v/>
      </c>
      <c r="U4099" s="53" t="str">
        <f>IF(S4099="","",COUNTIF($S$7:S4099,"該当２"))</f>
        <v/>
      </c>
      <c r="V4099" s="56" t="str">
        <f t="shared" si="705"/>
        <v/>
      </c>
      <c r="W4099" s="81" t="str">
        <f t="shared" si="706"/>
        <v/>
      </c>
      <c r="X4099" s="53" t="str">
        <f>IF(V4099="","",COUNTIF($V$7:V4099,"該当３"))</f>
        <v/>
      </c>
    </row>
    <row r="4100" spans="1:24">
      <c r="A4100" s="4">
        <v>2040301034</v>
      </c>
      <c r="B4100" s="237">
        <v>20</v>
      </c>
      <c r="C4100" s="238">
        <v>403</v>
      </c>
      <c r="D4100" s="239">
        <v>1</v>
      </c>
      <c r="E4100" s="238">
        <v>34</v>
      </c>
      <c r="F4100" s="7" t="s">
        <v>511</v>
      </c>
      <c r="G4100" s="7" t="s">
        <v>3619</v>
      </c>
      <c r="H4100" s="7" t="s">
        <v>3620</v>
      </c>
      <c r="I4100" s="7" t="s">
        <v>3640</v>
      </c>
      <c r="K4100" s="52" t="str">
        <f t="shared" si="707"/>
        <v/>
      </c>
      <c r="L4100" s="81" t="str">
        <f t="shared" ref="L4100:L4150" si="708">IF(K4100="ﾘｽﾄ１",G4100,"")</f>
        <v/>
      </c>
      <c r="M4100" s="53" t="str">
        <f>IF(K4100="","",COUNTIF($K$7:K4100,"ﾘｽﾄ１"))</f>
        <v/>
      </c>
      <c r="N4100" s="53" t="str">
        <f t="shared" ref="N4100:N4150" si="709">IF(AND(D4100=0,E4100&gt;0),"同一区","")</f>
        <v/>
      </c>
      <c r="O4100" s="54" t="str">
        <f t="shared" ref="O4100:O4150" si="710">IF(AND(EXACT($K$2,G4100),H4100&gt;0),"該当１","")</f>
        <v/>
      </c>
      <c r="P4100" s="53" t="str">
        <f t="shared" ref="P4100:P4150" si="711">IF(O4100="該当１",G4100,"")</f>
        <v/>
      </c>
      <c r="Q4100" s="52" t="str">
        <f t="shared" ref="Q4100:Q4150" si="712">IF(O4100="該当１","ﾘｽﾄ2","")</f>
        <v/>
      </c>
      <c r="R4100" s="55" t="str">
        <f t="shared" ref="R4100:R4150" si="713">IF(Q4100="ﾘｽﾄ2",H4100,"")</f>
        <v/>
      </c>
      <c r="S4100" s="52" t="str">
        <f t="shared" ref="S4100:S4150" si="714">IF(AND(Q4100="ﾘｽﾄ2",OR(I4100=0,AND(N4100="同一区",E4100=1))),"該当２","")</f>
        <v/>
      </c>
      <c r="T4100" s="81" t="str">
        <f t="shared" ref="T4100:T4150" si="715">IF(S4100="該当２",H4100,"")</f>
        <v/>
      </c>
      <c r="U4100" s="53" t="str">
        <f>IF(S4100="","",COUNTIF($S$7:S4100,"該当２"))</f>
        <v/>
      </c>
      <c r="V4100" s="56" t="str">
        <f t="shared" ref="V4100:V4150" si="716">IF(AND($S$2=H4100,E4100&gt;0,E4100&lt;998),"該当３","")</f>
        <v/>
      </c>
      <c r="W4100" s="81" t="str">
        <f t="shared" ref="W4100:W4150" si="717">IF(V4100="該当３",I4100,"")</f>
        <v/>
      </c>
      <c r="X4100" s="53" t="str">
        <f>IF(V4100="","",COUNTIF($V$7:V4100,"該当３"))</f>
        <v/>
      </c>
    </row>
    <row r="4101" spans="1:24">
      <c r="A4101" s="4">
        <v>2040301035</v>
      </c>
      <c r="B4101" s="237">
        <v>20</v>
      </c>
      <c r="C4101" s="238">
        <v>403</v>
      </c>
      <c r="D4101" s="239">
        <v>1</v>
      </c>
      <c r="E4101" s="238">
        <v>35</v>
      </c>
      <c r="F4101" s="7" t="s">
        <v>511</v>
      </c>
      <c r="G4101" s="7" t="s">
        <v>3619</v>
      </c>
      <c r="H4101" s="7" t="s">
        <v>3620</v>
      </c>
      <c r="I4101" s="7" t="s">
        <v>3641</v>
      </c>
      <c r="K4101" s="52" t="str">
        <f t="shared" si="707"/>
        <v/>
      </c>
      <c r="L4101" s="81" t="str">
        <f t="shared" si="708"/>
        <v/>
      </c>
      <c r="M4101" s="53" t="str">
        <f>IF(K4101="","",COUNTIF($K$7:K4101,"ﾘｽﾄ１"))</f>
        <v/>
      </c>
      <c r="N4101" s="53" t="str">
        <f t="shared" si="709"/>
        <v/>
      </c>
      <c r="O4101" s="54" t="str">
        <f t="shared" si="710"/>
        <v/>
      </c>
      <c r="P4101" s="53" t="str">
        <f t="shared" si="711"/>
        <v/>
      </c>
      <c r="Q4101" s="52" t="str">
        <f t="shared" si="712"/>
        <v/>
      </c>
      <c r="R4101" s="55" t="str">
        <f t="shared" si="713"/>
        <v/>
      </c>
      <c r="S4101" s="52" t="str">
        <f t="shared" si="714"/>
        <v/>
      </c>
      <c r="T4101" s="81" t="str">
        <f t="shared" si="715"/>
        <v/>
      </c>
      <c r="U4101" s="53" t="str">
        <f>IF(S4101="","",COUNTIF($S$7:S4101,"該当２"))</f>
        <v/>
      </c>
      <c r="V4101" s="56" t="str">
        <f t="shared" si="716"/>
        <v/>
      </c>
      <c r="W4101" s="81" t="str">
        <f t="shared" si="717"/>
        <v/>
      </c>
      <c r="X4101" s="53" t="str">
        <f>IF(V4101="","",COUNTIF($V$7:V4101,"該当３"))</f>
        <v/>
      </c>
    </row>
    <row r="4102" spans="1:24">
      <c r="A4102" s="4">
        <v>2040301036</v>
      </c>
      <c r="B4102" s="237">
        <v>20</v>
      </c>
      <c r="C4102" s="238">
        <v>403</v>
      </c>
      <c r="D4102" s="239">
        <v>1</v>
      </c>
      <c r="E4102" s="238">
        <v>36</v>
      </c>
      <c r="F4102" s="7" t="s">
        <v>511</v>
      </c>
      <c r="G4102" s="7" t="s">
        <v>3619</v>
      </c>
      <c r="H4102" s="7" t="s">
        <v>3620</v>
      </c>
      <c r="I4102" s="7" t="s">
        <v>3642</v>
      </c>
      <c r="K4102" s="52" t="str">
        <f t="shared" si="707"/>
        <v/>
      </c>
      <c r="L4102" s="81" t="str">
        <f t="shared" si="708"/>
        <v/>
      </c>
      <c r="M4102" s="53" t="str">
        <f>IF(K4102="","",COUNTIF($K$7:K4102,"ﾘｽﾄ１"))</f>
        <v/>
      </c>
      <c r="N4102" s="53" t="str">
        <f t="shared" si="709"/>
        <v/>
      </c>
      <c r="O4102" s="54" t="str">
        <f t="shared" si="710"/>
        <v/>
      </c>
      <c r="P4102" s="53" t="str">
        <f t="shared" si="711"/>
        <v/>
      </c>
      <c r="Q4102" s="52" t="str">
        <f t="shared" si="712"/>
        <v/>
      </c>
      <c r="R4102" s="55" t="str">
        <f t="shared" si="713"/>
        <v/>
      </c>
      <c r="S4102" s="52" t="str">
        <f t="shared" si="714"/>
        <v/>
      </c>
      <c r="T4102" s="81" t="str">
        <f t="shared" si="715"/>
        <v/>
      </c>
      <c r="U4102" s="53" t="str">
        <f>IF(S4102="","",COUNTIF($S$7:S4102,"該当２"))</f>
        <v/>
      </c>
      <c r="V4102" s="56" t="str">
        <f t="shared" si="716"/>
        <v/>
      </c>
      <c r="W4102" s="81" t="str">
        <f t="shared" si="717"/>
        <v/>
      </c>
      <c r="X4102" s="53" t="str">
        <f>IF(V4102="","",COUNTIF($V$7:V4102,"該当３"))</f>
        <v/>
      </c>
    </row>
    <row r="4103" spans="1:24">
      <c r="A4103" s="4">
        <v>2040301037</v>
      </c>
      <c r="B4103" s="237">
        <v>20</v>
      </c>
      <c r="C4103" s="238">
        <v>403</v>
      </c>
      <c r="D4103" s="239">
        <v>1</v>
      </c>
      <c r="E4103" s="238">
        <v>37</v>
      </c>
      <c r="F4103" s="7" t="s">
        <v>511</v>
      </c>
      <c r="G4103" s="7" t="s">
        <v>3619</v>
      </c>
      <c r="H4103" s="7" t="s">
        <v>3620</v>
      </c>
      <c r="I4103" s="7" t="s">
        <v>277</v>
      </c>
      <c r="K4103" s="52" t="str">
        <f t="shared" si="707"/>
        <v/>
      </c>
      <c r="L4103" s="81" t="str">
        <f t="shared" si="708"/>
        <v/>
      </c>
      <c r="M4103" s="53" t="str">
        <f>IF(K4103="","",COUNTIF($K$7:K4103,"ﾘｽﾄ１"))</f>
        <v/>
      </c>
      <c r="N4103" s="53" t="str">
        <f t="shared" si="709"/>
        <v/>
      </c>
      <c r="O4103" s="54" t="str">
        <f t="shared" si="710"/>
        <v/>
      </c>
      <c r="P4103" s="53" t="str">
        <f t="shared" si="711"/>
        <v/>
      </c>
      <c r="Q4103" s="52" t="str">
        <f t="shared" si="712"/>
        <v/>
      </c>
      <c r="R4103" s="55" t="str">
        <f t="shared" si="713"/>
        <v/>
      </c>
      <c r="S4103" s="52" t="str">
        <f t="shared" si="714"/>
        <v/>
      </c>
      <c r="T4103" s="81" t="str">
        <f t="shared" si="715"/>
        <v/>
      </c>
      <c r="U4103" s="53" t="str">
        <f>IF(S4103="","",COUNTIF($S$7:S4103,"該当２"))</f>
        <v/>
      </c>
      <c r="V4103" s="56" t="str">
        <f t="shared" si="716"/>
        <v/>
      </c>
      <c r="W4103" s="81" t="str">
        <f t="shared" si="717"/>
        <v/>
      </c>
      <c r="X4103" s="53" t="str">
        <f>IF(V4103="","",COUNTIF($V$7:V4103,"該当３"))</f>
        <v/>
      </c>
    </row>
    <row r="4104" spans="1:24">
      <c r="A4104" s="4">
        <v>2040301038</v>
      </c>
      <c r="B4104" s="237">
        <v>20</v>
      </c>
      <c r="C4104" s="238">
        <v>403</v>
      </c>
      <c r="D4104" s="239">
        <v>1</v>
      </c>
      <c r="E4104" s="238">
        <v>38</v>
      </c>
      <c r="F4104" s="7" t="s">
        <v>511</v>
      </c>
      <c r="G4104" s="7" t="s">
        <v>3619</v>
      </c>
      <c r="H4104" s="7" t="s">
        <v>3620</v>
      </c>
      <c r="I4104" s="7" t="s">
        <v>3643</v>
      </c>
      <c r="K4104" s="52" t="str">
        <f t="shared" si="707"/>
        <v/>
      </c>
      <c r="L4104" s="81" t="str">
        <f t="shared" si="708"/>
        <v/>
      </c>
      <c r="M4104" s="53" t="str">
        <f>IF(K4104="","",COUNTIF($K$7:K4104,"ﾘｽﾄ１"))</f>
        <v/>
      </c>
      <c r="N4104" s="53" t="str">
        <f t="shared" si="709"/>
        <v/>
      </c>
      <c r="O4104" s="54" t="str">
        <f t="shared" si="710"/>
        <v/>
      </c>
      <c r="P4104" s="53" t="str">
        <f t="shared" si="711"/>
        <v/>
      </c>
      <c r="Q4104" s="52" t="str">
        <f t="shared" si="712"/>
        <v/>
      </c>
      <c r="R4104" s="55" t="str">
        <f t="shared" si="713"/>
        <v/>
      </c>
      <c r="S4104" s="52" t="str">
        <f t="shared" si="714"/>
        <v/>
      </c>
      <c r="T4104" s="81" t="str">
        <f t="shared" si="715"/>
        <v/>
      </c>
      <c r="U4104" s="53" t="str">
        <f>IF(S4104="","",COUNTIF($S$7:S4104,"該当２"))</f>
        <v/>
      </c>
      <c r="V4104" s="56" t="str">
        <f t="shared" si="716"/>
        <v/>
      </c>
      <c r="W4104" s="81" t="str">
        <f t="shared" si="717"/>
        <v/>
      </c>
      <c r="X4104" s="53" t="str">
        <f>IF(V4104="","",COUNTIF($V$7:V4104,"該当３"))</f>
        <v/>
      </c>
    </row>
    <row r="4105" spans="1:24">
      <c r="A4105" s="4">
        <v>2040301039</v>
      </c>
      <c r="B4105" s="237">
        <v>20</v>
      </c>
      <c r="C4105" s="238">
        <v>403</v>
      </c>
      <c r="D4105" s="239">
        <v>1</v>
      </c>
      <c r="E4105" s="238">
        <v>39</v>
      </c>
      <c r="F4105" s="7" t="s">
        <v>511</v>
      </c>
      <c r="G4105" s="7" t="s">
        <v>3619</v>
      </c>
      <c r="H4105" s="7" t="s">
        <v>3620</v>
      </c>
      <c r="I4105" s="7" t="s">
        <v>3644</v>
      </c>
      <c r="K4105" s="52" t="str">
        <f t="shared" si="707"/>
        <v/>
      </c>
      <c r="L4105" s="81" t="str">
        <f t="shared" si="708"/>
        <v/>
      </c>
      <c r="M4105" s="53" t="str">
        <f>IF(K4105="","",COUNTIF($K$7:K4105,"ﾘｽﾄ１"))</f>
        <v/>
      </c>
      <c r="N4105" s="53" t="str">
        <f t="shared" si="709"/>
        <v/>
      </c>
      <c r="O4105" s="54" t="str">
        <f t="shared" si="710"/>
        <v/>
      </c>
      <c r="P4105" s="53" t="str">
        <f t="shared" si="711"/>
        <v/>
      </c>
      <c r="Q4105" s="52" t="str">
        <f t="shared" si="712"/>
        <v/>
      </c>
      <c r="R4105" s="55" t="str">
        <f t="shared" si="713"/>
        <v/>
      </c>
      <c r="S4105" s="52" t="str">
        <f t="shared" si="714"/>
        <v/>
      </c>
      <c r="T4105" s="81" t="str">
        <f t="shared" si="715"/>
        <v/>
      </c>
      <c r="U4105" s="53" t="str">
        <f>IF(S4105="","",COUNTIF($S$7:S4105,"該当２"))</f>
        <v/>
      </c>
      <c r="V4105" s="56" t="str">
        <f t="shared" si="716"/>
        <v/>
      </c>
      <c r="W4105" s="81" t="str">
        <f t="shared" si="717"/>
        <v/>
      </c>
      <c r="X4105" s="53" t="str">
        <f>IF(V4105="","",COUNTIF($V$7:V4105,"該当３"))</f>
        <v/>
      </c>
    </row>
    <row r="4106" spans="1:24">
      <c r="A4106" s="4">
        <v>2040301040</v>
      </c>
      <c r="B4106" s="237">
        <v>20</v>
      </c>
      <c r="C4106" s="238">
        <v>403</v>
      </c>
      <c r="D4106" s="239">
        <v>1</v>
      </c>
      <c r="E4106" s="238">
        <v>40</v>
      </c>
      <c r="F4106" s="7" t="s">
        <v>511</v>
      </c>
      <c r="G4106" s="7" t="s">
        <v>3619</v>
      </c>
      <c r="H4106" s="7" t="s">
        <v>3620</v>
      </c>
      <c r="I4106" s="7" t="s">
        <v>1650</v>
      </c>
      <c r="K4106" s="52" t="str">
        <f t="shared" si="707"/>
        <v/>
      </c>
      <c r="L4106" s="81" t="str">
        <f t="shared" si="708"/>
        <v/>
      </c>
      <c r="M4106" s="53" t="str">
        <f>IF(K4106="","",COUNTIF($K$7:K4106,"ﾘｽﾄ１"))</f>
        <v/>
      </c>
      <c r="N4106" s="53" t="str">
        <f t="shared" si="709"/>
        <v/>
      </c>
      <c r="O4106" s="54" t="str">
        <f t="shared" si="710"/>
        <v/>
      </c>
      <c r="P4106" s="53" t="str">
        <f t="shared" si="711"/>
        <v/>
      </c>
      <c r="Q4106" s="52" t="str">
        <f t="shared" si="712"/>
        <v/>
      </c>
      <c r="R4106" s="55" t="str">
        <f t="shared" si="713"/>
        <v/>
      </c>
      <c r="S4106" s="52" t="str">
        <f t="shared" si="714"/>
        <v/>
      </c>
      <c r="T4106" s="81" t="str">
        <f t="shared" si="715"/>
        <v/>
      </c>
      <c r="U4106" s="53" t="str">
        <f>IF(S4106="","",COUNTIF($S$7:S4106,"該当２"))</f>
        <v/>
      </c>
      <c r="V4106" s="56" t="str">
        <f t="shared" si="716"/>
        <v/>
      </c>
      <c r="W4106" s="81" t="str">
        <f t="shared" si="717"/>
        <v/>
      </c>
      <c r="X4106" s="53" t="str">
        <f>IF(V4106="","",COUNTIF($V$7:V4106,"該当３"))</f>
        <v/>
      </c>
    </row>
    <row r="4107" spans="1:24">
      <c r="A4107" s="4">
        <v>2040301041</v>
      </c>
      <c r="B4107" s="237">
        <v>20</v>
      </c>
      <c r="C4107" s="238">
        <v>403</v>
      </c>
      <c r="D4107" s="239">
        <v>1</v>
      </c>
      <c r="E4107" s="238">
        <v>41</v>
      </c>
      <c r="F4107" s="7" t="s">
        <v>511</v>
      </c>
      <c r="G4107" s="7" t="s">
        <v>3619</v>
      </c>
      <c r="H4107" s="7" t="s">
        <v>3620</v>
      </c>
      <c r="I4107" s="7" t="s">
        <v>3645</v>
      </c>
      <c r="K4107" s="52" t="str">
        <f t="shared" ref="K4107:K4170" si="718">IF(AND($C4107&gt;0,$H4107=""),"ﾘｽﾄ１","")</f>
        <v/>
      </c>
      <c r="L4107" s="81" t="str">
        <f t="shared" si="708"/>
        <v/>
      </c>
      <c r="M4107" s="53" t="str">
        <f>IF(K4107="","",COUNTIF($K$7:K4107,"ﾘｽﾄ１"))</f>
        <v/>
      </c>
      <c r="N4107" s="53" t="str">
        <f t="shared" si="709"/>
        <v/>
      </c>
      <c r="O4107" s="54" t="str">
        <f t="shared" si="710"/>
        <v/>
      </c>
      <c r="P4107" s="53" t="str">
        <f t="shared" si="711"/>
        <v/>
      </c>
      <c r="Q4107" s="52" t="str">
        <f t="shared" si="712"/>
        <v/>
      </c>
      <c r="R4107" s="55" t="str">
        <f t="shared" si="713"/>
        <v/>
      </c>
      <c r="S4107" s="52" t="str">
        <f t="shared" si="714"/>
        <v/>
      </c>
      <c r="T4107" s="81" t="str">
        <f t="shared" si="715"/>
        <v/>
      </c>
      <c r="U4107" s="53" t="str">
        <f>IF(S4107="","",COUNTIF($S$7:S4107,"該当２"))</f>
        <v/>
      </c>
      <c r="V4107" s="56" t="str">
        <f t="shared" si="716"/>
        <v/>
      </c>
      <c r="W4107" s="81" t="str">
        <f t="shared" si="717"/>
        <v/>
      </c>
      <c r="X4107" s="53" t="str">
        <f>IF(V4107="","",COUNTIF($V$7:V4107,"該当３"))</f>
        <v/>
      </c>
    </row>
    <row r="4108" spans="1:24">
      <c r="A4108" s="4">
        <v>2040301042</v>
      </c>
      <c r="B4108" s="237">
        <v>20</v>
      </c>
      <c r="C4108" s="238">
        <v>403</v>
      </c>
      <c r="D4108" s="239">
        <v>1</v>
      </c>
      <c r="E4108" s="238">
        <v>42</v>
      </c>
      <c r="F4108" s="7" t="s">
        <v>511</v>
      </c>
      <c r="G4108" s="7" t="s">
        <v>3619</v>
      </c>
      <c r="H4108" s="7" t="s">
        <v>3620</v>
      </c>
      <c r="I4108" s="7" t="s">
        <v>3646</v>
      </c>
      <c r="K4108" s="52" t="str">
        <f t="shared" si="718"/>
        <v/>
      </c>
      <c r="L4108" s="81" t="str">
        <f t="shared" si="708"/>
        <v/>
      </c>
      <c r="M4108" s="53" t="str">
        <f>IF(K4108="","",COUNTIF($K$7:K4108,"ﾘｽﾄ１"))</f>
        <v/>
      </c>
      <c r="N4108" s="53" t="str">
        <f t="shared" si="709"/>
        <v/>
      </c>
      <c r="O4108" s="54" t="str">
        <f t="shared" si="710"/>
        <v/>
      </c>
      <c r="P4108" s="53" t="str">
        <f t="shared" si="711"/>
        <v/>
      </c>
      <c r="Q4108" s="52" t="str">
        <f t="shared" si="712"/>
        <v/>
      </c>
      <c r="R4108" s="55" t="str">
        <f t="shared" si="713"/>
        <v/>
      </c>
      <c r="S4108" s="52" t="str">
        <f t="shared" si="714"/>
        <v/>
      </c>
      <c r="T4108" s="81" t="str">
        <f t="shared" si="715"/>
        <v/>
      </c>
      <c r="U4108" s="53" t="str">
        <f>IF(S4108="","",COUNTIF($S$7:S4108,"該当２"))</f>
        <v/>
      </c>
      <c r="V4108" s="56" t="str">
        <f t="shared" si="716"/>
        <v/>
      </c>
      <c r="W4108" s="81" t="str">
        <f t="shared" si="717"/>
        <v/>
      </c>
      <c r="X4108" s="53" t="str">
        <f>IF(V4108="","",COUNTIF($V$7:V4108,"該当３"))</f>
        <v/>
      </c>
    </row>
    <row r="4109" spans="1:24">
      <c r="A4109" s="4">
        <v>2040301043</v>
      </c>
      <c r="B4109" s="237">
        <v>20</v>
      </c>
      <c r="C4109" s="238">
        <v>403</v>
      </c>
      <c r="D4109" s="239">
        <v>1</v>
      </c>
      <c r="E4109" s="238">
        <v>43</v>
      </c>
      <c r="F4109" s="7" t="s">
        <v>511</v>
      </c>
      <c r="G4109" s="7" t="s">
        <v>3619</v>
      </c>
      <c r="H4109" s="7" t="s">
        <v>3620</v>
      </c>
      <c r="I4109" s="7" t="s">
        <v>339</v>
      </c>
      <c r="K4109" s="52" t="str">
        <f t="shared" si="718"/>
        <v/>
      </c>
      <c r="L4109" s="81" t="str">
        <f t="shared" si="708"/>
        <v/>
      </c>
      <c r="M4109" s="53" t="str">
        <f>IF(K4109="","",COUNTIF($K$7:K4109,"ﾘｽﾄ１"))</f>
        <v/>
      </c>
      <c r="N4109" s="53" t="str">
        <f t="shared" si="709"/>
        <v/>
      </c>
      <c r="O4109" s="54" t="str">
        <f t="shared" si="710"/>
        <v/>
      </c>
      <c r="P4109" s="53" t="str">
        <f t="shared" si="711"/>
        <v/>
      </c>
      <c r="Q4109" s="52" t="str">
        <f t="shared" si="712"/>
        <v/>
      </c>
      <c r="R4109" s="55" t="str">
        <f t="shared" si="713"/>
        <v/>
      </c>
      <c r="S4109" s="52" t="str">
        <f t="shared" si="714"/>
        <v/>
      </c>
      <c r="T4109" s="81" t="str">
        <f t="shared" si="715"/>
        <v/>
      </c>
      <c r="U4109" s="53" t="str">
        <f>IF(S4109="","",COUNTIF($S$7:S4109,"該当２"))</f>
        <v/>
      </c>
      <c r="V4109" s="56" t="str">
        <f t="shared" si="716"/>
        <v/>
      </c>
      <c r="W4109" s="81" t="str">
        <f t="shared" si="717"/>
        <v/>
      </c>
      <c r="X4109" s="53" t="str">
        <f>IF(V4109="","",COUNTIF($V$7:V4109,"該当３"))</f>
        <v/>
      </c>
    </row>
    <row r="4110" spans="1:24">
      <c r="A4110" s="4">
        <v>2040301044</v>
      </c>
      <c r="B4110" s="237">
        <v>20</v>
      </c>
      <c r="C4110" s="238">
        <v>403</v>
      </c>
      <c r="D4110" s="239">
        <v>1</v>
      </c>
      <c r="E4110" s="238">
        <v>44</v>
      </c>
      <c r="F4110" s="7" t="s">
        <v>511</v>
      </c>
      <c r="G4110" s="7" t="s">
        <v>3619</v>
      </c>
      <c r="H4110" s="7" t="s">
        <v>3620</v>
      </c>
      <c r="I4110" s="7" t="s">
        <v>298</v>
      </c>
      <c r="K4110" s="52" t="str">
        <f t="shared" si="718"/>
        <v/>
      </c>
      <c r="L4110" s="81" t="str">
        <f t="shared" si="708"/>
        <v/>
      </c>
      <c r="M4110" s="53" t="str">
        <f>IF(K4110="","",COUNTIF($K$7:K4110,"ﾘｽﾄ１"))</f>
        <v/>
      </c>
      <c r="N4110" s="53" t="str">
        <f t="shared" si="709"/>
        <v/>
      </c>
      <c r="O4110" s="54" t="str">
        <f t="shared" si="710"/>
        <v/>
      </c>
      <c r="P4110" s="53" t="str">
        <f t="shared" si="711"/>
        <v/>
      </c>
      <c r="Q4110" s="52" t="str">
        <f t="shared" si="712"/>
        <v/>
      </c>
      <c r="R4110" s="55" t="str">
        <f t="shared" si="713"/>
        <v/>
      </c>
      <c r="S4110" s="52" t="str">
        <f t="shared" si="714"/>
        <v/>
      </c>
      <c r="T4110" s="81" t="str">
        <f t="shared" si="715"/>
        <v/>
      </c>
      <c r="U4110" s="53" t="str">
        <f>IF(S4110="","",COUNTIF($S$7:S4110,"該当２"))</f>
        <v/>
      </c>
      <c r="V4110" s="56" t="str">
        <f t="shared" si="716"/>
        <v/>
      </c>
      <c r="W4110" s="81" t="str">
        <f t="shared" si="717"/>
        <v/>
      </c>
      <c r="X4110" s="53" t="str">
        <f>IF(V4110="","",COUNTIF($V$7:V4110,"該当３"))</f>
        <v/>
      </c>
    </row>
    <row r="4111" spans="1:24">
      <c r="A4111" s="4">
        <v>2040301045</v>
      </c>
      <c r="B4111" s="237">
        <v>20</v>
      </c>
      <c r="C4111" s="238">
        <v>403</v>
      </c>
      <c r="D4111" s="239">
        <v>1</v>
      </c>
      <c r="E4111" s="238">
        <v>45</v>
      </c>
      <c r="F4111" s="7" t="s">
        <v>511</v>
      </c>
      <c r="G4111" s="7" t="s">
        <v>3619</v>
      </c>
      <c r="H4111" s="7" t="s">
        <v>3620</v>
      </c>
      <c r="I4111" s="7" t="s">
        <v>3647</v>
      </c>
      <c r="K4111" s="52" t="str">
        <f t="shared" si="718"/>
        <v/>
      </c>
      <c r="L4111" s="81" t="str">
        <f t="shared" si="708"/>
        <v/>
      </c>
      <c r="M4111" s="53" t="str">
        <f>IF(K4111="","",COUNTIF($K$7:K4111,"ﾘｽﾄ１"))</f>
        <v/>
      </c>
      <c r="N4111" s="53" t="str">
        <f t="shared" si="709"/>
        <v/>
      </c>
      <c r="O4111" s="54" t="str">
        <f t="shared" si="710"/>
        <v/>
      </c>
      <c r="P4111" s="53" t="str">
        <f t="shared" si="711"/>
        <v/>
      </c>
      <c r="Q4111" s="52" t="str">
        <f t="shared" si="712"/>
        <v/>
      </c>
      <c r="R4111" s="55" t="str">
        <f t="shared" si="713"/>
        <v/>
      </c>
      <c r="S4111" s="52" t="str">
        <f t="shared" si="714"/>
        <v/>
      </c>
      <c r="T4111" s="81" t="str">
        <f t="shared" si="715"/>
        <v/>
      </c>
      <c r="U4111" s="53" t="str">
        <f>IF(S4111="","",COUNTIF($S$7:S4111,"該当２"))</f>
        <v/>
      </c>
      <c r="V4111" s="56" t="str">
        <f t="shared" si="716"/>
        <v/>
      </c>
      <c r="W4111" s="81" t="str">
        <f t="shared" si="717"/>
        <v/>
      </c>
      <c r="X4111" s="53" t="str">
        <f>IF(V4111="","",COUNTIF($V$7:V4111,"該当３"))</f>
        <v/>
      </c>
    </row>
    <row r="4112" spans="1:24">
      <c r="A4112" s="4">
        <v>2040302000</v>
      </c>
      <c r="B4112" s="237">
        <v>20</v>
      </c>
      <c r="C4112" s="238">
        <v>403</v>
      </c>
      <c r="D4112" s="239">
        <v>2</v>
      </c>
      <c r="E4112" s="238">
        <v>0</v>
      </c>
      <c r="F4112" s="7" t="s">
        <v>511</v>
      </c>
      <c r="G4112" s="7" t="s">
        <v>3619</v>
      </c>
      <c r="H4112" s="7" t="s">
        <v>3648</v>
      </c>
      <c r="K4112" s="52" t="str">
        <f t="shared" si="718"/>
        <v/>
      </c>
      <c r="L4112" s="81" t="str">
        <f t="shared" si="708"/>
        <v/>
      </c>
      <c r="M4112" s="53" t="str">
        <f>IF(K4112="","",COUNTIF($K$7:K4112,"ﾘｽﾄ１"))</f>
        <v/>
      </c>
      <c r="N4112" s="53" t="str">
        <f t="shared" si="709"/>
        <v/>
      </c>
      <c r="O4112" s="54" t="str">
        <f t="shared" si="710"/>
        <v/>
      </c>
      <c r="P4112" s="53" t="str">
        <f t="shared" si="711"/>
        <v/>
      </c>
      <c r="Q4112" s="52" t="str">
        <f t="shared" si="712"/>
        <v/>
      </c>
      <c r="R4112" s="55" t="str">
        <f t="shared" si="713"/>
        <v/>
      </c>
      <c r="S4112" s="52" t="str">
        <f t="shared" si="714"/>
        <v/>
      </c>
      <c r="T4112" s="81" t="str">
        <f t="shared" si="715"/>
        <v/>
      </c>
      <c r="U4112" s="53" t="str">
        <f>IF(S4112="","",COUNTIF($S$7:S4112,"該当２"))</f>
        <v/>
      </c>
      <c r="V4112" s="56" t="str">
        <f t="shared" si="716"/>
        <v/>
      </c>
      <c r="W4112" s="81" t="str">
        <f t="shared" si="717"/>
        <v/>
      </c>
      <c r="X4112" s="53" t="str">
        <f>IF(V4112="","",COUNTIF($V$7:V4112,"該当３"))</f>
        <v/>
      </c>
    </row>
    <row r="4113" spans="1:24">
      <c r="A4113" s="4">
        <v>2040302001</v>
      </c>
      <c r="B4113" s="237">
        <v>20</v>
      </c>
      <c r="C4113" s="238">
        <v>403</v>
      </c>
      <c r="D4113" s="239">
        <v>2</v>
      </c>
      <c r="E4113" s="238">
        <v>1</v>
      </c>
      <c r="F4113" s="7" t="s">
        <v>511</v>
      </c>
      <c r="G4113" s="7" t="s">
        <v>3619</v>
      </c>
      <c r="H4113" s="7" t="s">
        <v>3648</v>
      </c>
      <c r="I4113" s="7" t="s">
        <v>2598</v>
      </c>
      <c r="K4113" s="52" t="str">
        <f t="shared" si="718"/>
        <v/>
      </c>
      <c r="L4113" s="81" t="str">
        <f t="shared" si="708"/>
        <v/>
      </c>
      <c r="M4113" s="53" t="str">
        <f>IF(K4113="","",COUNTIF($K$7:K4113,"ﾘｽﾄ１"))</f>
        <v/>
      </c>
      <c r="N4113" s="53" t="str">
        <f t="shared" si="709"/>
        <v/>
      </c>
      <c r="O4113" s="54" t="str">
        <f t="shared" si="710"/>
        <v/>
      </c>
      <c r="P4113" s="53" t="str">
        <f t="shared" si="711"/>
        <v/>
      </c>
      <c r="Q4113" s="52" t="str">
        <f t="shared" si="712"/>
        <v/>
      </c>
      <c r="R4113" s="55" t="str">
        <f t="shared" si="713"/>
        <v/>
      </c>
      <c r="S4113" s="52" t="str">
        <f t="shared" si="714"/>
        <v/>
      </c>
      <c r="T4113" s="81" t="str">
        <f t="shared" si="715"/>
        <v/>
      </c>
      <c r="U4113" s="53" t="str">
        <f>IF(S4113="","",COUNTIF($S$7:S4113,"該当２"))</f>
        <v/>
      </c>
      <c r="V4113" s="56" t="str">
        <f t="shared" si="716"/>
        <v/>
      </c>
      <c r="W4113" s="81" t="str">
        <f t="shared" si="717"/>
        <v/>
      </c>
      <c r="X4113" s="53" t="str">
        <f>IF(V4113="","",COUNTIF($V$7:V4113,"該当３"))</f>
        <v/>
      </c>
    </row>
    <row r="4114" spans="1:24">
      <c r="A4114" s="4">
        <v>2040302002</v>
      </c>
      <c r="B4114" s="237">
        <v>20</v>
      </c>
      <c r="C4114" s="238">
        <v>403</v>
      </c>
      <c r="D4114" s="239">
        <v>2</v>
      </c>
      <c r="E4114" s="238">
        <v>2</v>
      </c>
      <c r="F4114" s="7" t="s">
        <v>511</v>
      </c>
      <c r="G4114" s="7" t="s">
        <v>3619</v>
      </c>
      <c r="H4114" s="7" t="s">
        <v>3648</v>
      </c>
      <c r="I4114" s="7" t="s">
        <v>3280</v>
      </c>
      <c r="K4114" s="52" t="str">
        <f t="shared" si="718"/>
        <v/>
      </c>
      <c r="L4114" s="81" t="str">
        <f t="shared" si="708"/>
        <v/>
      </c>
      <c r="M4114" s="53" t="str">
        <f>IF(K4114="","",COUNTIF($K$7:K4114,"ﾘｽﾄ１"))</f>
        <v/>
      </c>
      <c r="N4114" s="53" t="str">
        <f t="shared" si="709"/>
        <v/>
      </c>
      <c r="O4114" s="54" t="str">
        <f t="shared" si="710"/>
        <v/>
      </c>
      <c r="P4114" s="53" t="str">
        <f t="shared" si="711"/>
        <v/>
      </c>
      <c r="Q4114" s="52" t="str">
        <f t="shared" si="712"/>
        <v/>
      </c>
      <c r="R4114" s="55" t="str">
        <f t="shared" si="713"/>
        <v/>
      </c>
      <c r="S4114" s="52" t="str">
        <f t="shared" si="714"/>
        <v/>
      </c>
      <c r="T4114" s="81" t="str">
        <f t="shared" si="715"/>
        <v/>
      </c>
      <c r="U4114" s="53" t="str">
        <f>IF(S4114="","",COUNTIF($S$7:S4114,"該当２"))</f>
        <v/>
      </c>
      <c r="V4114" s="56" t="str">
        <f t="shared" si="716"/>
        <v/>
      </c>
      <c r="W4114" s="81" t="str">
        <f t="shared" si="717"/>
        <v/>
      </c>
      <c r="X4114" s="53" t="str">
        <f>IF(V4114="","",COUNTIF($V$7:V4114,"該当３"))</f>
        <v/>
      </c>
    </row>
    <row r="4115" spans="1:24">
      <c r="A4115" s="4">
        <v>2040302003</v>
      </c>
      <c r="B4115" s="237">
        <v>20</v>
      </c>
      <c r="C4115" s="238">
        <v>403</v>
      </c>
      <c r="D4115" s="239">
        <v>2</v>
      </c>
      <c r="E4115" s="238">
        <v>3</v>
      </c>
      <c r="F4115" s="7" t="s">
        <v>511</v>
      </c>
      <c r="G4115" s="7" t="s">
        <v>3619</v>
      </c>
      <c r="H4115" s="7" t="s">
        <v>3648</v>
      </c>
      <c r="I4115" s="7" t="s">
        <v>2129</v>
      </c>
      <c r="K4115" s="52" t="str">
        <f t="shared" si="718"/>
        <v/>
      </c>
      <c r="L4115" s="81" t="str">
        <f t="shared" si="708"/>
        <v/>
      </c>
      <c r="M4115" s="53" t="str">
        <f>IF(K4115="","",COUNTIF($K$7:K4115,"ﾘｽﾄ１"))</f>
        <v/>
      </c>
      <c r="N4115" s="53" t="str">
        <f t="shared" si="709"/>
        <v/>
      </c>
      <c r="O4115" s="54" t="str">
        <f t="shared" si="710"/>
        <v/>
      </c>
      <c r="P4115" s="53" t="str">
        <f t="shared" si="711"/>
        <v/>
      </c>
      <c r="Q4115" s="52" t="str">
        <f t="shared" si="712"/>
        <v/>
      </c>
      <c r="R4115" s="55" t="str">
        <f t="shared" si="713"/>
        <v/>
      </c>
      <c r="S4115" s="52" t="str">
        <f t="shared" si="714"/>
        <v/>
      </c>
      <c r="T4115" s="81" t="str">
        <f t="shared" si="715"/>
        <v/>
      </c>
      <c r="U4115" s="53" t="str">
        <f>IF(S4115="","",COUNTIF($S$7:S4115,"該当２"))</f>
        <v/>
      </c>
      <c r="V4115" s="56" t="str">
        <f t="shared" si="716"/>
        <v/>
      </c>
      <c r="W4115" s="81" t="str">
        <f t="shared" si="717"/>
        <v/>
      </c>
      <c r="X4115" s="53" t="str">
        <f>IF(V4115="","",COUNTIF($V$7:V4115,"該当３"))</f>
        <v/>
      </c>
    </row>
    <row r="4116" spans="1:24">
      <c r="A4116" s="4">
        <v>2040302004</v>
      </c>
      <c r="B4116" s="237">
        <v>20</v>
      </c>
      <c r="C4116" s="238">
        <v>403</v>
      </c>
      <c r="D4116" s="239">
        <v>2</v>
      </c>
      <c r="E4116" s="238">
        <v>4</v>
      </c>
      <c r="F4116" s="7" t="s">
        <v>511</v>
      </c>
      <c r="G4116" s="7" t="s">
        <v>3619</v>
      </c>
      <c r="H4116" s="7" t="s">
        <v>3648</v>
      </c>
      <c r="I4116" s="7" t="s">
        <v>346</v>
      </c>
      <c r="K4116" s="52" t="str">
        <f t="shared" si="718"/>
        <v/>
      </c>
      <c r="L4116" s="81" t="str">
        <f t="shared" si="708"/>
        <v/>
      </c>
      <c r="M4116" s="53" t="str">
        <f>IF(K4116="","",COUNTIF($K$7:K4116,"ﾘｽﾄ１"))</f>
        <v/>
      </c>
      <c r="N4116" s="53" t="str">
        <f t="shared" si="709"/>
        <v/>
      </c>
      <c r="O4116" s="54" t="str">
        <f t="shared" si="710"/>
        <v/>
      </c>
      <c r="P4116" s="53" t="str">
        <f t="shared" si="711"/>
        <v/>
      </c>
      <c r="Q4116" s="52" t="str">
        <f t="shared" si="712"/>
        <v/>
      </c>
      <c r="R4116" s="55" t="str">
        <f t="shared" si="713"/>
        <v/>
      </c>
      <c r="S4116" s="52" t="str">
        <f t="shared" si="714"/>
        <v/>
      </c>
      <c r="T4116" s="81" t="str">
        <f t="shared" si="715"/>
        <v/>
      </c>
      <c r="U4116" s="53" t="str">
        <f>IF(S4116="","",COUNTIF($S$7:S4116,"該当２"))</f>
        <v/>
      </c>
      <c r="V4116" s="56" t="str">
        <f t="shared" si="716"/>
        <v/>
      </c>
      <c r="W4116" s="81" t="str">
        <f t="shared" si="717"/>
        <v/>
      </c>
      <c r="X4116" s="53" t="str">
        <f>IF(V4116="","",COUNTIF($V$7:V4116,"該当３"))</f>
        <v/>
      </c>
    </row>
    <row r="4117" spans="1:24">
      <c r="A4117" s="4">
        <v>2040302005</v>
      </c>
      <c r="B4117" s="237">
        <v>20</v>
      </c>
      <c r="C4117" s="238">
        <v>403</v>
      </c>
      <c r="D4117" s="239">
        <v>2</v>
      </c>
      <c r="E4117" s="238">
        <v>5</v>
      </c>
      <c r="F4117" s="7" t="s">
        <v>511</v>
      </c>
      <c r="G4117" s="7" t="s">
        <v>3619</v>
      </c>
      <c r="H4117" s="7" t="s">
        <v>3648</v>
      </c>
      <c r="I4117" s="7" t="s">
        <v>2597</v>
      </c>
      <c r="K4117" s="52" t="str">
        <f t="shared" si="718"/>
        <v/>
      </c>
      <c r="L4117" s="81" t="str">
        <f t="shared" si="708"/>
        <v/>
      </c>
      <c r="M4117" s="53" t="str">
        <f>IF(K4117="","",COUNTIF($K$7:K4117,"ﾘｽﾄ１"))</f>
        <v/>
      </c>
      <c r="N4117" s="53" t="str">
        <f t="shared" si="709"/>
        <v/>
      </c>
      <c r="O4117" s="54" t="str">
        <f t="shared" si="710"/>
        <v/>
      </c>
      <c r="P4117" s="53" t="str">
        <f t="shared" si="711"/>
        <v/>
      </c>
      <c r="Q4117" s="52" t="str">
        <f t="shared" si="712"/>
        <v/>
      </c>
      <c r="R4117" s="55" t="str">
        <f t="shared" si="713"/>
        <v/>
      </c>
      <c r="S4117" s="52" t="str">
        <f t="shared" si="714"/>
        <v/>
      </c>
      <c r="T4117" s="81" t="str">
        <f t="shared" si="715"/>
        <v/>
      </c>
      <c r="U4117" s="53" t="str">
        <f>IF(S4117="","",COUNTIF($S$7:S4117,"該当２"))</f>
        <v/>
      </c>
      <c r="V4117" s="56" t="str">
        <f t="shared" si="716"/>
        <v/>
      </c>
      <c r="W4117" s="81" t="str">
        <f t="shared" si="717"/>
        <v/>
      </c>
      <c r="X4117" s="53" t="str">
        <f>IF(V4117="","",COUNTIF($V$7:V4117,"該当３"))</f>
        <v/>
      </c>
    </row>
    <row r="4118" spans="1:24">
      <c r="A4118" s="4">
        <v>2040302006</v>
      </c>
      <c r="B4118" s="237">
        <v>20</v>
      </c>
      <c r="C4118" s="238">
        <v>403</v>
      </c>
      <c r="D4118" s="239">
        <v>2</v>
      </c>
      <c r="E4118" s="238">
        <v>6</v>
      </c>
      <c r="F4118" s="7" t="s">
        <v>511</v>
      </c>
      <c r="G4118" s="7" t="s">
        <v>3619</v>
      </c>
      <c r="H4118" s="7" t="s">
        <v>3648</v>
      </c>
      <c r="I4118" s="7" t="s">
        <v>388</v>
      </c>
      <c r="K4118" s="52" t="str">
        <f t="shared" si="718"/>
        <v/>
      </c>
      <c r="L4118" s="81" t="str">
        <f t="shared" si="708"/>
        <v/>
      </c>
      <c r="M4118" s="53" t="str">
        <f>IF(K4118="","",COUNTIF($K$7:K4118,"ﾘｽﾄ１"))</f>
        <v/>
      </c>
      <c r="N4118" s="53" t="str">
        <f t="shared" si="709"/>
        <v/>
      </c>
      <c r="O4118" s="54" t="str">
        <f t="shared" si="710"/>
        <v/>
      </c>
      <c r="P4118" s="53" t="str">
        <f t="shared" si="711"/>
        <v/>
      </c>
      <c r="Q4118" s="52" t="str">
        <f t="shared" si="712"/>
        <v/>
      </c>
      <c r="R4118" s="55" t="str">
        <f t="shared" si="713"/>
        <v/>
      </c>
      <c r="S4118" s="52" t="str">
        <f t="shared" si="714"/>
        <v/>
      </c>
      <c r="T4118" s="81" t="str">
        <f t="shared" si="715"/>
        <v/>
      </c>
      <c r="U4118" s="53" t="str">
        <f>IF(S4118="","",COUNTIF($S$7:S4118,"該当２"))</f>
        <v/>
      </c>
      <c r="V4118" s="56" t="str">
        <f t="shared" si="716"/>
        <v/>
      </c>
      <c r="W4118" s="81" t="str">
        <f t="shared" si="717"/>
        <v/>
      </c>
      <c r="X4118" s="53" t="str">
        <f>IF(V4118="","",COUNTIF($V$7:V4118,"該当３"))</f>
        <v/>
      </c>
    </row>
    <row r="4119" spans="1:24">
      <c r="A4119" s="4">
        <v>2040302007</v>
      </c>
      <c r="B4119" s="237">
        <v>20</v>
      </c>
      <c r="C4119" s="238">
        <v>403</v>
      </c>
      <c r="D4119" s="239">
        <v>2</v>
      </c>
      <c r="E4119" s="238">
        <v>7</v>
      </c>
      <c r="F4119" s="7" t="s">
        <v>511</v>
      </c>
      <c r="G4119" s="7" t="s">
        <v>3619</v>
      </c>
      <c r="H4119" s="7" t="s">
        <v>3648</v>
      </c>
      <c r="I4119" s="7" t="s">
        <v>2266</v>
      </c>
      <c r="K4119" s="52" t="str">
        <f t="shared" si="718"/>
        <v/>
      </c>
      <c r="L4119" s="81" t="str">
        <f t="shared" si="708"/>
        <v/>
      </c>
      <c r="M4119" s="53" t="str">
        <f>IF(K4119="","",COUNTIF($K$7:K4119,"ﾘｽﾄ１"))</f>
        <v/>
      </c>
      <c r="N4119" s="53" t="str">
        <f t="shared" si="709"/>
        <v/>
      </c>
      <c r="O4119" s="54" t="str">
        <f t="shared" si="710"/>
        <v/>
      </c>
      <c r="P4119" s="53" t="str">
        <f t="shared" si="711"/>
        <v/>
      </c>
      <c r="Q4119" s="52" t="str">
        <f t="shared" si="712"/>
        <v/>
      </c>
      <c r="R4119" s="55" t="str">
        <f t="shared" si="713"/>
        <v/>
      </c>
      <c r="S4119" s="52" t="str">
        <f t="shared" si="714"/>
        <v/>
      </c>
      <c r="T4119" s="81" t="str">
        <f t="shared" si="715"/>
        <v/>
      </c>
      <c r="U4119" s="53" t="str">
        <f>IF(S4119="","",COUNTIF($S$7:S4119,"該当２"))</f>
        <v/>
      </c>
      <c r="V4119" s="56" t="str">
        <f t="shared" si="716"/>
        <v/>
      </c>
      <c r="W4119" s="81" t="str">
        <f t="shared" si="717"/>
        <v/>
      </c>
      <c r="X4119" s="53" t="str">
        <f>IF(V4119="","",COUNTIF($V$7:V4119,"該当３"))</f>
        <v/>
      </c>
    </row>
    <row r="4120" spans="1:24">
      <c r="A4120" s="4">
        <v>2040302008</v>
      </c>
      <c r="B4120" s="237">
        <v>20</v>
      </c>
      <c r="C4120" s="238">
        <v>403</v>
      </c>
      <c r="D4120" s="239">
        <v>2</v>
      </c>
      <c r="E4120" s="238">
        <v>8</v>
      </c>
      <c r="F4120" s="7" t="s">
        <v>511</v>
      </c>
      <c r="G4120" s="7" t="s">
        <v>3619</v>
      </c>
      <c r="H4120" s="7" t="s">
        <v>3648</v>
      </c>
      <c r="I4120" s="7" t="s">
        <v>788</v>
      </c>
      <c r="K4120" s="52" t="str">
        <f t="shared" si="718"/>
        <v/>
      </c>
      <c r="L4120" s="81" t="str">
        <f t="shared" si="708"/>
        <v/>
      </c>
      <c r="M4120" s="53" t="str">
        <f>IF(K4120="","",COUNTIF($K$7:K4120,"ﾘｽﾄ１"))</f>
        <v/>
      </c>
      <c r="N4120" s="53" t="str">
        <f t="shared" si="709"/>
        <v/>
      </c>
      <c r="O4120" s="54" t="str">
        <f t="shared" si="710"/>
        <v/>
      </c>
      <c r="P4120" s="53" t="str">
        <f t="shared" si="711"/>
        <v/>
      </c>
      <c r="Q4120" s="52" t="str">
        <f t="shared" si="712"/>
        <v/>
      </c>
      <c r="R4120" s="55" t="str">
        <f t="shared" si="713"/>
        <v/>
      </c>
      <c r="S4120" s="52" t="str">
        <f t="shared" si="714"/>
        <v/>
      </c>
      <c r="T4120" s="81" t="str">
        <f t="shared" si="715"/>
        <v/>
      </c>
      <c r="U4120" s="53" t="str">
        <f>IF(S4120="","",COUNTIF($S$7:S4120,"該当２"))</f>
        <v/>
      </c>
      <c r="V4120" s="56" t="str">
        <f t="shared" si="716"/>
        <v/>
      </c>
      <c r="W4120" s="81" t="str">
        <f t="shared" si="717"/>
        <v/>
      </c>
      <c r="X4120" s="53" t="str">
        <f>IF(V4120="","",COUNTIF($V$7:V4120,"該当３"))</f>
        <v/>
      </c>
    </row>
    <row r="4121" spans="1:24">
      <c r="A4121" s="4">
        <v>2040302009</v>
      </c>
      <c r="B4121" s="237">
        <v>20</v>
      </c>
      <c r="C4121" s="238">
        <v>403</v>
      </c>
      <c r="D4121" s="239">
        <v>2</v>
      </c>
      <c r="E4121" s="238">
        <v>9</v>
      </c>
      <c r="F4121" s="7" t="s">
        <v>511</v>
      </c>
      <c r="G4121" s="7" t="s">
        <v>3619</v>
      </c>
      <c r="H4121" s="7" t="s">
        <v>3648</v>
      </c>
      <c r="I4121" s="7" t="s">
        <v>3649</v>
      </c>
      <c r="K4121" s="52" t="str">
        <f t="shared" si="718"/>
        <v/>
      </c>
      <c r="L4121" s="81" t="str">
        <f t="shared" si="708"/>
        <v/>
      </c>
      <c r="M4121" s="53" t="str">
        <f>IF(K4121="","",COUNTIF($K$7:K4121,"ﾘｽﾄ１"))</f>
        <v/>
      </c>
      <c r="N4121" s="53" t="str">
        <f t="shared" si="709"/>
        <v/>
      </c>
      <c r="O4121" s="54" t="str">
        <f t="shared" si="710"/>
        <v/>
      </c>
      <c r="P4121" s="53" t="str">
        <f t="shared" si="711"/>
        <v/>
      </c>
      <c r="Q4121" s="52" t="str">
        <f t="shared" si="712"/>
        <v/>
      </c>
      <c r="R4121" s="55" t="str">
        <f t="shared" si="713"/>
        <v/>
      </c>
      <c r="S4121" s="52" t="str">
        <f t="shared" si="714"/>
        <v/>
      </c>
      <c r="T4121" s="81" t="str">
        <f t="shared" si="715"/>
        <v/>
      </c>
      <c r="U4121" s="53" t="str">
        <f>IF(S4121="","",COUNTIF($S$7:S4121,"該当２"))</f>
        <v/>
      </c>
      <c r="V4121" s="56" t="str">
        <f t="shared" si="716"/>
        <v/>
      </c>
      <c r="W4121" s="81" t="str">
        <f t="shared" si="717"/>
        <v/>
      </c>
      <c r="X4121" s="53" t="str">
        <f>IF(V4121="","",COUNTIF($V$7:V4121,"該当３"))</f>
        <v/>
      </c>
    </row>
    <row r="4122" spans="1:24">
      <c r="A4122" s="4">
        <v>2040302010</v>
      </c>
      <c r="B4122" s="237">
        <v>20</v>
      </c>
      <c r="C4122" s="238">
        <v>403</v>
      </c>
      <c r="D4122" s="239">
        <v>2</v>
      </c>
      <c r="E4122" s="238">
        <v>10</v>
      </c>
      <c r="F4122" s="7" t="s">
        <v>511</v>
      </c>
      <c r="G4122" s="7" t="s">
        <v>3619</v>
      </c>
      <c r="H4122" s="7" t="s">
        <v>3648</v>
      </c>
      <c r="I4122" s="7" t="s">
        <v>1868</v>
      </c>
      <c r="K4122" s="52" t="str">
        <f t="shared" si="718"/>
        <v/>
      </c>
      <c r="L4122" s="81" t="str">
        <f t="shared" si="708"/>
        <v/>
      </c>
      <c r="M4122" s="53" t="str">
        <f>IF(K4122="","",COUNTIF($K$7:K4122,"ﾘｽﾄ１"))</f>
        <v/>
      </c>
      <c r="N4122" s="53" t="str">
        <f t="shared" si="709"/>
        <v/>
      </c>
      <c r="O4122" s="54" t="str">
        <f t="shared" si="710"/>
        <v/>
      </c>
      <c r="P4122" s="53" t="str">
        <f t="shared" si="711"/>
        <v/>
      </c>
      <c r="Q4122" s="52" t="str">
        <f t="shared" si="712"/>
        <v/>
      </c>
      <c r="R4122" s="55" t="str">
        <f t="shared" si="713"/>
        <v/>
      </c>
      <c r="S4122" s="52" t="str">
        <f t="shared" si="714"/>
        <v/>
      </c>
      <c r="T4122" s="81" t="str">
        <f t="shared" si="715"/>
        <v/>
      </c>
      <c r="U4122" s="53" t="str">
        <f>IF(S4122="","",COUNTIF($S$7:S4122,"該当２"))</f>
        <v/>
      </c>
      <c r="V4122" s="56" t="str">
        <f t="shared" si="716"/>
        <v/>
      </c>
      <c r="W4122" s="81" t="str">
        <f t="shared" si="717"/>
        <v/>
      </c>
      <c r="X4122" s="53" t="str">
        <f>IF(V4122="","",COUNTIF($V$7:V4122,"該当３"))</f>
        <v/>
      </c>
    </row>
    <row r="4123" spans="1:24">
      <c r="A4123" s="4">
        <v>2040302011</v>
      </c>
      <c r="B4123" s="237">
        <v>20</v>
      </c>
      <c r="C4123" s="238">
        <v>403</v>
      </c>
      <c r="D4123" s="239">
        <v>2</v>
      </c>
      <c r="E4123" s="238">
        <v>11</v>
      </c>
      <c r="F4123" s="7" t="s">
        <v>511</v>
      </c>
      <c r="G4123" s="7" t="s">
        <v>3619</v>
      </c>
      <c r="H4123" s="7" t="s">
        <v>3648</v>
      </c>
      <c r="I4123" s="7" t="s">
        <v>3650</v>
      </c>
      <c r="K4123" s="52" t="str">
        <f t="shared" si="718"/>
        <v/>
      </c>
      <c r="L4123" s="81" t="str">
        <f t="shared" si="708"/>
        <v/>
      </c>
      <c r="M4123" s="53" t="str">
        <f>IF(K4123="","",COUNTIF($K$7:K4123,"ﾘｽﾄ１"))</f>
        <v/>
      </c>
      <c r="N4123" s="53" t="str">
        <f t="shared" si="709"/>
        <v/>
      </c>
      <c r="O4123" s="54" t="str">
        <f t="shared" si="710"/>
        <v/>
      </c>
      <c r="P4123" s="53" t="str">
        <f t="shared" si="711"/>
        <v/>
      </c>
      <c r="Q4123" s="52" t="str">
        <f t="shared" si="712"/>
        <v/>
      </c>
      <c r="R4123" s="55" t="str">
        <f t="shared" si="713"/>
        <v/>
      </c>
      <c r="S4123" s="52" t="str">
        <f t="shared" si="714"/>
        <v/>
      </c>
      <c r="T4123" s="81" t="str">
        <f t="shared" si="715"/>
        <v/>
      </c>
      <c r="U4123" s="53" t="str">
        <f>IF(S4123="","",COUNTIF($S$7:S4123,"該当２"))</f>
        <v/>
      </c>
      <c r="V4123" s="56" t="str">
        <f t="shared" si="716"/>
        <v/>
      </c>
      <c r="W4123" s="81" t="str">
        <f t="shared" si="717"/>
        <v/>
      </c>
      <c r="X4123" s="53" t="str">
        <f>IF(V4123="","",COUNTIF($V$7:V4123,"該当３"))</f>
        <v/>
      </c>
    </row>
    <row r="4124" spans="1:24">
      <c r="A4124" s="4">
        <v>2040302012</v>
      </c>
      <c r="B4124" s="237">
        <v>20</v>
      </c>
      <c r="C4124" s="238">
        <v>403</v>
      </c>
      <c r="D4124" s="239">
        <v>2</v>
      </c>
      <c r="E4124" s="238">
        <v>12</v>
      </c>
      <c r="F4124" s="7" t="s">
        <v>511</v>
      </c>
      <c r="G4124" s="7" t="s">
        <v>3619</v>
      </c>
      <c r="H4124" s="7" t="s">
        <v>3648</v>
      </c>
      <c r="I4124" s="7" t="s">
        <v>2313</v>
      </c>
      <c r="K4124" s="52" t="str">
        <f t="shared" si="718"/>
        <v/>
      </c>
      <c r="L4124" s="81" t="str">
        <f t="shared" si="708"/>
        <v/>
      </c>
      <c r="M4124" s="53" t="str">
        <f>IF(K4124="","",COUNTIF($K$7:K4124,"ﾘｽﾄ１"))</f>
        <v/>
      </c>
      <c r="N4124" s="53" t="str">
        <f t="shared" si="709"/>
        <v/>
      </c>
      <c r="O4124" s="54" t="str">
        <f t="shared" si="710"/>
        <v/>
      </c>
      <c r="P4124" s="53" t="str">
        <f t="shared" si="711"/>
        <v/>
      </c>
      <c r="Q4124" s="52" t="str">
        <f t="shared" si="712"/>
        <v/>
      </c>
      <c r="R4124" s="55" t="str">
        <f t="shared" si="713"/>
        <v/>
      </c>
      <c r="S4124" s="52" t="str">
        <f t="shared" si="714"/>
        <v/>
      </c>
      <c r="T4124" s="81" t="str">
        <f t="shared" si="715"/>
        <v/>
      </c>
      <c r="U4124" s="53" t="str">
        <f>IF(S4124="","",COUNTIF($S$7:S4124,"該当２"))</f>
        <v/>
      </c>
      <c r="V4124" s="56" t="str">
        <f t="shared" si="716"/>
        <v/>
      </c>
      <c r="W4124" s="81" t="str">
        <f t="shared" si="717"/>
        <v/>
      </c>
      <c r="X4124" s="53" t="str">
        <f>IF(V4124="","",COUNTIF($V$7:V4124,"該当３"))</f>
        <v/>
      </c>
    </row>
    <row r="4125" spans="1:24">
      <c r="A4125" s="4">
        <v>2040302013</v>
      </c>
      <c r="B4125" s="237">
        <v>20</v>
      </c>
      <c r="C4125" s="238">
        <v>403</v>
      </c>
      <c r="D4125" s="239">
        <v>2</v>
      </c>
      <c r="E4125" s="238">
        <v>13</v>
      </c>
      <c r="F4125" s="7" t="s">
        <v>511</v>
      </c>
      <c r="G4125" s="7" t="s">
        <v>3619</v>
      </c>
      <c r="H4125" s="7" t="s">
        <v>3648</v>
      </c>
      <c r="I4125" s="7" t="s">
        <v>1021</v>
      </c>
      <c r="K4125" s="52" t="str">
        <f t="shared" si="718"/>
        <v/>
      </c>
      <c r="L4125" s="81" t="str">
        <f t="shared" si="708"/>
        <v/>
      </c>
      <c r="M4125" s="53" t="str">
        <f>IF(K4125="","",COUNTIF($K$7:K4125,"ﾘｽﾄ１"))</f>
        <v/>
      </c>
      <c r="N4125" s="53" t="str">
        <f t="shared" si="709"/>
        <v/>
      </c>
      <c r="O4125" s="54" t="str">
        <f t="shared" si="710"/>
        <v/>
      </c>
      <c r="P4125" s="53" t="str">
        <f t="shared" si="711"/>
        <v/>
      </c>
      <c r="Q4125" s="52" t="str">
        <f t="shared" si="712"/>
        <v/>
      </c>
      <c r="R4125" s="55" t="str">
        <f t="shared" si="713"/>
        <v/>
      </c>
      <c r="S4125" s="52" t="str">
        <f t="shared" si="714"/>
        <v/>
      </c>
      <c r="T4125" s="81" t="str">
        <f t="shared" si="715"/>
        <v/>
      </c>
      <c r="U4125" s="53" t="str">
        <f>IF(S4125="","",COUNTIF($S$7:S4125,"該当２"))</f>
        <v/>
      </c>
      <c r="V4125" s="56" t="str">
        <f t="shared" si="716"/>
        <v/>
      </c>
      <c r="W4125" s="81" t="str">
        <f t="shared" si="717"/>
        <v/>
      </c>
      <c r="X4125" s="53" t="str">
        <f>IF(V4125="","",COUNTIF($V$7:V4125,"該当３"))</f>
        <v/>
      </c>
    </row>
    <row r="4126" spans="1:24">
      <c r="A4126" s="4">
        <v>2040302014</v>
      </c>
      <c r="B4126" s="237">
        <v>20</v>
      </c>
      <c r="C4126" s="238">
        <v>403</v>
      </c>
      <c r="D4126" s="239">
        <v>2</v>
      </c>
      <c r="E4126" s="238">
        <v>14</v>
      </c>
      <c r="F4126" s="7" t="s">
        <v>511</v>
      </c>
      <c r="G4126" s="7" t="s">
        <v>3619</v>
      </c>
      <c r="H4126" s="7" t="s">
        <v>3648</v>
      </c>
      <c r="I4126" s="7" t="s">
        <v>3651</v>
      </c>
      <c r="K4126" s="52" t="str">
        <f t="shared" si="718"/>
        <v/>
      </c>
      <c r="L4126" s="81" t="str">
        <f t="shared" si="708"/>
        <v/>
      </c>
      <c r="M4126" s="53" t="str">
        <f>IF(K4126="","",COUNTIF($K$7:K4126,"ﾘｽﾄ１"))</f>
        <v/>
      </c>
      <c r="N4126" s="53" t="str">
        <f t="shared" si="709"/>
        <v/>
      </c>
      <c r="O4126" s="54" t="str">
        <f t="shared" si="710"/>
        <v/>
      </c>
      <c r="P4126" s="53" t="str">
        <f t="shared" si="711"/>
        <v/>
      </c>
      <c r="Q4126" s="52" t="str">
        <f t="shared" si="712"/>
        <v/>
      </c>
      <c r="R4126" s="55" t="str">
        <f t="shared" si="713"/>
        <v/>
      </c>
      <c r="S4126" s="52" t="str">
        <f t="shared" si="714"/>
        <v/>
      </c>
      <c r="T4126" s="81" t="str">
        <f t="shared" si="715"/>
        <v/>
      </c>
      <c r="U4126" s="53" t="str">
        <f>IF(S4126="","",COUNTIF($S$7:S4126,"該当２"))</f>
        <v/>
      </c>
      <c r="V4126" s="56" t="str">
        <f t="shared" si="716"/>
        <v/>
      </c>
      <c r="W4126" s="81" t="str">
        <f t="shared" si="717"/>
        <v/>
      </c>
      <c r="X4126" s="53" t="str">
        <f>IF(V4126="","",COUNTIF($V$7:V4126,"該当３"))</f>
        <v/>
      </c>
    </row>
    <row r="4127" spans="1:24">
      <c r="A4127" s="4">
        <v>2040302015</v>
      </c>
      <c r="B4127" s="237">
        <v>20</v>
      </c>
      <c r="C4127" s="238">
        <v>403</v>
      </c>
      <c r="D4127" s="239">
        <v>2</v>
      </c>
      <c r="E4127" s="238">
        <v>15</v>
      </c>
      <c r="F4127" s="7" t="s">
        <v>511</v>
      </c>
      <c r="G4127" s="7" t="s">
        <v>3619</v>
      </c>
      <c r="H4127" s="7" t="s">
        <v>3648</v>
      </c>
      <c r="I4127" s="7" t="s">
        <v>3652</v>
      </c>
      <c r="K4127" s="52" t="str">
        <f t="shared" si="718"/>
        <v/>
      </c>
      <c r="L4127" s="81" t="str">
        <f t="shared" si="708"/>
        <v/>
      </c>
      <c r="M4127" s="53" t="str">
        <f>IF(K4127="","",COUNTIF($K$7:K4127,"ﾘｽﾄ１"))</f>
        <v/>
      </c>
      <c r="N4127" s="53" t="str">
        <f t="shared" si="709"/>
        <v/>
      </c>
      <c r="O4127" s="54" t="str">
        <f t="shared" si="710"/>
        <v/>
      </c>
      <c r="P4127" s="53" t="str">
        <f t="shared" si="711"/>
        <v/>
      </c>
      <c r="Q4127" s="52" t="str">
        <f t="shared" si="712"/>
        <v/>
      </c>
      <c r="R4127" s="55" t="str">
        <f t="shared" si="713"/>
        <v/>
      </c>
      <c r="S4127" s="52" t="str">
        <f t="shared" si="714"/>
        <v/>
      </c>
      <c r="T4127" s="81" t="str">
        <f t="shared" si="715"/>
        <v/>
      </c>
      <c r="U4127" s="53" t="str">
        <f>IF(S4127="","",COUNTIF($S$7:S4127,"該当２"))</f>
        <v/>
      </c>
      <c r="V4127" s="56" t="str">
        <f t="shared" si="716"/>
        <v/>
      </c>
      <c r="W4127" s="81" t="str">
        <f t="shared" si="717"/>
        <v/>
      </c>
      <c r="X4127" s="53" t="str">
        <f>IF(V4127="","",COUNTIF($V$7:V4127,"該当３"))</f>
        <v/>
      </c>
    </row>
    <row r="4128" spans="1:24">
      <c r="A4128" s="4">
        <v>2040302016</v>
      </c>
      <c r="B4128" s="237">
        <v>20</v>
      </c>
      <c r="C4128" s="238">
        <v>403</v>
      </c>
      <c r="D4128" s="239">
        <v>2</v>
      </c>
      <c r="E4128" s="238">
        <v>16</v>
      </c>
      <c r="F4128" s="7" t="s">
        <v>511</v>
      </c>
      <c r="G4128" s="7" t="s">
        <v>3619</v>
      </c>
      <c r="H4128" s="7" t="s">
        <v>3648</v>
      </c>
      <c r="I4128" s="7" t="s">
        <v>3653</v>
      </c>
      <c r="K4128" s="52" t="str">
        <f t="shared" si="718"/>
        <v/>
      </c>
      <c r="L4128" s="81" t="str">
        <f t="shared" si="708"/>
        <v/>
      </c>
      <c r="M4128" s="53" t="str">
        <f>IF(K4128="","",COUNTIF($K$7:K4128,"ﾘｽﾄ１"))</f>
        <v/>
      </c>
      <c r="N4128" s="53" t="str">
        <f t="shared" si="709"/>
        <v/>
      </c>
      <c r="O4128" s="54" t="str">
        <f t="shared" si="710"/>
        <v/>
      </c>
      <c r="P4128" s="53" t="str">
        <f t="shared" si="711"/>
        <v/>
      </c>
      <c r="Q4128" s="52" t="str">
        <f t="shared" si="712"/>
        <v/>
      </c>
      <c r="R4128" s="55" t="str">
        <f t="shared" si="713"/>
        <v/>
      </c>
      <c r="S4128" s="52" t="str">
        <f t="shared" si="714"/>
        <v/>
      </c>
      <c r="T4128" s="81" t="str">
        <f t="shared" si="715"/>
        <v/>
      </c>
      <c r="U4128" s="53" t="str">
        <f>IF(S4128="","",COUNTIF($S$7:S4128,"該当２"))</f>
        <v/>
      </c>
      <c r="V4128" s="56" t="str">
        <f t="shared" si="716"/>
        <v/>
      </c>
      <c r="W4128" s="81" t="str">
        <f t="shared" si="717"/>
        <v/>
      </c>
      <c r="X4128" s="53" t="str">
        <f>IF(V4128="","",COUNTIF($V$7:V4128,"該当３"))</f>
        <v/>
      </c>
    </row>
    <row r="4129" spans="1:24">
      <c r="A4129" s="4">
        <v>2040302017</v>
      </c>
      <c r="B4129" s="237">
        <v>20</v>
      </c>
      <c r="C4129" s="238">
        <v>403</v>
      </c>
      <c r="D4129" s="239">
        <v>2</v>
      </c>
      <c r="E4129" s="238">
        <v>17</v>
      </c>
      <c r="F4129" s="7" t="s">
        <v>511</v>
      </c>
      <c r="G4129" s="7" t="s">
        <v>3619</v>
      </c>
      <c r="H4129" s="7" t="s">
        <v>3648</v>
      </c>
      <c r="I4129" s="7" t="s">
        <v>3654</v>
      </c>
      <c r="K4129" s="52" t="str">
        <f t="shared" si="718"/>
        <v/>
      </c>
      <c r="L4129" s="81" t="str">
        <f t="shared" si="708"/>
        <v/>
      </c>
      <c r="M4129" s="53" t="str">
        <f>IF(K4129="","",COUNTIF($K$7:K4129,"ﾘｽﾄ１"))</f>
        <v/>
      </c>
      <c r="N4129" s="53" t="str">
        <f t="shared" si="709"/>
        <v/>
      </c>
      <c r="O4129" s="54" t="str">
        <f t="shared" si="710"/>
        <v/>
      </c>
      <c r="P4129" s="53" t="str">
        <f t="shared" si="711"/>
        <v/>
      </c>
      <c r="Q4129" s="52" t="str">
        <f t="shared" si="712"/>
        <v/>
      </c>
      <c r="R4129" s="55" t="str">
        <f t="shared" si="713"/>
        <v/>
      </c>
      <c r="S4129" s="52" t="str">
        <f t="shared" si="714"/>
        <v/>
      </c>
      <c r="T4129" s="81" t="str">
        <f t="shared" si="715"/>
        <v/>
      </c>
      <c r="U4129" s="53" t="str">
        <f>IF(S4129="","",COUNTIF($S$7:S4129,"該当２"))</f>
        <v/>
      </c>
      <c r="V4129" s="56" t="str">
        <f t="shared" si="716"/>
        <v/>
      </c>
      <c r="W4129" s="81" t="str">
        <f t="shared" si="717"/>
        <v/>
      </c>
      <c r="X4129" s="53" t="str">
        <f>IF(V4129="","",COUNTIF($V$7:V4129,"該当３"))</f>
        <v/>
      </c>
    </row>
    <row r="4130" spans="1:24">
      <c r="A4130" s="4">
        <v>2040400000</v>
      </c>
      <c r="B4130" s="237">
        <v>20</v>
      </c>
      <c r="C4130" s="238">
        <v>404</v>
      </c>
      <c r="D4130" s="239">
        <v>0</v>
      </c>
      <c r="E4130" s="238">
        <v>0</v>
      </c>
      <c r="F4130" s="7" t="s">
        <v>511</v>
      </c>
      <c r="G4130" s="7" t="s">
        <v>3655</v>
      </c>
      <c r="K4130" s="52" t="str">
        <f t="shared" si="718"/>
        <v>ﾘｽﾄ１</v>
      </c>
      <c r="L4130" s="81" t="str">
        <f t="shared" si="708"/>
        <v>阿南町</v>
      </c>
      <c r="M4130" s="53">
        <f>IF(K4130="","",COUNTIF($K$7:K4130,"ﾘｽﾄ１"))</f>
        <v>42</v>
      </c>
      <c r="N4130" s="53" t="str">
        <f t="shared" si="709"/>
        <v/>
      </c>
      <c r="O4130" s="54" t="str">
        <f t="shared" si="710"/>
        <v/>
      </c>
      <c r="P4130" s="53" t="str">
        <f t="shared" si="711"/>
        <v/>
      </c>
      <c r="Q4130" s="52" t="str">
        <f t="shared" si="712"/>
        <v/>
      </c>
      <c r="R4130" s="55" t="str">
        <f t="shared" si="713"/>
        <v/>
      </c>
      <c r="S4130" s="52" t="str">
        <f t="shared" si="714"/>
        <v/>
      </c>
      <c r="T4130" s="81" t="str">
        <f t="shared" si="715"/>
        <v/>
      </c>
      <c r="U4130" s="53" t="str">
        <f>IF(S4130="","",COUNTIF($S$7:S4130,"該当２"))</f>
        <v/>
      </c>
      <c r="V4130" s="56" t="str">
        <f t="shared" si="716"/>
        <v/>
      </c>
      <c r="W4130" s="81" t="str">
        <f t="shared" si="717"/>
        <v/>
      </c>
      <c r="X4130" s="53" t="str">
        <f>IF(V4130="","",COUNTIF($V$7:V4130,"該当３"))</f>
        <v/>
      </c>
    </row>
    <row r="4131" spans="1:24">
      <c r="A4131" s="4">
        <v>2040401000</v>
      </c>
      <c r="B4131" s="237">
        <v>20</v>
      </c>
      <c r="C4131" s="238">
        <v>404</v>
      </c>
      <c r="D4131" s="239">
        <v>1</v>
      </c>
      <c r="E4131" s="238">
        <v>0</v>
      </c>
      <c r="F4131" s="7" t="s">
        <v>511</v>
      </c>
      <c r="G4131" s="7" t="s">
        <v>3655</v>
      </c>
      <c r="H4131" s="7" t="s">
        <v>3656</v>
      </c>
      <c r="K4131" s="52" t="str">
        <f t="shared" si="718"/>
        <v/>
      </c>
      <c r="L4131" s="81" t="str">
        <f t="shared" si="708"/>
        <v/>
      </c>
      <c r="M4131" s="53" t="str">
        <f>IF(K4131="","",COUNTIF($K$7:K4131,"ﾘｽﾄ１"))</f>
        <v/>
      </c>
      <c r="N4131" s="53" t="str">
        <f t="shared" si="709"/>
        <v/>
      </c>
      <c r="O4131" s="54" t="str">
        <f t="shared" si="710"/>
        <v/>
      </c>
      <c r="P4131" s="53" t="str">
        <f t="shared" si="711"/>
        <v/>
      </c>
      <c r="Q4131" s="52" t="str">
        <f t="shared" si="712"/>
        <v/>
      </c>
      <c r="R4131" s="55" t="str">
        <f t="shared" si="713"/>
        <v/>
      </c>
      <c r="S4131" s="52" t="str">
        <f t="shared" si="714"/>
        <v/>
      </c>
      <c r="T4131" s="81" t="str">
        <f t="shared" si="715"/>
        <v/>
      </c>
      <c r="U4131" s="53" t="str">
        <f>IF(S4131="","",COUNTIF($S$7:S4131,"該当２"))</f>
        <v/>
      </c>
      <c r="V4131" s="56" t="str">
        <f t="shared" si="716"/>
        <v/>
      </c>
      <c r="W4131" s="81" t="str">
        <f t="shared" si="717"/>
        <v/>
      </c>
      <c r="X4131" s="53" t="str">
        <f>IF(V4131="","",COUNTIF($V$7:V4131,"該当３"))</f>
        <v/>
      </c>
    </row>
    <row r="4132" spans="1:24">
      <c r="A4132" s="4">
        <v>2040401001</v>
      </c>
      <c r="B4132" s="237">
        <v>20</v>
      </c>
      <c r="C4132" s="238">
        <v>404</v>
      </c>
      <c r="D4132" s="239">
        <v>1</v>
      </c>
      <c r="E4132" s="238">
        <v>1</v>
      </c>
      <c r="F4132" s="7" t="s">
        <v>511</v>
      </c>
      <c r="G4132" s="7" t="s">
        <v>3655</v>
      </c>
      <c r="H4132" s="7" t="s">
        <v>3656</v>
      </c>
      <c r="I4132" s="7" t="s">
        <v>3657</v>
      </c>
      <c r="K4132" s="52" t="str">
        <f t="shared" si="718"/>
        <v/>
      </c>
      <c r="L4132" s="81" t="str">
        <f t="shared" si="708"/>
        <v/>
      </c>
      <c r="M4132" s="53" t="str">
        <f>IF(K4132="","",COUNTIF($K$7:K4132,"ﾘｽﾄ１"))</f>
        <v/>
      </c>
      <c r="N4132" s="53" t="str">
        <f t="shared" si="709"/>
        <v/>
      </c>
      <c r="O4132" s="54" t="str">
        <f t="shared" si="710"/>
        <v/>
      </c>
      <c r="P4132" s="53" t="str">
        <f t="shared" si="711"/>
        <v/>
      </c>
      <c r="Q4132" s="52" t="str">
        <f t="shared" si="712"/>
        <v/>
      </c>
      <c r="R4132" s="55" t="str">
        <f t="shared" si="713"/>
        <v/>
      </c>
      <c r="S4132" s="52" t="str">
        <f t="shared" si="714"/>
        <v/>
      </c>
      <c r="T4132" s="81" t="str">
        <f t="shared" si="715"/>
        <v/>
      </c>
      <c r="U4132" s="53" t="str">
        <f>IF(S4132="","",COUNTIF($S$7:S4132,"該当２"))</f>
        <v/>
      </c>
      <c r="V4132" s="56" t="str">
        <f t="shared" si="716"/>
        <v/>
      </c>
      <c r="W4132" s="81" t="str">
        <f t="shared" si="717"/>
        <v/>
      </c>
      <c r="X4132" s="53" t="str">
        <f>IF(V4132="","",COUNTIF($V$7:V4132,"該当３"))</f>
        <v/>
      </c>
    </row>
    <row r="4133" spans="1:24">
      <c r="A4133" s="4">
        <v>2040401002</v>
      </c>
      <c r="B4133" s="237">
        <v>20</v>
      </c>
      <c r="C4133" s="238">
        <v>404</v>
      </c>
      <c r="D4133" s="239">
        <v>1</v>
      </c>
      <c r="E4133" s="238">
        <v>2</v>
      </c>
      <c r="F4133" s="7" t="s">
        <v>511</v>
      </c>
      <c r="G4133" s="7" t="s">
        <v>3655</v>
      </c>
      <c r="H4133" s="7" t="s">
        <v>3656</v>
      </c>
      <c r="I4133" s="7" t="s">
        <v>3658</v>
      </c>
      <c r="K4133" s="52" t="str">
        <f t="shared" si="718"/>
        <v/>
      </c>
      <c r="L4133" s="81" t="str">
        <f t="shared" si="708"/>
        <v/>
      </c>
      <c r="M4133" s="53" t="str">
        <f>IF(K4133="","",COUNTIF($K$7:K4133,"ﾘｽﾄ１"))</f>
        <v/>
      </c>
      <c r="N4133" s="53" t="str">
        <f t="shared" si="709"/>
        <v/>
      </c>
      <c r="O4133" s="54" t="str">
        <f t="shared" si="710"/>
        <v/>
      </c>
      <c r="P4133" s="53" t="str">
        <f t="shared" si="711"/>
        <v/>
      </c>
      <c r="Q4133" s="52" t="str">
        <f t="shared" si="712"/>
        <v/>
      </c>
      <c r="R4133" s="55" t="str">
        <f t="shared" si="713"/>
        <v/>
      </c>
      <c r="S4133" s="52" t="str">
        <f t="shared" si="714"/>
        <v/>
      </c>
      <c r="T4133" s="81" t="str">
        <f t="shared" si="715"/>
        <v/>
      </c>
      <c r="U4133" s="53" t="str">
        <f>IF(S4133="","",COUNTIF($S$7:S4133,"該当２"))</f>
        <v/>
      </c>
      <c r="V4133" s="56" t="str">
        <f t="shared" si="716"/>
        <v/>
      </c>
      <c r="W4133" s="81" t="str">
        <f t="shared" si="717"/>
        <v/>
      </c>
      <c r="X4133" s="53" t="str">
        <f>IF(V4133="","",COUNTIF($V$7:V4133,"該当３"))</f>
        <v/>
      </c>
    </row>
    <row r="4134" spans="1:24">
      <c r="A4134" s="4">
        <v>2040401003</v>
      </c>
      <c r="B4134" s="237">
        <v>20</v>
      </c>
      <c r="C4134" s="238">
        <v>404</v>
      </c>
      <c r="D4134" s="239">
        <v>1</v>
      </c>
      <c r="E4134" s="238">
        <v>3</v>
      </c>
      <c r="F4134" s="7" t="s">
        <v>511</v>
      </c>
      <c r="G4134" s="7" t="s">
        <v>3655</v>
      </c>
      <c r="H4134" s="7" t="s">
        <v>3656</v>
      </c>
      <c r="I4134" s="7" t="s">
        <v>343</v>
      </c>
      <c r="K4134" s="52" t="str">
        <f t="shared" si="718"/>
        <v/>
      </c>
      <c r="L4134" s="81" t="str">
        <f t="shared" si="708"/>
        <v/>
      </c>
      <c r="M4134" s="53" t="str">
        <f>IF(K4134="","",COUNTIF($K$7:K4134,"ﾘｽﾄ１"))</f>
        <v/>
      </c>
      <c r="N4134" s="53" t="str">
        <f t="shared" si="709"/>
        <v/>
      </c>
      <c r="O4134" s="54" t="str">
        <f t="shared" si="710"/>
        <v/>
      </c>
      <c r="P4134" s="53" t="str">
        <f t="shared" si="711"/>
        <v/>
      </c>
      <c r="Q4134" s="52" t="str">
        <f t="shared" si="712"/>
        <v/>
      </c>
      <c r="R4134" s="55" t="str">
        <f t="shared" si="713"/>
        <v/>
      </c>
      <c r="S4134" s="52" t="str">
        <f t="shared" si="714"/>
        <v/>
      </c>
      <c r="T4134" s="81" t="str">
        <f t="shared" si="715"/>
        <v/>
      </c>
      <c r="U4134" s="53" t="str">
        <f>IF(S4134="","",COUNTIF($S$7:S4134,"該当２"))</f>
        <v/>
      </c>
      <c r="V4134" s="56" t="str">
        <f t="shared" si="716"/>
        <v/>
      </c>
      <c r="W4134" s="81" t="str">
        <f t="shared" si="717"/>
        <v/>
      </c>
      <c r="X4134" s="53" t="str">
        <f>IF(V4134="","",COUNTIF($V$7:V4134,"該当３"))</f>
        <v/>
      </c>
    </row>
    <row r="4135" spans="1:24">
      <c r="A4135" s="4">
        <v>2040401004</v>
      </c>
      <c r="B4135" s="237">
        <v>20</v>
      </c>
      <c r="C4135" s="238">
        <v>404</v>
      </c>
      <c r="D4135" s="239">
        <v>1</v>
      </c>
      <c r="E4135" s="238">
        <v>4</v>
      </c>
      <c r="F4135" s="7" t="s">
        <v>511</v>
      </c>
      <c r="G4135" s="7" t="s">
        <v>3655</v>
      </c>
      <c r="H4135" s="7" t="s">
        <v>3656</v>
      </c>
      <c r="I4135" s="7" t="s">
        <v>435</v>
      </c>
      <c r="K4135" s="52" t="str">
        <f t="shared" si="718"/>
        <v/>
      </c>
      <c r="L4135" s="81" t="str">
        <f t="shared" si="708"/>
        <v/>
      </c>
      <c r="M4135" s="53" t="str">
        <f>IF(K4135="","",COUNTIF($K$7:K4135,"ﾘｽﾄ１"))</f>
        <v/>
      </c>
      <c r="N4135" s="53" t="str">
        <f t="shared" si="709"/>
        <v/>
      </c>
      <c r="O4135" s="54" t="str">
        <f t="shared" si="710"/>
        <v/>
      </c>
      <c r="P4135" s="53" t="str">
        <f t="shared" si="711"/>
        <v/>
      </c>
      <c r="Q4135" s="52" t="str">
        <f t="shared" si="712"/>
        <v/>
      </c>
      <c r="R4135" s="55" t="str">
        <f t="shared" si="713"/>
        <v/>
      </c>
      <c r="S4135" s="52" t="str">
        <f t="shared" si="714"/>
        <v/>
      </c>
      <c r="T4135" s="81" t="str">
        <f t="shared" si="715"/>
        <v/>
      </c>
      <c r="U4135" s="53" t="str">
        <f>IF(S4135="","",COUNTIF($S$7:S4135,"該当２"))</f>
        <v/>
      </c>
      <c r="V4135" s="56" t="str">
        <f t="shared" si="716"/>
        <v/>
      </c>
      <c r="W4135" s="81" t="str">
        <f t="shared" si="717"/>
        <v/>
      </c>
      <c r="X4135" s="53" t="str">
        <f>IF(V4135="","",COUNTIF($V$7:V4135,"該当３"))</f>
        <v/>
      </c>
    </row>
    <row r="4136" spans="1:24">
      <c r="A4136" s="4">
        <v>2040401005</v>
      </c>
      <c r="B4136" s="237">
        <v>20</v>
      </c>
      <c r="C4136" s="238">
        <v>404</v>
      </c>
      <c r="D4136" s="239">
        <v>1</v>
      </c>
      <c r="E4136" s="238">
        <v>5</v>
      </c>
      <c r="F4136" s="7" t="s">
        <v>511</v>
      </c>
      <c r="G4136" s="7" t="s">
        <v>3655</v>
      </c>
      <c r="H4136" s="7" t="s">
        <v>3656</v>
      </c>
      <c r="I4136" s="7" t="s">
        <v>1355</v>
      </c>
      <c r="K4136" s="52" t="str">
        <f t="shared" si="718"/>
        <v/>
      </c>
      <c r="L4136" s="81" t="str">
        <f t="shared" si="708"/>
        <v/>
      </c>
      <c r="M4136" s="53" t="str">
        <f>IF(K4136="","",COUNTIF($K$7:K4136,"ﾘｽﾄ１"))</f>
        <v/>
      </c>
      <c r="N4136" s="53" t="str">
        <f t="shared" si="709"/>
        <v/>
      </c>
      <c r="O4136" s="54" t="str">
        <f t="shared" si="710"/>
        <v/>
      </c>
      <c r="P4136" s="53" t="str">
        <f t="shared" si="711"/>
        <v/>
      </c>
      <c r="Q4136" s="52" t="str">
        <f t="shared" si="712"/>
        <v/>
      </c>
      <c r="R4136" s="55" t="str">
        <f t="shared" si="713"/>
        <v/>
      </c>
      <c r="S4136" s="52" t="str">
        <f t="shared" si="714"/>
        <v/>
      </c>
      <c r="T4136" s="81" t="str">
        <f t="shared" si="715"/>
        <v/>
      </c>
      <c r="U4136" s="53" t="str">
        <f>IF(S4136="","",COUNTIF($S$7:S4136,"該当２"))</f>
        <v/>
      </c>
      <c r="V4136" s="56" t="str">
        <f t="shared" si="716"/>
        <v/>
      </c>
      <c r="W4136" s="81" t="str">
        <f t="shared" si="717"/>
        <v/>
      </c>
      <c r="X4136" s="53" t="str">
        <f>IF(V4136="","",COUNTIF($V$7:V4136,"該当３"))</f>
        <v/>
      </c>
    </row>
    <row r="4137" spans="1:24">
      <c r="A4137" s="4">
        <v>2040401006</v>
      </c>
      <c r="B4137" s="237">
        <v>20</v>
      </c>
      <c r="C4137" s="238">
        <v>404</v>
      </c>
      <c r="D4137" s="239">
        <v>1</v>
      </c>
      <c r="E4137" s="238">
        <v>6</v>
      </c>
      <c r="F4137" s="7" t="s">
        <v>511</v>
      </c>
      <c r="G4137" s="7" t="s">
        <v>3655</v>
      </c>
      <c r="H4137" s="7" t="s">
        <v>3656</v>
      </c>
      <c r="I4137" s="7" t="s">
        <v>3659</v>
      </c>
      <c r="K4137" s="52" t="str">
        <f t="shared" si="718"/>
        <v/>
      </c>
      <c r="L4137" s="81" t="str">
        <f t="shared" si="708"/>
        <v/>
      </c>
      <c r="M4137" s="53" t="str">
        <f>IF(K4137="","",COUNTIF($K$7:K4137,"ﾘｽﾄ１"))</f>
        <v/>
      </c>
      <c r="N4137" s="53" t="str">
        <f t="shared" si="709"/>
        <v/>
      </c>
      <c r="O4137" s="54" t="str">
        <f t="shared" si="710"/>
        <v/>
      </c>
      <c r="P4137" s="53" t="str">
        <f t="shared" si="711"/>
        <v/>
      </c>
      <c r="Q4137" s="52" t="str">
        <f t="shared" si="712"/>
        <v/>
      </c>
      <c r="R4137" s="55" t="str">
        <f t="shared" si="713"/>
        <v/>
      </c>
      <c r="S4137" s="52" t="str">
        <f t="shared" si="714"/>
        <v/>
      </c>
      <c r="T4137" s="81" t="str">
        <f t="shared" si="715"/>
        <v/>
      </c>
      <c r="U4137" s="53" t="str">
        <f>IF(S4137="","",COUNTIF($S$7:S4137,"該当２"))</f>
        <v/>
      </c>
      <c r="V4137" s="56" t="str">
        <f t="shared" si="716"/>
        <v/>
      </c>
      <c r="W4137" s="81" t="str">
        <f t="shared" si="717"/>
        <v/>
      </c>
      <c r="X4137" s="53" t="str">
        <f>IF(V4137="","",COUNTIF($V$7:V4137,"該当３"))</f>
        <v/>
      </c>
    </row>
    <row r="4138" spans="1:24">
      <c r="A4138" s="4">
        <v>2040401007</v>
      </c>
      <c r="B4138" s="237">
        <v>20</v>
      </c>
      <c r="C4138" s="238">
        <v>404</v>
      </c>
      <c r="D4138" s="239">
        <v>1</v>
      </c>
      <c r="E4138" s="238">
        <v>7</v>
      </c>
      <c r="F4138" s="7" t="s">
        <v>511</v>
      </c>
      <c r="G4138" s="7" t="s">
        <v>3655</v>
      </c>
      <c r="H4138" s="7" t="s">
        <v>3656</v>
      </c>
      <c r="I4138" s="7" t="s">
        <v>3660</v>
      </c>
      <c r="K4138" s="52" t="str">
        <f t="shared" si="718"/>
        <v/>
      </c>
      <c r="L4138" s="81" t="str">
        <f t="shared" si="708"/>
        <v/>
      </c>
      <c r="M4138" s="53" t="str">
        <f>IF(K4138="","",COUNTIF($K$7:K4138,"ﾘｽﾄ１"))</f>
        <v/>
      </c>
      <c r="N4138" s="53" t="str">
        <f t="shared" si="709"/>
        <v/>
      </c>
      <c r="O4138" s="54" t="str">
        <f t="shared" si="710"/>
        <v/>
      </c>
      <c r="P4138" s="53" t="str">
        <f t="shared" si="711"/>
        <v/>
      </c>
      <c r="Q4138" s="52" t="str">
        <f t="shared" si="712"/>
        <v/>
      </c>
      <c r="R4138" s="55" t="str">
        <f t="shared" si="713"/>
        <v/>
      </c>
      <c r="S4138" s="52" t="str">
        <f t="shared" si="714"/>
        <v/>
      </c>
      <c r="T4138" s="81" t="str">
        <f t="shared" si="715"/>
        <v/>
      </c>
      <c r="U4138" s="53" t="str">
        <f>IF(S4138="","",COUNTIF($S$7:S4138,"該当２"))</f>
        <v/>
      </c>
      <c r="V4138" s="56" t="str">
        <f t="shared" si="716"/>
        <v/>
      </c>
      <c r="W4138" s="81" t="str">
        <f t="shared" si="717"/>
        <v/>
      </c>
      <c r="X4138" s="53" t="str">
        <f>IF(V4138="","",COUNTIF($V$7:V4138,"該当３"))</f>
        <v/>
      </c>
    </row>
    <row r="4139" spans="1:24">
      <c r="A4139" s="4">
        <v>2040401008</v>
      </c>
      <c r="B4139" s="237">
        <v>20</v>
      </c>
      <c r="C4139" s="238">
        <v>404</v>
      </c>
      <c r="D4139" s="239">
        <v>1</v>
      </c>
      <c r="E4139" s="238">
        <v>8</v>
      </c>
      <c r="F4139" s="7" t="s">
        <v>511</v>
      </c>
      <c r="G4139" s="7" t="s">
        <v>3655</v>
      </c>
      <c r="H4139" s="7" t="s">
        <v>3656</v>
      </c>
      <c r="I4139" s="7" t="s">
        <v>3661</v>
      </c>
      <c r="K4139" s="52" t="str">
        <f t="shared" si="718"/>
        <v/>
      </c>
      <c r="L4139" s="81" t="str">
        <f t="shared" si="708"/>
        <v/>
      </c>
      <c r="M4139" s="53" t="str">
        <f>IF(K4139="","",COUNTIF($K$7:K4139,"ﾘｽﾄ１"))</f>
        <v/>
      </c>
      <c r="N4139" s="53" t="str">
        <f t="shared" si="709"/>
        <v/>
      </c>
      <c r="O4139" s="54" t="str">
        <f t="shared" si="710"/>
        <v/>
      </c>
      <c r="P4139" s="53" t="str">
        <f t="shared" si="711"/>
        <v/>
      </c>
      <c r="Q4139" s="52" t="str">
        <f t="shared" si="712"/>
        <v/>
      </c>
      <c r="R4139" s="55" t="str">
        <f t="shared" si="713"/>
        <v/>
      </c>
      <c r="S4139" s="52" t="str">
        <f t="shared" si="714"/>
        <v/>
      </c>
      <c r="T4139" s="81" t="str">
        <f t="shared" si="715"/>
        <v/>
      </c>
      <c r="U4139" s="53" t="str">
        <f>IF(S4139="","",COUNTIF($S$7:S4139,"該当２"))</f>
        <v/>
      </c>
      <c r="V4139" s="56" t="str">
        <f t="shared" si="716"/>
        <v/>
      </c>
      <c r="W4139" s="81" t="str">
        <f t="shared" si="717"/>
        <v/>
      </c>
      <c r="X4139" s="53" t="str">
        <f>IF(V4139="","",COUNTIF($V$7:V4139,"該当３"))</f>
        <v/>
      </c>
    </row>
    <row r="4140" spans="1:24">
      <c r="A4140" s="4">
        <v>2040401009</v>
      </c>
      <c r="B4140" s="237">
        <v>20</v>
      </c>
      <c r="C4140" s="238">
        <v>404</v>
      </c>
      <c r="D4140" s="239">
        <v>1</v>
      </c>
      <c r="E4140" s="238">
        <v>9</v>
      </c>
      <c r="F4140" s="7" t="s">
        <v>511</v>
      </c>
      <c r="G4140" s="7" t="s">
        <v>3655</v>
      </c>
      <c r="H4140" s="7" t="s">
        <v>3656</v>
      </c>
      <c r="I4140" s="7" t="s">
        <v>2343</v>
      </c>
      <c r="K4140" s="52" t="str">
        <f t="shared" si="718"/>
        <v/>
      </c>
      <c r="L4140" s="81" t="str">
        <f t="shared" si="708"/>
        <v/>
      </c>
      <c r="M4140" s="53" t="str">
        <f>IF(K4140="","",COUNTIF($K$7:K4140,"ﾘｽﾄ１"))</f>
        <v/>
      </c>
      <c r="N4140" s="53" t="str">
        <f t="shared" si="709"/>
        <v/>
      </c>
      <c r="O4140" s="54" t="str">
        <f t="shared" si="710"/>
        <v/>
      </c>
      <c r="P4140" s="53" t="str">
        <f t="shared" si="711"/>
        <v/>
      </c>
      <c r="Q4140" s="52" t="str">
        <f t="shared" si="712"/>
        <v/>
      </c>
      <c r="R4140" s="55" t="str">
        <f t="shared" si="713"/>
        <v/>
      </c>
      <c r="S4140" s="52" t="str">
        <f t="shared" si="714"/>
        <v/>
      </c>
      <c r="T4140" s="81" t="str">
        <f t="shared" si="715"/>
        <v/>
      </c>
      <c r="U4140" s="53" t="str">
        <f>IF(S4140="","",COUNTIF($S$7:S4140,"該当２"))</f>
        <v/>
      </c>
      <c r="V4140" s="56" t="str">
        <f t="shared" si="716"/>
        <v/>
      </c>
      <c r="W4140" s="81" t="str">
        <f t="shared" si="717"/>
        <v/>
      </c>
      <c r="X4140" s="53" t="str">
        <f>IF(V4140="","",COUNTIF($V$7:V4140,"該当３"))</f>
        <v/>
      </c>
    </row>
    <row r="4141" spans="1:24">
      <c r="A4141" s="4">
        <v>2040401010</v>
      </c>
      <c r="B4141" s="237">
        <v>20</v>
      </c>
      <c r="C4141" s="238">
        <v>404</v>
      </c>
      <c r="D4141" s="239">
        <v>1</v>
      </c>
      <c r="E4141" s="238">
        <v>10</v>
      </c>
      <c r="F4141" s="7" t="s">
        <v>511</v>
      </c>
      <c r="G4141" s="7" t="s">
        <v>3655</v>
      </c>
      <c r="H4141" s="7" t="s">
        <v>3656</v>
      </c>
      <c r="I4141" s="7" t="s">
        <v>3662</v>
      </c>
      <c r="K4141" s="52" t="str">
        <f t="shared" si="718"/>
        <v/>
      </c>
      <c r="L4141" s="81" t="str">
        <f t="shared" si="708"/>
        <v/>
      </c>
      <c r="M4141" s="53" t="str">
        <f>IF(K4141="","",COUNTIF($K$7:K4141,"ﾘｽﾄ１"))</f>
        <v/>
      </c>
      <c r="N4141" s="53" t="str">
        <f t="shared" si="709"/>
        <v/>
      </c>
      <c r="O4141" s="54" t="str">
        <f t="shared" si="710"/>
        <v/>
      </c>
      <c r="P4141" s="53" t="str">
        <f t="shared" si="711"/>
        <v/>
      </c>
      <c r="Q4141" s="52" t="str">
        <f t="shared" si="712"/>
        <v/>
      </c>
      <c r="R4141" s="55" t="str">
        <f t="shared" si="713"/>
        <v/>
      </c>
      <c r="S4141" s="52" t="str">
        <f t="shared" si="714"/>
        <v/>
      </c>
      <c r="T4141" s="81" t="str">
        <f t="shared" si="715"/>
        <v/>
      </c>
      <c r="U4141" s="53" t="str">
        <f>IF(S4141="","",COUNTIF($S$7:S4141,"該当２"))</f>
        <v/>
      </c>
      <c r="V4141" s="56" t="str">
        <f t="shared" si="716"/>
        <v/>
      </c>
      <c r="W4141" s="81" t="str">
        <f t="shared" si="717"/>
        <v/>
      </c>
      <c r="X4141" s="53" t="str">
        <f>IF(V4141="","",COUNTIF($V$7:V4141,"該当３"))</f>
        <v/>
      </c>
    </row>
    <row r="4142" spans="1:24">
      <c r="A4142" s="4">
        <v>2040401011</v>
      </c>
      <c r="B4142" s="237">
        <v>20</v>
      </c>
      <c r="C4142" s="238">
        <v>404</v>
      </c>
      <c r="D4142" s="239">
        <v>1</v>
      </c>
      <c r="E4142" s="238">
        <v>11</v>
      </c>
      <c r="F4142" s="7" t="s">
        <v>511</v>
      </c>
      <c r="G4142" s="7" t="s">
        <v>3655</v>
      </c>
      <c r="H4142" s="7" t="s">
        <v>3656</v>
      </c>
      <c r="I4142" s="7" t="s">
        <v>3663</v>
      </c>
      <c r="K4142" s="52" t="str">
        <f t="shared" si="718"/>
        <v/>
      </c>
      <c r="L4142" s="81" t="str">
        <f t="shared" si="708"/>
        <v/>
      </c>
      <c r="M4142" s="53" t="str">
        <f>IF(K4142="","",COUNTIF($K$7:K4142,"ﾘｽﾄ１"))</f>
        <v/>
      </c>
      <c r="N4142" s="53" t="str">
        <f t="shared" si="709"/>
        <v/>
      </c>
      <c r="O4142" s="54" t="str">
        <f t="shared" si="710"/>
        <v/>
      </c>
      <c r="P4142" s="53" t="str">
        <f t="shared" si="711"/>
        <v/>
      </c>
      <c r="Q4142" s="52" t="str">
        <f t="shared" si="712"/>
        <v/>
      </c>
      <c r="R4142" s="55" t="str">
        <f t="shared" si="713"/>
        <v/>
      </c>
      <c r="S4142" s="52" t="str">
        <f t="shared" si="714"/>
        <v/>
      </c>
      <c r="T4142" s="81" t="str">
        <f t="shared" si="715"/>
        <v/>
      </c>
      <c r="U4142" s="53" t="str">
        <f>IF(S4142="","",COUNTIF($S$7:S4142,"該当２"))</f>
        <v/>
      </c>
      <c r="V4142" s="56" t="str">
        <f t="shared" si="716"/>
        <v/>
      </c>
      <c r="W4142" s="81" t="str">
        <f t="shared" si="717"/>
        <v/>
      </c>
      <c r="X4142" s="53" t="str">
        <f>IF(V4142="","",COUNTIF($V$7:V4142,"該当３"))</f>
        <v/>
      </c>
    </row>
    <row r="4143" spans="1:24">
      <c r="A4143" s="4">
        <v>2040401012</v>
      </c>
      <c r="B4143" s="237">
        <v>20</v>
      </c>
      <c r="C4143" s="238">
        <v>404</v>
      </c>
      <c r="D4143" s="239">
        <v>1</v>
      </c>
      <c r="E4143" s="238">
        <v>12</v>
      </c>
      <c r="F4143" s="7" t="s">
        <v>511</v>
      </c>
      <c r="G4143" s="7" t="s">
        <v>3655</v>
      </c>
      <c r="H4143" s="7" t="s">
        <v>3656</v>
      </c>
      <c r="I4143" s="7" t="s">
        <v>3664</v>
      </c>
      <c r="K4143" s="52" t="str">
        <f t="shared" si="718"/>
        <v/>
      </c>
      <c r="L4143" s="81" t="str">
        <f t="shared" si="708"/>
        <v/>
      </c>
      <c r="M4143" s="53" t="str">
        <f>IF(K4143="","",COUNTIF($K$7:K4143,"ﾘｽﾄ１"))</f>
        <v/>
      </c>
      <c r="N4143" s="53" t="str">
        <f t="shared" si="709"/>
        <v/>
      </c>
      <c r="O4143" s="54" t="str">
        <f t="shared" si="710"/>
        <v/>
      </c>
      <c r="P4143" s="53" t="str">
        <f t="shared" si="711"/>
        <v/>
      </c>
      <c r="Q4143" s="52" t="str">
        <f t="shared" si="712"/>
        <v/>
      </c>
      <c r="R4143" s="55" t="str">
        <f t="shared" si="713"/>
        <v/>
      </c>
      <c r="S4143" s="52" t="str">
        <f t="shared" si="714"/>
        <v/>
      </c>
      <c r="T4143" s="81" t="str">
        <f t="shared" si="715"/>
        <v/>
      </c>
      <c r="U4143" s="53" t="str">
        <f>IF(S4143="","",COUNTIF($S$7:S4143,"該当２"))</f>
        <v/>
      </c>
      <c r="V4143" s="56" t="str">
        <f t="shared" si="716"/>
        <v/>
      </c>
      <c r="W4143" s="81" t="str">
        <f t="shared" si="717"/>
        <v/>
      </c>
      <c r="X4143" s="53" t="str">
        <f>IF(V4143="","",COUNTIF($V$7:V4143,"該当３"))</f>
        <v/>
      </c>
    </row>
    <row r="4144" spans="1:24">
      <c r="A4144" s="4">
        <v>2040401013</v>
      </c>
      <c r="B4144" s="237">
        <v>20</v>
      </c>
      <c r="C4144" s="238">
        <v>404</v>
      </c>
      <c r="D4144" s="239">
        <v>1</v>
      </c>
      <c r="E4144" s="238">
        <v>13</v>
      </c>
      <c r="F4144" s="7" t="s">
        <v>511</v>
      </c>
      <c r="G4144" s="7" t="s">
        <v>3655</v>
      </c>
      <c r="H4144" s="7" t="s">
        <v>3656</v>
      </c>
      <c r="I4144" s="7" t="s">
        <v>3665</v>
      </c>
      <c r="K4144" s="52" t="str">
        <f t="shared" si="718"/>
        <v/>
      </c>
      <c r="L4144" s="81" t="str">
        <f t="shared" si="708"/>
        <v/>
      </c>
      <c r="M4144" s="53" t="str">
        <f>IF(K4144="","",COUNTIF($K$7:K4144,"ﾘｽﾄ１"))</f>
        <v/>
      </c>
      <c r="N4144" s="53" t="str">
        <f t="shared" si="709"/>
        <v/>
      </c>
      <c r="O4144" s="54" t="str">
        <f t="shared" si="710"/>
        <v/>
      </c>
      <c r="P4144" s="53" t="str">
        <f t="shared" si="711"/>
        <v/>
      </c>
      <c r="Q4144" s="52" t="str">
        <f t="shared" si="712"/>
        <v/>
      </c>
      <c r="R4144" s="55" t="str">
        <f t="shared" si="713"/>
        <v/>
      </c>
      <c r="S4144" s="52" t="str">
        <f t="shared" si="714"/>
        <v/>
      </c>
      <c r="T4144" s="81" t="str">
        <f t="shared" si="715"/>
        <v/>
      </c>
      <c r="U4144" s="53" t="str">
        <f>IF(S4144="","",COUNTIF($S$7:S4144,"該当２"))</f>
        <v/>
      </c>
      <c r="V4144" s="56" t="str">
        <f t="shared" si="716"/>
        <v/>
      </c>
      <c r="W4144" s="81" t="str">
        <f t="shared" si="717"/>
        <v/>
      </c>
      <c r="X4144" s="53" t="str">
        <f>IF(V4144="","",COUNTIF($V$7:V4144,"該当３"))</f>
        <v/>
      </c>
    </row>
    <row r="4145" spans="1:24">
      <c r="A4145" s="4">
        <v>2040401014</v>
      </c>
      <c r="B4145" s="237">
        <v>20</v>
      </c>
      <c r="C4145" s="238">
        <v>404</v>
      </c>
      <c r="D4145" s="239">
        <v>1</v>
      </c>
      <c r="E4145" s="238">
        <v>14</v>
      </c>
      <c r="F4145" s="7" t="s">
        <v>511</v>
      </c>
      <c r="G4145" s="7" t="s">
        <v>3655</v>
      </c>
      <c r="H4145" s="7" t="s">
        <v>3656</v>
      </c>
      <c r="I4145" s="7" t="s">
        <v>3666</v>
      </c>
      <c r="K4145" s="52" t="str">
        <f t="shared" si="718"/>
        <v/>
      </c>
      <c r="L4145" s="81" t="str">
        <f t="shared" si="708"/>
        <v/>
      </c>
      <c r="M4145" s="53" t="str">
        <f>IF(K4145="","",COUNTIF($K$7:K4145,"ﾘｽﾄ１"))</f>
        <v/>
      </c>
      <c r="N4145" s="53" t="str">
        <f t="shared" si="709"/>
        <v/>
      </c>
      <c r="O4145" s="54" t="str">
        <f t="shared" si="710"/>
        <v/>
      </c>
      <c r="P4145" s="53" t="str">
        <f t="shared" si="711"/>
        <v/>
      </c>
      <c r="Q4145" s="52" t="str">
        <f t="shared" si="712"/>
        <v/>
      </c>
      <c r="R4145" s="55" t="str">
        <f t="shared" si="713"/>
        <v/>
      </c>
      <c r="S4145" s="52" t="str">
        <f t="shared" si="714"/>
        <v/>
      </c>
      <c r="T4145" s="81" t="str">
        <f t="shared" si="715"/>
        <v/>
      </c>
      <c r="U4145" s="53" t="str">
        <f>IF(S4145="","",COUNTIF($S$7:S4145,"該当２"))</f>
        <v/>
      </c>
      <c r="V4145" s="56" t="str">
        <f t="shared" si="716"/>
        <v/>
      </c>
      <c r="W4145" s="81" t="str">
        <f t="shared" si="717"/>
        <v/>
      </c>
      <c r="X4145" s="53" t="str">
        <f>IF(V4145="","",COUNTIF($V$7:V4145,"該当３"))</f>
        <v/>
      </c>
    </row>
    <row r="4146" spans="1:24">
      <c r="A4146" s="4">
        <v>2040401015</v>
      </c>
      <c r="B4146" s="237">
        <v>20</v>
      </c>
      <c r="C4146" s="238">
        <v>404</v>
      </c>
      <c r="D4146" s="239">
        <v>1</v>
      </c>
      <c r="E4146" s="238">
        <v>15</v>
      </c>
      <c r="F4146" s="7" t="s">
        <v>511</v>
      </c>
      <c r="G4146" s="7" t="s">
        <v>3655</v>
      </c>
      <c r="H4146" s="7" t="s">
        <v>3656</v>
      </c>
      <c r="I4146" s="7" t="s">
        <v>3667</v>
      </c>
      <c r="K4146" s="52" t="str">
        <f t="shared" si="718"/>
        <v/>
      </c>
      <c r="L4146" s="81" t="str">
        <f t="shared" si="708"/>
        <v/>
      </c>
      <c r="M4146" s="53" t="str">
        <f>IF(K4146="","",COUNTIF($K$7:K4146,"ﾘｽﾄ１"))</f>
        <v/>
      </c>
      <c r="N4146" s="53" t="str">
        <f t="shared" si="709"/>
        <v/>
      </c>
      <c r="O4146" s="54" t="str">
        <f t="shared" si="710"/>
        <v/>
      </c>
      <c r="P4146" s="53" t="str">
        <f t="shared" si="711"/>
        <v/>
      </c>
      <c r="Q4146" s="52" t="str">
        <f t="shared" si="712"/>
        <v/>
      </c>
      <c r="R4146" s="55" t="str">
        <f t="shared" si="713"/>
        <v/>
      </c>
      <c r="S4146" s="52" t="str">
        <f t="shared" si="714"/>
        <v/>
      </c>
      <c r="T4146" s="81" t="str">
        <f t="shared" si="715"/>
        <v/>
      </c>
      <c r="U4146" s="53" t="str">
        <f>IF(S4146="","",COUNTIF($S$7:S4146,"該当２"))</f>
        <v/>
      </c>
      <c r="V4146" s="56" t="str">
        <f t="shared" si="716"/>
        <v/>
      </c>
      <c r="W4146" s="81" t="str">
        <f t="shared" si="717"/>
        <v/>
      </c>
      <c r="X4146" s="53" t="str">
        <f>IF(V4146="","",COUNTIF($V$7:V4146,"該当３"))</f>
        <v/>
      </c>
    </row>
    <row r="4147" spans="1:24">
      <c r="A4147" s="4">
        <v>2040402000</v>
      </c>
      <c r="B4147" s="237">
        <v>20</v>
      </c>
      <c r="C4147" s="238">
        <v>404</v>
      </c>
      <c r="D4147" s="239">
        <v>2</v>
      </c>
      <c r="E4147" s="238">
        <v>0</v>
      </c>
      <c r="F4147" s="7" t="s">
        <v>511</v>
      </c>
      <c r="G4147" s="7" t="s">
        <v>3655</v>
      </c>
      <c r="H4147" s="7" t="s">
        <v>3668</v>
      </c>
      <c r="K4147" s="52" t="str">
        <f t="shared" si="718"/>
        <v/>
      </c>
      <c r="L4147" s="81" t="str">
        <f t="shared" si="708"/>
        <v/>
      </c>
      <c r="M4147" s="53" t="str">
        <f>IF(K4147="","",COUNTIF($K$7:K4147,"ﾘｽﾄ１"))</f>
        <v/>
      </c>
      <c r="N4147" s="53" t="str">
        <f t="shared" si="709"/>
        <v/>
      </c>
      <c r="O4147" s="54" t="str">
        <f t="shared" si="710"/>
        <v/>
      </c>
      <c r="P4147" s="53" t="str">
        <f t="shared" si="711"/>
        <v/>
      </c>
      <c r="Q4147" s="52" t="str">
        <f t="shared" si="712"/>
        <v/>
      </c>
      <c r="R4147" s="55" t="str">
        <f t="shared" si="713"/>
        <v/>
      </c>
      <c r="S4147" s="52" t="str">
        <f t="shared" si="714"/>
        <v/>
      </c>
      <c r="T4147" s="81" t="str">
        <f t="shared" si="715"/>
        <v/>
      </c>
      <c r="U4147" s="53" t="str">
        <f>IF(S4147="","",COUNTIF($S$7:S4147,"該当２"))</f>
        <v/>
      </c>
      <c r="V4147" s="56" t="str">
        <f t="shared" si="716"/>
        <v/>
      </c>
      <c r="W4147" s="81" t="str">
        <f t="shared" si="717"/>
        <v/>
      </c>
      <c r="X4147" s="53" t="str">
        <f>IF(V4147="","",COUNTIF($V$7:V4147,"該当３"))</f>
        <v/>
      </c>
    </row>
    <row r="4148" spans="1:24">
      <c r="A4148" s="4">
        <v>2040402001</v>
      </c>
      <c r="B4148" s="237">
        <v>20</v>
      </c>
      <c r="C4148" s="238">
        <v>404</v>
      </c>
      <c r="D4148" s="239">
        <v>2</v>
      </c>
      <c r="E4148" s="238">
        <v>1</v>
      </c>
      <c r="F4148" s="7" t="s">
        <v>511</v>
      </c>
      <c r="G4148" s="7" t="s">
        <v>3655</v>
      </c>
      <c r="H4148" s="7" t="s">
        <v>3668</v>
      </c>
      <c r="I4148" s="7" t="s">
        <v>869</v>
      </c>
      <c r="K4148" s="52" t="str">
        <f t="shared" si="718"/>
        <v/>
      </c>
      <c r="L4148" s="81" t="str">
        <f t="shared" si="708"/>
        <v/>
      </c>
      <c r="M4148" s="53" t="str">
        <f>IF(K4148="","",COUNTIF($K$7:K4148,"ﾘｽﾄ１"))</f>
        <v/>
      </c>
      <c r="N4148" s="53" t="str">
        <f t="shared" si="709"/>
        <v/>
      </c>
      <c r="O4148" s="54" t="str">
        <f t="shared" si="710"/>
        <v/>
      </c>
      <c r="P4148" s="53" t="str">
        <f t="shared" si="711"/>
        <v/>
      </c>
      <c r="Q4148" s="52" t="str">
        <f t="shared" si="712"/>
        <v/>
      </c>
      <c r="R4148" s="55" t="str">
        <f t="shared" si="713"/>
        <v/>
      </c>
      <c r="S4148" s="52" t="str">
        <f t="shared" si="714"/>
        <v/>
      </c>
      <c r="T4148" s="81" t="str">
        <f t="shared" si="715"/>
        <v/>
      </c>
      <c r="U4148" s="53" t="str">
        <f>IF(S4148="","",COUNTIF($S$7:S4148,"該当２"))</f>
        <v/>
      </c>
      <c r="V4148" s="56" t="str">
        <f t="shared" si="716"/>
        <v/>
      </c>
      <c r="W4148" s="81" t="str">
        <f t="shared" si="717"/>
        <v/>
      </c>
      <c r="X4148" s="53" t="str">
        <f>IF(V4148="","",COUNTIF($V$7:V4148,"該当３"))</f>
        <v/>
      </c>
    </row>
    <row r="4149" spans="1:24">
      <c r="A4149" s="4">
        <v>2040402002</v>
      </c>
      <c r="B4149" s="237">
        <v>20</v>
      </c>
      <c r="C4149" s="238">
        <v>404</v>
      </c>
      <c r="D4149" s="239">
        <v>2</v>
      </c>
      <c r="E4149" s="238">
        <v>2</v>
      </c>
      <c r="F4149" s="7" t="s">
        <v>511</v>
      </c>
      <c r="G4149" s="7" t="s">
        <v>3655</v>
      </c>
      <c r="H4149" s="7" t="s">
        <v>3668</v>
      </c>
      <c r="I4149" s="7" t="s">
        <v>338</v>
      </c>
      <c r="K4149" s="52" t="str">
        <f t="shared" si="718"/>
        <v/>
      </c>
      <c r="L4149" s="81" t="str">
        <f t="shared" si="708"/>
        <v/>
      </c>
      <c r="M4149" s="53" t="str">
        <f>IF(K4149="","",COUNTIF($K$7:K4149,"ﾘｽﾄ１"))</f>
        <v/>
      </c>
      <c r="N4149" s="53" t="str">
        <f t="shared" si="709"/>
        <v/>
      </c>
      <c r="O4149" s="54" t="str">
        <f t="shared" si="710"/>
        <v/>
      </c>
      <c r="P4149" s="53" t="str">
        <f t="shared" si="711"/>
        <v/>
      </c>
      <c r="Q4149" s="52" t="str">
        <f t="shared" si="712"/>
        <v/>
      </c>
      <c r="R4149" s="55" t="str">
        <f t="shared" si="713"/>
        <v/>
      </c>
      <c r="S4149" s="52" t="str">
        <f t="shared" si="714"/>
        <v/>
      </c>
      <c r="T4149" s="81" t="str">
        <f t="shared" si="715"/>
        <v/>
      </c>
      <c r="U4149" s="53" t="str">
        <f>IF(S4149="","",COUNTIF($S$7:S4149,"該当２"))</f>
        <v/>
      </c>
      <c r="V4149" s="56" t="str">
        <f t="shared" si="716"/>
        <v/>
      </c>
      <c r="W4149" s="81" t="str">
        <f t="shared" si="717"/>
        <v/>
      </c>
      <c r="X4149" s="53" t="str">
        <f>IF(V4149="","",COUNTIF($V$7:V4149,"該当３"))</f>
        <v/>
      </c>
    </row>
    <row r="4150" spans="1:24">
      <c r="A4150" s="4">
        <v>2040402003</v>
      </c>
      <c r="B4150" s="237">
        <v>20</v>
      </c>
      <c r="C4150" s="238">
        <v>404</v>
      </c>
      <c r="D4150" s="239">
        <v>2</v>
      </c>
      <c r="E4150" s="238">
        <v>3</v>
      </c>
      <c r="F4150" s="7" t="s">
        <v>511</v>
      </c>
      <c r="G4150" s="7" t="s">
        <v>3655</v>
      </c>
      <c r="H4150" s="7" t="s">
        <v>3668</v>
      </c>
      <c r="I4150" s="7" t="s">
        <v>3669</v>
      </c>
      <c r="K4150" s="52" t="str">
        <f t="shared" si="718"/>
        <v/>
      </c>
      <c r="L4150" s="81" t="str">
        <f t="shared" si="708"/>
        <v/>
      </c>
      <c r="M4150" s="53" t="str">
        <f>IF(K4150="","",COUNTIF($K$7:K4150,"ﾘｽﾄ１"))</f>
        <v/>
      </c>
      <c r="N4150" s="53" t="str">
        <f t="shared" si="709"/>
        <v/>
      </c>
      <c r="O4150" s="54" t="str">
        <f t="shared" si="710"/>
        <v/>
      </c>
      <c r="P4150" s="53" t="str">
        <f t="shared" si="711"/>
        <v/>
      </c>
      <c r="Q4150" s="52" t="str">
        <f t="shared" si="712"/>
        <v/>
      </c>
      <c r="R4150" s="55" t="str">
        <f t="shared" si="713"/>
        <v/>
      </c>
      <c r="S4150" s="52" t="str">
        <f t="shared" si="714"/>
        <v/>
      </c>
      <c r="T4150" s="81" t="str">
        <f t="shared" si="715"/>
        <v/>
      </c>
      <c r="U4150" s="53" t="str">
        <f>IF(S4150="","",COUNTIF($S$7:S4150,"該当２"))</f>
        <v/>
      </c>
      <c r="V4150" s="56" t="str">
        <f t="shared" si="716"/>
        <v/>
      </c>
      <c r="W4150" s="81" t="str">
        <f t="shared" si="717"/>
        <v/>
      </c>
      <c r="X4150" s="53" t="str">
        <f>IF(V4150="","",COUNTIF($V$7:V4150,"該当３"))</f>
        <v/>
      </c>
    </row>
    <row r="4151" spans="1:24">
      <c r="A4151" s="4">
        <v>2040402004</v>
      </c>
      <c r="B4151" s="237">
        <v>20</v>
      </c>
      <c r="C4151" s="238">
        <v>404</v>
      </c>
      <c r="D4151" s="239">
        <v>2</v>
      </c>
      <c r="E4151" s="238">
        <v>4</v>
      </c>
      <c r="F4151" s="7" t="s">
        <v>511</v>
      </c>
      <c r="G4151" s="7" t="s">
        <v>3655</v>
      </c>
      <c r="H4151" s="7" t="s">
        <v>3668</v>
      </c>
      <c r="I4151" s="7" t="s">
        <v>463</v>
      </c>
      <c r="K4151" s="52" t="str">
        <f t="shared" si="718"/>
        <v/>
      </c>
      <c r="L4151" s="81" t="str">
        <f t="shared" ref="L4151:L4214" si="719">IF(K4151="ﾘｽﾄ１",G4151,"")</f>
        <v/>
      </c>
      <c r="M4151" s="53" t="str">
        <f>IF(K4151="","",COUNTIF($K$7:K4151,"ﾘｽﾄ１"))</f>
        <v/>
      </c>
      <c r="N4151" s="53" t="str">
        <f t="shared" ref="N4151:N4214" si="720">IF(AND(D4151=0,E4151&gt;0),"同一区","")</f>
        <v/>
      </c>
      <c r="O4151" s="54" t="str">
        <f t="shared" ref="O4151:O4214" si="721">IF(AND(EXACT($K$2,G4151),H4151&gt;0),"該当１","")</f>
        <v/>
      </c>
      <c r="P4151" s="53" t="str">
        <f t="shared" ref="P4151:P4214" si="722">IF(O4151="該当１",G4151,"")</f>
        <v/>
      </c>
      <c r="Q4151" s="52" t="str">
        <f t="shared" ref="Q4151:Q4214" si="723">IF(O4151="該当１","ﾘｽﾄ2","")</f>
        <v/>
      </c>
      <c r="R4151" s="55" t="str">
        <f t="shared" ref="R4151:R4214" si="724">IF(Q4151="ﾘｽﾄ2",H4151,"")</f>
        <v/>
      </c>
      <c r="S4151" s="52" t="str">
        <f t="shared" ref="S4151:S4214" si="725">IF(AND(Q4151="ﾘｽﾄ2",OR(I4151=0,AND(N4151="同一区",E4151=1))),"該当２","")</f>
        <v/>
      </c>
      <c r="T4151" s="81" t="str">
        <f t="shared" ref="T4151:T4214" si="726">IF(S4151="該当２",H4151,"")</f>
        <v/>
      </c>
      <c r="U4151" s="53" t="str">
        <f>IF(S4151="","",COUNTIF($S$7:S4151,"該当２"))</f>
        <v/>
      </c>
      <c r="V4151" s="56" t="str">
        <f t="shared" ref="V4151:V4214" si="727">IF(AND($S$2=H4151,E4151&gt;0,E4151&lt;998),"該当３","")</f>
        <v/>
      </c>
      <c r="W4151" s="81" t="str">
        <f t="shared" ref="W4151:W4214" si="728">IF(V4151="該当３",I4151,"")</f>
        <v/>
      </c>
      <c r="X4151" s="53" t="str">
        <f>IF(V4151="","",COUNTIF($V$7:V4151,"該当３"))</f>
        <v/>
      </c>
    </row>
    <row r="4152" spans="1:24">
      <c r="A4152" s="4">
        <v>2040402005</v>
      </c>
      <c r="B4152" s="237">
        <v>20</v>
      </c>
      <c r="C4152" s="238">
        <v>404</v>
      </c>
      <c r="D4152" s="239">
        <v>2</v>
      </c>
      <c r="E4152" s="238">
        <v>5</v>
      </c>
      <c r="F4152" s="7" t="s">
        <v>511</v>
      </c>
      <c r="G4152" s="7" t="s">
        <v>3655</v>
      </c>
      <c r="H4152" s="7" t="s">
        <v>3668</v>
      </c>
      <c r="I4152" s="7" t="s">
        <v>2148</v>
      </c>
      <c r="K4152" s="52" t="str">
        <f t="shared" si="718"/>
        <v/>
      </c>
      <c r="L4152" s="81" t="str">
        <f t="shared" si="719"/>
        <v/>
      </c>
      <c r="M4152" s="53" t="str">
        <f>IF(K4152="","",COUNTIF($K$7:K4152,"ﾘｽﾄ１"))</f>
        <v/>
      </c>
      <c r="N4152" s="53" t="str">
        <f t="shared" si="720"/>
        <v/>
      </c>
      <c r="O4152" s="54" t="str">
        <f t="shared" si="721"/>
        <v/>
      </c>
      <c r="P4152" s="53" t="str">
        <f t="shared" si="722"/>
        <v/>
      </c>
      <c r="Q4152" s="52" t="str">
        <f t="shared" si="723"/>
        <v/>
      </c>
      <c r="R4152" s="55" t="str">
        <f t="shared" si="724"/>
        <v/>
      </c>
      <c r="S4152" s="52" t="str">
        <f t="shared" si="725"/>
        <v/>
      </c>
      <c r="T4152" s="81" t="str">
        <f t="shared" si="726"/>
        <v/>
      </c>
      <c r="U4152" s="53" t="str">
        <f>IF(S4152="","",COUNTIF($S$7:S4152,"該当２"))</f>
        <v/>
      </c>
      <c r="V4152" s="56" t="str">
        <f t="shared" si="727"/>
        <v/>
      </c>
      <c r="W4152" s="81" t="str">
        <f t="shared" si="728"/>
        <v/>
      </c>
      <c r="X4152" s="53" t="str">
        <f>IF(V4152="","",COUNTIF($V$7:V4152,"該当３"))</f>
        <v/>
      </c>
    </row>
    <row r="4153" spans="1:24">
      <c r="A4153" s="4">
        <v>2040402006</v>
      </c>
      <c r="B4153" s="237">
        <v>20</v>
      </c>
      <c r="C4153" s="238">
        <v>404</v>
      </c>
      <c r="D4153" s="239">
        <v>2</v>
      </c>
      <c r="E4153" s="238">
        <v>6</v>
      </c>
      <c r="F4153" s="7" t="s">
        <v>511</v>
      </c>
      <c r="G4153" s="7" t="s">
        <v>3655</v>
      </c>
      <c r="H4153" s="7" t="s">
        <v>3668</v>
      </c>
      <c r="I4153" s="7" t="s">
        <v>3670</v>
      </c>
      <c r="K4153" s="52" t="str">
        <f t="shared" si="718"/>
        <v/>
      </c>
      <c r="L4153" s="81" t="str">
        <f t="shared" si="719"/>
        <v/>
      </c>
      <c r="M4153" s="53" t="str">
        <f>IF(K4153="","",COUNTIF($K$7:K4153,"ﾘｽﾄ１"))</f>
        <v/>
      </c>
      <c r="N4153" s="53" t="str">
        <f t="shared" si="720"/>
        <v/>
      </c>
      <c r="O4153" s="54" t="str">
        <f t="shared" si="721"/>
        <v/>
      </c>
      <c r="P4153" s="53" t="str">
        <f t="shared" si="722"/>
        <v/>
      </c>
      <c r="Q4153" s="52" t="str">
        <f t="shared" si="723"/>
        <v/>
      </c>
      <c r="R4153" s="55" t="str">
        <f t="shared" si="724"/>
        <v/>
      </c>
      <c r="S4153" s="52" t="str">
        <f t="shared" si="725"/>
        <v/>
      </c>
      <c r="T4153" s="81" t="str">
        <f t="shared" si="726"/>
        <v/>
      </c>
      <c r="U4153" s="53" t="str">
        <f>IF(S4153="","",COUNTIF($S$7:S4153,"該当２"))</f>
        <v/>
      </c>
      <c r="V4153" s="56" t="str">
        <f t="shared" si="727"/>
        <v/>
      </c>
      <c r="W4153" s="81" t="str">
        <f t="shared" si="728"/>
        <v/>
      </c>
      <c r="X4153" s="53" t="str">
        <f>IF(V4153="","",COUNTIF($V$7:V4153,"該当３"))</f>
        <v/>
      </c>
    </row>
    <row r="4154" spans="1:24">
      <c r="A4154" s="4">
        <v>2040402007</v>
      </c>
      <c r="B4154" s="237">
        <v>20</v>
      </c>
      <c r="C4154" s="238">
        <v>404</v>
      </c>
      <c r="D4154" s="239">
        <v>2</v>
      </c>
      <c r="E4154" s="238">
        <v>7</v>
      </c>
      <c r="F4154" s="7" t="s">
        <v>511</v>
      </c>
      <c r="G4154" s="7" t="s">
        <v>3655</v>
      </c>
      <c r="H4154" s="7" t="s">
        <v>3668</v>
      </c>
      <c r="I4154" s="7" t="s">
        <v>3671</v>
      </c>
      <c r="K4154" s="52" t="str">
        <f t="shared" si="718"/>
        <v/>
      </c>
      <c r="L4154" s="81" t="str">
        <f t="shared" si="719"/>
        <v/>
      </c>
      <c r="M4154" s="53" t="str">
        <f>IF(K4154="","",COUNTIF($K$7:K4154,"ﾘｽﾄ１"))</f>
        <v/>
      </c>
      <c r="N4154" s="53" t="str">
        <f t="shared" si="720"/>
        <v/>
      </c>
      <c r="O4154" s="54" t="str">
        <f t="shared" si="721"/>
        <v/>
      </c>
      <c r="P4154" s="53" t="str">
        <f t="shared" si="722"/>
        <v/>
      </c>
      <c r="Q4154" s="52" t="str">
        <f t="shared" si="723"/>
        <v/>
      </c>
      <c r="R4154" s="55" t="str">
        <f t="shared" si="724"/>
        <v/>
      </c>
      <c r="S4154" s="52" t="str">
        <f t="shared" si="725"/>
        <v/>
      </c>
      <c r="T4154" s="81" t="str">
        <f t="shared" si="726"/>
        <v/>
      </c>
      <c r="U4154" s="53" t="str">
        <f>IF(S4154="","",COUNTIF($S$7:S4154,"該当２"))</f>
        <v/>
      </c>
      <c r="V4154" s="56" t="str">
        <f t="shared" si="727"/>
        <v/>
      </c>
      <c r="W4154" s="81" t="str">
        <f t="shared" si="728"/>
        <v/>
      </c>
      <c r="X4154" s="53" t="str">
        <f>IF(V4154="","",COUNTIF($V$7:V4154,"該当３"))</f>
        <v/>
      </c>
    </row>
    <row r="4155" spans="1:24">
      <c r="A4155" s="4">
        <v>2040402008</v>
      </c>
      <c r="B4155" s="237">
        <v>20</v>
      </c>
      <c r="C4155" s="238">
        <v>404</v>
      </c>
      <c r="D4155" s="239">
        <v>2</v>
      </c>
      <c r="E4155" s="238">
        <v>8</v>
      </c>
      <c r="F4155" s="7" t="s">
        <v>511</v>
      </c>
      <c r="G4155" s="7" t="s">
        <v>3655</v>
      </c>
      <c r="H4155" s="7" t="s">
        <v>3668</v>
      </c>
      <c r="I4155" s="7" t="s">
        <v>3672</v>
      </c>
      <c r="K4155" s="52" t="str">
        <f t="shared" si="718"/>
        <v/>
      </c>
      <c r="L4155" s="81" t="str">
        <f t="shared" si="719"/>
        <v/>
      </c>
      <c r="M4155" s="53" t="str">
        <f>IF(K4155="","",COUNTIF($K$7:K4155,"ﾘｽﾄ１"))</f>
        <v/>
      </c>
      <c r="N4155" s="53" t="str">
        <f t="shared" si="720"/>
        <v/>
      </c>
      <c r="O4155" s="54" t="str">
        <f t="shared" si="721"/>
        <v/>
      </c>
      <c r="P4155" s="53" t="str">
        <f t="shared" si="722"/>
        <v/>
      </c>
      <c r="Q4155" s="52" t="str">
        <f t="shared" si="723"/>
        <v/>
      </c>
      <c r="R4155" s="55" t="str">
        <f t="shared" si="724"/>
        <v/>
      </c>
      <c r="S4155" s="52" t="str">
        <f t="shared" si="725"/>
        <v/>
      </c>
      <c r="T4155" s="81" t="str">
        <f t="shared" si="726"/>
        <v/>
      </c>
      <c r="U4155" s="53" t="str">
        <f>IF(S4155="","",COUNTIF($S$7:S4155,"該当２"))</f>
        <v/>
      </c>
      <c r="V4155" s="56" t="str">
        <f t="shared" si="727"/>
        <v/>
      </c>
      <c r="W4155" s="81" t="str">
        <f t="shared" si="728"/>
        <v/>
      </c>
      <c r="X4155" s="53" t="str">
        <f>IF(V4155="","",COUNTIF($V$7:V4155,"該当３"))</f>
        <v/>
      </c>
    </row>
    <row r="4156" spans="1:24">
      <c r="A4156" s="4">
        <v>2040403000</v>
      </c>
      <c r="B4156" s="237">
        <v>20</v>
      </c>
      <c r="C4156" s="238">
        <v>404</v>
      </c>
      <c r="D4156" s="239">
        <v>3</v>
      </c>
      <c r="E4156" s="238">
        <v>0</v>
      </c>
      <c r="F4156" s="7" t="s">
        <v>511</v>
      </c>
      <c r="G4156" s="7" t="s">
        <v>3655</v>
      </c>
      <c r="H4156" s="7" t="s">
        <v>3673</v>
      </c>
      <c r="K4156" s="52" t="str">
        <f t="shared" si="718"/>
        <v/>
      </c>
      <c r="L4156" s="81" t="str">
        <f t="shared" si="719"/>
        <v/>
      </c>
      <c r="M4156" s="53" t="str">
        <f>IF(K4156="","",COUNTIF($K$7:K4156,"ﾘｽﾄ１"))</f>
        <v/>
      </c>
      <c r="N4156" s="53" t="str">
        <f t="shared" si="720"/>
        <v/>
      </c>
      <c r="O4156" s="54" t="str">
        <f t="shared" si="721"/>
        <v/>
      </c>
      <c r="P4156" s="53" t="str">
        <f t="shared" si="722"/>
        <v/>
      </c>
      <c r="Q4156" s="52" t="str">
        <f t="shared" si="723"/>
        <v/>
      </c>
      <c r="R4156" s="55" t="str">
        <f t="shared" si="724"/>
        <v/>
      </c>
      <c r="S4156" s="52" t="str">
        <f t="shared" si="725"/>
        <v/>
      </c>
      <c r="T4156" s="81" t="str">
        <f t="shared" si="726"/>
        <v/>
      </c>
      <c r="U4156" s="53" t="str">
        <f>IF(S4156="","",COUNTIF($S$7:S4156,"該当２"))</f>
        <v/>
      </c>
      <c r="V4156" s="56" t="str">
        <f t="shared" si="727"/>
        <v/>
      </c>
      <c r="W4156" s="81" t="str">
        <f t="shared" si="728"/>
        <v/>
      </c>
      <c r="X4156" s="53" t="str">
        <f>IF(V4156="","",COUNTIF($V$7:V4156,"該当３"))</f>
        <v/>
      </c>
    </row>
    <row r="4157" spans="1:24">
      <c r="A4157" s="4">
        <v>2040403001</v>
      </c>
      <c r="B4157" s="237">
        <v>20</v>
      </c>
      <c r="C4157" s="238">
        <v>404</v>
      </c>
      <c r="D4157" s="239">
        <v>3</v>
      </c>
      <c r="E4157" s="238">
        <v>1</v>
      </c>
      <c r="F4157" s="7" t="s">
        <v>511</v>
      </c>
      <c r="G4157" s="7" t="s">
        <v>3655</v>
      </c>
      <c r="H4157" s="7" t="s">
        <v>3673</v>
      </c>
      <c r="I4157" s="7" t="s">
        <v>298</v>
      </c>
      <c r="K4157" s="52" t="str">
        <f t="shared" si="718"/>
        <v/>
      </c>
      <c r="L4157" s="81" t="str">
        <f t="shared" si="719"/>
        <v/>
      </c>
      <c r="M4157" s="53" t="str">
        <f>IF(K4157="","",COUNTIF($K$7:K4157,"ﾘｽﾄ１"))</f>
        <v/>
      </c>
      <c r="N4157" s="53" t="str">
        <f t="shared" si="720"/>
        <v/>
      </c>
      <c r="O4157" s="54" t="str">
        <f t="shared" si="721"/>
        <v/>
      </c>
      <c r="P4157" s="53" t="str">
        <f t="shared" si="722"/>
        <v/>
      </c>
      <c r="Q4157" s="52" t="str">
        <f t="shared" si="723"/>
        <v/>
      </c>
      <c r="R4157" s="55" t="str">
        <f t="shared" si="724"/>
        <v/>
      </c>
      <c r="S4157" s="52" t="str">
        <f t="shared" si="725"/>
        <v/>
      </c>
      <c r="T4157" s="81" t="str">
        <f t="shared" si="726"/>
        <v/>
      </c>
      <c r="U4157" s="53" t="str">
        <f>IF(S4157="","",COUNTIF($S$7:S4157,"該当２"))</f>
        <v/>
      </c>
      <c r="V4157" s="56" t="str">
        <f t="shared" si="727"/>
        <v/>
      </c>
      <c r="W4157" s="81" t="str">
        <f t="shared" si="728"/>
        <v/>
      </c>
      <c r="X4157" s="53" t="str">
        <f>IF(V4157="","",COUNTIF($V$7:V4157,"該当３"))</f>
        <v/>
      </c>
    </row>
    <row r="4158" spans="1:24">
      <c r="A4158" s="4">
        <v>2040403002</v>
      </c>
      <c r="B4158" s="237">
        <v>20</v>
      </c>
      <c r="C4158" s="238">
        <v>404</v>
      </c>
      <c r="D4158" s="239">
        <v>3</v>
      </c>
      <c r="E4158" s="238">
        <v>2</v>
      </c>
      <c r="F4158" s="7" t="s">
        <v>511</v>
      </c>
      <c r="G4158" s="7" t="s">
        <v>3655</v>
      </c>
      <c r="H4158" s="7" t="s">
        <v>3673</v>
      </c>
      <c r="I4158" s="7" t="s">
        <v>3674</v>
      </c>
      <c r="K4158" s="52" t="str">
        <f t="shared" si="718"/>
        <v/>
      </c>
      <c r="L4158" s="81" t="str">
        <f t="shared" si="719"/>
        <v/>
      </c>
      <c r="M4158" s="53" t="str">
        <f>IF(K4158="","",COUNTIF($K$7:K4158,"ﾘｽﾄ１"))</f>
        <v/>
      </c>
      <c r="N4158" s="53" t="str">
        <f t="shared" si="720"/>
        <v/>
      </c>
      <c r="O4158" s="54" t="str">
        <f t="shared" si="721"/>
        <v/>
      </c>
      <c r="P4158" s="53" t="str">
        <f t="shared" si="722"/>
        <v/>
      </c>
      <c r="Q4158" s="52" t="str">
        <f t="shared" si="723"/>
        <v/>
      </c>
      <c r="R4158" s="55" t="str">
        <f t="shared" si="724"/>
        <v/>
      </c>
      <c r="S4158" s="52" t="str">
        <f t="shared" si="725"/>
        <v/>
      </c>
      <c r="T4158" s="81" t="str">
        <f t="shared" si="726"/>
        <v/>
      </c>
      <c r="U4158" s="53" t="str">
        <f>IF(S4158="","",COUNTIF($S$7:S4158,"該当２"))</f>
        <v/>
      </c>
      <c r="V4158" s="56" t="str">
        <f t="shared" si="727"/>
        <v/>
      </c>
      <c r="W4158" s="81" t="str">
        <f t="shared" si="728"/>
        <v/>
      </c>
      <c r="X4158" s="53" t="str">
        <f>IF(V4158="","",COUNTIF($V$7:V4158,"該当３"))</f>
        <v/>
      </c>
    </row>
    <row r="4159" spans="1:24">
      <c r="A4159" s="4">
        <v>2040403003</v>
      </c>
      <c r="B4159" s="237">
        <v>20</v>
      </c>
      <c r="C4159" s="238">
        <v>404</v>
      </c>
      <c r="D4159" s="239">
        <v>3</v>
      </c>
      <c r="E4159" s="238">
        <v>3</v>
      </c>
      <c r="F4159" s="7" t="s">
        <v>511</v>
      </c>
      <c r="G4159" s="7" t="s">
        <v>3655</v>
      </c>
      <c r="H4159" s="7" t="s">
        <v>3673</v>
      </c>
      <c r="I4159" s="7" t="s">
        <v>3347</v>
      </c>
      <c r="K4159" s="52" t="str">
        <f t="shared" si="718"/>
        <v/>
      </c>
      <c r="L4159" s="81" t="str">
        <f t="shared" si="719"/>
        <v/>
      </c>
      <c r="M4159" s="53" t="str">
        <f>IF(K4159="","",COUNTIF($K$7:K4159,"ﾘｽﾄ１"))</f>
        <v/>
      </c>
      <c r="N4159" s="53" t="str">
        <f t="shared" si="720"/>
        <v/>
      </c>
      <c r="O4159" s="54" t="str">
        <f t="shared" si="721"/>
        <v/>
      </c>
      <c r="P4159" s="53" t="str">
        <f t="shared" si="722"/>
        <v/>
      </c>
      <c r="Q4159" s="52" t="str">
        <f t="shared" si="723"/>
        <v/>
      </c>
      <c r="R4159" s="55" t="str">
        <f t="shared" si="724"/>
        <v/>
      </c>
      <c r="S4159" s="52" t="str">
        <f t="shared" si="725"/>
        <v/>
      </c>
      <c r="T4159" s="81" t="str">
        <f t="shared" si="726"/>
        <v/>
      </c>
      <c r="U4159" s="53" t="str">
        <f>IF(S4159="","",COUNTIF($S$7:S4159,"該当２"))</f>
        <v/>
      </c>
      <c r="V4159" s="56" t="str">
        <f t="shared" si="727"/>
        <v/>
      </c>
      <c r="W4159" s="81" t="str">
        <f t="shared" si="728"/>
        <v/>
      </c>
      <c r="X4159" s="53" t="str">
        <f>IF(V4159="","",COUNTIF($V$7:V4159,"該当３"))</f>
        <v/>
      </c>
    </row>
    <row r="4160" spans="1:24">
      <c r="A4160" s="4">
        <v>2040403004</v>
      </c>
      <c r="B4160" s="237">
        <v>20</v>
      </c>
      <c r="C4160" s="238">
        <v>404</v>
      </c>
      <c r="D4160" s="239">
        <v>3</v>
      </c>
      <c r="E4160" s="238">
        <v>4</v>
      </c>
      <c r="F4160" s="7" t="s">
        <v>511</v>
      </c>
      <c r="G4160" s="7" t="s">
        <v>3655</v>
      </c>
      <c r="H4160" s="7" t="s">
        <v>3673</v>
      </c>
      <c r="I4160" s="7" t="s">
        <v>276</v>
      </c>
      <c r="K4160" s="52" t="str">
        <f t="shared" si="718"/>
        <v/>
      </c>
      <c r="L4160" s="81" t="str">
        <f t="shared" si="719"/>
        <v/>
      </c>
      <c r="M4160" s="53" t="str">
        <f>IF(K4160="","",COUNTIF($K$7:K4160,"ﾘｽﾄ１"))</f>
        <v/>
      </c>
      <c r="N4160" s="53" t="str">
        <f t="shared" si="720"/>
        <v/>
      </c>
      <c r="O4160" s="54" t="str">
        <f t="shared" si="721"/>
        <v/>
      </c>
      <c r="P4160" s="53" t="str">
        <f t="shared" si="722"/>
        <v/>
      </c>
      <c r="Q4160" s="52" t="str">
        <f t="shared" si="723"/>
        <v/>
      </c>
      <c r="R4160" s="55" t="str">
        <f t="shared" si="724"/>
        <v/>
      </c>
      <c r="S4160" s="52" t="str">
        <f t="shared" si="725"/>
        <v/>
      </c>
      <c r="T4160" s="81" t="str">
        <f t="shared" si="726"/>
        <v/>
      </c>
      <c r="U4160" s="53" t="str">
        <f>IF(S4160="","",COUNTIF($S$7:S4160,"該当２"))</f>
        <v/>
      </c>
      <c r="V4160" s="56" t="str">
        <f t="shared" si="727"/>
        <v/>
      </c>
      <c r="W4160" s="81" t="str">
        <f t="shared" si="728"/>
        <v/>
      </c>
      <c r="X4160" s="53" t="str">
        <f>IF(V4160="","",COUNTIF($V$7:V4160,"該当３"))</f>
        <v/>
      </c>
    </row>
    <row r="4161" spans="1:24">
      <c r="A4161" s="4">
        <v>2040403005</v>
      </c>
      <c r="B4161" s="237">
        <v>20</v>
      </c>
      <c r="C4161" s="238">
        <v>404</v>
      </c>
      <c r="D4161" s="239">
        <v>3</v>
      </c>
      <c r="E4161" s="238">
        <v>5</v>
      </c>
      <c r="F4161" s="7" t="s">
        <v>511</v>
      </c>
      <c r="G4161" s="7" t="s">
        <v>3655</v>
      </c>
      <c r="H4161" s="7" t="s">
        <v>3673</v>
      </c>
      <c r="I4161" s="7" t="s">
        <v>565</v>
      </c>
      <c r="K4161" s="52" t="str">
        <f t="shared" si="718"/>
        <v/>
      </c>
      <c r="L4161" s="81" t="str">
        <f t="shared" si="719"/>
        <v/>
      </c>
      <c r="M4161" s="53" t="str">
        <f>IF(K4161="","",COUNTIF($K$7:K4161,"ﾘｽﾄ１"))</f>
        <v/>
      </c>
      <c r="N4161" s="53" t="str">
        <f t="shared" si="720"/>
        <v/>
      </c>
      <c r="O4161" s="54" t="str">
        <f t="shared" si="721"/>
        <v/>
      </c>
      <c r="P4161" s="53" t="str">
        <f t="shared" si="722"/>
        <v/>
      </c>
      <c r="Q4161" s="52" t="str">
        <f t="shared" si="723"/>
        <v/>
      </c>
      <c r="R4161" s="55" t="str">
        <f t="shared" si="724"/>
        <v/>
      </c>
      <c r="S4161" s="52" t="str">
        <f t="shared" si="725"/>
        <v/>
      </c>
      <c r="T4161" s="81" t="str">
        <f t="shared" si="726"/>
        <v/>
      </c>
      <c r="U4161" s="53" t="str">
        <f>IF(S4161="","",COUNTIF($S$7:S4161,"該当２"))</f>
        <v/>
      </c>
      <c r="V4161" s="56" t="str">
        <f t="shared" si="727"/>
        <v/>
      </c>
      <c r="W4161" s="81" t="str">
        <f t="shared" si="728"/>
        <v/>
      </c>
      <c r="X4161" s="53" t="str">
        <f>IF(V4161="","",COUNTIF($V$7:V4161,"該当３"))</f>
        <v/>
      </c>
    </row>
    <row r="4162" spans="1:24">
      <c r="A4162" s="4">
        <v>2040403006</v>
      </c>
      <c r="B4162" s="237">
        <v>20</v>
      </c>
      <c r="C4162" s="238">
        <v>404</v>
      </c>
      <c r="D4162" s="239">
        <v>3</v>
      </c>
      <c r="E4162" s="238">
        <v>6</v>
      </c>
      <c r="F4162" s="7" t="s">
        <v>511</v>
      </c>
      <c r="G4162" s="7" t="s">
        <v>3655</v>
      </c>
      <c r="H4162" s="7" t="s">
        <v>3673</v>
      </c>
      <c r="I4162" s="7" t="s">
        <v>369</v>
      </c>
      <c r="K4162" s="52" t="str">
        <f t="shared" si="718"/>
        <v/>
      </c>
      <c r="L4162" s="81" t="str">
        <f t="shared" si="719"/>
        <v/>
      </c>
      <c r="M4162" s="53" t="str">
        <f>IF(K4162="","",COUNTIF($K$7:K4162,"ﾘｽﾄ１"))</f>
        <v/>
      </c>
      <c r="N4162" s="53" t="str">
        <f t="shared" si="720"/>
        <v/>
      </c>
      <c r="O4162" s="54" t="str">
        <f t="shared" si="721"/>
        <v/>
      </c>
      <c r="P4162" s="53" t="str">
        <f t="shared" si="722"/>
        <v/>
      </c>
      <c r="Q4162" s="52" t="str">
        <f t="shared" si="723"/>
        <v/>
      </c>
      <c r="R4162" s="55" t="str">
        <f t="shared" si="724"/>
        <v/>
      </c>
      <c r="S4162" s="52" t="str">
        <f t="shared" si="725"/>
        <v/>
      </c>
      <c r="T4162" s="81" t="str">
        <f t="shared" si="726"/>
        <v/>
      </c>
      <c r="U4162" s="53" t="str">
        <f>IF(S4162="","",COUNTIF($S$7:S4162,"該当２"))</f>
        <v/>
      </c>
      <c r="V4162" s="56" t="str">
        <f t="shared" si="727"/>
        <v/>
      </c>
      <c r="W4162" s="81" t="str">
        <f t="shared" si="728"/>
        <v/>
      </c>
      <c r="X4162" s="53" t="str">
        <f>IF(V4162="","",COUNTIF($V$7:V4162,"該当３"))</f>
        <v/>
      </c>
    </row>
    <row r="4163" spans="1:24">
      <c r="A4163" s="4">
        <v>2040403007</v>
      </c>
      <c r="B4163" s="237">
        <v>20</v>
      </c>
      <c r="C4163" s="238">
        <v>404</v>
      </c>
      <c r="D4163" s="239">
        <v>3</v>
      </c>
      <c r="E4163" s="238">
        <v>7</v>
      </c>
      <c r="F4163" s="7" t="s">
        <v>511</v>
      </c>
      <c r="G4163" s="7" t="s">
        <v>3655</v>
      </c>
      <c r="H4163" s="7" t="s">
        <v>3673</v>
      </c>
      <c r="I4163" s="7" t="s">
        <v>3675</v>
      </c>
      <c r="K4163" s="52" t="str">
        <f t="shared" si="718"/>
        <v/>
      </c>
      <c r="L4163" s="81" t="str">
        <f t="shared" si="719"/>
        <v/>
      </c>
      <c r="M4163" s="53" t="str">
        <f>IF(K4163="","",COUNTIF($K$7:K4163,"ﾘｽﾄ１"))</f>
        <v/>
      </c>
      <c r="N4163" s="53" t="str">
        <f t="shared" si="720"/>
        <v/>
      </c>
      <c r="O4163" s="54" t="str">
        <f t="shared" si="721"/>
        <v/>
      </c>
      <c r="P4163" s="53" t="str">
        <f t="shared" si="722"/>
        <v/>
      </c>
      <c r="Q4163" s="52" t="str">
        <f t="shared" si="723"/>
        <v/>
      </c>
      <c r="R4163" s="55" t="str">
        <f t="shared" si="724"/>
        <v/>
      </c>
      <c r="S4163" s="52" t="str">
        <f t="shared" si="725"/>
        <v/>
      </c>
      <c r="T4163" s="81" t="str">
        <f t="shared" si="726"/>
        <v/>
      </c>
      <c r="U4163" s="53" t="str">
        <f>IF(S4163="","",COUNTIF($S$7:S4163,"該当２"))</f>
        <v/>
      </c>
      <c r="V4163" s="56" t="str">
        <f t="shared" si="727"/>
        <v/>
      </c>
      <c r="W4163" s="81" t="str">
        <f t="shared" si="728"/>
        <v/>
      </c>
      <c r="X4163" s="53" t="str">
        <f>IF(V4163="","",COUNTIF($V$7:V4163,"該当３"))</f>
        <v/>
      </c>
    </row>
    <row r="4164" spans="1:24">
      <c r="A4164" s="4">
        <v>2040403008</v>
      </c>
      <c r="B4164" s="237">
        <v>20</v>
      </c>
      <c r="C4164" s="238">
        <v>404</v>
      </c>
      <c r="D4164" s="239">
        <v>3</v>
      </c>
      <c r="E4164" s="238">
        <v>8</v>
      </c>
      <c r="F4164" s="7" t="s">
        <v>511</v>
      </c>
      <c r="G4164" s="7" t="s">
        <v>3655</v>
      </c>
      <c r="H4164" s="7" t="s">
        <v>3673</v>
      </c>
      <c r="I4164" s="7" t="s">
        <v>3676</v>
      </c>
      <c r="K4164" s="52" t="str">
        <f t="shared" si="718"/>
        <v/>
      </c>
      <c r="L4164" s="81" t="str">
        <f t="shared" si="719"/>
        <v/>
      </c>
      <c r="M4164" s="53" t="str">
        <f>IF(K4164="","",COUNTIF($K$7:K4164,"ﾘｽﾄ１"))</f>
        <v/>
      </c>
      <c r="N4164" s="53" t="str">
        <f t="shared" si="720"/>
        <v/>
      </c>
      <c r="O4164" s="54" t="str">
        <f t="shared" si="721"/>
        <v/>
      </c>
      <c r="P4164" s="53" t="str">
        <f t="shared" si="722"/>
        <v/>
      </c>
      <c r="Q4164" s="52" t="str">
        <f t="shared" si="723"/>
        <v/>
      </c>
      <c r="R4164" s="55" t="str">
        <f t="shared" si="724"/>
        <v/>
      </c>
      <c r="S4164" s="52" t="str">
        <f t="shared" si="725"/>
        <v/>
      </c>
      <c r="T4164" s="81" t="str">
        <f t="shared" si="726"/>
        <v/>
      </c>
      <c r="U4164" s="53" t="str">
        <f>IF(S4164="","",COUNTIF($S$7:S4164,"該当２"))</f>
        <v/>
      </c>
      <c r="V4164" s="56" t="str">
        <f t="shared" si="727"/>
        <v/>
      </c>
      <c r="W4164" s="81" t="str">
        <f t="shared" si="728"/>
        <v/>
      </c>
      <c r="X4164" s="53" t="str">
        <f>IF(V4164="","",COUNTIF($V$7:V4164,"該当３"))</f>
        <v/>
      </c>
    </row>
    <row r="4165" spans="1:24">
      <c r="A4165" s="4">
        <v>2040404000</v>
      </c>
      <c r="B4165" s="237">
        <v>20</v>
      </c>
      <c r="C4165" s="238">
        <v>404</v>
      </c>
      <c r="D4165" s="239">
        <v>4</v>
      </c>
      <c r="E4165" s="238">
        <v>0</v>
      </c>
      <c r="F4165" s="7" t="s">
        <v>511</v>
      </c>
      <c r="G4165" s="7" t="s">
        <v>3655</v>
      </c>
      <c r="H4165" s="7" t="s">
        <v>3677</v>
      </c>
      <c r="K4165" s="52" t="str">
        <f t="shared" si="718"/>
        <v/>
      </c>
      <c r="L4165" s="81" t="str">
        <f t="shared" si="719"/>
        <v/>
      </c>
      <c r="M4165" s="53" t="str">
        <f>IF(K4165="","",COUNTIF($K$7:K4165,"ﾘｽﾄ１"))</f>
        <v/>
      </c>
      <c r="N4165" s="53" t="str">
        <f t="shared" si="720"/>
        <v/>
      </c>
      <c r="O4165" s="54" t="str">
        <f t="shared" si="721"/>
        <v/>
      </c>
      <c r="P4165" s="53" t="str">
        <f t="shared" si="722"/>
        <v/>
      </c>
      <c r="Q4165" s="52" t="str">
        <f t="shared" si="723"/>
        <v/>
      </c>
      <c r="R4165" s="55" t="str">
        <f t="shared" si="724"/>
        <v/>
      </c>
      <c r="S4165" s="52" t="str">
        <f t="shared" si="725"/>
        <v/>
      </c>
      <c r="T4165" s="81" t="str">
        <f t="shared" si="726"/>
        <v/>
      </c>
      <c r="U4165" s="53" t="str">
        <f>IF(S4165="","",COUNTIF($S$7:S4165,"該当２"))</f>
        <v/>
      </c>
      <c r="V4165" s="56" t="str">
        <f t="shared" si="727"/>
        <v/>
      </c>
      <c r="W4165" s="81" t="str">
        <f t="shared" si="728"/>
        <v/>
      </c>
      <c r="X4165" s="53" t="str">
        <f>IF(V4165="","",COUNTIF($V$7:V4165,"該当３"))</f>
        <v/>
      </c>
    </row>
    <row r="4166" spans="1:24">
      <c r="A4166" s="4">
        <v>2040404001</v>
      </c>
      <c r="B4166" s="237">
        <v>20</v>
      </c>
      <c r="C4166" s="238">
        <v>404</v>
      </c>
      <c r="D4166" s="239">
        <v>4</v>
      </c>
      <c r="E4166" s="238">
        <v>1</v>
      </c>
      <c r="F4166" s="7" t="s">
        <v>511</v>
      </c>
      <c r="G4166" s="7" t="s">
        <v>3655</v>
      </c>
      <c r="H4166" s="7" t="s">
        <v>3677</v>
      </c>
      <c r="I4166" s="7" t="s">
        <v>426</v>
      </c>
      <c r="K4166" s="52" t="str">
        <f t="shared" si="718"/>
        <v/>
      </c>
      <c r="L4166" s="81" t="str">
        <f t="shared" si="719"/>
        <v/>
      </c>
      <c r="M4166" s="53" t="str">
        <f>IF(K4166="","",COUNTIF($K$7:K4166,"ﾘｽﾄ１"))</f>
        <v/>
      </c>
      <c r="N4166" s="53" t="str">
        <f t="shared" si="720"/>
        <v/>
      </c>
      <c r="O4166" s="54" t="str">
        <f t="shared" si="721"/>
        <v/>
      </c>
      <c r="P4166" s="53" t="str">
        <f t="shared" si="722"/>
        <v/>
      </c>
      <c r="Q4166" s="52" t="str">
        <f t="shared" si="723"/>
        <v/>
      </c>
      <c r="R4166" s="55" t="str">
        <f t="shared" si="724"/>
        <v/>
      </c>
      <c r="S4166" s="52" t="str">
        <f t="shared" si="725"/>
        <v/>
      </c>
      <c r="T4166" s="81" t="str">
        <f t="shared" si="726"/>
        <v/>
      </c>
      <c r="U4166" s="53" t="str">
        <f>IF(S4166="","",COUNTIF($S$7:S4166,"該当２"))</f>
        <v/>
      </c>
      <c r="V4166" s="56" t="str">
        <f t="shared" si="727"/>
        <v/>
      </c>
      <c r="W4166" s="81" t="str">
        <f t="shared" si="728"/>
        <v/>
      </c>
      <c r="X4166" s="53" t="str">
        <f>IF(V4166="","",COUNTIF($V$7:V4166,"該当３"))</f>
        <v/>
      </c>
    </row>
    <row r="4167" spans="1:24">
      <c r="A4167" s="4">
        <v>2040404002</v>
      </c>
      <c r="B4167" s="237">
        <v>20</v>
      </c>
      <c r="C4167" s="238">
        <v>404</v>
      </c>
      <c r="D4167" s="239">
        <v>4</v>
      </c>
      <c r="E4167" s="238">
        <v>2</v>
      </c>
      <c r="F4167" s="7" t="s">
        <v>511</v>
      </c>
      <c r="G4167" s="7" t="s">
        <v>3655</v>
      </c>
      <c r="H4167" s="7" t="s">
        <v>3677</v>
      </c>
      <c r="I4167" s="7" t="s">
        <v>3678</v>
      </c>
      <c r="K4167" s="52" t="str">
        <f t="shared" si="718"/>
        <v/>
      </c>
      <c r="L4167" s="81" t="str">
        <f t="shared" si="719"/>
        <v/>
      </c>
      <c r="M4167" s="53" t="str">
        <f>IF(K4167="","",COUNTIF($K$7:K4167,"ﾘｽﾄ１"))</f>
        <v/>
      </c>
      <c r="N4167" s="53" t="str">
        <f t="shared" si="720"/>
        <v/>
      </c>
      <c r="O4167" s="54" t="str">
        <f t="shared" si="721"/>
        <v/>
      </c>
      <c r="P4167" s="53" t="str">
        <f t="shared" si="722"/>
        <v/>
      </c>
      <c r="Q4167" s="52" t="str">
        <f t="shared" si="723"/>
        <v/>
      </c>
      <c r="R4167" s="55" t="str">
        <f t="shared" si="724"/>
        <v/>
      </c>
      <c r="S4167" s="52" t="str">
        <f t="shared" si="725"/>
        <v/>
      </c>
      <c r="T4167" s="81" t="str">
        <f t="shared" si="726"/>
        <v/>
      </c>
      <c r="U4167" s="53" t="str">
        <f>IF(S4167="","",COUNTIF($S$7:S4167,"該当２"))</f>
        <v/>
      </c>
      <c r="V4167" s="56" t="str">
        <f t="shared" si="727"/>
        <v/>
      </c>
      <c r="W4167" s="81" t="str">
        <f t="shared" si="728"/>
        <v/>
      </c>
      <c r="X4167" s="53" t="str">
        <f>IF(V4167="","",COUNTIF($V$7:V4167,"該当３"))</f>
        <v/>
      </c>
    </row>
    <row r="4168" spans="1:24">
      <c r="A4168" s="4">
        <v>2040404003</v>
      </c>
      <c r="B4168" s="237">
        <v>20</v>
      </c>
      <c r="C4168" s="238">
        <v>404</v>
      </c>
      <c r="D4168" s="239">
        <v>4</v>
      </c>
      <c r="E4168" s="238">
        <v>3</v>
      </c>
      <c r="F4168" s="7" t="s">
        <v>511</v>
      </c>
      <c r="G4168" s="7" t="s">
        <v>3655</v>
      </c>
      <c r="H4168" s="7" t="s">
        <v>3677</v>
      </c>
      <c r="I4168" s="7" t="s">
        <v>3679</v>
      </c>
      <c r="K4168" s="52" t="str">
        <f t="shared" si="718"/>
        <v/>
      </c>
      <c r="L4168" s="81" t="str">
        <f t="shared" si="719"/>
        <v/>
      </c>
      <c r="M4168" s="53" t="str">
        <f>IF(K4168="","",COUNTIF($K$7:K4168,"ﾘｽﾄ１"))</f>
        <v/>
      </c>
      <c r="N4168" s="53" t="str">
        <f t="shared" si="720"/>
        <v/>
      </c>
      <c r="O4168" s="54" t="str">
        <f t="shared" si="721"/>
        <v/>
      </c>
      <c r="P4168" s="53" t="str">
        <f t="shared" si="722"/>
        <v/>
      </c>
      <c r="Q4168" s="52" t="str">
        <f t="shared" si="723"/>
        <v/>
      </c>
      <c r="R4168" s="55" t="str">
        <f t="shared" si="724"/>
        <v/>
      </c>
      <c r="S4168" s="52" t="str">
        <f t="shared" si="725"/>
        <v/>
      </c>
      <c r="T4168" s="81" t="str">
        <f t="shared" si="726"/>
        <v/>
      </c>
      <c r="U4168" s="53" t="str">
        <f>IF(S4168="","",COUNTIF($S$7:S4168,"該当２"))</f>
        <v/>
      </c>
      <c r="V4168" s="56" t="str">
        <f t="shared" si="727"/>
        <v/>
      </c>
      <c r="W4168" s="81" t="str">
        <f t="shared" si="728"/>
        <v/>
      </c>
      <c r="X4168" s="53" t="str">
        <f>IF(V4168="","",COUNTIF($V$7:V4168,"該当３"))</f>
        <v/>
      </c>
    </row>
    <row r="4169" spans="1:24">
      <c r="A4169" s="4">
        <v>2040404004</v>
      </c>
      <c r="B4169" s="237">
        <v>20</v>
      </c>
      <c r="C4169" s="238">
        <v>404</v>
      </c>
      <c r="D4169" s="239">
        <v>4</v>
      </c>
      <c r="E4169" s="238">
        <v>4</v>
      </c>
      <c r="F4169" s="7" t="s">
        <v>511</v>
      </c>
      <c r="G4169" s="7" t="s">
        <v>3655</v>
      </c>
      <c r="H4169" s="7" t="s">
        <v>3677</v>
      </c>
      <c r="I4169" s="7" t="s">
        <v>3680</v>
      </c>
      <c r="K4169" s="52" t="str">
        <f t="shared" si="718"/>
        <v/>
      </c>
      <c r="L4169" s="81" t="str">
        <f t="shared" si="719"/>
        <v/>
      </c>
      <c r="M4169" s="53" t="str">
        <f>IF(K4169="","",COUNTIF($K$7:K4169,"ﾘｽﾄ１"))</f>
        <v/>
      </c>
      <c r="N4169" s="53" t="str">
        <f t="shared" si="720"/>
        <v/>
      </c>
      <c r="O4169" s="54" t="str">
        <f t="shared" si="721"/>
        <v/>
      </c>
      <c r="P4169" s="53" t="str">
        <f t="shared" si="722"/>
        <v/>
      </c>
      <c r="Q4169" s="52" t="str">
        <f t="shared" si="723"/>
        <v/>
      </c>
      <c r="R4169" s="55" t="str">
        <f t="shared" si="724"/>
        <v/>
      </c>
      <c r="S4169" s="52" t="str">
        <f t="shared" si="725"/>
        <v/>
      </c>
      <c r="T4169" s="81" t="str">
        <f t="shared" si="726"/>
        <v/>
      </c>
      <c r="U4169" s="53" t="str">
        <f>IF(S4169="","",COUNTIF($S$7:S4169,"該当２"))</f>
        <v/>
      </c>
      <c r="V4169" s="56" t="str">
        <f t="shared" si="727"/>
        <v/>
      </c>
      <c r="W4169" s="81" t="str">
        <f t="shared" si="728"/>
        <v/>
      </c>
      <c r="X4169" s="53" t="str">
        <f>IF(V4169="","",COUNTIF($V$7:V4169,"該当３"))</f>
        <v/>
      </c>
    </row>
    <row r="4170" spans="1:24">
      <c r="A4170" s="4">
        <v>2040404005</v>
      </c>
      <c r="B4170" s="237">
        <v>20</v>
      </c>
      <c r="C4170" s="238">
        <v>404</v>
      </c>
      <c r="D4170" s="239">
        <v>4</v>
      </c>
      <c r="E4170" s="238">
        <v>5</v>
      </c>
      <c r="F4170" s="7" t="s">
        <v>511</v>
      </c>
      <c r="G4170" s="7" t="s">
        <v>3655</v>
      </c>
      <c r="H4170" s="7" t="s">
        <v>3677</v>
      </c>
      <c r="I4170" s="7" t="s">
        <v>3681</v>
      </c>
      <c r="K4170" s="52" t="str">
        <f t="shared" si="718"/>
        <v/>
      </c>
      <c r="L4170" s="81" t="str">
        <f t="shared" si="719"/>
        <v/>
      </c>
      <c r="M4170" s="53" t="str">
        <f>IF(K4170="","",COUNTIF($K$7:K4170,"ﾘｽﾄ１"))</f>
        <v/>
      </c>
      <c r="N4170" s="53" t="str">
        <f t="shared" si="720"/>
        <v/>
      </c>
      <c r="O4170" s="54" t="str">
        <f t="shared" si="721"/>
        <v/>
      </c>
      <c r="P4170" s="53" t="str">
        <f t="shared" si="722"/>
        <v/>
      </c>
      <c r="Q4170" s="52" t="str">
        <f t="shared" si="723"/>
        <v/>
      </c>
      <c r="R4170" s="55" t="str">
        <f t="shared" si="724"/>
        <v/>
      </c>
      <c r="S4170" s="52" t="str">
        <f t="shared" si="725"/>
        <v/>
      </c>
      <c r="T4170" s="81" t="str">
        <f t="shared" si="726"/>
        <v/>
      </c>
      <c r="U4170" s="53" t="str">
        <f>IF(S4170="","",COUNTIF($S$7:S4170,"該当２"))</f>
        <v/>
      </c>
      <c r="V4170" s="56" t="str">
        <f t="shared" si="727"/>
        <v/>
      </c>
      <c r="W4170" s="81" t="str">
        <f t="shared" si="728"/>
        <v/>
      </c>
      <c r="X4170" s="53" t="str">
        <f>IF(V4170="","",COUNTIF($V$7:V4170,"該当３"))</f>
        <v/>
      </c>
    </row>
    <row r="4171" spans="1:24">
      <c r="A4171" s="4">
        <v>2040404006</v>
      </c>
      <c r="B4171" s="237">
        <v>20</v>
      </c>
      <c r="C4171" s="238">
        <v>404</v>
      </c>
      <c r="D4171" s="239">
        <v>4</v>
      </c>
      <c r="E4171" s="238">
        <v>6</v>
      </c>
      <c r="F4171" s="7" t="s">
        <v>511</v>
      </c>
      <c r="G4171" s="7" t="s">
        <v>3655</v>
      </c>
      <c r="H4171" s="7" t="s">
        <v>3677</v>
      </c>
      <c r="I4171" s="7" t="s">
        <v>3682</v>
      </c>
      <c r="K4171" s="52" t="str">
        <f t="shared" ref="K4171:K4234" si="729">IF(AND($C4171&gt;0,$H4171=""),"ﾘｽﾄ１","")</f>
        <v/>
      </c>
      <c r="L4171" s="81" t="str">
        <f t="shared" si="719"/>
        <v/>
      </c>
      <c r="M4171" s="53" t="str">
        <f>IF(K4171="","",COUNTIF($K$7:K4171,"ﾘｽﾄ１"))</f>
        <v/>
      </c>
      <c r="N4171" s="53" t="str">
        <f t="shared" si="720"/>
        <v/>
      </c>
      <c r="O4171" s="54" t="str">
        <f t="shared" si="721"/>
        <v/>
      </c>
      <c r="P4171" s="53" t="str">
        <f t="shared" si="722"/>
        <v/>
      </c>
      <c r="Q4171" s="52" t="str">
        <f t="shared" si="723"/>
        <v/>
      </c>
      <c r="R4171" s="55" t="str">
        <f t="shared" si="724"/>
        <v/>
      </c>
      <c r="S4171" s="52" t="str">
        <f t="shared" si="725"/>
        <v/>
      </c>
      <c r="T4171" s="81" t="str">
        <f t="shared" si="726"/>
        <v/>
      </c>
      <c r="U4171" s="53" t="str">
        <f>IF(S4171="","",COUNTIF($S$7:S4171,"該当２"))</f>
        <v/>
      </c>
      <c r="V4171" s="56" t="str">
        <f t="shared" si="727"/>
        <v/>
      </c>
      <c r="W4171" s="81" t="str">
        <f t="shared" si="728"/>
        <v/>
      </c>
      <c r="X4171" s="53" t="str">
        <f>IF(V4171="","",COUNTIF($V$7:V4171,"該当３"))</f>
        <v/>
      </c>
    </row>
    <row r="4172" spans="1:24">
      <c r="A4172" s="4">
        <v>2040404007</v>
      </c>
      <c r="B4172" s="237">
        <v>20</v>
      </c>
      <c r="C4172" s="238">
        <v>404</v>
      </c>
      <c r="D4172" s="239">
        <v>4</v>
      </c>
      <c r="E4172" s="238">
        <v>7</v>
      </c>
      <c r="F4172" s="7" t="s">
        <v>511</v>
      </c>
      <c r="G4172" s="7" t="s">
        <v>3655</v>
      </c>
      <c r="H4172" s="7" t="s">
        <v>3677</v>
      </c>
      <c r="I4172" s="7" t="s">
        <v>3683</v>
      </c>
      <c r="K4172" s="52" t="str">
        <f t="shared" si="729"/>
        <v/>
      </c>
      <c r="L4172" s="81" t="str">
        <f t="shared" si="719"/>
        <v/>
      </c>
      <c r="M4172" s="53" t="str">
        <f>IF(K4172="","",COUNTIF($K$7:K4172,"ﾘｽﾄ１"))</f>
        <v/>
      </c>
      <c r="N4172" s="53" t="str">
        <f t="shared" si="720"/>
        <v/>
      </c>
      <c r="O4172" s="54" t="str">
        <f t="shared" si="721"/>
        <v/>
      </c>
      <c r="P4172" s="53" t="str">
        <f t="shared" si="722"/>
        <v/>
      </c>
      <c r="Q4172" s="52" t="str">
        <f t="shared" si="723"/>
        <v/>
      </c>
      <c r="R4172" s="55" t="str">
        <f t="shared" si="724"/>
        <v/>
      </c>
      <c r="S4172" s="52" t="str">
        <f t="shared" si="725"/>
        <v/>
      </c>
      <c r="T4172" s="81" t="str">
        <f t="shared" si="726"/>
        <v/>
      </c>
      <c r="U4172" s="53" t="str">
        <f>IF(S4172="","",COUNTIF($S$7:S4172,"該当２"))</f>
        <v/>
      </c>
      <c r="V4172" s="56" t="str">
        <f t="shared" si="727"/>
        <v/>
      </c>
      <c r="W4172" s="81" t="str">
        <f t="shared" si="728"/>
        <v/>
      </c>
      <c r="X4172" s="53" t="str">
        <f>IF(V4172="","",COUNTIF($V$7:V4172,"該当３"))</f>
        <v/>
      </c>
    </row>
    <row r="4173" spans="1:24">
      <c r="A4173" s="4">
        <v>2040404008</v>
      </c>
      <c r="B4173" s="237">
        <v>20</v>
      </c>
      <c r="C4173" s="238">
        <v>404</v>
      </c>
      <c r="D4173" s="239">
        <v>4</v>
      </c>
      <c r="E4173" s="238">
        <v>8</v>
      </c>
      <c r="F4173" s="7" t="s">
        <v>511</v>
      </c>
      <c r="G4173" s="7" t="s">
        <v>3655</v>
      </c>
      <c r="H4173" s="7" t="s">
        <v>3677</v>
      </c>
      <c r="I4173" s="7" t="s">
        <v>780</v>
      </c>
      <c r="K4173" s="52" t="str">
        <f t="shared" si="729"/>
        <v/>
      </c>
      <c r="L4173" s="81" t="str">
        <f t="shared" si="719"/>
        <v/>
      </c>
      <c r="M4173" s="53" t="str">
        <f>IF(K4173="","",COUNTIF($K$7:K4173,"ﾘｽﾄ１"))</f>
        <v/>
      </c>
      <c r="N4173" s="53" t="str">
        <f t="shared" si="720"/>
        <v/>
      </c>
      <c r="O4173" s="54" t="str">
        <f t="shared" si="721"/>
        <v/>
      </c>
      <c r="P4173" s="53" t="str">
        <f t="shared" si="722"/>
        <v/>
      </c>
      <c r="Q4173" s="52" t="str">
        <f t="shared" si="723"/>
        <v/>
      </c>
      <c r="R4173" s="55" t="str">
        <f t="shared" si="724"/>
        <v/>
      </c>
      <c r="S4173" s="52" t="str">
        <f t="shared" si="725"/>
        <v/>
      </c>
      <c r="T4173" s="81" t="str">
        <f t="shared" si="726"/>
        <v/>
      </c>
      <c r="U4173" s="53" t="str">
        <f>IF(S4173="","",COUNTIF($S$7:S4173,"該当２"))</f>
        <v/>
      </c>
      <c r="V4173" s="56" t="str">
        <f t="shared" si="727"/>
        <v/>
      </c>
      <c r="W4173" s="81" t="str">
        <f t="shared" si="728"/>
        <v/>
      </c>
      <c r="X4173" s="53" t="str">
        <f>IF(V4173="","",COUNTIF($V$7:V4173,"該当３"))</f>
        <v/>
      </c>
    </row>
    <row r="4174" spans="1:24">
      <c r="A4174" s="4">
        <v>2040404009</v>
      </c>
      <c r="B4174" s="237">
        <v>20</v>
      </c>
      <c r="C4174" s="238">
        <v>404</v>
      </c>
      <c r="D4174" s="239">
        <v>4</v>
      </c>
      <c r="E4174" s="238">
        <v>9</v>
      </c>
      <c r="F4174" s="7" t="s">
        <v>511</v>
      </c>
      <c r="G4174" s="7" t="s">
        <v>3655</v>
      </c>
      <c r="H4174" s="7" t="s">
        <v>3677</v>
      </c>
      <c r="I4174" s="7" t="s">
        <v>3684</v>
      </c>
      <c r="K4174" s="52" t="str">
        <f t="shared" si="729"/>
        <v/>
      </c>
      <c r="L4174" s="81" t="str">
        <f t="shared" si="719"/>
        <v/>
      </c>
      <c r="M4174" s="53" t="str">
        <f>IF(K4174="","",COUNTIF($K$7:K4174,"ﾘｽﾄ１"))</f>
        <v/>
      </c>
      <c r="N4174" s="53" t="str">
        <f t="shared" si="720"/>
        <v/>
      </c>
      <c r="O4174" s="54" t="str">
        <f t="shared" si="721"/>
        <v/>
      </c>
      <c r="P4174" s="53" t="str">
        <f t="shared" si="722"/>
        <v/>
      </c>
      <c r="Q4174" s="52" t="str">
        <f t="shared" si="723"/>
        <v/>
      </c>
      <c r="R4174" s="55" t="str">
        <f t="shared" si="724"/>
        <v/>
      </c>
      <c r="S4174" s="52" t="str">
        <f t="shared" si="725"/>
        <v/>
      </c>
      <c r="T4174" s="81" t="str">
        <f t="shared" si="726"/>
        <v/>
      </c>
      <c r="U4174" s="53" t="str">
        <f>IF(S4174="","",COUNTIF($S$7:S4174,"該当２"))</f>
        <v/>
      </c>
      <c r="V4174" s="56" t="str">
        <f t="shared" si="727"/>
        <v/>
      </c>
      <c r="W4174" s="81" t="str">
        <f t="shared" si="728"/>
        <v/>
      </c>
      <c r="X4174" s="53" t="str">
        <f>IF(V4174="","",COUNTIF($V$7:V4174,"該当３"))</f>
        <v/>
      </c>
    </row>
    <row r="4175" spans="1:24">
      <c r="A4175" s="4">
        <v>2040404010</v>
      </c>
      <c r="B4175" s="237">
        <v>20</v>
      </c>
      <c r="C4175" s="238">
        <v>404</v>
      </c>
      <c r="D4175" s="239">
        <v>4</v>
      </c>
      <c r="E4175" s="238">
        <v>10</v>
      </c>
      <c r="F4175" s="7" t="s">
        <v>511</v>
      </c>
      <c r="G4175" s="7" t="s">
        <v>3655</v>
      </c>
      <c r="H4175" s="7" t="s">
        <v>3677</v>
      </c>
      <c r="I4175" s="7" t="s">
        <v>3685</v>
      </c>
      <c r="K4175" s="52" t="str">
        <f t="shared" si="729"/>
        <v/>
      </c>
      <c r="L4175" s="81" t="str">
        <f t="shared" si="719"/>
        <v/>
      </c>
      <c r="M4175" s="53" t="str">
        <f>IF(K4175="","",COUNTIF($K$7:K4175,"ﾘｽﾄ１"))</f>
        <v/>
      </c>
      <c r="N4175" s="53" t="str">
        <f t="shared" si="720"/>
        <v/>
      </c>
      <c r="O4175" s="54" t="str">
        <f t="shared" si="721"/>
        <v/>
      </c>
      <c r="P4175" s="53" t="str">
        <f t="shared" si="722"/>
        <v/>
      </c>
      <c r="Q4175" s="52" t="str">
        <f t="shared" si="723"/>
        <v/>
      </c>
      <c r="R4175" s="55" t="str">
        <f t="shared" si="724"/>
        <v/>
      </c>
      <c r="S4175" s="52" t="str">
        <f t="shared" si="725"/>
        <v/>
      </c>
      <c r="T4175" s="81" t="str">
        <f t="shared" si="726"/>
        <v/>
      </c>
      <c r="U4175" s="53" t="str">
        <f>IF(S4175="","",COUNTIF($S$7:S4175,"該当２"))</f>
        <v/>
      </c>
      <c r="V4175" s="56" t="str">
        <f t="shared" si="727"/>
        <v/>
      </c>
      <c r="W4175" s="81" t="str">
        <f t="shared" si="728"/>
        <v/>
      </c>
      <c r="X4175" s="53" t="str">
        <f>IF(V4175="","",COUNTIF($V$7:V4175,"該当３"))</f>
        <v/>
      </c>
    </row>
    <row r="4176" spans="1:24">
      <c r="A4176" s="4">
        <v>2040404011</v>
      </c>
      <c r="B4176" s="237">
        <v>20</v>
      </c>
      <c r="C4176" s="238">
        <v>404</v>
      </c>
      <c r="D4176" s="239">
        <v>4</v>
      </c>
      <c r="E4176" s="238">
        <v>11</v>
      </c>
      <c r="F4176" s="7" t="s">
        <v>511</v>
      </c>
      <c r="G4176" s="7" t="s">
        <v>3655</v>
      </c>
      <c r="H4176" s="7" t="s">
        <v>3677</v>
      </c>
      <c r="I4176" s="7" t="s">
        <v>3686</v>
      </c>
      <c r="K4176" s="52" t="str">
        <f t="shared" si="729"/>
        <v/>
      </c>
      <c r="L4176" s="81" t="str">
        <f t="shared" si="719"/>
        <v/>
      </c>
      <c r="M4176" s="53" t="str">
        <f>IF(K4176="","",COUNTIF($K$7:K4176,"ﾘｽﾄ１"))</f>
        <v/>
      </c>
      <c r="N4176" s="53" t="str">
        <f t="shared" si="720"/>
        <v/>
      </c>
      <c r="O4176" s="54" t="str">
        <f t="shared" si="721"/>
        <v/>
      </c>
      <c r="P4176" s="53" t="str">
        <f t="shared" si="722"/>
        <v/>
      </c>
      <c r="Q4176" s="52" t="str">
        <f t="shared" si="723"/>
        <v/>
      </c>
      <c r="R4176" s="55" t="str">
        <f t="shared" si="724"/>
        <v/>
      </c>
      <c r="S4176" s="52" t="str">
        <f t="shared" si="725"/>
        <v/>
      </c>
      <c r="T4176" s="81" t="str">
        <f t="shared" si="726"/>
        <v/>
      </c>
      <c r="U4176" s="53" t="str">
        <f>IF(S4176="","",COUNTIF($S$7:S4176,"該当２"))</f>
        <v/>
      </c>
      <c r="V4176" s="56" t="str">
        <f t="shared" si="727"/>
        <v/>
      </c>
      <c r="W4176" s="81" t="str">
        <f t="shared" si="728"/>
        <v/>
      </c>
      <c r="X4176" s="53" t="str">
        <f>IF(V4176="","",COUNTIF($V$7:V4176,"該当３"))</f>
        <v/>
      </c>
    </row>
    <row r="4177" spans="1:24">
      <c r="A4177" s="4">
        <v>2040404012</v>
      </c>
      <c r="B4177" s="237">
        <v>20</v>
      </c>
      <c r="C4177" s="238">
        <v>404</v>
      </c>
      <c r="D4177" s="239">
        <v>4</v>
      </c>
      <c r="E4177" s="238">
        <v>12</v>
      </c>
      <c r="F4177" s="7" t="s">
        <v>511</v>
      </c>
      <c r="G4177" s="7" t="s">
        <v>3655</v>
      </c>
      <c r="H4177" s="7" t="s">
        <v>3677</v>
      </c>
      <c r="I4177" s="7" t="s">
        <v>3687</v>
      </c>
      <c r="K4177" s="52" t="str">
        <f t="shared" si="729"/>
        <v/>
      </c>
      <c r="L4177" s="81" t="str">
        <f t="shared" si="719"/>
        <v/>
      </c>
      <c r="M4177" s="53" t="str">
        <f>IF(K4177="","",COUNTIF($K$7:K4177,"ﾘｽﾄ１"))</f>
        <v/>
      </c>
      <c r="N4177" s="53" t="str">
        <f t="shared" si="720"/>
        <v/>
      </c>
      <c r="O4177" s="54" t="str">
        <f t="shared" si="721"/>
        <v/>
      </c>
      <c r="P4177" s="53" t="str">
        <f t="shared" si="722"/>
        <v/>
      </c>
      <c r="Q4177" s="52" t="str">
        <f t="shared" si="723"/>
        <v/>
      </c>
      <c r="R4177" s="55" t="str">
        <f t="shared" si="724"/>
        <v/>
      </c>
      <c r="S4177" s="52" t="str">
        <f t="shared" si="725"/>
        <v/>
      </c>
      <c r="T4177" s="81" t="str">
        <f t="shared" si="726"/>
        <v/>
      </c>
      <c r="U4177" s="53" t="str">
        <f>IF(S4177="","",COUNTIF($S$7:S4177,"該当２"))</f>
        <v/>
      </c>
      <c r="V4177" s="56" t="str">
        <f t="shared" si="727"/>
        <v/>
      </c>
      <c r="W4177" s="81" t="str">
        <f t="shared" si="728"/>
        <v/>
      </c>
      <c r="X4177" s="53" t="str">
        <f>IF(V4177="","",COUNTIF($V$7:V4177,"該当３"))</f>
        <v/>
      </c>
    </row>
    <row r="4178" spans="1:24">
      <c r="A4178" s="4">
        <v>2040700000</v>
      </c>
      <c r="B4178" s="237">
        <v>20</v>
      </c>
      <c r="C4178" s="238">
        <v>407</v>
      </c>
      <c r="D4178" s="239">
        <v>0</v>
      </c>
      <c r="E4178" s="238">
        <v>0</v>
      </c>
      <c r="F4178" s="7" t="s">
        <v>511</v>
      </c>
      <c r="G4178" s="7" t="s">
        <v>3688</v>
      </c>
      <c r="K4178" s="52" t="str">
        <f t="shared" si="729"/>
        <v>ﾘｽﾄ１</v>
      </c>
      <c r="L4178" s="81" t="str">
        <f t="shared" si="719"/>
        <v>阿智村</v>
      </c>
      <c r="M4178" s="53">
        <f>IF(K4178="","",COUNTIF($K$7:K4178,"ﾘｽﾄ１"))</f>
        <v>43</v>
      </c>
      <c r="N4178" s="53" t="str">
        <f t="shared" si="720"/>
        <v/>
      </c>
      <c r="O4178" s="54" t="str">
        <f t="shared" si="721"/>
        <v/>
      </c>
      <c r="P4178" s="53" t="str">
        <f t="shared" si="722"/>
        <v/>
      </c>
      <c r="Q4178" s="52" t="str">
        <f t="shared" si="723"/>
        <v/>
      </c>
      <c r="R4178" s="55" t="str">
        <f t="shared" si="724"/>
        <v/>
      </c>
      <c r="S4178" s="52" t="str">
        <f t="shared" si="725"/>
        <v/>
      </c>
      <c r="T4178" s="81" t="str">
        <f t="shared" si="726"/>
        <v/>
      </c>
      <c r="U4178" s="53" t="str">
        <f>IF(S4178="","",COUNTIF($S$7:S4178,"該当２"))</f>
        <v/>
      </c>
      <c r="V4178" s="56" t="str">
        <f t="shared" si="727"/>
        <v/>
      </c>
      <c r="W4178" s="81" t="str">
        <f t="shared" si="728"/>
        <v/>
      </c>
      <c r="X4178" s="53" t="str">
        <f>IF(V4178="","",COUNTIF($V$7:V4178,"該当３"))</f>
        <v/>
      </c>
    </row>
    <row r="4179" spans="1:24">
      <c r="A4179" s="4">
        <v>2040701000</v>
      </c>
      <c r="B4179" s="237">
        <v>20</v>
      </c>
      <c r="C4179" s="238">
        <v>407</v>
      </c>
      <c r="D4179" s="239">
        <v>1</v>
      </c>
      <c r="E4179" s="238">
        <v>0</v>
      </c>
      <c r="F4179" s="7" t="s">
        <v>511</v>
      </c>
      <c r="G4179" s="7" t="s">
        <v>3688</v>
      </c>
      <c r="H4179" s="7" t="s">
        <v>3689</v>
      </c>
      <c r="K4179" s="52" t="str">
        <f t="shared" si="729"/>
        <v/>
      </c>
      <c r="L4179" s="81" t="str">
        <f t="shared" si="719"/>
        <v/>
      </c>
      <c r="M4179" s="53" t="str">
        <f>IF(K4179="","",COUNTIF($K$7:K4179,"ﾘｽﾄ１"))</f>
        <v/>
      </c>
      <c r="N4179" s="53" t="str">
        <f t="shared" si="720"/>
        <v/>
      </c>
      <c r="O4179" s="54" t="str">
        <f t="shared" si="721"/>
        <v/>
      </c>
      <c r="P4179" s="53" t="str">
        <f t="shared" si="722"/>
        <v/>
      </c>
      <c r="Q4179" s="52" t="str">
        <f t="shared" si="723"/>
        <v/>
      </c>
      <c r="R4179" s="55" t="str">
        <f t="shared" si="724"/>
        <v/>
      </c>
      <c r="S4179" s="52" t="str">
        <f t="shared" si="725"/>
        <v/>
      </c>
      <c r="T4179" s="81" t="str">
        <f t="shared" si="726"/>
        <v/>
      </c>
      <c r="U4179" s="53" t="str">
        <f>IF(S4179="","",COUNTIF($S$7:S4179,"該当２"))</f>
        <v/>
      </c>
      <c r="V4179" s="56" t="str">
        <f t="shared" si="727"/>
        <v/>
      </c>
      <c r="W4179" s="81" t="str">
        <f t="shared" si="728"/>
        <v/>
      </c>
      <c r="X4179" s="53" t="str">
        <f>IF(V4179="","",COUNTIF($V$7:V4179,"該当３"))</f>
        <v/>
      </c>
    </row>
    <row r="4180" spans="1:24">
      <c r="A4180" s="4">
        <v>2040701001</v>
      </c>
      <c r="B4180" s="237">
        <v>20</v>
      </c>
      <c r="C4180" s="238">
        <v>407</v>
      </c>
      <c r="D4180" s="239">
        <v>1</v>
      </c>
      <c r="E4180" s="238">
        <v>1</v>
      </c>
      <c r="F4180" s="7" t="s">
        <v>511</v>
      </c>
      <c r="G4180" s="7" t="s">
        <v>3688</v>
      </c>
      <c r="H4180" s="7" t="s">
        <v>3689</v>
      </c>
      <c r="I4180" s="7" t="s">
        <v>3690</v>
      </c>
      <c r="K4180" s="52" t="str">
        <f t="shared" si="729"/>
        <v/>
      </c>
      <c r="L4180" s="81" t="str">
        <f t="shared" si="719"/>
        <v/>
      </c>
      <c r="M4180" s="53" t="str">
        <f>IF(K4180="","",COUNTIF($K$7:K4180,"ﾘｽﾄ１"))</f>
        <v/>
      </c>
      <c r="N4180" s="53" t="str">
        <f t="shared" si="720"/>
        <v/>
      </c>
      <c r="O4180" s="54" t="str">
        <f t="shared" si="721"/>
        <v/>
      </c>
      <c r="P4180" s="53" t="str">
        <f t="shared" si="722"/>
        <v/>
      </c>
      <c r="Q4180" s="52" t="str">
        <f t="shared" si="723"/>
        <v/>
      </c>
      <c r="R4180" s="55" t="str">
        <f t="shared" si="724"/>
        <v/>
      </c>
      <c r="S4180" s="52" t="str">
        <f t="shared" si="725"/>
        <v/>
      </c>
      <c r="T4180" s="81" t="str">
        <f t="shared" si="726"/>
        <v/>
      </c>
      <c r="U4180" s="53" t="str">
        <f>IF(S4180="","",COUNTIF($S$7:S4180,"該当２"))</f>
        <v/>
      </c>
      <c r="V4180" s="56" t="str">
        <f t="shared" si="727"/>
        <v/>
      </c>
      <c r="W4180" s="81" t="str">
        <f t="shared" si="728"/>
        <v/>
      </c>
      <c r="X4180" s="53" t="str">
        <f>IF(V4180="","",COUNTIF($V$7:V4180,"該当３"))</f>
        <v/>
      </c>
    </row>
    <row r="4181" spans="1:24">
      <c r="A4181" s="4">
        <v>2040701002</v>
      </c>
      <c r="B4181" s="237">
        <v>20</v>
      </c>
      <c r="C4181" s="238">
        <v>407</v>
      </c>
      <c r="D4181" s="239">
        <v>1</v>
      </c>
      <c r="E4181" s="238">
        <v>2</v>
      </c>
      <c r="F4181" s="7" t="s">
        <v>511</v>
      </c>
      <c r="G4181" s="7" t="s">
        <v>3688</v>
      </c>
      <c r="H4181" s="7" t="s">
        <v>3689</v>
      </c>
      <c r="I4181" s="7" t="s">
        <v>3691</v>
      </c>
      <c r="K4181" s="52" t="str">
        <f t="shared" si="729"/>
        <v/>
      </c>
      <c r="L4181" s="81" t="str">
        <f t="shared" si="719"/>
        <v/>
      </c>
      <c r="M4181" s="53" t="str">
        <f>IF(K4181="","",COUNTIF($K$7:K4181,"ﾘｽﾄ１"))</f>
        <v/>
      </c>
      <c r="N4181" s="53" t="str">
        <f t="shared" si="720"/>
        <v/>
      </c>
      <c r="O4181" s="54" t="str">
        <f t="shared" si="721"/>
        <v/>
      </c>
      <c r="P4181" s="53" t="str">
        <f t="shared" si="722"/>
        <v/>
      </c>
      <c r="Q4181" s="52" t="str">
        <f t="shared" si="723"/>
        <v/>
      </c>
      <c r="R4181" s="55" t="str">
        <f t="shared" si="724"/>
        <v/>
      </c>
      <c r="S4181" s="52" t="str">
        <f t="shared" si="725"/>
        <v/>
      </c>
      <c r="T4181" s="81" t="str">
        <f t="shared" si="726"/>
        <v/>
      </c>
      <c r="U4181" s="53" t="str">
        <f>IF(S4181="","",COUNTIF($S$7:S4181,"該当２"))</f>
        <v/>
      </c>
      <c r="V4181" s="56" t="str">
        <f t="shared" si="727"/>
        <v/>
      </c>
      <c r="W4181" s="81" t="str">
        <f t="shared" si="728"/>
        <v/>
      </c>
      <c r="X4181" s="53" t="str">
        <f>IF(V4181="","",COUNTIF($V$7:V4181,"該当３"))</f>
        <v/>
      </c>
    </row>
    <row r="4182" spans="1:24">
      <c r="A4182" s="4">
        <v>2040701003</v>
      </c>
      <c r="B4182" s="237">
        <v>20</v>
      </c>
      <c r="C4182" s="238">
        <v>407</v>
      </c>
      <c r="D4182" s="239">
        <v>1</v>
      </c>
      <c r="E4182" s="238">
        <v>3</v>
      </c>
      <c r="F4182" s="7" t="s">
        <v>511</v>
      </c>
      <c r="G4182" s="7" t="s">
        <v>3688</v>
      </c>
      <c r="H4182" s="7" t="s">
        <v>3689</v>
      </c>
      <c r="I4182" s="7" t="s">
        <v>3692</v>
      </c>
      <c r="K4182" s="52" t="str">
        <f t="shared" si="729"/>
        <v/>
      </c>
      <c r="L4182" s="81" t="str">
        <f t="shared" si="719"/>
        <v/>
      </c>
      <c r="M4182" s="53" t="str">
        <f>IF(K4182="","",COUNTIF($K$7:K4182,"ﾘｽﾄ１"))</f>
        <v/>
      </c>
      <c r="N4182" s="53" t="str">
        <f t="shared" si="720"/>
        <v/>
      </c>
      <c r="O4182" s="54" t="str">
        <f t="shared" si="721"/>
        <v/>
      </c>
      <c r="P4182" s="53" t="str">
        <f t="shared" si="722"/>
        <v/>
      </c>
      <c r="Q4182" s="52" t="str">
        <f t="shared" si="723"/>
        <v/>
      </c>
      <c r="R4182" s="55" t="str">
        <f t="shared" si="724"/>
        <v/>
      </c>
      <c r="S4182" s="52" t="str">
        <f t="shared" si="725"/>
        <v/>
      </c>
      <c r="T4182" s="81" t="str">
        <f t="shared" si="726"/>
        <v/>
      </c>
      <c r="U4182" s="53" t="str">
        <f>IF(S4182="","",COUNTIF($S$7:S4182,"該当２"))</f>
        <v/>
      </c>
      <c r="V4182" s="56" t="str">
        <f t="shared" si="727"/>
        <v/>
      </c>
      <c r="W4182" s="81" t="str">
        <f t="shared" si="728"/>
        <v/>
      </c>
      <c r="X4182" s="53" t="str">
        <f>IF(V4182="","",COUNTIF($V$7:V4182,"該当３"))</f>
        <v/>
      </c>
    </row>
    <row r="4183" spans="1:24">
      <c r="A4183" s="4">
        <v>2040701004</v>
      </c>
      <c r="B4183" s="237">
        <v>20</v>
      </c>
      <c r="C4183" s="238">
        <v>407</v>
      </c>
      <c r="D4183" s="239">
        <v>1</v>
      </c>
      <c r="E4183" s="238">
        <v>4</v>
      </c>
      <c r="F4183" s="7" t="s">
        <v>511</v>
      </c>
      <c r="G4183" s="7" t="s">
        <v>3688</v>
      </c>
      <c r="H4183" s="7" t="s">
        <v>3689</v>
      </c>
      <c r="I4183" s="7" t="s">
        <v>3693</v>
      </c>
      <c r="K4183" s="52" t="str">
        <f t="shared" si="729"/>
        <v/>
      </c>
      <c r="L4183" s="81" t="str">
        <f t="shared" si="719"/>
        <v/>
      </c>
      <c r="M4183" s="53" t="str">
        <f>IF(K4183="","",COUNTIF($K$7:K4183,"ﾘｽﾄ１"))</f>
        <v/>
      </c>
      <c r="N4183" s="53" t="str">
        <f t="shared" si="720"/>
        <v/>
      </c>
      <c r="O4183" s="54" t="str">
        <f t="shared" si="721"/>
        <v/>
      </c>
      <c r="P4183" s="53" t="str">
        <f t="shared" si="722"/>
        <v/>
      </c>
      <c r="Q4183" s="52" t="str">
        <f t="shared" si="723"/>
        <v/>
      </c>
      <c r="R4183" s="55" t="str">
        <f t="shared" si="724"/>
        <v/>
      </c>
      <c r="S4183" s="52" t="str">
        <f t="shared" si="725"/>
        <v/>
      </c>
      <c r="T4183" s="81" t="str">
        <f t="shared" si="726"/>
        <v/>
      </c>
      <c r="U4183" s="53" t="str">
        <f>IF(S4183="","",COUNTIF($S$7:S4183,"該当２"))</f>
        <v/>
      </c>
      <c r="V4183" s="56" t="str">
        <f t="shared" si="727"/>
        <v/>
      </c>
      <c r="W4183" s="81" t="str">
        <f t="shared" si="728"/>
        <v/>
      </c>
      <c r="X4183" s="53" t="str">
        <f>IF(V4183="","",COUNTIF($V$7:V4183,"該当３"))</f>
        <v/>
      </c>
    </row>
    <row r="4184" spans="1:24">
      <c r="A4184" s="4">
        <v>2040701005</v>
      </c>
      <c r="B4184" s="237">
        <v>20</v>
      </c>
      <c r="C4184" s="238">
        <v>407</v>
      </c>
      <c r="D4184" s="239">
        <v>1</v>
      </c>
      <c r="E4184" s="238">
        <v>5</v>
      </c>
      <c r="F4184" s="7" t="s">
        <v>511</v>
      </c>
      <c r="G4184" s="7" t="s">
        <v>3688</v>
      </c>
      <c r="H4184" s="7" t="s">
        <v>3689</v>
      </c>
      <c r="I4184" s="7" t="s">
        <v>3694</v>
      </c>
      <c r="K4184" s="52" t="str">
        <f t="shared" si="729"/>
        <v/>
      </c>
      <c r="L4184" s="81" t="str">
        <f t="shared" si="719"/>
        <v/>
      </c>
      <c r="M4184" s="53" t="str">
        <f>IF(K4184="","",COUNTIF($K$7:K4184,"ﾘｽﾄ１"))</f>
        <v/>
      </c>
      <c r="N4184" s="53" t="str">
        <f t="shared" si="720"/>
        <v/>
      </c>
      <c r="O4184" s="54" t="str">
        <f t="shared" si="721"/>
        <v/>
      </c>
      <c r="P4184" s="53" t="str">
        <f t="shared" si="722"/>
        <v/>
      </c>
      <c r="Q4184" s="52" t="str">
        <f t="shared" si="723"/>
        <v/>
      </c>
      <c r="R4184" s="55" t="str">
        <f t="shared" si="724"/>
        <v/>
      </c>
      <c r="S4184" s="52" t="str">
        <f t="shared" si="725"/>
        <v/>
      </c>
      <c r="T4184" s="81" t="str">
        <f t="shared" si="726"/>
        <v/>
      </c>
      <c r="U4184" s="53" t="str">
        <f>IF(S4184="","",COUNTIF($S$7:S4184,"該当２"))</f>
        <v/>
      </c>
      <c r="V4184" s="56" t="str">
        <f t="shared" si="727"/>
        <v/>
      </c>
      <c r="W4184" s="81" t="str">
        <f t="shared" si="728"/>
        <v/>
      </c>
      <c r="X4184" s="53" t="str">
        <f>IF(V4184="","",COUNTIF($V$7:V4184,"該当３"))</f>
        <v/>
      </c>
    </row>
    <row r="4185" spans="1:24">
      <c r="A4185" s="4">
        <v>2040701006</v>
      </c>
      <c r="B4185" s="237">
        <v>20</v>
      </c>
      <c r="C4185" s="238">
        <v>407</v>
      </c>
      <c r="D4185" s="239">
        <v>1</v>
      </c>
      <c r="E4185" s="238">
        <v>6</v>
      </c>
      <c r="F4185" s="7" t="s">
        <v>511</v>
      </c>
      <c r="G4185" s="7" t="s">
        <v>3688</v>
      </c>
      <c r="H4185" s="7" t="s">
        <v>3689</v>
      </c>
      <c r="I4185" s="7" t="s">
        <v>3695</v>
      </c>
      <c r="K4185" s="52" t="str">
        <f t="shared" si="729"/>
        <v/>
      </c>
      <c r="L4185" s="81" t="str">
        <f t="shared" si="719"/>
        <v/>
      </c>
      <c r="M4185" s="53" t="str">
        <f>IF(K4185="","",COUNTIF($K$7:K4185,"ﾘｽﾄ１"))</f>
        <v/>
      </c>
      <c r="N4185" s="53" t="str">
        <f t="shared" si="720"/>
        <v/>
      </c>
      <c r="O4185" s="54" t="str">
        <f t="shared" si="721"/>
        <v/>
      </c>
      <c r="P4185" s="53" t="str">
        <f t="shared" si="722"/>
        <v/>
      </c>
      <c r="Q4185" s="52" t="str">
        <f t="shared" si="723"/>
        <v/>
      </c>
      <c r="R4185" s="55" t="str">
        <f t="shared" si="724"/>
        <v/>
      </c>
      <c r="S4185" s="52" t="str">
        <f t="shared" si="725"/>
        <v/>
      </c>
      <c r="T4185" s="81" t="str">
        <f t="shared" si="726"/>
        <v/>
      </c>
      <c r="U4185" s="53" t="str">
        <f>IF(S4185="","",COUNTIF($S$7:S4185,"該当２"))</f>
        <v/>
      </c>
      <c r="V4185" s="56" t="str">
        <f t="shared" si="727"/>
        <v/>
      </c>
      <c r="W4185" s="81" t="str">
        <f t="shared" si="728"/>
        <v/>
      </c>
      <c r="X4185" s="53" t="str">
        <f>IF(V4185="","",COUNTIF($V$7:V4185,"該当３"))</f>
        <v/>
      </c>
    </row>
    <row r="4186" spans="1:24">
      <c r="A4186" s="4">
        <v>2040701007</v>
      </c>
      <c r="B4186" s="237">
        <v>20</v>
      </c>
      <c r="C4186" s="238">
        <v>407</v>
      </c>
      <c r="D4186" s="239">
        <v>1</v>
      </c>
      <c r="E4186" s="238">
        <v>7</v>
      </c>
      <c r="F4186" s="7" t="s">
        <v>511</v>
      </c>
      <c r="G4186" s="7" t="s">
        <v>3688</v>
      </c>
      <c r="H4186" s="7" t="s">
        <v>3689</v>
      </c>
      <c r="I4186" s="7" t="s">
        <v>2148</v>
      </c>
      <c r="K4186" s="52" t="str">
        <f t="shared" si="729"/>
        <v/>
      </c>
      <c r="L4186" s="81" t="str">
        <f t="shared" si="719"/>
        <v/>
      </c>
      <c r="M4186" s="53" t="str">
        <f>IF(K4186="","",COUNTIF($K$7:K4186,"ﾘｽﾄ１"))</f>
        <v/>
      </c>
      <c r="N4186" s="53" t="str">
        <f t="shared" si="720"/>
        <v/>
      </c>
      <c r="O4186" s="54" t="str">
        <f t="shared" si="721"/>
        <v/>
      </c>
      <c r="P4186" s="53" t="str">
        <f t="shared" si="722"/>
        <v/>
      </c>
      <c r="Q4186" s="52" t="str">
        <f t="shared" si="723"/>
        <v/>
      </c>
      <c r="R4186" s="55" t="str">
        <f t="shared" si="724"/>
        <v/>
      </c>
      <c r="S4186" s="52" t="str">
        <f t="shared" si="725"/>
        <v/>
      </c>
      <c r="T4186" s="81" t="str">
        <f t="shared" si="726"/>
        <v/>
      </c>
      <c r="U4186" s="53" t="str">
        <f>IF(S4186="","",COUNTIF($S$7:S4186,"該当２"))</f>
        <v/>
      </c>
      <c r="V4186" s="56" t="str">
        <f t="shared" si="727"/>
        <v/>
      </c>
      <c r="W4186" s="81" t="str">
        <f t="shared" si="728"/>
        <v/>
      </c>
      <c r="X4186" s="53" t="str">
        <f>IF(V4186="","",COUNTIF($V$7:V4186,"該当３"))</f>
        <v/>
      </c>
    </row>
    <row r="4187" spans="1:24">
      <c r="A4187" s="4">
        <v>2040701008</v>
      </c>
      <c r="B4187" s="237">
        <v>20</v>
      </c>
      <c r="C4187" s="238">
        <v>407</v>
      </c>
      <c r="D4187" s="239">
        <v>1</v>
      </c>
      <c r="E4187" s="238">
        <v>8</v>
      </c>
      <c r="F4187" s="7" t="s">
        <v>511</v>
      </c>
      <c r="G4187" s="7" t="s">
        <v>3688</v>
      </c>
      <c r="H4187" s="7" t="s">
        <v>3689</v>
      </c>
      <c r="I4187" s="7" t="s">
        <v>308</v>
      </c>
      <c r="K4187" s="52" t="str">
        <f t="shared" si="729"/>
        <v/>
      </c>
      <c r="L4187" s="81" t="str">
        <f t="shared" si="719"/>
        <v/>
      </c>
      <c r="M4187" s="53" t="str">
        <f>IF(K4187="","",COUNTIF($K$7:K4187,"ﾘｽﾄ１"))</f>
        <v/>
      </c>
      <c r="N4187" s="53" t="str">
        <f t="shared" si="720"/>
        <v/>
      </c>
      <c r="O4187" s="54" t="str">
        <f t="shared" si="721"/>
        <v/>
      </c>
      <c r="P4187" s="53" t="str">
        <f t="shared" si="722"/>
        <v/>
      </c>
      <c r="Q4187" s="52" t="str">
        <f t="shared" si="723"/>
        <v/>
      </c>
      <c r="R4187" s="55" t="str">
        <f t="shared" si="724"/>
        <v/>
      </c>
      <c r="S4187" s="52" t="str">
        <f t="shared" si="725"/>
        <v/>
      </c>
      <c r="T4187" s="81" t="str">
        <f t="shared" si="726"/>
        <v/>
      </c>
      <c r="U4187" s="53" t="str">
        <f>IF(S4187="","",COUNTIF($S$7:S4187,"該当２"))</f>
        <v/>
      </c>
      <c r="V4187" s="56" t="str">
        <f t="shared" si="727"/>
        <v/>
      </c>
      <c r="W4187" s="81" t="str">
        <f t="shared" si="728"/>
        <v/>
      </c>
      <c r="X4187" s="53" t="str">
        <f>IF(V4187="","",COUNTIF($V$7:V4187,"該当３"))</f>
        <v/>
      </c>
    </row>
    <row r="4188" spans="1:24">
      <c r="A4188" s="4">
        <v>2040701009</v>
      </c>
      <c r="B4188" s="237">
        <v>20</v>
      </c>
      <c r="C4188" s="238">
        <v>407</v>
      </c>
      <c r="D4188" s="239">
        <v>1</v>
      </c>
      <c r="E4188" s="238">
        <v>9</v>
      </c>
      <c r="F4188" s="7" t="s">
        <v>511</v>
      </c>
      <c r="G4188" s="7" t="s">
        <v>3688</v>
      </c>
      <c r="H4188" s="7" t="s">
        <v>3689</v>
      </c>
      <c r="I4188" s="7" t="s">
        <v>3696</v>
      </c>
      <c r="K4188" s="52" t="str">
        <f t="shared" si="729"/>
        <v/>
      </c>
      <c r="L4188" s="81" t="str">
        <f t="shared" si="719"/>
        <v/>
      </c>
      <c r="M4188" s="53" t="str">
        <f>IF(K4188="","",COUNTIF($K$7:K4188,"ﾘｽﾄ１"))</f>
        <v/>
      </c>
      <c r="N4188" s="53" t="str">
        <f t="shared" si="720"/>
        <v/>
      </c>
      <c r="O4188" s="54" t="str">
        <f t="shared" si="721"/>
        <v/>
      </c>
      <c r="P4188" s="53" t="str">
        <f t="shared" si="722"/>
        <v/>
      </c>
      <c r="Q4188" s="52" t="str">
        <f t="shared" si="723"/>
        <v/>
      </c>
      <c r="R4188" s="55" t="str">
        <f t="shared" si="724"/>
        <v/>
      </c>
      <c r="S4188" s="52" t="str">
        <f t="shared" si="725"/>
        <v/>
      </c>
      <c r="T4188" s="81" t="str">
        <f t="shared" si="726"/>
        <v/>
      </c>
      <c r="U4188" s="53" t="str">
        <f>IF(S4188="","",COUNTIF($S$7:S4188,"該当２"))</f>
        <v/>
      </c>
      <c r="V4188" s="56" t="str">
        <f t="shared" si="727"/>
        <v/>
      </c>
      <c r="W4188" s="81" t="str">
        <f t="shared" si="728"/>
        <v/>
      </c>
      <c r="X4188" s="53" t="str">
        <f>IF(V4188="","",COUNTIF($V$7:V4188,"該当３"))</f>
        <v/>
      </c>
    </row>
    <row r="4189" spans="1:24">
      <c r="A4189" s="4">
        <v>2040701010</v>
      </c>
      <c r="B4189" s="237">
        <v>20</v>
      </c>
      <c r="C4189" s="238">
        <v>407</v>
      </c>
      <c r="D4189" s="239">
        <v>1</v>
      </c>
      <c r="E4189" s="238">
        <v>10</v>
      </c>
      <c r="F4189" s="7" t="s">
        <v>511</v>
      </c>
      <c r="G4189" s="7" t="s">
        <v>3688</v>
      </c>
      <c r="H4189" s="7" t="s">
        <v>3689</v>
      </c>
      <c r="I4189" s="7" t="s">
        <v>3697</v>
      </c>
      <c r="K4189" s="52" t="str">
        <f t="shared" si="729"/>
        <v/>
      </c>
      <c r="L4189" s="81" t="str">
        <f t="shared" si="719"/>
        <v/>
      </c>
      <c r="M4189" s="53" t="str">
        <f>IF(K4189="","",COUNTIF($K$7:K4189,"ﾘｽﾄ１"))</f>
        <v/>
      </c>
      <c r="N4189" s="53" t="str">
        <f t="shared" si="720"/>
        <v/>
      </c>
      <c r="O4189" s="54" t="str">
        <f t="shared" si="721"/>
        <v/>
      </c>
      <c r="P4189" s="53" t="str">
        <f t="shared" si="722"/>
        <v/>
      </c>
      <c r="Q4189" s="52" t="str">
        <f t="shared" si="723"/>
        <v/>
      </c>
      <c r="R4189" s="55" t="str">
        <f t="shared" si="724"/>
        <v/>
      </c>
      <c r="S4189" s="52" t="str">
        <f t="shared" si="725"/>
        <v/>
      </c>
      <c r="T4189" s="81" t="str">
        <f t="shared" si="726"/>
        <v/>
      </c>
      <c r="U4189" s="53" t="str">
        <f>IF(S4189="","",COUNTIF($S$7:S4189,"該当２"))</f>
        <v/>
      </c>
      <c r="V4189" s="56" t="str">
        <f t="shared" si="727"/>
        <v/>
      </c>
      <c r="W4189" s="81" t="str">
        <f t="shared" si="728"/>
        <v/>
      </c>
      <c r="X4189" s="53" t="str">
        <f>IF(V4189="","",COUNTIF($V$7:V4189,"該当３"))</f>
        <v/>
      </c>
    </row>
    <row r="4190" spans="1:24">
      <c r="A4190" s="4">
        <v>2040701011</v>
      </c>
      <c r="B4190" s="237">
        <v>20</v>
      </c>
      <c r="C4190" s="238">
        <v>407</v>
      </c>
      <c r="D4190" s="239">
        <v>1</v>
      </c>
      <c r="E4190" s="238">
        <v>11</v>
      </c>
      <c r="F4190" s="7" t="s">
        <v>511</v>
      </c>
      <c r="G4190" s="7" t="s">
        <v>3688</v>
      </c>
      <c r="H4190" s="7" t="s">
        <v>3689</v>
      </c>
      <c r="I4190" s="7" t="s">
        <v>3698</v>
      </c>
      <c r="K4190" s="52" t="str">
        <f t="shared" si="729"/>
        <v/>
      </c>
      <c r="L4190" s="81" t="str">
        <f t="shared" si="719"/>
        <v/>
      </c>
      <c r="M4190" s="53" t="str">
        <f>IF(K4190="","",COUNTIF($K$7:K4190,"ﾘｽﾄ１"))</f>
        <v/>
      </c>
      <c r="N4190" s="53" t="str">
        <f t="shared" si="720"/>
        <v/>
      </c>
      <c r="O4190" s="54" t="str">
        <f t="shared" si="721"/>
        <v/>
      </c>
      <c r="P4190" s="53" t="str">
        <f t="shared" si="722"/>
        <v/>
      </c>
      <c r="Q4190" s="52" t="str">
        <f t="shared" si="723"/>
        <v/>
      </c>
      <c r="R4190" s="55" t="str">
        <f t="shared" si="724"/>
        <v/>
      </c>
      <c r="S4190" s="52" t="str">
        <f t="shared" si="725"/>
        <v/>
      </c>
      <c r="T4190" s="81" t="str">
        <f t="shared" si="726"/>
        <v/>
      </c>
      <c r="U4190" s="53" t="str">
        <f>IF(S4190="","",COUNTIF($S$7:S4190,"該当２"))</f>
        <v/>
      </c>
      <c r="V4190" s="56" t="str">
        <f t="shared" si="727"/>
        <v/>
      </c>
      <c r="W4190" s="81" t="str">
        <f t="shared" si="728"/>
        <v/>
      </c>
      <c r="X4190" s="53" t="str">
        <f>IF(V4190="","",COUNTIF($V$7:V4190,"該当３"))</f>
        <v/>
      </c>
    </row>
    <row r="4191" spans="1:24">
      <c r="A4191" s="4">
        <v>2040701012</v>
      </c>
      <c r="B4191" s="237">
        <v>20</v>
      </c>
      <c r="C4191" s="238">
        <v>407</v>
      </c>
      <c r="D4191" s="239">
        <v>1</v>
      </c>
      <c r="E4191" s="238">
        <v>12</v>
      </c>
      <c r="F4191" s="7" t="s">
        <v>511</v>
      </c>
      <c r="G4191" s="7" t="s">
        <v>3688</v>
      </c>
      <c r="H4191" s="7" t="s">
        <v>3689</v>
      </c>
      <c r="I4191" s="7" t="s">
        <v>2462</v>
      </c>
      <c r="K4191" s="52" t="str">
        <f t="shared" si="729"/>
        <v/>
      </c>
      <c r="L4191" s="81" t="str">
        <f t="shared" si="719"/>
        <v/>
      </c>
      <c r="M4191" s="53" t="str">
        <f>IF(K4191="","",COUNTIF($K$7:K4191,"ﾘｽﾄ１"))</f>
        <v/>
      </c>
      <c r="N4191" s="53" t="str">
        <f t="shared" si="720"/>
        <v/>
      </c>
      <c r="O4191" s="54" t="str">
        <f t="shared" si="721"/>
        <v/>
      </c>
      <c r="P4191" s="53" t="str">
        <f t="shared" si="722"/>
        <v/>
      </c>
      <c r="Q4191" s="52" t="str">
        <f t="shared" si="723"/>
        <v/>
      </c>
      <c r="R4191" s="55" t="str">
        <f t="shared" si="724"/>
        <v/>
      </c>
      <c r="S4191" s="52" t="str">
        <f t="shared" si="725"/>
        <v/>
      </c>
      <c r="T4191" s="81" t="str">
        <f t="shared" si="726"/>
        <v/>
      </c>
      <c r="U4191" s="53" t="str">
        <f>IF(S4191="","",COUNTIF($S$7:S4191,"該当２"))</f>
        <v/>
      </c>
      <c r="V4191" s="56" t="str">
        <f t="shared" si="727"/>
        <v/>
      </c>
      <c r="W4191" s="81" t="str">
        <f t="shared" si="728"/>
        <v/>
      </c>
      <c r="X4191" s="53" t="str">
        <f>IF(V4191="","",COUNTIF($V$7:V4191,"該当３"))</f>
        <v/>
      </c>
    </row>
    <row r="4192" spans="1:24">
      <c r="A4192" s="4">
        <v>2040702000</v>
      </c>
      <c r="B4192" s="237">
        <v>20</v>
      </c>
      <c r="C4192" s="238">
        <v>407</v>
      </c>
      <c r="D4192" s="239">
        <v>2</v>
      </c>
      <c r="E4192" s="238">
        <v>0</v>
      </c>
      <c r="F4192" s="7" t="s">
        <v>511</v>
      </c>
      <c r="G4192" s="7" t="s">
        <v>3688</v>
      </c>
      <c r="H4192" s="7" t="s">
        <v>3699</v>
      </c>
      <c r="K4192" s="52" t="str">
        <f t="shared" si="729"/>
        <v/>
      </c>
      <c r="L4192" s="81" t="str">
        <f t="shared" si="719"/>
        <v/>
      </c>
      <c r="M4192" s="53" t="str">
        <f>IF(K4192="","",COUNTIF($K$7:K4192,"ﾘｽﾄ１"))</f>
        <v/>
      </c>
      <c r="N4192" s="53" t="str">
        <f t="shared" si="720"/>
        <v/>
      </c>
      <c r="O4192" s="54" t="str">
        <f t="shared" si="721"/>
        <v/>
      </c>
      <c r="P4192" s="53" t="str">
        <f t="shared" si="722"/>
        <v/>
      </c>
      <c r="Q4192" s="52" t="str">
        <f t="shared" si="723"/>
        <v/>
      </c>
      <c r="R4192" s="55" t="str">
        <f t="shared" si="724"/>
        <v/>
      </c>
      <c r="S4192" s="52" t="str">
        <f t="shared" si="725"/>
        <v/>
      </c>
      <c r="T4192" s="81" t="str">
        <f t="shared" si="726"/>
        <v/>
      </c>
      <c r="U4192" s="53" t="str">
        <f>IF(S4192="","",COUNTIF($S$7:S4192,"該当２"))</f>
        <v/>
      </c>
      <c r="V4192" s="56" t="str">
        <f t="shared" si="727"/>
        <v/>
      </c>
      <c r="W4192" s="81" t="str">
        <f t="shared" si="728"/>
        <v/>
      </c>
      <c r="X4192" s="53" t="str">
        <f>IF(V4192="","",COUNTIF($V$7:V4192,"該当３"))</f>
        <v/>
      </c>
    </row>
    <row r="4193" spans="1:24">
      <c r="A4193" s="4">
        <v>2040702001</v>
      </c>
      <c r="B4193" s="237">
        <v>20</v>
      </c>
      <c r="C4193" s="238">
        <v>407</v>
      </c>
      <c r="D4193" s="239">
        <v>2</v>
      </c>
      <c r="E4193" s="238">
        <v>1</v>
      </c>
      <c r="F4193" s="7" t="s">
        <v>511</v>
      </c>
      <c r="G4193" s="7" t="s">
        <v>3688</v>
      </c>
      <c r="H4193" s="7" t="s">
        <v>3699</v>
      </c>
      <c r="I4193" s="7" t="s">
        <v>3700</v>
      </c>
      <c r="K4193" s="52" t="str">
        <f t="shared" si="729"/>
        <v/>
      </c>
      <c r="L4193" s="81" t="str">
        <f t="shared" si="719"/>
        <v/>
      </c>
      <c r="M4193" s="53" t="str">
        <f>IF(K4193="","",COUNTIF($K$7:K4193,"ﾘｽﾄ１"))</f>
        <v/>
      </c>
      <c r="N4193" s="53" t="str">
        <f t="shared" si="720"/>
        <v/>
      </c>
      <c r="O4193" s="54" t="str">
        <f t="shared" si="721"/>
        <v/>
      </c>
      <c r="P4193" s="53" t="str">
        <f t="shared" si="722"/>
        <v/>
      </c>
      <c r="Q4193" s="52" t="str">
        <f t="shared" si="723"/>
        <v/>
      </c>
      <c r="R4193" s="55" t="str">
        <f t="shared" si="724"/>
        <v/>
      </c>
      <c r="S4193" s="52" t="str">
        <f t="shared" si="725"/>
        <v/>
      </c>
      <c r="T4193" s="81" t="str">
        <f t="shared" si="726"/>
        <v/>
      </c>
      <c r="U4193" s="53" t="str">
        <f>IF(S4193="","",COUNTIF($S$7:S4193,"該当２"))</f>
        <v/>
      </c>
      <c r="V4193" s="56" t="str">
        <f t="shared" si="727"/>
        <v/>
      </c>
      <c r="W4193" s="81" t="str">
        <f t="shared" si="728"/>
        <v/>
      </c>
      <c r="X4193" s="53" t="str">
        <f>IF(V4193="","",COUNTIF($V$7:V4193,"該当３"))</f>
        <v/>
      </c>
    </row>
    <row r="4194" spans="1:24">
      <c r="A4194" s="4">
        <v>2040702002</v>
      </c>
      <c r="B4194" s="237">
        <v>20</v>
      </c>
      <c r="C4194" s="238">
        <v>407</v>
      </c>
      <c r="D4194" s="239">
        <v>2</v>
      </c>
      <c r="E4194" s="238">
        <v>2</v>
      </c>
      <c r="F4194" s="7" t="s">
        <v>511</v>
      </c>
      <c r="G4194" s="7" t="s">
        <v>3688</v>
      </c>
      <c r="H4194" s="7" t="s">
        <v>3699</v>
      </c>
      <c r="I4194" s="7" t="s">
        <v>321</v>
      </c>
      <c r="K4194" s="52" t="str">
        <f t="shared" si="729"/>
        <v/>
      </c>
      <c r="L4194" s="81" t="str">
        <f t="shared" si="719"/>
        <v/>
      </c>
      <c r="M4194" s="53" t="str">
        <f>IF(K4194="","",COUNTIF($K$7:K4194,"ﾘｽﾄ１"))</f>
        <v/>
      </c>
      <c r="N4194" s="53" t="str">
        <f t="shared" si="720"/>
        <v/>
      </c>
      <c r="O4194" s="54" t="str">
        <f t="shared" si="721"/>
        <v/>
      </c>
      <c r="P4194" s="53" t="str">
        <f t="shared" si="722"/>
        <v/>
      </c>
      <c r="Q4194" s="52" t="str">
        <f t="shared" si="723"/>
        <v/>
      </c>
      <c r="R4194" s="55" t="str">
        <f t="shared" si="724"/>
        <v/>
      </c>
      <c r="S4194" s="52" t="str">
        <f t="shared" si="725"/>
        <v/>
      </c>
      <c r="T4194" s="81" t="str">
        <f t="shared" si="726"/>
        <v/>
      </c>
      <c r="U4194" s="53" t="str">
        <f>IF(S4194="","",COUNTIF($S$7:S4194,"該当２"))</f>
        <v/>
      </c>
      <c r="V4194" s="56" t="str">
        <f t="shared" si="727"/>
        <v/>
      </c>
      <c r="W4194" s="81" t="str">
        <f t="shared" si="728"/>
        <v/>
      </c>
      <c r="X4194" s="53" t="str">
        <f>IF(V4194="","",COUNTIF($V$7:V4194,"該当３"))</f>
        <v/>
      </c>
    </row>
    <row r="4195" spans="1:24">
      <c r="A4195" s="4">
        <v>2040702003</v>
      </c>
      <c r="B4195" s="237">
        <v>20</v>
      </c>
      <c r="C4195" s="238">
        <v>407</v>
      </c>
      <c r="D4195" s="239">
        <v>2</v>
      </c>
      <c r="E4195" s="238">
        <v>3</v>
      </c>
      <c r="F4195" s="7" t="s">
        <v>511</v>
      </c>
      <c r="G4195" s="7" t="s">
        <v>3688</v>
      </c>
      <c r="H4195" s="7" t="s">
        <v>3699</v>
      </c>
      <c r="I4195" s="7" t="s">
        <v>479</v>
      </c>
      <c r="K4195" s="52" t="str">
        <f t="shared" si="729"/>
        <v/>
      </c>
      <c r="L4195" s="81" t="str">
        <f t="shared" si="719"/>
        <v/>
      </c>
      <c r="M4195" s="53" t="str">
        <f>IF(K4195="","",COUNTIF($K$7:K4195,"ﾘｽﾄ１"))</f>
        <v/>
      </c>
      <c r="N4195" s="53" t="str">
        <f t="shared" si="720"/>
        <v/>
      </c>
      <c r="O4195" s="54" t="str">
        <f t="shared" si="721"/>
        <v/>
      </c>
      <c r="P4195" s="53" t="str">
        <f t="shared" si="722"/>
        <v/>
      </c>
      <c r="Q4195" s="52" t="str">
        <f t="shared" si="723"/>
        <v/>
      </c>
      <c r="R4195" s="55" t="str">
        <f t="shared" si="724"/>
        <v/>
      </c>
      <c r="S4195" s="52" t="str">
        <f t="shared" si="725"/>
        <v/>
      </c>
      <c r="T4195" s="81" t="str">
        <f t="shared" si="726"/>
        <v/>
      </c>
      <c r="U4195" s="53" t="str">
        <f>IF(S4195="","",COUNTIF($S$7:S4195,"該当２"))</f>
        <v/>
      </c>
      <c r="V4195" s="56" t="str">
        <f t="shared" si="727"/>
        <v/>
      </c>
      <c r="W4195" s="81" t="str">
        <f t="shared" si="728"/>
        <v/>
      </c>
      <c r="X4195" s="53" t="str">
        <f>IF(V4195="","",COUNTIF($V$7:V4195,"該当３"))</f>
        <v/>
      </c>
    </row>
    <row r="4196" spans="1:24">
      <c r="A4196" s="4">
        <v>2040702004</v>
      </c>
      <c r="B4196" s="237">
        <v>20</v>
      </c>
      <c r="C4196" s="238">
        <v>407</v>
      </c>
      <c r="D4196" s="239">
        <v>2</v>
      </c>
      <c r="E4196" s="238">
        <v>4</v>
      </c>
      <c r="F4196" s="7" t="s">
        <v>511</v>
      </c>
      <c r="G4196" s="7" t="s">
        <v>3688</v>
      </c>
      <c r="H4196" s="7" t="s">
        <v>3699</v>
      </c>
      <c r="I4196" s="7" t="s">
        <v>1842</v>
      </c>
      <c r="K4196" s="52" t="str">
        <f t="shared" si="729"/>
        <v/>
      </c>
      <c r="L4196" s="81" t="str">
        <f t="shared" si="719"/>
        <v/>
      </c>
      <c r="M4196" s="53" t="str">
        <f>IF(K4196="","",COUNTIF($K$7:K4196,"ﾘｽﾄ１"))</f>
        <v/>
      </c>
      <c r="N4196" s="53" t="str">
        <f t="shared" si="720"/>
        <v/>
      </c>
      <c r="O4196" s="54" t="str">
        <f t="shared" si="721"/>
        <v/>
      </c>
      <c r="P4196" s="53" t="str">
        <f t="shared" si="722"/>
        <v/>
      </c>
      <c r="Q4196" s="52" t="str">
        <f t="shared" si="723"/>
        <v/>
      </c>
      <c r="R4196" s="55" t="str">
        <f t="shared" si="724"/>
        <v/>
      </c>
      <c r="S4196" s="52" t="str">
        <f t="shared" si="725"/>
        <v/>
      </c>
      <c r="T4196" s="81" t="str">
        <f t="shared" si="726"/>
        <v/>
      </c>
      <c r="U4196" s="53" t="str">
        <f>IF(S4196="","",COUNTIF($S$7:S4196,"該当２"))</f>
        <v/>
      </c>
      <c r="V4196" s="56" t="str">
        <f t="shared" si="727"/>
        <v/>
      </c>
      <c r="W4196" s="81" t="str">
        <f t="shared" si="728"/>
        <v/>
      </c>
      <c r="X4196" s="53" t="str">
        <f>IF(V4196="","",COUNTIF($V$7:V4196,"該当３"))</f>
        <v/>
      </c>
    </row>
    <row r="4197" spans="1:24">
      <c r="A4197" s="4">
        <v>2040702005</v>
      </c>
      <c r="B4197" s="237">
        <v>20</v>
      </c>
      <c r="C4197" s="238">
        <v>407</v>
      </c>
      <c r="D4197" s="239">
        <v>2</v>
      </c>
      <c r="E4197" s="238">
        <v>5</v>
      </c>
      <c r="F4197" s="7" t="s">
        <v>511</v>
      </c>
      <c r="G4197" s="7" t="s">
        <v>3688</v>
      </c>
      <c r="H4197" s="7" t="s">
        <v>3699</v>
      </c>
      <c r="I4197" s="7" t="s">
        <v>582</v>
      </c>
      <c r="K4197" s="52" t="str">
        <f t="shared" si="729"/>
        <v/>
      </c>
      <c r="L4197" s="81" t="str">
        <f t="shared" si="719"/>
        <v/>
      </c>
      <c r="M4197" s="53" t="str">
        <f>IF(K4197="","",COUNTIF($K$7:K4197,"ﾘｽﾄ１"))</f>
        <v/>
      </c>
      <c r="N4197" s="53" t="str">
        <f t="shared" si="720"/>
        <v/>
      </c>
      <c r="O4197" s="54" t="str">
        <f t="shared" si="721"/>
        <v/>
      </c>
      <c r="P4197" s="53" t="str">
        <f t="shared" si="722"/>
        <v/>
      </c>
      <c r="Q4197" s="52" t="str">
        <f t="shared" si="723"/>
        <v/>
      </c>
      <c r="R4197" s="55" t="str">
        <f t="shared" si="724"/>
        <v/>
      </c>
      <c r="S4197" s="52" t="str">
        <f t="shared" si="725"/>
        <v/>
      </c>
      <c r="T4197" s="81" t="str">
        <f t="shared" si="726"/>
        <v/>
      </c>
      <c r="U4197" s="53" t="str">
        <f>IF(S4197="","",COUNTIF($S$7:S4197,"該当２"))</f>
        <v/>
      </c>
      <c r="V4197" s="56" t="str">
        <f t="shared" si="727"/>
        <v/>
      </c>
      <c r="W4197" s="81" t="str">
        <f t="shared" si="728"/>
        <v/>
      </c>
      <c r="X4197" s="53" t="str">
        <f>IF(V4197="","",COUNTIF($V$7:V4197,"該当３"))</f>
        <v/>
      </c>
    </row>
    <row r="4198" spans="1:24">
      <c r="A4198" s="4">
        <v>2040702006</v>
      </c>
      <c r="B4198" s="237">
        <v>20</v>
      </c>
      <c r="C4198" s="238">
        <v>407</v>
      </c>
      <c r="D4198" s="239">
        <v>2</v>
      </c>
      <c r="E4198" s="238">
        <v>6</v>
      </c>
      <c r="F4198" s="7" t="s">
        <v>511</v>
      </c>
      <c r="G4198" s="7" t="s">
        <v>3688</v>
      </c>
      <c r="H4198" s="7" t="s">
        <v>3699</v>
      </c>
      <c r="I4198" s="7" t="s">
        <v>3701</v>
      </c>
      <c r="K4198" s="52" t="str">
        <f t="shared" si="729"/>
        <v/>
      </c>
      <c r="L4198" s="81" t="str">
        <f t="shared" si="719"/>
        <v/>
      </c>
      <c r="M4198" s="53" t="str">
        <f>IF(K4198="","",COUNTIF($K$7:K4198,"ﾘｽﾄ１"))</f>
        <v/>
      </c>
      <c r="N4198" s="53" t="str">
        <f t="shared" si="720"/>
        <v/>
      </c>
      <c r="O4198" s="54" t="str">
        <f t="shared" si="721"/>
        <v/>
      </c>
      <c r="P4198" s="53" t="str">
        <f t="shared" si="722"/>
        <v/>
      </c>
      <c r="Q4198" s="52" t="str">
        <f t="shared" si="723"/>
        <v/>
      </c>
      <c r="R4198" s="55" t="str">
        <f t="shared" si="724"/>
        <v/>
      </c>
      <c r="S4198" s="52" t="str">
        <f t="shared" si="725"/>
        <v/>
      </c>
      <c r="T4198" s="81" t="str">
        <f t="shared" si="726"/>
        <v/>
      </c>
      <c r="U4198" s="53" t="str">
        <f>IF(S4198="","",COUNTIF($S$7:S4198,"該当２"))</f>
        <v/>
      </c>
      <c r="V4198" s="56" t="str">
        <f t="shared" si="727"/>
        <v/>
      </c>
      <c r="W4198" s="81" t="str">
        <f t="shared" si="728"/>
        <v/>
      </c>
      <c r="X4198" s="53" t="str">
        <f>IF(V4198="","",COUNTIF($V$7:V4198,"該当３"))</f>
        <v/>
      </c>
    </row>
    <row r="4199" spans="1:24">
      <c r="A4199" s="4">
        <v>2040702007</v>
      </c>
      <c r="B4199" s="237">
        <v>20</v>
      </c>
      <c r="C4199" s="238">
        <v>407</v>
      </c>
      <c r="D4199" s="239">
        <v>2</v>
      </c>
      <c r="E4199" s="238">
        <v>7</v>
      </c>
      <c r="F4199" s="7" t="s">
        <v>511</v>
      </c>
      <c r="G4199" s="7" t="s">
        <v>3688</v>
      </c>
      <c r="H4199" s="7" t="s">
        <v>3699</v>
      </c>
      <c r="I4199" s="7" t="s">
        <v>3702</v>
      </c>
      <c r="K4199" s="52" t="str">
        <f t="shared" si="729"/>
        <v/>
      </c>
      <c r="L4199" s="81" t="str">
        <f t="shared" si="719"/>
        <v/>
      </c>
      <c r="M4199" s="53" t="str">
        <f>IF(K4199="","",COUNTIF($K$7:K4199,"ﾘｽﾄ１"))</f>
        <v/>
      </c>
      <c r="N4199" s="53" t="str">
        <f t="shared" si="720"/>
        <v/>
      </c>
      <c r="O4199" s="54" t="str">
        <f t="shared" si="721"/>
        <v/>
      </c>
      <c r="P4199" s="53" t="str">
        <f t="shared" si="722"/>
        <v/>
      </c>
      <c r="Q4199" s="52" t="str">
        <f t="shared" si="723"/>
        <v/>
      </c>
      <c r="R4199" s="55" t="str">
        <f t="shared" si="724"/>
        <v/>
      </c>
      <c r="S4199" s="52" t="str">
        <f t="shared" si="725"/>
        <v/>
      </c>
      <c r="T4199" s="81" t="str">
        <f t="shared" si="726"/>
        <v/>
      </c>
      <c r="U4199" s="53" t="str">
        <f>IF(S4199="","",COUNTIF($S$7:S4199,"該当２"))</f>
        <v/>
      </c>
      <c r="V4199" s="56" t="str">
        <f t="shared" si="727"/>
        <v/>
      </c>
      <c r="W4199" s="81" t="str">
        <f t="shared" si="728"/>
        <v/>
      </c>
      <c r="X4199" s="53" t="str">
        <f>IF(V4199="","",COUNTIF($V$7:V4199,"該当３"))</f>
        <v/>
      </c>
    </row>
    <row r="4200" spans="1:24">
      <c r="A4200" s="4">
        <v>2040702008</v>
      </c>
      <c r="B4200" s="237">
        <v>20</v>
      </c>
      <c r="C4200" s="238">
        <v>407</v>
      </c>
      <c r="D4200" s="239">
        <v>2</v>
      </c>
      <c r="E4200" s="238">
        <v>8</v>
      </c>
      <c r="F4200" s="7" t="s">
        <v>511</v>
      </c>
      <c r="G4200" s="7" t="s">
        <v>3688</v>
      </c>
      <c r="H4200" s="7" t="s">
        <v>3699</v>
      </c>
      <c r="I4200" s="7" t="s">
        <v>332</v>
      </c>
      <c r="K4200" s="52" t="str">
        <f t="shared" si="729"/>
        <v/>
      </c>
      <c r="L4200" s="81" t="str">
        <f t="shared" si="719"/>
        <v/>
      </c>
      <c r="M4200" s="53" t="str">
        <f>IF(K4200="","",COUNTIF($K$7:K4200,"ﾘｽﾄ１"))</f>
        <v/>
      </c>
      <c r="N4200" s="53" t="str">
        <f t="shared" si="720"/>
        <v/>
      </c>
      <c r="O4200" s="54" t="str">
        <f t="shared" si="721"/>
        <v/>
      </c>
      <c r="P4200" s="53" t="str">
        <f t="shared" si="722"/>
        <v/>
      </c>
      <c r="Q4200" s="52" t="str">
        <f t="shared" si="723"/>
        <v/>
      </c>
      <c r="R4200" s="55" t="str">
        <f t="shared" si="724"/>
        <v/>
      </c>
      <c r="S4200" s="52" t="str">
        <f t="shared" si="725"/>
        <v/>
      </c>
      <c r="T4200" s="81" t="str">
        <f t="shared" si="726"/>
        <v/>
      </c>
      <c r="U4200" s="53" t="str">
        <f>IF(S4200="","",COUNTIF($S$7:S4200,"該当２"))</f>
        <v/>
      </c>
      <c r="V4200" s="56" t="str">
        <f t="shared" si="727"/>
        <v/>
      </c>
      <c r="W4200" s="81" t="str">
        <f t="shared" si="728"/>
        <v/>
      </c>
      <c r="X4200" s="53" t="str">
        <f>IF(V4200="","",COUNTIF($V$7:V4200,"該当３"))</f>
        <v/>
      </c>
    </row>
    <row r="4201" spans="1:24">
      <c r="A4201" s="4">
        <v>2040702009</v>
      </c>
      <c r="B4201" s="237">
        <v>20</v>
      </c>
      <c r="C4201" s="238">
        <v>407</v>
      </c>
      <c r="D4201" s="239">
        <v>2</v>
      </c>
      <c r="E4201" s="238">
        <v>9</v>
      </c>
      <c r="F4201" s="7" t="s">
        <v>511</v>
      </c>
      <c r="G4201" s="7" t="s">
        <v>3688</v>
      </c>
      <c r="H4201" s="7" t="s">
        <v>3699</v>
      </c>
      <c r="I4201" s="7" t="s">
        <v>3703</v>
      </c>
      <c r="K4201" s="52" t="str">
        <f t="shared" si="729"/>
        <v/>
      </c>
      <c r="L4201" s="81" t="str">
        <f t="shared" si="719"/>
        <v/>
      </c>
      <c r="M4201" s="53" t="str">
        <f>IF(K4201="","",COUNTIF($K$7:K4201,"ﾘｽﾄ１"))</f>
        <v/>
      </c>
      <c r="N4201" s="53" t="str">
        <f t="shared" si="720"/>
        <v/>
      </c>
      <c r="O4201" s="54" t="str">
        <f t="shared" si="721"/>
        <v/>
      </c>
      <c r="P4201" s="53" t="str">
        <f t="shared" si="722"/>
        <v/>
      </c>
      <c r="Q4201" s="52" t="str">
        <f t="shared" si="723"/>
        <v/>
      </c>
      <c r="R4201" s="55" t="str">
        <f t="shared" si="724"/>
        <v/>
      </c>
      <c r="S4201" s="52" t="str">
        <f t="shared" si="725"/>
        <v/>
      </c>
      <c r="T4201" s="81" t="str">
        <f t="shared" si="726"/>
        <v/>
      </c>
      <c r="U4201" s="53" t="str">
        <f>IF(S4201="","",COUNTIF($S$7:S4201,"該当２"))</f>
        <v/>
      </c>
      <c r="V4201" s="56" t="str">
        <f t="shared" si="727"/>
        <v/>
      </c>
      <c r="W4201" s="81" t="str">
        <f t="shared" si="728"/>
        <v/>
      </c>
      <c r="X4201" s="53" t="str">
        <f>IF(V4201="","",COUNTIF($V$7:V4201,"該当３"))</f>
        <v/>
      </c>
    </row>
    <row r="4202" spans="1:24">
      <c r="A4202" s="4">
        <v>2040702010</v>
      </c>
      <c r="B4202" s="237">
        <v>20</v>
      </c>
      <c r="C4202" s="238">
        <v>407</v>
      </c>
      <c r="D4202" s="239">
        <v>2</v>
      </c>
      <c r="E4202" s="238">
        <v>10</v>
      </c>
      <c r="F4202" s="7" t="s">
        <v>511</v>
      </c>
      <c r="G4202" s="7" t="s">
        <v>3688</v>
      </c>
      <c r="H4202" s="7" t="s">
        <v>3699</v>
      </c>
      <c r="I4202" s="7" t="s">
        <v>3704</v>
      </c>
      <c r="K4202" s="52" t="str">
        <f t="shared" si="729"/>
        <v/>
      </c>
      <c r="L4202" s="81" t="str">
        <f t="shared" si="719"/>
        <v/>
      </c>
      <c r="M4202" s="53" t="str">
        <f>IF(K4202="","",COUNTIF($K$7:K4202,"ﾘｽﾄ１"))</f>
        <v/>
      </c>
      <c r="N4202" s="53" t="str">
        <f t="shared" si="720"/>
        <v/>
      </c>
      <c r="O4202" s="54" t="str">
        <f t="shared" si="721"/>
        <v/>
      </c>
      <c r="P4202" s="53" t="str">
        <f t="shared" si="722"/>
        <v/>
      </c>
      <c r="Q4202" s="52" t="str">
        <f t="shared" si="723"/>
        <v/>
      </c>
      <c r="R4202" s="55" t="str">
        <f t="shared" si="724"/>
        <v/>
      </c>
      <c r="S4202" s="52" t="str">
        <f t="shared" si="725"/>
        <v/>
      </c>
      <c r="T4202" s="81" t="str">
        <f t="shared" si="726"/>
        <v/>
      </c>
      <c r="U4202" s="53" t="str">
        <f>IF(S4202="","",COUNTIF($S$7:S4202,"該当２"))</f>
        <v/>
      </c>
      <c r="V4202" s="56" t="str">
        <f t="shared" si="727"/>
        <v/>
      </c>
      <c r="W4202" s="81" t="str">
        <f t="shared" si="728"/>
        <v/>
      </c>
      <c r="X4202" s="53" t="str">
        <f>IF(V4202="","",COUNTIF($V$7:V4202,"該当３"))</f>
        <v/>
      </c>
    </row>
    <row r="4203" spans="1:24">
      <c r="A4203" s="4">
        <v>2040702011</v>
      </c>
      <c r="B4203" s="237">
        <v>20</v>
      </c>
      <c r="C4203" s="238">
        <v>407</v>
      </c>
      <c r="D4203" s="239">
        <v>2</v>
      </c>
      <c r="E4203" s="238">
        <v>11</v>
      </c>
      <c r="F4203" s="7" t="s">
        <v>511</v>
      </c>
      <c r="G4203" s="7" t="s">
        <v>3688</v>
      </c>
      <c r="H4203" s="7" t="s">
        <v>3699</v>
      </c>
      <c r="I4203" s="7" t="s">
        <v>2597</v>
      </c>
      <c r="K4203" s="52" t="str">
        <f t="shared" si="729"/>
        <v/>
      </c>
      <c r="L4203" s="81" t="str">
        <f t="shared" si="719"/>
        <v/>
      </c>
      <c r="M4203" s="53" t="str">
        <f>IF(K4203="","",COUNTIF($K$7:K4203,"ﾘｽﾄ１"))</f>
        <v/>
      </c>
      <c r="N4203" s="53" t="str">
        <f t="shared" si="720"/>
        <v/>
      </c>
      <c r="O4203" s="54" t="str">
        <f t="shared" si="721"/>
        <v/>
      </c>
      <c r="P4203" s="53" t="str">
        <f t="shared" si="722"/>
        <v/>
      </c>
      <c r="Q4203" s="52" t="str">
        <f t="shared" si="723"/>
        <v/>
      </c>
      <c r="R4203" s="55" t="str">
        <f t="shared" si="724"/>
        <v/>
      </c>
      <c r="S4203" s="52" t="str">
        <f t="shared" si="725"/>
        <v/>
      </c>
      <c r="T4203" s="81" t="str">
        <f t="shared" si="726"/>
        <v/>
      </c>
      <c r="U4203" s="53" t="str">
        <f>IF(S4203="","",COUNTIF($S$7:S4203,"該当２"))</f>
        <v/>
      </c>
      <c r="V4203" s="56" t="str">
        <f t="shared" si="727"/>
        <v/>
      </c>
      <c r="W4203" s="81" t="str">
        <f t="shared" si="728"/>
        <v/>
      </c>
      <c r="X4203" s="53" t="str">
        <f>IF(V4203="","",COUNTIF($V$7:V4203,"該当３"))</f>
        <v/>
      </c>
    </row>
    <row r="4204" spans="1:24">
      <c r="A4204" s="4">
        <v>2040702012</v>
      </c>
      <c r="B4204" s="237">
        <v>20</v>
      </c>
      <c r="C4204" s="238">
        <v>407</v>
      </c>
      <c r="D4204" s="239">
        <v>2</v>
      </c>
      <c r="E4204" s="238">
        <v>12</v>
      </c>
      <c r="F4204" s="7" t="s">
        <v>511</v>
      </c>
      <c r="G4204" s="7" t="s">
        <v>3688</v>
      </c>
      <c r="H4204" s="7" t="s">
        <v>3699</v>
      </c>
      <c r="I4204" s="7" t="s">
        <v>3705</v>
      </c>
      <c r="K4204" s="52" t="str">
        <f t="shared" si="729"/>
        <v/>
      </c>
      <c r="L4204" s="81" t="str">
        <f t="shared" si="719"/>
        <v/>
      </c>
      <c r="M4204" s="53" t="str">
        <f>IF(K4204="","",COUNTIF($K$7:K4204,"ﾘｽﾄ１"))</f>
        <v/>
      </c>
      <c r="N4204" s="53" t="str">
        <f t="shared" si="720"/>
        <v/>
      </c>
      <c r="O4204" s="54" t="str">
        <f t="shared" si="721"/>
        <v/>
      </c>
      <c r="P4204" s="53" t="str">
        <f t="shared" si="722"/>
        <v/>
      </c>
      <c r="Q4204" s="52" t="str">
        <f t="shared" si="723"/>
        <v/>
      </c>
      <c r="R4204" s="55" t="str">
        <f t="shared" si="724"/>
        <v/>
      </c>
      <c r="S4204" s="52" t="str">
        <f t="shared" si="725"/>
        <v/>
      </c>
      <c r="T4204" s="81" t="str">
        <f t="shared" si="726"/>
        <v/>
      </c>
      <c r="U4204" s="53" t="str">
        <f>IF(S4204="","",COUNTIF($S$7:S4204,"該当２"))</f>
        <v/>
      </c>
      <c r="V4204" s="56" t="str">
        <f t="shared" si="727"/>
        <v/>
      </c>
      <c r="W4204" s="81" t="str">
        <f t="shared" si="728"/>
        <v/>
      </c>
      <c r="X4204" s="53" t="str">
        <f>IF(V4204="","",COUNTIF($V$7:V4204,"該当３"))</f>
        <v/>
      </c>
    </row>
    <row r="4205" spans="1:24">
      <c r="A4205" s="4">
        <v>2040702013</v>
      </c>
      <c r="B4205" s="237">
        <v>20</v>
      </c>
      <c r="C4205" s="238">
        <v>407</v>
      </c>
      <c r="D4205" s="239">
        <v>2</v>
      </c>
      <c r="E4205" s="238">
        <v>13</v>
      </c>
      <c r="F4205" s="7" t="s">
        <v>511</v>
      </c>
      <c r="G4205" s="7" t="s">
        <v>3688</v>
      </c>
      <c r="H4205" s="7" t="s">
        <v>3699</v>
      </c>
      <c r="I4205" s="7" t="s">
        <v>3706</v>
      </c>
      <c r="K4205" s="52" t="str">
        <f t="shared" si="729"/>
        <v/>
      </c>
      <c r="L4205" s="81" t="str">
        <f t="shared" si="719"/>
        <v/>
      </c>
      <c r="M4205" s="53" t="str">
        <f>IF(K4205="","",COUNTIF($K$7:K4205,"ﾘｽﾄ１"))</f>
        <v/>
      </c>
      <c r="N4205" s="53" t="str">
        <f t="shared" si="720"/>
        <v/>
      </c>
      <c r="O4205" s="54" t="str">
        <f t="shared" si="721"/>
        <v/>
      </c>
      <c r="P4205" s="53" t="str">
        <f t="shared" si="722"/>
        <v/>
      </c>
      <c r="Q4205" s="52" t="str">
        <f t="shared" si="723"/>
        <v/>
      </c>
      <c r="R4205" s="55" t="str">
        <f t="shared" si="724"/>
        <v/>
      </c>
      <c r="S4205" s="52" t="str">
        <f t="shared" si="725"/>
        <v/>
      </c>
      <c r="T4205" s="81" t="str">
        <f t="shared" si="726"/>
        <v/>
      </c>
      <c r="U4205" s="53" t="str">
        <f>IF(S4205="","",COUNTIF($S$7:S4205,"該当２"))</f>
        <v/>
      </c>
      <c r="V4205" s="56" t="str">
        <f t="shared" si="727"/>
        <v/>
      </c>
      <c r="W4205" s="81" t="str">
        <f t="shared" si="728"/>
        <v/>
      </c>
      <c r="X4205" s="53" t="str">
        <f>IF(V4205="","",COUNTIF($V$7:V4205,"該当３"))</f>
        <v/>
      </c>
    </row>
    <row r="4206" spans="1:24">
      <c r="A4206" s="4">
        <v>2040703000</v>
      </c>
      <c r="B4206" s="237">
        <v>20</v>
      </c>
      <c r="C4206" s="238">
        <v>407</v>
      </c>
      <c r="D4206" s="239">
        <v>3</v>
      </c>
      <c r="E4206" s="238">
        <v>0</v>
      </c>
      <c r="F4206" s="7" t="s">
        <v>511</v>
      </c>
      <c r="G4206" s="7" t="s">
        <v>3688</v>
      </c>
      <c r="H4206" s="7" t="s">
        <v>3707</v>
      </c>
      <c r="K4206" s="52" t="str">
        <f t="shared" si="729"/>
        <v/>
      </c>
      <c r="L4206" s="81" t="str">
        <f t="shared" si="719"/>
        <v/>
      </c>
      <c r="M4206" s="53" t="str">
        <f>IF(K4206="","",COUNTIF($K$7:K4206,"ﾘｽﾄ１"))</f>
        <v/>
      </c>
      <c r="N4206" s="53" t="str">
        <f t="shared" si="720"/>
        <v/>
      </c>
      <c r="O4206" s="54" t="str">
        <f t="shared" si="721"/>
        <v/>
      </c>
      <c r="P4206" s="53" t="str">
        <f t="shared" si="722"/>
        <v/>
      </c>
      <c r="Q4206" s="52" t="str">
        <f t="shared" si="723"/>
        <v/>
      </c>
      <c r="R4206" s="55" t="str">
        <f t="shared" si="724"/>
        <v/>
      </c>
      <c r="S4206" s="52" t="str">
        <f t="shared" si="725"/>
        <v/>
      </c>
      <c r="T4206" s="81" t="str">
        <f t="shared" si="726"/>
        <v/>
      </c>
      <c r="U4206" s="53" t="str">
        <f>IF(S4206="","",COUNTIF($S$7:S4206,"該当２"))</f>
        <v/>
      </c>
      <c r="V4206" s="56" t="str">
        <f t="shared" si="727"/>
        <v/>
      </c>
      <c r="W4206" s="81" t="str">
        <f t="shared" si="728"/>
        <v/>
      </c>
      <c r="X4206" s="53" t="str">
        <f>IF(V4206="","",COUNTIF($V$7:V4206,"該当３"))</f>
        <v/>
      </c>
    </row>
    <row r="4207" spans="1:24">
      <c r="A4207" s="4">
        <v>2040703001</v>
      </c>
      <c r="B4207" s="237">
        <v>20</v>
      </c>
      <c r="C4207" s="238">
        <v>407</v>
      </c>
      <c r="D4207" s="239">
        <v>3</v>
      </c>
      <c r="E4207" s="238">
        <v>1</v>
      </c>
      <c r="F4207" s="7" t="s">
        <v>511</v>
      </c>
      <c r="G4207" s="7" t="s">
        <v>3688</v>
      </c>
      <c r="H4207" s="7" t="s">
        <v>3707</v>
      </c>
      <c r="I4207" s="7" t="s">
        <v>284</v>
      </c>
      <c r="K4207" s="52" t="str">
        <f t="shared" si="729"/>
        <v/>
      </c>
      <c r="L4207" s="81" t="str">
        <f t="shared" si="719"/>
        <v/>
      </c>
      <c r="M4207" s="53" t="str">
        <f>IF(K4207="","",COUNTIF($K$7:K4207,"ﾘｽﾄ１"))</f>
        <v/>
      </c>
      <c r="N4207" s="53" t="str">
        <f t="shared" si="720"/>
        <v/>
      </c>
      <c r="O4207" s="54" t="str">
        <f t="shared" si="721"/>
        <v/>
      </c>
      <c r="P4207" s="53" t="str">
        <f t="shared" si="722"/>
        <v/>
      </c>
      <c r="Q4207" s="52" t="str">
        <f t="shared" si="723"/>
        <v/>
      </c>
      <c r="R4207" s="55" t="str">
        <f t="shared" si="724"/>
        <v/>
      </c>
      <c r="S4207" s="52" t="str">
        <f t="shared" si="725"/>
        <v/>
      </c>
      <c r="T4207" s="81" t="str">
        <f t="shared" si="726"/>
        <v/>
      </c>
      <c r="U4207" s="53" t="str">
        <f>IF(S4207="","",COUNTIF($S$7:S4207,"該当２"))</f>
        <v/>
      </c>
      <c r="V4207" s="56" t="str">
        <f t="shared" si="727"/>
        <v/>
      </c>
      <c r="W4207" s="81" t="str">
        <f t="shared" si="728"/>
        <v/>
      </c>
      <c r="X4207" s="53" t="str">
        <f>IF(V4207="","",COUNTIF($V$7:V4207,"該当３"))</f>
        <v/>
      </c>
    </row>
    <row r="4208" spans="1:24">
      <c r="A4208" s="4">
        <v>2040703002</v>
      </c>
      <c r="B4208" s="237">
        <v>20</v>
      </c>
      <c r="C4208" s="238">
        <v>407</v>
      </c>
      <c r="D4208" s="239">
        <v>3</v>
      </c>
      <c r="E4208" s="238">
        <v>2</v>
      </c>
      <c r="F4208" s="7" t="s">
        <v>511</v>
      </c>
      <c r="G4208" s="7" t="s">
        <v>3688</v>
      </c>
      <c r="H4208" s="7" t="s">
        <v>3707</v>
      </c>
      <c r="I4208" s="7" t="s">
        <v>1884</v>
      </c>
      <c r="K4208" s="52" t="str">
        <f t="shared" si="729"/>
        <v/>
      </c>
      <c r="L4208" s="81" t="str">
        <f t="shared" si="719"/>
        <v/>
      </c>
      <c r="M4208" s="53" t="str">
        <f>IF(K4208="","",COUNTIF($K$7:K4208,"ﾘｽﾄ１"))</f>
        <v/>
      </c>
      <c r="N4208" s="53" t="str">
        <f t="shared" si="720"/>
        <v/>
      </c>
      <c r="O4208" s="54" t="str">
        <f t="shared" si="721"/>
        <v/>
      </c>
      <c r="P4208" s="53" t="str">
        <f t="shared" si="722"/>
        <v/>
      </c>
      <c r="Q4208" s="52" t="str">
        <f t="shared" si="723"/>
        <v/>
      </c>
      <c r="R4208" s="55" t="str">
        <f t="shared" si="724"/>
        <v/>
      </c>
      <c r="S4208" s="52" t="str">
        <f t="shared" si="725"/>
        <v/>
      </c>
      <c r="T4208" s="81" t="str">
        <f t="shared" si="726"/>
        <v/>
      </c>
      <c r="U4208" s="53" t="str">
        <f>IF(S4208="","",COUNTIF($S$7:S4208,"該当２"))</f>
        <v/>
      </c>
      <c r="V4208" s="56" t="str">
        <f t="shared" si="727"/>
        <v/>
      </c>
      <c r="W4208" s="81" t="str">
        <f t="shared" si="728"/>
        <v/>
      </c>
      <c r="X4208" s="53" t="str">
        <f>IF(V4208="","",COUNTIF($V$7:V4208,"該当３"))</f>
        <v/>
      </c>
    </row>
    <row r="4209" spans="1:24">
      <c r="A4209" s="4">
        <v>2040703003</v>
      </c>
      <c r="B4209" s="237">
        <v>20</v>
      </c>
      <c r="C4209" s="238">
        <v>407</v>
      </c>
      <c r="D4209" s="239">
        <v>3</v>
      </c>
      <c r="E4209" s="238">
        <v>3</v>
      </c>
      <c r="F4209" s="7" t="s">
        <v>511</v>
      </c>
      <c r="G4209" s="7" t="s">
        <v>3688</v>
      </c>
      <c r="H4209" s="7" t="s">
        <v>3707</v>
      </c>
      <c r="I4209" s="7" t="s">
        <v>376</v>
      </c>
      <c r="K4209" s="52" t="str">
        <f t="shared" si="729"/>
        <v/>
      </c>
      <c r="L4209" s="81" t="str">
        <f t="shared" si="719"/>
        <v/>
      </c>
      <c r="M4209" s="53" t="str">
        <f>IF(K4209="","",COUNTIF($K$7:K4209,"ﾘｽﾄ１"))</f>
        <v/>
      </c>
      <c r="N4209" s="53" t="str">
        <f t="shared" si="720"/>
        <v/>
      </c>
      <c r="O4209" s="54" t="str">
        <f t="shared" si="721"/>
        <v/>
      </c>
      <c r="P4209" s="53" t="str">
        <f t="shared" si="722"/>
        <v/>
      </c>
      <c r="Q4209" s="52" t="str">
        <f t="shared" si="723"/>
        <v/>
      </c>
      <c r="R4209" s="55" t="str">
        <f t="shared" si="724"/>
        <v/>
      </c>
      <c r="S4209" s="52" t="str">
        <f t="shared" si="725"/>
        <v/>
      </c>
      <c r="T4209" s="81" t="str">
        <f t="shared" si="726"/>
        <v/>
      </c>
      <c r="U4209" s="53" t="str">
        <f>IF(S4209="","",COUNTIF($S$7:S4209,"該当２"))</f>
        <v/>
      </c>
      <c r="V4209" s="56" t="str">
        <f t="shared" si="727"/>
        <v/>
      </c>
      <c r="W4209" s="81" t="str">
        <f t="shared" si="728"/>
        <v/>
      </c>
      <c r="X4209" s="53" t="str">
        <f>IF(V4209="","",COUNTIF($V$7:V4209,"該当３"))</f>
        <v/>
      </c>
    </row>
    <row r="4210" spans="1:24">
      <c r="A4210" s="4">
        <v>2040703004</v>
      </c>
      <c r="B4210" s="237">
        <v>20</v>
      </c>
      <c r="C4210" s="238">
        <v>407</v>
      </c>
      <c r="D4210" s="239">
        <v>3</v>
      </c>
      <c r="E4210" s="238">
        <v>4</v>
      </c>
      <c r="F4210" s="7" t="s">
        <v>511</v>
      </c>
      <c r="G4210" s="7" t="s">
        <v>3688</v>
      </c>
      <c r="H4210" s="7" t="s">
        <v>3707</v>
      </c>
      <c r="I4210" s="7" t="s">
        <v>3708</v>
      </c>
      <c r="K4210" s="52" t="str">
        <f t="shared" si="729"/>
        <v/>
      </c>
      <c r="L4210" s="81" t="str">
        <f t="shared" si="719"/>
        <v/>
      </c>
      <c r="M4210" s="53" t="str">
        <f>IF(K4210="","",COUNTIF($K$7:K4210,"ﾘｽﾄ１"))</f>
        <v/>
      </c>
      <c r="N4210" s="53" t="str">
        <f t="shared" si="720"/>
        <v/>
      </c>
      <c r="O4210" s="54" t="str">
        <f t="shared" si="721"/>
        <v/>
      </c>
      <c r="P4210" s="53" t="str">
        <f t="shared" si="722"/>
        <v/>
      </c>
      <c r="Q4210" s="52" t="str">
        <f t="shared" si="723"/>
        <v/>
      </c>
      <c r="R4210" s="55" t="str">
        <f t="shared" si="724"/>
        <v/>
      </c>
      <c r="S4210" s="52" t="str">
        <f t="shared" si="725"/>
        <v/>
      </c>
      <c r="T4210" s="81" t="str">
        <f t="shared" si="726"/>
        <v/>
      </c>
      <c r="U4210" s="53" t="str">
        <f>IF(S4210="","",COUNTIF($S$7:S4210,"該当２"))</f>
        <v/>
      </c>
      <c r="V4210" s="56" t="str">
        <f t="shared" si="727"/>
        <v/>
      </c>
      <c r="W4210" s="81" t="str">
        <f t="shared" si="728"/>
        <v/>
      </c>
      <c r="X4210" s="53" t="str">
        <f>IF(V4210="","",COUNTIF($V$7:V4210,"該当３"))</f>
        <v/>
      </c>
    </row>
    <row r="4211" spans="1:24">
      <c r="A4211" s="4">
        <v>2040703005</v>
      </c>
      <c r="B4211" s="237">
        <v>20</v>
      </c>
      <c r="C4211" s="238">
        <v>407</v>
      </c>
      <c r="D4211" s="239">
        <v>3</v>
      </c>
      <c r="E4211" s="238">
        <v>5</v>
      </c>
      <c r="F4211" s="7" t="s">
        <v>511</v>
      </c>
      <c r="G4211" s="7" t="s">
        <v>3688</v>
      </c>
      <c r="H4211" s="7" t="s">
        <v>3707</v>
      </c>
      <c r="I4211" s="7" t="s">
        <v>303</v>
      </c>
      <c r="K4211" s="52" t="str">
        <f t="shared" si="729"/>
        <v/>
      </c>
      <c r="L4211" s="81" t="str">
        <f t="shared" si="719"/>
        <v/>
      </c>
      <c r="M4211" s="53" t="str">
        <f>IF(K4211="","",COUNTIF($K$7:K4211,"ﾘｽﾄ１"))</f>
        <v/>
      </c>
      <c r="N4211" s="53" t="str">
        <f t="shared" si="720"/>
        <v/>
      </c>
      <c r="O4211" s="54" t="str">
        <f t="shared" si="721"/>
        <v/>
      </c>
      <c r="P4211" s="53" t="str">
        <f t="shared" si="722"/>
        <v/>
      </c>
      <c r="Q4211" s="52" t="str">
        <f t="shared" si="723"/>
        <v/>
      </c>
      <c r="R4211" s="55" t="str">
        <f t="shared" si="724"/>
        <v/>
      </c>
      <c r="S4211" s="52" t="str">
        <f t="shared" si="725"/>
        <v/>
      </c>
      <c r="T4211" s="81" t="str">
        <f t="shared" si="726"/>
        <v/>
      </c>
      <c r="U4211" s="53" t="str">
        <f>IF(S4211="","",COUNTIF($S$7:S4211,"該当２"))</f>
        <v/>
      </c>
      <c r="V4211" s="56" t="str">
        <f t="shared" si="727"/>
        <v/>
      </c>
      <c r="W4211" s="81" t="str">
        <f t="shared" si="728"/>
        <v/>
      </c>
      <c r="X4211" s="53" t="str">
        <f>IF(V4211="","",COUNTIF($V$7:V4211,"該当３"))</f>
        <v/>
      </c>
    </row>
    <row r="4212" spans="1:24">
      <c r="A4212" s="4">
        <v>2040703006</v>
      </c>
      <c r="B4212" s="237">
        <v>20</v>
      </c>
      <c r="C4212" s="238">
        <v>407</v>
      </c>
      <c r="D4212" s="239">
        <v>3</v>
      </c>
      <c r="E4212" s="238">
        <v>6</v>
      </c>
      <c r="F4212" s="7" t="s">
        <v>511</v>
      </c>
      <c r="G4212" s="7" t="s">
        <v>3688</v>
      </c>
      <c r="H4212" s="7" t="s">
        <v>3707</v>
      </c>
      <c r="I4212" s="7" t="s">
        <v>3709</v>
      </c>
      <c r="K4212" s="52" t="str">
        <f t="shared" si="729"/>
        <v/>
      </c>
      <c r="L4212" s="81" t="str">
        <f t="shared" si="719"/>
        <v/>
      </c>
      <c r="M4212" s="53" t="str">
        <f>IF(K4212="","",COUNTIF($K$7:K4212,"ﾘｽﾄ１"))</f>
        <v/>
      </c>
      <c r="N4212" s="53" t="str">
        <f t="shared" si="720"/>
        <v/>
      </c>
      <c r="O4212" s="54" t="str">
        <f t="shared" si="721"/>
        <v/>
      </c>
      <c r="P4212" s="53" t="str">
        <f t="shared" si="722"/>
        <v/>
      </c>
      <c r="Q4212" s="52" t="str">
        <f t="shared" si="723"/>
        <v/>
      </c>
      <c r="R4212" s="55" t="str">
        <f t="shared" si="724"/>
        <v/>
      </c>
      <c r="S4212" s="52" t="str">
        <f t="shared" si="725"/>
        <v/>
      </c>
      <c r="T4212" s="81" t="str">
        <f t="shared" si="726"/>
        <v/>
      </c>
      <c r="U4212" s="53" t="str">
        <f>IF(S4212="","",COUNTIF($S$7:S4212,"該当２"))</f>
        <v/>
      </c>
      <c r="V4212" s="56" t="str">
        <f t="shared" si="727"/>
        <v/>
      </c>
      <c r="W4212" s="81" t="str">
        <f t="shared" si="728"/>
        <v/>
      </c>
      <c r="X4212" s="53" t="str">
        <f>IF(V4212="","",COUNTIF($V$7:V4212,"該当３"))</f>
        <v/>
      </c>
    </row>
    <row r="4213" spans="1:24">
      <c r="A4213" s="4">
        <v>2040703007</v>
      </c>
      <c r="B4213" s="237">
        <v>20</v>
      </c>
      <c r="C4213" s="238">
        <v>407</v>
      </c>
      <c r="D4213" s="239">
        <v>3</v>
      </c>
      <c r="E4213" s="238">
        <v>7</v>
      </c>
      <c r="F4213" s="7" t="s">
        <v>511</v>
      </c>
      <c r="G4213" s="7" t="s">
        <v>3688</v>
      </c>
      <c r="H4213" s="7" t="s">
        <v>3707</v>
      </c>
      <c r="I4213" s="7" t="s">
        <v>788</v>
      </c>
      <c r="K4213" s="52" t="str">
        <f t="shared" si="729"/>
        <v/>
      </c>
      <c r="L4213" s="81" t="str">
        <f t="shared" si="719"/>
        <v/>
      </c>
      <c r="M4213" s="53" t="str">
        <f>IF(K4213="","",COUNTIF($K$7:K4213,"ﾘｽﾄ１"))</f>
        <v/>
      </c>
      <c r="N4213" s="53" t="str">
        <f t="shared" si="720"/>
        <v/>
      </c>
      <c r="O4213" s="54" t="str">
        <f t="shared" si="721"/>
        <v/>
      </c>
      <c r="P4213" s="53" t="str">
        <f t="shared" si="722"/>
        <v/>
      </c>
      <c r="Q4213" s="52" t="str">
        <f t="shared" si="723"/>
        <v/>
      </c>
      <c r="R4213" s="55" t="str">
        <f t="shared" si="724"/>
        <v/>
      </c>
      <c r="S4213" s="52" t="str">
        <f t="shared" si="725"/>
        <v/>
      </c>
      <c r="T4213" s="81" t="str">
        <f t="shared" si="726"/>
        <v/>
      </c>
      <c r="U4213" s="53" t="str">
        <f>IF(S4213="","",COUNTIF($S$7:S4213,"該当２"))</f>
        <v/>
      </c>
      <c r="V4213" s="56" t="str">
        <f t="shared" si="727"/>
        <v/>
      </c>
      <c r="W4213" s="81" t="str">
        <f t="shared" si="728"/>
        <v/>
      </c>
      <c r="X4213" s="53" t="str">
        <f>IF(V4213="","",COUNTIF($V$7:V4213,"該当３"))</f>
        <v/>
      </c>
    </row>
    <row r="4214" spans="1:24">
      <c r="A4214" s="4">
        <v>2040703008</v>
      </c>
      <c r="B4214" s="237">
        <v>20</v>
      </c>
      <c r="C4214" s="238">
        <v>407</v>
      </c>
      <c r="D4214" s="239">
        <v>3</v>
      </c>
      <c r="E4214" s="238">
        <v>8</v>
      </c>
      <c r="F4214" s="7" t="s">
        <v>511</v>
      </c>
      <c r="G4214" s="7" t="s">
        <v>3688</v>
      </c>
      <c r="H4214" s="7" t="s">
        <v>3707</v>
      </c>
      <c r="I4214" s="7" t="s">
        <v>3710</v>
      </c>
      <c r="K4214" s="52" t="str">
        <f t="shared" si="729"/>
        <v/>
      </c>
      <c r="L4214" s="81" t="str">
        <f t="shared" si="719"/>
        <v/>
      </c>
      <c r="M4214" s="53" t="str">
        <f>IF(K4214="","",COUNTIF($K$7:K4214,"ﾘｽﾄ１"))</f>
        <v/>
      </c>
      <c r="N4214" s="53" t="str">
        <f t="shared" si="720"/>
        <v/>
      </c>
      <c r="O4214" s="54" t="str">
        <f t="shared" si="721"/>
        <v/>
      </c>
      <c r="P4214" s="53" t="str">
        <f t="shared" si="722"/>
        <v/>
      </c>
      <c r="Q4214" s="52" t="str">
        <f t="shared" si="723"/>
        <v/>
      </c>
      <c r="R4214" s="55" t="str">
        <f t="shared" si="724"/>
        <v/>
      </c>
      <c r="S4214" s="52" t="str">
        <f t="shared" si="725"/>
        <v/>
      </c>
      <c r="T4214" s="81" t="str">
        <f t="shared" si="726"/>
        <v/>
      </c>
      <c r="U4214" s="53" t="str">
        <f>IF(S4214="","",COUNTIF($S$7:S4214,"該当２"))</f>
        <v/>
      </c>
      <c r="V4214" s="56" t="str">
        <f t="shared" si="727"/>
        <v/>
      </c>
      <c r="W4214" s="81" t="str">
        <f t="shared" si="728"/>
        <v/>
      </c>
      <c r="X4214" s="53" t="str">
        <f>IF(V4214="","",COUNTIF($V$7:V4214,"該当３"))</f>
        <v/>
      </c>
    </row>
    <row r="4215" spans="1:24">
      <c r="A4215" s="4">
        <v>2040703009</v>
      </c>
      <c r="B4215" s="237">
        <v>20</v>
      </c>
      <c r="C4215" s="238">
        <v>407</v>
      </c>
      <c r="D4215" s="239">
        <v>3</v>
      </c>
      <c r="E4215" s="238">
        <v>9</v>
      </c>
      <c r="F4215" s="7" t="s">
        <v>511</v>
      </c>
      <c r="G4215" s="7" t="s">
        <v>3688</v>
      </c>
      <c r="H4215" s="7" t="s">
        <v>3707</v>
      </c>
      <c r="I4215" s="7" t="s">
        <v>1336</v>
      </c>
      <c r="K4215" s="52" t="str">
        <f t="shared" si="729"/>
        <v/>
      </c>
      <c r="L4215" s="81" t="str">
        <f t="shared" ref="L4215:L4278" si="730">IF(K4215="ﾘｽﾄ１",G4215,"")</f>
        <v/>
      </c>
      <c r="M4215" s="53" t="str">
        <f>IF(K4215="","",COUNTIF($K$7:K4215,"ﾘｽﾄ１"))</f>
        <v/>
      </c>
      <c r="N4215" s="53" t="str">
        <f t="shared" ref="N4215:N4278" si="731">IF(AND(D4215=0,E4215&gt;0),"同一区","")</f>
        <v/>
      </c>
      <c r="O4215" s="54" t="str">
        <f t="shared" ref="O4215:O4278" si="732">IF(AND(EXACT($K$2,G4215),H4215&gt;0),"該当１","")</f>
        <v/>
      </c>
      <c r="P4215" s="53" t="str">
        <f t="shared" ref="P4215:P4278" si="733">IF(O4215="該当１",G4215,"")</f>
        <v/>
      </c>
      <c r="Q4215" s="52" t="str">
        <f t="shared" ref="Q4215:Q4278" si="734">IF(O4215="該当１","ﾘｽﾄ2","")</f>
        <v/>
      </c>
      <c r="R4215" s="55" t="str">
        <f t="shared" ref="R4215:R4278" si="735">IF(Q4215="ﾘｽﾄ2",H4215,"")</f>
        <v/>
      </c>
      <c r="S4215" s="52" t="str">
        <f t="shared" ref="S4215:S4278" si="736">IF(AND(Q4215="ﾘｽﾄ2",OR(I4215=0,AND(N4215="同一区",E4215=1))),"該当２","")</f>
        <v/>
      </c>
      <c r="T4215" s="81" t="str">
        <f t="shared" ref="T4215:T4278" si="737">IF(S4215="該当２",H4215,"")</f>
        <v/>
      </c>
      <c r="U4215" s="53" t="str">
        <f>IF(S4215="","",COUNTIF($S$7:S4215,"該当２"))</f>
        <v/>
      </c>
      <c r="V4215" s="56" t="str">
        <f t="shared" ref="V4215:V4278" si="738">IF(AND($S$2=H4215,E4215&gt;0,E4215&lt;998),"該当３","")</f>
        <v/>
      </c>
      <c r="W4215" s="81" t="str">
        <f t="shared" ref="W4215:W4278" si="739">IF(V4215="該当３",I4215,"")</f>
        <v/>
      </c>
      <c r="X4215" s="53" t="str">
        <f>IF(V4215="","",COUNTIF($V$7:V4215,"該当３"))</f>
        <v/>
      </c>
    </row>
    <row r="4216" spans="1:24">
      <c r="A4216" s="4">
        <v>2040703010</v>
      </c>
      <c r="B4216" s="237">
        <v>20</v>
      </c>
      <c r="C4216" s="238">
        <v>407</v>
      </c>
      <c r="D4216" s="239">
        <v>3</v>
      </c>
      <c r="E4216" s="238">
        <v>10</v>
      </c>
      <c r="F4216" s="7" t="s">
        <v>511</v>
      </c>
      <c r="G4216" s="7" t="s">
        <v>3688</v>
      </c>
      <c r="H4216" s="7" t="s">
        <v>3707</v>
      </c>
      <c r="I4216" s="7" t="s">
        <v>3711</v>
      </c>
      <c r="K4216" s="52" t="str">
        <f t="shared" si="729"/>
        <v/>
      </c>
      <c r="L4216" s="81" t="str">
        <f t="shared" si="730"/>
        <v/>
      </c>
      <c r="M4216" s="53" t="str">
        <f>IF(K4216="","",COUNTIF($K$7:K4216,"ﾘｽﾄ１"))</f>
        <v/>
      </c>
      <c r="N4216" s="53" t="str">
        <f t="shared" si="731"/>
        <v/>
      </c>
      <c r="O4216" s="54" t="str">
        <f t="shared" si="732"/>
        <v/>
      </c>
      <c r="P4216" s="53" t="str">
        <f t="shared" si="733"/>
        <v/>
      </c>
      <c r="Q4216" s="52" t="str">
        <f t="shared" si="734"/>
        <v/>
      </c>
      <c r="R4216" s="55" t="str">
        <f t="shared" si="735"/>
        <v/>
      </c>
      <c r="S4216" s="52" t="str">
        <f t="shared" si="736"/>
        <v/>
      </c>
      <c r="T4216" s="81" t="str">
        <f t="shared" si="737"/>
        <v/>
      </c>
      <c r="U4216" s="53" t="str">
        <f>IF(S4216="","",COUNTIF($S$7:S4216,"該当２"))</f>
        <v/>
      </c>
      <c r="V4216" s="56" t="str">
        <f t="shared" si="738"/>
        <v/>
      </c>
      <c r="W4216" s="81" t="str">
        <f t="shared" si="739"/>
        <v/>
      </c>
      <c r="X4216" s="53" t="str">
        <f>IF(V4216="","",COUNTIF($V$7:V4216,"該当３"))</f>
        <v/>
      </c>
    </row>
    <row r="4217" spans="1:24">
      <c r="A4217" s="4">
        <v>2040703011</v>
      </c>
      <c r="B4217" s="237">
        <v>20</v>
      </c>
      <c r="C4217" s="238">
        <v>407</v>
      </c>
      <c r="D4217" s="239">
        <v>3</v>
      </c>
      <c r="E4217" s="238">
        <v>11</v>
      </c>
      <c r="F4217" s="7" t="s">
        <v>511</v>
      </c>
      <c r="G4217" s="7" t="s">
        <v>3688</v>
      </c>
      <c r="H4217" s="7" t="s">
        <v>3707</v>
      </c>
      <c r="I4217" s="7" t="s">
        <v>3712</v>
      </c>
      <c r="K4217" s="52" t="str">
        <f t="shared" si="729"/>
        <v/>
      </c>
      <c r="L4217" s="81" t="str">
        <f t="shared" si="730"/>
        <v/>
      </c>
      <c r="M4217" s="53" t="str">
        <f>IF(K4217="","",COUNTIF($K$7:K4217,"ﾘｽﾄ１"))</f>
        <v/>
      </c>
      <c r="N4217" s="53" t="str">
        <f t="shared" si="731"/>
        <v/>
      </c>
      <c r="O4217" s="54" t="str">
        <f t="shared" si="732"/>
        <v/>
      </c>
      <c r="P4217" s="53" t="str">
        <f t="shared" si="733"/>
        <v/>
      </c>
      <c r="Q4217" s="52" t="str">
        <f t="shared" si="734"/>
        <v/>
      </c>
      <c r="R4217" s="55" t="str">
        <f t="shared" si="735"/>
        <v/>
      </c>
      <c r="S4217" s="52" t="str">
        <f t="shared" si="736"/>
        <v/>
      </c>
      <c r="T4217" s="81" t="str">
        <f t="shared" si="737"/>
        <v/>
      </c>
      <c r="U4217" s="53" t="str">
        <f>IF(S4217="","",COUNTIF($S$7:S4217,"該当２"))</f>
        <v/>
      </c>
      <c r="V4217" s="56" t="str">
        <f t="shared" si="738"/>
        <v/>
      </c>
      <c r="W4217" s="81" t="str">
        <f t="shared" si="739"/>
        <v/>
      </c>
      <c r="X4217" s="53" t="str">
        <f>IF(V4217="","",COUNTIF($V$7:V4217,"該当３"))</f>
        <v/>
      </c>
    </row>
    <row r="4218" spans="1:24">
      <c r="A4218" s="4">
        <v>2040703012</v>
      </c>
      <c r="B4218" s="237">
        <v>20</v>
      </c>
      <c r="C4218" s="238">
        <v>407</v>
      </c>
      <c r="D4218" s="239">
        <v>3</v>
      </c>
      <c r="E4218" s="238">
        <v>12</v>
      </c>
      <c r="F4218" s="7" t="s">
        <v>511</v>
      </c>
      <c r="G4218" s="7" t="s">
        <v>3688</v>
      </c>
      <c r="H4218" s="7" t="s">
        <v>3707</v>
      </c>
      <c r="I4218" s="7" t="s">
        <v>1594</v>
      </c>
      <c r="K4218" s="52" t="str">
        <f t="shared" si="729"/>
        <v/>
      </c>
      <c r="L4218" s="81" t="str">
        <f t="shared" si="730"/>
        <v/>
      </c>
      <c r="M4218" s="53" t="str">
        <f>IF(K4218="","",COUNTIF($K$7:K4218,"ﾘｽﾄ１"))</f>
        <v/>
      </c>
      <c r="N4218" s="53" t="str">
        <f t="shared" si="731"/>
        <v/>
      </c>
      <c r="O4218" s="54" t="str">
        <f t="shared" si="732"/>
        <v/>
      </c>
      <c r="P4218" s="53" t="str">
        <f t="shared" si="733"/>
        <v/>
      </c>
      <c r="Q4218" s="52" t="str">
        <f t="shared" si="734"/>
        <v/>
      </c>
      <c r="R4218" s="55" t="str">
        <f t="shared" si="735"/>
        <v/>
      </c>
      <c r="S4218" s="52" t="str">
        <f t="shared" si="736"/>
        <v/>
      </c>
      <c r="T4218" s="81" t="str">
        <f t="shared" si="737"/>
        <v/>
      </c>
      <c r="U4218" s="53" t="str">
        <f>IF(S4218="","",COUNTIF($S$7:S4218,"該当２"))</f>
        <v/>
      </c>
      <c r="V4218" s="56" t="str">
        <f t="shared" si="738"/>
        <v/>
      </c>
      <c r="W4218" s="81" t="str">
        <f t="shared" si="739"/>
        <v/>
      </c>
      <c r="X4218" s="53" t="str">
        <f>IF(V4218="","",COUNTIF($V$7:V4218,"該当３"))</f>
        <v/>
      </c>
    </row>
    <row r="4219" spans="1:24">
      <c r="A4219" s="4">
        <v>2040704000</v>
      </c>
      <c r="B4219" s="237">
        <v>20</v>
      </c>
      <c r="C4219" s="238">
        <v>407</v>
      </c>
      <c r="D4219" s="239">
        <v>4</v>
      </c>
      <c r="E4219" s="238">
        <v>0</v>
      </c>
      <c r="F4219" s="7" t="s">
        <v>511</v>
      </c>
      <c r="G4219" s="7" t="s">
        <v>3688</v>
      </c>
      <c r="H4219" s="7" t="s">
        <v>3713</v>
      </c>
      <c r="K4219" s="52" t="str">
        <f t="shared" si="729"/>
        <v/>
      </c>
      <c r="L4219" s="81" t="str">
        <f t="shared" si="730"/>
        <v/>
      </c>
      <c r="M4219" s="53" t="str">
        <f>IF(K4219="","",COUNTIF($K$7:K4219,"ﾘｽﾄ１"))</f>
        <v/>
      </c>
      <c r="N4219" s="53" t="str">
        <f t="shared" si="731"/>
        <v/>
      </c>
      <c r="O4219" s="54" t="str">
        <f t="shared" si="732"/>
        <v/>
      </c>
      <c r="P4219" s="53" t="str">
        <f t="shared" si="733"/>
        <v/>
      </c>
      <c r="Q4219" s="52" t="str">
        <f t="shared" si="734"/>
        <v/>
      </c>
      <c r="R4219" s="55" t="str">
        <f t="shared" si="735"/>
        <v/>
      </c>
      <c r="S4219" s="52" t="str">
        <f t="shared" si="736"/>
        <v/>
      </c>
      <c r="T4219" s="81" t="str">
        <f t="shared" si="737"/>
        <v/>
      </c>
      <c r="U4219" s="53" t="str">
        <f>IF(S4219="","",COUNTIF($S$7:S4219,"該当２"))</f>
        <v/>
      </c>
      <c r="V4219" s="56" t="str">
        <f t="shared" si="738"/>
        <v/>
      </c>
      <c r="W4219" s="81" t="str">
        <f t="shared" si="739"/>
        <v/>
      </c>
      <c r="X4219" s="53" t="str">
        <f>IF(V4219="","",COUNTIF($V$7:V4219,"該当３"))</f>
        <v/>
      </c>
    </row>
    <row r="4220" spans="1:24">
      <c r="A4220" s="4">
        <v>2040704001</v>
      </c>
      <c r="B4220" s="237">
        <v>20</v>
      </c>
      <c r="C4220" s="238">
        <v>407</v>
      </c>
      <c r="D4220" s="239">
        <v>4</v>
      </c>
      <c r="E4220" s="238">
        <v>1</v>
      </c>
      <c r="F4220" s="7" t="s">
        <v>511</v>
      </c>
      <c r="G4220" s="7" t="s">
        <v>3688</v>
      </c>
      <c r="H4220" s="7" t="s">
        <v>3713</v>
      </c>
      <c r="I4220" s="7" t="s">
        <v>3714</v>
      </c>
      <c r="K4220" s="52" t="str">
        <f t="shared" si="729"/>
        <v/>
      </c>
      <c r="L4220" s="81" t="str">
        <f t="shared" si="730"/>
        <v/>
      </c>
      <c r="M4220" s="53" t="str">
        <f>IF(K4220="","",COUNTIF($K$7:K4220,"ﾘｽﾄ１"))</f>
        <v/>
      </c>
      <c r="N4220" s="53" t="str">
        <f t="shared" si="731"/>
        <v/>
      </c>
      <c r="O4220" s="54" t="str">
        <f t="shared" si="732"/>
        <v/>
      </c>
      <c r="P4220" s="53" t="str">
        <f t="shared" si="733"/>
        <v/>
      </c>
      <c r="Q4220" s="52" t="str">
        <f t="shared" si="734"/>
        <v/>
      </c>
      <c r="R4220" s="55" t="str">
        <f t="shared" si="735"/>
        <v/>
      </c>
      <c r="S4220" s="52" t="str">
        <f t="shared" si="736"/>
        <v/>
      </c>
      <c r="T4220" s="81" t="str">
        <f t="shared" si="737"/>
        <v/>
      </c>
      <c r="U4220" s="53" t="str">
        <f>IF(S4220="","",COUNTIF($S$7:S4220,"該当２"))</f>
        <v/>
      </c>
      <c r="V4220" s="56" t="str">
        <f t="shared" si="738"/>
        <v/>
      </c>
      <c r="W4220" s="81" t="str">
        <f t="shared" si="739"/>
        <v/>
      </c>
      <c r="X4220" s="53" t="str">
        <f>IF(V4220="","",COUNTIF($V$7:V4220,"該当３"))</f>
        <v/>
      </c>
    </row>
    <row r="4221" spans="1:24">
      <c r="A4221" s="4">
        <v>2040704002</v>
      </c>
      <c r="B4221" s="237">
        <v>20</v>
      </c>
      <c r="C4221" s="238">
        <v>407</v>
      </c>
      <c r="D4221" s="239">
        <v>4</v>
      </c>
      <c r="E4221" s="238">
        <v>2</v>
      </c>
      <c r="F4221" s="7" t="s">
        <v>511</v>
      </c>
      <c r="G4221" s="7" t="s">
        <v>3688</v>
      </c>
      <c r="H4221" s="7" t="s">
        <v>3713</v>
      </c>
      <c r="I4221" s="7" t="s">
        <v>3715</v>
      </c>
      <c r="K4221" s="52" t="str">
        <f t="shared" si="729"/>
        <v/>
      </c>
      <c r="L4221" s="81" t="str">
        <f t="shared" si="730"/>
        <v/>
      </c>
      <c r="M4221" s="53" t="str">
        <f>IF(K4221="","",COUNTIF($K$7:K4221,"ﾘｽﾄ１"))</f>
        <v/>
      </c>
      <c r="N4221" s="53" t="str">
        <f t="shared" si="731"/>
        <v/>
      </c>
      <c r="O4221" s="54" t="str">
        <f t="shared" si="732"/>
        <v/>
      </c>
      <c r="P4221" s="53" t="str">
        <f t="shared" si="733"/>
        <v/>
      </c>
      <c r="Q4221" s="52" t="str">
        <f t="shared" si="734"/>
        <v/>
      </c>
      <c r="R4221" s="55" t="str">
        <f t="shared" si="735"/>
        <v/>
      </c>
      <c r="S4221" s="52" t="str">
        <f t="shared" si="736"/>
        <v/>
      </c>
      <c r="T4221" s="81" t="str">
        <f t="shared" si="737"/>
        <v/>
      </c>
      <c r="U4221" s="53" t="str">
        <f>IF(S4221="","",COUNTIF($S$7:S4221,"該当２"))</f>
        <v/>
      </c>
      <c r="V4221" s="56" t="str">
        <f t="shared" si="738"/>
        <v/>
      </c>
      <c r="W4221" s="81" t="str">
        <f t="shared" si="739"/>
        <v/>
      </c>
      <c r="X4221" s="53" t="str">
        <f>IF(V4221="","",COUNTIF($V$7:V4221,"該当３"))</f>
        <v/>
      </c>
    </row>
    <row r="4222" spans="1:24">
      <c r="A4222" s="4">
        <v>2040704003</v>
      </c>
      <c r="B4222" s="237">
        <v>20</v>
      </c>
      <c r="C4222" s="238">
        <v>407</v>
      </c>
      <c r="D4222" s="239">
        <v>4</v>
      </c>
      <c r="E4222" s="238">
        <v>3</v>
      </c>
      <c r="F4222" s="7" t="s">
        <v>511</v>
      </c>
      <c r="G4222" s="7" t="s">
        <v>3688</v>
      </c>
      <c r="H4222" s="7" t="s">
        <v>3713</v>
      </c>
      <c r="I4222" s="7" t="s">
        <v>3716</v>
      </c>
      <c r="K4222" s="52" t="str">
        <f t="shared" si="729"/>
        <v/>
      </c>
      <c r="L4222" s="81" t="str">
        <f t="shared" si="730"/>
        <v/>
      </c>
      <c r="M4222" s="53" t="str">
        <f>IF(K4222="","",COUNTIF($K$7:K4222,"ﾘｽﾄ１"))</f>
        <v/>
      </c>
      <c r="N4222" s="53" t="str">
        <f t="shared" si="731"/>
        <v/>
      </c>
      <c r="O4222" s="54" t="str">
        <f t="shared" si="732"/>
        <v/>
      </c>
      <c r="P4222" s="53" t="str">
        <f t="shared" si="733"/>
        <v/>
      </c>
      <c r="Q4222" s="52" t="str">
        <f t="shared" si="734"/>
        <v/>
      </c>
      <c r="R4222" s="55" t="str">
        <f t="shared" si="735"/>
        <v/>
      </c>
      <c r="S4222" s="52" t="str">
        <f t="shared" si="736"/>
        <v/>
      </c>
      <c r="T4222" s="81" t="str">
        <f t="shared" si="737"/>
        <v/>
      </c>
      <c r="U4222" s="53" t="str">
        <f>IF(S4222="","",COUNTIF($S$7:S4222,"該当２"))</f>
        <v/>
      </c>
      <c r="V4222" s="56" t="str">
        <f t="shared" si="738"/>
        <v/>
      </c>
      <c r="W4222" s="81" t="str">
        <f t="shared" si="739"/>
        <v/>
      </c>
      <c r="X4222" s="53" t="str">
        <f>IF(V4222="","",COUNTIF($V$7:V4222,"該当３"))</f>
        <v/>
      </c>
    </row>
    <row r="4223" spans="1:24">
      <c r="A4223" s="4">
        <v>2040704004</v>
      </c>
      <c r="B4223" s="237">
        <v>20</v>
      </c>
      <c r="C4223" s="238">
        <v>407</v>
      </c>
      <c r="D4223" s="239">
        <v>4</v>
      </c>
      <c r="E4223" s="238">
        <v>4</v>
      </c>
      <c r="F4223" s="7" t="s">
        <v>511</v>
      </c>
      <c r="G4223" s="7" t="s">
        <v>3688</v>
      </c>
      <c r="H4223" s="7" t="s">
        <v>3713</v>
      </c>
      <c r="I4223" s="7" t="s">
        <v>446</v>
      </c>
      <c r="K4223" s="52" t="str">
        <f t="shared" si="729"/>
        <v/>
      </c>
      <c r="L4223" s="81" t="str">
        <f t="shared" si="730"/>
        <v/>
      </c>
      <c r="M4223" s="53" t="str">
        <f>IF(K4223="","",COUNTIF($K$7:K4223,"ﾘｽﾄ１"))</f>
        <v/>
      </c>
      <c r="N4223" s="53" t="str">
        <f t="shared" si="731"/>
        <v/>
      </c>
      <c r="O4223" s="54" t="str">
        <f t="shared" si="732"/>
        <v/>
      </c>
      <c r="P4223" s="53" t="str">
        <f t="shared" si="733"/>
        <v/>
      </c>
      <c r="Q4223" s="52" t="str">
        <f t="shared" si="734"/>
        <v/>
      </c>
      <c r="R4223" s="55" t="str">
        <f t="shared" si="735"/>
        <v/>
      </c>
      <c r="S4223" s="52" t="str">
        <f t="shared" si="736"/>
        <v/>
      </c>
      <c r="T4223" s="81" t="str">
        <f t="shared" si="737"/>
        <v/>
      </c>
      <c r="U4223" s="53" t="str">
        <f>IF(S4223="","",COUNTIF($S$7:S4223,"該当２"))</f>
        <v/>
      </c>
      <c r="V4223" s="56" t="str">
        <f t="shared" si="738"/>
        <v/>
      </c>
      <c r="W4223" s="81" t="str">
        <f t="shared" si="739"/>
        <v/>
      </c>
      <c r="X4223" s="53" t="str">
        <f>IF(V4223="","",COUNTIF($V$7:V4223,"該当３"))</f>
        <v/>
      </c>
    </row>
    <row r="4224" spans="1:24">
      <c r="A4224" s="4">
        <v>2040704005</v>
      </c>
      <c r="B4224" s="237">
        <v>20</v>
      </c>
      <c r="C4224" s="238">
        <v>407</v>
      </c>
      <c r="D4224" s="239">
        <v>4</v>
      </c>
      <c r="E4224" s="238">
        <v>5</v>
      </c>
      <c r="F4224" s="7" t="s">
        <v>511</v>
      </c>
      <c r="G4224" s="7" t="s">
        <v>3688</v>
      </c>
      <c r="H4224" s="7" t="s">
        <v>3713</v>
      </c>
      <c r="I4224" s="7" t="s">
        <v>3717</v>
      </c>
      <c r="K4224" s="52" t="str">
        <f t="shared" si="729"/>
        <v/>
      </c>
      <c r="L4224" s="81" t="str">
        <f t="shared" si="730"/>
        <v/>
      </c>
      <c r="M4224" s="53" t="str">
        <f>IF(K4224="","",COUNTIF($K$7:K4224,"ﾘｽﾄ１"))</f>
        <v/>
      </c>
      <c r="N4224" s="53" t="str">
        <f t="shared" si="731"/>
        <v/>
      </c>
      <c r="O4224" s="54" t="str">
        <f t="shared" si="732"/>
        <v/>
      </c>
      <c r="P4224" s="53" t="str">
        <f t="shared" si="733"/>
        <v/>
      </c>
      <c r="Q4224" s="52" t="str">
        <f t="shared" si="734"/>
        <v/>
      </c>
      <c r="R4224" s="55" t="str">
        <f t="shared" si="735"/>
        <v/>
      </c>
      <c r="S4224" s="52" t="str">
        <f t="shared" si="736"/>
        <v/>
      </c>
      <c r="T4224" s="81" t="str">
        <f t="shared" si="737"/>
        <v/>
      </c>
      <c r="U4224" s="53" t="str">
        <f>IF(S4224="","",COUNTIF($S$7:S4224,"該当２"))</f>
        <v/>
      </c>
      <c r="V4224" s="56" t="str">
        <f t="shared" si="738"/>
        <v/>
      </c>
      <c r="W4224" s="81" t="str">
        <f t="shared" si="739"/>
        <v/>
      </c>
      <c r="X4224" s="53" t="str">
        <f>IF(V4224="","",COUNTIF($V$7:V4224,"該当３"))</f>
        <v/>
      </c>
    </row>
    <row r="4225" spans="1:24">
      <c r="A4225" s="4">
        <v>2040704006</v>
      </c>
      <c r="B4225" s="237">
        <v>20</v>
      </c>
      <c r="C4225" s="238">
        <v>407</v>
      </c>
      <c r="D4225" s="239">
        <v>4</v>
      </c>
      <c r="E4225" s="238">
        <v>6</v>
      </c>
      <c r="F4225" s="7" t="s">
        <v>511</v>
      </c>
      <c r="G4225" s="7" t="s">
        <v>3688</v>
      </c>
      <c r="H4225" s="7" t="s">
        <v>3713</v>
      </c>
      <c r="I4225" s="7" t="s">
        <v>3718</v>
      </c>
      <c r="K4225" s="52" t="str">
        <f t="shared" si="729"/>
        <v/>
      </c>
      <c r="L4225" s="81" t="str">
        <f t="shared" si="730"/>
        <v/>
      </c>
      <c r="M4225" s="53" t="str">
        <f>IF(K4225="","",COUNTIF($K$7:K4225,"ﾘｽﾄ１"))</f>
        <v/>
      </c>
      <c r="N4225" s="53" t="str">
        <f t="shared" si="731"/>
        <v/>
      </c>
      <c r="O4225" s="54" t="str">
        <f t="shared" si="732"/>
        <v/>
      </c>
      <c r="P4225" s="53" t="str">
        <f t="shared" si="733"/>
        <v/>
      </c>
      <c r="Q4225" s="52" t="str">
        <f t="shared" si="734"/>
        <v/>
      </c>
      <c r="R4225" s="55" t="str">
        <f t="shared" si="735"/>
        <v/>
      </c>
      <c r="S4225" s="52" t="str">
        <f t="shared" si="736"/>
        <v/>
      </c>
      <c r="T4225" s="81" t="str">
        <f t="shared" si="737"/>
        <v/>
      </c>
      <c r="U4225" s="53" t="str">
        <f>IF(S4225="","",COUNTIF($S$7:S4225,"該当２"))</f>
        <v/>
      </c>
      <c r="V4225" s="56" t="str">
        <f t="shared" si="738"/>
        <v/>
      </c>
      <c r="W4225" s="81" t="str">
        <f t="shared" si="739"/>
        <v/>
      </c>
      <c r="X4225" s="53" t="str">
        <f>IF(V4225="","",COUNTIF($V$7:V4225,"該当３"))</f>
        <v/>
      </c>
    </row>
    <row r="4226" spans="1:24">
      <c r="A4226" s="4">
        <v>2040704007</v>
      </c>
      <c r="B4226" s="237">
        <v>20</v>
      </c>
      <c r="C4226" s="238">
        <v>407</v>
      </c>
      <c r="D4226" s="239">
        <v>4</v>
      </c>
      <c r="E4226" s="238">
        <v>7</v>
      </c>
      <c r="F4226" s="7" t="s">
        <v>511</v>
      </c>
      <c r="G4226" s="7" t="s">
        <v>3688</v>
      </c>
      <c r="H4226" s="7" t="s">
        <v>3713</v>
      </c>
      <c r="I4226" s="7" t="s">
        <v>3719</v>
      </c>
      <c r="K4226" s="52" t="str">
        <f t="shared" si="729"/>
        <v/>
      </c>
      <c r="L4226" s="81" t="str">
        <f t="shared" si="730"/>
        <v/>
      </c>
      <c r="M4226" s="53" t="str">
        <f>IF(K4226="","",COUNTIF($K$7:K4226,"ﾘｽﾄ１"))</f>
        <v/>
      </c>
      <c r="N4226" s="53" t="str">
        <f t="shared" si="731"/>
        <v/>
      </c>
      <c r="O4226" s="54" t="str">
        <f t="shared" si="732"/>
        <v/>
      </c>
      <c r="P4226" s="53" t="str">
        <f t="shared" si="733"/>
        <v/>
      </c>
      <c r="Q4226" s="52" t="str">
        <f t="shared" si="734"/>
        <v/>
      </c>
      <c r="R4226" s="55" t="str">
        <f t="shared" si="735"/>
        <v/>
      </c>
      <c r="S4226" s="52" t="str">
        <f t="shared" si="736"/>
        <v/>
      </c>
      <c r="T4226" s="81" t="str">
        <f t="shared" si="737"/>
        <v/>
      </c>
      <c r="U4226" s="53" t="str">
        <f>IF(S4226="","",COUNTIF($S$7:S4226,"該当２"))</f>
        <v/>
      </c>
      <c r="V4226" s="56" t="str">
        <f t="shared" si="738"/>
        <v/>
      </c>
      <c r="W4226" s="81" t="str">
        <f t="shared" si="739"/>
        <v/>
      </c>
      <c r="X4226" s="53" t="str">
        <f>IF(V4226="","",COUNTIF($V$7:V4226,"該当３"))</f>
        <v/>
      </c>
    </row>
    <row r="4227" spans="1:24">
      <c r="A4227" s="4">
        <v>2040704008</v>
      </c>
      <c r="B4227" s="237">
        <v>20</v>
      </c>
      <c r="C4227" s="238">
        <v>407</v>
      </c>
      <c r="D4227" s="239">
        <v>4</v>
      </c>
      <c r="E4227" s="238">
        <v>8</v>
      </c>
      <c r="F4227" s="7" t="s">
        <v>511</v>
      </c>
      <c r="G4227" s="7" t="s">
        <v>3688</v>
      </c>
      <c r="H4227" s="7" t="s">
        <v>3713</v>
      </c>
      <c r="I4227" s="7" t="s">
        <v>3720</v>
      </c>
      <c r="K4227" s="52" t="str">
        <f t="shared" si="729"/>
        <v/>
      </c>
      <c r="L4227" s="81" t="str">
        <f t="shared" si="730"/>
        <v/>
      </c>
      <c r="M4227" s="53" t="str">
        <f>IF(K4227="","",COUNTIF($K$7:K4227,"ﾘｽﾄ１"))</f>
        <v/>
      </c>
      <c r="N4227" s="53" t="str">
        <f t="shared" si="731"/>
        <v/>
      </c>
      <c r="O4227" s="54" t="str">
        <f t="shared" si="732"/>
        <v/>
      </c>
      <c r="P4227" s="53" t="str">
        <f t="shared" si="733"/>
        <v/>
      </c>
      <c r="Q4227" s="52" t="str">
        <f t="shared" si="734"/>
        <v/>
      </c>
      <c r="R4227" s="55" t="str">
        <f t="shared" si="735"/>
        <v/>
      </c>
      <c r="S4227" s="52" t="str">
        <f t="shared" si="736"/>
        <v/>
      </c>
      <c r="T4227" s="81" t="str">
        <f t="shared" si="737"/>
        <v/>
      </c>
      <c r="U4227" s="53" t="str">
        <f>IF(S4227="","",COUNTIF($S$7:S4227,"該当２"))</f>
        <v/>
      </c>
      <c r="V4227" s="56" t="str">
        <f t="shared" si="738"/>
        <v/>
      </c>
      <c r="W4227" s="81" t="str">
        <f t="shared" si="739"/>
        <v/>
      </c>
      <c r="X4227" s="53" t="str">
        <f>IF(V4227="","",COUNTIF($V$7:V4227,"該当３"))</f>
        <v/>
      </c>
    </row>
    <row r="4228" spans="1:24">
      <c r="A4228" s="4">
        <v>2040704009</v>
      </c>
      <c r="B4228" s="237">
        <v>20</v>
      </c>
      <c r="C4228" s="238">
        <v>407</v>
      </c>
      <c r="D4228" s="239">
        <v>4</v>
      </c>
      <c r="E4228" s="238">
        <v>9</v>
      </c>
      <c r="F4228" s="7" t="s">
        <v>511</v>
      </c>
      <c r="G4228" s="7" t="s">
        <v>3688</v>
      </c>
      <c r="H4228" s="7" t="s">
        <v>3713</v>
      </c>
      <c r="I4228" s="7" t="s">
        <v>3721</v>
      </c>
      <c r="K4228" s="52" t="str">
        <f t="shared" si="729"/>
        <v/>
      </c>
      <c r="L4228" s="81" t="str">
        <f t="shared" si="730"/>
        <v/>
      </c>
      <c r="M4228" s="53" t="str">
        <f>IF(K4228="","",COUNTIF($K$7:K4228,"ﾘｽﾄ１"))</f>
        <v/>
      </c>
      <c r="N4228" s="53" t="str">
        <f t="shared" si="731"/>
        <v/>
      </c>
      <c r="O4228" s="54" t="str">
        <f t="shared" si="732"/>
        <v/>
      </c>
      <c r="P4228" s="53" t="str">
        <f t="shared" si="733"/>
        <v/>
      </c>
      <c r="Q4228" s="52" t="str">
        <f t="shared" si="734"/>
        <v/>
      </c>
      <c r="R4228" s="55" t="str">
        <f t="shared" si="735"/>
        <v/>
      </c>
      <c r="S4228" s="52" t="str">
        <f t="shared" si="736"/>
        <v/>
      </c>
      <c r="T4228" s="81" t="str">
        <f t="shared" si="737"/>
        <v/>
      </c>
      <c r="U4228" s="53" t="str">
        <f>IF(S4228="","",COUNTIF($S$7:S4228,"該当２"))</f>
        <v/>
      </c>
      <c r="V4228" s="56" t="str">
        <f t="shared" si="738"/>
        <v/>
      </c>
      <c r="W4228" s="81" t="str">
        <f t="shared" si="739"/>
        <v/>
      </c>
      <c r="X4228" s="53" t="str">
        <f>IF(V4228="","",COUNTIF($V$7:V4228,"該当３"))</f>
        <v/>
      </c>
    </row>
    <row r="4229" spans="1:24">
      <c r="A4229" s="4">
        <v>2040705000</v>
      </c>
      <c r="B4229" s="237">
        <v>20</v>
      </c>
      <c r="C4229" s="238">
        <v>407</v>
      </c>
      <c r="D4229" s="239">
        <v>5</v>
      </c>
      <c r="E4229" s="238">
        <v>0</v>
      </c>
      <c r="F4229" s="7" t="s">
        <v>511</v>
      </c>
      <c r="G4229" s="7" t="s">
        <v>3688</v>
      </c>
      <c r="H4229" s="7" t="s">
        <v>3722</v>
      </c>
      <c r="K4229" s="52" t="str">
        <f t="shared" si="729"/>
        <v/>
      </c>
      <c r="L4229" s="81" t="str">
        <f t="shared" si="730"/>
        <v/>
      </c>
      <c r="M4229" s="53" t="str">
        <f>IF(K4229="","",COUNTIF($K$7:K4229,"ﾘｽﾄ１"))</f>
        <v/>
      </c>
      <c r="N4229" s="53" t="str">
        <f t="shared" si="731"/>
        <v/>
      </c>
      <c r="O4229" s="54" t="str">
        <f t="shared" si="732"/>
        <v/>
      </c>
      <c r="P4229" s="53" t="str">
        <f t="shared" si="733"/>
        <v/>
      </c>
      <c r="Q4229" s="52" t="str">
        <f t="shared" si="734"/>
        <v/>
      </c>
      <c r="R4229" s="55" t="str">
        <f t="shared" si="735"/>
        <v/>
      </c>
      <c r="S4229" s="52" t="str">
        <f t="shared" si="736"/>
        <v/>
      </c>
      <c r="T4229" s="81" t="str">
        <f t="shared" si="737"/>
        <v/>
      </c>
      <c r="U4229" s="53" t="str">
        <f>IF(S4229="","",COUNTIF($S$7:S4229,"該当２"))</f>
        <v/>
      </c>
      <c r="V4229" s="56" t="str">
        <f t="shared" si="738"/>
        <v/>
      </c>
      <c r="W4229" s="81" t="str">
        <f t="shared" si="739"/>
        <v/>
      </c>
      <c r="X4229" s="53" t="str">
        <f>IF(V4229="","",COUNTIF($V$7:V4229,"該当３"))</f>
        <v/>
      </c>
    </row>
    <row r="4230" spans="1:24">
      <c r="A4230" s="4">
        <v>2040705001</v>
      </c>
      <c r="B4230" s="237">
        <v>20</v>
      </c>
      <c r="C4230" s="238">
        <v>407</v>
      </c>
      <c r="D4230" s="239">
        <v>5</v>
      </c>
      <c r="E4230" s="238">
        <v>1</v>
      </c>
      <c r="F4230" s="7" t="s">
        <v>511</v>
      </c>
      <c r="G4230" s="7" t="s">
        <v>3688</v>
      </c>
      <c r="H4230" s="7" t="s">
        <v>3722</v>
      </c>
      <c r="I4230" s="7" t="s">
        <v>412</v>
      </c>
      <c r="K4230" s="52" t="str">
        <f t="shared" si="729"/>
        <v/>
      </c>
      <c r="L4230" s="81" t="str">
        <f t="shared" si="730"/>
        <v/>
      </c>
      <c r="M4230" s="53" t="str">
        <f>IF(K4230="","",COUNTIF($K$7:K4230,"ﾘｽﾄ１"))</f>
        <v/>
      </c>
      <c r="N4230" s="53" t="str">
        <f t="shared" si="731"/>
        <v/>
      </c>
      <c r="O4230" s="54" t="str">
        <f t="shared" si="732"/>
        <v/>
      </c>
      <c r="P4230" s="53" t="str">
        <f t="shared" si="733"/>
        <v/>
      </c>
      <c r="Q4230" s="52" t="str">
        <f t="shared" si="734"/>
        <v/>
      </c>
      <c r="R4230" s="55" t="str">
        <f t="shared" si="735"/>
        <v/>
      </c>
      <c r="S4230" s="52" t="str">
        <f t="shared" si="736"/>
        <v/>
      </c>
      <c r="T4230" s="81" t="str">
        <f t="shared" si="737"/>
        <v/>
      </c>
      <c r="U4230" s="53" t="str">
        <f>IF(S4230="","",COUNTIF($S$7:S4230,"該当２"))</f>
        <v/>
      </c>
      <c r="V4230" s="56" t="str">
        <f t="shared" si="738"/>
        <v/>
      </c>
      <c r="W4230" s="81" t="str">
        <f t="shared" si="739"/>
        <v/>
      </c>
      <c r="X4230" s="53" t="str">
        <f>IF(V4230="","",COUNTIF($V$7:V4230,"該当３"))</f>
        <v/>
      </c>
    </row>
    <row r="4231" spans="1:24">
      <c r="A4231" s="4">
        <v>2040705002</v>
      </c>
      <c r="B4231" s="237">
        <v>20</v>
      </c>
      <c r="C4231" s="238">
        <v>407</v>
      </c>
      <c r="D4231" s="239">
        <v>5</v>
      </c>
      <c r="E4231" s="238">
        <v>2</v>
      </c>
      <c r="F4231" s="7" t="s">
        <v>511</v>
      </c>
      <c r="G4231" s="7" t="s">
        <v>3688</v>
      </c>
      <c r="H4231" s="7" t="s">
        <v>3722</v>
      </c>
      <c r="I4231" s="7" t="s">
        <v>502</v>
      </c>
      <c r="K4231" s="52" t="str">
        <f t="shared" si="729"/>
        <v/>
      </c>
      <c r="L4231" s="81" t="str">
        <f t="shared" si="730"/>
        <v/>
      </c>
      <c r="M4231" s="53" t="str">
        <f>IF(K4231="","",COUNTIF($K$7:K4231,"ﾘｽﾄ１"))</f>
        <v/>
      </c>
      <c r="N4231" s="53" t="str">
        <f t="shared" si="731"/>
        <v/>
      </c>
      <c r="O4231" s="54" t="str">
        <f t="shared" si="732"/>
        <v/>
      </c>
      <c r="P4231" s="53" t="str">
        <f t="shared" si="733"/>
        <v/>
      </c>
      <c r="Q4231" s="52" t="str">
        <f t="shared" si="734"/>
        <v/>
      </c>
      <c r="R4231" s="55" t="str">
        <f t="shared" si="735"/>
        <v/>
      </c>
      <c r="S4231" s="52" t="str">
        <f t="shared" si="736"/>
        <v/>
      </c>
      <c r="T4231" s="81" t="str">
        <f t="shared" si="737"/>
        <v/>
      </c>
      <c r="U4231" s="53" t="str">
        <f>IF(S4231="","",COUNTIF($S$7:S4231,"該当２"))</f>
        <v/>
      </c>
      <c r="V4231" s="56" t="str">
        <f t="shared" si="738"/>
        <v/>
      </c>
      <c r="W4231" s="81" t="str">
        <f t="shared" si="739"/>
        <v/>
      </c>
      <c r="X4231" s="53" t="str">
        <f>IF(V4231="","",COUNTIF($V$7:V4231,"該当３"))</f>
        <v/>
      </c>
    </row>
    <row r="4232" spans="1:24">
      <c r="A4232" s="4">
        <v>2040705003</v>
      </c>
      <c r="B4232" s="237">
        <v>20</v>
      </c>
      <c r="C4232" s="238">
        <v>407</v>
      </c>
      <c r="D4232" s="239">
        <v>5</v>
      </c>
      <c r="E4232" s="238">
        <v>3</v>
      </c>
      <c r="F4232" s="7" t="s">
        <v>511</v>
      </c>
      <c r="G4232" s="7" t="s">
        <v>3688</v>
      </c>
      <c r="H4232" s="7" t="s">
        <v>3722</v>
      </c>
      <c r="I4232" s="7" t="s">
        <v>3723</v>
      </c>
      <c r="K4232" s="52" t="str">
        <f t="shared" si="729"/>
        <v/>
      </c>
      <c r="L4232" s="81" t="str">
        <f t="shared" si="730"/>
        <v/>
      </c>
      <c r="M4232" s="53" t="str">
        <f>IF(K4232="","",COUNTIF($K$7:K4232,"ﾘｽﾄ１"))</f>
        <v/>
      </c>
      <c r="N4232" s="53" t="str">
        <f t="shared" si="731"/>
        <v/>
      </c>
      <c r="O4232" s="54" t="str">
        <f t="shared" si="732"/>
        <v/>
      </c>
      <c r="P4232" s="53" t="str">
        <f t="shared" si="733"/>
        <v/>
      </c>
      <c r="Q4232" s="52" t="str">
        <f t="shared" si="734"/>
        <v/>
      </c>
      <c r="R4232" s="55" t="str">
        <f t="shared" si="735"/>
        <v/>
      </c>
      <c r="S4232" s="52" t="str">
        <f t="shared" si="736"/>
        <v/>
      </c>
      <c r="T4232" s="81" t="str">
        <f t="shared" si="737"/>
        <v/>
      </c>
      <c r="U4232" s="53" t="str">
        <f>IF(S4232="","",COUNTIF($S$7:S4232,"該当２"))</f>
        <v/>
      </c>
      <c r="V4232" s="56" t="str">
        <f t="shared" si="738"/>
        <v/>
      </c>
      <c r="W4232" s="81" t="str">
        <f t="shared" si="739"/>
        <v/>
      </c>
      <c r="X4232" s="53" t="str">
        <f>IF(V4232="","",COUNTIF($V$7:V4232,"該当３"))</f>
        <v/>
      </c>
    </row>
    <row r="4233" spans="1:24">
      <c r="A4233" s="4">
        <v>2040705004</v>
      </c>
      <c r="B4233" s="237">
        <v>20</v>
      </c>
      <c r="C4233" s="238">
        <v>407</v>
      </c>
      <c r="D4233" s="239">
        <v>5</v>
      </c>
      <c r="E4233" s="238">
        <v>4</v>
      </c>
      <c r="F4233" s="7" t="s">
        <v>511</v>
      </c>
      <c r="G4233" s="7" t="s">
        <v>3688</v>
      </c>
      <c r="H4233" s="7" t="s">
        <v>3722</v>
      </c>
      <c r="I4233" s="7" t="s">
        <v>3724</v>
      </c>
      <c r="K4233" s="52" t="str">
        <f t="shared" si="729"/>
        <v/>
      </c>
      <c r="L4233" s="81" t="str">
        <f t="shared" si="730"/>
        <v/>
      </c>
      <c r="M4233" s="53" t="str">
        <f>IF(K4233="","",COUNTIF($K$7:K4233,"ﾘｽﾄ１"))</f>
        <v/>
      </c>
      <c r="N4233" s="53" t="str">
        <f t="shared" si="731"/>
        <v/>
      </c>
      <c r="O4233" s="54" t="str">
        <f t="shared" si="732"/>
        <v/>
      </c>
      <c r="P4233" s="53" t="str">
        <f t="shared" si="733"/>
        <v/>
      </c>
      <c r="Q4233" s="52" t="str">
        <f t="shared" si="734"/>
        <v/>
      </c>
      <c r="R4233" s="55" t="str">
        <f t="shared" si="735"/>
        <v/>
      </c>
      <c r="S4233" s="52" t="str">
        <f t="shared" si="736"/>
        <v/>
      </c>
      <c r="T4233" s="81" t="str">
        <f t="shared" si="737"/>
        <v/>
      </c>
      <c r="U4233" s="53" t="str">
        <f>IF(S4233="","",COUNTIF($S$7:S4233,"該当２"))</f>
        <v/>
      </c>
      <c r="V4233" s="56" t="str">
        <f t="shared" si="738"/>
        <v/>
      </c>
      <c r="W4233" s="81" t="str">
        <f t="shared" si="739"/>
        <v/>
      </c>
      <c r="X4233" s="53" t="str">
        <f>IF(V4233="","",COUNTIF($V$7:V4233,"該当３"))</f>
        <v/>
      </c>
    </row>
    <row r="4234" spans="1:24">
      <c r="A4234" s="4">
        <v>2040705005</v>
      </c>
      <c r="B4234" s="237">
        <v>20</v>
      </c>
      <c r="C4234" s="238">
        <v>407</v>
      </c>
      <c r="D4234" s="239">
        <v>5</v>
      </c>
      <c r="E4234" s="238">
        <v>5</v>
      </c>
      <c r="F4234" s="7" t="s">
        <v>511</v>
      </c>
      <c r="G4234" s="7" t="s">
        <v>3688</v>
      </c>
      <c r="H4234" s="7" t="s">
        <v>3722</v>
      </c>
      <c r="I4234" s="7" t="s">
        <v>10</v>
      </c>
      <c r="K4234" s="52" t="str">
        <f t="shared" si="729"/>
        <v/>
      </c>
      <c r="L4234" s="81" t="str">
        <f t="shared" si="730"/>
        <v/>
      </c>
      <c r="M4234" s="53" t="str">
        <f>IF(K4234="","",COUNTIF($K$7:K4234,"ﾘｽﾄ１"))</f>
        <v/>
      </c>
      <c r="N4234" s="53" t="str">
        <f t="shared" si="731"/>
        <v/>
      </c>
      <c r="O4234" s="54" t="str">
        <f t="shared" si="732"/>
        <v/>
      </c>
      <c r="P4234" s="53" t="str">
        <f t="shared" si="733"/>
        <v/>
      </c>
      <c r="Q4234" s="52" t="str">
        <f t="shared" si="734"/>
        <v/>
      </c>
      <c r="R4234" s="55" t="str">
        <f t="shared" si="735"/>
        <v/>
      </c>
      <c r="S4234" s="52" t="str">
        <f t="shared" si="736"/>
        <v/>
      </c>
      <c r="T4234" s="81" t="str">
        <f t="shared" si="737"/>
        <v/>
      </c>
      <c r="U4234" s="53" t="str">
        <f>IF(S4234="","",COUNTIF($S$7:S4234,"該当２"))</f>
        <v/>
      </c>
      <c r="V4234" s="56" t="str">
        <f t="shared" si="738"/>
        <v/>
      </c>
      <c r="W4234" s="81" t="str">
        <f t="shared" si="739"/>
        <v/>
      </c>
      <c r="X4234" s="53" t="str">
        <f>IF(V4234="","",COUNTIF($V$7:V4234,"該当３"))</f>
        <v/>
      </c>
    </row>
    <row r="4235" spans="1:24">
      <c r="A4235" s="4">
        <v>2040705006</v>
      </c>
      <c r="B4235" s="237">
        <v>20</v>
      </c>
      <c r="C4235" s="238">
        <v>407</v>
      </c>
      <c r="D4235" s="239">
        <v>5</v>
      </c>
      <c r="E4235" s="238">
        <v>6</v>
      </c>
      <c r="F4235" s="7" t="s">
        <v>511</v>
      </c>
      <c r="G4235" s="7" t="s">
        <v>3688</v>
      </c>
      <c r="H4235" s="7" t="s">
        <v>3722</v>
      </c>
      <c r="I4235" s="7" t="s">
        <v>3725</v>
      </c>
      <c r="K4235" s="52" t="str">
        <f t="shared" ref="K4235:K4298" si="740">IF(AND($C4235&gt;0,$H4235=""),"ﾘｽﾄ１","")</f>
        <v/>
      </c>
      <c r="L4235" s="81" t="str">
        <f t="shared" si="730"/>
        <v/>
      </c>
      <c r="M4235" s="53" t="str">
        <f>IF(K4235="","",COUNTIF($K$7:K4235,"ﾘｽﾄ１"))</f>
        <v/>
      </c>
      <c r="N4235" s="53" t="str">
        <f t="shared" si="731"/>
        <v/>
      </c>
      <c r="O4235" s="54" t="str">
        <f t="shared" si="732"/>
        <v/>
      </c>
      <c r="P4235" s="53" t="str">
        <f t="shared" si="733"/>
        <v/>
      </c>
      <c r="Q4235" s="52" t="str">
        <f t="shared" si="734"/>
        <v/>
      </c>
      <c r="R4235" s="55" t="str">
        <f t="shared" si="735"/>
        <v/>
      </c>
      <c r="S4235" s="52" t="str">
        <f t="shared" si="736"/>
        <v/>
      </c>
      <c r="T4235" s="81" t="str">
        <f t="shared" si="737"/>
        <v/>
      </c>
      <c r="U4235" s="53" t="str">
        <f>IF(S4235="","",COUNTIF($S$7:S4235,"該当２"))</f>
        <v/>
      </c>
      <c r="V4235" s="56" t="str">
        <f t="shared" si="738"/>
        <v/>
      </c>
      <c r="W4235" s="81" t="str">
        <f t="shared" si="739"/>
        <v/>
      </c>
      <c r="X4235" s="53" t="str">
        <f>IF(V4235="","",COUNTIF($V$7:V4235,"該当３"))</f>
        <v/>
      </c>
    </row>
    <row r="4236" spans="1:24">
      <c r="A4236" s="4">
        <v>2040705007</v>
      </c>
      <c r="B4236" s="237">
        <v>20</v>
      </c>
      <c r="C4236" s="238">
        <v>407</v>
      </c>
      <c r="D4236" s="239">
        <v>5</v>
      </c>
      <c r="E4236" s="238">
        <v>7</v>
      </c>
      <c r="F4236" s="7" t="s">
        <v>511</v>
      </c>
      <c r="G4236" s="7" t="s">
        <v>3688</v>
      </c>
      <c r="H4236" s="7" t="s">
        <v>3722</v>
      </c>
      <c r="I4236" s="7" t="s">
        <v>3726</v>
      </c>
      <c r="K4236" s="52" t="str">
        <f t="shared" si="740"/>
        <v/>
      </c>
      <c r="L4236" s="81" t="str">
        <f t="shared" si="730"/>
        <v/>
      </c>
      <c r="M4236" s="53" t="str">
        <f>IF(K4236="","",COUNTIF($K$7:K4236,"ﾘｽﾄ１"))</f>
        <v/>
      </c>
      <c r="N4236" s="53" t="str">
        <f t="shared" si="731"/>
        <v/>
      </c>
      <c r="O4236" s="54" t="str">
        <f t="shared" si="732"/>
        <v/>
      </c>
      <c r="P4236" s="53" t="str">
        <f t="shared" si="733"/>
        <v/>
      </c>
      <c r="Q4236" s="52" t="str">
        <f t="shared" si="734"/>
        <v/>
      </c>
      <c r="R4236" s="55" t="str">
        <f t="shared" si="735"/>
        <v/>
      </c>
      <c r="S4236" s="52" t="str">
        <f t="shared" si="736"/>
        <v/>
      </c>
      <c r="T4236" s="81" t="str">
        <f t="shared" si="737"/>
        <v/>
      </c>
      <c r="U4236" s="53" t="str">
        <f>IF(S4236="","",COUNTIF($S$7:S4236,"該当２"))</f>
        <v/>
      </c>
      <c r="V4236" s="56" t="str">
        <f t="shared" si="738"/>
        <v/>
      </c>
      <c r="W4236" s="81" t="str">
        <f t="shared" si="739"/>
        <v/>
      </c>
      <c r="X4236" s="53" t="str">
        <f>IF(V4236="","",COUNTIF($V$7:V4236,"該当３"))</f>
        <v/>
      </c>
    </row>
    <row r="4237" spans="1:24">
      <c r="A4237" s="4">
        <v>2040705008</v>
      </c>
      <c r="B4237" s="237">
        <v>20</v>
      </c>
      <c r="C4237" s="238">
        <v>407</v>
      </c>
      <c r="D4237" s="239">
        <v>5</v>
      </c>
      <c r="E4237" s="238">
        <v>8</v>
      </c>
      <c r="F4237" s="7" t="s">
        <v>511</v>
      </c>
      <c r="G4237" s="7" t="s">
        <v>3688</v>
      </c>
      <c r="H4237" s="7" t="s">
        <v>3722</v>
      </c>
      <c r="I4237" s="7" t="s">
        <v>3727</v>
      </c>
      <c r="K4237" s="52" t="str">
        <f t="shared" si="740"/>
        <v/>
      </c>
      <c r="L4237" s="81" t="str">
        <f t="shared" si="730"/>
        <v/>
      </c>
      <c r="M4237" s="53" t="str">
        <f>IF(K4237="","",COUNTIF($K$7:K4237,"ﾘｽﾄ１"))</f>
        <v/>
      </c>
      <c r="N4237" s="53" t="str">
        <f t="shared" si="731"/>
        <v/>
      </c>
      <c r="O4237" s="54" t="str">
        <f t="shared" si="732"/>
        <v/>
      </c>
      <c r="P4237" s="53" t="str">
        <f t="shared" si="733"/>
        <v/>
      </c>
      <c r="Q4237" s="52" t="str">
        <f t="shared" si="734"/>
        <v/>
      </c>
      <c r="R4237" s="55" t="str">
        <f t="shared" si="735"/>
        <v/>
      </c>
      <c r="S4237" s="52" t="str">
        <f t="shared" si="736"/>
        <v/>
      </c>
      <c r="T4237" s="81" t="str">
        <f t="shared" si="737"/>
        <v/>
      </c>
      <c r="U4237" s="53" t="str">
        <f>IF(S4237="","",COUNTIF($S$7:S4237,"該当２"))</f>
        <v/>
      </c>
      <c r="V4237" s="56" t="str">
        <f t="shared" si="738"/>
        <v/>
      </c>
      <c r="W4237" s="81" t="str">
        <f t="shared" si="739"/>
        <v/>
      </c>
      <c r="X4237" s="53" t="str">
        <f>IF(V4237="","",COUNTIF($V$7:V4237,"該当３"))</f>
        <v/>
      </c>
    </row>
    <row r="4238" spans="1:24">
      <c r="A4238" s="4">
        <v>2040705009</v>
      </c>
      <c r="B4238" s="237">
        <v>20</v>
      </c>
      <c r="C4238" s="238">
        <v>407</v>
      </c>
      <c r="D4238" s="239">
        <v>5</v>
      </c>
      <c r="E4238" s="238">
        <v>9</v>
      </c>
      <c r="F4238" s="7" t="s">
        <v>511</v>
      </c>
      <c r="G4238" s="7" t="s">
        <v>3688</v>
      </c>
      <c r="H4238" s="7" t="s">
        <v>3722</v>
      </c>
      <c r="I4238" s="7" t="s">
        <v>3728</v>
      </c>
      <c r="K4238" s="52" t="str">
        <f t="shared" si="740"/>
        <v/>
      </c>
      <c r="L4238" s="81" t="str">
        <f t="shared" si="730"/>
        <v/>
      </c>
      <c r="M4238" s="53" t="str">
        <f>IF(K4238="","",COUNTIF($K$7:K4238,"ﾘｽﾄ１"))</f>
        <v/>
      </c>
      <c r="N4238" s="53" t="str">
        <f t="shared" si="731"/>
        <v/>
      </c>
      <c r="O4238" s="54" t="str">
        <f t="shared" si="732"/>
        <v/>
      </c>
      <c r="P4238" s="53" t="str">
        <f t="shared" si="733"/>
        <v/>
      </c>
      <c r="Q4238" s="52" t="str">
        <f t="shared" si="734"/>
        <v/>
      </c>
      <c r="R4238" s="55" t="str">
        <f t="shared" si="735"/>
        <v/>
      </c>
      <c r="S4238" s="52" t="str">
        <f t="shared" si="736"/>
        <v/>
      </c>
      <c r="T4238" s="81" t="str">
        <f t="shared" si="737"/>
        <v/>
      </c>
      <c r="U4238" s="53" t="str">
        <f>IF(S4238="","",COUNTIF($S$7:S4238,"該当２"))</f>
        <v/>
      </c>
      <c r="V4238" s="56" t="str">
        <f t="shared" si="738"/>
        <v/>
      </c>
      <c r="W4238" s="81" t="str">
        <f t="shared" si="739"/>
        <v/>
      </c>
      <c r="X4238" s="53" t="str">
        <f>IF(V4238="","",COUNTIF($V$7:V4238,"該当３"))</f>
        <v/>
      </c>
    </row>
    <row r="4239" spans="1:24">
      <c r="A4239" s="4">
        <v>2040900000</v>
      </c>
      <c r="B4239" s="237">
        <v>20</v>
      </c>
      <c r="C4239" s="238">
        <v>409</v>
      </c>
      <c r="D4239" s="239">
        <v>0</v>
      </c>
      <c r="E4239" s="238">
        <v>0</v>
      </c>
      <c r="F4239" s="7" t="s">
        <v>511</v>
      </c>
      <c r="G4239" s="7" t="s">
        <v>3729</v>
      </c>
      <c r="K4239" s="52" t="str">
        <f t="shared" si="740"/>
        <v>ﾘｽﾄ１</v>
      </c>
      <c r="L4239" s="81" t="str">
        <f t="shared" si="730"/>
        <v>平谷村</v>
      </c>
      <c r="M4239" s="53">
        <f>IF(K4239="","",COUNTIF($K$7:K4239,"ﾘｽﾄ１"))</f>
        <v>44</v>
      </c>
      <c r="N4239" s="53" t="str">
        <f t="shared" si="731"/>
        <v/>
      </c>
      <c r="O4239" s="54" t="str">
        <f t="shared" si="732"/>
        <v/>
      </c>
      <c r="P4239" s="53" t="str">
        <f t="shared" si="733"/>
        <v/>
      </c>
      <c r="Q4239" s="52" t="str">
        <f t="shared" si="734"/>
        <v/>
      </c>
      <c r="R4239" s="55" t="str">
        <f t="shared" si="735"/>
        <v/>
      </c>
      <c r="S4239" s="52" t="str">
        <f t="shared" si="736"/>
        <v/>
      </c>
      <c r="T4239" s="81" t="str">
        <f t="shared" si="737"/>
        <v/>
      </c>
      <c r="U4239" s="53" t="str">
        <f>IF(S4239="","",COUNTIF($S$7:S4239,"該当２"))</f>
        <v/>
      </c>
      <c r="V4239" s="56" t="str">
        <f t="shared" si="738"/>
        <v/>
      </c>
      <c r="W4239" s="81" t="str">
        <f t="shared" si="739"/>
        <v/>
      </c>
      <c r="X4239" s="53" t="str">
        <f>IF(V4239="","",COUNTIF($V$7:V4239,"該当３"))</f>
        <v/>
      </c>
    </row>
    <row r="4240" spans="1:24">
      <c r="A4240" s="4">
        <v>2040900001</v>
      </c>
      <c r="B4240" s="237">
        <v>20</v>
      </c>
      <c r="C4240" s="238">
        <v>409</v>
      </c>
      <c r="D4240" s="239">
        <v>0</v>
      </c>
      <c r="E4240" s="238">
        <v>1</v>
      </c>
      <c r="F4240" s="7" t="s">
        <v>511</v>
      </c>
      <c r="G4240" s="7" t="s">
        <v>3729</v>
      </c>
      <c r="H4240" s="282" t="s">
        <v>4508</v>
      </c>
      <c r="I4240" s="7" t="s">
        <v>3730</v>
      </c>
      <c r="K4240" s="52" t="str">
        <f t="shared" si="740"/>
        <v/>
      </c>
      <c r="L4240" s="81" t="str">
        <f t="shared" si="730"/>
        <v/>
      </c>
      <c r="M4240" s="53" t="str">
        <f>IF(K4240="","",COUNTIF($K$7:K4240,"ﾘｽﾄ１"))</f>
        <v/>
      </c>
      <c r="N4240" s="53" t="str">
        <f t="shared" si="731"/>
        <v>同一区</v>
      </c>
      <c r="O4240" s="54" t="str">
        <f t="shared" si="732"/>
        <v/>
      </c>
      <c r="P4240" s="53" t="str">
        <f t="shared" si="733"/>
        <v/>
      </c>
      <c r="Q4240" s="52" t="str">
        <f t="shared" si="734"/>
        <v/>
      </c>
      <c r="R4240" s="55" t="str">
        <f t="shared" si="735"/>
        <v/>
      </c>
      <c r="S4240" s="52" t="str">
        <f t="shared" si="736"/>
        <v/>
      </c>
      <c r="T4240" s="81" t="str">
        <f t="shared" si="737"/>
        <v/>
      </c>
      <c r="U4240" s="53" t="str">
        <f>IF(S4240="","",COUNTIF($S$7:S4240,"該当２"))</f>
        <v/>
      </c>
      <c r="V4240" s="56" t="str">
        <f t="shared" si="738"/>
        <v/>
      </c>
      <c r="W4240" s="81" t="str">
        <f t="shared" si="739"/>
        <v/>
      </c>
      <c r="X4240" s="53" t="str">
        <f>IF(V4240="","",COUNTIF($V$7:V4240,"該当３"))</f>
        <v/>
      </c>
    </row>
    <row r="4241" spans="1:24">
      <c r="A4241" s="4">
        <v>2040900002</v>
      </c>
      <c r="B4241" s="237">
        <v>20</v>
      </c>
      <c r="C4241" s="238">
        <v>409</v>
      </c>
      <c r="D4241" s="239">
        <v>0</v>
      </c>
      <c r="E4241" s="238">
        <v>2</v>
      </c>
      <c r="F4241" s="7" t="s">
        <v>511</v>
      </c>
      <c r="G4241" s="7" t="s">
        <v>3729</v>
      </c>
      <c r="H4241" s="282" t="s">
        <v>4508</v>
      </c>
      <c r="I4241" s="7" t="s">
        <v>3731</v>
      </c>
      <c r="K4241" s="52" t="str">
        <f t="shared" si="740"/>
        <v/>
      </c>
      <c r="L4241" s="81" t="str">
        <f t="shared" si="730"/>
        <v/>
      </c>
      <c r="M4241" s="53" t="str">
        <f>IF(K4241="","",COUNTIF($K$7:K4241,"ﾘｽﾄ１"))</f>
        <v/>
      </c>
      <c r="N4241" s="53" t="str">
        <f t="shared" si="731"/>
        <v>同一区</v>
      </c>
      <c r="O4241" s="54" t="str">
        <f t="shared" si="732"/>
        <v/>
      </c>
      <c r="P4241" s="53" t="str">
        <f t="shared" si="733"/>
        <v/>
      </c>
      <c r="Q4241" s="52" t="str">
        <f t="shared" si="734"/>
        <v/>
      </c>
      <c r="R4241" s="55" t="str">
        <f t="shared" si="735"/>
        <v/>
      </c>
      <c r="S4241" s="52" t="str">
        <f t="shared" si="736"/>
        <v/>
      </c>
      <c r="T4241" s="81" t="str">
        <f t="shared" si="737"/>
        <v/>
      </c>
      <c r="U4241" s="53" t="str">
        <f>IF(S4241="","",COUNTIF($S$7:S4241,"該当２"))</f>
        <v/>
      </c>
      <c r="V4241" s="56" t="str">
        <f t="shared" si="738"/>
        <v/>
      </c>
      <c r="W4241" s="81" t="str">
        <f t="shared" si="739"/>
        <v/>
      </c>
      <c r="X4241" s="53" t="str">
        <f>IF(V4241="","",COUNTIF($V$7:V4241,"該当３"))</f>
        <v/>
      </c>
    </row>
    <row r="4242" spans="1:24">
      <c r="A4242" s="4">
        <v>2040900003</v>
      </c>
      <c r="B4242" s="237">
        <v>20</v>
      </c>
      <c r="C4242" s="238">
        <v>409</v>
      </c>
      <c r="D4242" s="239">
        <v>0</v>
      </c>
      <c r="E4242" s="238">
        <v>3</v>
      </c>
      <c r="F4242" s="7" t="s">
        <v>511</v>
      </c>
      <c r="G4242" s="7" t="s">
        <v>3729</v>
      </c>
      <c r="H4242" s="282" t="s">
        <v>4508</v>
      </c>
      <c r="I4242" s="7" t="s">
        <v>3732</v>
      </c>
      <c r="K4242" s="52" t="str">
        <f t="shared" si="740"/>
        <v/>
      </c>
      <c r="L4242" s="81" t="str">
        <f t="shared" si="730"/>
        <v/>
      </c>
      <c r="M4242" s="53" t="str">
        <f>IF(K4242="","",COUNTIF($K$7:K4242,"ﾘｽﾄ１"))</f>
        <v/>
      </c>
      <c r="N4242" s="53" t="str">
        <f t="shared" si="731"/>
        <v>同一区</v>
      </c>
      <c r="O4242" s="54" t="str">
        <f t="shared" si="732"/>
        <v/>
      </c>
      <c r="P4242" s="53" t="str">
        <f t="shared" si="733"/>
        <v/>
      </c>
      <c r="Q4242" s="52" t="str">
        <f t="shared" si="734"/>
        <v/>
      </c>
      <c r="R4242" s="55" t="str">
        <f t="shared" si="735"/>
        <v/>
      </c>
      <c r="S4242" s="52" t="str">
        <f t="shared" si="736"/>
        <v/>
      </c>
      <c r="T4242" s="81" t="str">
        <f t="shared" si="737"/>
        <v/>
      </c>
      <c r="U4242" s="53" t="str">
        <f>IF(S4242="","",COUNTIF($S$7:S4242,"該当２"))</f>
        <v/>
      </c>
      <c r="V4242" s="56" t="str">
        <f t="shared" si="738"/>
        <v/>
      </c>
      <c r="W4242" s="81" t="str">
        <f t="shared" si="739"/>
        <v/>
      </c>
      <c r="X4242" s="53" t="str">
        <f>IF(V4242="","",COUNTIF($V$7:V4242,"該当３"))</f>
        <v/>
      </c>
    </row>
    <row r="4243" spans="1:24">
      <c r="A4243" s="4">
        <v>2040900004</v>
      </c>
      <c r="B4243" s="237">
        <v>20</v>
      </c>
      <c r="C4243" s="238">
        <v>409</v>
      </c>
      <c r="D4243" s="239">
        <v>0</v>
      </c>
      <c r="E4243" s="238">
        <v>4</v>
      </c>
      <c r="F4243" s="7" t="s">
        <v>511</v>
      </c>
      <c r="G4243" s="7" t="s">
        <v>3729</v>
      </c>
      <c r="H4243" s="282" t="s">
        <v>4508</v>
      </c>
      <c r="I4243" s="7" t="s">
        <v>303</v>
      </c>
      <c r="K4243" s="52" t="str">
        <f t="shared" si="740"/>
        <v/>
      </c>
      <c r="L4243" s="81" t="str">
        <f t="shared" si="730"/>
        <v/>
      </c>
      <c r="M4243" s="53" t="str">
        <f>IF(K4243="","",COUNTIF($K$7:K4243,"ﾘｽﾄ１"))</f>
        <v/>
      </c>
      <c r="N4243" s="53" t="str">
        <f t="shared" si="731"/>
        <v>同一区</v>
      </c>
      <c r="O4243" s="54" t="str">
        <f t="shared" si="732"/>
        <v/>
      </c>
      <c r="P4243" s="53" t="str">
        <f t="shared" si="733"/>
        <v/>
      </c>
      <c r="Q4243" s="52" t="str">
        <f t="shared" si="734"/>
        <v/>
      </c>
      <c r="R4243" s="55" t="str">
        <f t="shared" si="735"/>
        <v/>
      </c>
      <c r="S4243" s="52" t="str">
        <f t="shared" si="736"/>
        <v/>
      </c>
      <c r="T4243" s="81" t="str">
        <f t="shared" si="737"/>
        <v/>
      </c>
      <c r="U4243" s="53" t="str">
        <f>IF(S4243="","",COUNTIF($S$7:S4243,"該当２"))</f>
        <v/>
      </c>
      <c r="V4243" s="56" t="str">
        <f t="shared" si="738"/>
        <v/>
      </c>
      <c r="W4243" s="81" t="str">
        <f t="shared" si="739"/>
        <v/>
      </c>
      <c r="X4243" s="53" t="str">
        <f>IF(V4243="","",COUNTIF($V$7:V4243,"該当３"))</f>
        <v/>
      </c>
    </row>
    <row r="4244" spans="1:24">
      <c r="A4244" s="4">
        <v>2040900005</v>
      </c>
      <c r="B4244" s="237">
        <v>20</v>
      </c>
      <c r="C4244" s="238">
        <v>409</v>
      </c>
      <c r="D4244" s="239">
        <v>0</v>
      </c>
      <c r="E4244" s="238">
        <v>5</v>
      </c>
      <c r="F4244" s="7" t="s">
        <v>511</v>
      </c>
      <c r="G4244" s="7" t="s">
        <v>3729</v>
      </c>
      <c r="H4244" s="282" t="s">
        <v>4508</v>
      </c>
      <c r="I4244" s="7" t="s">
        <v>3733</v>
      </c>
      <c r="K4244" s="52" t="str">
        <f t="shared" si="740"/>
        <v/>
      </c>
      <c r="L4244" s="81" t="str">
        <f t="shared" si="730"/>
        <v/>
      </c>
      <c r="M4244" s="53" t="str">
        <f>IF(K4244="","",COUNTIF($K$7:K4244,"ﾘｽﾄ１"))</f>
        <v/>
      </c>
      <c r="N4244" s="53" t="str">
        <f t="shared" si="731"/>
        <v>同一区</v>
      </c>
      <c r="O4244" s="54" t="str">
        <f t="shared" si="732"/>
        <v/>
      </c>
      <c r="P4244" s="53" t="str">
        <f t="shared" si="733"/>
        <v/>
      </c>
      <c r="Q4244" s="52" t="str">
        <f t="shared" si="734"/>
        <v/>
      </c>
      <c r="R4244" s="55" t="str">
        <f t="shared" si="735"/>
        <v/>
      </c>
      <c r="S4244" s="52" t="str">
        <f t="shared" si="736"/>
        <v/>
      </c>
      <c r="T4244" s="81" t="str">
        <f t="shared" si="737"/>
        <v/>
      </c>
      <c r="U4244" s="53" t="str">
        <f>IF(S4244="","",COUNTIF($S$7:S4244,"該当２"))</f>
        <v/>
      </c>
      <c r="V4244" s="56" t="str">
        <f t="shared" si="738"/>
        <v/>
      </c>
      <c r="W4244" s="81" t="str">
        <f t="shared" si="739"/>
        <v/>
      </c>
      <c r="X4244" s="53" t="str">
        <f>IF(V4244="","",COUNTIF($V$7:V4244,"該当３"))</f>
        <v/>
      </c>
    </row>
    <row r="4245" spans="1:24">
      <c r="A4245" s="4">
        <v>2040900006</v>
      </c>
      <c r="B4245" s="237">
        <v>20</v>
      </c>
      <c r="C4245" s="238">
        <v>409</v>
      </c>
      <c r="D4245" s="239">
        <v>0</v>
      </c>
      <c r="E4245" s="238">
        <v>6</v>
      </c>
      <c r="F4245" s="7" t="s">
        <v>511</v>
      </c>
      <c r="G4245" s="7" t="s">
        <v>3729</v>
      </c>
      <c r="H4245" s="282" t="s">
        <v>4508</v>
      </c>
      <c r="I4245" s="7" t="s">
        <v>277</v>
      </c>
      <c r="K4245" s="52" t="str">
        <f t="shared" si="740"/>
        <v/>
      </c>
      <c r="L4245" s="81" t="str">
        <f t="shared" si="730"/>
        <v/>
      </c>
      <c r="M4245" s="53" t="str">
        <f>IF(K4245="","",COUNTIF($K$7:K4245,"ﾘｽﾄ１"))</f>
        <v/>
      </c>
      <c r="N4245" s="53" t="str">
        <f t="shared" si="731"/>
        <v>同一区</v>
      </c>
      <c r="O4245" s="54" t="str">
        <f t="shared" si="732"/>
        <v/>
      </c>
      <c r="P4245" s="53" t="str">
        <f t="shared" si="733"/>
        <v/>
      </c>
      <c r="Q4245" s="52" t="str">
        <f t="shared" si="734"/>
        <v/>
      </c>
      <c r="R4245" s="55" t="str">
        <f t="shared" si="735"/>
        <v/>
      </c>
      <c r="S4245" s="52" t="str">
        <f t="shared" si="736"/>
        <v/>
      </c>
      <c r="T4245" s="81" t="str">
        <f t="shared" si="737"/>
        <v/>
      </c>
      <c r="U4245" s="53" t="str">
        <f>IF(S4245="","",COUNTIF($S$7:S4245,"該当２"))</f>
        <v/>
      </c>
      <c r="V4245" s="56" t="str">
        <f t="shared" si="738"/>
        <v/>
      </c>
      <c r="W4245" s="81" t="str">
        <f t="shared" si="739"/>
        <v/>
      </c>
      <c r="X4245" s="53" t="str">
        <f>IF(V4245="","",COUNTIF($V$7:V4245,"該当３"))</f>
        <v/>
      </c>
    </row>
    <row r="4246" spans="1:24">
      <c r="A4246" s="4">
        <v>2040900007</v>
      </c>
      <c r="B4246" s="237">
        <v>20</v>
      </c>
      <c r="C4246" s="238">
        <v>409</v>
      </c>
      <c r="D4246" s="239">
        <v>0</v>
      </c>
      <c r="E4246" s="238">
        <v>7</v>
      </c>
      <c r="F4246" s="7" t="s">
        <v>511</v>
      </c>
      <c r="G4246" s="7" t="s">
        <v>3729</v>
      </c>
      <c r="H4246" s="282" t="s">
        <v>4508</v>
      </c>
      <c r="I4246" s="7" t="s">
        <v>301</v>
      </c>
      <c r="K4246" s="52" t="str">
        <f t="shared" si="740"/>
        <v/>
      </c>
      <c r="L4246" s="81" t="str">
        <f t="shared" si="730"/>
        <v/>
      </c>
      <c r="M4246" s="53" t="str">
        <f>IF(K4246="","",COUNTIF($K$7:K4246,"ﾘｽﾄ１"))</f>
        <v/>
      </c>
      <c r="N4246" s="53" t="str">
        <f t="shared" si="731"/>
        <v>同一区</v>
      </c>
      <c r="O4246" s="54" t="str">
        <f t="shared" si="732"/>
        <v/>
      </c>
      <c r="P4246" s="53" t="str">
        <f t="shared" si="733"/>
        <v/>
      </c>
      <c r="Q4246" s="52" t="str">
        <f t="shared" si="734"/>
        <v/>
      </c>
      <c r="R4246" s="55" t="str">
        <f t="shared" si="735"/>
        <v/>
      </c>
      <c r="S4246" s="52" t="str">
        <f t="shared" si="736"/>
        <v/>
      </c>
      <c r="T4246" s="81" t="str">
        <f t="shared" si="737"/>
        <v/>
      </c>
      <c r="U4246" s="53" t="str">
        <f>IF(S4246="","",COUNTIF($S$7:S4246,"該当２"))</f>
        <v/>
      </c>
      <c r="V4246" s="56" t="str">
        <f t="shared" si="738"/>
        <v/>
      </c>
      <c r="W4246" s="81" t="str">
        <f t="shared" si="739"/>
        <v/>
      </c>
      <c r="X4246" s="53" t="str">
        <f>IF(V4246="","",COUNTIF($V$7:V4246,"該当３"))</f>
        <v/>
      </c>
    </row>
    <row r="4247" spans="1:24">
      <c r="A4247" s="4">
        <v>2040900008</v>
      </c>
      <c r="B4247" s="237">
        <v>20</v>
      </c>
      <c r="C4247" s="238">
        <v>409</v>
      </c>
      <c r="D4247" s="239">
        <v>0</v>
      </c>
      <c r="E4247" s="238">
        <v>8</v>
      </c>
      <c r="F4247" s="7" t="s">
        <v>511</v>
      </c>
      <c r="G4247" s="7" t="s">
        <v>3729</v>
      </c>
      <c r="H4247" s="282" t="s">
        <v>4508</v>
      </c>
      <c r="I4247" s="7" t="s">
        <v>421</v>
      </c>
      <c r="K4247" s="52" t="str">
        <f t="shared" si="740"/>
        <v/>
      </c>
      <c r="L4247" s="81" t="str">
        <f t="shared" si="730"/>
        <v/>
      </c>
      <c r="M4247" s="53" t="str">
        <f>IF(K4247="","",COUNTIF($K$7:K4247,"ﾘｽﾄ１"))</f>
        <v/>
      </c>
      <c r="N4247" s="53" t="str">
        <f t="shared" si="731"/>
        <v>同一区</v>
      </c>
      <c r="O4247" s="54" t="str">
        <f t="shared" si="732"/>
        <v/>
      </c>
      <c r="P4247" s="53" t="str">
        <f t="shared" si="733"/>
        <v/>
      </c>
      <c r="Q4247" s="52" t="str">
        <f t="shared" si="734"/>
        <v/>
      </c>
      <c r="R4247" s="55" t="str">
        <f t="shared" si="735"/>
        <v/>
      </c>
      <c r="S4247" s="52" t="str">
        <f t="shared" si="736"/>
        <v/>
      </c>
      <c r="T4247" s="81" t="str">
        <f t="shared" si="737"/>
        <v/>
      </c>
      <c r="U4247" s="53" t="str">
        <f>IF(S4247="","",COUNTIF($S$7:S4247,"該当２"))</f>
        <v/>
      </c>
      <c r="V4247" s="56" t="str">
        <f t="shared" si="738"/>
        <v/>
      </c>
      <c r="W4247" s="81" t="str">
        <f t="shared" si="739"/>
        <v/>
      </c>
      <c r="X4247" s="53" t="str">
        <f>IF(V4247="","",COUNTIF($V$7:V4247,"該当３"))</f>
        <v/>
      </c>
    </row>
    <row r="4248" spans="1:24">
      <c r="A4248" s="4">
        <v>2040900009</v>
      </c>
      <c r="B4248" s="237">
        <v>20</v>
      </c>
      <c r="C4248" s="238">
        <v>409</v>
      </c>
      <c r="D4248" s="239">
        <v>0</v>
      </c>
      <c r="E4248" s="238">
        <v>9</v>
      </c>
      <c r="F4248" s="7" t="s">
        <v>511</v>
      </c>
      <c r="G4248" s="7" t="s">
        <v>3729</v>
      </c>
      <c r="H4248" s="282" t="s">
        <v>4508</v>
      </c>
      <c r="I4248" s="7" t="s">
        <v>373</v>
      </c>
      <c r="K4248" s="52" t="str">
        <f t="shared" si="740"/>
        <v/>
      </c>
      <c r="L4248" s="81" t="str">
        <f t="shared" si="730"/>
        <v/>
      </c>
      <c r="M4248" s="53" t="str">
        <f>IF(K4248="","",COUNTIF($K$7:K4248,"ﾘｽﾄ１"))</f>
        <v/>
      </c>
      <c r="N4248" s="53" t="str">
        <f t="shared" si="731"/>
        <v>同一区</v>
      </c>
      <c r="O4248" s="54" t="str">
        <f t="shared" si="732"/>
        <v/>
      </c>
      <c r="P4248" s="53" t="str">
        <f t="shared" si="733"/>
        <v/>
      </c>
      <c r="Q4248" s="52" t="str">
        <f t="shared" si="734"/>
        <v/>
      </c>
      <c r="R4248" s="55" t="str">
        <f t="shared" si="735"/>
        <v/>
      </c>
      <c r="S4248" s="52" t="str">
        <f t="shared" si="736"/>
        <v/>
      </c>
      <c r="T4248" s="81" t="str">
        <f t="shared" si="737"/>
        <v/>
      </c>
      <c r="U4248" s="53" t="str">
        <f>IF(S4248="","",COUNTIF($S$7:S4248,"該当２"))</f>
        <v/>
      </c>
      <c r="V4248" s="56" t="str">
        <f t="shared" si="738"/>
        <v/>
      </c>
      <c r="W4248" s="81" t="str">
        <f t="shared" si="739"/>
        <v/>
      </c>
      <c r="X4248" s="53" t="str">
        <f>IF(V4248="","",COUNTIF($V$7:V4248,"該当３"))</f>
        <v/>
      </c>
    </row>
    <row r="4249" spans="1:24">
      <c r="A4249" s="4">
        <v>2040900010</v>
      </c>
      <c r="B4249" s="237">
        <v>20</v>
      </c>
      <c r="C4249" s="238">
        <v>409</v>
      </c>
      <c r="D4249" s="239">
        <v>0</v>
      </c>
      <c r="E4249" s="238">
        <v>10</v>
      </c>
      <c r="F4249" s="7" t="s">
        <v>511</v>
      </c>
      <c r="G4249" s="7" t="s">
        <v>3729</v>
      </c>
      <c r="H4249" s="282" t="s">
        <v>4508</v>
      </c>
      <c r="I4249" s="7" t="s">
        <v>3734</v>
      </c>
      <c r="K4249" s="52" t="str">
        <f t="shared" si="740"/>
        <v/>
      </c>
      <c r="L4249" s="81" t="str">
        <f t="shared" si="730"/>
        <v/>
      </c>
      <c r="M4249" s="53" t="str">
        <f>IF(K4249="","",COUNTIF($K$7:K4249,"ﾘｽﾄ１"))</f>
        <v/>
      </c>
      <c r="N4249" s="53" t="str">
        <f t="shared" si="731"/>
        <v>同一区</v>
      </c>
      <c r="O4249" s="54" t="str">
        <f t="shared" si="732"/>
        <v/>
      </c>
      <c r="P4249" s="53" t="str">
        <f t="shared" si="733"/>
        <v/>
      </c>
      <c r="Q4249" s="52" t="str">
        <f t="shared" si="734"/>
        <v/>
      </c>
      <c r="R4249" s="55" t="str">
        <f t="shared" si="735"/>
        <v/>
      </c>
      <c r="S4249" s="52" t="str">
        <f t="shared" si="736"/>
        <v/>
      </c>
      <c r="T4249" s="81" t="str">
        <f t="shared" si="737"/>
        <v/>
      </c>
      <c r="U4249" s="53" t="str">
        <f>IF(S4249="","",COUNTIF($S$7:S4249,"該当２"))</f>
        <v/>
      </c>
      <c r="V4249" s="56" t="str">
        <f t="shared" si="738"/>
        <v/>
      </c>
      <c r="W4249" s="81" t="str">
        <f t="shared" si="739"/>
        <v/>
      </c>
      <c r="X4249" s="53" t="str">
        <f>IF(V4249="","",COUNTIF($V$7:V4249,"該当３"))</f>
        <v/>
      </c>
    </row>
    <row r="4250" spans="1:24">
      <c r="A4250" s="4">
        <v>2041000000</v>
      </c>
      <c r="B4250" s="237">
        <v>20</v>
      </c>
      <c r="C4250" s="238">
        <v>410</v>
      </c>
      <c r="D4250" s="239">
        <v>0</v>
      </c>
      <c r="E4250" s="238">
        <v>0</v>
      </c>
      <c r="F4250" s="7" t="s">
        <v>511</v>
      </c>
      <c r="G4250" s="7" t="s">
        <v>3735</v>
      </c>
      <c r="K4250" s="52" t="str">
        <f t="shared" si="740"/>
        <v>ﾘｽﾄ１</v>
      </c>
      <c r="L4250" s="81" t="str">
        <f t="shared" si="730"/>
        <v>根羽村</v>
      </c>
      <c r="M4250" s="53">
        <f>IF(K4250="","",COUNTIF($K$7:K4250,"ﾘｽﾄ１"))</f>
        <v>45</v>
      </c>
      <c r="N4250" s="53" t="str">
        <f t="shared" si="731"/>
        <v/>
      </c>
      <c r="O4250" s="54" t="str">
        <f t="shared" si="732"/>
        <v/>
      </c>
      <c r="P4250" s="53" t="str">
        <f t="shared" si="733"/>
        <v/>
      </c>
      <c r="Q4250" s="52" t="str">
        <f t="shared" si="734"/>
        <v/>
      </c>
      <c r="R4250" s="55" t="str">
        <f t="shared" si="735"/>
        <v/>
      </c>
      <c r="S4250" s="52" t="str">
        <f t="shared" si="736"/>
        <v/>
      </c>
      <c r="T4250" s="81" t="str">
        <f t="shared" si="737"/>
        <v/>
      </c>
      <c r="U4250" s="53" t="str">
        <f>IF(S4250="","",COUNTIF($S$7:S4250,"該当２"))</f>
        <v/>
      </c>
      <c r="V4250" s="56" t="str">
        <f t="shared" si="738"/>
        <v/>
      </c>
      <c r="W4250" s="81" t="str">
        <f t="shared" si="739"/>
        <v/>
      </c>
      <c r="X4250" s="53" t="str">
        <f>IF(V4250="","",COUNTIF($V$7:V4250,"該当３"))</f>
        <v/>
      </c>
    </row>
    <row r="4251" spans="1:24">
      <c r="A4251" s="4">
        <v>2041000001</v>
      </c>
      <c r="B4251" s="237">
        <v>20</v>
      </c>
      <c r="C4251" s="238">
        <v>410</v>
      </c>
      <c r="D4251" s="239">
        <v>0</v>
      </c>
      <c r="E4251" s="238">
        <v>1</v>
      </c>
      <c r="F4251" s="7" t="s">
        <v>511</v>
      </c>
      <c r="G4251" s="7" t="s">
        <v>3735</v>
      </c>
      <c r="H4251" s="282" t="s">
        <v>4509</v>
      </c>
      <c r="I4251" s="7" t="s">
        <v>1015</v>
      </c>
      <c r="K4251" s="52" t="str">
        <f t="shared" si="740"/>
        <v/>
      </c>
      <c r="L4251" s="81" t="str">
        <f t="shared" si="730"/>
        <v/>
      </c>
      <c r="M4251" s="53" t="str">
        <f>IF(K4251="","",COUNTIF($K$7:K4251,"ﾘｽﾄ１"))</f>
        <v/>
      </c>
      <c r="N4251" s="53" t="str">
        <f t="shared" si="731"/>
        <v>同一区</v>
      </c>
      <c r="O4251" s="54" t="str">
        <f t="shared" si="732"/>
        <v/>
      </c>
      <c r="P4251" s="53" t="str">
        <f t="shared" si="733"/>
        <v/>
      </c>
      <c r="Q4251" s="52" t="str">
        <f t="shared" si="734"/>
        <v/>
      </c>
      <c r="R4251" s="55" t="str">
        <f t="shared" si="735"/>
        <v/>
      </c>
      <c r="S4251" s="52" t="str">
        <f t="shared" si="736"/>
        <v/>
      </c>
      <c r="T4251" s="81" t="str">
        <f t="shared" si="737"/>
        <v/>
      </c>
      <c r="U4251" s="53" t="str">
        <f>IF(S4251="","",COUNTIF($S$7:S4251,"該当２"))</f>
        <v/>
      </c>
      <c r="V4251" s="56" t="str">
        <f t="shared" si="738"/>
        <v/>
      </c>
      <c r="W4251" s="81" t="str">
        <f t="shared" si="739"/>
        <v/>
      </c>
      <c r="X4251" s="53" t="str">
        <f>IF(V4251="","",COUNTIF($V$7:V4251,"該当３"))</f>
        <v/>
      </c>
    </row>
    <row r="4252" spans="1:24">
      <c r="A4252" s="4">
        <v>2041000002</v>
      </c>
      <c r="B4252" s="237">
        <v>20</v>
      </c>
      <c r="C4252" s="238">
        <v>410</v>
      </c>
      <c r="D4252" s="239">
        <v>0</v>
      </c>
      <c r="E4252" s="238">
        <v>2</v>
      </c>
      <c r="F4252" s="7" t="s">
        <v>511</v>
      </c>
      <c r="G4252" s="7" t="s">
        <v>3735</v>
      </c>
      <c r="H4252" s="282" t="s">
        <v>4509</v>
      </c>
      <c r="I4252" s="7" t="s">
        <v>328</v>
      </c>
      <c r="K4252" s="52" t="str">
        <f t="shared" si="740"/>
        <v/>
      </c>
      <c r="L4252" s="81" t="str">
        <f t="shared" si="730"/>
        <v/>
      </c>
      <c r="M4252" s="53" t="str">
        <f>IF(K4252="","",COUNTIF($K$7:K4252,"ﾘｽﾄ１"))</f>
        <v/>
      </c>
      <c r="N4252" s="53" t="str">
        <f t="shared" si="731"/>
        <v>同一区</v>
      </c>
      <c r="O4252" s="54" t="str">
        <f t="shared" si="732"/>
        <v/>
      </c>
      <c r="P4252" s="53" t="str">
        <f t="shared" si="733"/>
        <v/>
      </c>
      <c r="Q4252" s="52" t="str">
        <f t="shared" si="734"/>
        <v/>
      </c>
      <c r="R4252" s="55" t="str">
        <f t="shared" si="735"/>
        <v/>
      </c>
      <c r="S4252" s="52" t="str">
        <f t="shared" si="736"/>
        <v/>
      </c>
      <c r="T4252" s="81" t="str">
        <f t="shared" si="737"/>
        <v/>
      </c>
      <c r="U4252" s="53" t="str">
        <f>IF(S4252="","",COUNTIF($S$7:S4252,"該当２"))</f>
        <v/>
      </c>
      <c r="V4252" s="56" t="str">
        <f t="shared" si="738"/>
        <v/>
      </c>
      <c r="W4252" s="81" t="str">
        <f t="shared" si="739"/>
        <v/>
      </c>
      <c r="X4252" s="53" t="str">
        <f>IF(V4252="","",COUNTIF($V$7:V4252,"該当３"))</f>
        <v/>
      </c>
    </row>
    <row r="4253" spans="1:24">
      <c r="A4253" s="4">
        <v>2041000003</v>
      </c>
      <c r="B4253" s="237">
        <v>20</v>
      </c>
      <c r="C4253" s="238">
        <v>410</v>
      </c>
      <c r="D4253" s="239">
        <v>0</v>
      </c>
      <c r="E4253" s="238">
        <v>3</v>
      </c>
      <c r="F4253" s="7" t="s">
        <v>511</v>
      </c>
      <c r="G4253" s="7" t="s">
        <v>3735</v>
      </c>
      <c r="H4253" s="282" t="s">
        <v>4509</v>
      </c>
      <c r="I4253" s="7" t="s">
        <v>3736</v>
      </c>
      <c r="K4253" s="52" t="str">
        <f t="shared" si="740"/>
        <v/>
      </c>
      <c r="L4253" s="81" t="str">
        <f t="shared" si="730"/>
        <v/>
      </c>
      <c r="M4253" s="53" t="str">
        <f>IF(K4253="","",COUNTIF($K$7:K4253,"ﾘｽﾄ１"))</f>
        <v/>
      </c>
      <c r="N4253" s="53" t="str">
        <f t="shared" si="731"/>
        <v>同一区</v>
      </c>
      <c r="O4253" s="54" t="str">
        <f t="shared" si="732"/>
        <v/>
      </c>
      <c r="P4253" s="53" t="str">
        <f t="shared" si="733"/>
        <v/>
      </c>
      <c r="Q4253" s="52" t="str">
        <f t="shared" si="734"/>
        <v/>
      </c>
      <c r="R4253" s="55" t="str">
        <f t="shared" si="735"/>
        <v/>
      </c>
      <c r="S4253" s="52" t="str">
        <f t="shared" si="736"/>
        <v/>
      </c>
      <c r="T4253" s="81" t="str">
        <f t="shared" si="737"/>
        <v/>
      </c>
      <c r="U4253" s="53" t="str">
        <f>IF(S4253="","",COUNTIF($S$7:S4253,"該当２"))</f>
        <v/>
      </c>
      <c r="V4253" s="56" t="str">
        <f t="shared" si="738"/>
        <v/>
      </c>
      <c r="W4253" s="81" t="str">
        <f t="shared" si="739"/>
        <v/>
      </c>
      <c r="X4253" s="53" t="str">
        <f>IF(V4253="","",COUNTIF($V$7:V4253,"該当３"))</f>
        <v/>
      </c>
    </row>
    <row r="4254" spans="1:24">
      <c r="A4254" s="4">
        <v>2041000004</v>
      </c>
      <c r="B4254" s="237">
        <v>20</v>
      </c>
      <c r="C4254" s="238">
        <v>410</v>
      </c>
      <c r="D4254" s="239">
        <v>0</v>
      </c>
      <c r="E4254" s="238">
        <v>4</v>
      </c>
      <c r="F4254" s="7" t="s">
        <v>511</v>
      </c>
      <c r="G4254" s="7" t="s">
        <v>3735</v>
      </c>
      <c r="H4254" s="282" t="s">
        <v>4509</v>
      </c>
      <c r="I4254" s="7" t="s">
        <v>3737</v>
      </c>
      <c r="K4254" s="52" t="str">
        <f t="shared" si="740"/>
        <v/>
      </c>
      <c r="L4254" s="81" t="str">
        <f t="shared" si="730"/>
        <v/>
      </c>
      <c r="M4254" s="53" t="str">
        <f>IF(K4254="","",COUNTIF($K$7:K4254,"ﾘｽﾄ１"))</f>
        <v/>
      </c>
      <c r="N4254" s="53" t="str">
        <f t="shared" si="731"/>
        <v>同一区</v>
      </c>
      <c r="O4254" s="54" t="str">
        <f t="shared" si="732"/>
        <v/>
      </c>
      <c r="P4254" s="53" t="str">
        <f t="shared" si="733"/>
        <v/>
      </c>
      <c r="Q4254" s="52" t="str">
        <f t="shared" si="734"/>
        <v/>
      </c>
      <c r="R4254" s="55" t="str">
        <f t="shared" si="735"/>
        <v/>
      </c>
      <c r="S4254" s="52" t="str">
        <f t="shared" si="736"/>
        <v/>
      </c>
      <c r="T4254" s="81" t="str">
        <f t="shared" si="737"/>
        <v/>
      </c>
      <c r="U4254" s="53" t="str">
        <f>IF(S4254="","",COUNTIF($S$7:S4254,"該当２"))</f>
        <v/>
      </c>
      <c r="V4254" s="56" t="str">
        <f t="shared" si="738"/>
        <v/>
      </c>
      <c r="W4254" s="81" t="str">
        <f t="shared" si="739"/>
        <v/>
      </c>
      <c r="X4254" s="53" t="str">
        <f>IF(V4254="","",COUNTIF($V$7:V4254,"該当３"))</f>
        <v/>
      </c>
    </row>
    <row r="4255" spans="1:24">
      <c r="A4255" s="4">
        <v>2041000005</v>
      </c>
      <c r="B4255" s="237">
        <v>20</v>
      </c>
      <c r="C4255" s="238">
        <v>410</v>
      </c>
      <c r="D4255" s="239">
        <v>0</v>
      </c>
      <c r="E4255" s="238">
        <v>5</v>
      </c>
      <c r="F4255" s="7" t="s">
        <v>511</v>
      </c>
      <c r="G4255" s="7" t="s">
        <v>3735</v>
      </c>
      <c r="H4255" s="282" t="s">
        <v>4509</v>
      </c>
      <c r="I4255" s="7" t="s">
        <v>376</v>
      </c>
      <c r="K4255" s="52" t="str">
        <f t="shared" si="740"/>
        <v/>
      </c>
      <c r="L4255" s="81" t="str">
        <f t="shared" si="730"/>
        <v/>
      </c>
      <c r="M4255" s="53" t="str">
        <f>IF(K4255="","",COUNTIF($K$7:K4255,"ﾘｽﾄ１"))</f>
        <v/>
      </c>
      <c r="N4255" s="53" t="str">
        <f t="shared" si="731"/>
        <v>同一区</v>
      </c>
      <c r="O4255" s="54" t="str">
        <f t="shared" si="732"/>
        <v/>
      </c>
      <c r="P4255" s="53" t="str">
        <f t="shared" si="733"/>
        <v/>
      </c>
      <c r="Q4255" s="52" t="str">
        <f t="shared" si="734"/>
        <v/>
      </c>
      <c r="R4255" s="55" t="str">
        <f t="shared" si="735"/>
        <v/>
      </c>
      <c r="S4255" s="52" t="str">
        <f t="shared" si="736"/>
        <v/>
      </c>
      <c r="T4255" s="81" t="str">
        <f t="shared" si="737"/>
        <v/>
      </c>
      <c r="U4255" s="53" t="str">
        <f>IF(S4255="","",COUNTIF($S$7:S4255,"該当２"))</f>
        <v/>
      </c>
      <c r="V4255" s="56" t="str">
        <f t="shared" si="738"/>
        <v/>
      </c>
      <c r="W4255" s="81" t="str">
        <f t="shared" si="739"/>
        <v/>
      </c>
      <c r="X4255" s="53" t="str">
        <f>IF(V4255="","",COUNTIF($V$7:V4255,"該当３"))</f>
        <v/>
      </c>
    </row>
    <row r="4256" spans="1:24">
      <c r="A4256" s="4">
        <v>2041000006</v>
      </c>
      <c r="B4256" s="237">
        <v>20</v>
      </c>
      <c r="C4256" s="238">
        <v>410</v>
      </c>
      <c r="D4256" s="239">
        <v>0</v>
      </c>
      <c r="E4256" s="238">
        <v>6</v>
      </c>
      <c r="F4256" s="7" t="s">
        <v>511</v>
      </c>
      <c r="G4256" s="7" t="s">
        <v>3735</v>
      </c>
      <c r="H4256" s="282" t="s">
        <v>4509</v>
      </c>
      <c r="I4256" s="7" t="s">
        <v>1930</v>
      </c>
      <c r="K4256" s="52" t="str">
        <f t="shared" si="740"/>
        <v/>
      </c>
      <c r="L4256" s="81" t="str">
        <f t="shared" si="730"/>
        <v/>
      </c>
      <c r="M4256" s="53" t="str">
        <f>IF(K4256="","",COUNTIF($K$7:K4256,"ﾘｽﾄ１"))</f>
        <v/>
      </c>
      <c r="N4256" s="53" t="str">
        <f t="shared" si="731"/>
        <v>同一区</v>
      </c>
      <c r="O4256" s="54" t="str">
        <f t="shared" si="732"/>
        <v/>
      </c>
      <c r="P4256" s="53" t="str">
        <f t="shared" si="733"/>
        <v/>
      </c>
      <c r="Q4256" s="52" t="str">
        <f t="shared" si="734"/>
        <v/>
      </c>
      <c r="R4256" s="55" t="str">
        <f t="shared" si="735"/>
        <v/>
      </c>
      <c r="S4256" s="52" t="str">
        <f t="shared" si="736"/>
        <v/>
      </c>
      <c r="T4256" s="81" t="str">
        <f t="shared" si="737"/>
        <v/>
      </c>
      <c r="U4256" s="53" t="str">
        <f>IF(S4256="","",COUNTIF($S$7:S4256,"該当２"))</f>
        <v/>
      </c>
      <c r="V4256" s="56" t="str">
        <f t="shared" si="738"/>
        <v/>
      </c>
      <c r="W4256" s="81" t="str">
        <f t="shared" si="739"/>
        <v/>
      </c>
      <c r="X4256" s="53" t="str">
        <f>IF(V4256="","",COUNTIF($V$7:V4256,"該当３"))</f>
        <v/>
      </c>
    </row>
    <row r="4257" spans="1:24">
      <c r="A4257" s="4">
        <v>2041000007</v>
      </c>
      <c r="B4257" s="237">
        <v>20</v>
      </c>
      <c r="C4257" s="238">
        <v>410</v>
      </c>
      <c r="D4257" s="239">
        <v>0</v>
      </c>
      <c r="E4257" s="238">
        <v>7</v>
      </c>
      <c r="F4257" s="7" t="s">
        <v>511</v>
      </c>
      <c r="G4257" s="7" t="s">
        <v>3735</v>
      </c>
      <c r="H4257" s="282" t="s">
        <v>4509</v>
      </c>
      <c r="I4257" s="7" t="s">
        <v>276</v>
      </c>
      <c r="K4257" s="52" t="str">
        <f t="shared" si="740"/>
        <v/>
      </c>
      <c r="L4257" s="81" t="str">
        <f t="shared" si="730"/>
        <v/>
      </c>
      <c r="M4257" s="53" t="str">
        <f>IF(K4257="","",COUNTIF($K$7:K4257,"ﾘｽﾄ１"))</f>
        <v/>
      </c>
      <c r="N4257" s="53" t="str">
        <f t="shared" si="731"/>
        <v>同一区</v>
      </c>
      <c r="O4257" s="54" t="str">
        <f t="shared" si="732"/>
        <v/>
      </c>
      <c r="P4257" s="53" t="str">
        <f t="shared" si="733"/>
        <v/>
      </c>
      <c r="Q4257" s="52" t="str">
        <f t="shared" si="734"/>
        <v/>
      </c>
      <c r="R4257" s="55" t="str">
        <f t="shared" si="735"/>
        <v/>
      </c>
      <c r="S4257" s="52" t="str">
        <f t="shared" si="736"/>
        <v/>
      </c>
      <c r="T4257" s="81" t="str">
        <f t="shared" si="737"/>
        <v/>
      </c>
      <c r="U4257" s="53" t="str">
        <f>IF(S4257="","",COUNTIF($S$7:S4257,"該当２"))</f>
        <v/>
      </c>
      <c r="V4257" s="56" t="str">
        <f t="shared" si="738"/>
        <v/>
      </c>
      <c r="W4257" s="81" t="str">
        <f t="shared" si="739"/>
        <v/>
      </c>
      <c r="X4257" s="53" t="str">
        <f>IF(V4257="","",COUNTIF($V$7:V4257,"該当３"))</f>
        <v/>
      </c>
    </row>
    <row r="4258" spans="1:24">
      <c r="A4258" s="4">
        <v>2041000008</v>
      </c>
      <c r="B4258" s="237">
        <v>20</v>
      </c>
      <c r="C4258" s="238">
        <v>410</v>
      </c>
      <c r="D4258" s="239">
        <v>0</v>
      </c>
      <c r="E4258" s="238">
        <v>8</v>
      </c>
      <c r="F4258" s="7" t="s">
        <v>511</v>
      </c>
      <c r="G4258" s="7" t="s">
        <v>3735</v>
      </c>
      <c r="H4258" s="282" t="s">
        <v>4509</v>
      </c>
      <c r="I4258" s="7" t="s">
        <v>3738</v>
      </c>
      <c r="K4258" s="52" t="str">
        <f t="shared" si="740"/>
        <v/>
      </c>
      <c r="L4258" s="81" t="str">
        <f t="shared" si="730"/>
        <v/>
      </c>
      <c r="M4258" s="53" t="str">
        <f>IF(K4258="","",COUNTIF($K$7:K4258,"ﾘｽﾄ１"))</f>
        <v/>
      </c>
      <c r="N4258" s="53" t="str">
        <f t="shared" si="731"/>
        <v>同一区</v>
      </c>
      <c r="O4258" s="54" t="str">
        <f t="shared" si="732"/>
        <v/>
      </c>
      <c r="P4258" s="53" t="str">
        <f t="shared" si="733"/>
        <v/>
      </c>
      <c r="Q4258" s="52" t="str">
        <f t="shared" si="734"/>
        <v/>
      </c>
      <c r="R4258" s="55" t="str">
        <f t="shared" si="735"/>
        <v/>
      </c>
      <c r="S4258" s="52" t="str">
        <f t="shared" si="736"/>
        <v/>
      </c>
      <c r="T4258" s="81" t="str">
        <f t="shared" si="737"/>
        <v/>
      </c>
      <c r="U4258" s="53" t="str">
        <f>IF(S4258="","",COUNTIF($S$7:S4258,"該当２"))</f>
        <v/>
      </c>
      <c r="V4258" s="56" t="str">
        <f t="shared" si="738"/>
        <v/>
      </c>
      <c r="W4258" s="81" t="str">
        <f t="shared" si="739"/>
        <v/>
      </c>
      <c r="X4258" s="53" t="str">
        <f>IF(V4258="","",COUNTIF($V$7:V4258,"該当３"))</f>
        <v/>
      </c>
    </row>
    <row r="4259" spans="1:24">
      <c r="A4259" s="4">
        <v>2041000009</v>
      </c>
      <c r="B4259" s="237">
        <v>20</v>
      </c>
      <c r="C4259" s="238">
        <v>410</v>
      </c>
      <c r="D4259" s="239">
        <v>0</v>
      </c>
      <c r="E4259" s="238">
        <v>9</v>
      </c>
      <c r="F4259" s="7" t="s">
        <v>511</v>
      </c>
      <c r="G4259" s="7" t="s">
        <v>3735</v>
      </c>
      <c r="H4259" s="282" t="s">
        <v>4509</v>
      </c>
      <c r="I4259" s="7" t="s">
        <v>3739</v>
      </c>
      <c r="K4259" s="52" t="str">
        <f t="shared" si="740"/>
        <v/>
      </c>
      <c r="L4259" s="81" t="str">
        <f t="shared" si="730"/>
        <v/>
      </c>
      <c r="M4259" s="53" t="str">
        <f>IF(K4259="","",COUNTIF($K$7:K4259,"ﾘｽﾄ１"))</f>
        <v/>
      </c>
      <c r="N4259" s="53" t="str">
        <f t="shared" si="731"/>
        <v>同一区</v>
      </c>
      <c r="O4259" s="54" t="str">
        <f t="shared" si="732"/>
        <v/>
      </c>
      <c r="P4259" s="53" t="str">
        <f t="shared" si="733"/>
        <v/>
      </c>
      <c r="Q4259" s="52" t="str">
        <f t="shared" si="734"/>
        <v/>
      </c>
      <c r="R4259" s="55" t="str">
        <f t="shared" si="735"/>
        <v/>
      </c>
      <c r="S4259" s="52" t="str">
        <f t="shared" si="736"/>
        <v/>
      </c>
      <c r="T4259" s="81" t="str">
        <f t="shared" si="737"/>
        <v/>
      </c>
      <c r="U4259" s="53" t="str">
        <f>IF(S4259="","",COUNTIF($S$7:S4259,"該当２"))</f>
        <v/>
      </c>
      <c r="V4259" s="56" t="str">
        <f t="shared" si="738"/>
        <v/>
      </c>
      <c r="W4259" s="81" t="str">
        <f t="shared" si="739"/>
        <v/>
      </c>
      <c r="X4259" s="53" t="str">
        <f>IF(V4259="","",COUNTIF($V$7:V4259,"該当３"))</f>
        <v/>
      </c>
    </row>
    <row r="4260" spans="1:24">
      <c r="A4260" s="4">
        <v>2041000010</v>
      </c>
      <c r="B4260" s="237">
        <v>20</v>
      </c>
      <c r="C4260" s="238">
        <v>410</v>
      </c>
      <c r="D4260" s="239">
        <v>0</v>
      </c>
      <c r="E4260" s="238">
        <v>10</v>
      </c>
      <c r="F4260" s="7" t="s">
        <v>511</v>
      </c>
      <c r="G4260" s="7" t="s">
        <v>3735</v>
      </c>
      <c r="H4260" s="282" t="s">
        <v>4509</v>
      </c>
      <c r="I4260" s="7" t="s">
        <v>3740</v>
      </c>
      <c r="K4260" s="52" t="str">
        <f t="shared" si="740"/>
        <v/>
      </c>
      <c r="L4260" s="81" t="str">
        <f t="shared" si="730"/>
        <v/>
      </c>
      <c r="M4260" s="53" t="str">
        <f>IF(K4260="","",COUNTIF($K$7:K4260,"ﾘｽﾄ１"))</f>
        <v/>
      </c>
      <c r="N4260" s="53" t="str">
        <f t="shared" si="731"/>
        <v>同一区</v>
      </c>
      <c r="O4260" s="54" t="str">
        <f t="shared" si="732"/>
        <v/>
      </c>
      <c r="P4260" s="53" t="str">
        <f t="shared" si="733"/>
        <v/>
      </c>
      <c r="Q4260" s="52" t="str">
        <f t="shared" si="734"/>
        <v/>
      </c>
      <c r="R4260" s="55" t="str">
        <f t="shared" si="735"/>
        <v/>
      </c>
      <c r="S4260" s="52" t="str">
        <f t="shared" si="736"/>
        <v/>
      </c>
      <c r="T4260" s="81" t="str">
        <f t="shared" si="737"/>
        <v/>
      </c>
      <c r="U4260" s="53" t="str">
        <f>IF(S4260="","",COUNTIF($S$7:S4260,"該当２"))</f>
        <v/>
      </c>
      <c r="V4260" s="56" t="str">
        <f t="shared" si="738"/>
        <v/>
      </c>
      <c r="W4260" s="81" t="str">
        <f t="shared" si="739"/>
        <v/>
      </c>
      <c r="X4260" s="53" t="str">
        <f>IF(V4260="","",COUNTIF($V$7:V4260,"該当３"))</f>
        <v/>
      </c>
    </row>
    <row r="4261" spans="1:24">
      <c r="A4261" s="4">
        <v>2041000011</v>
      </c>
      <c r="B4261" s="237">
        <v>20</v>
      </c>
      <c r="C4261" s="238">
        <v>410</v>
      </c>
      <c r="D4261" s="239">
        <v>0</v>
      </c>
      <c r="E4261" s="238">
        <v>11</v>
      </c>
      <c r="F4261" s="7" t="s">
        <v>511</v>
      </c>
      <c r="G4261" s="7" t="s">
        <v>3735</v>
      </c>
      <c r="H4261" s="282" t="s">
        <v>4509</v>
      </c>
      <c r="I4261" s="7" t="s">
        <v>3741</v>
      </c>
      <c r="K4261" s="52" t="str">
        <f t="shared" si="740"/>
        <v/>
      </c>
      <c r="L4261" s="81" t="str">
        <f t="shared" si="730"/>
        <v/>
      </c>
      <c r="M4261" s="53" t="str">
        <f>IF(K4261="","",COUNTIF($K$7:K4261,"ﾘｽﾄ１"))</f>
        <v/>
      </c>
      <c r="N4261" s="53" t="str">
        <f t="shared" si="731"/>
        <v>同一区</v>
      </c>
      <c r="O4261" s="54" t="str">
        <f t="shared" si="732"/>
        <v/>
      </c>
      <c r="P4261" s="53" t="str">
        <f t="shared" si="733"/>
        <v/>
      </c>
      <c r="Q4261" s="52" t="str">
        <f t="shared" si="734"/>
        <v/>
      </c>
      <c r="R4261" s="55" t="str">
        <f t="shared" si="735"/>
        <v/>
      </c>
      <c r="S4261" s="52" t="str">
        <f t="shared" si="736"/>
        <v/>
      </c>
      <c r="T4261" s="81" t="str">
        <f t="shared" si="737"/>
        <v/>
      </c>
      <c r="U4261" s="53" t="str">
        <f>IF(S4261="","",COUNTIF($S$7:S4261,"該当２"))</f>
        <v/>
      </c>
      <c r="V4261" s="56" t="str">
        <f t="shared" si="738"/>
        <v/>
      </c>
      <c r="W4261" s="81" t="str">
        <f t="shared" si="739"/>
        <v/>
      </c>
      <c r="X4261" s="53" t="str">
        <f>IF(V4261="","",COUNTIF($V$7:V4261,"該当３"))</f>
        <v/>
      </c>
    </row>
    <row r="4262" spans="1:24">
      <c r="A4262" s="4">
        <v>2041000012</v>
      </c>
      <c r="B4262" s="237">
        <v>20</v>
      </c>
      <c r="C4262" s="238">
        <v>410</v>
      </c>
      <c r="D4262" s="239">
        <v>0</v>
      </c>
      <c r="E4262" s="238">
        <v>12</v>
      </c>
      <c r="F4262" s="7" t="s">
        <v>511</v>
      </c>
      <c r="G4262" s="7" t="s">
        <v>3735</v>
      </c>
      <c r="H4262" s="282" t="s">
        <v>4509</v>
      </c>
      <c r="I4262" s="7" t="s">
        <v>3571</v>
      </c>
      <c r="K4262" s="52" t="str">
        <f t="shared" si="740"/>
        <v/>
      </c>
      <c r="L4262" s="81" t="str">
        <f t="shared" si="730"/>
        <v/>
      </c>
      <c r="M4262" s="53" t="str">
        <f>IF(K4262="","",COUNTIF($K$7:K4262,"ﾘｽﾄ１"))</f>
        <v/>
      </c>
      <c r="N4262" s="53" t="str">
        <f t="shared" si="731"/>
        <v>同一区</v>
      </c>
      <c r="O4262" s="54" t="str">
        <f t="shared" si="732"/>
        <v/>
      </c>
      <c r="P4262" s="53" t="str">
        <f t="shared" si="733"/>
        <v/>
      </c>
      <c r="Q4262" s="52" t="str">
        <f t="shared" si="734"/>
        <v/>
      </c>
      <c r="R4262" s="55" t="str">
        <f t="shared" si="735"/>
        <v/>
      </c>
      <c r="S4262" s="52" t="str">
        <f t="shared" si="736"/>
        <v/>
      </c>
      <c r="T4262" s="81" t="str">
        <f t="shared" si="737"/>
        <v/>
      </c>
      <c r="U4262" s="53" t="str">
        <f>IF(S4262="","",COUNTIF($S$7:S4262,"該当２"))</f>
        <v/>
      </c>
      <c r="V4262" s="56" t="str">
        <f t="shared" si="738"/>
        <v/>
      </c>
      <c r="W4262" s="81" t="str">
        <f t="shared" si="739"/>
        <v/>
      </c>
      <c r="X4262" s="53" t="str">
        <f>IF(V4262="","",COUNTIF($V$7:V4262,"該当３"))</f>
        <v/>
      </c>
    </row>
    <row r="4263" spans="1:24">
      <c r="A4263" s="4">
        <v>2041000013</v>
      </c>
      <c r="B4263" s="237">
        <v>20</v>
      </c>
      <c r="C4263" s="238">
        <v>410</v>
      </c>
      <c r="D4263" s="239">
        <v>0</v>
      </c>
      <c r="E4263" s="238">
        <v>13</v>
      </c>
      <c r="F4263" s="7" t="s">
        <v>511</v>
      </c>
      <c r="G4263" s="7" t="s">
        <v>3735</v>
      </c>
      <c r="H4263" s="282" t="s">
        <v>4509</v>
      </c>
      <c r="I4263" s="7" t="s">
        <v>313</v>
      </c>
      <c r="K4263" s="52" t="str">
        <f t="shared" si="740"/>
        <v/>
      </c>
      <c r="L4263" s="81" t="str">
        <f t="shared" si="730"/>
        <v/>
      </c>
      <c r="M4263" s="53" t="str">
        <f>IF(K4263="","",COUNTIF($K$7:K4263,"ﾘｽﾄ１"))</f>
        <v/>
      </c>
      <c r="N4263" s="53" t="str">
        <f t="shared" si="731"/>
        <v>同一区</v>
      </c>
      <c r="O4263" s="54" t="str">
        <f t="shared" si="732"/>
        <v/>
      </c>
      <c r="P4263" s="53" t="str">
        <f t="shared" si="733"/>
        <v/>
      </c>
      <c r="Q4263" s="52" t="str">
        <f t="shared" si="734"/>
        <v/>
      </c>
      <c r="R4263" s="55" t="str">
        <f t="shared" si="735"/>
        <v/>
      </c>
      <c r="S4263" s="52" t="str">
        <f t="shared" si="736"/>
        <v/>
      </c>
      <c r="T4263" s="81" t="str">
        <f t="shared" si="737"/>
        <v/>
      </c>
      <c r="U4263" s="53" t="str">
        <f>IF(S4263="","",COUNTIF($S$7:S4263,"該当２"))</f>
        <v/>
      </c>
      <c r="V4263" s="56" t="str">
        <f t="shared" si="738"/>
        <v/>
      </c>
      <c r="W4263" s="81" t="str">
        <f t="shared" si="739"/>
        <v/>
      </c>
      <c r="X4263" s="53" t="str">
        <f>IF(V4263="","",COUNTIF($V$7:V4263,"該当３"))</f>
        <v/>
      </c>
    </row>
    <row r="4264" spans="1:24">
      <c r="A4264" s="4">
        <v>2041000014</v>
      </c>
      <c r="B4264" s="237">
        <v>20</v>
      </c>
      <c r="C4264" s="238">
        <v>410</v>
      </c>
      <c r="D4264" s="239">
        <v>0</v>
      </c>
      <c r="E4264" s="238">
        <v>14</v>
      </c>
      <c r="F4264" s="7" t="s">
        <v>511</v>
      </c>
      <c r="G4264" s="7" t="s">
        <v>3735</v>
      </c>
      <c r="H4264" s="282" t="s">
        <v>4509</v>
      </c>
      <c r="I4264" s="7" t="s">
        <v>3742</v>
      </c>
      <c r="K4264" s="52" t="str">
        <f t="shared" si="740"/>
        <v/>
      </c>
      <c r="L4264" s="81" t="str">
        <f t="shared" si="730"/>
        <v/>
      </c>
      <c r="M4264" s="53" t="str">
        <f>IF(K4264="","",COUNTIF($K$7:K4264,"ﾘｽﾄ１"))</f>
        <v/>
      </c>
      <c r="N4264" s="53" t="str">
        <f t="shared" si="731"/>
        <v>同一区</v>
      </c>
      <c r="O4264" s="54" t="str">
        <f t="shared" si="732"/>
        <v/>
      </c>
      <c r="P4264" s="53" t="str">
        <f t="shared" si="733"/>
        <v/>
      </c>
      <c r="Q4264" s="52" t="str">
        <f t="shared" si="734"/>
        <v/>
      </c>
      <c r="R4264" s="55" t="str">
        <f t="shared" si="735"/>
        <v/>
      </c>
      <c r="S4264" s="52" t="str">
        <f t="shared" si="736"/>
        <v/>
      </c>
      <c r="T4264" s="81" t="str">
        <f t="shared" si="737"/>
        <v/>
      </c>
      <c r="U4264" s="53" t="str">
        <f>IF(S4264="","",COUNTIF($S$7:S4264,"該当２"))</f>
        <v/>
      </c>
      <c r="V4264" s="56" t="str">
        <f t="shared" si="738"/>
        <v/>
      </c>
      <c r="W4264" s="81" t="str">
        <f t="shared" si="739"/>
        <v/>
      </c>
      <c r="X4264" s="53" t="str">
        <f>IF(V4264="","",COUNTIF($V$7:V4264,"該当３"))</f>
        <v/>
      </c>
    </row>
    <row r="4265" spans="1:24">
      <c r="A4265" s="4">
        <v>2041000015</v>
      </c>
      <c r="B4265" s="237">
        <v>20</v>
      </c>
      <c r="C4265" s="238">
        <v>410</v>
      </c>
      <c r="D4265" s="239">
        <v>0</v>
      </c>
      <c r="E4265" s="238">
        <v>15</v>
      </c>
      <c r="F4265" s="7" t="s">
        <v>511</v>
      </c>
      <c r="G4265" s="7" t="s">
        <v>3735</v>
      </c>
      <c r="H4265" s="282" t="s">
        <v>4509</v>
      </c>
      <c r="I4265" s="7" t="s">
        <v>3743</v>
      </c>
      <c r="K4265" s="52" t="str">
        <f t="shared" si="740"/>
        <v/>
      </c>
      <c r="L4265" s="81" t="str">
        <f t="shared" si="730"/>
        <v/>
      </c>
      <c r="M4265" s="53" t="str">
        <f>IF(K4265="","",COUNTIF($K$7:K4265,"ﾘｽﾄ１"))</f>
        <v/>
      </c>
      <c r="N4265" s="53" t="str">
        <f t="shared" si="731"/>
        <v>同一区</v>
      </c>
      <c r="O4265" s="54" t="str">
        <f t="shared" si="732"/>
        <v/>
      </c>
      <c r="P4265" s="53" t="str">
        <f t="shared" si="733"/>
        <v/>
      </c>
      <c r="Q4265" s="52" t="str">
        <f t="shared" si="734"/>
        <v/>
      </c>
      <c r="R4265" s="55" t="str">
        <f t="shared" si="735"/>
        <v/>
      </c>
      <c r="S4265" s="52" t="str">
        <f t="shared" si="736"/>
        <v/>
      </c>
      <c r="T4265" s="81" t="str">
        <f t="shared" si="737"/>
        <v/>
      </c>
      <c r="U4265" s="53" t="str">
        <f>IF(S4265="","",COUNTIF($S$7:S4265,"該当２"))</f>
        <v/>
      </c>
      <c r="V4265" s="56" t="str">
        <f t="shared" si="738"/>
        <v/>
      </c>
      <c r="W4265" s="81" t="str">
        <f t="shared" si="739"/>
        <v/>
      </c>
      <c r="X4265" s="53" t="str">
        <f>IF(V4265="","",COUNTIF($V$7:V4265,"該当３"))</f>
        <v/>
      </c>
    </row>
    <row r="4266" spans="1:24">
      <c r="A4266" s="4">
        <v>2041000016</v>
      </c>
      <c r="B4266" s="237">
        <v>20</v>
      </c>
      <c r="C4266" s="238">
        <v>410</v>
      </c>
      <c r="D4266" s="239">
        <v>0</v>
      </c>
      <c r="E4266" s="238">
        <v>16</v>
      </c>
      <c r="F4266" s="7" t="s">
        <v>511</v>
      </c>
      <c r="G4266" s="7" t="s">
        <v>3735</v>
      </c>
      <c r="H4266" s="282" t="s">
        <v>4509</v>
      </c>
      <c r="I4266" s="7" t="s">
        <v>594</v>
      </c>
      <c r="K4266" s="52" t="str">
        <f t="shared" si="740"/>
        <v/>
      </c>
      <c r="L4266" s="81" t="str">
        <f t="shared" si="730"/>
        <v/>
      </c>
      <c r="M4266" s="53" t="str">
        <f>IF(K4266="","",COUNTIF($K$7:K4266,"ﾘｽﾄ１"))</f>
        <v/>
      </c>
      <c r="N4266" s="53" t="str">
        <f t="shared" si="731"/>
        <v>同一区</v>
      </c>
      <c r="O4266" s="54" t="str">
        <f t="shared" si="732"/>
        <v/>
      </c>
      <c r="P4266" s="53" t="str">
        <f t="shared" si="733"/>
        <v/>
      </c>
      <c r="Q4266" s="52" t="str">
        <f t="shared" si="734"/>
        <v/>
      </c>
      <c r="R4266" s="55" t="str">
        <f t="shared" si="735"/>
        <v/>
      </c>
      <c r="S4266" s="52" t="str">
        <f t="shared" si="736"/>
        <v/>
      </c>
      <c r="T4266" s="81" t="str">
        <f t="shared" si="737"/>
        <v/>
      </c>
      <c r="U4266" s="53" t="str">
        <f>IF(S4266="","",COUNTIF($S$7:S4266,"該当２"))</f>
        <v/>
      </c>
      <c r="V4266" s="56" t="str">
        <f t="shared" si="738"/>
        <v/>
      </c>
      <c r="W4266" s="81" t="str">
        <f t="shared" si="739"/>
        <v/>
      </c>
      <c r="X4266" s="53" t="str">
        <f>IF(V4266="","",COUNTIF($V$7:V4266,"該当３"))</f>
        <v/>
      </c>
    </row>
    <row r="4267" spans="1:24">
      <c r="A4267" s="4">
        <v>2041000017</v>
      </c>
      <c r="B4267" s="237">
        <v>20</v>
      </c>
      <c r="C4267" s="238">
        <v>410</v>
      </c>
      <c r="D4267" s="239">
        <v>0</v>
      </c>
      <c r="E4267" s="238">
        <v>17</v>
      </c>
      <c r="F4267" s="7" t="s">
        <v>511</v>
      </c>
      <c r="G4267" s="7" t="s">
        <v>3735</v>
      </c>
      <c r="H4267" s="282" t="s">
        <v>4509</v>
      </c>
      <c r="I4267" s="7" t="s">
        <v>3744</v>
      </c>
      <c r="K4267" s="52" t="str">
        <f t="shared" si="740"/>
        <v/>
      </c>
      <c r="L4267" s="81" t="str">
        <f t="shared" si="730"/>
        <v/>
      </c>
      <c r="M4267" s="53" t="str">
        <f>IF(K4267="","",COUNTIF($K$7:K4267,"ﾘｽﾄ１"))</f>
        <v/>
      </c>
      <c r="N4267" s="53" t="str">
        <f t="shared" si="731"/>
        <v>同一区</v>
      </c>
      <c r="O4267" s="54" t="str">
        <f t="shared" si="732"/>
        <v/>
      </c>
      <c r="P4267" s="53" t="str">
        <f t="shared" si="733"/>
        <v/>
      </c>
      <c r="Q4267" s="52" t="str">
        <f t="shared" si="734"/>
        <v/>
      </c>
      <c r="R4267" s="55" t="str">
        <f t="shared" si="735"/>
        <v/>
      </c>
      <c r="S4267" s="52" t="str">
        <f t="shared" si="736"/>
        <v/>
      </c>
      <c r="T4267" s="81" t="str">
        <f t="shared" si="737"/>
        <v/>
      </c>
      <c r="U4267" s="53" t="str">
        <f>IF(S4267="","",COUNTIF($S$7:S4267,"該当２"))</f>
        <v/>
      </c>
      <c r="V4267" s="56" t="str">
        <f t="shared" si="738"/>
        <v/>
      </c>
      <c r="W4267" s="81" t="str">
        <f t="shared" si="739"/>
        <v/>
      </c>
      <c r="X4267" s="53" t="str">
        <f>IF(V4267="","",COUNTIF($V$7:V4267,"該当３"))</f>
        <v/>
      </c>
    </row>
    <row r="4268" spans="1:24">
      <c r="A4268" s="4">
        <v>2041100000</v>
      </c>
      <c r="B4268" s="237">
        <v>20</v>
      </c>
      <c r="C4268" s="238">
        <v>411</v>
      </c>
      <c r="D4268" s="239">
        <v>0</v>
      </c>
      <c r="E4268" s="238">
        <v>0</v>
      </c>
      <c r="F4268" s="7" t="s">
        <v>511</v>
      </c>
      <c r="G4268" s="7" t="s">
        <v>3745</v>
      </c>
      <c r="K4268" s="52" t="str">
        <f t="shared" si="740"/>
        <v>ﾘｽﾄ１</v>
      </c>
      <c r="L4268" s="81" t="str">
        <f t="shared" si="730"/>
        <v>下條村</v>
      </c>
      <c r="M4268" s="53">
        <f>IF(K4268="","",COUNTIF($K$7:K4268,"ﾘｽﾄ１"))</f>
        <v>46</v>
      </c>
      <c r="N4268" s="53" t="str">
        <f t="shared" si="731"/>
        <v/>
      </c>
      <c r="O4268" s="54" t="str">
        <f t="shared" si="732"/>
        <v/>
      </c>
      <c r="P4268" s="53" t="str">
        <f t="shared" si="733"/>
        <v/>
      </c>
      <c r="Q4268" s="52" t="str">
        <f t="shared" si="734"/>
        <v/>
      </c>
      <c r="R4268" s="55" t="str">
        <f t="shared" si="735"/>
        <v/>
      </c>
      <c r="S4268" s="52" t="str">
        <f t="shared" si="736"/>
        <v/>
      </c>
      <c r="T4268" s="81" t="str">
        <f t="shared" si="737"/>
        <v/>
      </c>
      <c r="U4268" s="53" t="str">
        <f>IF(S4268="","",COUNTIF($S$7:S4268,"該当２"))</f>
        <v/>
      </c>
      <c r="V4268" s="56" t="str">
        <f t="shared" si="738"/>
        <v/>
      </c>
      <c r="W4268" s="81" t="str">
        <f t="shared" si="739"/>
        <v/>
      </c>
      <c r="X4268" s="53" t="str">
        <f>IF(V4268="","",COUNTIF($V$7:V4268,"該当３"))</f>
        <v/>
      </c>
    </row>
    <row r="4269" spans="1:24">
      <c r="A4269" s="4">
        <v>2041100001</v>
      </c>
      <c r="B4269" s="237">
        <v>20</v>
      </c>
      <c r="C4269" s="238">
        <v>411</v>
      </c>
      <c r="D4269" s="239">
        <v>0</v>
      </c>
      <c r="E4269" s="238">
        <v>1</v>
      </c>
      <c r="F4269" s="7" t="s">
        <v>511</v>
      </c>
      <c r="G4269" s="7" t="s">
        <v>3745</v>
      </c>
      <c r="H4269" s="282" t="s">
        <v>4510</v>
      </c>
      <c r="I4269" s="7" t="s">
        <v>3746</v>
      </c>
      <c r="K4269" s="52" t="str">
        <f t="shared" si="740"/>
        <v/>
      </c>
      <c r="L4269" s="81" t="str">
        <f t="shared" si="730"/>
        <v/>
      </c>
      <c r="M4269" s="53" t="str">
        <f>IF(K4269="","",COUNTIF($K$7:K4269,"ﾘｽﾄ１"))</f>
        <v/>
      </c>
      <c r="N4269" s="53" t="str">
        <f t="shared" si="731"/>
        <v>同一区</v>
      </c>
      <c r="O4269" s="54" t="str">
        <f t="shared" si="732"/>
        <v/>
      </c>
      <c r="P4269" s="53" t="str">
        <f t="shared" si="733"/>
        <v/>
      </c>
      <c r="Q4269" s="52" t="str">
        <f t="shared" si="734"/>
        <v/>
      </c>
      <c r="R4269" s="55" t="str">
        <f t="shared" si="735"/>
        <v/>
      </c>
      <c r="S4269" s="52" t="str">
        <f t="shared" si="736"/>
        <v/>
      </c>
      <c r="T4269" s="81" t="str">
        <f t="shared" si="737"/>
        <v/>
      </c>
      <c r="U4269" s="53" t="str">
        <f>IF(S4269="","",COUNTIF($S$7:S4269,"該当２"))</f>
        <v/>
      </c>
      <c r="V4269" s="56" t="str">
        <f t="shared" si="738"/>
        <v/>
      </c>
      <c r="W4269" s="81" t="str">
        <f t="shared" si="739"/>
        <v/>
      </c>
      <c r="X4269" s="53" t="str">
        <f>IF(V4269="","",COUNTIF($V$7:V4269,"該当３"))</f>
        <v/>
      </c>
    </row>
    <row r="4270" spans="1:24">
      <c r="A4270" s="4">
        <v>2041100002</v>
      </c>
      <c r="B4270" s="237">
        <v>20</v>
      </c>
      <c r="C4270" s="238">
        <v>411</v>
      </c>
      <c r="D4270" s="239">
        <v>0</v>
      </c>
      <c r="E4270" s="238">
        <v>2</v>
      </c>
      <c r="F4270" s="7" t="s">
        <v>511</v>
      </c>
      <c r="G4270" s="7" t="s">
        <v>3745</v>
      </c>
      <c r="H4270" s="282" t="s">
        <v>4510</v>
      </c>
      <c r="I4270" s="7" t="s">
        <v>480</v>
      </c>
      <c r="K4270" s="52" t="str">
        <f t="shared" si="740"/>
        <v/>
      </c>
      <c r="L4270" s="81" t="str">
        <f t="shared" si="730"/>
        <v/>
      </c>
      <c r="M4270" s="53" t="str">
        <f>IF(K4270="","",COUNTIF($K$7:K4270,"ﾘｽﾄ１"))</f>
        <v/>
      </c>
      <c r="N4270" s="53" t="str">
        <f t="shared" si="731"/>
        <v>同一区</v>
      </c>
      <c r="O4270" s="54" t="str">
        <f t="shared" si="732"/>
        <v/>
      </c>
      <c r="P4270" s="53" t="str">
        <f t="shared" si="733"/>
        <v/>
      </c>
      <c r="Q4270" s="52" t="str">
        <f t="shared" si="734"/>
        <v/>
      </c>
      <c r="R4270" s="55" t="str">
        <f t="shared" si="735"/>
        <v/>
      </c>
      <c r="S4270" s="52" t="str">
        <f t="shared" si="736"/>
        <v/>
      </c>
      <c r="T4270" s="81" t="str">
        <f t="shared" si="737"/>
        <v/>
      </c>
      <c r="U4270" s="53" t="str">
        <f>IF(S4270="","",COUNTIF($S$7:S4270,"該当２"))</f>
        <v/>
      </c>
      <c r="V4270" s="56" t="str">
        <f t="shared" si="738"/>
        <v/>
      </c>
      <c r="W4270" s="81" t="str">
        <f t="shared" si="739"/>
        <v/>
      </c>
      <c r="X4270" s="53" t="str">
        <f>IF(V4270="","",COUNTIF($V$7:V4270,"該当３"))</f>
        <v/>
      </c>
    </row>
    <row r="4271" spans="1:24">
      <c r="A4271" s="4">
        <v>2041100003</v>
      </c>
      <c r="B4271" s="237">
        <v>20</v>
      </c>
      <c r="C4271" s="238">
        <v>411</v>
      </c>
      <c r="D4271" s="239">
        <v>0</v>
      </c>
      <c r="E4271" s="238">
        <v>3</v>
      </c>
      <c r="F4271" s="7" t="s">
        <v>511</v>
      </c>
      <c r="G4271" s="7" t="s">
        <v>3745</v>
      </c>
      <c r="H4271" s="282" t="s">
        <v>4510</v>
      </c>
      <c r="I4271" s="7" t="s">
        <v>3747</v>
      </c>
      <c r="K4271" s="52" t="str">
        <f t="shared" si="740"/>
        <v/>
      </c>
      <c r="L4271" s="81" t="str">
        <f t="shared" si="730"/>
        <v/>
      </c>
      <c r="M4271" s="53" t="str">
        <f>IF(K4271="","",COUNTIF($K$7:K4271,"ﾘｽﾄ１"))</f>
        <v/>
      </c>
      <c r="N4271" s="53" t="str">
        <f t="shared" si="731"/>
        <v>同一区</v>
      </c>
      <c r="O4271" s="54" t="str">
        <f t="shared" si="732"/>
        <v/>
      </c>
      <c r="P4271" s="53" t="str">
        <f t="shared" si="733"/>
        <v/>
      </c>
      <c r="Q4271" s="52" t="str">
        <f t="shared" si="734"/>
        <v/>
      </c>
      <c r="R4271" s="55" t="str">
        <f t="shared" si="735"/>
        <v/>
      </c>
      <c r="S4271" s="52" t="str">
        <f t="shared" si="736"/>
        <v/>
      </c>
      <c r="T4271" s="81" t="str">
        <f t="shared" si="737"/>
        <v/>
      </c>
      <c r="U4271" s="53" t="str">
        <f>IF(S4271="","",COUNTIF($S$7:S4271,"該当２"))</f>
        <v/>
      </c>
      <c r="V4271" s="56" t="str">
        <f t="shared" si="738"/>
        <v/>
      </c>
      <c r="W4271" s="81" t="str">
        <f t="shared" si="739"/>
        <v/>
      </c>
      <c r="X4271" s="53" t="str">
        <f>IF(V4271="","",COUNTIF($V$7:V4271,"該当３"))</f>
        <v/>
      </c>
    </row>
    <row r="4272" spans="1:24">
      <c r="A4272" s="4">
        <v>2041100004</v>
      </c>
      <c r="B4272" s="237">
        <v>20</v>
      </c>
      <c r="C4272" s="238">
        <v>411</v>
      </c>
      <c r="D4272" s="239">
        <v>0</v>
      </c>
      <c r="E4272" s="238">
        <v>4</v>
      </c>
      <c r="F4272" s="7" t="s">
        <v>511</v>
      </c>
      <c r="G4272" s="7" t="s">
        <v>3745</v>
      </c>
      <c r="H4272" s="282" t="s">
        <v>4510</v>
      </c>
      <c r="I4272" s="7" t="s">
        <v>335</v>
      </c>
      <c r="K4272" s="52" t="str">
        <f t="shared" si="740"/>
        <v/>
      </c>
      <c r="L4272" s="81" t="str">
        <f t="shared" si="730"/>
        <v/>
      </c>
      <c r="M4272" s="53" t="str">
        <f>IF(K4272="","",COUNTIF($K$7:K4272,"ﾘｽﾄ１"))</f>
        <v/>
      </c>
      <c r="N4272" s="53" t="str">
        <f t="shared" si="731"/>
        <v>同一区</v>
      </c>
      <c r="O4272" s="54" t="str">
        <f t="shared" si="732"/>
        <v/>
      </c>
      <c r="P4272" s="53" t="str">
        <f t="shared" si="733"/>
        <v/>
      </c>
      <c r="Q4272" s="52" t="str">
        <f t="shared" si="734"/>
        <v/>
      </c>
      <c r="R4272" s="55" t="str">
        <f t="shared" si="735"/>
        <v/>
      </c>
      <c r="S4272" s="52" t="str">
        <f t="shared" si="736"/>
        <v/>
      </c>
      <c r="T4272" s="81" t="str">
        <f t="shared" si="737"/>
        <v/>
      </c>
      <c r="U4272" s="53" t="str">
        <f>IF(S4272="","",COUNTIF($S$7:S4272,"該当２"))</f>
        <v/>
      </c>
      <c r="V4272" s="56" t="str">
        <f t="shared" si="738"/>
        <v/>
      </c>
      <c r="W4272" s="81" t="str">
        <f t="shared" si="739"/>
        <v/>
      </c>
      <c r="X4272" s="53" t="str">
        <f>IF(V4272="","",COUNTIF($V$7:V4272,"該当３"))</f>
        <v/>
      </c>
    </row>
    <row r="4273" spans="1:24">
      <c r="A4273" s="4">
        <v>2041100005</v>
      </c>
      <c r="B4273" s="237">
        <v>20</v>
      </c>
      <c r="C4273" s="238">
        <v>411</v>
      </c>
      <c r="D4273" s="239">
        <v>0</v>
      </c>
      <c r="E4273" s="238">
        <v>5</v>
      </c>
      <c r="F4273" s="7" t="s">
        <v>511</v>
      </c>
      <c r="G4273" s="7" t="s">
        <v>3745</v>
      </c>
      <c r="H4273" s="282" t="s">
        <v>4510</v>
      </c>
      <c r="I4273" s="7" t="s">
        <v>3748</v>
      </c>
      <c r="K4273" s="52" t="str">
        <f t="shared" si="740"/>
        <v/>
      </c>
      <c r="L4273" s="81" t="str">
        <f t="shared" si="730"/>
        <v/>
      </c>
      <c r="M4273" s="53" t="str">
        <f>IF(K4273="","",COUNTIF($K$7:K4273,"ﾘｽﾄ１"))</f>
        <v/>
      </c>
      <c r="N4273" s="53" t="str">
        <f t="shared" si="731"/>
        <v>同一区</v>
      </c>
      <c r="O4273" s="54" t="str">
        <f t="shared" si="732"/>
        <v/>
      </c>
      <c r="P4273" s="53" t="str">
        <f t="shared" si="733"/>
        <v/>
      </c>
      <c r="Q4273" s="52" t="str">
        <f t="shared" si="734"/>
        <v/>
      </c>
      <c r="R4273" s="55" t="str">
        <f t="shared" si="735"/>
        <v/>
      </c>
      <c r="S4273" s="52" t="str">
        <f t="shared" si="736"/>
        <v/>
      </c>
      <c r="T4273" s="81" t="str">
        <f t="shared" si="737"/>
        <v/>
      </c>
      <c r="U4273" s="53" t="str">
        <f>IF(S4273="","",COUNTIF($S$7:S4273,"該当２"))</f>
        <v/>
      </c>
      <c r="V4273" s="56" t="str">
        <f t="shared" si="738"/>
        <v/>
      </c>
      <c r="W4273" s="81" t="str">
        <f t="shared" si="739"/>
        <v/>
      </c>
      <c r="X4273" s="53" t="str">
        <f>IF(V4273="","",COUNTIF($V$7:V4273,"該当３"))</f>
        <v/>
      </c>
    </row>
    <row r="4274" spans="1:24">
      <c r="A4274" s="4">
        <v>2041100006</v>
      </c>
      <c r="B4274" s="237">
        <v>20</v>
      </c>
      <c r="C4274" s="238">
        <v>411</v>
      </c>
      <c r="D4274" s="239">
        <v>0</v>
      </c>
      <c r="E4274" s="238">
        <v>6</v>
      </c>
      <c r="F4274" s="7" t="s">
        <v>511</v>
      </c>
      <c r="G4274" s="7" t="s">
        <v>3745</v>
      </c>
      <c r="H4274" s="282" t="s">
        <v>4510</v>
      </c>
      <c r="I4274" s="7" t="s">
        <v>1838</v>
      </c>
      <c r="K4274" s="52" t="str">
        <f t="shared" si="740"/>
        <v/>
      </c>
      <c r="L4274" s="81" t="str">
        <f t="shared" si="730"/>
        <v/>
      </c>
      <c r="M4274" s="53" t="str">
        <f>IF(K4274="","",COUNTIF($K$7:K4274,"ﾘｽﾄ１"))</f>
        <v/>
      </c>
      <c r="N4274" s="53" t="str">
        <f t="shared" si="731"/>
        <v>同一区</v>
      </c>
      <c r="O4274" s="54" t="str">
        <f t="shared" si="732"/>
        <v/>
      </c>
      <c r="P4274" s="53" t="str">
        <f t="shared" si="733"/>
        <v/>
      </c>
      <c r="Q4274" s="52" t="str">
        <f t="shared" si="734"/>
        <v/>
      </c>
      <c r="R4274" s="55" t="str">
        <f t="shared" si="735"/>
        <v/>
      </c>
      <c r="S4274" s="52" t="str">
        <f t="shared" si="736"/>
        <v/>
      </c>
      <c r="T4274" s="81" t="str">
        <f t="shared" si="737"/>
        <v/>
      </c>
      <c r="U4274" s="53" t="str">
        <f>IF(S4274="","",COUNTIF($S$7:S4274,"該当２"))</f>
        <v/>
      </c>
      <c r="V4274" s="56" t="str">
        <f t="shared" si="738"/>
        <v/>
      </c>
      <c r="W4274" s="81" t="str">
        <f t="shared" si="739"/>
        <v/>
      </c>
      <c r="X4274" s="53" t="str">
        <f>IF(V4274="","",COUNTIF($V$7:V4274,"該当３"))</f>
        <v/>
      </c>
    </row>
    <row r="4275" spans="1:24">
      <c r="A4275" s="4">
        <v>2041100007</v>
      </c>
      <c r="B4275" s="237">
        <v>20</v>
      </c>
      <c r="C4275" s="238">
        <v>411</v>
      </c>
      <c r="D4275" s="239">
        <v>0</v>
      </c>
      <c r="E4275" s="238">
        <v>7</v>
      </c>
      <c r="F4275" s="7" t="s">
        <v>511</v>
      </c>
      <c r="G4275" s="7" t="s">
        <v>3745</v>
      </c>
      <c r="H4275" s="282" t="s">
        <v>4510</v>
      </c>
      <c r="I4275" s="7" t="s">
        <v>303</v>
      </c>
      <c r="K4275" s="52" t="str">
        <f t="shared" si="740"/>
        <v/>
      </c>
      <c r="L4275" s="81" t="str">
        <f t="shared" si="730"/>
        <v/>
      </c>
      <c r="M4275" s="53" t="str">
        <f>IF(K4275="","",COUNTIF($K$7:K4275,"ﾘｽﾄ１"))</f>
        <v/>
      </c>
      <c r="N4275" s="53" t="str">
        <f t="shared" si="731"/>
        <v>同一区</v>
      </c>
      <c r="O4275" s="54" t="str">
        <f t="shared" si="732"/>
        <v/>
      </c>
      <c r="P4275" s="53" t="str">
        <f t="shared" si="733"/>
        <v/>
      </c>
      <c r="Q4275" s="52" t="str">
        <f t="shared" si="734"/>
        <v/>
      </c>
      <c r="R4275" s="55" t="str">
        <f t="shared" si="735"/>
        <v/>
      </c>
      <c r="S4275" s="52" t="str">
        <f t="shared" si="736"/>
        <v/>
      </c>
      <c r="T4275" s="81" t="str">
        <f t="shared" si="737"/>
        <v/>
      </c>
      <c r="U4275" s="53" t="str">
        <f>IF(S4275="","",COUNTIF($S$7:S4275,"該当２"))</f>
        <v/>
      </c>
      <c r="V4275" s="56" t="str">
        <f t="shared" si="738"/>
        <v/>
      </c>
      <c r="W4275" s="81" t="str">
        <f t="shared" si="739"/>
        <v/>
      </c>
      <c r="X4275" s="53" t="str">
        <f>IF(V4275="","",COUNTIF($V$7:V4275,"該当３"))</f>
        <v/>
      </c>
    </row>
    <row r="4276" spans="1:24">
      <c r="A4276" s="4">
        <v>2041100008</v>
      </c>
      <c r="B4276" s="237">
        <v>20</v>
      </c>
      <c r="C4276" s="238">
        <v>411</v>
      </c>
      <c r="D4276" s="239">
        <v>0</v>
      </c>
      <c r="E4276" s="238">
        <v>8</v>
      </c>
      <c r="F4276" s="7" t="s">
        <v>511</v>
      </c>
      <c r="G4276" s="7" t="s">
        <v>3745</v>
      </c>
      <c r="H4276" s="282" t="s">
        <v>4510</v>
      </c>
      <c r="I4276" s="7" t="s">
        <v>349</v>
      </c>
      <c r="K4276" s="52" t="str">
        <f t="shared" si="740"/>
        <v/>
      </c>
      <c r="L4276" s="81" t="str">
        <f t="shared" si="730"/>
        <v/>
      </c>
      <c r="M4276" s="53" t="str">
        <f>IF(K4276="","",COUNTIF($K$7:K4276,"ﾘｽﾄ１"))</f>
        <v/>
      </c>
      <c r="N4276" s="53" t="str">
        <f t="shared" si="731"/>
        <v>同一区</v>
      </c>
      <c r="O4276" s="54" t="str">
        <f t="shared" si="732"/>
        <v/>
      </c>
      <c r="P4276" s="53" t="str">
        <f t="shared" si="733"/>
        <v/>
      </c>
      <c r="Q4276" s="52" t="str">
        <f t="shared" si="734"/>
        <v/>
      </c>
      <c r="R4276" s="55" t="str">
        <f t="shared" si="735"/>
        <v/>
      </c>
      <c r="S4276" s="52" t="str">
        <f t="shared" si="736"/>
        <v/>
      </c>
      <c r="T4276" s="81" t="str">
        <f t="shared" si="737"/>
        <v/>
      </c>
      <c r="U4276" s="53" t="str">
        <f>IF(S4276="","",COUNTIF($S$7:S4276,"該当２"))</f>
        <v/>
      </c>
      <c r="V4276" s="56" t="str">
        <f t="shared" si="738"/>
        <v/>
      </c>
      <c r="W4276" s="81" t="str">
        <f t="shared" si="739"/>
        <v/>
      </c>
      <c r="X4276" s="53" t="str">
        <f>IF(V4276="","",COUNTIF($V$7:V4276,"該当３"))</f>
        <v/>
      </c>
    </row>
    <row r="4277" spans="1:24">
      <c r="A4277" s="4">
        <v>2041100009</v>
      </c>
      <c r="B4277" s="237">
        <v>20</v>
      </c>
      <c r="C4277" s="238">
        <v>411</v>
      </c>
      <c r="D4277" s="239">
        <v>0</v>
      </c>
      <c r="E4277" s="238">
        <v>9</v>
      </c>
      <c r="F4277" s="7" t="s">
        <v>511</v>
      </c>
      <c r="G4277" s="7" t="s">
        <v>3745</v>
      </c>
      <c r="H4277" s="282" t="s">
        <v>4510</v>
      </c>
      <c r="I4277" s="7" t="s">
        <v>3749</v>
      </c>
      <c r="K4277" s="52" t="str">
        <f t="shared" si="740"/>
        <v/>
      </c>
      <c r="L4277" s="81" t="str">
        <f t="shared" si="730"/>
        <v/>
      </c>
      <c r="M4277" s="53" t="str">
        <f>IF(K4277="","",COUNTIF($K$7:K4277,"ﾘｽﾄ１"))</f>
        <v/>
      </c>
      <c r="N4277" s="53" t="str">
        <f t="shared" si="731"/>
        <v>同一区</v>
      </c>
      <c r="O4277" s="54" t="str">
        <f t="shared" si="732"/>
        <v/>
      </c>
      <c r="P4277" s="53" t="str">
        <f t="shared" si="733"/>
        <v/>
      </c>
      <c r="Q4277" s="52" t="str">
        <f t="shared" si="734"/>
        <v/>
      </c>
      <c r="R4277" s="55" t="str">
        <f t="shared" si="735"/>
        <v/>
      </c>
      <c r="S4277" s="52" t="str">
        <f t="shared" si="736"/>
        <v/>
      </c>
      <c r="T4277" s="81" t="str">
        <f t="shared" si="737"/>
        <v/>
      </c>
      <c r="U4277" s="53" t="str">
        <f>IF(S4277="","",COUNTIF($S$7:S4277,"該当２"))</f>
        <v/>
      </c>
      <c r="V4277" s="56" t="str">
        <f t="shared" si="738"/>
        <v/>
      </c>
      <c r="W4277" s="81" t="str">
        <f t="shared" si="739"/>
        <v/>
      </c>
      <c r="X4277" s="53" t="str">
        <f>IF(V4277="","",COUNTIF($V$7:V4277,"該当３"))</f>
        <v/>
      </c>
    </row>
    <row r="4278" spans="1:24">
      <c r="A4278" s="4">
        <v>2041100010</v>
      </c>
      <c r="B4278" s="237">
        <v>20</v>
      </c>
      <c r="C4278" s="238">
        <v>411</v>
      </c>
      <c r="D4278" s="239">
        <v>0</v>
      </c>
      <c r="E4278" s="238">
        <v>10</v>
      </c>
      <c r="F4278" s="7" t="s">
        <v>511</v>
      </c>
      <c r="G4278" s="7" t="s">
        <v>3745</v>
      </c>
      <c r="H4278" s="282" t="s">
        <v>4510</v>
      </c>
      <c r="I4278" s="7" t="s">
        <v>1659</v>
      </c>
      <c r="K4278" s="52" t="str">
        <f t="shared" si="740"/>
        <v/>
      </c>
      <c r="L4278" s="81" t="str">
        <f t="shared" si="730"/>
        <v/>
      </c>
      <c r="M4278" s="53" t="str">
        <f>IF(K4278="","",COUNTIF($K$7:K4278,"ﾘｽﾄ１"))</f>
        <v/>
      </c>
      <c r="N4278" s="53" t="str">
        <f t="shared" si="731"/>
        <v>同一区</v>
      </c>
      <c r="O4278" s="54" t="str">
        <f t="shared" si="732"/>
        <v/>
      </c>
      <c r="P4278" s="53" t="str">
        <f t="shared" si="733"/>
        <v/>
      </c>
      <c r="Q4278" s="52" t="str">
        <f t="shared" si="734"/>
        <v/>
      </c>
      <c r="R4278" s="55" t="str">
        <f t="shared" si="735"/>
        <v/>
      </c>
      <c r="S4278" s="52" t="str">
        <f t="shared" si="736"/>
        <v/>
      </c>
      <c r="T4278" s="81" t="str">
        <f t="shared" si="737"/>
        <v/>
      </c>
      <c r="U4278" s="53" t="str">
        <f>IF(S4278="","",COUNTIF($S$7:S4278,"該当２"))</f>
        <v/>
      </c>
      <c r="V4278" s="56" t="str">
        <f t="shared" si="738"/>
        <v/>
      </c>
      <c r="W4278" s="81" t="str">
        <f t="shared" si="739"/>
        <v/>
      </c>
      <c r="X4278" s="53" t="str">
        <f>IF(V4278="","",COUNTIF($V$7:V4278,"該当３"))</f>
        <v/>
      </c>
    </row>
    <row r="4279" spans="1:24">
      <c r="A4279" s="4">
        <v>2041100011</v>
      </c>
      <c r="B4279" s="237">
        <v>20</v>
      </c>
      <c r="C4279" s="238">
        <v>411</v>
      </c>
      <c r="D4279" s="239">
        <v>0</v>
      </c>
      <c r="E4279" s="238">
        <v>11</v>
      </c>
      <c r="F4279" s="7" t="s">
        <v>511</v>
      </c>
      <c r="G4279" s="7" t="s">
        <v>3745</v>
      </c>
      <c r="H4279" s="282" t="s">
        <v>4510</v>
      </c>
      <c r="I4279" s="7" t="s">
        <v>3750</v>
      </c>
      <c r="K4279" s="52" t="str">
        <f t="shared" si="740"/>
        <v/>
      </c>
      <c r="L4279" s="81" t="str">
        <f t="shared" ref="L4279:L4342" si="741">IF(K4279="ﾘｽﾄ１",G4279,"")</f>
        <v/>
      </c>
      <c r="M4279" s="53" t="str">
        <f>IF(K4279="","",COUNTIF($K$7:K4279,"ﾘｽﾄ１"))</f>
        <v/>
      </c>
      <c r="N4279" s="53" t="str">
        <f t="shared" ref="N4279:N4342" si="742">IF(AND(D4279=0,E4279&gt;0),"同一区","")</f>
        <v>同一区</v>
      </c>
      <c r="O4279" s="54" t="str">
        <f t="shared" ref="O4279:O4342" si="743">IF(AND(EXACT($K$2,G4279),H4279&gt;0),"該当１","")</f>
        <v/>
      </c>
      <c r="P4279" s="53" t="str">
        <f t="shared" ref="P4279:P4342" si="744">IF(O4279="該当１",G4279,"")</f>
        <v/>
      </c>
      <c r="Q4279" s="52" t="str">
        <f t="shared" ref="Q4279:Q4342" si="745">IF(O4279="該当１","ﾘｽﾄ2","")</f>
        <v/>
      </c>
      <c r="R4279" s="55" t="str">
        <f t="shared" ref="R4279:R4342" si="746">IF(Q4279="ﾘｽﾄ2",H4279,"")</f>
        <v/>
      </c>
      <c r="S4279" s="52" t="str">
        <f t="shared" ref="S4279:S4342" si="747">IF(AND(Q4279="ﾘｽﾄ2",OR(I4279=0,AND(N4279="同一区",E4279=1))),"該当２","")</f>
        <v/>
      </c>
      <c r="T4279" s="81" t="str">
        <f t="shared" ref="T4279:T4342" si="748">IF(S4279="該当２",H4279,"")</f>
        <v/>
      </c>
      <c r="U4279" s="53" t="str">
        <f>IF(S4279="","",COUNTIF($S$7:S4279,"該当２"))</f>
        <v/>
      </c>
      <c r="V4279" s="56" t="str">
        <f t="shared" ref="V4279:V4342" si="749">IF(AND($S$2=H4279,E4279&gt;0,E4279&lt;998),"該当３","")</f>
        <v/>
      </c>
      <c r="W4279" s="81" t="str">
        <f t="shared" ref="W4279:W4342" si="750">IF(V4279="該当３",I4279,"")</f>
        <v/>
      </c>
      <c r="X4279" s="53" t="str">
        <f>IF(V4279="","",COUNTIF($V$7:V4279,"該当３"))</f>
        <v/>
      </c>
    </row>
    <row r="4280" spans="1:24">
      <c r="A4280" s="4">
        <v>2041100012</v>
      </c>
      <c r="B4280" s="237">
        <v>20</v>
      </c>
      <c r="C4280" s="238">
        <v>411</v>
      </c>
      <c r="D4280" s="239">
        <v>0</v>
      </c>
      <c r="E4280" s="238">
        <v>12</v>
      </c>
      <c r="F4280" s="7" t="s">
        <v>511</v>
      </c>
      <c r="G4280" s="7" t="s">
        <v>3745</v>
      </c>
      <c r="H4280" s="282" t="s">
        <v>4510</v>
      </c>
      <c r="I4280" s="7" t="s">
        <v>3751</v>
      </c>
      <c r="K4280" s="52" t="str">
        <f t="shared" si="740"/>
        <v/>
      </c>
      <c r="L4280" s="81" t="str">
        <f t="shared" si="741"/>
        <v/>
      </c>
      <c r="M4280" s="53" t="str">
        <f>IF(K4280="","",COUNTIF($K$7:K4280,"ﾘｽﾄ１"))</f>
        <v/>
      </c>
      <c r="N4280" s="53" t="str">
        <f t="shared" si="742"/>
        <v>同一区</v>
      </c>
      <c r="O4280" s="54" t="str">
        <f t="shared" si="743"/>
        <v/>
      </c>
      <c r="P4280" s="53" t="str">
        <f t="shared" si="744"/>
        <v/>
      </c>
      <c r="Q4280" s="52" t="str">
        <f t="shared" si="745"/>
        <v/>
      </c>
      <c r="R4280" s="55" t="str">
        <f t="shared" si="746"/>
        <v/>
      </c>
      <c r="S4280" s="52" t="str">
        <f t="shared" si="747"/>
        <v/>
      </c>
      <c r="T4280" s="81" t="str">
        <f t="shared" si="748"/>
        <v/>
      </c>
      <c r="U4280" s="53" t="str">
        <f>IF(S4280="","",COUNTIF($S$7:S4280,"該当２"))</f>
        <v/>
      </c>
      <c r="V4280" s="56" t="str">
        <f t="shared" si="749"/>
        <v/>
      </c>
      <c r="W4280" s="81" t="str">
        <f t="shared" si="750"/>
        <v/>
      </c>
      <c r="X4280" s="53" t="str">
        <f>IF(V4280="","",COUNTIF($V$7:V4280,"該当３"))</f>
        <v/>
      </c>
    </row>
    <row r="4281" spans="1:24">
      <c r="A4281" s="4">
        <v>2041100013</v>
      </c>
      <c r="B4281" s="237">
        <v>20</v>
      </c>
      <c r="C4281" s="238">
        <v>411</v>
      </c>
      <c r="D4281" s="239">
        <v>0</v>
      </c>
      <c r="E4281" s="238">
        <v>13</v>
      </c>
      <c r="F4281" s="7" t="s">
        <v>511</v>
      </c>
      <c r="G4281" s="7" t="s">
        <v>3745</v>
      </c>
      <c r="H4281" s="282" t="s">
        <v>4510</v>
      </c>
      <c r="I4281" s="7" t="s">
        <v>3752</v>
      </c>
      <c r="K4281" s="52" t="str">
        <f t="shared" si="740"/>
        <v/>
      </c>
      <c r="L4281" s="81" t="str">
        <f t="shared" si="741"/>
        <v/>
      </c>
      <c r="M4281" s="53" t="str">
        <f>IF(K4281="","",COUNTIF($K$7:K4281,"ﾘｽﾄ１"))</f>
        <v/>
      </c>
      <c r="N4281" s="53" t="str">
        <f t="shared" si="742"/>
        <v>同一区</v>
      </c>
      <c r="O4281" s="54" t="str">
        <f t="shared" si="743"/>
        <v/>
      </c>
      <c r="P4281" s="53" t="str">
        <f t="shared" si="744"/>
        <v/>
      </c>
      <c r="Q4281" s="52" t="str">
        <f t="shared" si="745"/>
        <v/>
      </c>
      <c r="R4281" s="55" t="str">
        <f t="shared" si="746"/>
        <v/>
      </c>
      <c r="S4281" s="52" t="str">
        <f t="shared" si="747"/>
        <v/>
      </c>
      <c r="T4281" s="81" t="str">
        <f t="shared" si="748"/>
        <v/>
      </c>
      <c r="U4281" s="53" t="str">
        <f>IF(S4281="","",COUNTIF($S$7:S4281,"該当２"))</f>
        <v/>
      </c>
      <c r="V4281" s="56" t="str">
        <f t="shared" si="749"/>
        <v/>
      </c>
      <c r="W4281" s="81" t="str">
        <f t="shared" si="750"/>
        <v/>
      </c>
      <c r="X4281" s="53" t="str">
        <f>IF(V4281="","",COUNTIF($V$7:V4281,"該当３"))</f>
        <v/>
      </c>
    </row>
    <row r="4282" spans="1:24">
      <c r="A4282" s="4">
        <v>2041100014</v>
      </c>
      <c r="B4282" s="237">
        <v>20</v>
      </c>
      <c r="C4282" s="238">
        <v>411</v>
      </c>
      <c r="D4282" s="239">
        <v>0</v>
      </c>
      <c r="E4282" s="238">
        <v>14</v>
      </c>
      <c r="F4282" s="7" t="s">
        <v>511</v>
      </c>
      <c r="G4282" s="7" t="s">
        <v>3745</v>
      </c>
      <c r="H4282" s="282" t="s">
        <v>4510</v>
      </c>
      <c r="I4282" s="7" t="s">
        <v>3753</v>
      </c>
      <c r="K4282" s="52" t="str">
        <f t="shared" si="740"/>
        <v/>
      </c>
      <c r="L4282" s="81" t="str">
        <f t="shared" si="741"/>
        <v/>
      </c>
      <c r="M4282" s="53" t="str">
        <f>IF(K4282="","",COUNTIF($K$7:K4282,"ﾘｽﾄ１"))</f>
        <v/>
      </c>
      <c r="N4282" s="53" t="str">
        <f t="shared" si="742"/>
        <v>同一区</v>
      </c>
      <c r="O4282" s="54" t="str">
        <f t="shared" si="743"/>
        <v/>
      </c>
      <c r="P4282" s="53" t="str">
        <f t="shared" si="744"/>
        <v/>
      </c>
      <c r="Q4282" s="52" t="str">
        <f t="shared" si="745"/>
        <v/>
      </c>
      <c r="R4282" s="55" t="str">
        <f t="shared" si="746"/>
        <v/>
      </c>
      <c r="S4282" s="52" t="str">
        <f t="shared" si="747"/>
        <v/>
      </c>
      <c r="T4282" s="81" t="str">
        <f t="shared" si="748"/>
        <v/>
      </c>
      <c r="U4282" s="53" t="str">
        <f>IF(S4282="","",COUNTIF($S$7:S4282,"該当２"))</f>
        <v/>
      </c>
      <c r="V4282" s="56" t="str">
        <f t="shared" si="749"/>
        <v/>
      </c>
      <c r="W4282" s="81" t="str">
        <f t="shared" si="750"/>
        <v/>
      </c>
      <c r="X4282" s="53" t="str">
        <f>IF(V4282="","",COUNTIF($V$7:V4282,"該当３"))</f>
        <v/>
      </c>
    </row>
    <row r="4283" spans="1:24">
      <c r="A4283" s="4">
        <v>2041100015</v>
      </c>
      <c r="B4283" s="237">
        <v>20</v>
      </c>
      <c r="C4283" s="238">
        <v>411</v>
      </c>
      <c r="D4283" s="239">
        <v>0</v>
      </c>
      <c r="E4283" s="238">
        <v>15</v>
      </c>
      <c r="F4283" s="7" t="s">
        <v>511</v>
      </c>
      <c r="G4283" s="7" t="s">
        <v>3745</v>
      </c>
      <c r="H4283" s="282" t="s">
        <v>4510</v>
      </c>
      <c r="I4283" s="7" t="s">
        <v>423</v>
      </c>
      <c r="K4283" s="52" t="str">
        <f t="shared" si="740"/>
        <v/>
      </c>
      <c r="L4283" s="81" t="str">
        <f t="shared" si="741"/>
        <v/>
      </c>
      <c r="M4283" s="53" t="str">
        <f>IF(K4283="","",COUNTIF($K$7:K4283,"ﾘｽﾄ１"))</f>
        <v/>
      </c>
      <c r="N4283" s="53" t="str">
        <f t="shared" si="742"/>
        <v>同一区</v>
      </c>
      <c r="O4283" s="54" t="str">
        <f t="shared" si="743"/>
        <v/>
      </c>
      <c r="P4283" s="53" t="str">
        <f t="shared" si="744"/>
        <v/>
      </c>
      <c r="Q4283" s="52" t="str">
        <f t="shared" si="745"/>
        <v/>
      </c>
      <c r="R4283" s="55" t="str">
        <f t="shared" si="746"/>
        <v/>
      </c>
      <c r="S4283" s="52" t="str">
        <f t="shared" si="747"/>
        <v/>
      </c>
      <c r="T4283" s="81" t="str">
        <f t="shared" si="748"/>
        <v/>
      </c>
      <c r="U4283" s="53" t="str">
        <f>IF(S4283="","",COUNTIF($S$7:S4283,"該当２"))</f>
        <v/>
      </c>
      <c r="V4283" s="56" t="str">
        <f t="shared" si="749"/>
        <v/>
      </c>
      <c r="W4283" s="81" t="str">
        <f t="shared" si="750"/>
        <v/>
      </c>
      <c r="X4283" s="53" t="str">
        <f>IF(V4283="","",COUNTIF($V$7:V4283,"該当３"))</f>
        <v/>
      </c>
    </row>
    <row r="4284" spans="1:24">
      <c r="A4284" s="4">
        <v>2041100016</v>
      </c>
      <c r="B4284" s="237">
        <v>20</v>
      </c>
      <c r="C4284" s="238">
        <v>411</v>
      </c>
      <c r="D4284" s="239">
        <v>0</v>
      </c>
      <c r="E4284" s="238">
        <v>16</v>
      </c>
      <c r="F4284" s="7" t="s">
        <v>511</v>
      </c>
      <c r="G4284" s="7" t="s">
        <v>3745</v>
      </c>
      <c r="H4284" s="282" t="s">
        <v>4510</v>
      </c>
      <c r="I4284" s="7" t="s">
        <v>3754</v>
      </c>
      <c r="K4284" s="52" t="str">
        <f t="shared" si="740"/>
        <v/>
      </c>
      <c r="L4284" s="81" t="str">
        <f t="shared" si="741"/>
        <v/>
      </c>
      <c r="M4284" s="53" t="str">
        <f>IF(K4284="","",COUNTIF($K$7:K4284,"ﾘｽﾄ１"))</f>
        <v/>
      </c>
      <c r="N4284" s="53" t="str">
        <f t="shared" si="742"/>
        <v>同一区</v>
      </c>
      <c r="O4284" s="54" t="str">
        <f t="shared" si="743"/>
        <v/>
      </c>
      <c r="P4284" s="53" t="str">
        <f t="shared" si="744"/>
        <v/>
      </c>
      <c r="Q4284" s="52" t="str">
        <f t="shared" si="745"/>
        <v/>
      </c>
      <c r="R4284" s="55" t="str">
        <f t="shared" si="746"/>
        <v/>
      </c>
      <c r="S4284" s="52" t="str">
        <f t="shared" si="747"/>
        <v/>
      </c>
      <c r="T4284" s="81" t="str">
        <f t="shared" si="748"/>
        <v/>
      </c>
      <c r="U4284" s="53" t="str">
        <f>IF(S4284="","",COUNTIF($S$7:S4284,"該当２"))</f>
        <v/>
      </c>
      <c r="V4284" s="56" t="str">
        <f t="shared" si="749"/>
        <v/>
      </c>
      <c r="W4284" s="81" t="str">
        <f t="shared" si="750"/>
        <v/>
      </c>
      <c r="X4284" s="53" t="str">
        <f>IF(V4284="","",COUNTIF($V$7:V4284,"該当３"))</f>
        <v/>
      </c>
    </row>
    <row r="4285" spans="1:24">
      <c r="A4285" s="4">
        <v>2041100017</v>
      </c>
      <c r="B4285" s="237">
        <v>20</v>
      </c>
      <c r="C4285" s="238">
        <v>411</v>
      </c>
      <c r="D4285" s="239">
        <v>0</v>
      </c>
      <c r="E4285" s="238">
        <v>17</v>
      </c>
      <c r="F4285" s="7" t="s">
        <v>511</v>
      </c>
      <c r="G4285" s="7" t="s">
        <v>3745</v>
      </c>
      <c r="H4285" s="282" t="s">
        <v>4510</v>
      </c>
      <c r="I4285" s="7" t="s">
        <v>3755</v>
      </c>
      <c r="K4285" s="52" t="str">
        <f t="shared" si="740"/>
        <v/>
      </c>
      <c r="L4285" s="81" t="str">
        <f t="shared" si="741"/>
        <v/>
      </c>
      <c r="M4285" s="53" t="str">
        <f>IF(K4285="","",COUNTIF($K$7:K4285,"ﾘｽﾄ１"))</f>
        <v/>
      </c>
      <c r="N4285" s="53" t="str">
        <f t="shared" si="742"/>
        <v>同一区</v>
      </c>
      <c r="O4285" s="54" t="str">
        <f t="shared" si="743"/>
        <v/>
      </c>
      <c r="P4285" s="53" t="str">
        <f t="shared" si="744"/>
        <v/>
      </c>
      <c r="Q4285" s="52" t="str">
        <f t="shared" si="745"/>
        <v/>
      </c>
      <c r="R4285" s="55" t="str">
        <f t="shared" si="746"/>
        <v/>
      </c>
      <c r="S4285" s="52" t="str">
        <f t="shared" si="747"/>
        <v/>
      </c>
      <c r="T4285" s="81" t="str">
        <f t="shared" si="748"/>
        <v/>
      </c>
      <c r="U4285" s="53" t="str">
        <f>IF(S4285="","",COUNTIF($S$7:S4285,"該当２"))</f>
        <v/>
      </c>
      <c r="V4285" s="56" t="str">
        <f t="shared" si="749"/>
        <v/>
      </c>
      <c r="W4285" s="81" t="str">
        <f t="shared" si="750"/>
        <v/>
      </c>
      <c r="X4285" s="53" t="str">
        <f>IF(V4285="","",COUNTIF($V$7:V4285,"該当３"))</f>
        <v/>
      </c>
    </row>
    <row r="4286" spans="1:24">
      <c r="A4286" s="4">
        <v>2041100018</v>
      </c>
      <c r="B4286" s="237">
        <v>20</v>
      </c>
      <c r="C4286" s="238">
        <v>411</v>
      </c>
      <c r="D4286" s="239">
        <v>0</v>
      </c>
      <c r="E4286" s="238">
        <v>18</v>
      </c>
      <c r="F4286" s="7" t="s">
        <v>511</v>
      </c>
      <c r="G4286" s="7" t="s">
        <v>3745</v>
      </c>
      <c r="H4286" s="282" t="s">
        <v>4510</v>
      </c>
      <c r="I4286" s="7" t="s">
        <v>313</v>
      </c>
      <c r="K4286" s="52" t="str">
        <f t="shared" si="740"/>
        <v/>
      </c>
      <c r="L4286" s="81" t="str">
        <f t="shared" si="741"/>
        <v/>
      </c>
      <c r="M4286" s="53" t="str">
        <f>IF(K4286="","",COUNTIF($K$7:K4286,"ﾘｽﾄ１"))</f>
        <v/>
      </c>
      <c r="N4286" s="53" t="str">
        <f t="shared" si="742"/>
        <v>同一区</v>
      </c>
      <c r="O4286" s="54" t="str">
        <f t="shared" si="743"/>
        <v/>
      </c>
      <c r="P4286" s="53" t="str">
        <f t="shared" si="744"/>
        <v/>
      </c>
      <c r="Q4286" s="52" t="str">
        <f t="shared" si="745"/>
        <v/>
      </c>
      <c r="R4286" s="55" t="str">
        <f t="shared" si="746"/>
        <v/>
      </c>
      <c r="S4286" s="52" t="str">
        <f t="shared" si="747"/>
        <v/>
      </c>
      <c r="T4286" s="81" t="str">
        <f t="shared" si="748"/>
        <v/>
      </c>
      <c r="U4286" s="53" t="str">
        <f>IF(S4286="","",COUNTIF($S$7:S4286,"該当２"))</f>
        <v/>
      </c>
      <c r="V4286" s="56" t="str">
        <f t="shared" si="749"/>
        <v/>
      </c>
      <c r="W4286" s="81" t="str">
        <f t="shared" si="750"/>
        <v/>
      </c>
      <c r="X4286" s="53" t="str">
        <f>IF(V4286="","",COUNTIF($V$7:V4286,"該当３"))</f>
        <v/>
      </c>
    </row>
    <row r="4287" spans="1:24">
      <c r="A4287" s="4">
        <v>2041100019</v>
      </c>
      <c r="B4287" s="237">
        <v>20</v>
      </c>
      <c r="C4287" s="238">
        <v>411</v>
      </c>
      <c r="D4287" s="239">
        <v>0</v>
      </c>
      <c r="E4287" s="238">
        <v>19</v>
      </c>
      <c r="F4287" s="7" t="s">
        <v>511</v>
      </c>
      <c r="G4287" s="7" t="s">
        <v>3745</v>
      </c>
      <c r="H4287" s="282" t="s">
        <v>4510</v>
      </c>
      <c r="I4287" s="7" t="s">
        <v>3756</v>
      </c>
      <c r="K4287" s="52" t="str">
        <f t="shared" si="740"/>
        <v/>
      </c>
      <c r="L4287" s="81" t="str">
        <f t="shared" si="741"/>
        <v/>
      </c>
      <c r="M4287" s="53" t="str">
        <f>IF(K4287="","",COUNTIF($K$7:K4287,"ﾘｽﾄ１"))</f>
        <v/>
      </c>
      <c r="N4287" s="53" t="str">
        <f t="shared" si="742"/>
        <v>同一区</v>
      </c>
      <c r="O4287" s="54" t="str">
        <f t="shared" si="743"/>
        <v/>
      </c>
      <c r="P4287" s="53" t="str">
        <f t="shared" si="744"/>
        <v/>
      </c>
      <c r="Q4287" s="52" t="str">
        <f t="shared" si="745"/>
        <v/>
      </c>
      <c r="R4287" s="55" t="str">
        <f t="shared" si="746"/>
        <v/>
      </c>
      <c r="S4287" s="52" t="str">
        <f t="shared" si="747"/>
        <v/>
      </c>
      <c r="T4287" s="81" t="str">
        <f t="shared" si="748"/>
        <v/>
      </c>
      <c r="U4287" s="53" t="str">
        <f>IF(S4287="","",COUNTIF($S$7:S4287,"該当２"))</f>
        <v/>
      </c>
      <c r="V4287" s="56" t="str">
        <f t="shared" si="749"/>
        <v/>
      </c>
      <c r="W4287" s="81" t="str">
        <f t="shared" si="750"/>
        <v/>
      </c>
      <c r="X4287" s="53" t="str">
        <f>IF(V4287="","",COUNTIF($V$7:V4287,"該当３"))</f>
        <v/>
      </c>
    </row>
    <row r="4288" spans="1:24">
      <c r="A4288" s="4">
        <v>2041100020</v>
      </c>
      <c r="B4288" s="237">
        <v>20</v>
      </c>
      <c r="C4288" s="238">
        <v>411</v>
      </c>
      <c r="D4288" s="239">
        <v>0</v>
      </c>
      <c r="E4288" s="238">
        <v>20</v>
      </c>
      <c r="F4288" s="7" t="s">
        <v>511</v>
      </c>
      <c r="G4288" s="7" t="s">
        <v>3745</v>
      </c>
      <c r="H4288" s="282" t="s">
        <v>4510</v>
      </c>
      <c r="I4288" s="7" t="s">
        <v>3757</v>
      </c>
      <c r="K4288" s="52" t="str">
        <f t="shared" si="740"/>
        <v/>
      </c>
      <c r="L4288" s="81" t="str">
        <f t="shared" si="741"/>
        <v/>
      </c>
      <c r="M4288" s="53" t="str">
        <f>IF(K4288="","",COUNTIF($K$7:K4288,"ﾘｽﾄ１"))</f>
        <v/>
      </c>
      <c r="N4288" s="53" t="str">
        <f t="shared" si="742"/>
        <v>同一区</v>
      </c>
      <c r="O4288" s="54" t="str">
        <f t="shared" si="743"/>
        <v/>
      </c>
      <c r="P4288" s="53" t="str">
        <f t="shared" si="744"/>
        <v/>
      </c>
      <c r="Q4288" s="52" t="str">
        <f t="shared" si="745"/>
        <v/>
      </c>
      <c r="R4288" s="55" t="str">
        <f t="shared" si="746"/>
        <v/>
      </c>
      <c r="S4288" s="52" t="str">
        <f t="shared" si="747"/>
        <v/>
      </c>
      <c r="T4288" s="81" t="str">
        <f t="shared" si="748"/>
        <v/>
      </c>
      <c r="U4288" s="53" t="str">
        <f>IF(S4288="","",COUNTIF($S$7:S4288,"該当２"))</f>
        <v/>
      </c>
      <c r="V4288" s="56" t="str">
        <f t="shared" si="749"/>
        <v/>
      </c>
      <c r="W4288" s="81" t="str">
        <f t="shared" si="750"/>
        <v/>
      </c>
      <c r="X4288" s="53" t="str">
        <f>IF(V4288="","",COUNTIF($V$7:V4288,"該当３"))</f>
        <v/>
      </c>
    </row>
    <row r="4289" spans="1:24">
      <c r="A4289" s="4">
        <v>2041100021</v>
      </c>
      <c r="B4289" s="237">
        <v>20</v>
      </c>
      <c r="C4289" s="238">
        <v>411</v>
      </c>
      <c r="D4289" s="239">
        <v>0</v>
      </c>
      <c r="E4289" s="238">
        <v>21</v>
      </c>
      <c r="F4289" s="7" t="s">
        <v>511</v>
      </c>
      <c r="G4289" s="7" t="s">
        <v>3745</v>
      </c>
      <c r="H4289" s="282" t="s">
        <v>4510</v>
      </c>
      <c r="I4289" s="7" t="s">
        <v>486</v>
      </c>
      <c r="K4289" s="52" t="str">
        <f t="shared" si="740"/>
        <v/>
      </c>
      <c r="L4289" s="81" t="str">
        <f t="shared" si="741"/>
        <v/>
      </c>
      <c r="M4289" s="53" t="str">
        <f>IF(K4289="","",COUNTIF($K$7:K4289,"ﾘｽﾄ１"))</f>
        <v/>
      </c>
      <c r="N4289" s="53" t="str">
        <f t="shared" si="742"/>
        <v>同一区</v>
      </c>
      <c r="O4289" s="54" t="str">
        <f t="shared" si="743"/>
        <v/>
      </c>
      <c r="P4289" s="53" t="str">
        <f t="shared" si="744"/>
        <v/>
      </c>
      <c r="Q4289" s="52" t="str">
        <f t="shared" si="745"/>
        <v/>
      </c>
      <c r="R4289" s="55" t="str">
        <f t="shared" si="746"/>
        <v/>
      </c>
      <c r="S4289" s="52" t="str">
        <f t="shared" si="747"/>
        <v/>
      </c>
      <c r="T4289" s="81" t="str">
        <f t="shared" si="748"/>
        <v/>
      </c>
      <c r="U4289" s="53" t="str">
        <f>IF(S4289="","",COUNTIF($S$7:S4289,"該当２"))</f>
        <v/>
      </c>
      <c r="V4289" s="56" t="str">
        <f t="shared" si="749"/>
        <v/>
      </c>
      <c r="W4289" s="81" t="str">
        <f t="shared" si="750"/>
        <v/>
      </c>
      <c r="X4289" s="53" t="str">
        <f>IF(V4289="","",COUNTIF($V$7:V4289,"該当３"))</f>
        <v/>
      </c>
    </row>
    <row r="4290" spans="1:24">
      <c r="A4290" s="4">
        <v>2041200000</v>
      </c>
      <c r="B4290" s="237">
        <v>20</v>
      </c>
      <c r="C4290" s="238">
        <v>412</v>
      </c>
      <c r="D4290" s="239">
        <v>0</v>
      </c>
      <c r="E4290" s="238">
        <v>0</v>
      </c>
      <c r="F4290" s="7" t="s">
        <v>511</v>
      </c>
      <c r="G4290" s="7" t="s">
        <v>3758</v>
      </c>
      <c r="K4290" s="52" t="str">
        <f t="shared" si="740"/>
        <v>ﾘｽﾄ１</v>
      </c>
      <c r="L4290" s="81" t="str">
        <f t="shared" si="741"/>
        <v>売木村</v>
      </c>
      <c r="M4290" s="53">
        <f>IF(K4290="","",COUNTIF($K$7:K4290,"ﾘｽﾄ１"))</f>
        <v>47</v>
      </c>
      <c r="N4290" s="53" t="str">
        <f t="shared" si="742"/>
        <v/>
      </c>
      <c r="O4290" s="54" t="str">
        <f t="shared" si="743"/>
        <v/>
      </c>
      <c r="P4290" s="53" t="str">
        <f t="shared" si="744"/>
        <v/>
      </c>
      <c r="Q4290" s="52" t="str">
        <f t="shared" si="745"/>
        <v/>
      </c>
      <c r="R4290" s="55" t="str">
        <f t="shared" si="746"/>
        <v/>
      </c>
      <c r="S4290" s="52" t="str">
        <f t="shared" si="747"/>
        <v/>
      </c>
      <c r="T4290" s="81" t="str">
        <f t="shared" si="748"/>
        <v/>
      </c>
      <c r="U4290" s="53" t="str">
        <f>IF(S4290="","",COUNTIF($S$7:S4290,"該当２"))</f>
        <v/>
      </c>
      <c r="V4290" s="56" t="str">
        <f t="shared" si="749"/>
        <v/>
      </c>
      <c r="W4290" s="81" t="str">
        <f t="shared" si="750"/>
        <v/>
      </c>
      <c r="X4290" s="53" t="str">
        <f>IF(V4290="","",COUNTIF($V$7:V4290,"該当３"))</f>
        <v/>
      </c>
    </row>
    <row r="4291" spans="1:24">
      <c r="A4291" s="4">
        <v>2041200001</v>
      </c>
      <c r="B4291" s="237">
        <v>20</v>
      </c>
      <c r="C4291" s="238">
        <v>412</v>
      </c>
      <c r="D4291" s="239">
        <v>0</v>
      </c>
      <c r="E4291" s="238">
        <v>1</v>
      </c>
      <c r="F4291" s="7" t="s">
        <v>511</v>
      </c>
      <c r="G4291" s="7" t="s">
        <v>3758</v>
      </c>
      <c r="H4291" s="282" t="s">
        <v>4511</v>
      </c>
      <c r="I4291" s="7" t="s">
        <v>3759</v>
      </c>
      <c r="K4291" s="52" t="str">
        <f t="shared" si="740"/>
        <v/>
      </c>
      <c r="L4291" s="81" t="str">
        <f t="shared" si="741"/>
        <v/>
      </c>
      <c r="M4291" s="53" t="str">
        <f>IF(K4291="","",COUNTIF($K$7:K4291,"ﾘｽﾄ１"))</f>
        <v/>
      </c>
      <c r="N4291" s="53" t="str">
        <f t="shared" si="742"/>
        <v>同一区</v>
      </c>
      <c r="O4291" s="54" t="str">
        <f t="shared" si="743"/>
        <v/>
      </c>
      <c r="P4291" s="53" t="str">
        <f t="shared" si="744"/>
        <v/>
      </c>
      <c r="Q4291" s="52" t="str">
        <f t="shared" si="745"/>
        <v/>
      </c>
      <c r="R4291" s="55" t="str">
        <f t="shared" si="746"/>
        <v/>
      </c>
      <c r="S4291" s="52" t="str">
        <f t="shared" si="747"/>
        <v/>
      </c>
      <c r="T4291" s="81" t="str">
        <f t="shared" si="748"/>
        <v/>
      </c>
      <c r="U4291" s="53" t="str">
        <f>IF(S4291="","",COUNTIF($S$7:S4291,"該当２"))</f>
        <v/>
      </c>
      <c r="V4291" s="56" t="str">
        <f t="shared" si="749"/>
        <v/>
      </c>
      <c r="W4291" s="81" t="str">
        <f t="shared" si="750"/>
        <v/>
      </c>
      <c r="X4291" s="53" t="str">
        <f>IF(V4291="","",COUNTIF($V$7:V4291,"該当３"))</f>
        <v/>
      </c>
    </row>
    <row r="4292" spans="1:24">
      <c r="A4292" s="4">
        <v>2041200002</v>
      </c>
      <c r="B4292" s="237">
        <v>20</v>
      </c>
      <c r="C4292" s="238">
        <v>412</v>
      </c>
      <c r="D4292" s="239">
        <v>0</v>
      </c>
      <c r="E4292" s="238">
        <v>2</v>
      </c>
      <c r="F4292" s="7" t="s">
        <v>511</v>
      </c>
      <c r="G4292" s="7" t="s">
        <v>3758</v>
      </c>
      <c r="H4292" s="282" t="s">
        <v>4511</v>
      </c>
      <c r="I4292" s="7" t="s">
        <v>3760</v>
      </c>
      <c r="K4292" s="52" t="str">
        <f t="shared" si="740"/>
        <v/>
      </c>
      <c r="L4292" s="81" t="str">
        <f t="shared" si="741"/>
        <v/>
      </c>
      <c r="M4292" s="53" t="str">
        <f>IF(K4292="","",COUNTIF($K$7:K4292,"ﾘｽﾄ１"))</f>
        <v/>
      </c>
      <c r="N4292" s="53" t="str">
        <f t="shared" si="742"/>
        <v>同一区</v>
      </c>
      <c r="O4292" s="54" t="str">
        <f t="shared" si="743"/>
        <v/>
      </c>
      <c r="P4292" s="53" t="str">
        <f t="shared" si="744"/>
        <v/>
      </c>
      <c r="Q4292" s="52" t="str">
        <f t="shared" si="745"/>
        <v/>
      </c>
      <c r="R4292" s="55" t="str">
        <f t="shared" si="746"/>
        <v/>
      </c>
      <c r="S4292" s="52" t="str">
        <f t="shared" si="747"/>
        <v/>
      </c>
      <c r="T4292" s="81" t="str">
        <f t="shared" si="748"/>
        <v/>
      </c>
      <c r="U4292" s="53" t="str">
        <f>IF(S4292="","",COUNTIF($S$7:S4292,"該当２"))</f>
        <v/>
      </c>
      <c r="V4292" s="56" t="str">
        <f t="shared" si="749"/>
        <v/>
      </c>
      <c r="W4292" s="81" t="str">
        <f t="shared" si="750"/>
        <v/>
      </c>
      <c r="X4292" s="53" t="str">
        <f>IF(V4292="","",COUNTIF($V$7:V4292,"該当３"))</f>
        <v/>
      </c>
    </row>
    <row r="4293" spans="1:24">
      <c r="A4293" s="4">
        <v>2041200003</v>
      </c>
      <c r="B4293" s="237">
        <v>20</v>
      </c>
      <c r="C4293" s="238">
        <v>412</v>
      </c>
      <c r="D4293" s="239">
        <v>0</v>
      </c>
      <c r="E4293" s="238">
        <v>3</v>
      </c>
      <c r="F4293" s="7" t="s">
        <v>511</v>
      </c>
      <c r="G4293" s="7" t="s">
        <v>3758</v>
      </c>
      <c r="H4293" s="282" t="s">
        <v>4511</v>
      </c>
      <c r="I4293" s="7" t="s">
        <v>2245</v>
      </c>
      <c r="K4293" s="52" t="str">
        <f t="shared" si="740"/>
        <v/>
      </c>
      <c r="L4293" s="81" t="str">
        <f t="shared" si="741"/>
        <v/>
      </c>
      <c r="M4293" s="53" t="str">
        <f>IF(K4293="","",COUNTIF($K$7:K4293,"ﾘｽﾄ１"))</f>
        <v/>
      </c>
      <c r="N4293" s="53" t="str">
        <f t="shared" si="742"/>
        <v>同一区</v>
      </c>
      <c r="O4293" s="54" t="str">
        <f t="shared" si="743"/>
        <v/>
      </c>
      <c r="P4293" s="53" t="str">
        <f t="shared" si="744"/>
        <v/>
      </c>
      <c r="Q4293" s="52" t="str">
        <f t="shared" si="745"/>
        <v/>
      </c>
      <c r="R4293" s="55" t="str">
        <f t="shared" si="746"/>
        <v/>
      </c>
      <c r="S4293" s="52" t="str">
        <f t="shared" si="747"/>
        <v/>
      </c>
      <c r="T4293" s="81" t="str">
        <f t="shared" si="748"/>
        <v/>
      </c>
      <c r="U4293" s="53" t="str">
        <f>IF(S4293="","",COUNTIF($S$7:S4293,"該当２"))</f>
        <v/>
      </c>
      <c r="V4293" s="56" t="str">
        <f t="shared" si="749"/>
        <v/>
      </c>
      <c r="W4293" s="81" t="str">
        <f t="shared" si="750"/>
        <v/>
      </c>
      <c r="X4293" s="53" t="str">
        <f>IF(V4293="","",COUNTIF($V$7:V4293,"該当３"))</f>
        <v/>
      </c>
    </row>
    <row r="4294" spans="1:24">
      <c r="A4294" s="4">
        <v>2041200004</v>
      </c>
      <c r="B4294" s="237">
        <v>20</v>
      </c>
      <c r="C4294" s="238">
        <v>412</v>
      </c>
      <c r="D4294" s="239">
        <v>0</v>
      </c>
      <c r="E4294" s="238">
        <v>4</v>
      </c>
      <c r="F4294" s="7" t="s">
        <v>511</v>
      </c>
      <c r="G4294" s="7" t="s">
        <v>3758</v>
      </c>
      <c r="H4294" s="282" t="s">
        <v>4511</v>
      </c>
      <c r="I4294" s="7" t="s">
        <v>3761</v>
      </c>
      <c r="K4294" s="52" t="str">
        <f t="shared" si="740"/>
        <v/>
      </c>
      <c r="L4294" s="81" t="str">
        <f t="shared" si="741"/>
        <v/>
      </c>
      <c r="M4294" s="53" t="str">
        <f>IF(K4294="","",COUNTIF($K$7:K4294,"ﾘｽﾄ１"))</f>
        <v/>
      </c>
      <c r="N4294" s="53" t="str">
        <f t="shared" si="742"/>
        <v>同一区</v>
      </c>
      <c r="O4294" s="54" t="str">
        <f t="shared" si="743"/>
        <v/>
      </c>
      <c r="P4294" s="53" t="str">
        <f t="shared" si="744"/>
        <v/>
      </c>
      <c r="Q4294" s="52" t="str">
        <f t="shared" si="745"/>
        <v/>
      </c>
      <c r="R4294" s="55" t="str">
        <f t="shared" si="746"/>
        <v/>
      </c>
      <c r="S4294" s="52" t="str">
        <f t="shared" si="747"/>
        <v/>
      </c>
      <c r="T4294" s="81" t="str">
        <f t="shared" si="748"/>
        <v/>
      </c>
      <c r="U4294" s="53" t="str">
        <f>IF(S4294="","",COUNTIF($S$7:S4294,"該当２"))</f>
        <v/>
      </c>
      <c r="V4294" s="56" t="str">
        <f t="shared" si="749"/>
        <v/>
      </c>
      <c r="W4294" s="81" t="str">
        <f t="shared" si="750"/>
        <v/>
      </c>
      <c r="X4294" s="53" t="str">
        <f>IF(V4294="","",COUNTIF($V$7:V4294,"該当３"))</f>
        <v/>
      </c>
    </row>
    <row r="4295" spans="1:24">
      <c r="A4295" s="4">
        <v>2041200005</v>
      </c>
      <c r="B4295" s="237">
        <v>20</v>
      </c>
      <c r="C4295" s="238">
        <v>412</v>
      </c>
      <c r="D4295" s="239">
        <v>0</v>
      </c>
      <c r="E4295" s="238">
        <v>5</v>
      </c>
      <c r="F4295" s="7" t="s">
        <v>511</v>
      </c>
      <c r="G4295" s="7" t="s">
        <v>3758</v>
      </c>
      <c r="H4295" s="282" t="s">
        <v>4511</v>
      </c>
      <c r="I4295" s="7" t="s">
        <v>489</v>
      </c>
      <c r="K4295" s="52" t="str">
        <f t="shared" si="740"/>
        <v/>
      </c>
      <c r="L4295" s="81" t="str">
        <f t="shared" si="741"/>
        <v/>
      </c>
      <c r="M4295" s="53" t="str">
        <f>IF(K4295="","",COUNTIF($K$7:K4295,"ﾘｽﾄ１"))</f>
        <v/>
      </c>
      <c r="N4295" s="53" t="str">
        <f t="shared" si="742"/>
        <v>同一区</v>
      </c>
      <c r="O4295" s="54" t="str">
        <f t="shared" si="743"/>
        <v/>
      </c>
      <c r="P4295" s="53" t="str">
        <f t="shared" si="744"/>
        <v/>
      </c>
      <c r="Q4295" s="52" t="str">
        <f t="shared" si="745"/>
        <v/>
      </c>
      <c r="R4295" s="55" t="str">
        <f t="shared" si="746"/>
        <v/>
      </c>
      <c r="S4295" s="52" t="str">
        <f t="shared" si="747"/>
        <v/>
      </c>
      <c r="T4295" s="81" t="str">
        <f t="shared" si="748"/>
        <v/>
      </c>
      <c r="U4295" s="53" t="str">
        <f>IF(S4295="","",COUNTIF($S$7:S4295,"該当２"))</f>
        <v/>
      </c>
      <c r="V4295" s="56" t="str">
        <f t="shared" si="749"/>
        <v/>
      </c>
      <c r="W4295" s="81" t="str">
        <f t="shared" si="750"/>
        <v/>
      </c>
      <c r="X4295" s="53" t="str">
        <f>IF(V4295="","",COUNTIF($V$7:V4295,"該当３"))</f>
        <v/>
      </c>
    </row>
    <row r="4296" spans="1:24">
      <c r="A4296" s="4">
        <v>2041300000</v>
      </c>
      <c r="B4296" s="237">
        <v>20</v>
      </c>
      <c r="C4296" s="238">
        <v>413</v>
      </c>
      <c r="D4296" s="239">
        <v>0</v>
      </c>
      <c r="E4296" s="238">
        <v>0</v>
      </c>
      <c r="F4296" s="7" t="s">
        <v>511</v>
      </c>
      <c r="G4296" s="7" t="s">
        <v>3762</v>
      </c>
      <c r="K4296" s="52" t="str">
        <f t="shared" si="740"/>
        <v>ﾘｽﾄ１</v>
      </c>
      <c r="L4296" s="81" t="str">
        <f t="shared" si="741"/>
        <v>天龍村</v>
      </c>
      <c r="M4296" s="53">
        <f>IF(K4296="","",COUNTIF($K$7:K4296,"ﾘｽﾄ１"))</f>
        <v>48</v>
      </c>
      <c r="N4296" s="53" t="str">
        <f t="shared" si="742"/>
        <v/>
      </c>
      <c r="O4296" s="54" t="str">
        <f t="shared" si="743"/>
        <v/>
      </c>
      <c r="P4296" s="53" t="str">
        <f t="shared" si="744"/>
        <v/>
      </c>
      <c r="Q4296" s="52" t="str">
        <f t="shared" si="745"/>
        <v/>
      </c>
      <c r="R4296" s="55" t="str">
        <f t="shared" si="746"/>
        <v/>
      </c>
      <c r="S4296" s="52" t="str">
        <f t="shared" si="747"/>
        <v/>
      </c>
      <c r="T4296" s="81" t="str">
        <f t="shared" si="748"/>
        <v/>
      </c>
      <c r="U4296" s="53" t="str">
        <f>IF(S4296="","",COUNTIF($S$7:S4296,"該当２"))</f>
        <v/>
      </c>
      <c r="V4296" s="56" t="str">
        <f t="shared" si="749"/>
        <v/>
      </c>
      <c r="W4296" s="81" t="str">
        <f t="shared" si="750"/>
        <v/>
      </c>
      <c r="X4296" s="53" t="str">
        <f>IF(V4296="","",COUNTIF($V$7:V4296,"該当３"))</f>
        <v/>
      </c>
    </row>
    <row r="4297" spans="1:24">
      <c r="A4297" s="4">
        <v>2041301000</v>
      </c>
      <c r="B4297" s="237">
        <v>20</v>
      </c>
      <c r="C4297" s="238">
        <v>413</v>
      </c>
      <c r="D4297" s="239">
        <v>1</v>
      </c>
      <c r="E4297" s="238">
        <v>0</v>
      </c>
      <c r="F4297" s="7" t="s">
        <v>511</v>
      </c>
      <c r="G4297" s="7" t="s">
        <v>3762</v>
      </c>
      <c r="H4297" s="7" t="s">
        <v>3763</v>
      </c>
      <c r="K4297" s="52" t="str">
        <f t="shared" si="740"/>
        <v/>
      </c>
      <c r="L4297" s="81" t="str">
        <f t="shared" si="741"/>
        <v/>
      </c>
      <c r="M4297" s="53" t="str">
        <f>IF(K4297="","",COUNTIF($K$7:K4297,"ﾘｽﾄ１"))</f>
        <v/>
      </c>
      <c r="N4297" s="53" t="str">
        <f t="shared" si="742"/>
        <v/>
      </c>
      <c r="O4297" s="54" t="str">
        <f t="shared" si="743"/>
        <v/>
      </c>
      <c r="P4297" s="53" t="str">
        <f t="shared" si="744"/>
        <v/>
      </c>
      <c r="Q4297" s="52" t="str">
        <f t="shared" si="745"/>
        <v/>
      </c>
      <c r="R4297" s="55" t="str">
        <f t="shared" si="746"/>
        <v/>
      </c>
      <c r="S4297" s="52" t="str">
        <f t="shared" si="747"/>
        <v/>
      </c>
      <c r="T4297" s="81" t="str">
        <f t="shared" si="748"/>
        <v/>
      </c>
      <c r="U4297" s="53" t="str">
        <f>IF(S4297="","",COUNTIF($S$7:S4297,"該当２"))</f>
        <v/>
      </c>
      <c r="V4297" s="56" t="str">
        <f t="shared" si="749"/>
        <v/>
      </c>
      <c r="W4297" s="81" t="str">
        <f t="shared" si="750"/>
        <v/>
      </c>
      <c r="X4297" s="53" t="str">
        <f>IF(V4297="","",COUNTIF($V$7:V4297,"該当３"))</f>
        <v/>
      </c>
    </row>
    <row r="4298" spans="1:24">
      <c r="A4298" s="4">
        <v>2041301001</v>
      </c>
      <c r="B4298" s="237">
        <v>20</v>
      </c>
      <c r="C4298" s="238">
        <v>413</v>
      </c>
      <c r="D4298" s="239">
        <v>1</v>
      </c>
      <c r="E4298" s="238">
        <v>1</v>
      </c>
      <c r="F4298" s="7" t="s">
        <v>511</v>
      </c>
      <c r="G4298" s="7" t="s">
        <v>3762</v>
      </c>
      <c r="H4298" s="7" t="s">
        <v>3763</v>
      </c>
      <c r="I4298" s="7" t="s">
        <v>3764</v>
      </c>
      <c r="K4298" s="52" t="str">
        <f t="shared" si="740"/>
        <v/>
      </c>
      <c r="L4298" s="81" t="str">
        <f t="shared" si="741"/>
        <v/>
      </c>
      <c r="M4298" s="53" t="str">
        <f>IF(K4298="","",COUNTIF($K$7:K4298,"ﾘｽﾄ１"))</f>
        <v/>
      </c>
      <c r="N4298" s="53" t="str">
        <f t="shared" si="742"/>
        <v/>
      </c>
      <c r="O4298" s="54" t="str">
        <f t="shared" si="743"/>
        <v/>
      </c>
      <c r="P4298" s="53" t="str">
        <f t="shared" si="744"/>
        <v/>
      </c>
      <c r="Q4298" s="52" t="str">
        <f t="shared" si="745"/>
        <v/>
      </c>
      <c r="R4298" s="55" t="str">
        <f t="shared" si="746"/>
        <v/>
      </c>
      <c r="S4298" s="52" t="str">
        <f t="shared" si="747"/>
        <v/>
      </c>
      <c r="T4298" s="81" t="str">
        <f t="shared" si="748"/>
        <v/>
      </c>
      <c r="U4298" s="53" t="str">
        <f>IF(S4298="","",COUNTIF($S$7:S4298,"該当２"))</f>
        <v/>
      </c>
      <c r="V4298" s="56" t="str">
        <f t="shared" si="749"/>
        <v/>
      </c>
      <c r="W4298" s="81" t="str">
        <f t="shared" si="750"/>
        <v/>
      </c>
      <c r="X4298" s="53" t="str">
        <f>IF(V4298="","",COUNTIF($V$7:V4298,"該当３"))</f>
        <v/>
      </c>
    </row>
    <row r="4299" spans="1:24">
      <c r="A4299" s="4">
        <v>2041301002</v>
      </c>
      <c r="B4299" s="237">
        <v>20</v>
      </c>
      <c r="C4299" s="238">
        <v>413</v>
      </c>
      <c r="D4299" s="239">
        <v>1</v>
      </c>
      <c r="E4299" s="238">
        <v>2</v>
      </c>
      <c r="F4299" s="7" t="s">
        <v>511</v>
      </c>
      <c r="G4299" s="7" t="s">
        <v>3762</v>
      </c>
      <c r="H4299" s="7" t="s">
        <v>3763</v>
      </c>
      <c r="I4299" s="7" t="s">
        <v>3765</v>
      </c>
      <c r="K4299" s="52" t="str">
        <f t="shared" ref="K4299:K4362" si="751">IF(AND($C4299&gt;0,$H4299=""),"ﾘｽﾄ１","")</f>
        <v/>
      </c>
      <c r="L4299" s="81" t="str">
        <f t="shared" si="741"/>
        <v/>
      </c>
      <c r="M4299" s="53" t="str">
        <f>IF(K4299="","",COUNTIF($K$7:K4299,"ﾘｽﾄ１"))</f>
        <v/>
      </c>
      <c r="N4299" s="53" t="str">
        <f t="shared" si="742"/>
        <v/>
      </c>
      <c r="O4299" s="54" t="str">
        <f t="shared" si="743"/>
        <v/>
      </c>
      <c r="P4299" s="53" t="str">
        <f t="shared" si="744"/>
        <v/>
      </c>
      <c r="Q4299" s="52" t="str">
        <f t="shared" si="745"/>
        <v/>
      </c>
      <c r="R4299" s="55" t="str">
        <f t="shared" si="746"/>
        <v/>
      </c>
      <c r="S4299" s="52" t="str">
        <f t="shared" si="747"/>
        <v/>
      </c>
      <c r="T4299" s="81" t="str">
        <f t="shared" si="748"/>
        <v/>
      </c>
      <c r="U4299" s="53" t="str">
        <f>IF(S4299="","",COUNTIF($S$7:S4299,"該当２"))</f>
        <v/>
      </c>
      <c r="V4299" s="56" t="str">
        <f t="shared" si="749"/>
        <v/>
      </c>
      <c r="W4299" s="81" t="str">
        <f t="shared" si="750"/>
        <v/>
      </c>
      <c r="X4299" s="53" t="str">
        <f>IF(V4299="","",COUNTIF($V$7:V4299,"該当３"))</f>
        <v/>
      </c>
    </row>
    <row r="4300" spans="1:24">
      <c r="A4300" s="4">
        <v>2041301003</v>
      </c>
      <c r="B4300" s="237">
        <v>20</v>
      </c>
      <c r="C4300" s="238">
        <v>413</v>
      </c>
      <c r="D4300" s="239">
        <v>1</v>
      </c>
      <c r="E4300" s="238">
        <v>3</v>
      </c>
      <c r="F4300" s="7" t="s">
        <v>511</v>
      </c>
      <c r="G4300" s="7" t="s">
        <v>3762</v>
      </c>
      <c r="H4300" s="7" t="s">
        <v>3763</v>
      </c>
      <c r="I4300" s="7" t="s">
        <v>2001</v>
      </c>
      <c r="K4300" s="52" t="str">
        <f t="shared" si="751"/>
        <v/>
      </c>
      <c r="L4300" s="81" t="str">
        <f t="shared" si="741"/>
        <v/>
      </c>
      <c r="M4300" s="53" t="str">
        <f>IF(K4300="","",COUNTIF($K$7:K4300,"ﾘｽﾄ１"))</f>
        <v/>
      </c>
      <c r="N4300" s="53" t="str">
        <f t="shared" si="742"/>
        <v/>
      </c>
      <c r="O4300" s="54" t="str">
        <f t="shared" si="743"/>
        <v/>
      </c>
      <c r="P4300" s="53" t="str">
        <f t="shared" si="744"/>
        <v/>
      </c>
      <c r="Q4300" s="52" t="str">
        <f t="shared" si="745"/>
        <v/>
      </c>
      <c r="R4300" s="55" t="str">
        <f t="shared" si="746"/>
        <v/>
      </c>
      <c r="S4300" s="52" t="str">
        <f t="shared" si="747"/>
        <v/>
      </c>
      <c r="T4300" s="81" t="str">
        <f t="shared" si="748"/>
        <v/>
      </c>
      <c r="U4300" s="53" t="str">
        <f>IF(S4300="","",COUNTIF($S$7:S4300,"該当２"))</f>
        <v/>
      </c>
      <c r="V4300" s="56" t="str">
        <f t="shared" si="749"/>
        <v/>
      </c>
      <c r="W4300" s="81" t="str">
        <f t="shared" si="750"/>
        <v/>
      </c>
      <c r="X4300" s="53" t="str">
        <f>IF(V4300="","",COUNTIF($V$7:V4300,"該当３"))</f>
        <v/>
      </c>
    </row>
    <row r="4301" spans="1:24">
      <c r="A4301" s="4">
        <v>2041301004</v>
      </c>
      <c r="B4301" s="237">
        <v>20</v>
      </c>
      <c r="C4301" s="238">
        <v>413</v>
      </c>
      <c r="D4301" s="239">
        <v>1</v>
      </c>
      <c r="E4301" s="238">
        <v>4</v>
      </c>
      <c r="F4301" s="7" t="s">
        <v>511</v>
      </c>
      <c r="G4301" s="7" t="s">
        <v>3762</v>
      </c>
      <c r="H4301" s="7" t="s">
        <v>3763</v>
      </c>
      <c r="I4301" s="7" t="s">
        <v>977</v>
      </c>
      <c r="K4301" s="52" t="str">
        <f t="shared" si="751"/>
        <v/>
      </c>
      <c r="L4301" s="81" t="str">
        <f t="shared" si="741"/>
        <v/>
      </c>
      <c r="M4301" s="53" t="str">
        <f>IF(K4301="","",COUNTIF($K$7:K4301,"ﾘｽﾄ１"))</f>
        <v/>
      </c>
      <c r="N4301" s="53" t="str">
        <f t="shared" si="742"/>
        <v/>
      </c>
      <c r="O4301" s="54" t="str">
        <f t="shared" si="743"/>
        <v/>
      </c>
      <c r="P4301" s="53" t="str">
        <f t="shared" si="744"/>
        <v/>
      </c>
      <c r="Q4301" s="52" t="str">
        <f t="shared" si="745"/>
        <v/>
      </c>
      <c r="R4301" s="55" t="str">
        <f t="shared" si="746"/>
        <v/>
      </c>
      <c r="S4301" s="52" t="str">
        <f t="shared" si="747"/>
        <v/>
      </c>
      <c r="T4301" s="81" t="str">
        <f t="shared" si="748"/>
        <v/>
      </c>
      <c r="U4301" s="53" t="str">
        <f>IF(S4301="","",COUNTIF($S$7:S4301,"該当２"))</f>
        <v/>
      </c>
      <c r="V4301" s="56" t="str">
        <f t="shared" si="749"/>
        <v/>
      </c>
      <c r="W4301" s="81" t="str">
        <f t="shared" si="750"/>
        <v/>
      </c>
      <c r="X4301" s="53" t="str">
        <f>IF(V4301="","",COUNTIF($V$7:V4301,"該当３"))</f>
        <v/>
      </c>
    </row>
    <row r="4302" spans="1:24">
      <c r="A4302" s="4">
        <v>2041301005</v>
      </c>
      <c r="B4302" s="237">
        <v>20</v>
      </c>
      <c r="C4302" s="238">
        <v>413</v>
      </c>
      <c r="D4302" s="239">
        <v>1</v>
      </c>
      <c r="E4302" s="238">
        <v>5</v>
      </c>
      <c r="F4302" s="7" t="s">
        <v>511</v>
      </c>
      <c r="G4302" s="7" t="s">
        <v>3762</v>
      </c>
      <c r="H4302" s="7" t="s">
        <v>3763</v>
      </c>
      <c r="I4302" s="7" t="s">
        <v>276</v>
      </c>
      <c r="K4302" s="52" t="str">
        <f t="shared" si="751"/>
        <v/>
      </c>
      <c r="L4302" s="81" t="str">
        <f t="shared" si="741"/>
        <v/>
      </c>
      <c r="M4302" s="53" t="str">
        <f>IF(K4302="","",COUNTIF($K$7:K4302,"ﾘｽﾄ１"))</f>
        <v/>
      </c>
      <c r="N4302" s="53" t="str">
        <f t="shared" si="742"/>
        <v/>
      </c>
      <c r="O4302" s="54" t="str">
        <f t="shared" si="743"/>
        <v/>
      </c>
      <c r="P4302" s="53" t="str">
        <f t="shared" si="744"/>
        <v/>
      </c>
      <c r="Q4302" s="52" t="str">
        <f t="shared" si="745"/>
        <v/>
      </c>
      <c r="R4302" s="55" t="str">
        <f t="shared" si="746"/>
        <v/>
      </c>
      <c r="S4302" s="52" t="str">
        <f t="shared" si="747"/>
        <v/>
      </c>
      <c r="T4302" s="81" t="str">
        <f t="shared" si="748"/>
        <v/>
      </c>
      <c r="U4302" s="53" t="str">
        <f>IF(S4302="","",COUNTIF($S$7:S4302,"該当２"))</f>
        <v/>
      </c>
      <c r="V4302" s="56" t="str">
        <f t="shared" si="749"/>
        <v/>
      </c>
      <c r="W4302" s="81" t="str">
        <f t="shared" si="750"/>
        <v/>
      </c>
      <c r="X4302" s="53" t="str">
        <f>IF(V4302="","",COUNTIF($V$7:V4302,"該当３"))</f>
        <v/>
      </c>
    </row>
    <row r="4303" spans="1:24">
      <c r="A4303" s="4">
        <v>2041301006</v>
      </c>
      <c r="B4303" s="237">
        <v>20</v>
      </c>
      <c r="C4303" s="238">
        <v>413</v>
      </c>
      <c r="D4303" s="239">
        <v>1</v>
      </c>
      <c r="E4303" s="238">
        <v>6</v>
      </c>
      <c r="F4303" s="7" t="s">
        <v>511</v>
      </c>
      <c r="G4303" s="7" t="s">
        <v>3762</v>
      </c>
      <c r="H4303" s="7" t="s">
        <v>3763</v>
      </c>
      <c r="I4303" s="7" t="s">
        <v>884</v>
      </c>
      <c r="K4303" s="52" t="str">
        <f t="shared" si="751"/>
        <v/>
      </c>
      <c r="L4303" s="81" t="str">
        <f t="shared" si="741"/>
        <v/>
      </c>
      <c r="M4303" s="53" t="str">
        <f>IF(K4303="","",COUNTIF($K$7:K4303,"ﾘｽﾄ１"))</f>
        <v/>
      </c>
      <c r="N4303" s="53" t="str">
        <f t="shared" si="742"/>
        <v/>
      </c>
      <c r="O4303" s="54" t="str">
        <f t="shared" si="743"/>
        <v/>
      </c>
      <c r="P4303" s="53" t="str">
        <f t="shared" si="744"/>
        <v/>
      </c>
      <c r="Q4303" s="52" t="str">
        <f t="shared" si="745"/>
        <v/>
      </c>
      <c r="R4303" s="55" t="str">
        <f t="shared" si="746"/>
        <v/>
      </c>
      <c r="S4303" s="52" t="str">
        <f t="shared" si="747"/>
        <v/>
      </c>
      <c r="T4303" s="81" t="str">
        <f t="shared" si="748"/>
        <v/>
      </c>
      <c r="U4303" s="53" t="str">
        <f>IF(S4303="","",COUNTIF($S$7:S4303,"該当２"))</f>
        <v/>
      </c>
      <c r="V4303" s="56" t="str">
        <f t="shared" si="749"/>
        <v/>
      </c>
      <c r="W4303" s="81" t="str">
        <f t="shared" si="750"/>
        <v/>
      </c>
      <c r="X4303" s="53" t="str">
        <f>IF(V4303="","",COUNTIF($V$7:V4303,"該当３"))</f>
        <v/>
      </c>
    </row>
    <row r="4304" spans="1:24">
      <c r="A4304" s="4">
        <v>2041301007</v>
      </c>
      <c r="B4304" s="237">
        <v>20</v>
      </c>
      <c r="C4304" s="238">
        <v>413</v>
      </c>
      <c r="D4304" s="239">
        <v>1</v>
      </c>
      <c r="E4304" s="238">
        <v>7</v>
      </c>
      <c r="F4304" s="7" t="s">
        <v>511</v>
      </c>
      <c r="G4304" s="7" t="s">
        <v>3762</v>
      </c>
      <c r="H4304" s="7" t="s">
        <v>3763</v>
      </c>
      <c r="I4304" s="7" t="s">
        <v>390</v>
      </c>
      <c r="K4304" s="52" t="str">
        <f t="shared" si="751"/>
        <v/>
      </c>
      <c r="L4304" s="81" t="str">
        <f t="shared" si="741"/>
        <v/>
      </c>
      <c r="M4304" s="53" t="str">
        <f>IF(K4304="","",COUNTIF($K$7:K4304,"ﾘｽﾄ１"))</f>
        <v/>
      </c>
      <c r="N4304" s="53" t="str">
        <f t="shared" si="742"/>
        <v/>
      </c>
      <c r="O4304" s="54" t="str">
        <f t="shared" si="743"/>
        <v/>
      </c>
      <c r="P4304" s="53" t="str">
        <f t="shared" si="744"/>
        <v/>
      </c>
      <c r="Q4304" s="52" t="str">
        <f t="shared" si="745"/>
        <v/>
      </c>
      <c r="R4304" s="55" t="str">
        <f t="shared" si="746"/>
        <v/>
      </c>
      <c r="S4304" s="52" t="str">
        <f t="shared" si="747"/>
        <v/>
      </c>
      <c r="T4304" s="81" t="str">
        <f t="shared" si="748"/>
        <v/>
      </c>
      <c r="U4304" s="53" t="str">
        <f>IF(S4304="","",COUNTIF($S$7:S4304,"該当２"))</f>
        <v/>
      </c>
      <c r="V4304" s="56" t="str">
        <f t="shared" si="749"/>
        <v/>
      </c>
      <c r="W4304" s="81" t="str">
        <f t="shared" si="750"/>
        <v/>
      </c>
      <c r="X4304" s="53" t="str">
        <f>IF(V4304="","",COUNTIF($V$7:V4304,"該当３"))</f>
        <v/>
      </c>
    </row>
    <row r="4305" spans="1:24">
      <c r="A4305" s="4">
        <v>2041301008</v>
      </c>
      <c r="B4305" s="237">
        <v>20</v>
      </c>
      <c r="C4305" s="238">
        <v>413</v>
      </c>
      <c r="D4305" s="239">
        <v>1</v>
      </c>
      <c r="E4305" s="238">
        <v>8</v>
      </c>
      <c r="F4305" s="7" t="s">
        <v>511</v>
      </c>
      <c r="G4305" s="7" t="s">
        <v>3762</v>
      </c>
      <c r="H4305" s="7" t="s">
        <v>3763</v>
      </c>
      <c r="I4305" s="7" t="s">
        <v>3766</v>
      </c>
      <c r="K4305" s="52" t="str">
        <f t="shared" si="751"/>
        <v/>
      </c>
      <c r="L4305" s="81" t="str">
        <f t="shared" si="741"/>
        <v/>
      </c>
      <c r="M4305" s="53" t="str">
        <f>IF(K4305="","",COUNTIF($K$7:K4305,"ﾘｽﾄ１"))</f>
        <v/>
      </c>
      <c r="N4305" s="53" t="str">
        <f t="shared" si="742"/>
        <v/>
      </c>
      <c r="O4305" s="54" t="str">
        <f t="shared" si="743"/>
        <v/>
      </c>
      <c r="P4305" s="53" t="str">
        <f t="shared" si="744"/>
        <v/>
      </c>
      <c r="Q4305" s="52" t="str">
        <f t="shared" si="745"/>
        <v/>
      </c>
      <c r="R4305" s="55" t="str">
        <f t="shared" si="746"/>
        <v/>
      </c>
      <c r="S4305" s="52" t="str">
        <f t="shared" si="747"/>
        <v/>
      </c>
      <c r="T4305" s="81" t="str">
        <f t="shared" si="748"/>
        <v/>
      </c>
      <c r="U4305" s="53" t="str">
        <f>IF(S4305="","",COUNTIF($S$7:S4305,"該当２"))</f>
        <v/>
      </c>
      <c r="V4305" s="56" t="str">
        <f t="shared" si="749"/>
        <v/>
      </c>
      <c r="W4305" s="81" t="str">
        <f t="shared" si="750"/>
        <v/>
      </c>
      <c r="X4305" s="53" t="str">
        <f>IF(V4305="","",COUNTIF($V$7:V4305,"該当３"))</f>
        <v/>
      </c>
    </row>
    <row r="4306" spans="1:24">
      <c r="A4306" s="4">
        <v>2041301009</v>
      </c>
      <c r="B4306" s="237">
        <v>20</v>
      </c>
      <c r="C4306" s="238">
        <v>413</v>
      </c>
      <c r="D4306" s="239">
        <v>1</v>
      </c>
      <c r="E4306" s="238">
        <v>9</v>
      </c>
      <c r="F4306" s="7" t="s">
        <v>511</v>
      </c>
      <c r="G4306" s="7" t="s">
        <v>3762</v>
      </c>
      <c r="H4306" s="7" t="s">
        <v>3763</v>
      </c>
      <c r="I4306" s="7" t="s">
        <v>15</v>
      </c>
      <c r="K4306" s="52" t="str">
        <f t="shared" si="751"/>
        <v/>
      </c>
      <c r="L4306" s="81" t="str">
        <f t="shared" si="741"/>
        <v/>
      </c>
      <c r="M4306" s="53" t="str">
        <f>IF(K4306="","",COUNTIF($K$7:K4306,"ﾘｽﾄ１"))</f>
        <v/>
      </c>
      <c r="N4306" s="53" t="str">
        <f t="shared" si="742"/>
        <v/>
      </c>
      <c r="O4306" s="54" t="str">
        <f t="shared" si="743"/>
        <v/>
      </c>
      <c r="P4306" s="53" t="str">
        <f t="shared" si="744"/>
        <v/>
      </c>
      <c r="Q4306" s="52" t="str">
        <f t="shared" si="745"/>
        <v/>
      </c>
      <c r="R4306" s="55" t="str">
        <f t="shared" si="746"/>
        <v/>
      </c>
      <c r="S4306" s="52" t="str">
        <f t="shared" si="747"/>
        <v/>
      </c>
      <c r="T4306" s="81" t="str">
        <f t="shared" si="748"/>
        <v/>
      </c>
      <c r="U4306" s="53" t="str">
        <f>IF(S4306="","",COUNTIF($S$7:S4306,"該当２"))</f>
        <v/>
      </c>
      <c r="V4306" s="56" t="str">
        <f t="shared" si="749"/>
        <v/>
      </c>
      <c r="W4306" s="81" t="str">
        <f t="shared" si="750"/>
        <v/>
      </c>
      <c r="X4306" s="53" t="str">
        <f>IF(V4306="","",COUNTIF($V$7:V4306,"該当３"))</f>
        <v/>
      </c>
    </row>
    <row r="4307" spans="1:24">
      <c r="A4307" s="4">
        <v>2041301010</v>
      </c>
      <c r="B4307" s="237">
        <v>20</v>
      </c>
      <c r="C4307" s="238">
        <v>413</v>
      </c>
      <c r="D4307" s="239">
        <v>1</v>
      </c>
      <c r="E4307" s="238">
        <v>10</v>
      </c>
      <c r="F4307" s="7" t="s">
        <v>511</v>
      </c>
      <c r="G4307" s="7" t="s">
        <v>3762</v>
      </c>
      <c r="H4307" s="7" t="s">
        <v>3763</v>
      </c>
      <c r="I4307" s="7" t="s">
        <v>3767</v>
      </c>
      <c r="K4307" s="52" t="str">
        <f t="shared" si="751"/>
        <v/>
      </c>
      <c r="L4307" s="81" t="str">
        <f t="shared" si="741"/>
        <v/>
      </c>
      <c r="M4307" s="53" t="str">
        <f>IF(K4307="","",COUNTIF($K$7:K4307,"ﾘｽﾄ１"))</f>
        <v/>
      </c>
      <c r="N4307" s="53" t="str">
        <f t="shared" si="742"/>
        <v/>
      </c>
      <c r="O4307" s="54" t="str">
        <f t="shared" si="743"/>
        <v/>
      </c>
      <c r="P4307" s="53" t="str">
        <f t="shared" si="744"/>
        <v/>
      </c>
      <c r="Q4307" s="52" t="str">
        <f t="shared" si="745"/>
        <v/>
      </c>
      <c r="R4307" s="55" t="str">
        <f t="shared" si="746"/>
        <v/>
      </c>
      <c r="S4307" s="52" t="str">
        <f t="shared" si="747"/>
        <v/>
      </c>
      <c r="T4307" s="81" t="str">
        <f t="shared" si="748"/>
        <v/>
      </c>
      <c r="U4307" s="53" t="str">
        <f>IF(S4307="","",COUNTIF($S$7:S4307,"該当２"))</f>
        <v/>
      </c>
      <c r="V4307" s="56" t="str">
        <f t="shared" si="749"/>
        <v/>
      </c>
      <c r="W4307" s="81" t="str">
        <f t="shared" si="750"/>
        <v/>
      </c>
      <c r="X4307" s="53" t="str">
        <f>IF(V4307="","",COUNTIF($V$7:V4307,"該当３"))</f>
        <v/>
      </c>
    </row>
    <row r="4308" spans="1:24">
      <c r="A4308" s="4">
        <v>2041301011</v>
      </c>
      <c r="B4308" s="237">
        <v>20</v>
      </c>
      <c r="C4308" s="238">
        <v>413</v>
      </c>
      <c r="D4308" s="239">
        <v>1</v>
      </c>
      <c r="E4308" s="238">
        <v>11</v>
      </c>
      <c r="F4308" s="7" t="s">
        <v>511</v>
      </c>
      <c r="G4308" s="7" t="s">
        <v>3762</v>
      </c>
      <c r="H4308" s="7" t="s">
        <v>3763</v>
      </c>
      <c r="I4308" s="7" t="s">
        <v>3768</v>
      </c>
      <c r="K4308" s="52" t="str">
        <f t="shared" si="751"/>
        <v/>
      </c>
      <c r="L4308" s="81" t="str">
        <f t="shared" si="741"/>
        <v/>
      </c>
      <c r="M4308" s="53" t="str">
        <f>IF(K4308="","",COUNTIF($K$7:K4308,"ﾘｽﾄ１"))</f>
        <v/>
      </c>
      <c r="N4308" s="53" t="str">
        <f t="shared" si="742"/>
        <v/>
      </c>
      <c r="O4308" s="54" t="str">
        <f t="shared" si="743"/>
        <v/>
      </c>
      <c r="P4308" s="53" t="str">
        <f t="shared" si="744"/>
        <v/>
      </c>
      <c r="Q4308" s="52" t="str">
        <f t="shared" si="745"/>
        <v/>
      </c>
      <c r="R4308" s="55" t="str">
        <f t="shared" si="746"/>
        <v/>
      </c>
      <c r="S4308" s="52" t="str">
        <f t="shared" si="747"/>
        <v/>
      </c>
      <c r="T4308" s="81" t="str">
        <f t="shared" si="748"/>
        <v/>
      </c>
      <c r="U4308" s="53" t="str">
        <f>IF(S4308="","",COUNTIF($S$7:S4308,"該当２"))</f>
        <v/>
      </c>
      <c r="V4308" s="56" t="str">
        <f t="shared" si="749"/>
        <v/>
      </c>
      <c r="W4308" s="81" t="str">
        <f t="shared" si="750"/>
        <v/>
      </c>
      <c r="X4308" s="53" t="str">
        <f>IF(V4308="","",COUNTIF($V$7:V4308,"該当３"))</f>
        <v/>
      </c>
    </row>
    <row r="4309" spans="1:24">
      <c r="A4309" s="4">
        <v>2041301012</v>
      </c>
      <c r="B4309" s="237">
        <v>20</v>
      </c>
      <c r="C4309" s="238">
        <v>413</v>
      </c>
      <c r="D4309" s="239">
        <v>1</v>
      </c>
      <c r="E4309" s="238">
        <v>12</v>
      </c>
      <c r="F4309" s="7" t="s">
        <v>511</v>
      </c>
      <c r="G4309" s="7" t="s">
        <v>3762</v>
      </c>
      <c r="H4309" s="7" t="s">
        <v>3763</v>
      </c>
      <c r="I4309" s="7" t="s">
        <v>1849</v>
      </c>
      <c r="K4309" s="52" t="str">
        <f t="shared" si="751"/>
        <v/>
      </c>
      <c r="L4309" s="81" t="str">
        <f t="shared" si="741"/>
        <v/>
      </c>
      <c r="M4309" s="53" t="str">
        <f>IF(K4309="","",COUNTIF($K$7:K4309,"ﾘｽﾄ１"))</f>
        <v/>
      </c>
      <c r="N4309" s="53" t="str">
        <f t="shared" si="742"/>
        <v/>
      </c>
      <c r="O4309" s="54" t="str">
        <f t="shared" si="743"/>
        <v/>
      </c>
      <c r="P4309" s="53" t="str">
        <f t="shared" si="744"/>
        <v/>
      </c>
      <c r="Q4309" s="52" t="str">
        <f t="shared" si="745"/>
        <v/>
      </c>
      <c r="R4309" s="55" t="str">
        <f t="shared" si="746"/>
        <v/>
      </c>
      <c r="S4309" s="52" t="str">
        <f t="shared" si="747"/>
        <v/>
      </c>
      <c r="T4309" s="81" t="str">
        <f t="shared" si="748"/>
        <v/>
      </c>
      <c r="U4309" s="53" t="str">
        <f>IF(S4309="","",COUNTIF($S$7:S4309,"該当２"))</f>
        <v/>
      </c>
      <c r="V4309" s="56" t="str">
        <f t="shared" si="749"/>
        <v/>
      </c>
      <c r="W4309" s="81" t="str">
        <f t="shared" si="750"/>
        <v/>
      </c>
      <c r="X4309" s="53" t="str">
        <f>IF(V4309="","",COUNTIF($V$7:V4309,"該当３"))</f>
        <v/>
      </c>
    </row>
    <row r="4310" spans="1:24">
      <c r="A4310" s="4">
        <v>2041301013</v>
      </c>
      <c r="B4310" s="237">
        <v>20</v>
      </c>
      <c r="C4310" s="238">
        <v>413</v>
      </c>
      <c r="D4310" s="239">
        <v>1</v>
      </c>
      <c r="E4310" s="238">
        <v>13</v>
      </c>
      <c r="F4310" s="7" t="s">
        <v>511</v>
      </c>
      <c r="G4310" s="7" t="s">
        <v>3762</v>
      </c>
      <c r="H4310" s="7" t="s">
        <v>3763</v>
      </c>
      <c r="I4310" s="7" t="s">
        <v>3769</v>
      </c>
      <c r="K4310" s="52" t="str">
        <f t="shared" si="751"/>
        <v/>
      </c>
      <c r="L4310" s="81" t="str">
        <f t="shared" si="741"/>
        <v/>
      </c>
      <c r="M4310" s="53" t="str">
        <f>IF(K4310="","",COUNTIF($K$7:K4310,"ﾘｽﾄ１"))</f>
        <v/>
      </c>
      <c r="N4310" s="53" t="str">
        <f t="shared" si="742"/>
        <v/>
      </c>
      <c r="O4310" s="54" t="str">
        <f t="shared" si="743"/>
        <v/>
      </c>
      <c r="P4310" s="53" t="str">
        <f t="shared" si="744"/>
        <v/>
      </c>
      <c r="Q4310" s="52" t="str">
        <f t="shared" si="745"/>
        <v/>
      </c>
      <c r="R4310" s="55" t="str">
        <f t="shared" si="746"/>
        <v/>
      </c>
      <c r="S4310" s="52" t="str">
        <f t="shared" si="747"/>
        <v/>
      </c>
      <c r="T4310" s="81" t="str">
        <f t="shared" si="748"/>
        <v/>
      </c>
      <c r="U4310" s="53" t="str">
        <f>IF(S4310="","",COUNTIF($S$7:S4310,"該当２"))</f>
        <v/>
      </c>
      <c r="V4310" s="56" t="str">
        <f t="shared" si="749"/>
        <v/>
      </c>
      <c r="W4310" s="81" t="str">
        <f t="shared" si="750"/>
        <v/>
      </c>
      <c r="X4310" s="53" t="str">
        <f>IF(V4310="","",COUNTIF($V$7:V4310,"該当３"))</f>
        <v/>
      </c>
    </row>
    <row r="4311" spans="1:24">
      <c r="A4311" s="4">
        <v>2041301014</v>
      </c>
      <c r="B4311" s="237">
        <v>20</v>
      </c>
      <c r="C4311" s="238">
        <v>413</v>
      </c>
      <c r="D4311" s="239">
        <v>1</v>
      </c>
      <c r="E4311" s="238">
        <v>14</v>
      </c>
      <c r="F4311" s="7" t="s">
        <v>511</v>
      </c>
      <c r="G4311" s="7" t="s">
        <v>3762</v>
      </c>
      <c r="H4311" s="7" t="s">
        <v>3763</v>
      </c>
      <c r="I4311" s="7" t="s">
        <v>3770</v>
      </c>
      <c r="K4311" s="52" t="str">
        <f t="shared" si="751"/>
        <v/>
      </c>
      <c r="L4311" s="81" t="str">
        <f t="shared" si="741"/>
        <v/>
      </c>
      <c r="M4311" s="53" t="str">
        <f>IF(K4311="","",COUNTIF($K$7:K4311,"ﾘｽﾄ１"))</f>
        <v/>
      </c>
      <c r="N4311" s="53" t="str">
        <f t="shared" si="742"/>
        <v/>
      </c>
      <c r="O4311" s="54" t="str">
        <f t="shared" si="743"/>
        <v/>
      </c>
      <c r="P4311" s="53" t="str">
        <f t="shared" si="744"/>
        <v/>
      </c>
      <c r="Q4311" s="52" t="str">
        <f t="shared" si="745"/>
        <v/>
      </c>
      <c r="R4311" s="55" t="str">
        <f t="shared" si="746"/>
        <v/>
      </c>
      <c r="S4311" s="52" t="str">
        <f t="shared" si="747"/>
        <v/>
      </c>
      <c r="T4311" s="81" t="str">
        <f t="shared" si="748"/>
        <v/>
      </c>
      <c r="U4311" s="53" t="str">
        <f>IF(S4311="","",COUNTIF($S$7:S4311,"該当２"))</f>
        <v/>
      </c>
      <c r="V4311" s="56" t="str">
        <f t="shared" si="749"/>
        <v/>
      </c>
      <c r="W4311" s="81" t="str">
        <f t="shared" si="750"/>
        <v/>
      </c>
      <c r="X4311" s="53" t="str">
        <f>IF(V4311="","",COUNTIF($V$7:V4311,"該当３"))</f>
        <v/>
      </c>
    </row>
    <row r="4312" spans="1:24">
      <c r="A4312" s="4">
        <v>2041301015</v>
      </c>
      <c r="B4312" s="237">
        <v>20</v>
      </c>
      <c r="C4312" s="238">
        <v>413</v>
      </c>
      <c r="D4312" s="239">
        <v>1</v>
      </c>
      <c r="E4312" s="238">
        <v>15</v>
      </c>
      <c r="F4312" s="7" t="s">
        <v>511</v>
      </c>
      <c r="G4312" s="7" t="s">
        <v>3762</v>
      </c>
      <c r="H4312" s="7" t="s">
        <v>3763</v>
      </c>
      <c r="I4312" s="7" t="s">
        <v>3771</v>
      </c>
      <c r="K4312" s="52" t="str">
        <f t="shared" si="751"/>
        <v/>
      </c>
      <c r="L4312" s="81" t="str">
        <f t="shared" si="741"/>
        <v/>
      </c>
      <c r="M4312" s="53" t="str">
        <f>IF(K4312="","",COUNTIF($K$7:K4312,"ﾘｽﾄ１"))</f>
        <v/>
      </c>
      <c r="N4312" s="53" t="str">
        <f t="shared" si="742"/>
        <v/>
      </c>
      <c r="O4312" s="54" t="str">
        <f t="shared" si="743"/>
        <v/>
      </c>
      <c r="P4312" s="53" t="str">
        <f t="shared" si="744"/>
        <v/>
      </c>
      <c r="Q4312" s="52" t="str">
        <f t="shared" si="745"/>
        <v/>
      </c>
      <c r="R4312" s="55" t="str">
        <f t="shared" si="746"/>
        <v/>
      </c>
      <c r="S4312" s="52" t="str">
        <f t="shared" si="747"/>
        <v/>
      </c>
      <c r="T4312" s="81" t="str">
        <f t="shared" si="748"/>
        <v/>
      </c>
      <c r="U4312" s="53" t="str">
        <f>IF(S4312="","",COUNTIF($S$7:S4312,"該当２"))</f>
        <v/>
      </c>
      <c r="V4312" s="56" t="str">
        <f t="shared" si="749"/>
        <v/>
      </c>
      <c r="W4312" s="81" t="str">
        <f t="shared" si="750"/>
        <v/>
      </c>
      <c r="X4312" s="53" t="str">
        <f>IF(V4312="","",COUNTIF($V$7:V4312,"該当３"))</f>
        <v/>
      </c>
    </row>
    <row r="4313" spans="1:24">
      <c r="A4313" s="4">
        <v>2041301016</v>
      </c>
      <c r="B4313" s="237">
        <v>20</v>
      </c>
      <c r="C4313" s="238">
        <v>413</v>
      </c>
      <c r="D4313" s="239">
        <v>1</v>
      </c>
      <c r="E4313" s="238">
        <v>16</v>
      </c>
      <c r="F4313" s="7" t="s">
        <v>511</v>
      </c>
      <c r="G4313" s="7" t="s">
        <v>3762</v>
      </c>
      <c r="H4313" s="7" t="s">
        <v>3763</v>
      </c>
      <c r="I4313" s="7" t="s">
        <v>3476</v>
      </c>
      <c r="K4313" s="52" t="str">
        <f t="shared" si="751"/>
        <v/>
      </c>
      <c r="L4313" s="81" t="str">
        <f t="shared" si="741"/>
        <v/>
      </c>
      <c r="M4313" s="53" t="str">
        <f>IF(K4313="","",COUNTIF($K$7:K4313,"ﾘｽﾄ１"))</f>
        <v/>
      </c>
      <c r="N4313" s="53" t="str">
        <f t="shared" si="742"/>
        <v/>
      </c>
      <c r="O4313" s="54" t="str">
        <f t="shared" si="743"/>
        <v/>
      </c>
      <c r="P4313" s="53" t="str">
        <f t="shared" si="744"/>
        <v/>
      </c>
      <c r="Q4313" s="52" t="str">
        <f t="shared" si="745"/>
        <v/>
      </c>
      <c r="R4313" s="55" t="str">
        <f t="shared" si="746"/>
        <v/>
      </c>
      <c r="S4313" s="52" t="str">
        <f t="shared" si="747"/>
        <v/>
      </c>
      <c r="T4313" s="81" t="str">
        <f t="shared" si="748"/>
        <v/>
      </c>
      <c r="U4313" s="53" t="str">
        <f>IF(S4313="","",COUNTIF($S$7:S4313,"該当２"))</f>
        <v/>
      </c>
      <c r="V4313" s="56" t="str">
        <f t="shared" si="749"/>
        <v/>
      </c>
      <c r="W4313" s="81" t="str">
        <f t="shared" si="750"/>
        <v/>
      </c>
      <c r="X4313" s="53" t="str">
        <f>IF(V4313="","",COUNTIF($V$7:V4313,"該当３"))</f>
        <v/>
      </c>
    </row>
    <row r="4314" spans="1:24">
      <c r="A4314" s="4">
        <v>2041301017</v>
      </c>
      <c r="B4314" s="237">
        <v>20</v>
      </c>
      <c r="C4314" s="238">
        <v>413</v>
      </c>
      <c r="D4314" s="239">
        <v>1</v>
      </c>
      <c r="E4314" s="238">
        <v>17</v>
      </c>
      <c r="F4314" s="7" t="s">
        <v>511</v>
      </c>
      <c r="G4314" s="7" t="s">
        <v>3762</v>
      </c>
      <c r="H4314" s="7" t="s">
        <v>3763</v>
      </c>
      <c r="I4314" s="7" t="s">
        <v>3772</v>
      </c>
      <c r="K4314" s="52" t="str">
        <f t="shared" si="751"/>
        <v/>
      </c>
      <c r="L4314" s="81" t="str">
        <f t="shared" si="741"/>
        <v/>
      </c>
      <c r="M4314" s="53" t="str">
        <f>IF(K4314="","",COUNTIF($K$7:K4314,"ﾘｽﾄ１"))</f>
        <v/>
      </c>
      <c r="N4314" s="53" t="str">
        <f t="shared" si="742"/>
        <v/>
      </c>
      <c r="O4314" s="54" t="str">
        <f t="shared" si="743"/>
        <v/>
      </c>
      <c r="P4314" s="53" t="str">
        <f t="shared" si="744"/>
        <v/>
      </c>
      <c r="Q4314" s="52" t="str">
        <f t="shared" si="745"/>
        <v/>
      </c>
      <c r="R4314" s="55" t="str">
        <f t="shared" si="746"/>
        <v/>
      </c>
      <c r="S4314" s="52" t="str">
        <f t="shared" si="747"/>
        <v/>
      </c>
      <c r="T4314" s="81" t="str">
        <f t="shared" si="748"/>
        <v/>
      </c>
      <c r="U4314" s="53" t="str">
        <f>IF(S4314="","",COUNTIF($S$7:S4314,"該当２"))</f>
        <v/>
      </c>
      <c r="V4314" s="56" t="str">
        <f t="shared" si="749"/>
        <v/>
      </c>
      <c r="W4314" s="81" t="str">
        <f t="shared" si="750"/>
        <v/>
      </c>
      <c r="X4314" s="53" t="str">
        <f>IF(V4314="","",COUNTIF($V$7:V4314,"該当３"))</f>
        <v/>
      </c>
    </row>
    <row r="4315" spans="1:24">
      <c r="A4315" s="4">
        <v>2041301018</v>
      </c>
      <c r="B4315" s="237">
        <v>20</v>
      </c>
      <c r="C4315" s="238">
        <v>413</v>
      </c>
      <c r="D4315" s="239">
        <v>1</v>
      </c>
      <c r="E4315" s="238">
        <v>18</v>
      </c>
      <c r="F4315" s="7" t="s">
        <v>511</v>
      </c>
      <c r="G4315" s="7" t="s">
        <v>3762</v>
      </c>
      <c r="H4315" s="7" t="s">
        <v>3763</v>
      </c>
      <c r="I4315" s="7" t="s">
        <v>3773</v>
      </c>
      <c r="K4315" s="52" t="str">
        <f t="shared" si="751"/>
        <v/>
      </c>
      <c r="L4315" s="81" t="str">
        <f t="shared" si="741"/>
        <v/>
      </c>
      <c r="M4315" s="53" t="str">
        <f>IF(K4315="","",COUNTIF($K$7:K4315,"ﾘｽﾄ１"))</f>
        <v/>
      </c>
      <c r="N4315" s="53" t="str">
        <f t="shared" si="742"/>
        <v/>
      </c>
      <c r="O4315" s="54" t="str">
        <f t="shared" si="743"/>
        <v/>
      </c>
      <c r="P4315" s="53" t="str">
        <f t="shared" si="744"/>
        <v/>
      </c>
      <c r="Q4315" s="52" t="str">
        <f t="shared" si="745"/>
        <v/>
      </c>
      <c r="R4315" s="55" t="str">
        <f t="shared" si="746"/>
        <v/>
      </c>
      <c r="S4315" s="52" t="str">
        <f t="shared" si="747"/>
        <v/>
      </c>
      <c r="T4315" s="81" t="str">
        <f t="shared" si="748"/>
        <v/>
      </c>
      <c r="U4315" s="53" t="str">
        <f>IF(S4315="","",COUNTIF($S$7:S4315,"該当２"))</f>
        <v/>
      </c>
      <c r="V4315" s="56" t="str">
        <f t="shared" si="749"/>
        <v/>
      </c>
      <c r="W4315" s="81" t="str">
        <f t="shared" si="750"/>
        <v/>
      </c>
      <c r="X4315" s="53" t="str">
        <f>IF(V4315="","",COUNTIF($V$7:V4315,"該当３"))</f>
        <v/>
      </c>
    </row>
    <row r="4316" spans="1:24">
      <c r="A4316" s="4">
        <v>2041302000</v>
      </c>
      <c r="B4316" s="237">
        <v>20</v>
      </c>
      <c r="C4316" s="238">
        <v>413</v>
      </c>
      <c r="D4316" s="239">
        <v>2</v>
      </c>
      <c r="E4316" s="238">
        <v>0</v>
      </c>
      <c r="F4316" s="7" t="s">
        <v>511</v>
      </c>
      <c r="G4316" s="7" t="s">
        <v>3762</v>
      </c>
      <c r="H4316" s="7" t="s">
        <v>3774</v>
      </c>
      <c r="K4316" s="52" t="str">
        <f t="shared" si="751"/>
        <v/>
      </c>
      <c r="L4316" s="81" t="str">
        <f t="shared" si="741"/>
        <v/>
      </c>
      <c r="M4316" s="53" t="str">
        <f>IF(K4316="","",COUNTIF($K$7:K4316,"ﾘｽﾄ１"))</f>
        <v/>
      </c>
      <c r="N4316" s="53" t="str">
        <f t="shared" si="742"/>
        <v/>
      </c>
      <c r="O4316" s="54" t="str">
        <f t="shared" si="743"/>
        <v/>
      </c>
      <c r="P4316" s="53" t="str">
        <f t="shared" si="744"/>
        <v/>
      </c>
      <c r="Q4316" s="52" t="str">
        <f t="shared" si="745"/>
        <v/>
      </c>
      <c r="R4316" s="55" t="str">
        <f t="shared" si="746"/>
        <v/>
      </c>
      <c r="S4316" s="52" t="str">
        <f t="shared" si="747"/>
        <v/>
      </c>
      <c r="T4316" s="81" t="str">
        <f t="shared" si="748"/>
        <v/>
      </c>
      <c r="U4316" s="53" t="str">
        <f>IF(S4316="","",COUNTIF($S$7:S4316,"該当２"))</f>
        <v/>
      </c>
      <c r="V4316" s="56" t="str">
        <f t="shared" si="749"/>
        <v/>
      </c>
      <c r="W4316" s="81" t="str">
        <f t="shared" si="750"/>
        <v/>
      </c>
      <c r="X4316" s="53" t="str">
        <f>IF(V4316="","",COUNTIF($V$7:V4316,"該当３"))</f>
        <v/>
      </c>
    </row>
    <row r="4317" spans="1:24">
      <c r="A4317" s="4">
        <v>2041302001</v>
      </c>
      <c r="B4317" s="237">
        <v>20</v>
      </c>
      <c r="C4317" s="238">
        <v>413</v>
      </c>
      <c r="D4317" s="239">
        <v>2</v>
      </c>
      <c r="E4317" s="238">
        <v>1</v>
      </c>
      <c r="F4317" s="7" t="s">
        <v>511</v>
      </c>
      <c r="G4317" s="7" t="s">
        <v>3762</v>
      </c>
      <c r="H4317" s="7" t="s">
        <v>3774</v>
      </c>
      <c r="I4317" s="7" t="s">
        <v>3775</v>
      </c>
      <c r="K4317" s="52" t="str">
        <f t="shared" si="751"/>
        <v/>
      </c>
      <c r="L4317" s="81" t="str">
        <f t="shared" si="741"/>
        <v/>
      </c>
      <c r="M4317" s="53" t="str">
        <f>IF(K4317="","",COUNTIF($K$7:K4317,"ﾘｽﾄ１"))</f>
        <v/>
      </c>
      <c r="N4317" s="53" t="str">
        <f t="shared" si="742"/>
        <v/>
      </c>
      <c r="O4317" s="54" t="str">
        <f t="shared" si="743"/>
        <v/>
      </c>
      <c r="P4317" s="53" t="str">
        <f t="shared" si="744"/>
        <v/>
      </c>
      <c r="Q4317" s="52" t="str">
        <f t="shared" si="745"/>
        <v/>
      </c>
      <c r="R4317" s="55" t="str">
        <f t="shared" si="746"/>
        <v/>
      </c>
      <c r="S4317" s="52" t="str">
        <f t="shared" si="747"/>
        <v/>
      </c>
      <c r="T4317" s="81" t="str">
        <f t="shared" si="748"/>
        <v/>
      </c>
      <c r="U4317" s="53" t="str">
        <f>IF(S4317="","",COUNTIF($S$7:S4317,"該当２"))</f>
        <v/>
      </c>
      <c r="V4317" s="56" t="str">
        <f t="shared" si="749"/>
        <v/>
      </c>
      <c r="W4317" s="81" t="str">
        <f t="shared" si="750"/>
        <v/>
      </c>
      <c r="X4317" s="53" t="str">
        <f>IF(V4317="","",COUNTIF($V$7:V4317,"該当３"))</f>
        <v/>
      </c>
    </row>
    <row r="4318" spans="1:24">
      <c r="A4318" s="4">
        <v>2041302002</v>
      </c>
      <c r="B4318" s="237">
        <v>20</v>
      </c>
      <c r="C4318" s="238">
        <v>413</v>
      </c>
      <c r="D4318" s="239">
        <v>2</v>
      </c>
      <c r="E4318" s="238">
        <v>2</v>
      </c>
      <c r="F4318" s="7" t="s">
        <v>511</v>
      </c>
      <c r="G4318" s="7" t="s">
        <v>3762</v>
      </c>
      <c r="H4318" s="7" t="s">
        <v>3774</v>
      </c>
      <c r="I4318" s="7" t="s">
        <v>3776</v>
      </c>
      <c r="K4318" s="52" t="str">
        <f t="shared" si="751"/>
        <v/>
      </c>
      <c r="L4318" s="81" t="str">
        <f t="shared" si="741"/>
        <v/>
      </c>
      <c r="M4318" s="53" t="str">
        <f>IF(K4318="","",COUNTIF($K$7:K4318,"ﾘｽﾄ１"))</f>
        <v/>
      </c>
      <c r="N4318" s="53" t="str">
        <f t="shared" si="742"/>
        <v/>
      </c>
      <c r="O4318" s="54" t="str">
        <f t="shared" si="743"/>
        <v/>
      </c>
      <c r="P4318" s="53" t="str">
        <f t="shared" si="744"/>
        <v/>
      </c>
      <c r="Q4318" s="52" t="str">
        <f t="shared" si="745"/>
        <v/>
      </c>
      <c r="R4318" s="55" t="str">
        <f t="shared" si="746"/>
        <v/>
      </c>
      <c r="S4318" s="52" t="str">
        <f t="shared" si="747"/>
        <v/>
      </c>
      <c r="T4318" s="81" t="str">
        <f t="shared" si="748"/>
        <v/>
      </c>
      <c r="U4318" s="53" t="str">
        <f>IF(S4318="","",COUNTIF($S$7:S4318,"該当２"))</f>
        <v/>
      </c>
      <c r="V4318" s="56" t="str">
        <f t="shared" si="749"/>
        <v/>
      </c>
      <c r="W4318" s="81" t="str">
        <f t="shared" si="750"/>
        <v/>
      </c>
      <c r="X4318" s="53" t="str">
        <f>IF(V4318="","",COUNTIF($V$7:V4318,"該当３"))</f>
        <v/>
      </c>
    </row>
    <row r="4319" spans="1:24">
      <c r="A4319" s="4">
        <v>2041302003</v>
      </c>
      <c r="B4319" s="237">
        <v>20</v>
      </c>
      <c r="C4319" s="238">
        <v>413</v>
      </c>
      <c r="D4319" s="239">
        <v>2</v>
      </c>
      <c r="E4319" s="238">
        <v>3</v>
      </c>
      <c r="F4319" s="7" t="s">
        <v>511</v>
      </c>
      <c r="G4319" s="7" t="s">
        <v>3762</v>
      </c>
      <c r="H4319" s="7" t="s">
        <v>3774</v>
      </c>
      <c r="I4319" s="7" t="s">
        <v>3777</v>
      </c>
      <c r="K4319" s="52" t="str">
        <f t="shared" si="751"/>
        <v/>
      </c>
      <c r="L4319" s="81" t="str">
        <f t="shared" si="741"/>
        <v/>
      </c>
      <c r="M4319" s="53" t="str">
        <f>IF(K4319="","",COUNTIF($K$7:K4319,"ﾘｽﾄ１"))</f>
        <v/>
      </c>
      <c r="N4319" s="53" t="str">
        <f t="shared" si="742"/>
        <v/>
      </c>
      <c r="O4319" s="54" t="str">
        <f t="shared" si="743"/>
        <v/>
      </c>
      <c r="P4319" s="53" t="str">
        <f t="shared" si="744"/>
        <v/>
      </c>
      <c r="Q4319" s="52" t="str">
        <f t="shared" si="745"/>
        <v/>
      </c>
      <c r="R4319" s="55" t="str">
        <f t="shared" si="746"/>
        <v/>
      </c>
      <c r="S4319" s="52" t="str">
        <f t="shared" si="747"/>
        <v/>
      </c>
      <c r="T4319" s="81" t="str">
        <f t="shared" si="748"/>
        <v/>
      </c>
      <c r="U4319" s="53" t="str">
        <f>IF(S4319="","",COUNTIF($S$7:S4319,"該当２"))</f>
        <v/>
      </c>
      <c r="V4319" s="56" t="str">
        <f t="shared" si="749"/>
        <v/>
      </c>
      <c r="W4319" s="81" t="str">
        <f t="shared" si="750"/>
        <v/>
      </c>
      <c r="X4319" s="53" t="str">
        <f>IF(V4319="","",COUNTIF($V$7:V4319,"該当３"))</f>
        <v/>
      </c>
    </row>
    <row r="4320" spans="1:24">
      <c r="A4320" s="4">
        <v>2041302004</v>
      </c>
      <c r="B4320" s="237">
        <v>20</v>
      </c>
      <c r="C4320" s="238">
        <v>413</v>
      </c>
      <c r="D4320" s="239">
        <v>2</v>
      </c>
      <c r="E4320" s="238">
        <v>4</v>
      </c>
      <c r="F4320" s="7" t="s">
        <v>511</v>
      </c>
      <c r="G4320" s="7" t="s">
        <v>3762</v>
      </c>
      <c r="H4320" s="7" t="s">
        <v>3774</v>
      </c>
      <c r="I4320" s="7" t="s">
        <v>3778</v>
      </c>
      <c r="K4320" s="52" t="str">
        <f t="shared" si="751"/>
        <v/>
      </c>
      <c r="L4320" s="81" t="str">
        <f t="shared" si="741"/>
        <v/>
      </c>
      <c r="M4320" s="53" t="str">
        <f>IF(K4320="","",COUNTIF($K$7:K4320,"ﾘｽﾄ１"))</f>
        <v/>
      </c>
      <c r="N4320" s="53" t="str">
        <f t="shared" si="742"/>
        <v/>
      </c>
      <c r="O4320" s="54" t="str">
        <f t="shared" si="743"/>
        <v/>
      </c>
      <c r="P4320" s="53" t="str">
        <f t="shared" si="744"/>
        <v/>
      </c>
      <c r="Q4320" s="52" t="str">
        <f t="shared" si="745"/>
        <v/>
      </c>
      <c r="R4320" s="55" t="str">
        <f t="shared" si="746"/>
        <v/>
      </c>
      <c r="S4320" s="52" t="str">
        <f t="shared" si="747"/>
        <v/>
      </c>
      <c r="T4320" s="81" t="str">
        <f t="shared" si="748"/>
        <v/>
      </c>
      <c r="U4320" s="53" t="str">
        <f>IF(S4320="","",COUNTIF($S$7:S4320,"該当２"))</f>
        <v/>
      </c>
      <c r="V4320" s="56" t="str">
        <f t="shared" si="749"/>
        <v/>
      </c>
      <c r="W4320" s="81" t="str">
        <f t="shared" si="750"/>
        <v/>
      </c>
      <c r="X4320" s="53" t="str">
        <f>IF(V4320="","",COUNTIF($V$7:V4320,"該当３"))</f>
        <v/>
      </c>
    </row>
    <row r="4321" spans="1:24">
      <c r="A4321" s="4">
        <v>2041302005</v>
      </c>
      <c r="B4321" s="237">
        <v>20</v>
      </c>
      <c r="C4321" s="238">
        <v>413</v>
      </c>
      <c r="D4321" s="239">
        <v>2</v>
      </c>
      <c r="E4321" s="238">
        <v>5</v>
      </c>
      <c r="F4321" s="7" t="s">
        <v>511</v>
      </c>
      <c r="G4321" s="7" t="s">
        <v>3762</v>
      </c>
      <c r="H4321" s="7" t="s">
        <v>3774</v>
      </c>
      <c r="I4321" s="7" t="s">
        <v>3779</v>
      </c>
      <c r="K4321" s="52" t="str">
        <f t="shared" si="751"/>
        <v/>
      </c>
      <c r="L4321" s="81" t="str">
        <f t="shared" si="741"/>
        <v/>
      </c>
      <c r="M4321" s="53" t="str">
        <f>IF(K4321="","",COUNTIF($K$7:K4321,"ﾘｽﾄ１"))</f>
        <v/>
      </c>
      <c r="N4321" s="53" t="str">
        <f t="shared" si="742"/>
        <v/>
      </c>
      <c r="O4321" s="54" t="str">
        <f t="shared" si="743"/>
        <v/>
      </c>
      <c r="P4321" s="53" t="str">
        <f t="shared" si="744"/>
        <v/>
      </c>
      <c r="Q4321" s="52" t="str">
        <f t="shared" si="745"/>
        <v/>
      </c>
      <c r="R4321" s="55" t="str">
        <f t="shared" si="746"/>
        <v/>
      </c>
      <c r="S4321" s="52" t="str">
        <f t="shared" si="747"/>
        <v/>
      </c>
      <c r="T4321" s="81" t="str">
        <f t="shared" si="748"/>
        <v/>
      </c>
      <c r="U4321" s="53" t="str">
        <f>IF(S4321="","",COUNTIF($S$7:S4321,"該当２"))</f>
        <v/>
      </c>
      <c r="V4321" s="56" t="str">
        <f t="shared" si="749"/>
        <v/>
      </c>
      <c r="W4321" s="81" t="str">
        <f t="shared" si="750"/>
        <v/>
      </c>
      <c r="X4321" s="53" t="str">
        <f>IF(V4321="","",COUNTIF($V$7:V4321,"該当３"))</f>
        <v/>
      </c>
    </row>
    <row r="4322" spans="1:24">
      <c r="A4322" s="4">
        <v>2041302006</v>
      </c>
      <c r="B4322" s="237">
        <v>20</v>
      </c>
      <c r="C4322" s="238">
        <v>413</v>
      </c>
      <c r="D4322" s="239">
        <v>2</v>
      </c>
      <c r="E4322" s="238">
        <v>6</v>
      </c>
      <c r="F4322" s="7" t="s">
        <v>511</v>
      </c>
      <c r="G4322" s="7" t="s">
        <v>3762</v>
      </c>
      <c r="H4322" s="7" t="s">
        <v>3774</v>
      </c>
      <c r="I4322" s="7" t="s">
        <v>3780</v>
      </c>
      <c r="K4322" s="52" t="str">
        <f t="shared" si="751"/>
        <v/>
      </c>
      <c r="L4322" s="81" t="str">
        <f t="shared" si="741"/>
        <v/>
      </c>
      <c r="M4322" s="53" t="str">
        <f>IF(K4322="","",COUNTIF($K$7:K4322,"ﾘｽﾄ１"))</f>
        <v/>
      </c>
      <c r="N4322" s="53" t="str">
        <f t="shared" si="742"/>
        <v/>
      </c>
      <c r="O4322" s="54" t="str">
        <f t="shared" si="743"/>
        <v/>
      </c>
      <c r="P4322" s="53" t="str">
        <f t="shared" si="744"/>
        <v/>
      </c>
      <c r="Q4322" s="52" t="str">
        <f t="shared" si="745"/>
        <v/>
      </c>
      <c r="R4322" s="55" t="str">
        <f t="shared" si="746"/>
        <v/>
      </c>
      <c r="S4322" s="52" t="str">
        <f t="shared" si="747"/>
        <v/>
      </c>
      <c r="T4322" s="81" t="str">
        <f t="shared" si="748"/>
        <v/>
      </c>
      <c r="U4322" s="53" t="str">
        <f>IF(S4322="","",COUNTIF($S$7:S4322,"該当２"))</f>
        <v/>
      </c>
      <c r="V4322" s="56" t="str">
        <f t="shared" si="749"/>
        <v/>
      </c>
      <c r="W4322" s="81" t="str">
        <f t="shared" si="750"/>
        <v/>
      </c>
      <c r="X4322" s="53" t="str">
        <f>IF(V4322="","",COUNTIF($V$7:V4322,"該当３"))</f>
        <v/>
      </c>
    </row>
    <row r="4323" spans="1:24">
      <c r="A4323" s="4">
        <v>2041302007</v>
      </c>
      <c r="B4323" s="237">
        <v>20</v>
      </c>
      <c r="C4323" s="238">
        <v>413</v>
      </c>
      <c r="D4323" s="239">
        <v>2</v>
      </c>
      <c r="E4323" s="238">
        <v>7</v>
      </c>
      <c r="F4323" s="7" t="s">
        <v>511</v>
      </c>
      <c r="G4323" s="7" t="s">
        <v>3762</v>
      </c>
      <c r="H4323" s="7" t="s">
        <v>3774</v>
      </c>
      <c r="I4323" s="7" t="s">
        <v>3781</v>
      </c>
      <c r="K4323" s="52" t="str">
        <f t="shared" si="751"/>
        <v/>
      </c>
      <c r="L4323" s="81" t="str">
        <f t="shared" si="741"/>
        <v/>
      </c>
      <c r="M4323" s="53" t="str">
        <f>IF(K4323="","",COUNTIF($K$7:K4323,"ﾘｽﾄ１"))</f>
        <v/>
      </c>
      <c r="N4323" s="53" t="str">
        <f t="shared" si="742"/>
        <v/>
      </c>
      <c r="O4323" s="54" t="str">
        <f t="shared" si="743"/>
        <v/>
      </c>
      <c r="P4323" s="53" t="str">
        <f t="shared" si="744"/>
        <v/>
      </c>
      <c r="Q4323" s="52" t="str">
        <f t="shared" si="745"/>
        <v/>
      </c>
      <c r="R4323" s="55" t="str">
        <f t="shared" si="746"/>
        <v/>
      </c>
      <c r="S4323" s="52" t="str">
        <f t="shared" si="747"/>
        <v/>
      </c>
      <c r="T4323" s="81" t="str">
        <f t="shared" si="748"/>
        <v/>
      </c>
      <c r="U4323" s="53" t="str">
        <f>IF(S4323="","",COUNTIF($S$7:S4323,"該当２"))</f>
        <v/>
      </c>
      <c r="V4323" s="56" t="str">
        <f t="shared" si="749"/>
        <v/>
      </c>
      <c r="W4323" s="81" t="str">
        <f t="shared" si="750"/>
        <v/>
      </c>
      <c r="X4323" s="53" t="str">
        <f>IF(V4323="","",COUNTIF($V$7:V4323,"該当３"))</f>
        <v/>
      </c>
    </row>
    <row r="4324" spans="1:24">
      <c r="A4324" s="4">
        <v>2041302008</v>
      </c>
      <c r="B4324" s="237">
        <v>20</v>
      </c>
      <c r="C4324" s="238">
        <v>413</v>
      </c>
      <c r="D4324" s="239">
        <v>2</v>
      </c>
      <c r="E4324" s="238">
        <v>8</v>
      </c>
      <c r="F4324" s="7" t="s">
        <v>511</v>
      </c>
      <c r="G4324" s="7" t="s">
        <v>3762</v>
      </c>
      <c r="H4324" s="7" t="s">
        <v>3774</v>
      </c>
      <c r="I4324" s="7" t="s">
        <v>3782</v>
      </c>
      <c r="K4324" s="52" t="str">
        <f t="shared" si="751"/>
        <v/>
      </c>
      <c r="L4324" s="81" t="str">
        <f t="shared" si="741"/>
        <v/>
      </c>
      <c r="M4324" s="53" t="str">
        <f>IF(K4324="","",COUNTIF($K$7:K4324,"ﾘｽﾄ１"))</f>
        <v/>
      </c>
      <c r="N4324" s="53" t="str">
        <f t="shared" si="742"/>
        <v/>
      </c>
      <c r="O4324" s="54" t="str">
        <f t="shared" si="743"/>
        <v/>
      </c>
      <c r="P4324" s="53" t="str">
        <f t="shared" si="744"/>
        <v/>
      </c>
      <c r="Q4324" s="52" t="str">
        <f t="shared" si="745"/>
        <v/>
      </c>
      <c r="R4324" s="55" t="str">
        <f t="shared" si="746"/>
        <v/>
      </c>
      <c r="S4324" s="52" t="str">
        <f t="shared" si="747"/>
        <v/>
      </c>
      <c r="T4324" s="81" t="str">
        <f t="shared" si="748"/>
        <v/>
      </c>
      <c r="U4324" s="53" t="str">
        <f>IF(S4324="","",COUNTIF($S$7:S4324,"該当２"))</f>
        <v/>
      </c>
      <c r="V4324" s="56" t="str">
        <f t="shared" si="749"/>
        <v/>
      </c>
      <c r="W4324" s="81" t="str">
        <f t="shared" si="750"/>
        <v/>
      </c>
      <c r="X4324" s="53" t="str">
        <f>IF(V4324="","",COUNTIF($V$7:V4324,"該当３"))</f>
        <v/>
      </c>
    </row>
    <row r="4325" spans="1:24">
      <c r="A4325" s="4">
        <v>2041302009</v>
      </c>
      <c r="B4325" s="237">
        <v>20</v>
      </c>
      <c r="C4325" s="238">
        <v>413</v>
      </c>
      <c r="D4325" s="239">
        <v>2</v>
      </c>
      <c r="E4325" s="238">
        <v>9</v>
      </c>
      <c r="F4325" s="7" t="s">
        <v>511</v>
      </c>
      <c r="G4325" s="7" t="s">
        <v>3762</v>
      </c>
      <c r="H4325" s="7" t="s">
        <v>3774</v>
      </c>
      <c r="I4325" s="7" t="s">
        <v>665</v>
      </c>
      <c r="K4325" s="52" t="str">
        <f t="shared" si="751"/>
        <v/>
      </c>
      <c r="L4325" s="81" t="str">
        <f t="shared" si="741"/>
        <v/>
      </c>
      <c r="M4325" s="53" t="str">
        <f>IF(K4325="","",COUNTIF($K$7:K4325,"ﾘｽﾄ１"))</f>
        <v/>
      </c>
      <c r="N4325" s="53" t="str">
        <f t="shared" si="742"/>
        <v/>
      </c>
      <c r="O4325" s="54" t="str">
        <f t="shared" si="743"/>
        <v/>
      </c>
      <c r="P4325" s="53" t="str">
        <f t="shared" si="744"/>
        <v/>
      </c>
      <c r="Q4325" s="52" t="str">
        <f t="shared" si="745"/>
        <v/>
      </c>
      <c r="R4325" s="55" t="str">
        <f t="shared" si="746"/>
        <v/>
      </c>
      <c r="S4325" s="52" t="str">
        <f t="shared" si="747"/>
        <v/>
      </c>
      <c r="T4325" s="81" t="str">
        <f t="shared" si="748"/>
        <v/>
      </c>
      <c r="U4325" s="53" t="str">
        <f>IF(S4325="","",COUNTIF($S$7:S4325,"該当２"))</f>
        <v/>
      </c>
      <c r="V4325" s="56" t="str">
        <f t="shared" si="749"/>
        <v/>
      </c>
      <c r="W4325" s="81" t="str">
        <f t="shared" si="750"/>
        <v/>
      </c>
      <c r="X4325" s="53" t="str">
        <f>IF(V4325="","",COUNTIF($V$7:V4325,"該当３"))</f>
        <v/>
      </c>
    </row>
    <row r="4326" spans="1:24">
      <c r="A4326" s="4">
        <v>2041302010</v>
      </c>
      <c r="B4326" s="237">
        <v>20</v>
      </c>
      <c r="C4326" s="238">
        <v>413</v>
      </c>
      <c r="D4326" s="239">
        <v>2</v>
      </c>
      <c r="E4326" s="238">
        <v>10</v>
      </c>
      <c r="F4326" s="7" t="s">
        <v>511</v>
      </c>
      <c r="G4326" s="7" t="s">
        <v>3762</v>
      </c>
      <c r="H4326" s="7" t="s">
        <v>3774</v>
      </c>
      <c r="I4326" s="7" t="s">
        <v>1938</v>
      </c>
      <c r="K4326" s="52" t="str">
        <f t="shared" si="751"/>
        <v/>
      </c>
      <c r="L4326" s="81" t="str">
        <f t="shared" si="741"/>
        <v/>
      </c>
      <c r="M4326" s="53" t="str">
        <f>IF(K4326="","",COUNTIF($K$7:K4326,"ﾘｽﾄ１"))</f>
        <v/>
      </c>
      <c r="N4326" s="53" t="str">
        <f t="shared" si="742"/>
        <v/>
      </c>
      <c r="O4326" s="54" t="str">
        <f t="shared" si="743"/>
        <v/>
      </c>
      <c r="P4326" s="53" t="str">
        <f t="shared" si="744"/>
        <v/>
      </c>
      <c r="Q4326" s="52" t="str">
        <f t="shared" si="745"/>
        <v/>
      </c>
      <c r="R4326" s="55" t="str">
        <f t="shared" si="746"/>
        <v/>
      </c>
      <c r="S4326" s="52" t="str">
        <f t="shared" si="747"/>
        <v/>
      </c>
      <c r="T4326" s="81" t="str">
        <f t="shared" si="748"/>
        <v/>
      </c>
      <c r="U4326" s="53" t="str">
        <f>IF(S4326="","",COUNTIF($S$7:S4326,"該当２"))</f>
        <v/>
      </c>
      <c r="V4326" s="56" t="str">
        <f t="shared" si="749"/>
        <v/>
      </c>
      <c r="W4326" s="81" t="str">
        <f t="shared" si="750"/>
        <v/>
      </c>
      <c r="X4326" s="53" t="str">
        <f>IF(V4326="","",COUNTIF($V$7:V4326,"該当３"))</f>
        <v/>
      </c>
    </row>
    <row r="4327" spans="1:24">
      <c r="A4327" s="4">
        <v>2041302011</v>
      </c>
      <c r="B4327" s="237">
        <v>20</v>
      </c>
      <c r="C4327" s="238">
        <v>413</v>
      </c>
      <c r="D4327" s="239">
        <v>2</v>
      </c>
      <c r="E4327" s="238">
        <v>11</v>
      </c>
      <c r="F4327" s="7" t="s">
        <v>511</v>
      </c>
      <c r="G4327" s="7" t="s">
        <v>3762</v>
      </c>
      <c r="H4327" s="7" t="s">
        <v>3774</v>
      </c>
      <c r="I4327" s="7" t="s">
        <v>3783</v>
      </c>
      <c r="K4327" s="52" t="str">
        <f t="shared" si="751"/>
        <v/>
      </c>
      <c r="L4327" s="81" t="str">
        <f t="shared" si="741"/>
        <v/>
      </c>
      <c r="M4327" s="53" t="str">
        <f>IF(K4327="","",COUNTIF($K$7:K4327,"ﾘｽﾄ１"))</f>
        <v/>
      </c>
      <c r="N4327" s="53" t="str">
        <f t="shared" si="742"/>
        <v/>
      </c>
      <c r="O4327" s="54" t="str">
        <f t="shared" si="743"/>
        <v/>
      </c>
      <c r="P4327" s="53" t="str">
        <f t="shared" si="744"/>
        <v/>
      </c>
      <c r="Q4327" s="52" t="str">
        <f t="shared" si="745"/>
        <v/>
      </c>
      <c r="R4327" s="55" t="str">
        <f t="shared" si="746"/>
        <v/>
      </c>
      <c r="S4327" s="52" t="str">
        <f t="shared" si="747"/>
        <v/>
      </c>
      <c r="T4327" s="81" t="str">
        <f t="shared" si="748"/>
        <v/>
      </c>
      <c r="U4327" s="53" t="str">
        <f>IF(S4327="","",COUNTIF($S$7:S4327,"該当２"))</f>
        <v/>
      </c>
      <c r="V4327" s="56" t="str">
        <f t="shared" si="749"/>
        <v/>
      </c>
      <c r="W4327" s="81" t="str">
        <f t="shared" si="750"/>
        <v/>
      </c>
      <c r="X4327" s="53" t="str">
        <f>IF(V4327="","",COUNTIF($V$7:V4327,"該当３"))</f>
        <v/>
      </c>
    </row>
    <row r="4328" spans="1:24">
      <c r="A4328" s="4">
        <v>2041302012</v>
      </c>
      <c r="B4328" s="237">
        <v>20</v>
      </c>
      <c r="C4328" s="238">
        <v>413</v>
      </c>
      <c r="D4328" s="239">
        <v>2</v>
      </c>
      <c r="E4328" s="238">
        <v>12</v>
      </c>
      <c r="F4328" s="7" t="s">
        <v>511</v>
      </c>
      <c r="G4328" s="7" t="s">
        <v>3762</v>
      </c>
      <c r="H4328" s="7" t="s">
        <v>3774</v>
      </c>
      <c r="I4328" s="7" t="s">
        <v>3784</v>
      </c>
      <c r="K4328" s="52" t="str">
        <f t="shared" si="751"/>
        <v/>
      </c>
      <c r="L4328" s="81" t="str">
        <f t="shared" si="741"/>
        <v/>
      </c>
      <c r="M4328" s="53" t="str">
        <f>IF(K4328="","",COUNTIF($K$7:K4328,"ﾘｽﾄ１"))</f>
        <v/>
      </c>
      <c r="N4328" s="53" t="str">
        <f t="shared" si="742"/>
        <v/>
      </c>
      <c r="O4328" s="54" t="str">
        <f t="shared" si="743"/>
        <v/>
      </c>
      <c r="P4328" s="53" t="str">
        <f t="shared" si="744"/>
        <v/>
      </c>
      <c r="Q4328" s="52" t="str">
        <f t="shared" si="745"/>
        <v/>
      </c>
      <c r="R4328" s="55" t="str">
        <f t="shared" si="746"/>
        <v/>
      </c>
      <c r="S4328" s="52" t="str">
        <f t="shared" si="747"/>
        <v/>
      </c>
      <c r="T4328" s="81" t="str">
        <f t="shared" si="748"/>
        <v/>
      </c>
      <c r="U4328" s="53" t="str">
        <f>IF(S4328="","",COUNTIF($S$7:S4328,"該当２"))</f>
        <v/>
      </c>
      <c r="V4328" s="56" t="str">
        <f t="shared" si="749"/>
        <v/>
      </c>
      <c r="W4328" s="81" t="str">
        <f t="shared" si="750"/>
        <v/>
      </c>
      <c r="X4328" s="53" t="str">
        <f>IF(V4328="","",COUNTIF($V$7:V4328,"該当３"))</f>
        <v/>
      </c>
    </row>
    <row r="4329" spans="1:24">
      <c r="A4329" s="4">
        <v>2041400000</v>
      </c>
      <c r="B4329" s="237">
        <v>20</v>
      </c>
      <c r="C4329" s="238">
        <v>414</v>
      </c>
      <c r="D4329" s="239">
        <v>0</v>
      </c>
      <c r="E4329" s="238">
        <v>0</v>
      </c>
      <c r="F4329" s="7" t="s">
        <v>511</v>
      </c>
      <c r="G4329" s="7" t="s">
        <v>3785</v>
      </c>
      <c r="K4329" s="52" t="str">
        <f t="shared" si="751"/>
        <v>ﾘｽﾄ１</v>
      </c>
      <c r="L4329" s="81" t="str">
        <f t="shared" si="741"/>
        <v>泰阜村</v>
      </c>
      <c r="M4329" s="53">
        <f>IF(K4329="","",COUNTIF($K$7:K4329,"ﾘｽﾄ１"))</f>
        <v>49</v>
      </c>
      <c r="N4329" s="53" t="str">
        <f t="shared" si="742"/>
        <v/>
      </c>
      <c r="O4329" s="54" t="str">
        <f t="shared" si="743"/>
        <v/>
      </c>
      <c r="P4329" s="53" t="str">
        <f t="shared" si="744"/>
        <v/>
      </c>
      <c r="Q4329" s="52" t="str">
        <f t="shared" si="745"/>
        <v/>
      </c>
      <c r="R4329" s="55" t="str">
        <f t="shared" si="746"/>
        <v/>
      </c>
      <c r="S4329" s="52" t="str">
        <f t="shared" si="747"/>
        <v/>
      </c>
      <c r="T4329" s="81" t="str">
        <f t="shared" si="748"/>
        <v/>
      </c>
      <c r="U4329" s="53" t="str">
        <f>IF(S4329="","",COUNTIF($S$7:S4329,"該当２"))</f>
        <v/>
      </c>
      <c r="V4329" s="56" t="str">
        <f t="shared" si="749"/>
        <v/>
      </c>
      <c r="W4329" s="81" t="str">
        <f t="shared" si="750"/>
        <v/>
      </c>
      <c r="X4329" s="53" t="str">
        <f>IF(V4329="","",COUNTIF($V$7:V4329,"該当３"))</f>
        <v/>
      </c>
    </row>
    <row r="4330" spans="1:24">
      <c r="A4330" s="4">
        <v>2041400001</v>
      </c>
      <c r="B4330" s="237">
        <v>20</v>
      </c>
      <c r="C4330" s="238">
        <v>414</v>
      </c>
      <c r="D4330" s="239">
        <v>0</v>
      </c>
      <c r="E4330" s="238">
        <v>1</v>
      </c>
      <c r="F4330" s="7" t="s">
        <v>511</v>
      </c>
      <c r="G4330" s="7" t="s">
        <v>3785</v>
      </c>
      <c r="H4330" s="282" t="s">
        <v>4512</v>
      </c>
      <c r="I4330" s="7" t="s">
        <v>3786</v>
      </c>
      <c r="K4330" s="52" t="str">
        <f t="shared" si="751"/>
        <v/>
      </c>
      <c r="L4330" s="81" t="str">
        <f t="shared" si="741"/>
        <v/>
      </c>
      <c r="M4330" s="53" t="str">
        <f>IF(K4330="","",COUNTIF($K$7:K4330,"ﾘｽﾄ１"))</f>
        <v/>
      </c>
      <c r="N4330" s="53" t="str">
        <f t="shared" si="742"/>
        <v>同一区</v>
      </c>
      <c r="O4330" s="54" t="str">
        <f t="shared" si="743"/>
        <v/>
      </c>
      <c r="P4330" s="53" t="str">
        <f t="shared" si="744"/>
        <v/>
      </c>
      <c r="Q4330" s="52" t="str">
        <f t="shared" si="745"/>
        <v/>
      </c>
      <c r="R4330" s="55" t="str">
        <f t="shared" si="746"/>
        <v/>
      </c>
      <c r="S4330" s="52" t="str">
        <f t="shared" si="747"/>
        <v/>
      </c>
      <c r="T4330" s="81" t="str">
        <f t="shared" si="748"/>
        <v/>
      </c>
      <c r="U4330" s="53" t="str">
        <f>IF(S4330="","",COUNTIF($S$7:S4330,"該当２"))</f>
        <v/>
      </c>
      <c r="V4330" s="56" t="str">
        <f t="shared" si="749"/>
        <v/>
      </c>
      <c r="W4330" s="81" t="str">
        <f t="shared" si="750"/>
        <v/>
      </c>
      <c r="X4330" s="53" t="str">
        <f>IF(V4330="","",COUNTIF($V$7:V4330,"該当３"))</f>
        <v/>
      </c>
    </row>
    <row r="4331" spans="1:24">
      <c r="A4331" s="4">
        <v>2041400002</v>
      </c>
      <c r="B4331" s="237">
        <v>20</v>
      </c>
      <c r="C4331" s="238">
        <v>414</v>
      </c>
      <c r="D4331" s="239">
        <v>0</v>
      </c>
      <c r="E4331" s="238">
        <v>2</v>
      </c>
      <c r="F4331" s="7" t="s">
        <v>511</v>
      </c>
      <c r="G4331" s="7" t="s">
        <v>3785</v>
      </c>
      <c r="H4331" s="282" t="s">
        <v>4512</v>
      </c>
      <c r="I4331" s="7" t="s">
        <v>3787</v>
      </c>
      <c r="K4331" s="52" t="str">
        <f t="shared" si="751"/>
        <v/>
      </c>
      <c r="L4331" s="81" t="str">
        <f t="shared" si="741"/>
        <v/>
      </c>
      <c r="M4331" s="53" t="str">
        <f>IF(K4331="","",COUNTIF($K$7:K4331,"ﾘｽﾄ１"))</f>
        <v/>
      </c>
      <c r="N4331" s="53" t="str">
        <f t="shared" si="742"/>
        <v>同一区</v>
      </c>
      <c r="O4331" s="54" t="str">
        <f t="shared" si="743"/>
        <v/>
      </c>
      <c r="P4331" s="53" t="str">
        <f t="shared" si="744"/>
        <v/>
      </c>
      <c r="Q4331" s="52" t="str">
        <f t="shared" si="745"/>
        <v/>
      </c>
      <c r="R4331" s="55" t="str">
        <f t="shared" si="746"/>
        <v/>
      </c>
      <c r="S4331" s="52" t="str">
        <f t="shared" si="747"/>
        <v/>
      </c>
      <c r="T4331" s="81" t="str">
        <f t="shared" si="748"/>
        <v/>
      </c>
      <c r="U4331" s="53" t="str">
        <f>IF(S4331="","",COUNTIF($S$7:S4331,"該当２"))</f>
        <v/>
      </c>
      <c r="V4331" s="56" t="str">
        <f t="shared" si="749"/>
        <v/>
      </c>
      <c r="W4331" s="81" t="str">
        <f t="shared" si="750"/>
        <v/>
      </c>
      <c r="X4331" s="53" t="str">
        <f>IF(V4331="","",COUNTIF($V$7:V4331,"該当３"))</f>
        <v/>
      </c>
    </row>
    <row r="4332" spans="1:24">
      <c r="A4332" s="4">
        <v>2041400003</v>
      </c>
      <c r="B4332" s="237">
        <v>20</v>
      </c>
      <c r="C4332" s="238">
        <v>414</v>
      </c>
      <c r="D4332" s="239">
        <v>0</v>
      </c>
      <c r="E4332" s="238">
        <v>3</v>
      </c>
      <c r="F4332" s="7" t="s">
        <v>511</v>
      </c>
      <c r="G4332" s="7" t="s">
        <v>3785</v>
      </c>
      <c r="H4332" s="282" t="s">
        <v>4512</v>
      </c>
      <c r="I4332" s="7" t="s">
        <v>3788</v>
      </c>
      <c r="K4332" s="52" t="str">
        <f t="shared" si="751"/>
        <v/>
      </c>
      <c r="L4332" s="81" t="str">
        <f t="shared" si="741"/>
        <v/>
      </c>
      <c r="M4332" s="53" t="str">
        <f>IF(K4332="","",COUNTIF($K$7:K4332,"ﾘｽﾄ１"))</f>
        <v/>
      </c>
      <c r="N4332" s="53" t="str">
        <f t="shared" si="742"/>
        <v>同一区</v>
      </c>
      <c r="O4332" s="54" t="str">
        <f t="shared" si="743"/>
        <v/>
      </c>
      <c r="P4332" s="53" t="str">
        <f t="shared" si="744"/>
        <v/>
      </c>
      <c r="Q4332" s="52" t="str">
        <f t="shared" si="745"/>
        <v/>
      </c>
      <c r="R4332" s="55" t="str">
        <f t="shared" si="746"/>
        <v/>
      </c>
      <c r="S4332" s="52" t="str">
        <f t="shared" si="747"/>
        <v/>
      </c>
      <c r="T4332" s="81" t="str">
        <f t="shared" si="748"/>
        <v/>
      </c>
      <c r="U4332" s="53" t="str">
        <f>IF(S4332="","",COUNTIF($S$7:S4332,"該当２"))</f>
        <v/>
      </c>
      <c r="V4332" s="56" t="str">
        <f t="shared" si="749"/>
        <v/>
      </c>
      <c r="W4332" s="81" t="str">
        <f t="shared" si="750"/>
        <v/>
      </c>
      <c r="X4332" s="53" t="str">
        <f>IF(V4332="","",COUNTIF($V$7:V4332,"該当３"))</f>
        <v/>
      </c>
    </row>
    <row r="4333" spans="1:24">
      <c r="A4333" s="4">
        <v>2041400004</v>
      </c>
      <c r="B4333" s="237">
        <v>20</v>
      </c>
      <c r="C4333" s="238">
        <v>414</v>
      </c>
      <c r="D4333" s="239">
        <v>0</v>
      </c>
      <c r="E4333" s="238">
        <v>4</v>
      </c>
      <c r="F4333" s="7" t="s">
        <v>511</v>
      </c>
      <c r="G4333" s="7" t="s">
        <v>3785</v>
      </c>
      <c r="H4333" s="282" t="s">
        <v>4512</v>
      </c>
      <c r="I4333" s="7" t="s">
        <v>3789</v>
      </c>
      <c r="K4333" s="52" t="str">
        <f t="shared" si="751"/>
        <v/>
      </c>
      <c r="L4333" s="81" t="str">
        <f t="shared" si="741"/>
        <v/>
      </c>
      <c r="M4333" s="53" t="str">
        <f>IF(K4333="","",COUNTIF($K$7:K4333,"ﾘｽﾄ１"))</f>
        <v/>
      </c>
      <c r="N4333" s="53" t="str">
        <f t="shared" si="742"/>
        <v>同一区</v>
      </c>
      <c r="O4333" s="54" t="str">
        <f t="shared" si="743"/>
        <v/>
      </c>
      <c r="P4333" s="53" t="str">
        <f t="shared" si="744"/>
        <v/>
      </c>
      <c r="Q4333" s="52" t="str">
        <f t="shared" si="745"/>
        <v/>
      </c>
      <c r="R4333" s="55" t="str">
        <f t="shared" si="746"/>
        <v/>
      </c>
      <c r="S4333" s="52" t="str">
        <f t="shared" si="747"/>
        <v/>
      </c>
      <c r="T4333" s="81" t="str">
        <f t="shared" si="748"/>
        <v/>
      </c>
      <c r="U4333" s="53" t="str">
        <f>IF(S4333="","",COUNTIF($S$7:S4333,"該当２"))</f>
        <v/>
      </c>
      <c r="V4333" s="56" t="str">
        <f t="shared" si="749"/>
        <v/>
      </c>
      <c r="W4333" s="81" t="str">
        <f t="shared" si="750"/>
        <v/>
      </c>
      <c r="X4333" s="53" t="str">
        <f>IF(V4333="","",COUNTIF($V$7:V4333,"該当３"))</f>
        <v/>
      </c>
    </row>
    <row r="4334" spans="1:24">
      <c r="A4334" s="4">
        <v>2041400005</v>
      </c>
      <c r="B4334" s="237">
        <v>20</v>
      </c>
      <c r="C4334" s="238">
        <v>414</v>
      </c>
      <c r="D4334" s="239">
        <v>0</v>
      </c>
      <c r="E4334" s="238">
        <v>5</v>
      </c>
      <c r="F4334" s="7" t="s">
        <v>511</v>
      </c>
      <c r="G4334" s="7" t="s">
        <v>3785</v>
      </c>
      <c r="H4334" s="282" t="s">
        <v>4512</v>
      </c>
      <c r="I4334" s="7" t="s">
        <v>3790</v>
      </c>
      <c r="K4334" s="52" t="str">
        <f t="shared" si="751"/>
        <v/>
      </c>
      <c r="L4334" s="81" t="str">
        <f t="shared" si="741"/>
        <v/>
      </c>
      <c r="M4334" s="53" t="str">
        <f>IF(K4334="","",COUNTIF($K$7:K4334,"ﾘｽﾄ１"))</f>
        <v/>
      </c>
      <c r="N4334" s="53" t="str">
        <f t="shared" si="742"/>
        <v>同一区</v>
      </c>
      <c r="O4334" s="54" t="str">
        <f t="shared" si="743"/>
        <v/>
      </c>
      <c r="P4334" s="53" t="str">
        <f t="shared" si="744"/>
        <v/>
      </c>
      <c r="Q4334" s="52" t="str">
        <f t="shared" si="745"/>
        <v/>
      </c>
      <c r="R4334" s="55" t="str">
        <f t="shared" si="746"/>
        <v/>
      </c>
      <c r="S4334" s="52" t="str">
        <f t="shared" si="747"/>
        <v/>
      </c>
      <c r="T4334" s="81" t="str">
        <f t="shared" si="748"/>
        <v/>
      </c>
      <c r="U4334" s="53" t="str">
        <f>IF(S4334="","",COUNTIF($S$7:S4334,"該当２"))</f>
        <v/>
      </c>
      <c r="V4334" s="56" t="str">
        <f t="shared" si="749"/>
        <v/>
      </c>
      <c r="W4334" s="81" t="str">
        <f t="shared" si="750"/>
        <v/>
      </c>
      <c r="X4334" s="53" t="str">
        <f>IF(V4334="","",COUNTIF($V$7:V4334,"該当３"))</f>
        <v/>
      </c>
    </row>
    <row r="4335" spans="1:24">
      <c r="A4335" s="4">
        <v>2041400006</v>
      </c>
      <c r="B4335" s="237">
        <v>20</v>
      </c>
      <c r="C4335" s="238">
        <v>414</v>
      </c>
      <c r="D4335" s="239">
        <v>0</v>
      </c>
      <c r="E4335" s="238">
        <v>6</v>
      </c>
      <c r="F4335" s="7" t="s">
        <v>511</v>
      </c>
      <c r="G4335" s="7" t="s">
        <v>3785</v>
      </c>
      <c r="H4335" s="282" t="s">
        <v>4512</v>
      </c>
      <c r="I4335" s="7" t="s">
        <v>3791</v>
      </c>
      <c r="K4335" s="52" t="str">
        <f t="shared" si="751"/>
        <v/>
      </c>
      <c r="L4335" s="81" t="str">
        <f t="shared" si="741"/>
        <v/>
      </c>
      <c r="M4335" s="53" t="str">
        <f>IF(K4335="","",COUNTIF($K$7:K4335,"ﾘｽﾄ１"))</f>
        <v/>
      </c>
      <c r="N4335" s="53" t="str">
        <f t="shared" si="742"/>
        <v>同一区</v>
      </c>
      <c r="O4335" s="54" t="str">
        <f t="shared" si="743"/>
        <v/>
      </c>
      <c r="P4335" s="53" t="str">
        <f t="shared" si="744"/>
        <v/>
      </c>
      <c r="Q4335" s="52" t="str">
        <f t="shared" si="745"/>
        <v/>
      </c>
      <c r="R4335" s="55" t="str">
        <f t="shared" si="746"/>
        <v/>
      </c>
      <c r="S4335" s="52" t="str">
        <f t="shared" si="747"/>
        <v/>
      </c>
      <c r="T4335" s="81" t="str">
        <f t="shared" si="748"/>
        <v/>
      </c>
      <c r="U4335" s="53" t="str">
        <f>IF(S4335="","",COUNTIF($S$7:S4335,"該当２"))</f>
        <v/>
      </c>
      <c r="V4335" s="56" t="str">
        <f t="shared" si="749"/>
        <v/>
      </c>
      <c r="W4335" s="81" t="str">
        <f t="shared" si="750"/>
        <v/>
      </c>
      <c r="X4335" s="53" t="str">
        <f>IF(V4335="","",COUNTIF($V$7:V4335,"該当３"))</f>
        <v/>
      </c>
    </row>
    <row r="4336" spans="1:24">
      <c r="A4336" s="4">
        <v>2041400007</v>
      </c>
      <c r="B4336" s="237">
        <v>20</v>
      </c>
      <c r="C4336" s="238">
        <v>414</v>
      </c>
      <c r="D4336" s="239">
        <v>0</v>
      </c>
      <c r="E4336" s="238">
        <v>7</v>
      </c>
      <c r="F4336" s="7" t="s">
        <v>511</v>
      </c>
      <c r="G4336" s="7" t="s">
        <v>3785</v>
      </c>
      <c r="H4336" s="282" t="s">
        <v>4512</v>
      </c>
      <c r="I4336" s="7" t="s">
        <v>3792</v>
      </c>
      <c r="K4336" s="52" t="str">
        <f t="shared" si="751"/>
        <v/>
      </c>
      <c r="L4336" s="81" t="str">
        <f t="shared" si="741"/>
        <v/>
      </c>
      <c r="M4336" s="53" t="str">
        <f>IF(K4336="","",COUNTIF($K$7:K4336,"ﾘｽﾄ１"))</f>
        <v/>
      </c>
      <c r="N4336" s="53" t="str">
        <f t="shared" si="742"/>
        <v>同一区</v>
      </c>
      <c r="O4336" s="54" t="str">
        <f t="shared" si="743"/>
        <v/>
      </c>
      <c r="P4336" s="53" t="str">
        <f t="shared" si="744"/>
        <v/>
      </c>
      <c r="Q4336" s="52" t="str">
        <f t="shared" si="745"/>
        <v/>
      </c>
      <c r="R4336" s="55" t="str">
        <f t="shared" si="746"/>
        <v/>
      </c>
      <c r="S4336" s="52" t="str">
        <f t="shared" si="747"/>
        <v/>
      </c>
      <c r="T4336" s="81" t="str">
        <f t="shared" si="748"/>
        <v/>
      </c>
      <c r="U4336" s="53" t="str">
        <f>IF(S4336="","",COUNTIF($S$7:S4336,"該当２"))</f>
        <v/>
      </c>
      <c r="V4336" s="56" t="str">
        <f t="shared" si="749"/>
        <v/>
      </c>
      <c r="W4336" s="81" t="str">
        <f t="shared" si="750"/>
        <v/>
      </c>
      <c r="X4336" s="53" t="str">
        <f>IF(V4336="","",COUNTIF($V$7:V4336,"該当３"))</f>
        <v/>
      </c>
    </row>
    <row r="4337" spans="1:24">
      <c r="A4337" s="4">
        <v>2041400008</v>
      </c>
      <c r="B4337" s="237">
        <v>20</v>
      </c>
      <c r="C4337" s="238">
        <v>414</v>
      </c>
      <c r="D4337" s="239">
        <v>0</v>
      </c>
      <c r="E4337" s="238">
        <v>8</v>
      </c>
      <c r="F4337" s="7" t="s">
        <v>511</v>
      </c>
      <c r="G4337" s="7" t="s">
        <v>3785</v>
      </c>
      <c r="H4337" s="282" t="s">
        <v>4512</v>
      </c>
      <c r="I4337" s="7" t="s">
        <v>3793</v>
      </c>
      <c r="K4337" s="52" t="str">
        <f t="shared" si="751"/>
        <v/>
      </c>
      <c r="L4337" s="81" t="str">
        <f t="shared" si="741"/>
        <v/>
      </c>
      <c r="M4337" s="53" t="str">
        <f>IF(K4337="","",COUNTIF($K$7:K4337,"ﾘｽﾄ１"))</f>
        <v/>
      </c>
      <c r="N4337" s="53" t="str">
        <f t="shared" si="742"/>
        <v>同一区</v>
      </c>
      <c r="O4337" s="54" t="str">
        <f t="shared" si="743"/>
        <v/>
      </c>
      <c r="P4337" s="53" t="str">
        <f t="shared" si="744"/>
        <v/>
      </c>
      <c r="Q4337" s="52" t="str">
        <f t="shared" si="745"/>
        <v/>
      </c>
      <c r="R4337" s="55" t="str">
        <f t="shared" si="746"/>
        <v/>
      </c>
      <c r="S4337" s="52" t="str">
        <f t="shared" si="747"/>
        <v/>
      </c>
      <c r="T4337" s="81" t="str">
        <f t="shared" si="748"/>
        <v/>
      </c>
      <c r="U4337" s="53" t="str">
        <f>IF(S4337="","",COUNTIF($S$7:S4337,"該当２"))</f>
        <v/>
      </c>
      <c r="V4337" s="56" t="str">
        <f t="shared" si="749"/>
        <v/>
      </c>
      <c r="W4337" s="81" t="str">
        <f t="shared" si="750"/>
        <v/>
      </c>
      <c r="X4337" s="53" t="str">
        <f>IF(V4337="","",COUNTIF($V$7:V4337,"該当３"))</f>
        <v/>
      </c>
    </row>
    <row r="4338" spans="1:24">
      <c r="A4338" s="4">
        <v>2041400009</v>
      </c>
      <c r="B4338" s="237">
        <v>20</v>
      </c>
      <c r="C4338" s="238">
        <v>414</v>
      </c>
      <c r="D4338" s="239">
        <v>0</v>
      </c>
      <c r="E4338" s="238">
        <v>9</v>
      </c>
      <c r="F4338" s="7" t="s">
        <v>511</v>
      </c>
      <c r="G4338" s="7" t="s">
        <v>3785</v>
      </c>
      <c r="H4338" s="282" t="s">
        <v>4512</v>
      </c>
      <c r="I4338" s="7" t="s">
        <v>3794</v>
      </c>
      <c r="K4338" s="52" t="str">
        <f t="shared" si="751"/>
        <v/>
      </c>
      <c r="L4338" s="81" t="str">
        <f t="shared" si="741"/>
        <v/>
      </c>
      <c r="M4338" s="53" t="str">
        <f>IF(K4338="","",COUNTIF($K$7:K4338,"ﾘｽﾄ１"))</f>
        <v/>
      </c>
      <c r="N4338" s="53" t="str">
        <f t="shared" si="742"/>
        <v>同一区</v>
      </c>
      <c r="O4338" s="54" t="str">
        <f t="shared" si="743"/>
        <v/>
      </c>
      <c r="P4338" s="53" t="str">
        <f t="shared" si="744"/>
        <v/>
      </c>
      <c r="Q4338" s="52" t="str">
        <f t="shared" si="745"/>
        <v/>
      </c>
      <c r="R4338" s="55" t="str">
        <f t="shared" si="746"/>
        <v/>
      </c>
      <c r="S4338" s="52" t="str">
        <f t="shared" si="747"/>
        <v/>
      </c>
      <c r="T4338" s="81" t="str">
        <f t="shared" si="748"/>
        <v/>
      </c>
      <c r="U4338" s="53" t="str">
        <f>IF(S4338="","",COUNTIF($S$7:S4338,"該当２"))</f>
        <v/>
      </c>
      <c r="V4338" s="56" t="str">
        <f t="shared" si="749"/>
        <v/>
      </c>
      <c r="W4338" s="81" t="str">
        <f t="shared" si="750"/>
        <v/>
      </c>
      <c r="X4338" s="53" t="str">
        <f>IF(V4338="","",COUNTIF($V$7:V4338,"該当３"))</f>
        <v/>
      </c>
    </row>
    <row r="4339" spans="1:24">
      <c r="A4339" s="4">
        <v>2041400010</v>
      </c>
      <c r="B4339" s="237">
        <v>20</v>
      </c>
      <c r="C4339" s="238">
        <v>414</v>
      </c>
      <c r="D4339" s="239">
        <v>0</v>
      </c>
      <c r="E4339" s="238">
        <v>10</v>
      </c>
      <c r="F4339" s="7" t="s">
        <v>511</v>
      </c>
      <c r="G4339" s="7" t="s">
        <v>3785</v>
      </c>
      <c r="H4339" s="282" t="s">
        <v>4512</v>
      </c>
      <c r="I4339" s="7" t="s">
        <v>3795</v>
      </c>
      <c r="K4339" s="52" t="str">
        <f t="shared" si="751"/>
        <v/>
      </c>
      <c r="L4339" s="81" t="str">
        <f t="shared" si="741"/>
        <v/>
      </c>
      <c r="M4339" s="53" t="str">
        <f>IF(K4339="","",COUNTIF($K$7:K4339,"ﾘｽﾄ１"))</f>
        <v/>
      </c>
      <c r="N4339" s="53" t="str">
        <f t="shared" si="742"/>
        <v>同一区</v>
      </c>
      <c r="O4339" s="54" t="str">
        <f t="shared" si="743"/>
        <v/>
      </c>
      <c r="P4339" s="53" t="str">
        <f t="shared" si="744"/>
        <v/>
      </c>
      <c r="Q4339" s="52" t="str">
        <f t="shared" si="745"/>
        <v/>
      </c>
      <c r="R4339" s="55" t="str">
        <f t="shared" si="746"/>
        <v/>
      </c>
      <c r="S4339" s="52" t="str">
        <f t="shared" si="747"/>
        <v/>
      </c>
      <c r="T4339" s="81" t="str">
        <f t="shared" si="748"/>
        <v/>
      </c>
      <c r="U4339" s="53" t="str">
        <f>IF(S4339="","",COUNTIF($S$7:S4339,"該当２"))</f>
        <v/>
      </c>
      <c r="V4339" s="56" t="str">
        <f t="shared" si="749"/>
        <v/>
      </c>
      <c r="W4339" s="81" t="str">
        <f t="shared" si="750"/>
        <v/>
      </c>
      <c r="X4339" s="53" t="str">
        <f>IF(V4339="","",COUNTIF($V$7:V4339,"該当３"))</f>
        <v/>
      </c>
    </row>
    <row r="4340" spans="1:24">
      <c r="A4340" s="4">
        <v>2041400011</v>
      </c>
      <c r="B4340" s="237">
        <v>20</v>
      </c>
      <c r="C4340" s="238">
        <v>414</v>
      </c>
      <c r="D4340" s="239">
        <v>0</v>
      </c>
      <c r="E4340" s="238">
        <v>11</v>
      </c>
      <c r="F4340" s="7" t="s">
        <v>511</v>
      </c>
      <c r="G4340" s="7" t="s">
        <v>3785</v>
      </c>
      <c r="H4340" s="282" t="s">
        <v>4512</v>
      </c>
      <c r="I4340" s="7" t="s">
        <v>3796</v>
      </c>
      <c r="K4340" s="52" t="str">
        <f t="shared" si="751"/>
        <v/>
      </c>
      <c r="L4340" s="81" t="str">
        <f t="shared" si="741"/>
        <v/>
      </c>
      <c r="M4340" s="53" t="str">
        <f>IF(K4340="","",COUNTIF($K$7:K4340,"ﾘｽﾄ１"))</f>
        <v/>
      </c>
      <c r="N4340" s="53" t="str">
        <f t="shared" si="742"/>
        <v>同一区</v>
      </c>
      <c r="O4340" s="54" t="str">
        <f t="shared" si="743"/>
        <v/>
      </c>
      <c r="P4340" s="53" t="str">
        <f t="shared" si="744"/>
        <v/>
      </c>
      <c r="Q4340" s="52" t="str">
        <f t="shared" si="745"/>
        <v/>
      </c>
      <c r="R4340" s="55" t="str">
        <f t="shared" si="746"/>
        <v/>
      </c>
      <c r="S4340" s="52" t="str">
        <f t="shared" si="747"/>
        <v/>
      </c>
      <c r="T4340" s="81" t="str">
        <f t="shared" si="748"/>
        <v/>
      </c>
      <c r="U4340" s="53" t="str">
        <f>IF(S4340="","",COUNTIF($S$7:S4340,"該当２"))</f>
        <v/>
      </c>
      <c r="V4340" s="56" t="str">
        <f t="shared" si="749"/>
        <v/>
      </c>
      <c r="W4340" s="81" t="str">
        <f t="shared" si="750"/>
        <v/>
      </c>
      <c r="X4340" s="53" t="str">
        <f>IF(V4340="","",COUNTIF($V$7:V4340,"該当３"))</f>
        <v/>
      </c>
    </row>
    <row r="4341" spans="1:24">
      <c r="A4341" s="4">
        <v>2041400012</v>
      </c>
      <c r="B4341" s="237">
        <v>20</v>
      </c>
      <c r="C4341" s="238">
        <v>414</v>
      </c>
      <c r="D4341" s="239">
        <v>0</v>
      </c>
      <c r="E4341" s="238">
        <v>12</v>
      </c>
      <c r="F4341" s="7" t="s">
        <v>511</v>
      </c>
      <c r="G4341" s="7" t="s">
        <v>3785</v>
      </c>
      <c r="H4341" s="282" t="s">
        <v>4512</v>
      </c>
      <c r="I4341" s="7" t="s">
        <v>3797</v>
      </c>
      <c r="K4341" s="52" t="str">
        <f t="shared" si="751"/>
        <v/>
      </c>
      <c r="L4341" s="81" t="str">
        <f t="shared" si="741"/>
        <v/>
      </c>
      <c r="M4341" s="53" t="str">
        <f>IF(K4341="","",COUNTIF($K$7:K4341,"ﾘｽﾄ１"))</f>
        <v/>
      </c>
      <c r="N4341" s="53" t="str">
        <f t="shared" si="742"/>
        <v>同一区</v>
      </c>
      <c r="O4341" s="54" t="str">
        <f t="shared" si="743"/>
        <v/>
      </c>
      <c r="P4341" s="53" t="str">
        <f t="shared" si="744"/>
        <v/>
      </c>
      <c r="Q4341" s="52" t="str">
        <f t="shared" si="745"/>
        <v/>
      </c>
      <c r="R4341" s="55" t="str">
        <f t="shared" si="746"/>
        <v/>
      </c>
      <c r="S4341" s="52" t="str">
        <f t="shared" si="747"/>
        <v/>
      </c>
      <c r="T4341" s="81" t="str">
        <f t="shared" si="748"/>
        <v/>
      </c>
      <c r="U4341" s="53" t="str">
        <f>IF(S4341="","",COUNTIF($S$7:S4341,"該当２"))</f>
        <v/>
      </c>
      <c r="V4341" s="56" t="str">
        <f t="shared" si="749"/>
        <v/>
      </c>
      <c r="W4341" s="81" t="str">
        <f t="shared" si="750"/>
        <v/>
      </c>
      <c r="X4341" s="53" t="str">
        <f>IF(V4341="","",COUNTIF($V$7:V4341,"該当３"))</f>
        <v/>
      </c>
    </row>
    <row r="4342" spans="1:24">
      <c r="A4342" s="4">
        <v>2041400013</v>
      </c>
      <c r="B4342" s="237">
        <v>20</v>
      </c>
      <c r="C4342" s="238">
        <v>414</v>
      </c>
      <c r="D4342" s="239">
        <v>0</v>
      </c>
      <c r="E4342" s="238">
        <v>13</v>
      </c>
      <c r="F4342" s="7" t="s">
        <v>511</v>
      </c>
      <c r="G4342" s="7" t="s">
        <v>3785</v>
      </c>
      <c r="H4342" s="282" t="s">
        <v>4512</v>
      </c>
      <c r="I4342" s="7" t="s">
        <v>3798</v>
      </c>
      <c r="K4342" s="52" t="str">
        <f t="shared" si="751"/>
        <v/>
      </c>
      <c r="L4342" s="81" t="str">
        <f t="shared" si="741"/>
        <v/>
      </c>
      <c r="M4342" s="53" t="str">
        <f>IF(K4342="","",COUNTIF($K$7:K4342,"ﾘｽﾄ１"))</f>
        <v/>
      </c>
      <c r="N4342" s="53" t="str">
        <f t="shared" si="742"/>
        <v>同一区</v>
      </c>
      <c r="O4342" s="54" t="str">
        <f t="shared" si="743"/>
        <v/>
      </c>
      <c r="P4342" s="53" t="str">
        <f t="shared" si="744"/>
        <v/>
      </c>
      <c r="Q4342" s="52" t="str">
        <f t="shared" si="745"/>
        <v/>
      </c>
      <c r="R4342" s="55" t="str">
        <f t="shared" si="746"/>
        <v/>
      </c>
      <c r="S4342" s="52" t="str">
        <f t="shared" si="747"/>
        <v/>
      </c>
      <c r="T4342" s="81" t="str">
        <f t="shared" si="748"/>
        <v/>
      </c>
      <c r="U4342" s="53" t="str">
        <f>IF(S4342="","",COUNTIF($S$7:S4342,"該当２"))</f>
        <v/>
      </c>
      <c r="V4342" s="56" t="str">
        <f t="shared" si="749"/>
        <v/>
      </c>
      <c r="W4342" s="81" t="str">
        <f t="shared" si="750"/>
        <v/>
      </c>
      <c r="X4342" s="53" t="str">
        <f>IF(V4342="","",COUNTIF($V$7:V4342,"該当３"))</f>
        <v/>
      </c>
    </row>
    <row r="4343" spans="1:24">
      <c r="A4343" s="4">
        <v>2041400014</v>
      </c>
      <c r="B4343" s="237">
        <v>20</v>
      </c>
      <c r="C4343" s="238">
        <v>414</v>
      </c>
      <c r="D4343" s="239">
        <v>0</v>
      </c>
      <c r="E4343" s="238">
        <v>14</v>
      </c>
      <c r="F4343" s="7" t="s">
        <v>511</v>
      </c>
      <c r="G4343" s="7" t="s">
        <v>3785</v>
      </c>
      <c r="H4343" s="282" t="s">
        <v>4512</v>
      </c>
      <c r="I4343" s="7" t="s">
        <v>2361</v>
      </c>
      <c r="K4343" s="52" t="str">
        <f t="shared" si="751"/>
        <v/>
      </c>
      <c r="L4343" s="81" t="str">
        <f t="shared" ref="L4343:L4406" si="752">IF(K4343="ﾘｽﾄ１",G4343,"")</f>
        <v/>
      </c>
      <c r="M4343" s="53" t="str">
        <f>IF(K4343="","",COUNTIF($K$7:K4343,"ﾘｽﾄ１"))</f>
        <v/>
      </c>
      <c r="N4343" s="53" t="str">
        <f t="shared" ref="N4343:N4406" si="753">IF(AND(D4343=0,E4343&gt;0),"同一区","")</f>
        <v>同一区</v>
      </c>
      <c r="O4343" s="54" t="str">
        <f t="shared" ref="O4343:O4406" si="754">IF(AND(EXACT($K$2,G4343),H4343&gt;0),"該当１","")</f>
        <v/>
      </c>
      <c r="P4343" s="53" t="str">
        <f t="shared" ref="P4343:P4406" si="755">IF(O4343="該当１",G4343,"")</f>
        <v/>
      </c>
      <c r="Q4343" s="52" t="str">
        <f t="shared" ref="Q4343:Q4406" si="756">IF(O4343="該当１","ﾘｽﾄ2","")</f>
        <v/>
      </c>
      <c r="R4343" s="55" t="str">
        <f t="shared" ref="R4343:R4406" si="757">IF(Q4343="ﾘｽﾄ2",H4343,"")</f>
        <v/>
      </c>
      <c r="S4343" s="52" t="str">
        <f t="shared" ref="S4343:S4406" si="758">IF(AND(Q4343="ﾘｽﾄ2",OR(I4343=0,AND(N4343="同一区",E4343=1))),"該当２","")</f>
        <v/>
      </c>
      <c r="T4343" s="81" t="str">
        <f t="shared" ref="T4343:T4406" si="759">IF(S4343="該当２",H4343,"")</f>
        <v/>
      </c>
      <c r="U4343" s="53" t="str">
        <f>IF(S4343="","",COUNTIF($S$7:S4343,"該当２"))</f>
        <v/>
      </c>
      <c r="V4343" s="56" t="str">
        <f t="shared" ref="V4343:V4406" si="760">IF(AND($S$2=H4343,E4343&gt;0,E4343&lt;998),"該当３","")</f>
        <v/>
      </c>
      <c r="W4343" s="81" t="str">
        <f t="shared" ref="W4343:W4406" si="761">IF(V4343="該当３",I4343,"")</f>
        <v/>
      </c>
      <c r="X4343" s="53" t="str">
        <f>IF(V4343="","",COUNTIF($V$7:V4343,"該当３"))</f>
        <v/>
      </c>
    </row>
    <row r="4344" spans="1:24">
      <c r="A4344" s="4">
        <v>2041400015</v>
      </c>
      <c r="B4344" s="237">
        <v>20</v>
      </c>
      <c r="C4344" s="238">
        <v>414</v>
      </c>
      <c r="D4344" s="239">
        <v>0</v>
      </c>
      <c r="E4344" s="238">
        <v>15</v>
      </c>
      <c r="F4344" s="7" t="s">
        <v>511</v>
      </c>
      <c r="G4344" s="7" t="s">
        <v>3785</v>
      </c>
      <c r="H4344" s="282" t="s">
        <v>4512</v>
      </c>
      <c r="I4344" s="7" t="s">
        <v>429</v>
      </c>
      <c r="K4344" s="52" t="str">
        <f t="shared" si="751"/>
        <v/>
      </c>
      <c r="L4344" s="81" t="str">
        <f t="shared" si="752"/>
        <v/>
      </c>
      <c r="M4344" s="53" t="str">
        <f>IF(K4344="","",COUNTIF($K$7:K4344,"ﾘｽﾄ１"))</f>
        <v/>
      </c>
      <c r="N4344" s="53" t="str">
        <f t="shared" si="753"/>
        <v>同一区</v>
      </c>
      <c r="O4344" s="54" t="str">
        <f t="shared" si="754"/>
        <v/>
      </c>
      <c r="P4344" s="53" t="str">
        <f t="shared" si="755"/>
        <v/>
      </c>
      <c r="Q4344" s="52" t="str">
        <f t="shared" si="756"/>
        <v/>
      </c>
      <c r="R4344" s="55" t="str">
        <f t="shared" si="757"/>
        <v/>
      </c>
      <c r="S4344" s="52" t="str">
        <f t="shared" si="758"/>
        <v/>
      </c>
      <c r="T4344" s="81" t="str">
        <f t="shared" si="759"/>
        <v/>
      </c>
      <c r="U4344" s="53" t="str">
        <f>IF(S4344="","",COUNTIF($S$7:S4344,"該当２"))</f>
        <v/>
      </c>
      <c r="V4344" s="56" t="str">
        <f t="shared" si="760"/>
        <v/>
      </c>
      <c r="W4344" s="81" t="str">
        <f t="shared" si="761"/>
        <v/>
      </c>
      <c r="X4344" s="53" t="str">
        <f>IF(V4344="","",COUNTIF($V$7:V4344,"該当３"))</f>
        <v/>
      </c>
    </row>
    <row r="4345" spans="1:24">
      <c r="A4345" s="4">
        <v>2041400016</v>
      </c>
      <c r="B4345" s="237">
        <v>20</v>
      </c>
      <c r="C4345" s="238">
        <v>414</v>
      </c>
      <c r="D4345" s="239">
        <v>0</v>
      </c>
      <c r="E4345" s="238">
        <v>16</v>
      </c>
      <c r="F4345" s="7" t="s">
        <v>511</v>
      </c>
      <c r="G4345" s="7" t="s">
        <v>3785</v>
      </c>
      <c r="H4345" s="282" t="s">
        <v>4512</v>
      </c>
      <c r="I4345" s="7" t="s">
        <v>3799</v>
      </c>
      <c r="K4345" s="52" t="str">
        <f t="shared" si="751"/>
        <v/>
      </c>
      <c r="L4345" s="81" t="str">
        <f t="shared" si="752"/>
        <v/>
      </c>
      <c r="M4345" s="53" t="str">
        <f>IF(K4345="","",COUNTIF($K$7:K4345,"ﾘｽﾄ１"))</f>
        <v/>
      </c>
      <c r="N4345" s="53" t="str">
        <f t="shared" si="753"/>
        <v>同一区</v>
      </c>
      <c r="O4345" s="54" t="str">
        <f t="shared" si="754"/>
        <v/>
      </c>
      <c r="P4345" s="53" t="str">
        <f t="shared" si="755"/>
        <v/>
      </c>
      <c r="Q4345" s="52" t="str">
        <f t="shared" si="756"/>
        <v/>
      </c>
      <c r="R4345" s="55" t="str">
        <f t="shared" si="757"/>
        <v/>
      </c>
      <c r="S4345" s="52" t="str">
        <f t="shared" si="758"/>
        <v/>
      </c>
      <c r="T4345" s="81" t="str">
        <f t="shared" si="759"/>
        <v/>
      </c>
      <c r="U4345" s="53" t="str">
        <f>IF(S4345="","",COUNTIF($S$7:S4345,"該当２"))</f>
        <v/>
      </c>
      <c r="V4345" s="56" t="str">
        <f t="shared" si="760"/>
        <v/>
      </c>
      <c r="W4345" s="81" t="str">
        <f t="shared" si="761"/>
        <v/>
      </c>
      <c r="X4345" s="53" t="str">
        <f>IF(V4345="","",COUNTIF($V$7:V4345,"該当３"))</f>
        <v/>
      </c>
    </row>
    <row r="4346" spans="1:24">
      <c r="A4346" s="4">
        <v>2041400017</v>
      </c>
      <c r="B4346" s="237">
        <v>20</v>
      </c>
      <c r="C4346" s="238">
        <v>414</v>
      </c>
      <c r="D4346" s="239">
        <v>0</v>
      </c>
      <c r="E4346" s="238">
        <v>17</v>
      </c>
      <c r="F4346" s="7" t="s">
        <v>511</v>
      </c>
      <c r="G4346" s="7" t="s">
        <v>3785</v>
      </c>
      <c r="H4346" s="282" t="s">
        <v>4512</v>
      </c>
      <c r="I4346" s="7" t="s">
        <v>3800</v>
      </c>
      <c r="K4346" s="52" t="str">
        <f t="shared" si="751"/>
        <v/>
      </c>
      <c r="L4346" s="81" t="str">
        <f t="shared" si="752"/>
        <v/>
      </c>
      <c r="M4346" s="53" t="str">
        <f>IF(K4346="","",COUNTIF($K$7:K4346,"ﾘｽﾄ１"))</f>
        <v/>
      </c>
      <c r="N4346" s="53" t="str">
        <f t="shared" si="753"/>
        <v>同一区</v>
      </c>
      <c r="O4346" s="54" t="str">
        <f t="shared" si="754"/>
        <v/>
      </c>
      <c r="P4346" s="53" t="str">
        <f t="shared" si="755"/>
        <v/>
      </c>
      <c r="Q4346" s="52" t="str">
        <f t="shared" si="756"/>
        <v/>
      </c>
      <c r="R4346" s="55" t="str">
        <f t="shared" si="757"/>
        <v/>
      </c>
      <c r="S4346" s="52" t="str">
        <f t="shared" si="758"/>
        <v/>
      </c>
      <c r="T4346" s="81" t="str">
        <f t="shared" si="759"/>
        <v/>
      </c>
      <c r="U4346" s="53" t="str">
        <f>IF(S4346="","",COUNTIF($S$7:S4346,"該当２"))</f>
        <v/>
      </c>
      <c r="V4346" s="56" t="str">
        <f t="shared" si="760"/>
        <v/>
      </c>
      <c r="W4346" s="81" t="str">
        <f t="shared" si="761"/>
        <v/>
      </c>
      <c r="X4346" s="53" t="str">
        <f>IF(V4346="","",COUNTIF($V$7:V4346,"該当３"))</f>
        <v/>
      </c>
    </row>
    <row r="4347" spans="1:24">
      <c r="A4347" s="4">
        <v>2041400018</v>
      </c>
      <c r="B4347" s="237">
        <v>20</v>
      </c>
      <c r="C4347" s="238">
        <v>414</v>
      </c>
      <c r="D4347" s="239">
        <v>0</v>
      </c>
      <c r="E4347" s="238">
        <v>18</v>
      </c>
      <c r="F4347" s="7" t="s">
        <v>511</v>
      </c>
      <c r="G4347" s="7" t="s">
        <v>3785</v>
      </c>
      <c r="H4347" s="282" t="s">
        <v>4512</v>
      </c>
      <c r="I4347" s="7" t="s">
        <v>3801</v>
      </c>
      <c r="K4347" s="52" t="str">
        <f t="shared" si="751"/>
        <v/>
      </c>
      <c r="L4347" s="81" t="str">
        <f t="shared" si="752"/>
        <v/>
      </c>
      <c r="M4347" s="53" t="str">
        <f>IF(K4347="","",COUNTIF($K$7:K4347,"ﾘｽﾄ１"))</f>
        <v/>
      </c>
      <c r="N4347" s="53" t="str">
        <f t="shared" si="753"/>
        <v>同一区</v>
      </c>
      <c r="O4347" s="54" t="str">
        <f t="shared" si="754"/>
        <v/>
      </c>
      <c r="P4347" s="53" t="str">
        <f t="shared" si="755"/>
        <v/>
      </c>
      <c r="Q4347" s="52" t="str">
        <f t="shared" si="756"/>
        <v/>
      </c>
      <c r="R4347" s="55" t="str">
        <f t="shared" si="757"/>
        <v/>
      </c>
      <c r="S4347" s="52" t="str">
        <f t="shared" si="758"/>
        <v/>
      </c>
      <c r="T4347" s="81" t="str">
        <f t="shared" si="759"/>
        <v/>
      </c>
      <c r="U4347" s="53" t="str">
        <f>IF(S4347="","",COUNTIF($S$7:S4347,"該当２"))</f>
        <v/>
      </c>
      <c r="V4347" s="56" t="str">
        <f t="shared" si="760"/>
        <v/>
      </c>
      <c r="W4347" s="81" t="str">
        <f t="shared" si="761"/>
        <v/>
      </c>
      <c r="X4347" s="53" t="str">
        <f>IF(V4347="","",COUNTIF($V$7:V4347,"該当３"))</f>
        <v/>
      </c>
    </row>
    <row r="4348" spans="1:24">
      <c r="A4348" s="4">
        <v>2041400019</v>
      </c>
      <c r="B4348" s="237">
        <v>20</v>
      </c>
      <c r="C4348" s="238">
        <v>414</v>
      </c>
      <c r="D4348" s="239">
        <v>0</v>
      </c>
      <c r="E4348" s="238">
        <v>19</v>
      </c>
      <c r="F4348" s="7" t="s">
        <v>511</v>
      </c>
      <c r="G4348" s="7" t="s">
        <v>3785</v>
      </c>
      <c r="H4348" s="282" t="s">
        <v>4512</v>
      </c>
      <c r="I4348" s="7" t="s">
        <v>3802</v>
      </c>
      <c r="K4348" s="52" t="str">
        <f t="shared" si="751"/>
        <v/>
      </c>
      <c r="L4348" s="81" t="str">
        <f t="shared" si="752"/>
        <v/>
      </c>
      <c r="M4348" s="53" t="str">
        <f>IF(K4348="","",COUNTIF($K$7:K4348,"ﾘｽﾄ１"))</f>
        <v/>
      </c>
      <c r="N4348" s="53" t="str">
        <f t="shared" si="753"/>
        <v>同一区</v>
      </c>
      <c r="O4348" s="54" t="str">
        <f t="shared" si="754"/>
        <v/>
      </c>
      <c r="P4348" s="53" t="str">
        <f t="shared" si="755"/>
        <v/>
      </c>
      <c r="Q4348" s="52" t="str">
        <f t="shared" si="756"/>
        <v/>
      </c>
      <c r="R4348" s="55" t="str">
        <f t="shared" si="757"/>
        <v/>
      </c>
      <c r="S4348" s="52" t="str">
        <f t="shared" si="758"/>
        <v/>
      </c>
      <c r="T4348" s="81" t="str">
        <f t="shared" si="759"/>
        <v/>
      </c>
      <c r="U4348" s="53" t="str">
        <f>IF(S4348="","",COUNTIF($S$7:S4348,"該当２"))</f>
        <v/>
      </c>
      <c r="V4348" s="56" t="str">
        <f t="shared" si="760"/>
        <v/>
      </c>
      <c r="W4348" s="81" t="str">
        <f t="shared" si="761"/>
        <v/>
      </c>
      <c r="X4348" s="53" t="str">
        <f>IF(V4348="","",COUNTIF($V$7:V4348,"該当３"))</f>
        <v/>
      </c>
    </row>
    <row r="4349" spans="1:24">
      <c r="A4349" s="4">
        <v>2041400020</v>
      </c>
      <c r="B4349" s="237">
        <v>20</v>
      </c>
      <c r="C4349" s="238">
        <v>414</v>
      </c>
      <c r="D4349" s="239">
        <v>0</v>
      </c>
      <c r="E4349" s="238">
        <v>20</v>
      </c>
      <c r="F4349" s="7" t="s">
        <v>511</v>
      </c>
      <c r="G4349" s="7" t="s">
        <v>3785</v>
      </c>
      <c r="H4349" s="282" t="s">
        <v>4512</v>
      </c>
      <c r="I4349" s="7" t="s">
        <v>551</v>
      </c>
      <c r="K4349" s="52" t="str">
        <f t="shared" si="751"/>
        <v/>
      </c>
      <c r="L4349" s="81" t="str">
        <f t="shared" si="752"/>
        <v/>
      </c>
      <c r="M4349" s="53" t="str">
        <f>IF(K4349="","",COUNTIF($K$7:K4349,"ﾘｽﾄ１"))</f>
        <v/>
      </c>
      <c r="N4349" s="53" t="str">
        <f t="shared" si="753"/>
        <v>同一区</v>
      </c>
      <c r="O4349" s="54" t="str">
        <f t="shared" si="754"/>
        <v/>
      </c>
      <c r="P4349" s="53" t="str">
        <f t="shared" si="755"/>
        <v/>
      </c>
      <c r="Q4349" s="52" t="str">
        <f t="shared" si="756"/>
        <v/>
      </c>
      <c r="R4349" s="55" t="str">
        <f t="shared" si="757"/>
        <v/>
      </c>
      <c r="S4349" s="52" t="str">
        <f t="shared" si="758"/>
        <v/>
      </c>
      <c r="T4349" s="81" t="str">
        <f t="shared" si="759"/>
        <v/>
      </c>
      <c r="U4349" s="53" t="str">
        <f>IF(S4349="","",COUNTIF($S$7:S4349,"該当２"))</f>
        <v/>
      </c>
      <c r="V4349" s="56" t="str">
        <f t="shared" si="760"/>
        <v/>
      </c>
      <c r="W4349" s="81" t="str">
        <f t="shared" si="761"/>
        <v/>
      </c>
      <c r="X4349" s="53" t="str">
        <f>IF(V4349="","",COUNTIF($V$7:V4349,"該当３"))</f>
        <v/>
      </c>
    </row>
    <row r="4350" spans="1:24">
      <c r="A4350" s="4">
        <v>2041400021</v>
      </c>
      <c r="B4350" s="237">
        <v>20</v>
      </c>
      <c r="C4350" s="238">
        <v>414</v>
      </c>
      <c r="D4350" s="239">
        <v>0</v>
      </c>
      <c r="E4350" s="238">
        <v>21</v>
      </c>
      <c r="F4350" s="7" t="s">
        <v>511</v>
      </c>
      <c r="G4350" s="7" t="s">
        <v>3785</v>
      </c>
      <c r="H4350" s="282" t="s">
        <v>4512</v>
      </c>
      <c r="I4350" s="7" t="s">
        <v>3803</v>
      </c>
      <c r="K4350" s="52" t="str">
        <f t="shared" si="751"/>
        <v/>
      </c>
      <c r="L4350" s="81" t="str">
        <f t="shared" si="752"/>
        <v/>
      </c>
      <c r="M4350" s="53" t="str">
        <f>IF(K4350="","",COUNTIF($K$7:K4350,"ﾘｽﾄ１"))</f>
        <v/>
      </c>
      <c r="N4350" s="53" t="str">
        <f t="shared" si="753"/>
        <v>同一区</v>
      </c>
      <c r="O4350" s="54" t="str">
        <f t="shared" si="754"/>
        <v/>
      </c>
      <c r="P4350" s="53" t="str">
        <f t="shared" si="755"/>
        <v/>
      </c>
      <c r="Q4350" s="52" t="str">
        <f t="shared" si="756"/>
        <v/>
      </c>
      <c r="R4350" s="55" t="str">
        <f t="shared" si="757"/>
        <v/>
      </c>
      <c r="S4350" s="52" t="str">
        <f t="shared" si="758"/>
        <v/>
      </c>
      <c r="T4350" s="81" t="str">
        <f t="shared" si="759"/>
        <v/>
      </c>
      <c r="U4350" s="53" t="str">
        <f>IF(S4350="","",COUNTIF($S$7:S4350,"該当２"))</f>
        <v/>
      </c>
      <c r="V4350" s="56" t="str">
        <f t="shared" si="760"/>
        <v/>
      </c>
      <c r="W4350" s="81" t="str">
        <f t="shared" si="761"/>
        <v/>
      </c>
      <c r="X4350" s="53" t="str">
        <f>IF(V4350="","",COUNTIF($V$7:V4350,"該当３"))</f>
        <v/>
      </c>
    </row>
    <row r="4351" spans="1:24">
      <c r="A4351" s="4">
        <v>2041500000</v>
      </c>
      <c r="B4351" s="237">
        <v>20</v>
      </c>
      <c r="C4351" s="238">
        <v>415</v>
      </c>
      <c r="D4351" s="239">
        <v>0</v>
      </c>
      <c r="E4351" s="238">
        <v>0</v>
      </c>
      <c r="F4351" s="7" t="s">
        <v>511</v>
      </c>
      <c r="G4351" s="7" t="s">
        <v>3804</v>
      </c>
      <c r="K4351" s="52" t="str">
        <f t="shared" si="751"/>
        <v>ﾘｽﾄ１</v>
      </c>
      <c r="L4351" s="81" t="str">
        <f t="shared" si="752"/>
        <v>喬木村</v>
      </c>
      <c r="M4351" s="53">
        <f>IF(K4351="","",COUNTIF($K$7:K4351,"ﾘｽﾄ１"))</f>
        <v>50</v>
      </c>
      <c r="N4351" s="53" t="str">
        <f t="shared" si="753"/>
        <v/>
      </c>
      <c r="O4351" s="54" t="str">
        <f t="shared" si="754"/>
        <v/>
      </c>
      <c r="P4351" s="53" t="str">
        <f t="shared" si="755"/>
        <v/>
      </c>
      <c r="Q4351" s="52" t="str">
        <f t="shared" si="756"/>
        <v/>
      </c>
      <c r="R4351" s="55" t="str">
        <f t="shared" si="757"/>
        <v/>
      </c>
      <c r="S4351" s="52" t="str">
        <f t="shared" si="758"/>
        <v/>
      </c>
      <c r="T4351" s="81" t="str">
        <f t="shared" si="759"/>
        <v/>
      </c>
      <c r="U4351" s="53" t="str">
        <f>IF(S4351="","",COUNTIF($S$7:S4351,"該当２"))</f>
        <v/>
      </c>
      <c r="V4351" s="56" t="str">
        <f t="shared" si="760"/>
        <v/>
      </c>
      <c r="W4351" s="81" t="str">
        <f t="shared" si="761"/>
        <v/>
      </c>
      <c r="X4351" s="53" t="str">
        <f>IF(V4351="","",COUNTIF($V$7:V4351,"該当３"))</f>
        <v/>
      </c>
    </row>
    <row r="4352" spans="1:24">
      <c r="A4352" s="4">
        <v>2041500001</v>
      </c>
      <c r="B4352" s="237">
        <v>20</v>
      </c>
      <c r="C4352" s="238">
        <v>415</v>
      </c>
      <c r="D4352" s="239">
        <v>0</v>
      </c>
      <c r="E4352" s="238">
        <v>1</v>
      </c>
      <c r="F4352" s="7" t="s">
        <v>511</v>
      </c>
      <c r="G4352" s="7" t="s">
        <v>3804</v>
      </c>
      <c r="H4352" s="282" t="s">
        <v>4513</v>
      </c>
      <c r="I4352" s="7" t="s">
        <v>4</v>
      </c>
      <c r="K4352" s="52" t="str">
        <f t="shared" si="751"/>
        <v/>
      </c>
      <c r="L4352" s="81" t="str">
        <f t="shared" si="752"/>
        <v/>
      </c>
      <c r="M4352" s="53" t="str">
        <f>IF(K4352="","",COUNTIF($K$7:K4352,"ﾘｽﾄ１"))</f>
        <v/>
      </c>
      <c r="N4352" s="53" t="str">
        <f t="shared" si="753"/>
        <v>同一区</v>
      </c>
      <c r="O4352" s="54" t="str">
        <f t="shared" si="754"/>
        <v/>
      </c>
      <c r="P4352" s="53" t="str">
        <f t="shared" si="755"/>
        <v/>
      </c>
      <c r="Q4352" s="52" t="str">
        <f t="shared" si="756"/>
        <v/>
      </c>
      <c r="R4352" s="55" t="str">
        <f t="shared" si="757"/>
        <v/>
      </c>
      <c r="S4352" s="52" t="str">
        <f t="shared" si="758"/>
        <v/>
      </c>
      <c r="T4352" s="81" t="str">
        <f t="shared" si="759"/>
        <v/>
      </c>
      <c r="U4352" s="53" t="str">
        <f>IF(S4352="","",COUNTIF($S$7:S4352,"該当２"))</f>
        <v/>
      </c>
      <c r="V4352" s="56" t="str">
        <f t="shared" si="760"/>
        <v/>
      </c>
      <c r="W4352" s="81" t="str">
        <f t="shared" si="761"/>
        <v/>
      </c>
      <c r="X4352" s="53" t="str">
        <f>IF(V4352="","",COUNTIF($V$7:V4352,"該当３"))</f>
        <v/>
      </c>
    </row>
    <row r="4353" spans="1:24">
      <c r="A4353" s="4">
        <v>2041500002</v>
      </c>
      <c r="B4353" s="237">
        <v>20</v>
      </c>
      <c r="C4353" s="238">
        <v>415</v>
      </c>
      <c r="D4353" s="239">
        <v>0</v>
      </c>
      <c r="E4353" s="238">
        <v>2</v>
      </c>
      <c r="F4353" s="7" t="s">
        <v>511</v>
      </c>
      <c r="G4353" s="7" t="s">
        <v>3804</v>
      </c>
      <c r="H4353" s="282" t="s">
        <v>4513</v>
      </c>
      <c r="I4353" s="7" t="s">
        <v>3805</v>
      </c>
      <c r="K4353" s="52" t="str">
        <f t="shared" si="751"/>
        <v/>
      </c>
      <c r="L4353" s="81" t="str">
        <f t="shared" si="752"/>
        <v/>
      </c>
      <c r="M4353" s="53" t="str">
        <f>IF(K4353="","",COUNTIF($K$7:K4353,"ﾘｽﾄ１"))</f>
        <v/>
      </c>
      <c r="N4353" s="53" t="str">
        <f t="shared" si="753"/>
        <v>同一区</v>
      </c>
      <c r="O4353" s="54" t="str">
        <f t="shared" si="754"/>
        <v/>
      </c>
      <c r="P4353" s="53" t="str">
        <f t="shared" si="755"/>
        <v/>
      </c>
      <c r="Q4353" s="52" t="str">
        <f t="shared" si="756"/>
        <v/>
      </c>
      <c r="R4353" s="55" t="str">
        <f t="shared" si="757"/>
        <v/>
      </c>
      <c r="S4353" s="52" t="str">
        <f t="shared" si="758"/>
        <v/>
      </c>
      <c r="T4353" s="81" t="str">
        <f t="shared" si="759"/>
        <v/>
      </c>
      <c r="U4353" s="53" t="str">
        <f>IF(S4353="","",COUNTIF($S$7:S4353,"該当２"))</f>
        <v/>
      </c>
      <c r="V4353" s="56" t="str">
        <f t="shared" si="760"/>
        <v/>
      </c>
      <c r="W4353" s="81" t="str">
        <f t="shared" si="761"/>
        <v/>
      </c>
      <c r="X4353" s="53" t="str">
        <f>IF(V4353="","",COUNTIF($V$7:V4353,"該当３"))</f>
        <v/>
      </c>
    </row>
    <row r="4354" spans="1:24">
      <c r="A4354" s="4">
        <v>2041500003</v>
      </c>
      <c r="B4354" s="237">
        <v>20</v>
      </c>
      <c r="C4354" s="238">
        <v>415</v>
      </c>
      <c r="D4354" s="239">
        <v>0</v>
      </c>
      <c r="E4354" s="238">
        <v>3</v>
      </c>
      <c r="F4354" s="7" t="s">
        <v>511</v>
      </c>
      <c r="G4354" s="7" t="s">
        <v>3804</v>
      </c>
      <c r="H4354" s="282" t="s">
        <v>4513</v>
      </c>
      <c r="I4354" s="7" t="s">
        <v>298</v>
      </c>
      <c r="K4354" s="52" t="str">
        <f t="shared" si="751"/>
        <v/>
      </c>
      <c r="L4354" s="81" t="str">
        <f t="shared" si="752"/>
        <v/>
      </c>
      <c r="M4354" s="53" t="str">
        <f>IF(K4354="","",COUNTIF($K$7:K4354,"ﾘｽﾄ１"))</f>
        <v/>
      </c>
      <c r="N4354" s="53" t="str">
        <f t="shared" si="753"/>
        <v>同一区</v>
      </c>
      <c r="O4354" s="54" t="str">
        <f t="shared" si="754"/>
        <v/>
      </c>
      <c r="P4354" s="53" t="str">
        <f t="shared" si="755"/>
        <v/>
      </c>
      <c r="Q4354" s="52" t="str">
        <f t="shared" si="756"/>
        <v/>
      </c>
      <c r="R4354" s="55" t="str">
        <f t="shared" si="757"/>
        <v/>
      </c>
      <c r="S4354" s="52" t="str">
        <f t="shared" si="758"/>
        <v/>
      </c>
      <c r="T4354" s="81" t="str">
        <f t="shared" si="759"/>
        <v/>
      </c>
      <c r="U4354" s="53" t="str">
        <f>IF(S4354="","",COUNTIF($S$7:S4354,"該当２"))</f>
        <v/>
      </c>
      <c r="V4354" s="56" t="str">
        <f t="shared" si="760"/>
        <v/>
      </c>
      <c r="W4354" s="81" t="str">
        <f t="shared" si="761"/>
        <v/>
      </c>
      <c r="X4354" s="53" t="str">
        <f>IF(V4354="","",COUNTIF($V$7:V4354,"該当３"))</f>
        <v/>
      </c>
    </row>
    <row r="4355" spans="1:24">
      <c r="A4355" s="4">
        <v>2041500004</v>
      </c>
      <c r="B4355" s="237">
        <v>20</v>
      </c>
      <c r="C4355" s="238">
        <v>415</v>
      </c>
      <c r="D4355" s="239">
        <v>0</v>
      </c>
      <c r="E4355" s="238">
        <v>4</v>
      </c>
      <c r="F4355" s="7" t="s">
        <v>511</v>
      </c>
      <c r="G4355" s="7" t="s">
        <v>3804</v>
      </c>
      <c r="H4355" s="282" t="s">
        <v>4513</v>
      </c>
      <c r="I4355" s="7" t="s">
        <v>366</v>
      </c>
      <c r="K4355" s="52" t="str">
        <f t="shared" si="751"/>
        <v/>
      </c>
      <c r="L4355" s="81" t="str">
        <f t="shared" si="752"/>
        <v/>
      </c>
      <c r="M4355" s="53" t="str">
        <f>IF(K4355="","",COUNTIF($K$7:K4355,"ﾘｽﾄ１"))</f>
        <v/>
      </c>
      <c r="N4355" s="53" t="str">
        <f t="shared" si="753"/>
        <v>同一区</v>
      </c>
      <c r="O4355" s="54" t="str">
        <f t="shared" si="754"/>
        <v/>
      </c>
      <c r="P4355" s="53" t="str">
        <f t="shared" si="755"/>
        <v/>
      </c>
      <c r="Q4355" s="52" t="str">
        <f t="shared" si="756"/>
        <v/>
      </c>
      <c r="R4355" s="55" t="str">
        <f t="shared" si="757"/>
        <v/>
      </c>
      <c r="S4355" s="52" t="str">
        <f t="shared" si="758"/>
        <v/>
      </c>
      <c r="T4355" s="81" t="str">
        <f t="shared" si="759"/>
        <v/>
      </c>
      <c r="U4355" s="53" t="str">
        <f>IF(S4355="","",COUNTIF($S$7:S4355,"該当２"))</f>
        <v/>
      </c>
      <c r="V4355" s="56" t="str">
        <f t="shared" si="760"/>
        <v/>
      </c>
      <c r="W4355" s="81" t="str">
        <f t="shared" si="761"/>
        <v/>
      </c>
      <c r="X4355" s="53" t="str">
        <f>IF(V4355="","",COUNTIF($V$7:V4355,"該当３"))</f>
        <v/>
      </c>
    </row>
    <row r="4356" spans="1:24">
      <c r="A4356" s="4">
        <v>2041500005</v>
      </c>
      <c r="B4356" s="237">
        <v>20</v>
      </c>
      <c r="C4356" s="238">
        <v>415</v>
      </c>
      <c r="D4356" s="239">
        <v>0</v>
      </c>
      <c r="E4356" s="238">
        <v>5</v>
      </c>
      <c r="F4356" s="7" t="s">
        <v>511</v>
      </c>
      <c r="G4356" s="7" t="s">
        <v>3804</v>
      </c>
      <c r="H4356" s="282" t="s">
        <v>4513</v>
      </c>
      <c r="I4356" s="7" t="s">
        <v>3806</v>
      </c>
      <c r="K4356" s="52" t="str">
        <f t="shared" si="751"/>
        <v/>
      </c>
      <c r="L4356" s="81" t="str">
        <f t="shared" si="752"/>
        <v/>
      </c>
      <c r="M4356" s="53" t="str">
        <f>IF(K4356="","",COUNTIF($K$7:K4356,"ﾘｽﾄ１"))</f>
        <v/>
      </c>
      <c r="N4356" s="53" t="str">
        <f t="shared" si="753"/>
        <v>同一区</v>
      </c>
      <c r="O4356" s="54" t="str">
        <f t="shared" si="754"/>
        <v/>
      </c>
      <c r="P4356" s="53" t="str">
        <f t="shared" si="755"/>
        <v/>
      </c>
      <c r="Q4356" s="52" t="str">
        <f t="shared" si="756"/>
        <v/>
      </c>
      <c r="R4356" s="55" t="str">
        <f t="shared" si="757"/>
        <v/>
      </c>
      <c r="S4356" s="52" t="str">
        <f t="shared" si="758"/>
        <v/>
      </c>
      <c r="T4356" s="81" t="str">
        <f t="shared" si="759"/>
        <v/>
      </c>
      <c r="U4356" s="53" t="str">
        <f>IF(S4356="","",COUNTIF($S$7:S4356,"該当２"))</f>
        <v/>
      </c>
      <c r="V4356" s="56" t="str">
        <f t="shared" si="760"/>
        <v/>
      </c>
      <c r="W4356" s="81" t="str">
        <f t="shared" si="761"/>
        <v/>
      </c>
      <c r="X4356" s="53" t="str">
        <f>IF(V4356="","",COUNTIF($V$7:V4356,"該当３"))</f>
        <v/>
      </c>
    </row>
    <row r="4357" spans="1:24">
      <c r="A4357" s="4">
        <v>2041500006</v>
      </c>
      <c r="B4357" s="237">
        <v>20</v>
      </c>
      <c r="C4357" s="238">
        <v>415</v>
      </c>
      <c r="D4357" s="239">
        <v>0</v>
      </c>
      <c r="E4357" s="238">
        <v>6</v>
      </c>
      <c r="F4357" s="7" t="s">
        <v>511</v>
      </c>
      <c r="G4357" s="7" t="s">
        <v>3804</v>
      </c>
      <c r="H4357" s="282" t="s">
        <v>4513</v>
      </c>
      <c r="I4357" s="7" t="s">
        <v>3807</v>
      </c>
      <c r="K4357" s="52" t="str">
        <f t="shared" si="751"/>
        <v/>
      </c>
      <c r="L4357" s="81" t="str">
        <f t="shared" si="752"/>
        <v/>
      </c>
      <c r="M4357" s="53" t="str">
        <f>IF(K4357="","",COUNTIF($K$7:K4357,"ﾘｽﾄ１"))</f>
        <v/>
      </c>
      <c r="N4357" s="53" t="str">
        <f t="shared" si="753"/>
        <v>同一区</v>
      </c>
      <c r="O4357" s="54" t="str">
        <f t="shared" si="754"/>
        <v/>
      </c>
      <c r="P4357" s="53" t="str">
        <f t="shared" si="755"/>
        <v/>
      </c>
      <c r="Q4357" s="52" t="str">
        <f t="shared" si="756"/>
        <v/>
      </c>
      <c r="R4357" s="55" t="str">
        <f t="shared" si="757"/>
        <v/>
      </c>
      <c r="S4357" s="52" t="str">
        <f t="shared" si="758"/>
        <v/>
      </c>
      <c r="T4357" s="81" t="str">
        <f t="shared" si="759"/>
        <v/>
      </c>
      <c r="U4357" s="53" t="str">
        <f>IF(S4357="","",COUNTIF($S$7:S4357,"該当２"))</f>
        <v/>
      </c>
      <c r="V4357" s="56" t="str">
        <f t="shared" si="760"/>
        <v/>
      </c>
      <c r="W4357" s="81" t="str">
        <f t="shared" si="761"/>
        <v/>
      </c>
      <c r="X4357" s="53" t="str">
        <f>IF(V4357="","",COUNTIF($V$7:V4357,"該当３"))</f>
        <v/>
      </c>
    </row>
    <row r="4358" spans="1:24">
      <c r="A4358" s="4">
        <v>2041500007</v>
      </c>
      <c r="B4358" s="237">
        <v>20</v>
      </c>
      <c r="C4358" s="238">
        <v>415</v>
      </c>
      <c r="D4358" s="239">
        <v>0</v>
      </c>
      <c r="E4358" s="238">
        <v>7</v>
      </c>
      <c r="F4358" s="7" t="s">
        <v>511</v>
      </c>
      <c r="G4358" s="7" t="s">
        <v>3804</v>
      </c>
      <c r="H4358" s="282" t="s">
        <v>4513</v>
      </c>
      <c r="I4358" s="7" t="s">
        <v>3808</v>
      </c>
      <c r="K4358" s="52" t="str">
        <f t="shared" si="751"/>
        <v/>
      </c>
      <c r="L4358" s="81" t="str">
        <f t="shared" si="752"/>
        <v/>
      </c>
      <c r="M4358" s="53" t="str">
        <f>IF(K4358="","",COUNTIF($K$7:K4358,"ﾘｽﾄ１"))</f>
        <v/>
      </c>
      <c r="N4358" s="53" t="str">
        <f t="shared" si="753"/>
        <v>同一区</v>
      </c>
      <c r="O4358" s="54" t="str">
        <f t="shared" si="754"/>
        <v/>
      </c>
      <c r="P4358" s="53" t="str">
        <f t="shared" si="755"/>
        <v/>
      </c>
      <c r="Q4358" s="52" t="str">
        <f t="shared" si="756"/>
        <v/>
      </c>
      <c r="R4358" s="55" t="str">
        <f t="shared" si="757"/>
        <v/>
      </c>
      <c r="S4358" s="52" t="str">
        <f t="shared" si="758"/>
        <v/>
      </c>
      <c r="T4358" s="81" t="str">
        <f t="shared" si="759"/>
        <v/>
      </c>
      <c r="U4358" s="53" t="str">
        <f>IF(S4358="","",COUNTIF($S$7:S4358,"該当２"))</f>
        <v/>
      </c>
      <c r="V4358" s="56" t="str">
        <f t="shared" si="760"/>
        <v/>
      </c>
      <c r="W4358" s="81" t="str">
        <f t="shared" si="761"/>
        <v/>
      </c>
      <c r="X4358" s="53" t="str">
        <f>IF(V4358="","",COUNTIF($V$7:V4358,"該当３"))</f>
        <v/>
      </c>
    </row>
    <row r="4359" spans="1:24">
      <c r="A4359" s="4">
        <v>2041500008</v>
      </c>
      <c r="B4359" s="237">
        <v>20</v>
      </c>
      <c r="C4359" s="238">
        <v>415</v>
      </c>
      <c r="D4359" s="239">
        <v>0</v>
      </c>
      <c r="E4359" s="238">
        <v>8</v>
      </c>
      <c r="F4359" s="7" t="s">
        <v>511</v>
      </c>
      <c r="G4359" s="7" t="s">
        <v>3804</v>
      </c>
      <c r="H4359" s="282" t="s">
        <v>4513</v>
      </c>
      <c r="I4359" s="7" t="s">
        <v>3809</v>
      </c>
      <c r="K4359" s="52" t="str">
        <f t="shared" si="751"/>
        <v/>
      </c>
      <c r="L4359" s="81" t="str">
        <f t="shared" si="752"/>
        <v/>
      </c>
      <c r="M4359" s="53" t="str">
        <f>IF(K4359="","",COUNTIF($K$7:K4359,"ﾘｽﾄ１"))</f>
        <v/>
      </c>
      <c r="N4359" s="53" t="str">
        <f t="shared" si="753"/>
        <v>同一区</v>
      </c>
      <c r="O4359" s="54" t="str">
        <f t="shared" si="754"/>
        <v/>
      </c>
      <c r="P4359" s="53" t="str">
        <f t="shared" si="755"/>
        <v/>
      </c>
      <c r="Q4359" s="52" t="str">
        <f t="shared" si="756"/>
        <v/>
      </c>
      <c r="R4359" s="55" t="str">
        <f t="shared" si="757"/>
        <v/>
      </c>
      <c r="S4359" s="52" t="str">
        <f t="shared" si="758"/>
        <v/>
      </c>
      <c r="T4359" s="81" t="str">
        <f t="shared" si="759"/>
        <v/>
      </c>
      <c r="U4359" s="53" t="str">
        <f>IF(S4359="","",COUNTIF($S$7:S4359,"該当２"))</f>
        <v/>
      </c>
      <c r="V4359" s="56" t="str">
        <f t="shared" si="760"/>
        <v/>
      </c>
      <c r="W4359" s="81" t="str">
        <f t="shared" si="761"/>
        <v/>
      </c>
      <c r="X4359" s="53" t="str">
        <f>IF(V4359="","",COUNTIF($V$7:V4359,"該当３"))</f>
        <v/>
      </c>
    </row>
    <row r="4360" spans="1:24">
      <c r="A4360" s="4">
        <v>2041500009</v>
      </c>
      <c r="B4360" s="237">
        <v>20</v>
      </c>
      <c r="C4360" s="238">
        <v>415</v>
      </c>
      <c r="D4360" s="239">
        <v>0</v>
      </c>
      <c r="E4360" s="238">
        <v>9</v>
      </c>
      <c r="F4360" s="7" t="s">
        <v>511</v>
      </c>
      <c r="G4360" s="7" t="s">
        <v>3804</v>
      </c>
      <c r="H4360" s="282" t="s">
        <v>4513</v>
      </c>
      <c r="I4360" s="7" t="s">
        <v>919</v>
      </c>
      <c r="K4360" s="52" t="str">
        <f t="shared" si="751"/>
        <v/>
      </c>
      <c r="L4360" s="81" t="str">
        <f t="shared" si="752"/>
        <v/>
      </c>
      <c r="M4360" s="53" t="str">
        <f>IF(K4360="","",COUNTIF($K$7:K4360,"ﾘｽﾄ１"))</f>
        <v/>
      </c>
      <c r="N4360" s="53" t="str">
        <f t="shared" si="753"/>
        <v>同一区</v>
      </c>
      <c r="O4360" s="54" t="str">
        <f t="shared" si="754"/>
        <v/>
      </c>
      <c r="P4360" s="53" t="str">
        <f t="shared" si="755"/>
        <v/>
      </c>
      <c r="Q4360" s="52" t="str">
        <f t="shared" si="756"/>
        <v/>
      </c>
      <c r="R4360" s="55" t="str">
        <f t="shared" si="757"/>
        <v/>
      </c>
      <c r="S4360" s="52" t="str">
        <f t="shared" si="758"/>
        <v/>
      </c>
      <c r="T4360" s="81" t="str">
        <f t="shared" si="759"/>
        <v/>
      </c>
      <c r="U4360" s="53" t="str">
        <f>IF(S4360="","",COUNTIF($S$7:S4360,"該当２"))</f>
        <v/>
      </c>
      <c r="V4360" s="56" t="str">
        <f t="shared" si="760"/>
        <v/>
      </c>
      <c r="W4360" s="81" t="str">
        <f t="shared" si="761"/>
        <v/>
      </c>
      <c r="X4360" s="53" t="str">
        <f>IF(V4360="","",COUNTIF($V$7:V4360,"該当３"))</f>
        <v/>
      </c>
    </row>
    <row r="4361" spans="1:24">
      <c r="A4361" s="4">
        <v>2041500010</v>
      </c>
      <c r="B4361" s="237">
        <v>20</v>
      </c>
      <c r="C4361" s="238">
        <v>415</v>
      </c>
      <c r="D4361" s="239">
        <v>0</v>
      </c>
      <c r="E4361" s="238">
        <v>10</v>
      </c>
      <c r="F4361" s="7" t="s">
        <v>511</v>
      </c>
      <c r="G4361" s="7" t="s">
        <v>3804</v>
      </c>
      <c r="H4361" s="282" t="s">
        <v>4513</v>
      </c>
      <c r="I4361" s="7" t="s">
        <v>3810</v>
      </c>
      <c r="K4361" s="52" t="str">
        <f t="shared" si="751"/>
        <v/>
      </c>
      <c r="L4361" s="81" t="str">
        <f t="shared" si="752"/>
        <v/>
      </c>
      <c r="M4361" s="53" t="str">
        <f>IF(K4361="","",COUNTIF($K$7:K4361,"ﾘｽﾄ１"))</f>
        <v/>
      </c>
      <c r="N4361" s="53" t="str">
        <f t="shared" si="753"/>
        <v>同一区</v>
      </c>
      <c r="O4361" s="54" t="str">
        <f t="shared" si="754"/>
        <v/>
      </c>
      <c r="P4361" s="53" t="str">
        <f t="shared" si="755"/>
        <v/>
      </c>
      <c r="Q4361" s="52" t="str">
        <f t="shared" si="756"/>
        <v/>
      </c>
      <c r="R4361" s="55" t="str">
        <f t="shared" si="757"/>
        <v/>
      </c>
      <c r="S4361" s="52" t="str">
        <f t="shared" si="758"/>
        <v/>
      </c>
      <c r="T4361" s="81" t="str">
        <f t="shared" si="759"/>
        <v/>
      </c>
      <c r="U4361" s="53" t="str">
        <f>IF(S4361="","",COUNTIF($S$7:S4361,"該当２"))</f>
        <v/>
      </c>
      <c r="V4361" s="56" t="str">
        <f t="shared" si="760"/>
        <v/>
      </c>
      <c r="W4361" s="81" t="str">
        <f t="shared" si="761"/>
        <v/>
      </c>
      <c r="X4361" s="53" t="str">
        <f>IF(V4361="","",COUNTIF($V$7:V4361,"該当３"))</f>
        <v/>
      </c>
    </row>
    <row r="4362" spans="1:24">
      <c r="A4362" s="4">
        <v>2041500011</v>
      </c>
      <c r="B4362" s="237">
        <v>20</v>
      </c>
      <c r="C4362" s="238">
        <v>415</v>
      </c>
      <c r="D4362" s="239">
        <v>0</v>
      </c>
      <c r="E4362" s="238">
        <v>11</v>
      </c>
      <c r="F4362" s="7" t="s">
        <v>511</v>
      </c>
      <c r="G4362" s="7" t="s">
        <v>3804</v>
      </c>
      <c r="H4362" s="282" t="s">
        <v>4513</v>
      </c>
      <c r="I4362" s="7" t="s">
        <v>3811</v>
      </c>
      <c r="K4362" s="52" t="str">
        <f t="shared" si="751"/>
        <v/>
      </c>
      <c r="L4362" s="81" t="str">
        <f t="shared" si="752"/>
        <v/>
      </c>
      <c r="M4362" s="53" t="str">
        <f>IF(K4362="","",COUNTIF($K$7:K4362,"ﾘｽﾄ１"))</f>
        <v/>
      </c>
      <c r="N4362" s="53" t="str">
        <f t="shared" si="753"/>
        <v>同一区</v>
      </c>
      <c r="O4362" s="54" t="str">
        <f t="shared" si="754"/>
        <v/>
      </c>
      <c r="P4362" s="53" t="str">
        <f t="shared" si="755"/>
        <v/>
      </c>
      <c r="Q4362" s="52" t="str">
        <f t="shared" si="756"/>
        <v/>
      </c>
      <c r="R4362" s="55" t="str">
        <f t="shared" si="757"/>
        <v/>
      </c>
      <c r="S4362" s="52" t="str">
        <f t="shared" si="758"/>
        <v/>
      </c>
      <c r="T4362" s="81" t="str">
        <f t="shared" si="759"/>
        <v/>
      </c>
      <c r="U4362" s="53" t="str">
        <f>IF(S4362="","",COUNTIF($S$7:S4362,"該当２"))</f>
        <v/>
      </c>
      <c r="V4362" s="56" t="str">
        <f t="shared" si="760"/>
        <v/>
      </c>
      <c r="W4362" s="81" t="str">
        <f t="shared" si="761"/>
        <v/>
      </c>
      <c r="X4362" s="53" t="str">
        <f>IF(V4362="","",COUNTIF($V$7:V4362,"該当３"))</f>
        <v/>
      </c>
    </row>
    <row r="4363" spans="1:24">
      <c r="A4363" s="4">
        <v>2041500012</v>
      </c>
      <c r="B4363" s="237">
        <v>20</v>
      </c>
      <c r="C4363" s="238">
        <v>415</v>
      </c>
      <c r="D4363" s="239">
        <v>0</v>
      </c>
      <c r="E4363" s="238">
        <v>12</v>
      </c>
      <c r="F4363" s="7" t="s">
        <v>511</v>
      </c>
      <c r="G4363" s="7" t="s">
        <v>3804</v>
      </c>
      <c r="H4363" s="282" t="s">
        <v>4513</v>
      </c>
      <c r="I4363" s="7" t="s">
        <v>3812</v>
      </c>
      <c r="K4363" s="52" t="str">
        <f t="shared" ref="K4363:K4426" si="762">IF(AND($C4363&gt;0,$H4363=""),"ﾘｽﾄ１","")</f>
        <v/>
      </c>
      <c r="L4363" s="81" t="str">
        <f t="shared" si="752"/>
        <v/>
      </c>
      <c r="M4363" s="53" t="str">
        <f>IF(K4363="","",COUNTIF($K$7:K4363,"ﾘｽﾄ１"))</f>
        <v/>
      </c>
      <c r="N4363" s="53" t="str">
        <f t="shared" si="753"/>
        <v>同一区</v>
      </c>
      <c r="O4363" s="54" t="str">
        <f t="shared" si="754"/>
        <v/>
      </c>
      <c r="P4363" s="53" t="str">
        <f t="shared" si="755"/>
        <v/>
      </c>
      <c r="Q4363" s="52" t="str">
        <f t="shared" si="756"/>
        <v/>
      </c>
      <c r="R4363" s="55" t="str">
        <f t="shared" si="757"/>
        <v/>
      </c>
      <c r="S4363" s="52" t="str">
        <f t="shared" si="758"/>
        <v/>
      </c>
      <c r="T4363" s="81" t="str">
        <f t="shared" si="759"/>
        <v/>
      </c>
      <c r="U4363" s="53" t="str">
        <f>IF(S4363="","",COUNTIF($S$7:S4363,"該当２"))</f>
        <v/>
      </c>
      <c r="V4363" s="56" t="str">
        <f t="shared" si="760"/>
        <v/>
      </c>
      <c r="W4363" s="81" t="str">
        <f t="shared" si="761"/>
        <v/>
      </c>
      <c r="X4363" s="53" t="str">
        <f>IF(V4363="","",COUNTIF($V$7:V4363,"該当３"))</f>
        <v/>
      </c>
    </row>
    <row r="4364" spans="1:24">
      <c r="A4364" s="4">
        <v>2041500013</v>
      </c>
      <c r="B4364" s="237">
        <v>20</v>
      </c>
      <c r="C4364" s="238">
        <v>415</v>
      </c>
      <c r="D4364" s="239">
        <v>0</v>
      </c>
      <c r="E4364" s="238">
        <v>13</v>
      </c>
      <c r="F4364" s="7" t="s">
        <v>511</v>
      </c>
      <c r="G4364" s="7" t="s">
        <v>3804</v>
      </c>
      <c r="H4364" s="282" t="s">
        <v>4513</v>
      </c>
      <c r="I4364" s="7" t="s">
        <v>308</v>
      </c>
      <c r="K4364" s="52" t="str">
        <f t="shared" si="762"/>
        <v/>
      </c>
      <c r="L4364" s="81" t="str">
        <f t="shared" si="752"/>
        <v/>
      </c>
      <c r="M4364" s="53" t="str">
        <f>IF(K4364="","",COUNTIF($K$7:K4364,"ﾘｽﾄ１"))</f>
        <v/>
      </c>
      <c r="N4364" s="53" t="str">
        <f t="shared" si="753"/>
        <v>同一区</v>
      </c>
      <c r="O4364" s="54" t="str">
        <f t="shared" si="754"/>
        <v/>
      </c>
      <c r="P4364" s="53" t="str">
        <f t="shared" si="755"/>
        <v/>
      </c>
      <c r="Q4364" s="52" t="str">
        <f t="shared" si="756"/>
        <v/>
      </c>
      <c r="R4364" s="55" t="str">
        <f t="shared" si="757"/>
        <v/>
      </c>
      <c r="S4364" s="52" t="str">
        <f t="shared" si="758"/>
        <v/>
      </c>
      <c r="T4364" s="81" t="str">
        <f t="shared" si="759"/>
        <v/>
      </c>
      <c r="U4364" s="53" t="str">
        <f>IF(S4364="","",COUNTIF($S$7:S4364,"該当２"))</f>
        <v/>
      </c>
      <c r="V4364" s="56" t="str">
        <f t="shared" si="760"/>
        <v/>
      </c>
      <c r="W4364" s="81" t="str">
        <f t="shared" si="761"/>
        <v/>
      </c>
      <c r="X4364" s="53" t="str">
        <f>IF(V4364="","",COUNTIF($V$7:V4364,"該当３"))</f>
        <v/>
      </c>
    </row>
    <row r="4365" spans="1:24">
      <c r="A4365" s="4">
        <v>2041500014</v>
      </c>
      <c r="B4365" s="237">
        <v>20</v>
      </c>
      <c r="C4365" s="238">
        <v>415</v>
      </c>
      <c r="D4365" s="239">
        <v>0</v>
      </c>
      <c r="E4365" s="238">
        <v>14</v>
      </c>
      <c r="F4365" s="7" t="s">
        <v>511</v>
      </c>
      <c r="G4365" s="7" t="s">
        <v>3804</v>
      </c>
      <c r="H4365" s="282" t="s">
        <v>4513</v>
      </c>
      <c r="I4365" s="7" t="s">
        <v>3813</v>
      </c>
      <c r="K4365" s="52" t="str">
        <f t="shared" si="762"/>
        <v/>
      </c>
      <c r="L4365" s="81" t="str">
        <f t="shared" si="752"/>
        <v/>
      </c>
      <c r="M4365" s="53" t="str">
        <f>IF(K4365="","",COUNTIF($K$7:K4365,"ﾘｽﾄ１"))</f>
        <v/>
      </c>
      <c r="N4365" s="53" t="str">
        <f t="shared" si="753"/>
        <v>同一区</v>
      </c>
      <c r="O4365" s="54" t="str">
        <f t="shared" si="754"/>
        <v/>
      </c>
      <c r="P4365" s="53" t="str">
        <f t="shared" si="755"/>
        <v/>
      </c>
      <c r="Q4365" s="52" t="str">
        <f t="shared" si="756"/>
        <v/>
      </c>
      <c r="R4365" s="55" t="str">
        <f t="shared" si="757"/>
        <v/>
      </c>
      <c r="S4365" s="52" t="str">
        <f t="shared" si="758"/>
        <v/>
      </c>
      <c r="T4365" s="81" t="str">
        <f t="shared" si="759"/>
        <v/>
      </c>
      <c r="U4365" s="53" t="str">
        <f>IF(S4365="","",COUNTIF($S$7:S4365,"該当２"))</f>
        <v/>
      </c>
      <c r="V4365" s="56" t="str">
        <f t="shared" si="760"/>
        <v/>
      </c>
      <c r="W4365" s="81" t="str">
        <f t="shared" si="761"/>
        <v/>
      </c>
      <c r="X4365" s="53" t="str">
        <f>IF(V4365="","",COUNTIF($V$7:V4365,"該当３"))</f>
        <v/>
      </c>
    </row>
    <row r="4366" spans="1:24">
      <c r="A4366" s="4">
        <v>2041500015</v>
      </c>
      <c r="B4366" s="237">
        <v>20</v>
      </c>
      <c r="C4366" s="238">
        <v>415</v>
      </c>
      <c r="D4366" s="239">
        <v>0</v>
      </c>
      <c r="E4366" s="238">
        <v>15</v>
      </c>
      <c r="F4366" s="7" t="s">
        <v>511</v>
      </c>
      <c r="G4366" s="7" t="s">
        <v>3804</v>
      </c>
      <c r="H4366" s="282" t="s">
        <v>4513</v>
      </c>
      <c r="I4366" s="7" t="s">
        <v>3814</v>
      </c>
      <c r="K4366" s="52" t="str">
        <f t="shared" si="762"/>
        <v/>
      </c>
      <c r="L4366" s="81" t="str">
        <f t="shared" si="752"/>
        <v/>
      </c>
      <c r="M4366" s="53" t="str">
        <f>IF(K4366="","",COUNTIF($K$7:K4366,"ﾘｽﾄ１"))</f>
        <v/>
      </c>
      <c r="N4366" s="53" t="str">
        <f t="shared" si="753"/>
        <v>同一区</v>
      </c>
      <c r="O4366" s="54" t="str">
        <f t="shared" si="754"/>
        <v/>
      </c>
      <c r="P4366" s="53" t="str">
        <f t="shared" si="755"/>
        <v/>
      </c>
      <c r="Q4366" s="52" t="str">
        <f t="shared" si="756"/>
        <v/>
      </c>
      <c r="R4366" s="55" t="str">
        <f t="shared" si="757"/>
        <v/>
      </c>
      <c r="S4366" s="52" t="str">
        <f t="shared" si="758"/>
        <v/>
      </c>
      <c r="T4366" s="81" t="str">
        <f t="shared" si="759"/>
        <v/>
      </c>
      <c r="U4366" s="53" t="str">
        <f>IF(S4366="","",COUNTIF($S$7:S4366,"該当２"))</f>
        <v/>
      </c>
      <c r="V4366" s="56" t="str">
        <f t="shared" si="760"/>
        <v/>
      </c>
      <c r="W4366" s="81" t="str">
        <f t="shared" si="761"/>
        <v/>
      </c>
      <c r="X4366" s="53" t="str">
        <f>IF(V4366="","",COUNTIF($V$7:V4366,"該当３"))</f>
        <v/>
      </c>
    </row>
    <row r="4367" spans="1:24">
      <c r="A4367" s="4">
        <v>2041500016</v>
      </c>
      <c r="B4367" s="237">
        <v>20</v>
      </c>
      <c r="C4367" s="238">
        <v>415</v>
      </c>
      <c r="D4367" s="239">
        <v>0</v>
      </c>
      <c r="E4367" s="238">
        <v>16</v>
      </c>
      <c r="F4367" s="7" t="s">
        <v>511</v>
      </c>
      <c r="G4367" s="7" t="s">
        <v>3804</v>
      </c>
      <c r="H4367" s="282" t="s">
        <v>4513</v>
      </c>
      <c r="I4367" s="7" t="s">
        <v>3815</v>
      </c>
      <c r="K4367" s="52" t="str">
        <f t="shared" si="762"/>
        <v/>
      </c>
      <c r="L4367" s="81" t="str">
        <f t="shared" si="752"/>
        <v/>
      </c>
      <c r="M4367" s="53" t="str">
        <f>IF(K4367="","",COUNTIF($K$7:K4367,"ﾘｽﾄ１"))</f>
        <v/>
      </c>
      <c r="N4367" s="53" t="str">
        <f t="shared" si="753"/>
        <v>同一区</v>
      </c>
      <c r="O4367" s="54" t="str">
        <f t="shared" si="754"/>
        <v/>
      </c>
      <c r="P4367" s="53" t="str">
        <f t="shared" si="755"/>
        <v/>
      </c>
      <c r="Q4367" s="52" t="str">
        <f t="shared" si="756"/>
        <v/>
      </c>
      <c r="R4367" s="55" t="str">
        <f t="shared" si="757"/>
        <v/>
      </c>
      <c r="S4367" s="52" t="str">
        <f t="shared" si="758"/>
        <v/>
      </c>
      <c r="T4367" s="81" t="str">
        <f t="shared" si="759"/>
        <v/>
      </c>
      <c r="U4367" s="53" t="str">
        <f>IF(S4367="","",COUNTIF($S$7:S4367,"該当２"))</f>
        <v/>
      </c>
      <c r="V4367" s="56" t="str">
        <f t="shared" si="760"/>
        <v/>
      </c>
      <c r="W4367" s="81" t="str">
        <f t="shared" si="761"/>
        <v/>
      </c>
      <c r="X4367" s="53" t="str">
        <f>IF(V4367="","",COUNTIF($V$7:V4367,"該当３"))</f>
        <v/>
      </c>
    </row>
    <row r="4368" spans="1:24">
      <c r="A4368" s="4">
        <v>2041500017</v>
      </c>
      <c r="B4368" s="237">
        <v>20</v>
      </c>
      <c r="C4368" s="238">
        <v>415</v>
      </c>
      <c r="D4368" s="239">
        <v>0</v>
      </c>
      <c r="E4368" s="238">
        <v>17</v>
      </c>
      <c r="F4368" s="7" t="s">
        <v>511</v>
      </c>
      <c r="G4368" s="7" t="s">
        <v>3804</v>
      </c>
      <c r="H4368" s="282" t="s">
        <v>4513</v>
      </c>
      <c r="I4368" s="7" t="s">
        <v>3816</v>
      </c>
      <c r="K4368" s="52" t="str">
        <f t="shared" si="762"/>
        <v/>
      </c>
      <c r="L4368" s="81" t="str">
        <f t="shared" si="752"/>
        <v/>
      </c>
      <c r="M4368" s="53" t="str">
        <f>IF(K4368="","",COUNTIF($K$7:K4368,"ﾘｽﾄ１"))</f>
        <v/>
      </c>
      <c r="N4368" s="53" t="str">
        <f t="shared" si="753"/>
        <v>同一区</v>
      </c>
      <c r="O4368" s="54" t="str">
        <f t="shared" si="754"/>
        <v/>
      </c>
      <c r="P4368" s="53" t="str">
        <f t="shared" si="755"/>
        <v/>
      </c>
      <c r="Q4368" s="52" t="str">
        <f t="shared" si="756"/>
        <v/>
      </c>
      <c r="R4368" s="55" t="str">
        <f t="shared" si="757"/>
        <v/>
      </c>
      <c r="S4368" s="52" t="str">
        <f t="shared" si="758"/>
        <v/>
      </c>
      <c r="T4368" s="81" t="str">
        <f t="shared" si="759"/>
        <v/>
      </c>
      <c r="U4368" s="53" t="str">
        <f>IF(S4368="","",COUNTIF($S$7:S4368,"該当２"))</f>
        <v/>
      </c>
      <c r="V4368" s="56" t="str">
        <f t="shared" si="760"/>
        <v/>
      </c>
      <c r="W4368" s="81" t="str">
        <f t="shared" si="761"/>
        <v/>
      </c>
      <c r="X4368" s="53" t="str">
        <f>IF(V4368="","",COUNTIF($V$7:V4368,"該当３"))</f>
        <v/>
      </c>
    </row>
    <row r="4369" spans="1:24">
      <c r="A4369" s="4">
        <v>2041500018</v>
      </c>
      <c r="B4369" s="237">
        <v>20</v>
      </c>
      <c r="C4369" s="238">
        <v>415</v>
      </c>
      <c r="D4369" s="239">
        <v>0</v>
      </c>
      <c r="E4369" s="238">
        <v>18</v>
      </c>
      <c r="F4369" s="7" t="s">
        <v>511</v>
      </c>
      <c r="G4369" s="7" t="s">
        <v>3804</v>
      </c>
      <c r="H4369" s="282" t="s">
        <v>4513</v>
      </c>
      <c r="I4369" s="7" t="s">
        <v>3817</v>
      </c>
      <c r="K4369" s="52" t="str">
        <f t="shared" si="762"/>
        <v/>
      </c>
      <c r="L4369" s="81" t="str">
        <f t="shared" si="752"/>
        <v/>
      </c>
      <c r="M4369" s="53" t="str">
        <f>IF(K4369="","",COUNTIF($K$7:K4369,"ﾘｽﾄ１"))</f>
        <v/>
      </c>
      <c r="N4369" s="53" t="str">
        <f t="shared" si="753"/>
        <v>同一区</v>
      </c>
      <c r="O4369" s="54" t="str">
        <f t="shared" si="754"/>
        <v/>
      </c>
      <c r="P4369" s="53" t="str">
        <f t="shared" si="755"/>
        <v/>
      </c>
      <c r="Q4369" s="52" t="str">
        <f t="shared" si="756"/>
        <v/>
      </c>
      <c r="R4369" s="55" t="str">
        <f t="shared" si="757"/>
        <v/>
      </c>
      <c r="S4369" s="52" t="str">
        <f t="shared" si="758"/>
        <v/>
      </c>
      <c r="T4369" s="81" t="str">
        <f t="shared" si="759"/>
        <v/>
      </c>
      <c r="U4369" s="53" t="str">
        <f>IF(S4369="","",COUNTIF($S$7:S4369,"該当２"))</f>
        <v/>
      </c>
      <c r="V4369" s="56" t="str">
        <f t="shared" si="760"/>
        <v/>
      </c>
      <c r="W4369" s="81" t="str">
        <f t="shared" si="761"/>
        <v/>
      </c>
      <c r="X4369" s="53" t="str">
        <f>IF(V4369="","",COUNTIF($V$7:V4369,"該当３"))</f>
        <v/>
      </c>
    </row>
    <row r="4370" spans="1:24">
      <c r="A4370" s="4">
        <v>2041500019</v>
      </c>
      <c r="B4370" s="237">
        <v>20</v>
      </c>
      <c r="C4370" s="238">
        <v>415</v>
      </c>
      <c r="D4370" s="239">
        <v>0</v>
      </c>
      <c r="E4370" s="238">
        <v>19</v>
      </c>
      <c r="F4370" s="7" t="s">
        <v>511</v>
      </c>
      <c r="G4370" s="7" t="s">
        <v>3804</v>
      </c>
      <c r="H4370" s="282" t="s">
        <v>4513</v>
      </c>
      <c r="I4370" s="7" t="s">
        <v>3818</v>
      </c>
      <c r="K4370" s="52" t="str">
        <f t="shared" si="762"/>
        <v/>
      </c>
      <c r="L4370" s="81" t="str">
        <f t="shared" si="752"/>
        <v/>
      </c>
      <c r="M4370" s="53" t="str">
        <f>IF(K4370="","",COUNTIF($K$7:K4370,"ﾘｽﾄ１"))</f>
        <v/>
      </c>
      <c r="N4370" s="53" t="str">
        <f t="shared" si="753"/>
        <v>同一区</v>
      </c>
      <c r="O4370" s="54" t="str">
        <f t="shared" si="754"/>
        <v/>
      </c>
      <c r="P4370" s="53" t="str">
        <f t="shared" si="755"/>
        <v/>
      </c>
      <c r="Q4370" s="52" t="str">
        <f t="shared" si="756"/>
        <v/>
      </c>
      <c r="R4370" s="55" t="str">
        <f t="shared" si="757"/>
        <v/>
      </c>
      <c r="S4370" s="52" t="str">
        <f t="shared" si="758"/>
        <v/>
      </c>
      <c r="T4370" s="81" t="str">
        <f t="shared" si="759"/>
        <v/>
      </c>
      <c r="U4370" s="53" t="str">
        <f>IF(S4370="","",COUNTIF($S$7:S4370,"該当２"))</f>
        <v/>
      </c>
      <c r="V4370" s="56" t="str">
        <f t="shared" si="760"/>
        <v/>
      </c>
      <c r="W4370" s="81" t="str">
        <f t="shared" si="761"/>
        <v/>
      </c>
      <c r="X4370" s="53" t="str">
        <f>IF(V4370="","",COUNTIF($V$7:V4370,"該当３"))</f>
        <v/>
      </c>
    </row>
    <row r="4371" spans="1:24">
      <c r="A4371" s="4">
        <v>2041500020</v>
      </c>
      <c r="B4371" s="237">
        <v>20</v>
      </c>
      <c r="C4371" s="238">
        <v>415</v>
      </c>
      <c r="D4371" s="239">
        <v>0</v>
      </c>
      <c r="E4371" s="238">
        <v>20</v>
      </c>
      <c r="F4371" s="7" t="s">
        <v>511</v>
      </c>
      <c r="G4371" s="7" t="s">
        <v>3804</v>
      </c>
      <c r="H4371" s="282" t="s">
        <v>4513</v>
      </c>
      <c r="I4371" s="7" t="s">
        <v>3819</v>
      </c>
      <c r="K4371" s="52" t="str">
        <f t="shared" si="762"/>
        <v/>
      </c>
      <c r="L4371" s="81" t="str">
        <f t="shared" si="752"/>
        <v/>
      </c>
      <c r="M4371" s="53" t="str">
        <f>IF(K4371="","",COUNTIF($K$7:K4371,"ﾘｽﾄ１"))</f>
        <v/>
      </c>
      <c r="N4371" s="53" t="str">
        <f t="shared" si="753"/>
        <v>同一区</v>
      </c>
      <c r="O4371" s="54" t="str">
        <f t="shared" si="754"/>
        <v/>
      </c>
      <c r="P4371" s="53" t="str">
        <f t="shared" si="755"/>
        <v/>
      </c>
      <c r="Q4371" s="52" t="str">
        <f t="shared" si="756"/>
        <v/>
      </c>
      <c r="R4371" s="55" t="str">
        <f t="shared" si="757"/>
        <v/>
      </c>
      <c r="S4371" s="52" t="str">
        <f t="shared" si="758"/>
        <v/>
      </c>
      <c r="T4371" s="81" t="str">
        <f t="shared" si="759"/>
        <v/>
      </c>
      <c r="U4371" s="53" t="str">
        <f>IF(S4371="","",COUNTIF($S$7:S4371,"該当２"))</f>
        <v/>
      </c>
      <c r="V4371" s="56" t="str">
        <f t="shared" si="760"/>
        <v/>
      </c>
      <c r="W4371" s="81" t="str">
        <f t="shared" si="761"/>
        <v/>
      </c>
      <c r="X4371" s="53" t="str">
        <f>IF(V4371="","",COUNTIF($V$7:V4371,"該当３"))</f>
        <v/>
      </c>
    </row>
    <row r="4372" spans="1:24">
      <c r="A4372" s="4">
        <v>2041500021</v>
      </c>
      <c r="B4372" s="237">
        <v>20</v>
      </c>
      <c r="C4372" s="238">
        <v>415</v>
      </c>
      <c r="D4372" s="239">
        <v>0</v>
      </c>
      <c r="E4372" s="238">
        <v>21</v>
      </c>
      <c r="F4372" s="7" t="s">
        <v>511</v>
      </c>
      <c r="G4372" s="7" t="s">
        <v>3804</v>
      </c>
      <c r="H4372" s="282" t="s">
        <v>4513</v>
      </c>
      <c r="I4372" s="7" t="s">
        <v>2262</v>
      </c>
      <c r="K4372" s="52" t="str">
        <f t="shared" si="762"/>
        <v/>
      </c>
      <c r="L4372" s="81" t="str">
        <f t="shared" si="752"/>
        <v/>
      </c>
      <c r="M4372" s="53" t="str">
        <f>IF(K4372="","",COUNTIF($K$7:K4372,"ﾘｽﾄ１"))</f>
        <v/>
      </c>
      <c r="N4372" s="53" t="str">
        <f t="shared" si="753"/>
        <v>同一区</v>
      </c>
      <c r="O4372" s="54" t="str">
        <f t="shared" si="754"/>
        <v/>
      </c>
      <c r="P4372" s="53" t="str">
        <f t="shared" si="755"/>
        <v/>
      </c>
      <c r="Q4372" s="52" t="str">
        <f t="shared" si="756"/>
        <v/>
      </c>
      <c r="R4372" s="55" t="str">
        <f t="shared" si="757"/>
        <v/>
      </c>
      <c r="S4372" s="52" t="str">
        <f t="shared" si="758"/>
        <v/>
      </c>
      <c r="T4372" s="81" t="str">
        <f t="shared" si="759"/>
        <v/>
      </c>
      <c r="U4372" s="53" t="str">
        <f>IF(S4372="","",COUNTIF($S$7:S4372,"該当２"))</f>
        <v/>
      </c>
      <c r="V4372" s="56" t="str">
        <f t="shared" si="760"/>
        <v/>
      </c>
      <c r="W4372" s="81" t="str">
        <f t="shared" si="761"/>
        <v/>
      </c>
      <c r="X4372" s="53" t="str">
        <f>IF(V4372="","",COUNTIF($V$7:V4372,"該当３"))</f>
        <v/>
      </c>
    </row>
    <row r="4373" spans="1:24">
      <c r="A4373" s="4">
        <v>2041500022</v>
      </c>
      <c r="B4373" s="237">
        <v>20</v>
      </c>
      <c r="C4373" s="238">
        <v>415</v>
      </c>
      <c r="D4373" s="239">
        <v>0</v>
      </c>
      <c r="E4373" s="238">
        <v>22</v>
      </c>
      <c r="F4373" s="7" t="s">
        <v>511</v>
      </c>
      <c r="G4373" s="7" t="s">
        <v>3804</v>
      </c>
      <c r="H4373" s="282" t="s">
        <v>4513</v>
      </c>
      <c r="I4373" s="7" t="s">
        <v>1282</v>
      </c>
      <c r="K4373" s="52" t="str">
        <f t="shared" si="762"/>
        <v/>
      </c>
      <c r="L4373" s="81" t="str">
        <f t="shared" si="752"/>
        <v/>
      </c>
      <c r="M4373" s="53" t="str">
        <f>IF(K4373="","",COUNTIF($K$7:K4373,"ﾘｽﾄ１"))</f>
        <v/>
      </c>
      <c r="N4373" s="53" t="str">
        <f t="shared" si="753"/>
        <v>同一区</v>
      </c>
      <c r="O4373" s="54" t="str">
        <f t="shared" si="754"/>
        <v/>
      </c>
      <c r="P4373" s="53" t="str">
        <f t="shared" si="755"/>
        <v/>
      </c>
      <c r="Q4373" s="52" t="str">
        <f t="shared" si="756"/>
        <v/>
      </c>
      <c r="R4373" s="55" t="str">
        <f t="shared" si="757"/>
        <v/>
      </c>
      <c r="S4373" s="52" t="str">
        <f t="shared" si="758"/>
        <v/>
      </c>
      <c r="T4373" s="81" t="str">
        <f t="shared" si="759"/>
        <v/>
      </c>
      <c r="U4373" s="53" t="str">
        <f>IF(S4373="","",COUNTIF($S$7:S4373,"該当２"))</f>
        <v/>
      </c>
      <c r="V4373" s="56" t="str">
        <f t="shared" si="760"/>
        <v/>
      </c>
      <c r="W4373" s="81" t="str">
        <f t="shared" si="761"/>
        <v/>
      </c>
      <c r="X4373" s="53" t="str">
        <f>IF(V4373="","",COUNTIF($V$7:V4373,"該当３"))</f>
        <v/>
      </c>
    </row>
    <row r="4374" spans="1:24">
      <c r="A4374" s="4">
        <v>2041500023</v>
      </c>
      <c r="B4374" s="237">
        <v>20</v>
      </c>
      <c r="C4374" s="238">
        <v>415</v>
      </c>
      <c r="D4374" s="239">
        <v>0</v>
      </c>
      <c r="E4374" s="238">
        <v>23</v>
      </c>
      <c r="F4374" s="7" t="s">
        <v>511</v>
      </c>
      <c r="G4374" s="7" t="s">
        <v>3804</v>
      </c>
      <c r="H4374" s="282" t="s">
        <v>4513</v>
      </c>
      <c r="I4374" s="7" t="s">
        <v>3820</v>
      </c>
      <c r="K4374" s="52" t="str">
        <f t="shared" si="762"/>
        <v/>
      </c>
      <c r="L4374" s="81" t="str">
        <f t="shared" si="752"/>
        <v/>
      </c>
      <c r="M4374" s="53" t="str">
        <f>IF(K4374="","",COUNTIF($K$7:K4374,"ﾘｽﾄ１"))</f>
        <v/>
      </c>
      <c r="N4374" s="53" t="str">
        <f t="shared" si="753"/>
        <v>同一区</v>
      </c>
      <c r="O4374" s="54" t="str">
        <f t="shared" si="754"/>
        <v/>
      </c>
      <c r="P4374" s="53" t="str">
        <f t="shared" si="755"/>
        <v/>
      </c>
      <c r="Q4374" s="52" t="str">
        <f t="shared" si="756"/>
        <v/>
      </c>
      <c r="R4374" s="55" t="str">
        <f t="shared" si="757"/>
        <v/>
      </c>
      <c r="S4374" s="52" t="str">
        <f t="shared" si="758"/>
        <v/>
      </c>
      <c r="T4374" s="81" t="str">
        <f t="shared" si="759"/>
        <v/>
      </c>
      <c r="U4374" s="53" t="str">
        <f>IF(S4374="","",COUNTIF($S$7:S4374,"該当２"))</f>
        <v/>
      </c>
      <c r="V4374" s="56" t="str">
        <f t="shared" si="760"/>
        <v/>
      </c>
      <c r="W4374" s="81" t="str">
        <f t="shared" si="761"/>
        <v/>
      </c>
      <c r="X4374" s="53" t="str">
        <f>IF(V4374="","",COUNTIF($V$7:V4374,"該当３"))</f>
        <v/>
      </c>
    </row>
    <row r="4375" spans="1:24">
      <c r="A4375" s="4">
        <v>2041500024</v>
      </c>
      <c r="B4375" s="237">
        <v>20</v>
      </c>
      <c r="C4375" s="238">
        <v>415</v>
      </c>
      <c r="D4375" s="239">
        <v>0</v>
      </c>
      <c r="E4375" s="238">
        <v>24</v>
      </c>
      <c r="F4375" s="7" t="s">
        <v>511</v>
      </c>
      <c r="G4375" s="7" t="s">
        <v>3804</v>
      </c>
      <c r="H4375" s="282" t="s">
        <v>4513</v>
      </c>
      <c r="I4375" s="7" t="s">
        <v>3821</v>
      </c>
      <c r="K4375" s="52" t="str">
        <f t="shared" si="762"/>
        <v/>
      </c>
      <c r="L4375" s="81" t="str">
        <f t="shared" si="752"/>
        <v/>
      </c>
      <c r="M4375" s="53" t="str">
        <f>IF(K4375="","",COUNTIF($K$7:K4375,"ﾘｽﾄ１"))</f>
        <v/>
      </c>
      <c r="N4375" s="53" t="str">
        <f t="shared" si="753"/>
        <v>同一区</v>
      </c>
      <c r="O4375" s="54" t="str">
        <f t="shared" si="754"/>
        <v/>
      </c>
      <c r="P4375" s="53" t="str">
        <f t="shared" si="755"/>
        <v/>
      </c>
      <c r="Q4375" s="52" t="str">
        <f t="shared" si="756"/>
        <v/>
      </c>
      <c r="R4375" s="55" t="str">
        <f t="shared" si="757"/>
        <v/>
      </c>
      <c r="S4375" s="52" t="str">
        <f t="shared" si="758"/>
        <v/>
      </c>
      <c r="T4375" s="81" t="str">
        <f t="shared" si="759"/>
        <v/>
      </c>
      <c r="U4375" s="53" t="str">
        <f>IF(S4375="","",COUNTIF($S$7:S4375,"該当２"))</f>
        <v/>
      </c>
      <c r="V4375" s="56" t="str">
        <f t="shared" si="760"/>
        <v/>
      </c>
      <c r="W4375" s="81" t="str">
        <f t="shared" si="761"/>
        <v/>
      </c>
      <c r="X4375" s="53" t="str">
        <f>IF(V4375="","",COUNTIF($V$7:V4375,"該当３"))</f>
        <v/>
      </c>
    </row>
    <row r="4376" spans="1:24">
      <c r="A4376" s="4">
        <v>2041500025</v>
      </c>
      <c r="B4376" s="237">
        <v>20</v>
      </c>
      <c r="C4376" s="238">
        <v>415</v>
      </c>
      <c r="D4376" s="239">
        <v>0</v>
      </c>
      <c r="E4376" s="238">
        <v>25</v>
      </c>
      <c r="F4376" s="7" t="s">
        <v>511</v>
      </c>
      <c r="G4376" s="7" t="s">
        <v>3804</v>
      </c>
      <c r="H4376" s="282" t="s">
        <v>4513</v>
      </c>
      <c r="I4376" s="7" t="s">
        <v>3822</v>
      </c>
      <c r="K4376" s="52" t="str">
        <f t="shared" si="762"/>
        <v/>
      </c>
      <c r="L4376" s="81" t="str">
        <f t="shared" si="752"/>
        <v/>
      </c>
      <c r="M4376" s="53" t="str">
        <f>IF(K4376="","",COUNTIF($K$7:K4376,"ﾘｽﾄ１"))</f>
        <v/>
      </c>
      <c r="N4376" s="53" t="str">
        <f t="shared" si="753"/>
        <v>同一区</v>
      </c>
      <c r="O4376" s="54" t="str">
        <f t="shared" si="754"/>
        <v/>
      </c>
      <c r="P4376" s="53" t="str">
        <f t="shared" si="755"/>
        <v/>
      </c>
      <c r="Q4376" s="52" t="str">
        <f t="shared" si="756"/>
        <v/>
      </c>
      <c r="R4376" s="55" t="str">
        <f t="shared" si="757"/>
        <v/>
      </c>
      <c r="S4376" s="52" t="str">
        <f t="shared" si="758"/>
        <v/>
      </c>
      <c r="T4376" s="81" t="str">
        <f t="shared" si="759"/>
        <v/>
      </c>
      <c r="U4376" s="53" t="str">
        <f>IF(S4376="","",COUNTIF($S$7:S4376,"該当２"))</f>
        <v/>
      </c>
      <c r="V4376" s="56" t="str">
        <f t="shared" si="760"/>
        <v/>
      </c>
      <c r="W4376" s="81" t="str">
        <f t="shared" si="761"/>
        <v/>
      </c>
      <c r="X4376" s="53" t="str">
        <f>IF(V4376="","",COUNTIF($V$7:V4376,"該当３"))</f>
        <v/>
      </c>
    </row>
    <row r="4377" spans="1:24">
      <c r="A4377" s="4">
        <v>2041500026</v>
      </c>
      <c r="B4377" s="237">
        <v>20</v>
      </c>
      <c r="C4377" s="238">
        <v>415</v>
      </c>
      <c r="D4377" s="239">
        <v>0</v>
      </c>
      <c r="E4377" s="238">
        <v>26</v>
      </c>
      <c r="F4377" s="7" t="s">
        <v>511</v>
      </c>
      <c r="G4377" s="7" t="s">
        <v>3804</v>
      </c>
      <c r="H4377" s="282" t="s">
        <v>4513</v>
      </c>
      <c r="I4377" s="7" t="s">
        <v>3823</v>
      </c>
      <c r="K4377" s="52" t="str">
        <f t="shared" si="762"/>
        <v/>
      </c>
      <c r="L4377" s="81" t="str">
        <f t="shared" si="752"/>
        <v/>
      </c>
      <c r="M4377" s="53" t="str">
        <f>IF(K4377="","",COUNTIF($K$7:K4377,"ﾘｽﾄ１"))</f>
        <v/>
      </c>
      <c r="N4377" s="53" t="str">
        <f t="shared" si="753"/>
        <v>同一区</v>
      </c>
      <c r="O4377" s="54" t="str">
        <f t="shared" si="754"/>
        <v/>
      </c>
      <c r="P4377" s="53" t="str">
        <f t="shared" si="755"/>
        <v/>
      </c>
      <c r="Q4377" s="52" t="str">
        <f t="shared" si="756"/>
        <v/>
      </c>
      <c r="R4377" s="55" t="str">
        <f t="shared" si="757"/>
        <v/>
      </c>
      <c r="S4377" s="52" t="str">
        <f t="shared" si="758"/>
        <v/>
      </c>
      <c r="T4377" s="81" t="str">
        <f t="shared" si="759"/>
        <v/>
      </c>
      <c r="U4377" s="53" t="str">
        <f>IF(S4377="","",COUNTIF($S$7:S4377,"該当２"))</f>
        <v/>
      </c>
      <c r="V4377" s="56" t="str">
        <f t="shared" si="760"/>
        <v/>
      </c>
      <c r="W4377" s="81" t="str">
        <f t="shared" si="761"/>
        <v/>
      </c>
      <c r="X4377" s="53" t="str">
        <f>IF(V4377="","",COUNTIF($V$7:V4377,"該当３"))</f>
        <v/>
      </c>
    </row>
    <row r="4378" spans="1:24">
      <c r="A4378" s="4">
        <v>2041500027</v>
      </c>
      <c r="B4378" s="237">
        <v>20</v>
      </c>
      <c r="C4378" s="238">
        <v>415</v>
      </c>
      <c r="D4378" s="239">
        <v>0</v>
      </c>
      <c r="E4378" s="238">
        <v>27</v>
      </c>
      <c r="F4378" s="7" t="s">
        <v>511</v>
      </c>
      <c r="G4378" s="7" t="s">
        <v>3804</v>
      </c>
      <c r="H4378" s="282" t="s">
        <v>4513</v>
      </c>
      <c r="I4378" s="7" t="s">
        <v>3824</v>
      </c>
      <c r="K4378" s="52" t="str">
        <f t="shared" si="762"/>
        <v/>
      </c>
      <c r="L4378" s="81" t="str">
        <f t="shared" si="752"/>
        <v/>
      </c>
      <c r="M4378" s="53" t="str">
        <f>IF(K4378="","",COUNTIF($K$7:K4378,"ﾘｽﾄ１"))</f>
        <v/>
      </c>
      <c r="N4378" s="53" t="str">
        <f t="shared" si="753"/>
        <v>同一区</v>
      </c>
      <c r="O4378" s="54" t="str">
        <f t="shared" si="754"/>
        <v/>
      </c>
      <c r="P4378" s="53" t="str">
        <f t="shared" si="755"/>
        <v/>
      </c>
      <c r="Q4378" s="52" t="str">
        <f t="shared" si="756"/>
        <v/>
      </c>
      <c r="R4378" s="55" t="str">
        <f t="shared" si="757"/>
        <v/>
      </c>
      <c r="S4378" s="52" t="str">
        <f t="shared" si="758"/>
        <v/>
      </c>
      <c r="T4378" s="81" t="str">
        <f t="shared" si="759"/>
        <v/>
      </c>
      <c r="U4378" s="53" t="str">
        <f>IF(S4378="","",COUNTIF($S$7:S4378,"該当２"))</f>
        <v/>
      </c>
      <c r="V4378" s="56" t="str">
        <f t="shared" si="760"/>
        <v/>
      </c>
      <c r="W4378" s="81" t="str">
        <f t="shared" si="761"/>
        <v/>
      </c>
      <c r="X4378" s="53" t="str">
        <f>IF(V4378="","",COUNTIF($V$7:V4378,"該当３"))</f>
        <v/>
      </c>
    </row>
    <row r="4379" spans="1:24">
      <c r="A4379" s="4">
        <v>2041500028</v>
      </c>
      <c r="B4379" s="237">
        <v>20</v>
      </c>
      <c r="C4379" s="238">
        <v>415</v>
      </c>
      <c r="D4379" s="239">
        <v>0</v>
      </c>
      <c r="E4379" s="238">
        <v>28</v>
      </c>
      <c r="F4379" s="7" t="s">
        <v>511</v>
      </c>
      <c r="G4379" s="7" t="s">
        <v>3804</v>
      </c>
      <c r="H4379" s="282" t="s">
        <v>4513</v>
      </c>
      <c r="I4379" s="7" t="s">
        <v>3825</v>
      </c>
      <c r="K4379" s="52" t="str">
        <f t="shared" si="762"/>
        <v/>
      </c>
      <c r="L4379" s="81" t="str">
        <f t="shared" si="752"/>
        <v/>
      </c>
      <c r="M4379" s="53" t="str">
        <f>IF(K4379="","",COUNTIF($K$7:K4379,"ﾘｽﾄ１"))</f>
        <v/>
      </c>
      <c r="N4379" s="53" t="str">
        <f t="shared" si="753"/>
        <v>同一区</v>
      </c>
      <c r="O4379" s="54" t="str">
        <f t="shared" si="754"/>
        <v/>
      </c>
      <c r="P4379" s="53" t="str">
        <f t="shared" si="755"/>
        <v/>
      </c>
      <c r="Q4379" s="52" t="str">
        <f t="shared" si="756"/>
        <v/>
      </c>
      <c r="R4379" s="55" t="str">
        <f t="shared" si="757"/>
        <v/>
      </c>
      <c r="S4379" s="52" t="str">
        <f t="shared" si="758"/>
        <v/>
      </c>
      <c r="T4379" s="81" t="str">
        <f t="shared" si="759"/>
        <v/>
      </c>
      <c r="U4379" s="53" t="str">
        <f>IF(S4379="","",COUNTIF($S$7:S4379,"該当２"))</f>
        <v/>
      </c>
      <c r="V4379" s="56" t="str">
        <f t="shared" si="760"/>
        <v/>
      </c>
      <c r="W4379" s="81" t="str">
        <f t="shared" si="761"/>
        <v/>
      </c>
      <c r="X4379" s="53" t="str">
        <f>IF(V4379="","",COUNTIF($V$7:V4379,"該当３"))</f>
        <v/>
      </c>
    </row>
    <row r="4380" spans="1:24">
      <c r="A4380" s="4">
        <v>2041500029</v>
      </c>
      <c r="B4380" s="237">
        <v>20</v>
      </c>
      <c r="C4380" s="238">
        <v>415</v>
      </c>
      <c r="D4380" s="239">
        <v>0</v>
      </c>
      <c r="E4380" s="238">
        <v>29</v>
      </c>
      <c r="F4380" s="7" t="s">
        <v>511</v>
      </c>
      <c r="G4380" s="7" t="s">
        <v>3804</v>
      </c>
      <c r="H4380" s="282" t="s">
        <v>4513</v>
      </c>
      <c r="I4380" s="7" t="s">
        <v>3826</v>
      </c>
      <c r="K4380" s="52" t="str">
        <f t="shared" si="762"/>
        <v/>
      </c>
      <c r="L4380" s="81" t="str">
        <f t="shared" si="752"/>
        <v/>
      </c>
      <c r="M4380" s="53" t="str">
        <f>IF(K4380="","",COUNTIF($K$7:K4380,"ﾘｽﾄ１"))</f>
        <v/>
      </c>
      <c r="N4380" s="53" t="str">
        <f t="shared" si="753"/>
        <v>同一区</v>
      </c>
      <c r="O4380" s="54" t="str">
        <f t="shared" si="754"/>
        <v/>
      </c>
      <c r="P4380" s="53" t="str">
        <f t="shared" si="755"/>
        <v/>
      </c>
      <c r="Q4380" s="52" t="str">
        <f t="shared" si="756"/>
        <v/>
      </c>
      <c r="R4380" s="55" t="str">
        <f t="shared" si="757"/>
        <v/>
      </c>
      <c r="S4380" s="52" t="str">
        <f t="shared" si="758"/>
        <v/>
      </c>
      <c r="T4380" s="81" t="str">
        <f t="shared" si="759"/>
        <v/>
      </c>
      <c r="U4380" s="53" t="str">
        <f>IF(S4380="","",COUNTIF($S$7:S4380,"該当２"))</f>
        <v/>
      </c>
      <c r="V4380" s="56" t="str">
        <f t="shared" si="760"/>
        <v/>
      </c>
      <c r="W4380" s="81" t="str">
        <f t="shared" si="761"/>
        <v/>
      </c>
      <c r="X4380" s="53" t="str">
        <f>IF(V4380="","",COUNTIF($V$7:V4380,"該当３"))</f>
        <v/>
      </c>
    </row>
    <row r="4381" spans="1:24">
      <c r="A4381" s="4">
        <v>2041500030</v>
      </c>
      <c r="B4381" s="237">
        <v>20</v>
      </c>
      <c r="C4381" s="238">
        <v>415</v>
      </c>
      <c r="D4381" s="239">
        <v>0</v>
      </c>
      <c r="E4381" s="238">
        <v>30</v>
      </c>
      <c r="F4381" s="7" t="s">
        <v>511</v>
      </c>
      <c r="G4381" s="7" t="s">
        <v>3804</v>
      </c>
      <c r="H4381" s="282" t="s">
        <v>4513</v>
      </c>
      <c r="I4381" s="7" t="s">
        <v>3827</v>
      </c>
      <c r="K4381" s="52" t="str">
        <f t="shared" si="762"/>
        <v/>
      </c>
      <c r="L4381" s="81" t="str">
        <f t="shared" si="752"/>
        <v/>
      </c>
      <c r="M4381" s="53" t="str">
        <f>IF(K4381="","",COUNTIF($K$7:K4381,"ﾘｽﾄ１"))</f>
        <v/>
      </c>
      <c r="N4381" s="53" t="str">
        <f t="shared" si="753"/>
        <v>同一区</v>
      </c>
      <c r="O4381" s="54" t="str">
        <f t="shared" si="754"/>
        <v/>
      </c>
      <c r="P4381" s="53" t="str">
        <f t="shared" si="755"/>
        <v/>
      </c>
      <c r="Q4381" s="52" t="str">
        <f t="shared" si="756"/>
        <v/>
      </c>
      <c r="R4381" s="55" t="str">
        <f t="shared" si="757"/>
        <v/>
      </c>
      <c r="S4381" s="52" t="str">
        <f t="shared" si="758"/>
        <v/>
      </c>
      <c r="T4381" s="81" t="str">
        <f t="shared" si="759"/>
        <v/>
      </c>
      <c r="U4381" s="53" t="str">
        <f>IF(S4381="","",COUNTIF($S$7:S4381,"該当２"))</f>
        <v/>
      </c>
      <c r="V4381" s="56" t="str">
        <f t="shared" si="760"/>
        <v/>
      </c>
      <c r="W4381" s="81" t="str">
        <f t="shared" si="761"/>
        <v/>
      </c>
      <c r="X4381" s="53" t="str">
        <f>IF(V4381="","",COUNTIF($V$7:V4381,"該当３"))</f>
        <v/>
      </c>
    </row>
    <row r="4382" spans="1:24">
      <c r="A4382" s="4">
        <v>2041500031</v>
      </c>
      <c r="B4382" s="237">
        <v>20</v>
      </c>
      <c r="C4382" s="238">
        <v>415</v>
      </c>
      <c r="D4382" s="239">
        <v>0</v>
      </c>
      <c r="E4382" s="238">
        <v>31</v>
      </c>
      <c r="F4382" s="7" t="s">
        <v>511</v>
      </c>
      <c r="G4382" s="7" t="s">
        <v>3804</v>
      </c>
      <c r="H4382" s="282" t="s">
        <v>4513</v>
      </c>
      <c r="I4382" s="7" t="s">
        <v>3828</v>
      </c>
      <c r="K4382" s="52" t="str">
        <f t="shared" si="762"/>
        <v/>
      </c>
      <c r="L4382" s="81" t="str">
        <f t="shared" si="752"/>
        <v/>
      </c>
      <c r="M4382" s="53" t="str">
        <f>IF(K4382="","",COUNTIF($K$7:K4382,"ﾘｽﾄ１"))</f>
        <v/>
      </c>
      <c r="N4382" s="53" t="str">
        <f t="shared" si="753"/>
        <v>同一区</v>
      </c>
      <c r="O4382" s="54" t="str">
        <f t="shared" si="754"/>
        <v/>
      </c>
      <c r="P4382" s="53" t="str">
        <f t="shared" si="755"/>
        <v/>
      </c>
      <c r="Q4382" s="52" t="str">
        <f t="shared" si="756"/>
        <v/>
      </c>
      <c r="R4382" s="55" t="str">
        <f t="shared" si="757"/>
        <v/>
      </c>
      <c r="S4382" s="52" t="str">
        <f t="shared" si="758"/>
        <v/>
      </c>
      <c r="T4382" s="81" t="str">
        <f t="shared" si="759"/>
        <v/>
      </c>
      <c r="U4382" s="53" t="str">
        <f>IF(S4382="","",COUNTIF($S$7:S4382,"該当２"))</f>
        <v/>
      </c>
      <c r="V4382" s="56" t="str">
        <f t="shared" si="760"/>
        <v/>
      </c>
      <c r="W4382" s="81" t="str">
        <f t="shared" si="761"/>
        <v/>
      </c>
      <c r="X4382" s="53" t="str">
        <f>IF(V4382="","",COUNTIF($V$7:V4382,"該当３"))</f>
        <v/>
      </c>
    </row>
    <row r="4383" spans="1:24">
      <c r="A4383" s="4">
        <v>2041500032</v>
      </c>
      <c r="B4383" s="237">
        <v>20</v>
      </c>
      <c r="C4383" s="238">
        <v>415</v>
      </c>
      <c r="D4383" s="239">
        <v>0</v>
      </c>
      <c r="E4383" s="238">
        <v>32</v>
      </c>
      <c r="F4383" s="7" t="s">
        <v>511</v>
      </c>
      <c r="G4383" s="7" t="s">
        <v>3804</v>
      </c>
      <c r="H4383" s="282" t="s">
        <v>4513</v>
      </c>
      <c r="I4383" s="7" t="s">
        <v>3829</v>
      </c>
      <c r="K4383" s="52" t="str">
        <f t="shared" si="762"/>
        <v/>
      </c>
      <c r="L4383" s="81" t="str">
        <f t="shared" si="752"/>
        <v/>
      </c>
      <c r="M4383" s="53" t="str">
        <f>IF(K4383="","",COUNTIF($K$7:K4383,"ﾘｽﾄ１"))</f>
        <v/>
      </c>
      <c r="N4383" s="53" t="str">
        <f t="shared" si="753"/>
        <v>同一区</v>
      </c>
      <c r="O4383" s="54" t="str">
        <f t="shared" si="754"/>
        <v/>
      </c>
      <c r="P4383" s="53" t="str">
        <f t="shared" si="755"/>
        <v/>
      </c>
      <c r="Q4383" s="52" t="str">
        <f t="shared" si="756"/>
        <v/>
      </c>
      <c r="R4383" s="55" t="str">
        <f t="shared" si="757"/>
        <v/>
      </c>
      <c r="S4383" s="52" t="str">
        <f t="shared" si="758"/>
        <v/>
      </c>
      <c r="T4383" s="81" t="str">
        <f t="shared" si="759"/>
        <v/>
      </c>
      <c r="U4383" s="53" t="str">
        <f>IF(S4383="","",COUNTIF($S$7:S4383,"該当２"))</f>
        <v/>
      </c>
      <c r="V4383" s="56" t="str">
        <f t="shared" si="760"/>
        <v/>
      </c>
      <c r="W4383" s="81" t="str">
        <f t="shared" si="761"/>
        <v/>
      </c>
      <c r="X4383" s="53" t="str">
        <f>IF(V4383="","",COUNTIF($V$7:V4383,"該当３"))</f>
        <v/>
      </c>
    </row>
    <row r="4384" spans="1:24">
      <c r="A4384" s="4">
        <v>2041500033</v>
      </c>
      <c r="B4384" s="237">
        <v>20</v>
      </c>
      <c r="C4384" s="238">
        <v>415</v>
      </c>
      <c r="D4384" s="239">
        <v>0</v>
      </c>
      <c r="E4384" s="238">
        <v>33</v>
      </c>
      <c r="F4384" s="7" t="s">
        <v>511</v>
      </c>
      <c r="G4384" s="7" t="s">
        <v>3804</v>
      </c>
      <c r="H4384" s="282" t="s">
        <v>4513</v>
      </c>
      <c r="I4384" s="7" t="s">
        <v>3830</v>
      </c>
      <c r="K4384" s="52" t="str">
        <f t="shared" si="762"/>
        <v/>
      </c>
      <c r="L4384" s="81" t="str">
        <f t="shared" si="752"/>
        <v/>
      </c>
      <c r="M4384" s="53" t="str">
        <f>IF(K4384="","",COUNTIF($K$7:K4384,"ﾘｽﾄ１"))</f>
        <v/>
      </c>
      <c r="N4384" s="53" t="str">
        <f t="shared" si="753"/>
        <v>同一区</v>
      </c>
      <c r="O4384" s="54" t="str">
        <f t="shared" si="754"/>
        <v/>
      </c>
      <c r="P4384" s="53" t="str">
        <f t="shared" si="755"/>
        <v/>
      </c>
      <c r="Q4384" s="52" t="str">
        <f t="shared" si="756"/>
        <v/>
      </c>
      <c r="R4384" s="55" t="str">
        <f t="shared" si="757"/>
        <v/>
      </c>
      <c r="S4384" s="52" t="str">
        <f t="shared" si="758"/>
        <v/>
      </c>
      <c r="T4384" s="81" t="str">
        <f t="shared" si="759"/>
        <v/>
      </c>
      <c r="U4384" s="53" t="str">
        <f>IF(S4384="","",COUNTIF($S$7:S4384,"該当２"))</f>
        <v/>
      </c>
      <c r="V4384" s="56" t="str">
        <f t="shared" si="760"/>
        <v/>
      </c>
      <c r="W4384" s="81" t="str">
        <f t="shared" si="761"/>
        <v/>
      </c>
      <c r="X4384" s="53" t="str">
        <f>IF(V4384="","",COUNTIF($V$7:V4384,"該当３"))</f>
        <v/>
      </c>
    </row>
    <row r="4385" spans="1:24">
      <c r="A4385" s="4">
        <v>2041500034</v>
      </c>
      <c r="B4385" s="237">
        <v>20</v>
      </c>
      <c r="C4385" s="238">
        <v>415</v>
      </c>
      <c r="D4385" s="239">
        <v>0</v>
      </c>
      <c r="E4385" s="238">
        <v>34</v>
      </c>
      <c r="F4385" s="7" t="s">
        <v>511</v>
      </c>
      <c r="G4385" s="7" t="s">
        <v>3804</v>
      </c>
      <c r="H4385" s="282" t="s">
        <v>4513</v>
      </c>
      <c r="I4385" s="7" t="s">
        <v>3831</v>
      </c>
      <c r="K4385" s="52" t="str">
        <f t="shared" si="762"/>
        <v/>
      </c>
      <c r="L4385" s="81" t="str">
        <f t="shared" si="752"/>
        <v/>
      </c>
      <c r="M4385" s="53" t="str">
        <f>IF(K4385="","",COUNTIF($K$7:K4385,"ﾘｽﾄ１"))</f>
        <v/>
      </c>
      <c r="N4385" s="53" t="str">
        <f t="shared" si="753"/>
        <v>同一区</v>
      </c>
      <c r="O4385" s="54" t="str">
        <f t="shared" si="754"/>
        <v/>
      </c>
      <c r="P4385" s="53" t="str">
        <f t="shared" si="755"/>
        <v/>
      </c>
      <c r="Q4385" s="52" t="str">
        <f t="shared" si="756"/>
        <v/>
      </c>
      <c r="R4385" s="55" t="str">
        <f t="shared" si="757"/>
        <v/>
      </c>
      <c r="S4385" s="52" t="str">
        <f t="shared" si="758"/>
        <v/>
      </c>
      <c r="T4385" s="81" t="str">
        <f t="shared" si="759"/>
        <v/>
      </c>
      <c r="U4385" s="53" t="str">
        <f>IF(S4385="","",COUNTIF($S$7:S4385,"該当２"))</f>
        <v/>
      </c>
      <c r="V4385" s="56" t="str">
        <f t="shared" si="760"/>
        <v/>
      </c>
      <c r="W4385" s="81" t="str">
        <f t="shared" si="761"/>
        <v/>
      </c>
      <c r="X4385" s="53" t="str">
        <f>IF(V4385="","",COUNTIF($V$7:V4385,"該当３"))</f>
        <v/>
      </c>
    </row>
    <row r="4386" spans="1:24">
      <c r="A4386" s="4">
        <v>2041500035</v>
      </c>
      <c r="B4386" s="237">
        <v>20</v>
      </c>
      <c r="C4386" s="238">
        <v>415</v>
      </c>
      <c r="D4386" s="239">
        <v>0</v>
      </c>
      <c r="E4386" s="238">
        <v>35</v>
      </c>
      <c r="F4386" s="7" t="s">
        <v>511</v>
      </c>
      <c r="G4386" s="7" t="s">
        <v>3804</v>
      </c>
      <c r="H4386" s="282" t="s">
        <v>4513</v>
      </c>
      <c r="I4386" s="7" t="s">
        <v>3832</v>
      </c>
      <c r="K4386" s="52" t="str">
        <f t="shared" si="762"/>
        <v/>
      </c>
      <c r="L4386" s="81" t="str">
        <f t="shared" si="752"/>
        <v/>
      </c>
      <c r="M4386" s="53" t="str">
        <f>IF(K4386="","",COUNTIF($K$7:K4386,"ﾘｽﾄ１"))</f>
        <v/>
      </c>
      <c r="N4386" s="53" t="str">
        <f t="shared" si="753"/>
        <v>同一区</v>
      </c>
      <c r="O4386" s="54" t="str">
        <f t="shared" si="754"/>
        <v/>
      </c>
      <c r="P4386" s="53" t="str">
        <f t="shared" si="755"/>
        <v/>
      </c>
      <c r="Q4386" s="52" t="str">
        <f t="shared" si="756"/>
        <v/>
      </c>
      <c r="R4386" s="55" t="str">
        <f t="shared" si="757"/>
        <v/>
      </c>
      <c r="S4386" s="52" t="str">
        <f t="shared" si="758"/>
        <v/>
      </c>
      <c r="T4386" s="81" t="str">
        <f t="shared" si="759"/>
        <v/>
      </c>
      <c r="U4386" s="53" t="str">
        <f>IF(S4386="","",COUNTIF($S$7:S4386,"該当２"))</f>
        <v/>
      </c>
      <c r="V4386" s="56" t="str">
        <f t="shared" si="760"/>
        <v/>
      </c>
      <c r="W4386" s="81" t="str">
        <f t="shared" si="761"/>
        <v/>
      </c>
      <c r="X4386" s="53" t="str">
        <f>IF(V4386="","",COUNTIF($V$7:V4386,"該当３"))</f>
        <v/>
      </c>
    </row>
    <row r="4387" spans="1:24">
      <c r="A4387" s="4">
        <v>2041500036</v>
      </c>
      <c r="B4387" s="237">
        <v>20</v>
      </c>
      <c r="C4387" s="238">
        <v>415</v>
      </c>
      <c r="D4387" s="239">
        <v>0</v>
      </c>
      <c r="E4387" s="238">
        <v>36</v>
      </c>
      <c r="F4387" s="7" t="s">
        <v>511</v>
      </c>
      <c r="G4387" s="7" t="s">
        <v>3804</v>
      </c>
      <c r="H4387" s="282" t="s">
        <v>4513</v>
      </c>
      <c r="I4387" s="7" t="s">
        <v>3833</v>
      </c>
      <c r="K4387" s="52" t="str">
        <f t="shared" si="762"/>
        <v/>
      </c>
      <c r="L4387" s="81" t="str">
        <f t="shared" si="752"/>
        <v/>
      </c>
      <c r="M4387" s="53" t="str">
        <f>IF(K4387="","",COUNTIF($K$7:K4387,"ﾘｽﾄ１"))</f>
        <v/>
      </c>
      <c r="N4387" s="53" t="str">
        <f t="shared" si="753"/>
        <v>同一区</v>
      </c>
      <c r="O4387" s="54" t="str">
        <f t="shared" si="754"/>
        <v/>
      </c>
      <c r="P4387" s="53" t="str">
        <f t="shared" si="755"/>
        <v/>
      </c>
      <c r="Q4387" s="52" t="str">
        <f t="shared" si="756"/>
        <v/>
      </c>
      <c r="R4387" s="55" t="str">
        <f t="shared" si="757"/>
        <v/>
      </c>
      <c r="S4387" s="52" t="str">
        <f t="shared" si="758"/>
        <v/>
      </c>
      <c r="T4387" s="81" t="str">
        <f t="shared" si="759"/>
        <v/>
      </c>
      <c r="U4387" s="53" t="str">
        <f>IF(S4387="","",COUNTIF($S$7:S4387,"該当２"))</f>
        <v/>
      </c>
      <c r="V4387" s="56" t="str">
        <f t="shared" si="760"/>
        <v/>
      </c>
      <c r="W4387" s="81" t="str">
        <f t="shared" si="761"/>
        <v/>
      </c>
      <c r="X4387" s="53" t="str">
        <f>IF(V4387="","",COUNTIF($V$7:V4387,"該当３"))</f>
        <v/>
      </c>
    </row>
    <row r="4388" spans="1:24">
      <c r="A4388" s="4">
        <v>2041500037</v>
      </c>
      <c r="B4388" s="237">
        <v>20</v>
      </c>
      <c r="C4388" s="238">
        <v>415</v>
      </c>
      <c r="D4388" s="239">
        <v>0</v>
      </c>
      <c r="E4388" s="238">
        <v>37</v>
      </c>
      <c r="F4388" s="7" t="s">
        <v>511</v>
      </c>
      <c r="G4388" s="7" t="s">
        <v>3804</v>
      </c>
      <c r="H4388" s="282" t="s">
        <v>4513</v>
      </c>
      <c r="I4388" s="7" t="s">
        <v>3834</v>
      </c>
      <c r="K4388" s="52" t="str">
        <f t="shared" si="762"/>
        <v/>
      </c>
      <c r="L4388" s="81" t="str">
        <f t="shared" si="752"/>
        <v/>
      </c>
      <c r="M4388" s="53" t="str">
        <f>IF(K4388="","",COUNTIF($K$7:K4388,"ﾘｽﾄ１"))</f>
        <v/>
      </c>
      <c r="N4388" s="53" t="str">
        <f t="shared" si="753"/>
        <v>同一区</v>
      </c>
      <c r="O4388" s="54" t="str">
        <f t="shared" si="754"/>
        <v/>
      </c>
      <c r="P4388" s="53" t="str">
        <f t="shared" si="755"/>
        <v/>
      </c>
      <c r="Q4388" s="52" t="str">
        <f t="shared" si="756"/>
        <v/>
      </c>
      <c r="R4388" s="55" t="str">
        <f t="shared" si="757"/>
        <v/>
      </c>
      <c r="S4388" s="52" t="str">
        <f t="shared" si="758"/>
        <v/>
      </c>
      <c r="T4388" s="81" t="str">
        <f t="shared" si="759"/>
        <v/>
      </c>
      <c r="U4388" s="53" t="str">
        <f>IF(S4388="","",COUNTIF($S$7:S4388,"該当２"))</f>
        <v/>
      </c>
      <c r="V4388" s="56" t="str">
        <f t="shared" si="760"/>
        <v/>
      </c>
      <c r="W4388" s="81" t="str">
        <f t="shared" si="761"/>
        <v/>
      </c>
      <c r="X4388" s="53" t="str">
        <f>IF(V4388="","",COUNTIF($V$7:V4388,"該当３"))</f>
        <v/>
      </c>
    </row>
    <row r="4389" spans="1:24">
      <c r="A4389" s="4">
        <v>2041500038</v>
      </c>
      <c r="B4389" s="237">
        <v>20</v>
      </c>
      <c r="C4389" s="238">
        <v>415</v>
      </c>
      <c r="D4389" s="239">
        <v>0</v>
      </c>
      <c r="E4389" s="238">
        <v>38</v>
      </c>
      <c r="F4389" s="7" t="s">
        <v>511</v>
      </c>
      <c r="G4389" s="7" t="s">
        <v>3804</v>
      </c>
      <c r="H4389" s="282" t="s">
        <v>4513</v>
      </c>
      <c r="I4389" s="7" t="s">
        <v>3835</v>
      </c>
      <c r="K4389" s="52" t="str">
        <f t="shared" si="762"/>
        <v/>
      </c>
      <c r="L4389" s="81" t="str">
        <f t="shared" si="752"/>
        <v/>
      </c>
      <c r="M4389" s="53" t="str">
        <f>IF(K4389="","",COUNTIF($K$7:K4389,"ﾘｽﾄ１"))</f>
        <v/>
      </c>
      <c r="N4389" s="53" t="str">
        <f t="shared" si="753"/>
        <v>同一区</v>
      </c>
      <c r="O4389" s="54" t="str">
        <f t="shared" si="754"/>
        <v/>
      </c>
      <c r="P4389" s="53" t="str">
        <f t="shared" si="755"/>
        <v/>
      </c>
      <c r="Q4389" s="52" t="str">
        <f t="shared" si="756"/>
        <v/>
      </c>
      <c r="R4389" s="55" t="str">
        <f t="shared" si="757"/>
        <v/>
      </c>
      <c r="S4389" s="52" t="str">
        <f t="shared" si="758"/>
        <v/>
      </c>
      <c r="T4389" s="81" t="str">
        <f t="shared" si="759"/>
        <v/>
      </c>
      <c r="U4389" s="53" t="str">
        <f>IF(S4389="","",COUNTIF($S$7:S4389,"該当２"))</f>
        <v/>
      </c>
      <c r="V4389" s="56" t="str">
        <f t="shared" si="760"/>
        <v/>
      </c>
      <c r="W4389" s="81" t="str">
        <f t="shared" si="761"/>
        <v/>
      </c>
      <c r="X4389" s="53" t="str">
        <f>IF(V4389="","",COUNTIF($V$7:V4389,"該当３"))</f>
        <v/>
      </c>
    </row>
    <row r="4390" spans="1:24">
      <c r="A4390" s="4">
        <v>2041500039</v>
      </c>
      <c r="B4390" s="237">
        <v>20</v>
      </c>
      <c r="C4390" s="238">
        <v>415</v>
      </c>
      <c r="D4390" s="239">
        <v>0</v>
      </c>
      <c r="E4390" s="238">
        <v>39</v>
      </c>
      <c r="F4390" s="7" t="s">
        <v>511</v>
      </c>
      <c r="G4390" s="7" t="s">
        <v>3804</v>
      </c>
      <c r="H4390" s="282" t="s">
        <v>4513</v>
      </c>
      <c r="I4390" s="7" t="s">
        <v>3836</v>
      </c>
      <c r="K4390" s="52" t="str">
        <f t="shared" si="762"/>
        <v/>
      </c>
      <c r="L4390" s="81" t="str">
        <f t="shared" si="752"/>
        <v/>
      </c>
      <c r="M4390" s="53" t="str">
        <f>IF(K4390="","",COUNTIF($K$7:K4390,"ﾘｽﾄ１"))</f>
        <v/>
      </c>
      <c r="N4390" s="53" t="str">
        <f t="shared" si="753"/>
        <v>同一区</v>
      </c>
      <c r="O4390" s="54" t="str">
        <f t="shared" si="754"/>
        <v/>
      </c>
      <c r="P4390" s="53" t="str">
        <f t="shared" si="755"/>
        <v/>
      </c>
      <c r="Q4390" s="52" t="str">
        <f t="shared" si="756"/>
        <v/>
      </c>
      <c r="R4390" s="55" t="str">
        <f t="shared" si="757"/>
        <v/>
      </c>
      <c r="S4390" s="52" t="str">
        <f t="shared" si="758"/>
        <v/>
      </c>
      <c r="T4390" s="81" t="str">
        <f t="shared" si="759"/>
        <v/>
      </c>
      <c r="U4390" s="53" t="str">
        <f>IF(S4390="","",COUNTIF($S$7:S4390,"該当２"))</f>
        <v/>
      </c>
      <c r="V4390" s="56" t="str">
        <f t="shared" si="760"/>
        <v/>
      </c>
      <c r="W4390" s="81" t="str">
        <f t="shared" si="761"/>
        <v/>
      </c>
      <c r="X4390" s="53" t="str">
        <f>IF(V4390="","",COUNTIF($V$7:V4390,"該当３"))</f>
        <v/>
      </c>
    </row>
    <row r="4391" spans="1:24">
      <c r="A4391" s="4">
        <v>2041500040</v>
      </c>
      <c r="B4391" s="237">
        <v>20</v>
      </c>
      <c r="C4391" s="238">
        <v>415</v>
      </c>
      <c r="D4391" s="239">
        <v>0</v>
      </c>
      <c r="E4391" s="238">
        <v>40</v>
      </c>
      <c r="F4391" s="7" t="s">
        <v>511</v>
      </c>
      <c r="G4391" s="7" t="s">
        <v>3804</v>
      </c>
      <c r="H4391" s="282" t="s">
        <v>4513</v>
      </c>
      <c r="I4391" s="7" t="s">
        <v>3837</v>
      </c>
      <c r="K4391" s="52" t="str">
        <f t="shared" si="762"/>
        <v/>
      </c>
      <c r="L4391" s="81" t="str">
        <f t="shared" si="752"/>
        <v/>
      </c>
      <c r="M4391" s="53" t="str">
        <f>IF(K4391="","",COUNTIF($K$7:K4391,"ﾘｽﾄ１"))</f>
        <v/>
      </c>
      <c r="N4391" s="53" t="str">
        <f t="shared" si="753"/>
        <v>同一区</v>
      </c>
      <c r="O4391" s="54" t="str">
        <f t="shared" si="754"/>
        <v/>
      </c>
      <c r="P4391" s="53" t="str">
        <f t="shared" si="755"/>
        <v/>
      </c>
      <c r="Q4391" s="52" t="str">
        <f t="shared" si="756"/>
        <v/>
      </c>
      <c r="R4391" s="55" t="str">
        <f t="shared" si="757"/>
        <v/>
      </c>
      <c r="S4391" s="52" t="str">
        <f t="shared" si="758"/>
        <v/>
      </c>
      <c r="T4391" s="81" t="str">
        <f t="shared" si="759"/>
        <v/>
      </c>
      <c r="U4391" s="53" t="str">
        <f>IF(S4391="","",COUNTIF($S$7:S4391,"該当２"))</f>
        <v/>
      </c>
      <c r="V4391" s="56" t="str">
        <f t="shared" si="760"/>
        <v/>
      </c>
      <c r="W4391" s="81" t="str">
        <f t="shared" si="761"/>
        <v/>
      </c>
      <c r="X4391" s="53" t="str">
        <f>IF(V4391="","",COUNTIF($V$7:V4391,"該当３"))</f>
        <v/>
      </c>
    </row>
    <row r="4392" spans="1:24">
      <c r="A4392" s="4">
        <v>2041500041</v>
      </c>
      <c r="B4392" s="237">
        <v>20</v>
      </c>
      <c r="C4392" s="238">
        <v>415</v>
      </c>
      <c r="D4392" s="239">
        <v>0</v>
      </c>
      <c r="E4392" s="238">
        <v>41</v>
      </c>
      <c r="F4392" s="7" t="s">
        <v>511</v>
      </c>
      <c r="G4392" s="7" t="s">
        <v>3804</v>
      </c>
      <c r="H4392" s="282" t="s">
        <v>4513</v>
      </c>
      <c r="I4392" s="7" t="s">
        <v>3838</v>
      </c>
      <c r="K4392" s="52" t="str">
        <f t="shared" si="762"/>
        <v/>
      </c>
      <c r="L4392" s="81" t="str">
        <f t="shared" si="752"/>
        <v/>
      </c>
      <c r="M4392" s="53" t="str">
        <f>IF(K4392="","",COUNTIF($K$7:K4392,"ﾘｽﾄ１"))</f>
        <v/>
      </c>
      <c r="N4392" s="53" t="str">
        <f t="shared" si="753"/>
        <v>同一区</v>
      </c>
      <c r="O4392" s="54" t="str">
        <f t="shared" si="754"/>
        <v/>
      </c>
      <c r="P4392" s="53" t="str">
        <f t="shared" si="755"/>
        <v/>
      </c>
      <c r="Q4392" s="52" t="str">
        <f t="shared" si="756"/>
        <v/>
      </c>
      <c r="R4392" s="55" t="str">
        <f t="shared" si="757"/>
        <v/>
      </c>
      <c r="S4392" s="52" t="str">
        <f t="shared" si="758"/>
        <v/>
      </c>
      <c r="T4392" s="81" t="str">
        <f t="shared" si="759"/>
        <v/>
      </c>
      <c r="U4392" s="53" t="str">
        <f>IF(S4392="","",COUNTIF($S$7:S4392,"該当２"))</f>
        <v/>
      </c>
      <c r="V4392" s="56" t="str">
        <f t="shared" si="760"/>
        <v/>
      </c>
      <c r="W4392" s="81" t="str">
        <f t="shared" si="761"/>
        <v/>
      </c>
      <c r="X4392" s="53" t="str">
        <f>IF(V4392="","",COUNTIF($V$7:V4392,"該当３"))</f>
        <v/>
      </c>
    </row>
    <row r="4393" spans="1:24">
      <c r="A4393" s="4">
        <v>2041500042</v>
      </c>
      <c r="B4393" s="237">
        <v>20</v>
      </c>
      <c r="C4393" s="238">
        <v>415</v>
      </c>
      <c r="D4393" s="239">
        <v>0</v>
      </c>
      <c r="E4393" s="238">
        <v>42</v>
      </c>
      <c r="F4393" s="7" t="s">
        <v>511</v>
      </c>
      <c r="G4393" s="7" t="s">
        <v>3804</v>
      </c>
      <c r="H4393" s="282" t="s">
        <v>4513</v>
      </c>
      <c r="I4393" s="7" t="s">
        <v>3839</v>
      </c>
      <c r="K4393" s="52" t="str">
        <f t="shared" si="762"/>
        <v/>
      </c>
      <c r="L4393" s="81" t="str">
        <f t="shared" si="752"/>
        <v/>
      </c>
      <c r="M4393" s="53" t="str">
        <f>IF(K4393="","",COUNTIF($K$7:K4393,"ﾘｽﾄ１"))</f>
        <v/>
      </c>
      <c r="N4393" s="53" t="str">
        <f t="shared" si="753"/>
        <v>同一区</v>
      </c>
      <c r="O4393" s="54" t="str">
        <f t="shared" si="754"/>
        <v/>
      </c>
      <c r="P4393" s="53" t="str">
        <f t="shared" si="755"/>
        <v/>
      </c>
      <c r="Q4393" s="52" t="str">
        <f t="shared" si="756"/>
        <v/>
      </c>
      <c r="R4393" s="55" t="str">
        <f t="shared" si="757"/>
        <v/>
      </c>
      <c r="S4393" s="52" t="str">
        <f t="shared" si="758"/>
        <v/>
      </c>
      <c r="T4393" s="81" t="str">
        <f t="shared" si="759"/>
        <v/>
      </c>
      <c r="U4393" s="53" t="str">
        <f>IF(S4393="","",COUNTIF($S$7:S4393,"該当２"))</f>
        <v/>
      </c>
      <c r="V4393" s="56" t="str">
        <f t="shared" si="760"/>
        <v/>
      </c>
      <c r="W4393" s="81" t="str">
        <f t="shared" si="761"/>
        <v/>
      </c>
      <c r="X4393" s="53" t="str">
        <f>IF(V4393="","",COUNTIF($V$7:V4393,"該当３"))</f>
        <v/>
      </c>
    </row>
    <row r="4394" spans="1:24">
      <c r="A4394" s="4">
        <v>2041500043</v>
      </c>
      <c r="B4394" s="237">
        <v>20</v>
      </c>
      <c r="C4394" s="238">
        <v>415</v>
      </c>
      <c r="D4394" s="239">
        <v>0</v>
      </c>
      <c r="E4394" s="238">
        <v>43</v>
      </c>
      <c r="F4394" s="7" t="s">
        <v>511</v>
      </c>
      <c r="G4394" s="7" t="s">
        <v>3804</v>
      </c>
      <c r="H4394" s="282" t="s">
        <v>4513</v>
      </c>
      <c r="I4394" s="7" t="s">
        <v>3840</v>
      </c>
      <c r="K4394" s="52" t="str">
        <f t="shared" si="762"/>
        <v/>
      </c>
      <c r="L4394" s="81" t="str">
        <f t="shared" si="752"/>
        <v/>
      </c>
      <c r="M4394" s="53" t="str">
        <f>IF(K4394="","",COUNTIF($K$7:K4394,"ﾘｽﾄ１"))</f>
        <v/>
      </c>
      <c r="N4394" s="53" t="str">
        <f t="shared" si="753"/>
        <v>同一区</v>
      </c>
      <c r="O4394" s="54" t="str">
        <f t="shared" si="754"/>
        <v/>
      </c>
      <c r="P4394" s="53" t="str">
        <f t="shared" si="755"/>
        <v/>
      </c>
      <c r="Q4394" s="52" t="str">
        <f t="shared" si="756"/>
        <v/>
      </c>
      <c r="R4394" s="55" t="str">
        <f t="shared" si="757"/>
        <v/>
      </c>
      <c r="S4394" s="52" t="str">
        <f t="shared" si="758"/>
        <v/>
      </c>
      <c r="T4394" s="81" t="str">
        <f t="shared" si="759"/>
        <v/>
      </c>
      <c r="U4394" s="53" t="str">
        <f>IF(S4394="","",COUNTIF($S$7:S4394,"該当２"))</f>
        <v/>
      </c>
      <c r="V4394" s="56" t="str">
        <f t="shared" si="760"/>
        <v/>
      </c>
      <c r="W4394" s="81" t="str">
        <f t="shared" si="761"/>
        <v/>
      </c>
      <c r="X4394" s="53" t="str">
        <f>IF(V4394="","",COUNTIF($V$7:V4394,"該当３"))</f>
        <v/>
      </c>
    </row>
    <row r="4395" spans="1:24">
      <c r="A4395" s="4">
        <v>2041500044</v>
      </c>
      <c r="B4395" s="237">
        <v>20</v>
      </c>
      <c r="C4395" s="238">
        <v>415</v>
      </c>
      <c r="D4395" s="239">
        <v>0</v>
      </c>
      <c r="E4395" s="238">
        <v>44</v>
      </c>
      <c r="F4395" s="7" t="s">
        <v>511</v>
      </c>
      <c r="G4395" s="7" t="s">
        <v>3804</v>
      </c>
      <c r="H4395" s="282" t="s">
        <v>4513</v>
      </c>
      <c r="I4395" s="7" t="s">
        <v>3841</v>
      </c>
      <c r="K4395" s="52" t="str">
        <f t="shared" si="762"/>
        <v/>
      </c>
      <c r="L4395" s="81" t="str">
        <f t="shared" si="752"/>
        <v/>
      </c>
      <c r="M4395" s="53" t="str">
        <f>IF(K4395="","",COUNTIF($K$7:K4395,"ﾘｽﾄ１"))</f>
        <v/>
      </c>
      <c r="N4395" s="53" t="str">
        <f t="shared" si="753"/>
        <v>同一区</v>
      </c>
      <c r="O4395" s="54" t="str">
        <f t="shared" si="754"/>
        <v/>
      </c>
      <c r="P4395" s="53" t="str">
        <f t="shared" si="755"/>
        <v/>
      </c>
      <c r="Q4395" s="52" t="str">
        <f t="shared" si="756"/>
        <v/>
      </c>
      <c r="R4395" s="55" t="str">
        <f t="shared" si="757"/>
        <v/>
      </c>
      <c r="S4395" s="52" t="str">
        <f t="shared" si="758"/>
        <v/>
      </c>
      <c r="T4395" s="81" t="str">
        <f t="shared" si="759"/>
        <v/>
      </c>
      <c r="U4395" s="53" t="str">
        <f>IF(S4395="","",COUNTIF($S$7:S4395,"該当２"))</f>
        <v/>
      </c>
      <c r="V4395" s="56" t="str">
        <f t="shared" si="760"/>
        <v/>
      </c>
      <c r="W4395" s="81" t="str">
        <f t="shared" si="761"/>
        <v/>
      </c>
      <c r="X4395" s="53" t="str">
        <f>IF(V4395="","",COUNTIF($V$7:V4395,"該当３"))</f>
        <v/>
      </c>
    </row>
    <row r="4396" spans="1:24">
      <c r="A4396" s="4">
        <v>2041500045</v>
      </c>
      <c r="B4396" s="237">
        <v>20</v>
      </c>
      <c r="C4396" s="238">
        <v>415</v>
      </c>
      <c r="D4396" s="239">
        <v>0</v>
      </c>
      <c r="E4396" s="238">
        <v>45</v>
      </c>
      <c r="F4396" s="7" t="s">
        <v>511</v>
      </c>
      <c r="G4396" s="7" t="s">
        <v>3804</v>
      </c>
      <c r="H4396" s="282" t="s">
        <v>4513</v>
      </c>
      <c r="I4396" s="7" t="s">
        <v>3842</v>
      </c>
      <c r="K4396" s="52" t="str">
        <f t="shared" si="762"/>
        <v/>
      </c>
      <c r="L4396" s="81" t="str">
        <f t="shared" si="752"/>
        <v/>
      </c>
      <c r="M4396" s="53" t="str">
        <f>IF(K4396="","",COUNTIF($K$7:K4396,"ﾘｽﾄ１"))</f>
        <v/>
      </c>
      <c r="N4396" s="53" t="str">
        <f t="shared" si="753"/>
        <v>同一区</v>
      </c>
      <c r="O4396" s="54" t="str">
        <f t="shared" si="754"/>
        <v/>
      </c>
      <c r="P4396" s="53" t="str">
        <f t="shared" si="755"/>
        <v/>
      </c>
      <c r="Q4396" s="52" t="str">
        <f t="shared" si="756"/>
        <v/>
      </c>
      <c r="R4396" s="55" t="str">
        <f t="shared" si="757"/>
        <v/>
      </c>
      <c r="S4396" s="52" t="str">
        <f t="shared" si="758"/>
        <v/>
      </c>
      <c r="T4396" s="81" t="str">
        <f t="shared" si="759"/>
        <v/>
      </c>
      <c r="U4396" s="53" t="str">
        <f>IF(S4396="","",COUNTIF($S$7:S4396,"該当２"))</f>
        <v/>
      </c>
      <c r="V4396" s="56" t="str">
        <f t="shared" si="760"/>
        <v/>
      </c>
      <c r="W4396" s="81" t="str">
        <f t="shared" si="761"/>
        <v/>
      </c>
      <c r="X4396" s="53" t="str">
        <f>IF(V4396="","",COUNTIF($V$7:V4396,"該当３"))</f>
        <v/>
      </c>
    </row>
    <row r="4397" spans="1:24">
      <c r="A4397" s="4">
        <v>2041500046</v>
      </c>
      <c r="B4397" s="237">
        <v>20</v>
      </c>
      <c r="C4397" s="238">
        <v>415</v>
      </c>
      <c r="D4397" s="239">
        <v>0</v>
      </c>
      <c r="E4397" s="238">
        <v>46</v>
      </c>
      <c r="F4397" s="7" t="s">
        <v>511</v>
      </c>
      <c r="G4397" s="7" t="s">
        <v>3804</v>
      </c>
      <c r="H4397" s="282" t="s">
        <v>4513</v>
      </c>
      <c r="I4397" s="7" t="s">
        <v>3843</v>
      </c>
      <c r="K4397" s="52" t="str">
        <f t="shared" si="762"/>
        <v/>
      </c>
      <c r="L4397" s="81" t="str">
        <f t="shared" si="752"/>
        <v/>
      </c>
      <c r="M4397" s="53" t="str">
        <f>IF(K4397="","",COUNTIF($K$7:K4397,"ﾘｽﾄ１"))</f>
        <v/>
      </c>
      <c r="N4397" s="53" t="str">
        <f t="shared" si="753"/>
        <v>同一区</v>
      </c>
      <c r="O4397" s="54" t="str">
        <f t="shared" si="754"/>
        <v/>
      </c>
      <c r="P4397" s="53" t="str">
        <f t="shared" si="755"/>
        <v/>
      </c>
      <c r="Q4397" s="52" t="str">
        <f t="shared" si="756"/>
        <v/>
      </c>
      <c r="R4397" s="55" t="str">
        <f t="shared" si="757"/>
        <v/>
      </c>
      <c r="S4397" s="52" t="str">
        <f t="shared" si="758"/>
        <v/>
      </c>
      <c r="T4397" s="81" t="str">
        <f t="shared" si="759"/>
        <v/>
      </c>
      <c r="U4397" s="53" t="str">
        <f>IF(S4397="","",COUNTIF($S$7:S4397,"該当２"))</f>
        <v/>
      </c>
      <c r="V4397" s="56" t="str">
        <f t="shared" si="760"/>
        <v/>
      </c>
      <c r="W4397" s="81" t="str">
        <f t="shared" si="761"/>
        <v/>
      </c>
      <c r="X4397" s="53" t="str">
        <f>IF(V4397="","",COUNTIF($V$7:V4397,"該当３"))</f>
        <v/>
      </c>
    </row>
    <row r="4398" spans="1:24">
      <c r="A4398" s="4">
        <v>2041500047</v>
      </c>
      <c r="B4398" s="237">
        <v>20</v>
      </c>
      <c r="C4398" s="238">
        <v>415</v>
      </c>
      <c r="D4398" s="239">
        <v>0</v>
      </c>
      <c r="E4398" s="238">
        <v>47</v>
      </c>
      <c r="F4398" s="7" t="s">
        <v>511</v>
      </c>
      <c r="G4398" s="7" t="s">
        <v>3804</v>
      </c>
      <c r="H4398" s="282" t="s">
        <v>4513</v>
      </c>
      <c r="I4398" s="7" t="s">
        <v>3712</v>
      </c>
      <c r="K4398" s="52" t="str">
        <f t="shared" si="762"/>
        <v/>
      </c>
      <c r="L4398" s="81" t="str">
        <f t="shared" si="752"/>
        <v/>
      </c>
      <c r="M4398" s="53" t="str">
        <f>IF(K4398="","",COUNTIF($K$7:K4398,"ﾘｽﾄ１"))</f>
        <v/>
      </c>
      <c r="N4398" s="53" t="str">
        <f t="shared" si="753"/>
        <v>同一区</v>
      </c>
      <c r="O4398" s="54" t="str">
        <f t="shared" si="754"/>
        <v/>
      </c>
      <c r="P4398" s="53" t="str">
        <f t="shared" si="755"/>
        <v/>
      </c>
      <c r="Q4398" s="52" t="str">
        <f t="shared" si="756"/>
        <v/>
      </c>
      <c r="R4398" s="55" t="str">
        <f t="shared" si="757"/>
        <v/>
      </c>
      <c r="S4398" s="52" t="str">
        <f t="shared" si="758"/>
        <v/>
      </c>
      <c r="T4398" s="81" t="str">
        <f t="shared" si="759"/>
        <v/>
      </c>
      <c r="U4398" s="53" t="str">
        <f>IF(S4398="","",COUNTIF($S$7:S4398,"該当２"))</f>
        <v/>
      </c>
      <c r="V4398" s="56" t="str">
        <f t="shared" si="760"/>
        <v/>
      </c>
      <c r="W4398" s="81" t="str">
        <f t="shared" si="761"/>
        <v/>
      </c>
      <c r="X4398" s="53" t="str">
        <f>IF(V4398="","",COUNTIF($V$7:V4398,"該当３"))</f>
        <v/>
      </c>
    </row>
    <row r="4399" spans="1:24">
      <c r="A4399" s="4">
        <v>2041500048</v>
      </c>
      <c r="B4399" s="237">
        <v>20</v>
      </c>
      <c r="C4399" s="238">
        <v>415</v>
      </c>
      <c r="D4399" s="239">
        <v>0</v>
      </c>
      <c r="E4399" s="238">
        <v>48</v>
      </c>
      <c r="F4399" s="7" t="s">
        <v>511</v>
      </c>
      <c r="G4399" s="7" t="s">
        <v>3804</v>
      </c>
      <c r="H4399" s="282" t="s">
        <v>4513</v>
      </c>
      <c r="I4399" s="7" t="s">
        <v>3844</v>
      </c>
      <c r="K4399" s="52" t="str">
        <f t="shared" si="762"/>
        <v/>
      </c>
      <c r="L4399" s="81" t="str">
        <f t="shared" si="752"/>
        <v/>
      </c>
      <c r="M4399" s="53" t="str">
        <f>IF(K4399="","",COUNTIF($K$7:K4399,"ﾘｽﾄ１"))</f>
        <v/>
      </c>
      <c r="N4399" s="53" t="str">
        <f t="shared" si="753"/>
        <v>同一区</v>
      </c>
      <c r="O4399" s="54" t="str">
        <f t="shared" si="754"/>
        <v/>
      </c>
      <c r="P4399" s="53" t="str">
        <f t="shared" si="755"/>
        <v/>
      </c>
      <c r="Q4399" s="52" t="str">
        <f t="shared" si="756"/>
        <v/>
      </c>
      <c r="R4399" s="55" t="str">
        <f t="shared" si="757"/>
        <v/>
      </c>
      <c r="S4399" s="52" t="str">
        <f t="shared" si="758"/>
        <v/>
      </c>
      <c r="T4399" s="81" t="str">
        <f t="shared" si="759"/>
        <v/>
      </c>
      <c r="U4399" s="53" t="str">
        <f>IF(S4399="","",COUNTIF($S$7:S4399,"該当２"))</f>
        <v/>
      </c>
      <c r="V4399" s="56" t="str">
        <f t="shared" si="760"/>
        <v/>
      </c>
      <c r="W4399" s="81" t="str">
        <f t="shared" si="761"/>
        <v/>
      </c>
      <c r="X4399" s="53" t="str">
        <f>IF(V4399="","",COUNTIF($V$7:V4399,"該当３"))</f>
        <v/>
      </c>
    </row>
    <row r="4400" spans="1:24">
      <c r="A4400" s="4">
        <v>2041500049</v>
      </c>
      <c r="B4400" s="237">
        <v>20</v>
      </c>
      <c r="C4400" s="238">
        <v>415</v>
      </c>
      <c r="D4400" s="239">
        <v>0</v>
      </c>
      <c r="E4400" s="238">
        <v>49</v>
      </c>
      <c r="F4400" s="7" t="s">
        <v>511</v>
      </c>
      <c r="G4400" s="7" t="s">
        <v>3804</v>
      </c>
      <c r="H4400" s="282" t="s">
        <v>4513</v>
      </c>
      <c r="I4400" s="7" t="s">
        <v>278</v>
      </c>
      <c r="K4400" s="52" t="str">
        <f t="shared" si="762"/>
        <v/>
      </c>
      <c r="L4400" s="81" t="str">
        <f t="shared" si="752"/>
        <v/>
      </c>
      <c r="M4400" s="53" t="str">
        <f>IF(K4400="","",COUNTIF($K$7:K4400,"ﾘｽﾄ１"))</f>
        <v/>
      </c>
      <c r="N4400" s="53" t="str">
        <f t="shared" si="753"/>
        <v>同一区</v>
      </c>
      <c r="O4400" s="54" t="str">
        <f t="shared" si="754"/>
        <v/>
      </c>
      <c r="P4400" s="53" t="str">
        <f t="shared" si="755"/>
        <v/>
      </c>
      <c r="Q4400" s="52" t="str">
        <f t="shared" si="756"/>
        <v/>
      </c>
      <c r="R4400" s="55" t="str">
        <f t="shared" si="757"/>
        <v/>
      </c>
      <c r="S4400" s="52" t="str">
        <f t="shared" si="758"/>
        <v/>
      </c>
      <c r="T4400" s="81" t="str">
        <f t="shared" si="759"/>
        <v/>
      </c>
      <c r="U4400" s="53" t="str">
        <f>IF(S4400="","",COUNTIF($S$7:S4400,"該当２"))</f>
        <v/>
      </c>
      <c r="V4400" s="56" t="str">
        <f t="shared" si="760"/>
        <v/>
      </c>
      <c r="W4400" s="81" t="str">
        <f t="shared" si="761"/>
        <v/>
      </c>
      <c r="X4400" s="53" t="str">
        <f>IF(V4400="","",COUNTIF($V$7:V4400,"該当３"))</f>
        <v/>
      </c>
    </row>
    <row r="4401" spans="1:24">
      <c r="A4401" s="4">
        <v>2041500050</v>
      </c>
      <c r="B4401" s="237">
        <v>20</v>
      </c>
      <c r="C4401" s="238">
        <v>415</v>
      </c>
      <c r="D4401" s="239">
        <v>0</v>
      </c>
      <c r="E4401" s="238">
        <v>50</v>
      </c>
      <c r="F4401" s="7" t="s">
        <v>511</v>
      </c>
      <c r="G4401" s="7" t="s">
        <v>3804</v>
      </c>
      <c r="H4401" s="282" t="s">
        <v>4513</v>
      </c>
      <c r="I4401" s="7" t="s">
        <v>3845</v>
      </c>
      <c r="K4401" s="52" t="str">
        <f t="shared" si="762"/>
        <v/>
      </c>
      <c r="L4401" s="81" t="str">
        <f t="shared" si="752"/>
        <v/>
      </c>
      <c r="M4401" s="53" t="str">
        <f>IF(K4401="","",COUNTIF($K$7:K4401,"ﾘｽﾄ１"))</f>
        <v/>
      </c>
      <c r="N4401" s="53" t="str">
        <f t="shared" si="753"/>
        <v>同一区</v>
      </c>
      <c r="O4401" s="54" t="str">
        <f t="shared" si="754"/>
        <v/>
      </c>
      <c r="P4401" s="53" t="str">
        <f t="shared" si="755"/>
        <v/>
      </c>
      <c r="Q4401" s="52" t="str">
        <f t="shared" si="756"/>
        <v/>
      </c>
      <c r="R4401" s="55" t="str">
        <f t="shared" si="757"/>
        <v/>
      </c>
      <c r="S4401" s="52" t="str">
        <f t="shared" si="758"/>
        <v/>
      </c>
      <c r="T4401" s="81" t="str">
        <f t="shared" si="759"/>
        <v/>
      </c>
      <c r="U4401" s="53" t="str">
        <f>IF(S4401="","",COUNTIF($S$7:S4401,"該当２"))</f>
        <v/>
      </c>
      <c r="V4401" s="56" t="str">
        <f t="shared" si="760"/>
        <v/>
      </c>
      <c r="W4401" s="81" t="str">
        <f t="shared" si="761"/>
        <v/>
      </c>
      <c r="X4401" s="53" t="str">
        <f>IF(V4401="","",COUNTIF($V$7:V4401,"該当３"))</f>
        <v/>
      </c>
    </row>
    <row r="4402" spans="1:24">
      <c r="A4402" s="4">
        <v>2041500051</v>
      </c>
      <c r="B4402" s="237">
        <v>20</v>
      </c>
      <c r="C4402" s="238">
        <v>415</v>
      </c>
      <c r="D4402" s="239">
        <v>0</v>
      </c>
      <c r="E4402" s="238">
        <v>51</v>
      </c>
      <c r="F4402" s="7" t="s">
        <v>511</v>
      </c>
      <c r="G4402" s="7" t="s">
        <v>3804</v>
      </c>
      <c r="H4402" s="282" t="s">
        <v>4513</v>
      </c>
      <c r="I4402" s="7" t="s">
        <v>3846</v>
      </c>
      <c r="K4402" s="52" t="str">
        <f t="shared" si="762"/>
        <v/>
      </c>
      <c r="L4402" s="81" t="str">
        <f t="shared" si="752"/>
        <v/>
      </c>
      <c r="M4402" s="53" t="str">
        <f>IF(K4402="","",COUNTIF($K$7:K4402,"ﾘｽﾄ１"))</f>
        <v/>
      </c>
      <c r="N4402" s="53" t="str">
        <f t="shared" si="753"/>
        <v>同一区</v>
      </c>
      <c r="O4402" s="54" t="str">
        <f t="shared" si="754"/>
        <v/>
      </c>
      <c r="P4402" s="53" t="str">
        <f t="shared" si="755"/>
        <v/>
      </c>
      <c r="Q4402" s="52" t="str">
        <f t="shared" si="756"/>
        <v/>
      </c>
      <c r="R4402" s="55" t="str">
        <f t="shared" si="757"/>
        <v/>
      </c>
      <c r="S4402" s="52" t="str">
        <f t="shared" si="758"/>
        <v/>
      </c>
      <c r="T4402" s="81" t="str">
        <f t="shared" si="759"/>
        <v/>
      </c>
      <c r="U4402" s="53" t="str">
        <f>IF(S4402="","",COUNTIF($S$7:S4402,"該当２"))</f>
        <v/>
      </c>
      <c r="V4402" s="56" t="str">
        <f t="shared" si="760"/>
        <v/>
      </c>
      <c r="W4402" s="81" t="str">
        <f t="shared" si="761"/>
        <v/>
      </c>
      <c r="X4402" s="53" t="str">
        <f>IF(V4402="","",COUNTIF($V$7:V4402,"該当３"))</f>
        <v/>
      </c>
    </row>
    <row r="4403" spans="1:24">
      <c r="A4403" s="4">
        <v>2041500052</v>
      </c>
      <c r="B4403" s="237">
        <v>20</v>
      </c>
      <c r="C4403" s="238">
        <v>415</v>
      </c>
      <c r="D4403" s="239">
        <v>0</v>
      </c>
      <c r="E4403" s="238">
        <v>52</v>
      </c>
      <c r="F4403" s="7" t="s">
        <v>511</v>
      </c>
      <c r="G4403" s="7" t="s">
        <v>3804</v>
      </c>
      <c r="H4403" s="282" t="s">
        <v>4513</v>
      </c>
      <c r="I4403" s="7" t="s">
        <v>3847</v>
      </c>
      <c r="K4403" s="52" t="str">
        <f t="shared" si="762"/>
        <v/>
      </c>
      <c r="L4403" s="81" t="str">
        <f t="shared" si="752"/>
        <v/>
      </c>
      <c r="M4403" s="53" t="str">
        <f>IF(K4403="","",COUNTIF($K$7:K4403,"ﾘｽﾄ１"))</f>
        <v/>
      </c>
      <c r="N4403" s="53" t="str">
        <f t="shared" si="753"/>
        <v>同一区</v>
      </c>
      <c r="O4403" s="54" t="str">
        <f t="shared" si="754"/>
        <v/>
      </c>
      <c r="P4403" s="53" t="str">
        <f t="shared" si="755"/>
        <v/>
      </c>
      <c r="Q4403" s="52" t="str">
        <f t="shared" si="756"/>
        <v/>
      </c>
      <c r="R4403" s="55" t="str">
        <f t="shared" si="757"/>
        <v/>
      </c>
      <c r="S4403" s="52" t="str">
        <f t="shared" si="758"/>
        <v/>
      </c>
      <c r="T4403" s="81" t="str">
        <f t="shared" si="759"/>
        <v/>
      </c>
      <c r="U4403" s="53" t="str">
        <f>IF(S4403="","",COUNTIF($S$7:S4403,"該当２"))</f>
        <v/>
      </c>
      <c r="V4403" s="56" t="str">
        <f t="shared" si="760"/>
        <v/>
      </c>
      <c r="W4403" s="81" t="str">
        <f t="shared" si="761"/>
        <v/>
      </c>
      <c r="X4403" s="53" t="str">
        <f>IF(V4403="","",COUNTIF($V$7:V4403,"該当３"))</f>
        <v/>
      </c>
    </row>
    <row r="4404" spans="1:24">
      <c r="A4404" s="4">
        <v>2041500053</v>
      </c>
      <c r="B4404" s="237">
        <v>20</v>
      </c>
      <c r="C4404" s="238">
        <v>415</v>
      </c>
      <c r="D4404" s="239">
        <v>0</v>
      </c>
      <c r="E4404" s="238">
        <v>53</v>
      </c>
      <c r="F4404" s="7" t="s">
        <v>511</v>
      </c>
      <c r="G4404" s="7" t="s">
        <v>3804</v>
      </c>
      <c r="H4404" s="282" t="s">
        <v>4513</v>
      </c>
      <c r="I4404" s="7" t="s">
        <v>3848</v>
      </c>
      <c r="K4404" s="52" t="str">
        <f t="shared" si="762"/>
        <v/>
      </c>
      <c r="L4404" s="81" t="str">
        <f t="shared" si="752"/>
        <v/>
      </c>
      <c r="M4404" s="53" t="str">
        <f>IF(K4404="","",COUNTIF($K$7:K4404,"ﾘｽﾄ１"))</f>
        <v/>
      </c>
      <c r="N4404" s="53" t="str">
        <f t="shared" si="753"/>
        <v>同一区</v>
      </c>
      <c r="O4404" s="54" t="str">
        <f t="shared" si="754"/>
        <v/>
      </c>
      <c r="P4404" s="53" t="str">
        <f t="shared" si="755"/>
        <v/>
      </c>
      <c r="Q4404" s="52" t="str">
        <f t="shared" si="756"/>
        <v/>
      </c>
      <c r="R4404" s="55" t="str">
        <f t="shared" si="757"/>
        <v/>
      </c>
      <c r="S4404" s="52" t="str">
        <f t="shared" si="758"/>
        <v/>
      </c>
      <c r="T4404" s="81" t="str">
        <f t="shared" si="759"/>
        <v/>
      </c>
      <c r="U4404" s="53" t="str">
        <f>IF(S4404="","",COUNTIF($S$7:S4404,"該当２"))</f>
        <v/>
      </c>
      <c r="V4404" s="56" t="str">
        <f t="shared" si="760"/>
        <v/>
      </c>
      <c r="W4404" s="81" t="str">
        <f t="shared" si="761"/>
        <v/>
      </c>
      <c r="X4404" s="53" t="str">
        <f>IF(V4404="","",COUNTIF($V$7:V4404,"該当３"))</f>
        <v/>
      </c>
    </row>
    <row r="4405" spans="1:24">
      <c r="A4405" s="4">
        <v>2041500054</v>
      </c>
      <c r="B4405" s="237">
        <v>20</v>
      </c>
      <c r="C4405" s="238">
        <v>415</v>
      </c>
      <c r="D4405" s="239">
        <v>0</v>
      </c>
      <c r="E4405" s="238">
        <v>54</v>
      </c>
      <c r="F4405" s="7" t="s">
        <v>511</v>
      </c>
      <c r="G4405" s="7" t="s">
        <v>3804</v>
      </c>
      <c r="H4405" s="282" t="s">
        <v>4513</v>
      </c>
      <c r="I4405" s="7" t="s">
        <v>3849</v>
      </c>
      <c r="K4405" s="52" t="str">
        <f t="shared" si="762"/>
        <v/>
      </c>
      <c r="L4405" s="81" t="str">
        <f t="shared" si="752"/>
        <v/>
      </c>
      <c r="M4405" s="53" t="str">
        <f>IF(K4405="","",COUNTIF($K$7:K4405,"ﾘｽﾄ１"))</f>
        <v/>
      </c>
      <c r="N4405" s="53" t="str">
        <f t="shared" si="753"/>
        <v>同一区</v>
      </c>
      <c r="O4405" s="54" t="str">
        <f t="shared" si="754"/>
        <v/>
      </c>
      <c r="P4405" s="53" t="str">
        <f t="shared" si="755"/>
        <v/>
      </c>
      <c r="Q4405" s="52" t="str">
        <f t="shared" si="756"/>
        <v/>
      </c>
      <c r="R4405" s="55" t="str">
        <f t="shared" si="757"/>
        <v/>
      </c>
      <c r="S4405" s="52" t="str">
        <f t="shared" si="758"/>
        <v/>
      </c>
      <c r="T4405" s="81" t="str">
        <f t="shared" si="759"/>
        <v/>
      </c>
      <c r="U4405" s="53" t="str">
        <f>IF(S4405="","",COUNTIF($S$7:S4405,"該当２"))</f>
        <v/>
      </c>
      <c r="V4405" s="56" t="str">
        <f t="shared" si="760"/>
        <v/>
      </c>
      <c r="W4405" s="81" t="str">
        <f t="shared" si="761"/>
        <v/>
      </c>
      <c r="X4405" s="53" t="str">
        <f>IF(V4405="","",COUNTIF($V$7:V4405,"該当３"))</f>
        <v/>
      </c>
    </row>
    <row r="4406" spans="1:24">
      <c r="A4406" s="4">
        <v>2041600000</v>
      </c>
      <c r="B4406" s="237">
        <v>20</v>
      </c>
      <c r="C4406" s="238">
        <v>416</v>
      </c>
      <c r="D4406" s="239">
        <v>0</v>
      </c>
      <c r="E4406" s="238">
        <v>0</v>
      </c>
      <c r="F4406" s="7" t="s">
        <v>511</v>
      </c>
      <c r="G4406" s="7" t="s">
        <v>2009</v>
      </c>
      <c r="K4406" s="52" t="str">
        <f t="shared" si="762"/>
        <v>ﾘｽﾄ１</v>
      </c>
      <c r="L4406" s="81" t="str">
        <f t="shared" si="752"/>
        <v>豊丘村</v>
      </c>
      <c r="M4406" s="53">
        <f>IF(K4406="","",COUNTIF($K$7:K4406,"ﾘｽﾄ１"))</f>
        <v>51</v>
      </c>
      <c r="N4406" s="53" t="str">
        <f t="shared" si="753"/>
        <v/>
      </c>
      <c r="O4406" s="54" t="str">
        <f t="shared" si="754"/>
        <v/>
      </c>
      <c r="P4406" s="53" t="str">
        <f t="shared" si="755"/>
        <v/>
      </c>
      <c r="Q4406" s="52" t="str">
        <f t="shared" si="756"/>
        <v/>
      </c>
      <c r="R4406" s="55" t="str">
        <f t="shared" si="757"/>
        <v/>
      </c>
      <c r="S4406" s="52" t="str">
        <f t="shared" si="758"/>
        <v/>
      </c>
      <c r="T4406" s="81" t="str">
        <f t="shared" si="759"/>
        <v/>
      </c>
      <c r="U4406" s="53" t="str">
        <f>IF(S4406="","",COUNTIF($S$7:S4406,"該当２"))</f>
        <v/>
      </c>
      <c r="V4406" s="56" t="str">
        <f t="shared" si="760"/>
        <v/>
      </c>
      <c r="W4406" s="81" t="str">
        <f t="shared" si="761"/>
        <v/>
      </c>
      <c r="X4406" s="53" t="str">
        <f>IF(V4406="","",COUNTIF($V$7:V4406,"該当３"))</f>
        <v/>
      </c>
    </row>
    <row r="4407" spans="1:24">
      <c r="A4407" s="4">
        <v>2041601000</v>
      </c>
      <c r="B4407" s="237">
        <v>20</v>
      </c>
      <c r="C4407" s="238">
        <v>416</v>
      </c>
      <c r="D4407" s="239">
        <v>1</v>
      </c>
      <c r="E4407" s="238">
        <v>0</v>
      </c>
      <c r="F4407" s="7" t="s">
        <v>511</v>
      </c>
      <c r="G4407" s="7" t="s">
        <v>2009</v>
      </c>
      <c r="H4407" s="7" t="s">
        <v>3850</v>
      </c>
      <c r="K4407" s="52" t="str">
        <f t="shared" si="762"/>
        <v/>
      </c>
      <c r="L4407" s="81" t="str">
        <f t="shared" ref="L4407:L4470" si="763">IF(K4407="ﾘｽﾄ１",G4407,"")</f>
        <v/>
      </c>
      <c r="M4407" s="53" t="str">
        <f>IF(K4407="","",COUNTIF($K$7:K4407,"ﾘｽﾄ１"))</f>
        <v/>
      </c>
      <c r="N4407" s="53" t="str">
        <f t="shared" ref="N4407:N4470" si="764">IF(AND(D4407=0,E4407&gt;0),"同一区","")</f>
        <v/>
      </c>
      <c r="O4407" s="54" t="str">
        <f t="shared" ref="O4407:O4470" si="765">IF(AND(EXACT($K$2,G4407),H4407&gt;0),"該当１","")</f>
        <v/>
      </c>
      <c r="P4407" s="53" t="str">
        <f t="shared" ref="P4407:P4470" si="766">IF(O4407="該当１",G4407,"")</f>
        <v/>
      </c>
      <c r="Q4407" s="52" t="str">
        <f t="shared" ref="Q4407:Q4470" si="767">IF(O4407="該当１","ﾘｽﾄ2","")</f>
        <v/>
      </c>
      <c r="R4407" s="55" t="str">
        <f t="shared" ref="R4407:R4470" si="768">IF(Q4407="ﾘｽﾄ2",H4407,"")</f>
        <v/>
      </c>
      <c r="S4407" s="52" t="str">
        <f t="shared" ref="S4407:S4470" si="769">IF(AND(Q4407="ﾘｽﾄ2",OR(I4407=0,AND(N4407="同一区",E4407=1))),"該当２","")</f>
        <v/>
      </c>
      <c r="T4407" s="81" t="str">
        <f t="shared" ref="T4407:T4470" si="770">IF(S4407="該当２",H4407,"")</f>
        <v/>
      </c>
      <c r="U4407" s="53" t="str">
        <f>IF(S4407="","",COUNTIF($S$7:S4407,"該当２"))</f>
        <v/>
      </c>
      <c r="V4407" s="56" t="str">
        <f t="shared" ref="V4407:V4470" si="771">IF(AND($S$2=H4407,E4407&gt;0,E4407&lt;998),"該当３","")</f>
        <v/>
      </c>
      <c r="W4407" s="81" t="str">
        <f t="shared" ref="W4407:W4470" si="772">IF(V4407="該当３",I4407,"")</f>
        <v/>
      </c>
      <c r="X4407" s="53" t="str">
        <f>IF(V4407="","",COUNTIF($V$7:V4407,"該当３"))</f>
        <v/>
      </c>
    </row>
    <row r="4408" spans="1:24">
      <c r="A4408" s="4">
        <v>2041601001</v>
      </c>
      <c r="B4408" s="237">
        <v>20</v>
      </c>
      <c r="C4408" s="238">
        <v>416</v>
      </c>
      <c r="D4408" s="239">
        <v>1</v>
      </c>
      <c r="E4408" s="238">
        <v>1</v>
      </c>
      <c r="F4408" s="7" t="s">
        <v>511</v>
      </c>
      <c r="G4408" s="7" t="s">
        <v>2009</v>
      </c>
      <c r="H4408" s="7" t="s">
        <v>3850</v>
      </c>
      <c r="I4408" s="7" t="s">
        <v>3851</v>
      </c>
      <c r="K4408" s="52" t="str">
        <f t="shared" si="762"/>
        <v/>
      </c>
      <c r="L4408" s="81" t="str">
        <f t="shared" si="763"/>
        <v/>
      </c>
      <c r="M4408" s="53" t="str">
        <f>IF(K4408="","",COUNTIF($K$7:K4408,"ﾘｽﾄ１"))</f>
        <v/>
      </c>
      <c r="N4408" s="53" t="str">
        <f t="shared" si="764"/>
        <v/>
      </c>
      <c r="O4408" s="54" t="str">
        <f t="shared" si="765"/>
        <v/>
      </c>
      <c r="P4408" s="53" t="str">
        <f t="shared" si="766"/>
        <v/>
      </c>
      <c r="Q4408" s="52" t="str">
        <f t="shared" si="767"/>
        <v/>
      </c>
      <c r="R4408" s="55" t="str">
        <f t="shared" si="768"/>
        <v/>
      </c>
      <c r="S4408" s="52" t="str">
        <f t="shared" si="769"/>
        <v/>
      </c>
      <c r="T4408" s="81" t="str">
        <f t="shared" si="770"/>
        <v/>
      </c>
      <c r="U4408" s="53" t="str">
        <f>IF(S4408="","",COUNTIF($S$7:S4408,"該当２"))</f>
        <v/>
      </c>
      <c r="V4408" s="56" t="str">
        <f t="shared" si="771"/>
        <v/>
      </c>
      <c r="W4408" s="81" t="str">
        <f t="shared" si="772"/>
        <v/>
      </c>
      <c r="X4408" s="53" t="str">
        <f>IF(V4408="","",COUNTIF($V$7:V4408,"該当３"))</f>
        <v/>
      </c>
    </row>
    <row r="4409" spans="1:24">
      <c r="A4409" s="4">
        <v>2041601002</v>
      </c>
      <c r="B4409" s="237">
        <v>20</v>
      </c>
      <c r="C4409" s="238">
        <v>416</v>
      </c>
      <c r="D4409" s="239">
        <v>1</v>
      </c>
      <c r="E4409" s="238">
        <v>2</v>
      </c>
      <c r="F4409" s="7" t="s">
        <v>511</v>
      </c>
      <c r="G4409" s="7" t="s">
        <v>2009</v>
      </c>
      <c r="H4409" s="7" t="s">
        <v>3850</v>
      </c>
      <c r="I4409" s="7" t="s">
        <v>3852</v>
      </c>
      <c r="K4409" s="52" t="str">
        <f t="shared" si="762"/>
        <v/>
      </c>
      <c r="L4409" s="81" t="str">
        <f t="shared" si="763"/>
        <v/>
      </c>
      <c r="M4409" s="53" t="str">
        <f>IF(K4409="","",COUNTIF($K$7:K4409,"ﾘｽﾄ１"))</f>
        <v/>
      </c>
      <c r="N4409" s="53" t="str">
        <f t="shared" si="764"/>
        <v/>
      </c>
      <c r="O4409" s="54" t="str">
        <f t="shared" si="765"/>
        <v/>
      </c>
      <c r="P4409" s="53" t="str">
        <f t="shared" si="766"/>
        <v/>
      </c>
      <c r="Q4409" s="52" t="str">
        <f t="shared" si="767"/>
        <v/>
      </c>
      <c r="R4409" s="55" t="str">
        <f t="shared" si="768"/>
        <v/>
      </c>
      <c r="S4409" s="52" t="str">
        <f t="shared" si="769"/>
        <v/>
      </c>
      <c r="T4409" s="81" t="str">
        <f t="shared" si="770"/>
        <v/>
      </c>
      <c r="U4409" s="53" t="str">
        <f>IF(S4409="","",COUNTIF($S$7:S4409,"該当２"))</f>
        <v/>
      </c>
      <c r="V4409" s="56" t="str">
        <f t="shared" si="771"/>
        <v/>
      </c>
      <c r="W4409" s="81" t="str">
        <f t="shared" si="772"/>
        <v/>
      </c>
      <c r="X4409" s="53" t="str">
        <f>IF(V4409="","",COUNTIF($V$7:V4409,"該当３"))</f>
        <v/>
      </c>
    </row>
    <row r="4410" spans="1:24">
      <c r="A4410" s="4">
        <v>2041601003</v>
      </c>
      <c r="B4410" s="237">
        <v>20</v>
      </c>
      <c r="C4410" s="238">
        <v>416</v>
      </c>
      <c r="D4410" s="239">
        <v>1</v>
      </c>
      <c r="E4410" s="238">
        <v>3</v>
      </c>
      <c r="F4410" s="7" t="s">
        <v>511</v>
      </c>
      <c r="G4410" s="7" t="s">
        <v>2009</v>
      </c>
      <c r="H4410" s="7" t="s">
        <v>3850</v>
      </c>
      <c r="I4410" s="7" t="s">
        <v>3853</v>
      </c>
      <c r="K4410" s="52" t="str">
        <f t="shared" si="762"/>
        <v/>
      </c>
      <c r="L4410" s="81" t="str">
        <f t="shared" si="763"/>
        <v/>
      </c>
      <c r="M4410" s="53" t="str">
        <f>IF(K4410="","",COUNTIF($K$7:K4410,"ﾘｽﾄ１"))</f>
        <v/>
      </c>
      <c r="N4410" s="53" t="str">
        <f t="shared" si="764"/>
        <v/>
      </c>
      <c r="O4410" s="54" t="str">
        <f t="shared" si="765"/>
        <v/>
      </c>
      <c r="P4410" s="53" t="str">
        <f t="shared" si="766"/>
        <v/>
      </c>
      <c r="Q4410" s="52" t="str">
        <f t="shared" si="767"/>
        <v/>
      </c>
      <c r="R4410" s="55" t="str">
        <f t="shared" si="768"/>
        <v/>
      </c>
      <c r="S4410" s="52" t="str">
        <f t="shared" si="769"/>
        <v/>
      </c>
      <c r="T4410" s="81" t="str">
        <f t="shared" si="770"/>
        <v/>
      </c>
      <c r="U4410" s="53" t="str">
        <f>IF(S4410="","",COUNTIF($S$7:S4410,"該当２"))</f>
        <v/>
      </c>
      <c r="V4410" s="56" t="str">
        <f t="shared" si="771"/>
        <v/>
      </c>
      <c r="W4410" s="81" t="str">
        <f t="shared" si="772"/>
        <v/>
      </c>
      <c r="X4410" s="53" t="str">
        <f>IF(V4410="","",COUNTIF($V$7:V4410,"該当３"))</f>
        <v/>
      </c>
    </row>
    <row r="4411" spans="1:24">
      <c r="A4411" s="4">
        <v>2041601004</v>
      </c>
      <c r="B4411" s="237">
        <v>20</v>
      </c>
      <c r="C4411" s="238">
        <v>416</v>
      </c>
      <c r="D4411" s="239">
        <v>1</v>
      </c>
      <c r="E4411" s="238">
        <v>4</v>
      </c>
      <c r="F4411" s="7" t="s">
        <v>511</v>
      </c>
      <c r="G4411" s="7" t="s">
        <v>2009</v>
      </c>
      <c r="H4411" s="7" t="s">
        <v>3850</v>
      </c>
      <c r="I4411" s="7" t="s">
        <v>438</v>
      </c>
      <c r="K4411" s="52" t="str">
        <f t="shared" si="762"/>
        <v/>
      </c>
      <c r="L4411" s="81" t="str">
        <f t="shared" si="763"/>
        <v/>
      </c>
      <c r="M4411" s="53" t="str">
        <f>IF(K4411="","",COUNTIF($K$7:K4411,"ﾘｽﾄ１"))</f>
        <v/>
      </c>
      <c r="N4411" s="53" t="str">
        <f t="shared" si="764"/>
        <v/>
      </c>
      <c r="O4411" s="54" t="str">
        <f t="shared" si="765"/>
        <v/>
      </c>
      <c r="P4411" s="53" t="str">
        <f t="shared" si="766"/>
        <v/>
      </c>
      <c r="Q4411" s="52" t="str">
        <f t="shared" si="767"/>
        <v/>
      </c>
      <c r="R4411" s="55" t="str">
        <f t="shared" si="768"/>
        <v/>
      </c>
      <c r="S4411" s="52" t="str">
        <f t="shared" si="769"/>
        <v/>
      </c>
      <c r="T4411" s="81" t="str">
        <f t="shared" si="770"/>
        <v/>
      </c>
      <c r="U4411" s="53" t="str">
        <f>IF(S4411="","",COUNTIF($S$7:S4411,"該当２"))</f>
        <v/>
      </c>
      <c r="V4411" s="56" t="str">
        <f t="shared" si="771"/>
        <v/>
      </c>
      <c r="W4411" s="81" t="str">
        <f t="shared" si="772"/>
        <v/>
      </c>
      <c r="X4411" s="53" t="str">
        <f>IF(V4411="","",COUNTIF($V$7:V4411,"該当３"))</f>
        <v/>
      </c>
    </row>
    <row r="4412" spans="1:24">
      <c r="A4412" s="4">
        <v>2041601005</v>
      </c>
      <c r="B4412" s="237">
        <v>20</v>
      </c>
      <c r="C4412" s="238">
        <v>416</v>
      </c>
      <c r="D4412" s="239">
        <v>1</v>
      </c>
      <c r="E4412" s="238">
        <v>5</v>
      </c>
      <c r="F4412" s="7" t="s">
        <v>511</v>
      </c>
      <c r="G4412" s="7" t="s">
        <v>2009</v>
      </c>
      <c r="H4412" s="7" t="s">
        <v>3850</v>
      </c>
      <c r="I4412" s="7" t="s">
        <v>740</v>
      </c>
      <c r="K4412" s="52" t="str">
        <f t="shared" si="762"/>
        <v/>
      </c>
      <c r="L4412" s="81" t="str">
        <f t="shared" si="763"/>
        <v/>
      </c>
      <c r="M4412" s="53" t="str">
        <f>IF(K4412="","",COUNTIF($K$7:K4412,"ﾘｽﾄ１"))</f>
        <v/>
      </c>
      <c r="N4412" s="53" t="str">
        <f t="shared" si="764"/>
        <v/>
      </c>
      <c r="O4412" s="54" t="str">
        <f t="shared" si="765"/>
        <v/>
      </c>
      <c r="P4412" s="53" t="str">
        <f t="shared" si="766"/>
        <v/>
      </c>
      <c r="Q4412" s="52" t="str">
        <f t="shared" si="767"/>
        <v/>
      </c>
      <c r="R4412" s="55" t="str">
        <f t="shared" si="768"/>
        <v/>
      </c>
      <c r="S4412" s="52" t="str">
        <f t="shared" si="769"/>
        <v/>
      </c>
      <c r="T4412" s="81" t="str">
        <f t="shared" si="770"/>
        <v/>
      </c>
      <c r="U4412" s="53" t="str">
        <f>IF(S4412="","",COUNTIF($S$7:S4412,"該当２"))</f>
        <v/>
      </c>
      <c r="V4412" s="56" t="str">
        <f t="shared" si="771"/>
        <v/>
      </c>
      <c r="W4412" s="81" t="str">
        <f t="shared" si="772"/>
        <v/>
      </c>
      <c r="X4412" s="53" t="str">
        <f>IF(V4412="","",COUNTIF($V$7:V4412,"該当３"))</f>
        <v/>
      </c>
    </row>
    <row r="4413" spans="1:24">
      <c r="A4413" s="4">
        <v>2041601006</v>
      </c>
      <c r="B4413" s="237">
        <v>20</v>
      </c>
      <c r="C4413" s="238">
        <v>416</v>
      </c>
      <c r="D4413" s="239">
        <v>1</v>
      </c>
      <c r="E4413" s="238">
        <v>6</v>
      </c>
      <c r="F4413" s="7" t="s">
        <v>511</v>
      </c>
      <c r="G4413" s="7" t="s">
        <v>2009</v>
      </c>
      <c r="H4413" s="7" t="s">
        <v>3850</v>
      </c>
      <c r="I4413" s="7" t="s">
        <v>1195</v>
      </c>
      <c r="K4413" s="52" t="str">
        <f t="shared" si="762"/>
        <v/>
      </c>
      <c r="L4413" s="81" t="str">
        <f t="shared" si="763"/>
        <v/>
      </c>
      <c r="M4413" s="53" t="str">
        <f>IF(K4413="","",COUNTIF($K$7:K4413,"ﾘｽﾄ１"))</f>
        <v/>
      </c>
      <c r="N4413" s="53" t="str">
        <f t="shared" si="764"/>
        <v/>
      </c>
      <c r="O4413" s="54" t="str">
        <f t="shared" si="765"/>
        <v/>
      </c>
      <c r="P4413" s="53" t="str">
        <f t="shared" si="766"/>
        <v/>
      </c>
      <c r="Q4413" s="52" t="str">
        <f t="shared" si="767"/>
        <v/>
      </c>
      <c r="R4413" s="55" t="str">
        <f t="shared" si="768"/>
        <v/>
      </c>
      <c r="S4413" s="52" t="str">
        <f t="shared" si="769"/>
        <v/>
      </c>
      <c r="T4413" s="81" t="str">
        <f t="shared" si="770"/>
        <v/>
      </c>
      <c r="U4413" s="53" t="str">
        <f>IF(S4413="","",COUNTIF($S$7:S4413,"該当２"))</f>
        <v/>
      </c>
      <c r="V4413" s="56" t="str">
        <f t="shared" si="771"/>
        <v/>
      </c>
      <c r="W4413" s="81" t="str">
        <f t="shared" si="772"/>
        <v/>
      </c>
      <c r="X4413" s="53" t="str">
        <f>IF(V4413="","",COUNTIF($V$7:V4413,"該当３"))</f>
        <v/>
      </c>
    </row>
    <row r="4414" spans="1:24">
      <c r="A4414" s="4">
        <v>2041601007</v>
      </c>
      <c r="B4414" s="237">
        <v>20</v>
      </c>
      <c r="C4414" s="238">
        <v>416</v>
      </c>
      <c r="D4414" s="239">
        <v>1</v>
      </c>
      <c r="E4414" s="238">
        <v>7</v>
      </c>
      <c r="F4414" s="7" t="s">
        <v>511</v>
      </c>
      <c r="G4414" s="7" t="s">
        <v>2009</v>
      </c>
      <c r="H4414" s="7" t="s">
        <v>3850</v>
      </c>
      <c r="I4414" s="7" t="s">
        <v>3854</v>
      </c>
      <c r="K4414" s="52" t="str">
        <f t="shared" si="762"/>
        <v/>
      </c>
      <c r="L4414" s="81" t="str">
        <f t="shared" si="763"/>
        <v/>
      </c>
      <c r="M4414" s="53" t="str">
        <f>IF(K4414="","",COUNTIF($K$7:K4414,"ﾘｽﾄ１"))</f>
        <v/>
      </c>
      <c r="N4414" s="53" t="str">
        <f t="shared" si="764"/>
        <v/>
      </c>
      <c r="O4414" s="54" t="str">
        <f t="shared" si="765"/>
        <v/>
      </c>
      <c r="P4414" s="53" t="str">
        <f t="shared" si="766"/>
        <v/>
      </c>
      <c r="Q4414" s="52" t="str">
        <f t="shared" si="767"/>
        <v/>
      </c>
      <c r="R4414" s="55" t="str">
        <f t="shared" si="768"/>
        <v/>
      </c>
      <c r="S4414" s="52" t="str">
        <f t="shared" si="769"/>
        <v/>
      </c>
      <c r="T4414" s="81" t="str">
        <f t="shared" si="770"/>
        <v/>
      </c>
      <c r="U4414" s="53" t="str">
        <f>IF(S4414="","",COUNTIF($S$7:S4414,"該当２"))</f>
        <v/>
      </c>
      <c r="V4414" s="56" t="str">
        <f t="shared" si="771"/>
        <v/>
      </c>
      <c r="W4414" s="81" t="str">
        <f t="shared" si="772"/>
        <v/>
      </c>
      <c r="X4414" s="53" t="str">
        <f>IF(V4414="","",COUNTIF($V$7:V4414,"該当３"))</f>
        <v/>
      </c>
    </row>
    <row r="4415" spans="1:24">
      <c r="A4415" s="4">
        <v>2041601008</v>
      </c>
      <c r="B4415" s="237">
        <v>20</v>
      </c>
      <c r="C4415" s="238">
        <v>416</v>
      </c>
      <c r="D4415" s="239">
        <v>1</v>
      </c>
      <c r="E4415" s="238">
        <v>8</v>
      </c>
      <c r="F4415" s="7" t="s">
        <v>511</v>
      </c>
      <c r="G4415" s="7" t="s">
        <v>2009</v>
      </c>
      <c r="H4415" s="7" t="s">
        <v>3850</v>
      </c>
      <c r="I4415" s="7" t="s">
        <v>304</v>
      </c>
      <c r="K4415" s="52" t="str">
        <f t="shared" si="762"/>
        <v/>
      </c>
      <c r="L4415" s="81" t="str">
        <f t="shared" si="763"/>
        <v/>
      </c>
      <c r="M4415" s="53" t="str">
        <f>IF(K4415="","",COUNTIF($K$7:K4415,"ﾘｽﾄ１"))</f>
        <v/>
      </c>
      <c r="N4415" s="53" t="str">
        <f t="shared" si="764"/>
        <v/>
      </c>
      <c r="O4415" s="54" t="str">
        <f t="shared" si="765"/>
        <v/>
      </c>
      <c r="P4415" s="53" t="str">
        <f t="shared" si="766"/>
        <v/>
      </c>
      <c r="Q4415" s="52" t="str">
        <f t="shared" si="767"/>
        <v/>
      </c>
      <c r="R4415" s="55" t="str">
        <f t="shared" si="768"/>
        <v/>
      </c>
      <c r="S4415" s="52" t="str">
        <f t="shared" si="769"/>
        <v/>
      </c>
      <c r="T4415" s="81" t="str">
        <f t="shared" si="770"/>
        <v/>
      </c>
      <c r="U4415" s="53" t="str">
        <f>IF(S4415="","",COUNTIF($S$7:S4415,"該当２"))</f>
        <v/>
      </c>
      <c r="V4415" s="56" t="str">
        <f t="shared" si="771"/>
        <v/>
      </c>
      <c r="W4415" s="81" t="str">
        <f t="shared" si="772"/>
        <v/>
      </c>
      <c r="X4415" s="53" t="str">
        <f>IF(V4415="","",COUNTIF($V$7:V4415,"該当３"))</f>
        <v/>
      </c>
    </row>
    <row r="4416" spans="1:24">
      <c r="A4416" s="4">
        <v>2041601009</v>
      </c>
      <c r="B4416" s="237">
        <v>20</v>
      </c>
      <c r="C4416" s="238">
        <v>416</v>
      </c>
      <c r="D4416" s="239">
        <v>1</v>
      </c>
      <c r="E4416" s="238">
        <v>9</v>
      </c>
      <c r="F4416" s="7" t="s">
        <v>511</v>
      </c>
      <c r="G4416" s="7" t="s">
        <v>2009</v>
      </c>
      <c r="H4416" s="7" t="s">
        <v>3850</v>
      </c>
      <c r="I4416" s="7" t="s">
        <v>3855</v>
      </c>
      <c r="K4416" s="52" t="str">
        <f t="shared" si="762"/>
        <v/>
      </c>
      <c r="L4416" s="81" t="str">
        <f t="shared" si="763"/>
        <v/>
      </c>
      <c r="M4416" s="53" t="str">
        <f>IF(K4416="","",COUNTIF($K$7:K4416,"ﾘｽﾄ１"))</f>
        <v/>
      </c>
      <c r="N4416" s="53" t="str">
        <f t="shared" si="764"/>
        <v/>
      </c>
      <c r="O4416" s="54" t="str">
        <f t="shared" si="765"/>
        <v/>
      </c>
      <c r="P4416" s="53" t="str">
        <f t="shared" si="766"/>
        <v/>
      </c>
      <c r="Q4416" s="52" t="str">
        <f t="shared" si="767"/>
        <v/>
      </c>
      <c r="R4416" s="55" t="str">
        <f t="shared" si="768"/>
        <v/>
      </c>
      <c r="S4416" s="52" t="str">
        <f t="shared" si="769"/>
        <v/>
      </c>
      <c r="T4416" s="81" t="str">
        <f t="shared" si="770"/>
        <v/>
      </c>
      <c r="U4416" s="53" t="str">
        <f>IF(S4416="","",COUNTIF($S$7:S4416,"該当２"))</f>
        <v/>
      </c>
      <c r="V4416" s="56" t="str">
        <f t="shared" si="771"/>
        <v/>
      </c>
      <c r="W4416" s="81" t="str">
        <f t="shared" si="772"/>
        <v/>
      </c>
      <c r="X4416" s="53" t="str">
        <f>IF(V4416="","",COUNTIF($V$7:V4416,"該当３"))</f>
        <v/>
      </c>
    </row>
    <row r="4417" spans="1:24">
      <c r="A4417" s="4">
        <v>2041601010</v>
      </c>
      <c r="B4417" s="237">
        <v>20</v>
      </c>
      <c r="C4417" s="238">
        <v>416</v>
      </c>
      <c r="D4417" s="239">
        <v>1</v>
      </c>
      <c r="E4417" s="238">
        <v>10</v>
      </c>
      <c r="F4417" s="7" t="s">
        <v>511</v>
      </c>
      <c r="G4417" s="7" t="s">
        <v>2009</v>
      </c>
      <c r="H4417" s="7" t="s">
        <v>3850</v>
      </c>
      <c r="I4417" s="7" t="s">
        <v>3856</v>
      </c>
      <c r="K4417" s="52" t="str">
        <f t="shared" si="762"/>
        <v/>
      </c>
      <c r="L4417" s="81" t="str">
        <f t="shared" si="763"/>
        <v/>
      </c>
      <c r="M4417" s="53" t="str">
        <f>IF(K4417="","",COUNTIF($K$7:K4417,"ﾘｽﾄ１"))</f>
        <v/>
      </c>
      <c r="N4417" s="53" t="str">
        <f t="shared" si="764"/>
        <v/>
      </c>
      <c r="O4417" s="54" t="str">
        <f t="shared" si="765"/>
        <v/>
      </c>
      <c r="P4417" s="53" t="str">
        <f t="shared" si="766"/>
        <v/>
      </c>
      <c r="Q4417" s="52" t="str">
        <f t="shared" si="767"/>
        <v/>
      </c>
      <c r="R4417" s="55" t="str">
        <f t="shared" si="768"/>
        <v/>
      </c>
      <c r="S4417" s="52" t="str">
        <f t="shared" si="769"/>
        <v/>
      </c>
      <c r="T4417" s="81" t="str">
        <f t="shared" si="770"/>
        <v/>
      </c>
      <c r="U4417" s="53" t="str">
        <f>IF(S4417="","",COUNTIF($S$7:S4417,"該当２"))</f>
        <v/>
      </c>
      <c r="V4417" s="56" t="str">
        <f t="shared" si="771"/>
        <v/>
      </c>
      <c r="W4417" s="81" t="str">
        <f t="shared" si="772"/>
        <v/>
      </c>
      <c r="X4417" s="53" t="str">
        <f>IF(V4417="","",COUNTIF($V$7:V4417,"該当３"))</f>
        <v/>
      </c>
    </row>
    <row r="4418" spans="1:24">
      <c r="A4418" s="4">
        <v>2041601011</v>
      </c>
      <c r="B4418" s="237">
        <v>20</v>
      </c>
      <c r="C4418" s="238">
        <v>416</v>
      </c>
      <c r="D4418" s="239">
        <v>1</v>
      </c>
      <c r="E4418" s="238">
        <v>11</v>
      </c>
      <c r="F4418" s="7" t="s">
        <v>511</v>
      </c>
      <c r="G4418" s="7" t="s">
        <v>2009</v>
      </c>
      <c r="H4418" s="7" t="s">
        <v>3850</v>
      </c>
      <c r="I4418" s="7" t="s">
        <v>3857</v>
      </c>
      <c r="K4418" s="52" t="str">
        <f t="shared" si="762"/>
        <v/>
      </c>
      <c r="L4418" s="81" t="str">
        <f t="shared" si="763"/>
        <v/>
      </c>
      <c r="M4418" s="53" t="str">
        <f>IF(K4418="","",COUNTIF($K$7:K4418,"ﾘｽﾄ１"))</f>
        <v/>
      </c>
      <c r="N4418" s="53" t="str">
        <f t="shared" si="764"/>
        <v/>
      </c>
      <c r="O4418" s="54" t="str">
        <f t="shared" si="765"/>
        <v/>
      </c>
      <c r="P4418" s="53" t="str">
        <f t="shared" si="766"/>
        <v/>
      </c>
      <c r="Q4418" s="52" t="str">
        <f t="shared" si="767"/>
        <v/>
      </c>
      <c r="R4418" s="55" t="str">
        <f t="shared" si="768"/>
        <v/>
      </c>
      <c r="S4418" s="52" t="str">
        <f t="shared" si="769"/>
        <v/>
      </c>
      <c r="T4418" s="81" t="str">
        <f t="shared" si="770"/>
        <v/>
      </c>
      <c r="U4418" s="53" t="str">
        <f>IF(S4418="","",COUNTIF($S$7:S4418,"該当２"))</f>
        <v/>
      </c>
      <c r="V4418" s="56" t="str">
        <f t="shared" si="771"/>
        <v/>
      </c>
      <c r="W4418" s="81" t="str">
        <f t="shared" si="772"/>
        <v/>
      </c>
      <c r="X4418" s="53" t="str">
        <f>IF(V4418="","",COUNTIF($V$7:V4418,"該当３"))</f>
        <v/>
      </c>
    </row>
    <row r="4419" spans="1:24">
      <c r="A4419" s="4">
        <v>2041601012</v>
      </c>
      <c r="B4419" s="237">
        <v>20</v>
      </c>
      <c r="C4419" s="238">
        <v>416</v>
      </c>
      <c r="D4419" s="239">
        <v>1</v>
      </c>
      <c r="E4419" s="238">
        <v>12</v>
      </c>
      <c r="F4419" s="7" t="s">
        <v>511</v>
      </c>
      <c r="G4419" s="7" t="s">
        <v>2009</v>
      </c>
      <c r="H4419" s="7" t="s">
        <v>3850</v>
      </c>
      <c r="I4419" s="7" t="s">
        <v>3858</v>
      </c>
      <c r="K4419" s="52" t="str">
        <f t="shared" si="762"/>
        <v/>
      </c>
      <c r="L4419" s="81" t="str">
        <f t="shared" si="763"/>
        <v/>
      </c>
      <c r="M4419" s="53" t="str">
        <f>IF(K4419="","",COUNTIF($K$7:K4419,"ﾘｽﾄ１"))</f>
        <v/>
      </c>
      <c r="N4419" s="53" t="str">
        <f t="shared" si="764"/>
        <v/>
      </c>
      <c r="O4419" s="54" t="str">
        <f t="shared" si="765"/>
        <v/>
      </c>
      <c r="P4419" s="53" t="str">
        <f t="shared" si="766"/>
        <v/>
      </c>
      <c r="Q4419" s="52" t="str">
        <f t="shared" si="767"/>
        <v/>
      </c>
      <c r="R4419" s="55" t="str">
        <f t="shared" si="768"/>
        <v/>
      </c>
      <c r="S4419" s="52" t="str">
        <f t="shared" si="769"/>
        <v/>
      </c>
      <c r="T4419" s="81" t="str">
        <f t="shared" si="770"/>
        <v/>
      </c>
      <c r="U4419" s="53" t="str">
        <f>IF(S4419="","",COUNTIF($S$7:S4419,"該当２"))</f>
        <v/>
      </c>
      <c r="V4419" s="56" t="str">
        <f t="shared" si="771"/>
        <v/>
      </c>
      <c r="W4419" s="81" t="str">
        <f t="shared" si="772"/>
        <v/>
      </c>
      <c r="X4419" s="53" t="str">
        <f>IF(V4419="","",COUNTIF($V$7:V4419,"該当３"))</f>
        <v/>
      </c>
    </row>
    <row r="4420" spans="1:24">
      <c r="A4420" s="4">
        <v>2041601013</v>
      </c>
      <c r="B4420" s="237">
        <v>20</v>
      </c>
      <c r="C4420" s="238">
        <v>416</v>
      </c>
      <c r="D4420" s="239">
        <v>1</v>
      </c>
      <c r="E4420" s="238">
        <v>13</v>
      </c>
      <c r="F4420" s="7" t="s">
        <v>511</v>
      </c>
      <c r="G4420" s="7" t="s">
        <v>2009</v>
      </c>
      <c r="H4420" s="7" t="s">
        <v>3850</v>
      </c>
      <c r="I4420" s="7" t="s">
        <v>3859</v>
      </c>
      <c r="K4420" s="52" t="str">
        <f t="shared" si="762"/>
        <v/>
      </c>
      <c r="L4420" s="81" t="str">
        <f t="shared" si="763"/>
        <v/>
      </c>
      <c r="M4420" s="53" t="str">
        <f>IF(K4420="","",COUNTIF($K$7:K4420,"ﾘｽﾄ１"))</f>
        <v/>
      </c>
      <c r="N4420" s="53" t="str">
        <f t="shared" si="764"/>
        <v/>
      </c>
      <c r="O4420" s="54" t="str">
        <f t="shared" si="765"/>
        <v/>
      </c>
      <c r="P4420" s="53" t="str">
        <f t="shared" si="766"/>
        <v/>
      </c>
      <c r="Q4420" s="52" t="str">
        <f t="shared" si="767"/>
        <v/>
      </c>
      <c r="R4420" s="55" t="str">
        <f t="shared" si="768"/>
        <v/>
      </c>
      <c r="S4420" s="52" t="str">
        <f t="shared" si="769"/>
        <v/>
      </c>
      <c r="T4420" s="81" t="str">
        <f t="shared" si="770"/>
        <v/>
      </c>
      <c r="U4420" s="53" t="str">
        <f>IF(S4420="","",COUNTIF($S$7:S4420,"該当２"))</f>
        <v/>
      </c>
      <c r="V4420" s="56" t="str">
        <f t="shared" si="771"/>
        <v/>
      </c>
      <c r="W4420" s="81" t="str">
        <f t="shared" si="772"/>
        <v/>
      </c>
      <c r="X4420" s="53" t="str">
        <f>IF(V4420="","",COUNTIF($V$7:V4420,"該当３"))</f>
        <v/>
      </c>
    </row>
    <row r="4421" spans="1:24">
      <c r="A4421" s="4">
        <v>2041601014</v>
      </c>
      <c r="B4421" s="237">
        <v>20</v>
      </c>
      <c r="C4421" s="238">
        <v>416</v>
      </c>
      <c r="D4421" s="239">
        <v>1</v>
      </c>
      <c r="E4421" s="238">
        <v>14</v>
      </c>
      <c r="F4421" s="7" t="s">
        <v>511</v>
      </c>
      <c r="G4421" s="7" t="s">
        <v>2009</v>
      </c>
      <c r="H4421" s="7" t="s">
        <v>3850</v>
      </c>
      <c r="I4421" s="7" t="s">
        <v>3860</v>
      </c>
      <c r="K4421" s="52" t="str">
        <f t="shared" si="762"/>
        <v/>
      </c>
      <c r="L4421" s="81" t="str">
        <f t="shared" si="763"/>
        <v/>
      </c>
      <c r="M4421" s="53" t="str">
        <f>IF(K4421="","",COUNTIF($K$7:K4421,"ﾘｽﾄ１"))</f>
        <v/>
      </c>
      <c r="N4421" s="53" t="str">
        <f t="shared" si="764"/>
        <v/>
      </c>
      <c r="O4421" s="54" t="str">
        <f t="shared" si="765"/>
        <v/>
      </c>
      <c r="P4421" s="53" t="str">
        <f t="shared" si="766"/>
        <v/>
      </c>
      <c r="Q4421" s="52" t="str">
        <f t="shared" si="767"/>
        <v/>
      </c>
      <c r="R4421" s="55" t="str">
        <f t="shared" si="768"/>
        <v/>
      </c>
      <c r="S4421" s="52" t="str">
        <f t="shared" si="769"/>
        <v/>
      </c>
      <c r="T4421" s="81" t="str">
        <f t="shared" si="770"/>
        <v/>
      </c>
      <c r="U4421" s="53" t="str">
        <f>IF(S4421="","",COUNTIF($S$7:S4421,"該当２"))</f>
        <v/>
      </c>
      <c r="V4421" s="56" t="str">
        <f t="shared" si="771"/>
        <v/>
      </c>
      <c r="W4421" s="81" t="str">
        <f t="shared" si="772"/>
        <v/>
      </c>
      <c r="X4421" s="53" t="str">
        <f>IF(V4421="","",COUNTIF($V$7:V4421,"該当３"))</f>
        <v/>
      </c>
    </row>
    <row r="4422" spans="1:24">
      <c r="A4422" s="4">
        <v>2041601015</v>
      </c>
      <c r="B4422" s="237">
        <v>20</v>
      </c>
      <c r="C4422" s="238">
        <v>416</v>
      </c>
      <c r="D4422" s="239">
        <v>1</v>
      </c>
      <c r="E4422" s="238">
        <v>15</v>
      </c>
      <c r="F4422" s="7" t="s">
        <v>511</v>
      </c>
      <c r="G4422" s="7" t="s">
        <v>2009</v>
      </c>
      <c r="H4422" s="7" t="s">
        <v>3850</v>
      </c>
      <c r="I4422" s="7" t="s">
        <v>3861</v>
      </c>
      <c r="K4422" s="52" t="str">
        <f t="shared" si="762"/>
        <v/>
      </c>
      <c r="L4422" s="81" t="str">
        <f t="shared" si="763"/>
        <v/>
      </c>
      <c r="M4422" s="53" t="str">
        <f>IF(K4422="","",COUNTIF($K$7:K4422,"ﾘｽﾄ１"))</f>
        <v/>
      </c>
      <c r="N4422" s="53" t="str">
        <f t="shared" si="764"/>
        <v/>
      </c>
      <c r="O4422" s="54" t="str">
        <f t="shared" si="765"/>
        <v/>
      </c>
      <c r="P4422" s="53" t="str">
        <f t="shared" si="766"/>
        <v/>
      </c>
      <c r="Q4422" s="52" t="str">
        <f t="shared" si="767"/>
        <v/>
      </c>
      <c r="R4422" s="55" t="str">
        <f t="shared" si="768"/>
        <v/>
      </c>
      <c r="S4422" s="52" t="str">
        <f t="shared" si="769"/>
        <v/>
      </c>
      <c r="T4422" s="81" t="str">
        <f t="shared" si="770"/>
        <v/>
      </c>
      <c r="U4422" s="53" t="str">
        <f>IF(S4422="","",COUNTIF($S$7:S4422,"該当２"))</f>
        <v/>
      </c>
      <c r="V4422" s="56" t="str">
        <f t="shared" si="771"/>
        <v/>
      </c>
      <c r="W4422" s="81" t="str">
        <f t="shared" si="772"/>
        <v/>
      </c>
      <c r="X4422" s="53" t="str">
        <f>IF(V4422="","",COUNTIF($V$7:V4422,"該当３"))</f>
        <v/>
      </c>
    </row>
    <row r="4423" spans="1:24">
      <c r="A4423" s="4">
        <v>2041601016</v>
      </c>
      <c r="B4423" s="237">
        <v>20</v>
      </c>
      <c r="C4423" s="238">
        <v>416</v>
      </c>
      <c r="D4423" s="239">
        <v>1</v>
      </c>
      <c r="E4423" s="238">
        <v>16</v>
      </c>
      <c r="F4423" s="7" t="s">
        <v>511</v>
      </c>
      <c r="G4423" s="7" t="s">
        <v>2009</v>
      </c>
      <c r="H4423" s="7" t="s">
        <v>3850</v>
      </c>
      <c r="I4423" s="7" t="s">
        <v>386</v>
      </c>
      <c r="K4423" s="52" t="str">
        <f t="shared" si="762"/>
        <v/>
      </c>
      <c r="L4423" s="81" t="str">
        <f t="shared" si="763"/>
        <v/>
      </c>
      <c r="M4423" s="53" t="str">
        <f>IF(K4423="","",COUNTIF($K$7:K4423,"ﾘｽﾄ１"))</f>
        <v/>
      </c>
      <c r="N4423" s="53" t="str">
        <f t="shared" si="764"/>
        <v/>
      </c>
      <c r="O4423" s="54" t="str">
        <f t="shared" si="765"/>
        <v/>
      </c>
      <c r="P4423" s="53" t="str">
        <f t="shared" si="766"/>
        <v/>
      </c>
      <c r="Q4423" s="52" t="str">
        <f t="shared" si="767"/>
        <v/>
      </c>
      <c r="R4423" s="55" t="str">
        <f t="shared" si="768"/>
        <v/>
      </c>
      <c r="S4423" s="52" t="str">
        <f t="shared" si="769"/>
        <v/>
      </c>
      <c r="T4423" s="81" t="str">
        <f t="shared" si="770"/>
        <v/>
      </c>
      <c r="U4423" s="53" t="str">
        <f>IF(S4423="","",COUNTIF($S$7:S4423,"該当２"))</f>
        <v/>
      </c>
      <c r="V4423" s="56" t="str">
        <f t="shared" si="771"/>
        <v/>
      </c>
      <c r="W4423" s="81" t="str">
        <f t="shared" si="772"/>
        <v/>
      </c>
      <c r="X4423" s="53" t="str">
        <f>IF(V4423="","",COUNTIF($V$7:V4423,"該当３"))</f>
        <v/>
      </c>
    </row>
    <row r="4424" spans="1:24">
      <c r="A4424" s="4">
        <v>2041601017</v>
      </c>
      <c r="B4424" s="237">
        <v>20</v>
      </c>
      <c r="C4424" s="238">
        <v>416</v>
      </c>
      <c r="D4424" s="239">
        <v>1</v>
      </c>
      <c r="E4424" s="238">
        <v>17</v>
      </c>
      <c r="F4424" s="7" t="s">
        <v>511</v>
      </c>
      <c r="G4424" s="7" t="s">
        <v>2009</v>
      </c>
      <c r="H4424" s="7" t="s">
        <v>3850</v>
      </c>
      <c r="I4424" s="7" t="s">
        <v>2244</v>
      </c>
      <c r="K4424" s="52" t="str">
        <f t="shared" si="762"/>
        <v/>
      </c>
      <c r="L4424" s="81" t="str">
        <f t="shared" si="763"/>
        <v/>
      </c>
      <c r="M4424" s="53" t="str">
        <f>IF(K4424="","",COUNTIF($K$7:K4424,"ﾘｽﾄ１"))</f>
        <v/>
      </c>
      <c r="N4424" s="53" t="str">
        <f t="shared" si="764"/>
        <v/>
      </c>
      <c r="O4424" s="54" t="str">
        <f t="shared" si="765"/>
        <v/>
      </c>
      <c r="P4424" s="53" t="str">
        <f t="shared" si="766"/>
        <v/>
      </c>
      <c r="Q4424" s="52" t="str">
        <f t="shared" si="767"/>
        <v/>
      </c>
      <c r="R4424" s="55" t="str">
        <f t="shared" si="768"/>
        <v/>
      </c>
      <c r="S4424" s="52" t="str">
        <f t="shared" si="769"/>
        <v/>
      </c>
      <c r="T4424" s="81" t="str">
        <f t="shared" si="770"/>
        <v/>
      </c>
      <c r="U4424" s="53" t="str">
        <f>IF(S4424="","",COUNTIF($S$7:S4424,"該当２"))</f>
        <v/>
      </c>
      <c r="V4424" s="56" t="str">
        <f t="shared" si="771"/>
        <v/>
      </c>
      <c r="W4424" s="81" t="str">
        <f t="shared" si="772"/>
        <v/>
      </c>
      <c r="X4424" s="53" t="str">
        <f>IF(V4424="","",COUNTIF($V$7:V4424,"該当３"))</f>
        <v/>
      </c>
    </row>
    <row r="4425" spans="1:24">
      <c r="A4425" s="4">
        <v>2041601018</v>
      </c>
      <c r="B4425" s="237">
        <v>20</v>
      </c>
      <c r="C4425" s="238">
        <v>416</v>
      </c>
      <c r="D4425" s="239">
        <v>1</v>
      </c>
      <c r="E4425" s="238">
        <v>18</v>
      </c>
      <c r="F4425" s="7" t="s">
        <v>511</v>
      </c>
      <c r="G4425" s="7" t="s">
        <v>2009</v>
      </c>
      <c r="H4425" s="7" t="s">
        <v>3850</v>
      </c>
      <c r="I4425" s="7" t="s">
        <v>3862</v>
      </c>
      <c r="K4425" s="52" t="str">
        <f t="shared" si="762"/>
        <v/>
      </c>
      <c r="L4425" s="81" t="str">
        <f t="shared" si="763"/>
        <v/>
      </c>
      <c r="M4425" s="53" t="str">
        <f>IF(K4425="","",COUNTIF($K$7:K4425,"ﾘｽﾄ１"))</f>
        <v/>
      </c>
      <c r="N4425" s="53" t="str">
        <f t="shared" si="764"/>
        <v/>
      </c>
      <c r="O4425" s="54" t="str">
        <f t="shared" si="765"/>
        <v/>
      </c>
      <c r="P4425" s="53" t="str">
        <f t="shared" si="766"/>
        <v/>
      </c>
      <c r="Q4425" s="52" t="str">
        <f t="shared" si="767"/>
        <v/>
      </c>
      <c r="R4425" s="55" t="str">
        <f t="shared" si="768"/>
        <v/>
      </c>
      <c r="S4425" s="52" t="str">
        <f t="shared" si="769"/>
        <v/>
      </c>
      <c r="T4425" s="81" t="str">
        <f t="shared" si="770"/>
        <v/>
      </c>
      <c r="U4425" s="53" t="str">
        <f>IF(S4425="","",COUNTIF($S$7:S4425,"該当２"))</f>
        <v/>
      </c>
      <c r="V4425" s="56" t="str">
        <f t="shared" si="771"/>
        <v/>
      </c>
      <c r="W4425" s="81" t="str">
        <f t="shared" si="772"/>
        <v/>
      </c>
      <c r="X4425" s="53" t="str">
        <f>IF(V4425="","",COUNTIF($V$7:V4425,"該当３"))</f>
        <v/>
      </c>
    </row>
    <row r="4426" spans="1:24">
      <c r="A4426" s="4">
        <v>2041601019</v>
      </c>
      <c r="B4426" s="237">
        <v>20</v>
      </c>
      <c r="C4426" s="238">
        <v>416</v>
      </c>
      <c r="D4426" s="239">
        <v>1</v>
      </c>
      <c r="E4426" s="238">
        <v>19</v>
      </c>
      <c r="F4426" s="7" t="s">
        <v>511</v>
      </c>
      <c r="G4426" s="7" t="s">
        <v>2009</v>
      </c>
      <c r="H4426" s="7" t="s">
        <v>3850</v>
      </c>
      <c r="I4426" s="7" t="s">
        <v>1119</v>
      </c>
      <c r="K4426" s="52" t="str">
        <f t="shared" si="762"/>
        <v/>
      </c>
      <c r="L4426" s="81" t="str">
        <f t="shared" si="763"/>
        <v/>
      </c>
      <c r="M4426" s="53" t="str">
        <f>IF(K4426="","",COUNTIF($K$7:K4426,"ﾘｽﾄ１"))</f>
        <v/>
      </c>
      <c r="N4426" s="53" t="str">
        <f t="shared" si="764"/>
        <v/>
      </c>
      <c r="O4426" s="54" t="str">
        <f t="shared" si="765"/>
        <v/>
      </c>
      <c r="P4426" s="53" t="str">
        <f t="shared" si="766"/>
        <v/>
      </c>
      <c r="Q4426" s="52" t="str">
        <f t="shared" si="767"/>
        <v/>
      </c>
      <c r="R4426" s="55" t="str">
        <f t="shared" si="768"/>
        <v/>
      </c>
      <c r="S4426" s="52" t="str">
        <f t="shared" si="769"/>
        <v/>
      </c>
      <c r="T4426" s="81" t="str">
        <f t="shared" si="770"/>
        <v/>
      </c>
      <c r="U4426" s="53" t="str">
        <f>IF(S4426="","",COUNTIF($S$7:S4426,"該当２"))</f>
        <v/>
      </c>
      <c r="V4426" s="56" t="str">
        <f t="shared" si="771"/>
        <v/>
      </c>
      <c r="W4426" s="81" t="str">
        <f t="shared" si="772"/>
        <v/>
      </c>
      <c r="X4426" s="53" t="str">
        <f>IF(V4426="","",COUNTIF($V$7:V4426,"該当３"))</f>
        <v/>
      </c>
    </row>
    <row r="4427" spans="1:24">
      <c r="A4427" s="4">
        <v>2041601020</v>
      </c>
      <c r="B4427" s="237">
        <v>20</v>
      </c>
      <c r="C4427" s="238">
        <v>416</v>
      </c>
      <c r="D4427" s="239">
        <v>1</v>
      </c>
      <c r="E4427" s="238">
        <v>20</v>
      </c>
      <c r="F4427" s="7" t="s">
        <v>511</v>
      </c>
      <c r="G4427" s="7" t="s">
        <v>2009</v>
      </c>
      <c r="H4427" s="7" t="s">
        <v>3850</v>
      </c>
      <c r="I4427" s="7" t="s">
        <v>1668</v>
      </c>
      <c r="K4427" s="52" t="str">
        <f t="shared" ref="K4427:K4490" si="773">IF(AND($C4427&gt;0,$H4427=""),"ﾘｽﾄ１","")</f>
        <v/>
      </c>
      <c r="L4427" s="81" t="str">
        <f t="shared" si="763"/>
        <v/>
      </c>
      <c r="M4427" s="53" t="str">
        <f>IF(K4427="","",COUNTIF($K$7:K4427,"ﾘｽﾄ１"))</f>
        <v/>
      </c>
      <c r="N4427" s="53" t="str">
        <f t="shared" si="764"/>
        <v/>
      </c>
      <c r="O4427" s="54" t="str">
        <f t="shared" si="765"/>
        <v/>
      </c>
      <c r="P4427" s="53" t="str">
        <f t="shared" si="766"/>
        <v/>
      </c>
      <c r="Q4427" s="52" t="str">
        <f t="shared" si="767"/>
        <v/>
      </c>
      <c r="R4427" s="55" t="str">
        <f t="shared" si="768"/>
        <v/>
      </c>
      <c r="S4427" s="52" t="str">
        <f t="shared" si="769"/>
        <v/>
      </c>
      <c r="T4427" s="81" t="str">
        <f t="shared" si="770"/>
        <v/>
      </c>
      <c r="U4427" s="53" t="str">
        <f>IF(S4427="","",COUNTIF($S$7:S4427,"該当２"))</f>
        <v/>
      </c>
      <c r="V4427" s="56" t="str">
        <f t="shared" si="771"/>
        <v/>
      </c>
      <c r="W4427" s="81" t="str">
        <f t="shared" si="772"/>
        <v/>
      </c>
      <c r="X4427" s="53" t="str">
        <f>IF(V4427="","",COUNTIF($V$7:V4427,"該当３"))</f>
        <v/>
      </c>
    </row>
    <row r="4428" spans="1:24">
      <c r="A4428" s="4">
        <v>2041601021</v>
      </c>
      <c r="B4428" s="237">
        <v>20</v>
      </c>
      <c r="C4428" s="238">
        <v>416</v>
      </c>
      <c r="D4428" s="239">
        <v>1</v>
      </c>
      <c r="E4428" s="238">
        <v>21</v>
      </c>
      <c r="F4428" s="7" t="s">
        <v>511</v>
      </c>
      <c r="G4428" s="7" t="s">
        <v>2009</v>
      </c>
      <c r="H4428" s="7" t="s">
        <v>3850</v>
      </c>
      <c r="I4428" s="7" t="s">
        <v>487</v>
      </c>
      <c r="K4428" s="52" t="str">
        <f t="shared" si="773"/>
        <v/>
      </c>
      <c r="L4428" s="81" t="str">
        <f t="shared" si="763"/>
        <v/>
      </c>
      <c r="M4428" s="53" t="str">
        <f>IF(K4428="","",COUNTIF($K$7:K4428,"ﾘｽﾄ１"))</f>
        <v/>
      </c>
      <c r="N4428" s="53" t="str">
        <f t="shared" si="764"/>
        <v/>
      </c>
      <c r="O4428" s="54" t="str">
        <f t="shared" si="765"/>
        <v/>
      </c>
      <c r="P4428" s="53" t="str">
        <f t="shared" si="766"/>
        <v/>
      </c>
      <c r="Q4428" s="52" t="str">
        <f t="shared" si="767"/>
        <v/>
      </c>
      <c r="R4428" s="55" t="str">
        <f t="shared" si="768"/>
        <v/>
      </c>
      <c r="S4428" s="52" t="str">
        <f t="shared" si="769"/>
        <v/>
      </c>
      <c r="T4428" s="81" t="str">
        <f t="shared" si="770"/>
        <v/>
      </c>
      <c r="U4428" s="53" t="str">
        <f>IF(S4428="","",COUNTIF($S$7:S4428,"該当２"))</f>
        <v/>
      </c>
      <c r="V4428" s="56" t="str">
        <f t="shared" si="771"/>
        <v/>
      </c>
      <c r="W4428" s="81" t="str">
        <f t="shared" si="772"/>
        <v/>
      </c>
      <c r="X4428" s="53" t="str">
        <f>IF(V4428="","",COUNTIF($V$7:V4428,"該当３"))</f>
        <v/>
      </c>
    </row>
    <row r="4429" spans="1:24">
      <c r="A4429" s="4">
        <v>2041601022</v>
      </c>
      <c r="B4429" s="237">
        <v>20</v>
      </c>
      <c r="C4429" s="238">
        <v>416</v>
      </c>
      <c r="D4429" s="239">
        <v>1</v>
      </c>
      <c r="E4429" s="238">
        <v>22</v>
      </c>
      <c r="F4429" s="7" t="s">
        <v>511</v>
      </c>
      <c r="G4429" s="7" t="s">
        <v>2009</v>
      </c>
      <c r="H4429" s="7" t="s">
        <v>3850</v>
      </c>
      <c r="I4429" s="7" t="s">
        <v>3863</v>
      </c>
      <c r="K4429" s="52" t="str">
        <f t="shared" si="773"/>
        <v/>
      </c>
      <c r="L4429" s="81" t="str">
        <f t="shared" si="763"/>
        <v/>
      </c>
      <c r="M4429" s="53" t="str">
        <f>IF(K4429="","",COUNTIF($K$7:K4429,"ﾘｽﾄ１"))</f>
        <v/>
      </c>
      <c r="N4429" s="53" t="str">
        <f t="shared" si="764"/>
        <v/>
      </c>
      <c r="O4429" s="54" t="str">
        <f t="shared" si="765"/>
        <v/>
      </c>
      <c r="P4429" s="53" t="str">
        <f t="shared" si="766"/>
        <v/>
      </c>
      <c r="Q4429" s="52" t="str">
        <f t="shared" si="767"/>
        <v/>
      </c>
      <c r="R4429" s="55" t="str">
        <f t="shared" si="768"/>
        <v/>
      </c>
      <c r="S4429" s="52" t="str">
        <f t="shared" si="769"/>
        <v/>
      </c>
      <c r="T4429" s="81" t="str">
        <f t="shared" si="770"/>
        <v/>
      </c>
      <c r="U4429" s="53" t="str">
        <f>IF(S4429="","",COUNTIF($S$7:S4429,"該当２"))</f>
        <v/>
      </c>
      <c r="V4429" s="56" t="str">
        <f t="shared" si="771"/>
        <v/>
      </c>
      <c r="W4429" s="81" t="str">
        <f t="shared" si="772"/>
        <v/>
      </c>
      <c r="X4429" s="53" t="str">
        <f>IF(V4429="","",COUNTIF($V$7:V4429,"該当３"))</f>
        <v/>
      </c>
    </row>
    <row r="4430" spans="1:24">
      <c r="A4430" s="4">
        <v>2041601023</v>
      </c>
      <c r="B4430" s="237">
        <v>20</v>
      </c>
      <c r="C4430" s="238">
        <v>416</v>
      </c>
      <c r="D4430" s="239">
        <v>1</v>
      </c>
      <c r="E4430" s="238">
        <v>23</v>
      </c>
      <c r="F4430" s="7" t="s">
        <v>511</v>
      </c>
      <c r="G4430" s="7" t="s">
        <v>2009</v>
      </c>
      <c r="H4430" s="7" t="s">
        <v>3850</v>
      </c>
      <c r="I4430" s="7" t="s">
        <v>3864</v>
      </c>
      <c r="K4430" s="52" t="str">
        <f t="shared" si="773"/>
        <v/>
      </c>
      <c r="L4430" s="81" t="str">
        <f t="shared" si="763"/>
        <v/>
      </c>
      <c r="M4430" s="53" t="str">
        <f>IF(K4430="","",COUNTIF($K$7:K4430,"ﾘｽﾄ１"))</f>
        <v/>
      </c>
      <c r="N4430" s="53" t="str">
        <f t="shared" si="764"/>
        <v/>
      </c>
      <c r="O4430" s="54" t="str">
        <f t="shared" si="765"/>
        <v/>
      </c>
      <c r="P4430" s="53" t="str">
        <f t="shared" si="766"/>
        <v/>
      </c>
      <c r="Q4430" s="52" t="str">
        <f t="shared" si="767"/>
        <v/>
      </c>
      <c r="R4430" s="55" t="str">
        <f t="shared" si="768"/>
        <v/>
      </c>
      <c r="S4430" s="52" t="str">
        <f t="shared" si="769"/>
        <v/>
      </c>
      <c r="T4430" s="81" t="str">
        <f t="shared" si="770"/>
        <v/>
      </c>
      <c r="U4430" s="53" t="str">
        <f>IF(S4430="","",COUNTIF($S$7:S4430,"該当２"))</f>
        <v/>
      </c>
      <c r="V4430" s="56" t="str">
        <f t="shared" si="771"/>
        <v/>
      </c>
      <c r="W4430" s="81" t="str">
        <f t="shared" si="772"/>
        <v/>
      </c>
      <c r="X4430" s="53" t="str">
        <f>IF(V4430="","",COUNTIF($V$7:V4430,"該当３"))</f>
        <v/>
      </c>
    </row>
    <row r="4431" spans="1:24">
      <c r="A4431" s="4">
        <v>2041601024</v>
      </c>
      <c r="B4431" s="237">
        <v>20</v>
      </c>
      <c r="C4431" s="238">
        <v>416</v>
      </c>
      <c r="D4431" s="239">
        <v>1</v>
      </c>
      <c r="E4431" s="238">
        <v>24</v>
      </c>
      <c r="F4431" s="7" t="s">
        <v>511</v>
      </c>
      <c r="G4431" s="7" t="s">
        <v>2009</v>
      </c>
      <c r="H4431" s="7" t="s">
        <v>3850</v>
      </c>
      <c r="I4431" s="7" t="s">
        <v>3865</v>
      </c>
      <c r="K4431" s="52" t="str">
        <f t="shared" si="773"/>
        <v/>
      </c>
      <c r="L4431" s="81" t="str">
        <f t="shared" si="763"/>
        <v/>
      </c>
      <c r="M4431" s="53" t="str">
        <f>IF(K4431="","",COUNTIF($K$7:K4431,"ﾘｽﾄ１"))</f>
        <v/>
      </c>
      <c r="N4431" s="53" t="str">
        <f t="shared" si="764"/>
        <v/>
      </c>
      <c r="O4431" s="54" t="str">
        <f t="shared" si="765"/>
        <v/>
      </c>
      <c r="P4431" s="53" t="str">
        <f t="shared" si="766"/>
        <v/>
      </c>
      <c r="Q4431" s="52" t="str">
        <f t="shared" si="767"/>
        <v/>
      </c>
      <c r="R4431" s="55" t="str">
        <f t="shared" si="768"/>
        <v/>
      </c>
      <c r="S4431" s="52" t="str">
        <f t="shared" si="769"/>
        <v/>
      </c>
      <c r="T4431" s="81" t="str">
        <f t="shared" si="770"/>
        <v/>
      </c>
      <c r="U4431" s="53" t="str">
        <f>IF(S4431="","",COUNTIF($S$7:S4431,"該当２"))</f>
        <v/>
      </c>
      <c r="V4431" s="56" t="str">
        <f t="shared" si="771"/>
        <v/>
      </c>
      <c r="W4431" s="81" t="str">
        <f t="shared" si="772"/>
        <v/>
      </c>
      <c r="X4431" s="53" t="str">
        <f>IF(V4431="","",COUNTIF($V$7:V4431,"該当３"))</f>
        <v/>
      </c>
    </row>
    <row r="4432" spans="1:24">
      <c r="A4432" s="4">
        <v>2041601025</v>
      </c>
      <c r="B4432" s="237">
        <v>20</v>
      </c>
      <c r="C4432" s="238">
        <v>416</v>
      </c>
      <c r="D4432" s="239">
        <v>1</v>
      </c>
      <c r="E4432" s="238">
        <v>25</v>
      </c>
      <c r="F4432" s="7" t="s">
        <v>511</v>
      </c>
      <c r="G4432" s="7" t="s">
        <v>2009</v>
      </c>
      <c r="H4432" s="7" t="s">
        <v>3850</v>
      </c>
      <c r="I4432" s="7" t="s">
        <v>6</v>
      </c>
      <c r="K4432" s="52" t="str">
        <f t="shared" si="773"/>
        <v/>
      </c>
      <c r="L4432" s="81" t="str">
        <f t="shared" si="763"/>
        <v/>
      </c>
      <c r="M4432" s="53" t="str">
        <f>IF(K4432="","",COUNTIF($K$7:K4432,"ﾘｽﾄ１"))</f>
        <v/>
      </c>
      <c r="N4432" s="53" t="str">
        <f t="shared" si="764"/>
        <v/>
      </c>
      <c r="O4432" s="54" t="str">
        <f t="shared" si="765"/>
        <v/>
      </c>
      <c r="P4432" s="53" t="str">
        <f t="shared" si="766"/>
        <v/>
      </c>
      <c r="Q4432" s="52" t="str">
        <f t="shared" si="767"/>
        <v/>
      </c>
      <c r="R4432" s="55" t="str">
        <f t="shared" si="768"/>
        <v/>
      </c>
      <c r="S4432" s="52" t="str">
        <f t="shared" si="769"/>
        <v/>
      </c>
      <c r="T4432" s="81" t="str">
        <f t="shared" si="770"/>
        <v/>
      </c>
      <c r="U4432" s="53" t="str">
        <f>IF(S4432="","",COUNTIF($S$7:S4432,"該当２"))</f>
        <v/>
      </c>
      <c r="V4432" s="56" t="str">
        <f t="shared" si="771"/>
        <v/>
      </c>
      <c r="W4432" s="81" t="str">
        <f t="shared" si="772"/>
        <v/>
      </c>
      <c r="X4432" s="53" t="str">
        <f>IF(V4432="","",COUNTIF($V$7:V4432,"該当３"))</f>
        <v/>
      </c>
    </row>
    <row r="4433" spans="1:24">
      <c r="A4433" s="4">
        <v>2041601026</v>
      </c>
      <c r="B4433" s="237">
        <v>20</v>
      </c>
      <c r="C4433" s="238">
        <v>416</v>
      </c>
      <c r="D4433" s="239">
        <v>1</v>
      </c>
      <c r="E4433" s="238">
        <v>26</v>
      </c>
      <c r="F4433" s="7" t="s">
        <v>511</v>
      </c>
      <c r="G4433" s="7" t="s">
        <v>2009</v>
      </c>
      <c r="H4433" s="7" t="s">
        <v>3850</v>
      </c>
      <c r="I4433" s="7" t="s">
        <v>3866</v>
      </c>
      <c r="K4433" s="52" t="str">
        <f t="shared" si="773"/>
        <v/>
      </c>
      <c r="L4433" s="81" t="str">
        <f t="shared" si="763"/>
        <v/>
      </c>
      <c r="M4433" s="53" t="str">
        <f>IF(K4433="","",COUNTIF($K$7:K4433,"ﾘｽﾄ１"))</f>
        <v/>
      </c>
      <c r="N4433" s="53" t="str">
        <f t="shared" si="764"/>
        <v/>
      </c>
      <c r="O4433" s="54" t="str">
        <f t="shared" si="765"/>
        <v/>
      </c>
      <c r="P4433" s="53" t="str">
        <f t="shared" si="766"/>
        <v/>
      </c>
      <c r="Q4433" s="52" t="str">
        <f t="shared" si="767"/>
        <v/>
      </c>
      <c r="R4433" s="55" t="str">
        <f t="shared" si="768"/>
        <v/>
      </c>
      <c r="S4433" s="52" t="str">
        <f t="shared" si="769"/>
        <v/>
      </c>
      <c r="T4433" s="81" t="str">
        <f t="shared" si="770"/>
        <v/>
      </c>
      <c r="U4433" s="53" t="str">
        <f>IF(S4433="","",COUNTIF($S$7:S4433,"該当２"))</f>
        <v/>
      </c>
      <c r="V4433" s="56" t="str">
        <f t="shared" si="771"/>
        <v/>
      </c>
      <c r="W4433" s="81" t="str">
        <f t="shared" si="772"/>
        <v/>
      </c>
      <c r="X4433" s="53" t="str">
        <f>IF(V4433="","",COUNTIF($V$7:V4433,"該当３"))</f>
        <v/>
      </c>
    </row>
    <row r="4434" spans="1:24">
      <c r="A4434" s="4">
        <v>2041601027</v>
      </c>
      <c r="B4434" s="237">
        <v>20</v>
      </c>
      <c r="C4434" s="238">
        <v>416</v>
      </c>
      <c r="D4434" s="239">
        <v>1</v>
      </c>
      <c r="E4434" s="238">
        <v>27</v>
      </c>
      <c r="F4434" s="7" t="s">
        <v>511</v>
      </c>
      <c r="G4434" s="7" t="s">
        <v>2009</v>
      </c>
      <c r="H4434" s="7" t="s">
        <v>3850</v>
      </c>
      <c r="I4434" s="7" t="s">
        <v>3867</v>
      </c>
      <c r="K4434" s="52" t="str">
        <f t="shared" si="773"/>
        <v/>
      </c>
      <c r="L4434" s="81" t="str">
        <f t="shared" si="763"/>
        <v/>
      </c>
      <c r="M4434" s="53" t="str">
        <f>IF(K4434="","",COUNTIF($K$7:K4434,"ﾘｽﾄ１"))</f>
        <v/>
      </c>
      <c r="N4434" s="53" t="str">
        <f t="shared" si="764"/>
        <v/>
      </c>
      <c r="O4434" s="54" t="str">
        <f t="shared" si="765"/>
        <v/>
      </c>
      <c r="P4434" s="53" t="str">
        <f t="shared" si="766"/>
        <v/>
      </c>
      <c r="Q4434" s="52" t="str">
        <f t="shared" si="767"/>
        <v/>
      </c>
      <c r="R4434" s="55" t="str">
        <f t="shared" si="768"/>
        <v/>
      </c>
      <c r="S4434" s="52" t="str">
        <f t="shared" si="769"/>
        <v/>
      </c>
      <c r="T4434" s="81" t="str">
        <f t="shared" si="770"/>
        <v/>
      </c>
      <c r="U4434" s="53" t="str">
        <f>IF(S4434="","",COUNTIF($S$7:S4434,"該当２"))</f>
        <v/>
      </c>
      <c r="V4434" s="56" t="str">
        <f t="shared" si="771"/>
        <v/>
      </c>
      <c r="W4434" s="81" t="str">
        <f t="shared" si="772"/>
        <v/>
      </c>
      <c r="X4434" s="53" t="str">
        <f>IF(V4434="","",COUNTIF($V$7:V4434,"該当３"))</f>
        <v/>
      </c>
    </row>
    <row r="4435" spans="1:24">
      <c r="A4435" s="4">
        <v>2041601028</v>
      </c>
      <c r="B4435" s="237">
        <v>20</v>
      </c>
      <c r="C4435" s="238">
        <v>416</v>
      </c>
      <c r="D4435" s="239">
        <v>1</v>
      </c>
      <c r="E4435" s="238">
        <v>28</v>
      </c>
      <c r="F4435" s="7" t="s">
        <v>511</v>
      </c>
      <c r="G4435" s="7" t="s">
        <v>2009</v>
      </c>
      <c r="H4435" s="7" t="s">
        <v>3850</v>
      </c>
      <c r="I4435" s="7" t="s">
        <v>3868</v>
      </c>
      <c r="K4435" s="52" t="str">
        <f t="shared" si="773"/>
        <v/>
      </c>
      <c r="L4435" s="81" t="str">
        <f t="shared" si="763"/>
        <v/>
      </c>
      <c r="M4435" s="53" t="str">
        <f>IF(K4435="","",COUNTIF($K$7:K4435,"ﾘｽﾄ１"))</f>
        <v/>
      </c>
      <c r="N4435" s="53" t="str">
        <f t="shared" si="764"/>
        <v/>
      </c>
      <c r="O4435" s="54" t="str">
        <f t="shared" si="765"/>
        <v/>
      </c>
      <c r="P4435" s="53" t="str">
        <f t="shared" si="766"/>
        <v/>
      </c>
      <c r="Q4435" s="52" t="str">
        <f t="shared" si="767"/>
        <v/>
      </c>
      <c r="R4435" s="55" t="str">
        <f t="shared" si="768"/>
        <v/>
      </c>
      <c r="S4435" s="52" t="str">
        <f t="shared" si="769"/>
        <v/>
      </c>
      <c r="T4435" s="81" t="str">
        <f t="shared" si="770"/>
        <v/>
      </c>
      <c r="U4435" s="53" t="str">
        <f>IF(S4435="","",COUNTIF($S$7:S4435,"該当２"))</f>
        <v/>
      </c>
      <c r="V4435" s="56" t="str">
        <f t="shared" si="771"/>
        <v/>
      </c>
      <c r="W4435" s="81" t="str">
        <f t="shared" si="772"/>
        <v/>
      </c>
      <c r="X4435" s="53" t="str">
        <f>IF(V4435="","",COUNTIF($V$7:V4435,"該当３"))</f>
        <v/>
      </c>
    </row>
    <row r="4436" spans="1:24">
      <c r="A4436" s="4">
        <v>2041602000</v>
      </c>
      <c r="B4436" s="237">
        <v>20</v>
      </c>
      <c r="C4436" s="238">
        <v>416</v>
      </c>
      <c r="D4436" s="239">
        <v>2</v>
      </c>
      <c r="E4436" s="238">
        <v>0</v>
      </c>
      <c r="F4436" s="7" t="s">
        <v>511</v>
      </c>
      <c r="G4436" s="7" t="s">
        <v>2009</v>
      </c>
      <c r="H4436" s="7" t="s">
        <v>3869</v>
      </c>
      <c r="K4436" s="52" t="str">
        <f t="shared" si="773"/>
        <v/>
      </c>
      <c r="L4436" s="81" t="str">
        <f t="shared" si="763"/>
        <v/>
      </c>
      <c r="M4436" s="53" t="str">
        <f>IF(K4436="","",COUNTIF($K$7:K4436,"ﾘｽﾄ１"))</f>
        <v/>
      </c>
      <c r="N4436" s="53" t="str">
        <f t="shared" si="764"/>
        <v/>
      </c>
      <c r="O4436" s="54" t="str">
        <f t="shared" si="765"/>
        <v/>
      </c>
      <c r="P4436" s="53" t="str">
        <f t="shared" si="766"/>
        <v/>
      </c>
      <c r="Q4436" s="52" t="str">
        <f t="shared" si="767"/>
        <v/>
      </c>
      <c r="R4436" s="55" t="str">
        <f t="shared" si="768"/>
        <v/>
      </c>
      <c r="S4436" s="52" t="str">
        <f t="shared" si="769"/>
        <v/>
      </c>
      <c r="T4436" s="81" t="str">
        <f t="shared" si="770"/>
        <v/>
      </c>
      <c r="U4436" s="53" t="str">
        <f>IF(S4436="","",COUNTIF($S$7:S4436,"該当２"))</f>
        <v/>
      </c>
      <c r="V4436" s="56" t="str">
        <f t="shared" si="771"/>
        <v/>
      </c>
      <c r="W4436" s="81" t="str">
        <f t="shared" si="772"/>
        <v/>
      </c>
      <c r="X4436" s="53" t="str">
        <f>IF(V4436="","",COUNTIF($V$7:V4436,"該当３"))</f>
        <v/>
      </c>
    </row>
    <row r="4437" spans="1:24">
      <c r="A4437" s="4">
        <v>2041602001</v>
      </c>
      <c r="B4437" s="237">
        <v>20</v>
      </c>
      <c r="C4437" s="238">
        <v>416</v>
      </c>
      <c r="D4437" s="239">
        <v>2</v>
      </c>
      <c r="E4437" s="238">
        <v>1</v>
      </c>
      <c r="F4437" s="7" t="s">
        <v>511</v>
      </c>
      <c r="G4437" s="7" t="s">
        <v>2009</v>
      </c>
      <c r="H4437" s="7" t="s">
        <v>3869</v>
      </c>
      <c r="I4437" s="7" t="s">
        <v>3870</v>
      </c>
      <c r="K4437" s="52" t="str">
        <f t="shared" si="773"/>
        <v/>
      </c>
      <c r="L4437" s="81" t="str">
        <f t="shared" si="763"/>
        <v/>
      </c>
      <c r="M4437" s="53" t="str">
        <f>IF(K4437="","",COUNTIF($K$7:K4437,"ﾘｽﾄ１"))</f>
        <v/>
      </c>
      <c r="N4437" s="53" t="str">
        <f t="shared" si="764"/>
        <v/>
      </c>
      <c r="O4437" s="54" t="str">
        <f t="shared" si="765"/>
        <v/>
      </c>
      <c r="P4437" s="53" t="str">
        <f t="shared" si="766"/>
        <v/>
      </c>
      <c r="Q4437" s="52" t="str">
        <f t="shared" si="767"/>
        <v/>
      </c>
      <c r="R4437" s="55" t="str">
        <f t="shared" si="768"/>
        <v/>
      </c>
      <c r="S4437" s="52" t="str">
        <f t="shared" si="769"/>
        <v/>
      </c>
      <c r="T4437" s="81" t="str">
        <f t="shared" si="770"/>
        <v/>
      </c>
      <c r="U4437" s="53" t="str">
        <f>IF(S4437="","",COUNTIF($S$7:S4437,"該当２"))</f>
        <v/>
      </c>
      <c r="V4437" s="56" t="str">
        <f t="shared" si="771"/>
        <v/>
      </c>
      <c r="W4437" s="81" t="str">
        <f t="shared" si="772"/>
        <v/>
      </c>
      <c r="X4437" s="53" t="str">
        <f>IF(V4437="","",COUNTIF($V$7:V4437,"該当３"))</f>
        <v/>
      </c>
    </row>
    <row r="4438" spans="1:24">
      <c r="A4438" s="4">
        <v>2041602002</v>
      </c>
      <c r="B4438" s="237">
        <v>20</v>
      </c>
      <c r="C4438" s="238">
        <v>416</v>
      </c>
      <c r="D4438" s="239">
        <v>2</v>
      </c>
      <c r="E4438" s="238">
        <v>2</v>
      </c>
      <c r="F4438" s="7" t="s">
        <v>511</v>
      </c>
      <c r="G4438" s="7" t="s">
        <v>2009</v>
      </c>
      <c r="H4438" s="7" t="s">
        <v>3869</v>
      </c>
      <c r="I4438" s="7" t="s">
        <v>3871</v>
      </c>
      <c r="K4438" s="52" t="str">
        <f t="shared" si="773"/>
        <v/>
      </c>
      <c r="L4438" s="81" t="str">
        <f t="shared" si="763"/>
        <v/>
      </c>
      <c r="M4438" s="53" t="str">
        <f>IF(K4438="","",COUNTIF($K$7:K4438,"ﾘｽﾄ１"))</f>
        <v/>
      </c>
      <c r="N4438" s="53" t="str">
        <f t="shared" si="764"/>
        <v/>
      </c>
      <c r="O4438" s="54" t="str">
        <f t="shared" si="765"/>
        <v/>
      </c>
      <c r="P4438" s="53" t="str">
        <f t="shared" si="766"/>
        <v/>
      </c>
      <c r="Q4438" s="52" t="str">
        <f t="shared" si="767"/>
        <v/>
      </c>
      <c r="R4438" s="55" t="str">
        <f t="shared" si="768"/>
        <v/>
      </c>
      <c r="S4438" s="52" t="str">
        <f t="shared" si="769"/>
        <v/>
      </c>
      <c r="T4438" s="81" t="str">
        <f t="shared" si="770"/>
        <v/>
      </c>
      <c r="U4438" s="53" t="str">
        <f>IF(S4438="","",COUNTIF($S$7:S4438,"該当２"))</f>
        <v/>
      </c>
      <c r="V4438" s="56" t="str">
        <f t="shared" si="771"/>
        <v/>
      </c>
      <c r="W4438" s="81" t="str">
        <f t="shared" si="772"/>
        <v/>
      </c>
      <c r="X4438" s="53" t="str">
        <f>IF(V4438="","",COUNTIF($V$7:V4438,"該当３"))</f>
        <v/>
      </c>
    </row>
    <row r="4439" spans="1:24">
      <c r="A4439" s="4">
        <v>2041602005</v>
      </c>
      <c r="B4439" s="237">
        <v>20</v>
      </c>
      <c r="C4439" s="238">
        <v>416</v>
      </c>
      <c r="D4439" s="239">
        <v>2</v>
      </c>
      <c r="E4439" s="238">
        <v>5</v>
      </c>
      <c r="F4439" s="7" t="s">
        <v>511</v>
      </c>
      <c r="G4439" s="7" t="s">
        <v>2009</v>
      </c>
      <c r="H4439" s="7" t="s">
        <v>3869</v>
      </c>
      <c r="I4439" s="7" t="s">
        <v>3698</v>
      </c>
      <c r="K4439" s="52" t="str">
        <f t="shared" si="773"/>
        <v/>
      </c>
      <c r="L4439" s="81" t="str">
        <f t="shared" si="763"/>
        <v/>
      </c>
      <c r="M4439" s="53" t="str">
        <f>IF(K4439="","",COUNTIF($K$7:K4439,"ﾘｽﾄ１"))</f>
        <v/>
      </c>
      <c r="N4439" s="53" t="str">
        <f t="shared" si="764"/>
        <v/>
      </c>
      <c r="O4439" s="54" t="str">
        <f t="shared" si="765"/>
        <v/>
      </c>
      <c r="P4439" s="53" t="str">
        <f t="shared" si="766"/>
        <v/>
      </c>
      <c r="Q4439" s="52" t="str">
        <f t="shared" si="767"/>
        <v/>
      </c>
      <c r="R4439" s="55" t="str">
        <f t="shared" si="768"/>
        <v/>
      </c>
      <c r="S4439" s="52" t="str">
        <f t="shared" si="769"/>
        <v/>
      </c>
      <c r="T4439" s="81" t="str">
        <f t="shared" si="770"/>
        <v/>
      </c>
      <c r="U4439" s="53" t="str">
        <f>IF(S4439="","",COUNTIF($S$7:S4439,"該当２"))</f>
        <v/>
      </c>
      <c r="V4439" s="56" t="str">
        <f t="shared" si="771"/>
        <v/>
      </c>
      <c r="W4439" s="81" t="str">
        <f t="shared" si="772"/>
        <v/>
      </c>
      <c r="X4439" s="53" t="str">
        <f>IF(V4439="","",COUNTIF($V$7:V4439,"該当３"))</f>
        <v/>
      </c>
    </row>
    <row r="4440" spans="1:24">
      <c r="A4440" s="4">
        <v>2041602006</v>
      </c>
      <c r="B4440" s="237">
        <v>20</v>
      </c>
      <c r="C4440" s="238">
        <v>416</v>
      </c>
      <c r="D4440" s="239">
        <v>2</v>
      </c>
      <c r="E4440" s="238">
        <v>6</v>
      </c>
      <c r="F4440" s="7" t="s">
        <v>511</v>
      </c>
      <c r="G4440" s="7" t="s">
        <v>2009</v>
      </c>
      <c r="H4440" s="7" t="s">
        <v>3869</v>
      </c>
      <c r="I4440" s="7" t="s">
        <v>3872</v>
      </c>
      <c r="K4440" s="52" t="str">
        <f t="shared" si="773"/>
        <v/>
      </c>
      <c r="L4440" s="81" t="str">
        <f t="shared" si="763"/>
        <v/>
      </c>
      <c r="M4440" s="53" t="str">
        <f>IF(K4440="","",COUNTIF($K$7:K4440,"ﾘｽﾄ１"))</f>
        <v/>
      </c>
      <c r="N4440" s="53" t="str">
        <f t="shared" si="764"/>
        <v/>
      </c>
      <c r="O4440" s="54" t="str">
        <f t="shared" si="765"/>
        <v/>
      </c>
      <c r="P4440" s="53" t="str">
        <f t="shared" si="766"/>
        <v/>
      </c>
      <c r="Q4440" s="52" t="str">
        <f t="shared" si="767"/>
        <v/>
      </c>
      <c r="R4440" s="55" t="str">
        <f t="shared" si="768"/>
        <v/>
      </c>
      <c r="S4440" s="52" t="str">
        <f t="shared" si="769"/>
        <v/>
      </c>
      <c r="T4440" s="81" t="str">
        <f t="shared" si="770"/>
        <v/>
      </c>
      <c r="U4440" s="53" t="str">
        <f>IF(S4440="","",COUNTIF($S$7:S4440,"該当２"))</f>
        <v/>
      </c>
      <c r="V4440" s="56" t="str">
        <f t="shared" si="771"/>
        <v/>
      </c>
      <c r="W4440" s="81" t="str">
        <f t="shared" si="772"/>
        <v/>
      </c>
      <c r="X4440" s="53" t="str">
        <f>IF(V4440="","",COUNTIF($V$7:V4440,"該当３"))</f>
        <v/>
      </c>
    </row>
    <row r="4441" spans="1:24">
      <c r="A4441" s="4">
        <v>2041602007</v>
      </c>
      <c r="B4441" s="237">
        <v>20</v>
      </c>
      <c r="C4441" s="238">
        <v>416</v>
      </c>
      <c r="D4441" s="239">
        <v>2</v>
      </c>
      <c r="E4441" s="238">
        <v>7</v>
      </c>
      <c r="F4441" s="7" t="s">
        <v>511</v>
      </c>
      <c r="G4441" s="7" t="s">
        <v>2009</v>
      </c>
      <c r="H4441" s="7" t="s">
        <v>3869</v>
      </c>
      <c r="I4441" s="7" t="s">
        <v>2959</v>
      </c>
      <c r="K4441" s="52" t="str">
        <f t="shared" si="773"/>
        <v/>
      </c>
      <c r="L4441" s="81" t="str">
        <f t="shared" si="763"/>
        <v/>
      </c>
      <c r="M4441" s="53" t="str">
        <f>IF(K4441="","",COUNTIF($K$7:K4441,"ﾘｽﾄ１"))</f>
        <v/>
      </c>
      <c r="N4441" s="53" t="str">
        <f t="shared" si="764"/>
        <v/>
      </c>
      <c r="O4441" s="54" t="str">
        <f t="shared" si="765"/>
        <v/>
      </c>
      <c r="P4441" s="53" t="str">
        <f t="shared" si="766"/>
        <v/>
      </c>
      <c r="Q4441" s="52" t="str">
        <f t="shared" si="767"/>
        <v/>
      </c>
      <c r="R4441" s="55" t="str">
        <f t="shared" si="768"/>
        <v/>
      </c>
      <c r="S4441" s="52" t="str">
        <f t="shared" si="769"/>
        <v/>
      </c>
      <c r="T4441" s="81" t="str">
        <f t="shared" si="770"/>
        <v/>
      </c>
      <c r="U4441" s="53" t="str">
        <f>IF(S4441="","",COUNTIF($S$7:S4441,"該当２"))</f>
        <v/>
      </c>
      <c r="V4441" s="56" t="str">
        <f t="shared" si="771"/>
        <v/>
      </c>
      <c r="W4441" s="81" t="str">
        <f t="shared" si="772"/>
        <v/>
      </c>
      <c r="X4441" s="53" t="str">
        <f>IF(V4441="","",COUNTIF($V$7:V4441,"該当３"))</f>
        <v/>
      </c>
    </row>
    <row r="4442" spans="1:24">
      <c r="A4442" s="4">
        <v>2041602008</v>
      </c>
      <c r="B4442" s="237">
        <v>20</v>
      </c>
      <c r="C4442" s="238">
        <v>416</v>
      </c>
      <c r="D4442" s="239">
        <v>2</v>
      </c>
      <c r="E4442" s="238">
        <v>8</v>
      </c>
      <c r="F4442" s="7" t="s">
        <v>511</v>
      </c>
      <c r="G4442" s="7" t="s">
        <v>2009</v>
      </c>
      <c r="H4442" s="7" t="s">
        <v>3869</v>
      </c>
      <c r="I4442" s="7" t="s">
        <v>3873</v>
      </c>
      <c r="K4442" s="52" t="str">
        <f t="shared" si="773"/>
        <v/>
      </c>
      <c r="L4442" s="81" t="str">
        <f t="shared" si="763"/>
        <v/>
      </c>
      <c r="M4442" s="53" t="str">
        <f>IF(K4442="","",COUNTIF($K$7:K4442,"ﾘｽﾄ１"))</f>
        <v/>
      </c>
      <c r="N4442" s="53" t="str">
        <f t="shared" si="764"/>
        <v/>
      </c>
      <c r="O4442" s="54" t="str">
        <f t="shared" si="765"/>
        <v/>
      </c>
      <c r="P4442" s="53" t="str">
        <f t="shared" si="766"/>
        <v/>
      </c>
      <c r="Q4442" s="52" t="str">
        <f t="shared" si="767"/>
        <v/>
      </c>
      <c r="R4442" s="55" t="str">
        <f t="shared" si="768"/>
        <v/>
      </c>
      <c r="S4442" s="52" t="str">
        <f t="shared" si="769"/>
        <v/>
      </c>
      <c r="T4442" s="81" t="str">
        <f t="shared" si="770"/>
        <v/>
      </c>
      <c r="U4442" s="53" t="str">
        <f>IF(S4442="","",COUNTIF($S$7:S4442,"該当２"))</f>
        <v/>
      </c>
      <c r="V4442" s="56" t="str">
        <f t="shared" si="771"/>
        <v/>
      </c>
      <c r="W4442" s="81" t="str">
        <f t="shared" si="772"/>
        <v/>
      </c>
      <c r="X4442" s="53" t="str">
        <f>IF(V4442="","",COUNTIF($V$7:V4442,"該当３"))</f>
        <v/>
      </c>
    </row>
    <row r="4443" spans="1:24">
      <c r="A4443" s="4">
        <v>2041602009</v>
      </c>
      <c r="B4443" s="237">
        <v>20</v>
      </c>
      <c r="C4443" s="238">
        <v>416</v>
      </c>
      <c r="D4443" s="239">
        <v>2</v>
      </c>
      <c r="E4443" s="238">
        <v>9</v>
      </c>
      <c r="F4443" s="7" t="s">
        <v>511</v>
      </c>
      <c r="G4443" s="7" t="s">
        <v>2009</v>
      </c>
      <c r="H4443" s="7" t="s">
        <v>3869</v>
      </c>
      <c r="I4443" s="7" t="s">
        <v>3874</v>
      </c>
      <c r="K4443" s="52" t="str">
        <f t="shared" si="773"/>
        <v/>
      </c>
      <c r="L4443" s="81" t="str">
        <f t="shared" si="763"/>
        <v/>
      </c>
      <c r="M4443" s="53" t="str">
        <f>IF(K4443="","",COUNTIF($K$7:K4443,"ﾘｽﾄ１"))</f>
        <v/>
      </c>
      <c r="N4443" s="53" t="str">
        <f t="shared" si="764"/>
        <v/>
      </c>
      <c r="O4443" s="54" t="str">
        <f t="shared" si="765"/>
        <v/>
      </c>
      <c r="P4443" s="53" t="str">
        <f t="shared" si="766"/>
        <v/>
      </c>
      <c r="Q4443" s="52" t="str">
        <f t="shared" si="767"/>
        <v/>
      </c>
      <c r="R4443" s="55" t="str">
        <f t="shared" si="768"/>
        <v/>
      </c>
      <c r="S4443" s="52" t="str">
        <f t="shared" si="769"/>
        <v/>
      </c>
      <c r="T4443" s="81" t="str">
        <f t="shared" si="770"/>
        <v/>
      </c>
      <c r="U4443" s="53" t="str">
        <f>IF(S4443="","",COUNTIF($S$7:S4443,"該当２"))</f>
        <v/>
      </c>
      <c r="V4443" s="56" t="str">
        <f t="shared" si="771"/>
        <v/>
      </c>
      <c r="W4443" s="81" t="str">
        <f t="shared" si="772"/>
        <v/>
      </c>
      <c r="X4443" s="53" t="str">
        <f>IF(V4443="","",COUNTIF($V$7:V4443,"該当３"))</f>
        <v/>
      </c>
    </row>
    <row r="4444" spans="1:24">
      <c r="A4444" s="4">
        <v>2041602010</v>
      </c>
      <c r="B4444" s="237">
        <v>20</v>
      </c>
      <c r="C4444" s="238">
        <v>416</v>
      </c>
      <c r="D4444" s="239">
        <v>2</v>
      </c>
      <c r="E4444" s="238">
        <v>10</v>
      </c>
      <c r="F4444" s="7" t="s">
        <v>511</v>
      </c>
      <c r="G4444" s="7" t="s">
        <v>2009</v>
      </c>
      <c r="H4444" s="7" t="s">
        <v>3869</v>
      </c>
      <c r="I4444" s="7" t="s">
        <v>352</v>
      </c>
      <c r="K4444" s="52" t="str">
        <f t="shared" si="773"/>
        <v/>
      </c>
      <c r="L4444" s="81" t="str">
        <f t="shared" si="763"/>
        <v/>
      </c>
      <c r="M4444" s="53" t="str">
        <f>IF(K4444="","",COUNTIF($K$7:K4444,"ﾘｽﾄ１"))</f>
        <v/>
      </c>
      <c r="N4444" s="53" t="str">
        <f t="shared" si="764"/>
        <v/>
      </c>
      <c r="O4444" s="54" t="str">
        <f t="shared" si="765"/>
        <v/>
      </c>
      <c r="P4444" s="53" t="str">
        <f t="shared" si="766"/>
        <v/>
      </c>
      <c r="Q4444" s="52" t="str">
        <f t="shared" si="767"/>
        <v/>
      </c>
      <c r="R4444" s="55" t="str">
        <f t="shared" si="768"/>
        <v/>
      </c>
      <c r="S4444" s="52" t="str">
        <f t="shared" si="769"/>
        <v/>
      </c>
      <c r="T4444" s="81" t="str">
        <f t="shared" si="770"/>
        <v/>
      </c>
      <c r="U4444" s="53" t="str">
        <f>IF(S4444="","",COUNTIF($S$7:S4444,"該当２"))</f>
        <v/>
      </c>
      <c r="V4444" s="56" t="str">
        <f t="shared" si="771"/>
        <v/>
      </c>
      <c r="W4444" s="81" t="str">
        <f t="shared" si="772"/>
        <v/>
      </c>
      <c r="X4444" s="53" t="str">
        <f>IF(V4444="","",COUNTIF($V$7:V4444,"該当３"))</f>
        <v/>
      </c>
    </row>
    <row r="4445" spans="1:24">
      <c r="A4445" s="4">
        <v>2041602011</v>
      </c>
      <c r="B4445" s="237">
        <v>20</v>
      </c>
      <c r="C4445" s="238">
        <v>416</v>
      </c>
      <c r="D4445" s="239">
        <v>2</v>
      </c>
      <c r="E4445" s="238">
        <v>11</v>
      </c>
      <c r="F4445" s="7" t="s">
        <v>511</v>
      </c>
      <c r="G4445" s="7" t="s">
        <v>2009</v>
      </c>
      <c r="H4445" s="7" t="s">
        <v>3869</v>
      </c>
      <c r="I4445" s="7" t="s">
        <v>3875</v>
      </c>
      <c r="K4445" s="52" t="str">
        <f t="shared" si="773"/>
        <v/>
      </c>
      <c r="L4445" s="81" t="str">
        <f t="shared" si="763"/>
        <v/>
      </c>
      <c r="M4445" s="53" t="str">
        <f>IF(K4445="","",COUNTIF($K$7:K4445,"ﾘｽﾄ１"))</f>
        <v/>
      </c>
      <c r="N4445" s="53" t="str">
        <f t="shared" si="764"/>
        <v/>
      </c>
      <c r="O4445" s="54" t="str">
        <f t="shared" si="765"/>
        <v/>
      </c>
      <c r="P4445" s="53" t="str">
        <f t="shared" si="766"/>
        <v/>
      </c>
      <c r="Q4445" s="52" t="str">
        <f t="shared" si="767"/>
        <v/>
      </c>
      <c r="R4445" s="55" t="str">
        <f t="shared" si="768"/>
        <v/>
      </c>
      <c r="S4445" s="52" t="str">
        <f t="shared" si="769"/>
        <v/>
      </c>
      <c r="T4445" s="81" t="str">
        <f t="shared" si="770"/>
        <v/>
      </c>
      <c r="U4445" s="53" t="str">
        <f>IF(S4445="","",COUNTIF($S$7:S4445,"該当２"))</f>
        <v/>
      </c>
      <c r="V4445" s="56" t="str">
        <f t="shared" si="771"/>
        <v/>
      </c>
      <c r="W4445" s="81" t="str">
        <f t="shared" si="772"/>
        <v/>
      </c>
      <c r="X4445" s="53" t="str">
        <f>IF(V4445="","",COUNTIF($V$7:V4445,"該当３"))</f>
        <v/>
      </c>
    </row>
    <row r="4446" spans="1:24">
      <c r="A4446" s="4">
        <v>2041602012</v>
      </c>
      <c r="B4446" s="237">
        <v>20</v>
      </c>
      <c r="C4446" s="238">
        <v>416</v>
      </c>
      <c r="D4446" s="239">
        <v>2</v>
      </c>
      <c r="E4446" s="238">
        <v>12</v>
      </c>
      <c r="F4446" s="7" t="s">
        <v>511</v>
      </c>
      <c r="G4446" s="7" t="s">
        <v>2009</v>
      </c>
      <c r="H4446" s="7" t="s">
        <v>3869</v>
      </c>
      <c r="I4446" s="7" t="s">
        <v>3876</v>
      </c>
      <c r="K4446" s="52" t="str">
        <f t="shared" si="773"/>
        <v/>
      </c>
      <c r="L4446" s="81" t="str">
        <f t="shared" si="763"/>
        <v/>
      </c>
      <c r="M4446" s="53" t="str">
        <f>IF(K4446="","",COUNTIF($K$7:K4446,"ﾘｽﾄ１"))</f>
        <v/>
      </c>
      <c r="N4446" s="53" t="str">
        <f t="shared" si="764"/>
        <v/>
      </c>
      <c r="O4446" s="54" t="str">
        <f t="shared" si="765"/>
        <v/>
      </c>
      <c r="P4446" s="53" t="str">
        <f t="shared" si="766"/>
        <v/>
      </c>
      <c r="Q4446" s="52" t="str">
        <f t="shared" si="767"/>
        <v/>
      </c>
      <c r="R4446" s="55" t="str">
        <f t="shared" si="768"/>
        <v/>
      </c>
      <c r="S4446" s="52" t="str">
        <f t="shared" si="769"/>
        <v/>
      </c>
      <c r="T4446" s="81" t="str">
        <f t="shared" si="770"/>
        <v/>
      </c>
      <c r="U4446" s="53" t="str">
        <f>IF(S4446="","",COUNTIF($S$7:S4446,"該当２"))</f>
        <v/>
      </c>
      <c r="V4446" s="56" t="str">
        <f t="shared" si="771"/>
        <v/>
      </c>
      <c r="W4446" s="81" t="str">
        <f t="shared" si="772"/>
        <v/>
      </c>
      <c r="X4446" s="53" t="str">
        <f>IF(V4446="","",COUNTIF($V$7:V4446,"該当３"))</f>
        <v/>
      </c>
    </row>
    <row r="4447" spans="1:24">
      <c r="A4447" s="4">
        <v>2041602013</v>
      </c>
      <c r="B4447" s="237">
        <v>20</v>
      </c>
      <c r="C4447" s="238">
        <v>416</v>
      </c>
      <c r="D4447" s="239">
        <v>2</v>
      </c>
      <c r="E4447" s="238">
        <v>13</v>
      </c>
      <c r="F4447" s="7" t="s">
        <v>511</v>
      </c>
      <c r="G4447" s="7" t="s">
        <v>2009</v>
      </c>
      <c r="H4447" s="7" t="s">
        <v>3869</v>
      </c>
      <c r="I4447" s="7" t="s">
        <v>303</v>
      </c>
      <c r="K4447" s="52" t="str">
        <f t="shared" si="773"/>
        <v/>
      </c>
      <c r="L4447" s="81" t="str">
        <f t="shared" si="763"/>
        <v/>
      </c>
      <c r="M4447" s="53" t="str">
        <f>IF(K4447="","",COUNTIF($K$7:K4447,"ﾘｽﾄ１"))</f>
        <v/>
      </c>
      <c r="N4447" s="53" t="str">
        <f t="shared" si="764"/>
        <v/>
      </c>
      <c r="O4447" s="54" t="str">
        <f t="shared" si="765"/>
        <v/>
      </c>
      <c r="P4447" s="53" t="str">
        <f t="shared" si="766"/>
        <v/>
      </c>
      <c r="Q4447" s="52" t="str">
        <f t="shared" si="767"/>
        <v/>
      </c>
      <c r="R4447" s="55" t="str">
        <f t="shared" si="768"/>
        <v/>
      </c>
      <c r="S4447" s="52" t="str">
        <f t="shared" si="769"/>
        <v/>
      </c>
      <c r="T4447" s="81" t="str">
        <f t="shared" si="770"/>
        <v/>
      </c>
      <c r="U4447" s="53" t="str">
        <f>IF(S4447="","",COUNTIF($S$7:S4447,"該当２"))</f>
        <v/>
      </c>
      <c r="V4447" s="56" t="str">
        <f t="shared" si="771"/>
        <v/>
      </c>
      <c r="W4447" s="81" t="str">
        <f t="shared" si="772"/>
        <v/>
      </c>
      <c r="X4447" s="53" t="str">
        <f>IF(V4447="","",COUNTIF($V$7:V4447,"該当３"))</f>
        <v/>
      </c>
    </row>
    <row r="4448" spans="1:24">
      <c r="A4448" s="4">
        <v>2041602014</v>
      </c>
      <c r="B4448" s="237">
        <v>20</v>
      </c>
      <c r="C4448" s="238">
        <v>416</v>
      </c>
      <c r="D4448" s="239">
        <v>2</v>
      </c>
      <c r="E4448" s="238">
        <v>14</v>
      </c>
      <c r="F4448" s="7" t="s">
        <v>511</v>
      </c>
      <c r="G4448" s="7" t="s">
        <v>2009</v>
      </c>
      <c r="H4448" s="7" t="s">
        <v>3869</v>
      </c>
      <c r="I4448" s="7" t="s">
        <v>3877</v>
      </c>
      <c r="K4448" s="52" t="str">
        <f t="shared" si="773"/>
        <v/>
      </c>
      <c r="L4448" s="81" t="str">
        <f t="shared" si="763"/>
        <v/>
      </c>
      <c r="M4448" s="53" t="str">
        <f>IF(K4448="","",COUNTIF($K$7:K4448,"ﾘｽﾄ１"))</f>
        <v/>
      </c>
      <c r="N4448" s="53" t="str">
        <f t="shared" si="764"/>
        <v/>
      </c>
      <c r="O4448" s="54" t="str">
        <f t="shared" si="765"/>
        <v/>
      </c>
      <c r="P4448" s="53" t="str">
        <f t="shared" si="766"/>
        <v/>
      </c>
      <c r="Q4448" s="52" t="str">
        <f t="shared" si="767"/>
        <v/>
      </c>
      <c r="R4448" s="55" t="str">
        <f t="shared" si="768"/>
        <v/>
      </c>
      <c r="S4448" s="52" t="str">
        <f t="shared" si="769"/>
        <v/>
      </c>
      <c r="T4448" s="81" t="str">
        <f t="shared" si="770"/>
        <v/>
      </c>
      <c r="U4448" s="53" t="str">
        <f>IF(S4448="","",COUNTIF($S$7:S4448,"該当２"))</f>
        <v/>
      </c>
      <c r="V4448" s="56" t="str">
        <f t="shared" si="771"/>
        <v/>
      </c>
      <c r="W4448" s="81" t="str">
        <f t="shared" si="772"/>
        <v/>
      </c>
      <c r="X4448" s="53" t="str">
        <f>IF(V4448="","",COUNTIF($V$7:V4448,"該当３"))</f>
        <v/>
      </c>
    </row>
    <row r="4449" spans="1:24">
      <c r="A4449" s="4">
        <v>2041602015</v>
      </c>
      <c r="B4449" s="237">
        <v>20</v>
      </c>
      <c r="C4449" s="238">
        <v>416</v>
      </c>
      <c r="D4449" s="239">
        <v>2</v>
      </c>
      <c r="E4449" s="238">
        <v>15</v>
      </c>
      <c r="F4449" s="7" t="s">
        <v>511</v>
      </c>
      <c r="G4449" s="7" t="s">
        <v>2009</v>
      </c>
      <c r="H4449" s="7" t="s">
        <v>3869</v>
      </c>
      <c r="I4449" s="7" t="s">
        <v>349</v>
      </c>
      <c r="K4449" s="52" t="str">
        <f t="shared" si="773"/>
        <v/>
      </c>
      <c r="L4449" s="81" t="str">
        <f t="shared" si="763"/>
        <v/>
      </c>
      <c r="M4449" s="53" t="str">
        <f>IF(K4449="","",COUNTIF($K$7:K4449,"ﾘｽﾄ１"))</f>
        <v/>
      </c>
      <c r="N4449" s="53" t="str">
        <f t="shared" si="764"/>
        <v/>
      </c>
      <c r="O4449" s="54" t="str">
        <f t="shared" si="765"/>
        <v/>
      </c>
      <c r="P4449" s="53" t="str">
        <f t="shared" si="766"/>
        <v/>
      </c>
      <c r="Q4449" s="52" t="str">
        <f t="shared" si="767"/>
        <v/>
      </c>
      <c r="R4449" s="55" t="str">
        <f t="shared" si="768"/>
        <v/>
      </c>
      <c r="S4449" s="52" t="str">
        <f t="shared" si="769"/>
        <v/>
      </c>
      <c r="T4449" s="81" t="str">
        <f t="shared" si="770"/>
        <v/>
      </c>
      <c r="U4449" s="53" t="str">
        <f>IF(S4449="","",COUNTIF($S$7:S4449,"該当２"))</f>
        <v/>
      </c>
      <c r="V4449" s="56" t="str">
        <f t="shared" si="771"/>
        <v/>
      </c>
      <c r="W4449" s="81" t="str">
        <f t="shared" si="772"/>
        <v/>
      </c>
      <c r="X4449" s="53" t="str">
        <f>IF(V4449="","",COUNTIF($V$7:V4449,"該当３"))</f>
        <v/>
      </c>
    </row>
    <row r="4450" spans="1:24">
      <c r="A4450" s="4">
        <v>2041602016</v>
      </c>
      <c r="B4450" s="237">
        <v>20</v>
      </c>
      <c r="C4450" s="238">
        <v>416</v>
      </c>
      <c r="D4450" s="239">
        <v>2</v>
      </c>
      <c r="E4450" s="238">
        <v>16</v>
      </c>
      <c r="F4450" s="7" t="s">
        <v>511</v>
      </c>
      <c r="G4450" s="7" t="s">
        <v>2009</v>
      </c>
      <c r="H4450" s="7" t="s">
        <v>3869</v>
      </c>
      <c r="I4450" s="7" t="s">
        <v>3878</v>
      </c>
      <c r="K4450" s="52" t="str">
        <f t="shared" si="773"/>
        <v/>
      </c>
      <c r="L4450" s="81" t="str">
        <f t="shared" si="763"/>
        <v/>
      </c>
      <c r="M4450" s="53" t="str">
        <f>IF(K4450="","",COUNTIF($K$7:K4450,"ﾘｽﾄ１"))</f>
        <v/>
      </c>
      <c r="N4450" s="53" t="str">
        <f t="shared" si="764"/>
        <v/>
      </c>
      <c r="O4450" s="54" t="str">
        <f t="shared" si="765"/>
        <v/>
      </c>
      <c r="P4450" s="53" t="str">
        <f t="shared" si="766"/>
        <v/>
      </c>
      <c r="Q4450" s="52" t="str">
        <f t="shared" si="767"/>
        <v/>
      </c>
      <c r="R4450" s="55" t="str">
        <f t="shared" si="768"/>
        <v/>
      </c>
      <c r="S4450" s="52" t="str">
        <f t="shared" si="769"/>
        <v/>
      </c>
      <c r="T4450" s="81" t="str">
        <f t="shared" si="770"/>
        <v/>
      </c>
      <c r="U4450" s="53" t="str">
        <f>IF(S4450="","",COUNTIF($S$7:S4450,"該当２"))</f>
        <v/>
      </c>
      <c r="V4450" s="56" t="str">
        <f t="shared" si="771"/>
        <v/>
      </c>
      <c r="W4450" s="81" t="str">
        <f t="shared" si="772"/>
        <v/>
      </c>
      <c r="X4450" s="53" t="str">
        <f>IF(V4450="","",COUNTIF($V$7:V4450,"該当３"))</f>
        <v/>
      </c>
    </row>
    <row r="4451" spans="1:24">
      <c r="A4451" s="4">
        <v>2041602017</v>
      </c>
      <c r="B4451" s="237">
        <v>20</v>
      </c>
      <c r="C4451" s="238">
        <v>416</v>
      </c>
      <c r="D4451" s="239">
        <v>2</v>
      </c>
      <c r="E4451" s="238">
        <v>17</v>
      </c>
      <c r="F4451" s="7" t="s">
        <v>511</v>
      </c>
      <c r="G4451" s="7" t="s">
        <v>2009</v>
      </c>
      <c r="H4451" s="7" t="s">
        <v>3869</v>
      </c>
      <c r="I4451" s="7" t="s">
        <v>3879</v>
      </c>
      <c r="K4451" s="52" t="str">
        <f t="shared" si="773"/>
        <v/>
      </c>
      <c r="L4451" s="81" t="str">
        <f t="shared" si="763"/>
        <v/>
      </c>
      <c r="M4451" s="53" t="str">
        <f>IF(K4451="","",COUNTIF($K$7:K4451,"ﾘｽﾄ１"))</f>
        <v/>
      </c>
      <c r="N4451" s="53" t="str">
        <f t="shared" si="764"/>
        <v/>
      </c>
      <c r="O4451" s="54" t="str">
        <f t="shared" si="765"/>
        <v/>
      </c>
      <c r="P4451" s="53" t="str">
        <f t="shared" si="766"/>
        <v/>
      </c>
      <c r="Q4451" s="52" t="str">
        <f t="shared" si="767"/>
        <v/>
      </c>
      <c r="R4451" s="55" t="str">
        <f t="shared" si="768"/>
        <v/>
      </c>
      <c r="S4451" s="52" t="str">
        <f t="shared" si="769"/>
        <v/>
      </c>
      <c r="T4451" s="81" t="str">
        <f t="shared" si="770"/>
        <v/>
      </c>
      <c r="U4451" s="53" t="str">
        <f>IF(S4451="","",COUNTIF($S$7:S4451,"該当２"))</f>
        <v/>
      </c>
      <c r="V4451" s="56" t="str">
        <f t="shared" si="771"/>
        <v/>
      </c>
      <c r="W4451" s="81" t="str">
        <f t="shared" si="772"/>
        <v/>
      </c>
      <c r="X4451" s="53" t="str">
        <f>IF(V4451="","",COUNTIF($V$7:V4451,"該当３"))</f>
        <v/>
      </c>
    </row>
    <row r="4452" spans="1:24">
      <c r="A4452" s="4">
        <v>2041602018</v>
      </c>
      <c r="B4452" s="237">
        <v>20</v>
      </c>
      <c r="C4452" s="238">
        <v>416</v>
      </c>
      <c r="D4452" s="239">
        <v>2</v>
      </c>
      <c r="E4452" s="238">
        <v>18</v>
      </c>
      <c r="F4452" s="7" t="s">
        <v>511</v>
      </c>
      <c r="G4452" s="7" t="s">
        <v>2009</v>
      </c>
      <c r="H4452" s="7" t="s">
        <v>3869</v>
      </c>
      <c r="I4452" s="7" t="s">
        <v>3880</v>
      </c>
      <c r="K4452" s="52" t="str">
        <f t="shared" si="773"/>
        <v/>
      </c>
      <c r="L4452" s="81" t="str">
        <f t="shared" si="763"/>
        <v/>
      </c>
      <c r="M4452" s="53" t="str">
        <f>IF(K4452="","",COUNTIF($K$7:K4452,"ﾘｽﾄ１"))</f>
        <v/>
      </c>
      <c r="N4452" s="53" t="str">
        <f t="shared" si="764"/>
        <v/>
      </c>
      <c r="O4452" s="54" t="str">
        <f t="shared" si="765"/>
        <v/>
      </c>
      <c r="P4452" s="53" t="str">
        <f t="shared" si="766"/>
        <v/>
      </c>
      <c r="Q4452" s="52" t="str">
        <f t="shared" si="767"/>
        <v/>
      </c>
      <c r="R4452" s="55" t="str">
        <f t="shared" si="768"/>
        <v/>
      </c>
      <c r="S4452" s="52" t="str">
        <f t="shared" si="769"/>
        <v/>
      </c>
      <c r="T4452" s="81" t="str">
        <f t="shared" si="770"/>
        <v/>
      </c>
      <c r="U4452" s="53" t="str">
        <f>IF(S4452="","",COUNTIF($S$7:S4452,"該当２"))</f>
        <v/>
      </c>
      <c r="V4452" s="56" t="str">
        <f t="shared" si="771"/>
        <v/>
      </c>
      <c r="W4452" s="81" t="str">
        <f t="shared" si="772"/>
        <v/>
      </c>
      <c r="X4452" s="53" t="str">
        <f>IF(V4452="","",COUNTIF($V$7:V4452,"該当３"))</f>
        <v/>
      </c>
    </row>
    <row r="4453" spans="1:24">
      <c r="A4453" s="4">
        <v>2041602019</v>
      </c>
      <c r="B4453" s="237">
        <v>20</v>
      </c>
      <c r="C4453" s="238">
        <v>416</v>
      </c>
      <c r="D4453" s="239">
        <v>2</v>
      </c>
      <c r="E4453" s="238">
        <v>19</v>
      </c>
      <c r="F4453" s="7" t="s">
        <v>511</v>
      </c>
      <c r="G4453" s="7" t="s">
        <v>2009</v>
      </c>
      <c r="H4453" s="7" t="s">
        <v>3869</v>
      </c>
      <c r="I4453" s="7" t="s">
        <v>1630</v>
      </c>
      <c r="K4453" s="52" t="str">
        <f t="shared" si="773"/>
        <v/>
      </c>
      <c r="L4453" s="81" t="str">
        <f t="shared" si="763"/>
        <v/>
      </c>
      <c r="M4453" s="53" t="str">
        <f>IF(K4453="","",COUNTIF($K$7:K4453,"ﾘｽﾄ１"))</f>
        <v/>
      </c>
      <c r="N4453" s="53" t="str">
        <f t="shared" si="764"/>
        <v/>
      </c>
      <c r="O4453" s="54" t="str">
        <f t="shared" si="765"/>
        <v/>
      </c>
      <c r="P4453" s="53" t="str">
        <f t="shared" si="766"/>
        <v/>
      </c>
      <c r="Q4453" s="52" t="str">
        <f t="shared" si="767"/>
        <v/>
      </c>
      <c r="R4453" s="55" t="str">
        <f t="shared" si="768"/>
        <v/>
      </c>
      <c r="S4453" s="52" t="str">
        <f t="shared" si="769"/>
        <v/>
      </c>
      <c r="T4453" s="81" t="str">
        <f t="shared" si="770"/>
        <v/>
      </c>
      <c r="U4453" s="53" t="str">
        <f>IF(S4453="","",COUNTIF($S$7:S4453,"該当２"))</f>
        <v/>
      </c>
      <c r="V4453" s="56" t="str">
        <f t="shared" si="771"/>
        <v/>
      </c>
      <c r="W4453" s="81" t="str">
        <f t="shared" si="772"/>
        <v/>
      </c>
      <c r="X4453" s="53" t="str">
        <f>IF(V4453="","",COUNTIF($V$7:V4453,"該当３"))</f>
        <v/>
      </c>
    </row>
    <row r="4454" spans="1:24">
      <c r="A4454" s="4">
        <v>2041602020</v>
      </c>
      <c r="B4454" s="237">
        <v>20</v>
      </c>
      <c r="C4454" s="238">
        <v>416</v>
      </c>
      <c r="D4454" s="239">
        <v>2</v>
      </c>
      <c r="E4454" s="238">
        <v>20</v>
      </c>
      <c r="F4454" s="7" t="s">
        <v>511</v>
      </c>
      <c r="G4454" s="7" t="s">
        <v>2009</v>
      </c>
      <c r="H4454" s="7" t="s">
        <v>3869</v>
      </c>
      <c r="I4454" s="7" t="s">
        <v>3881</v>
      </c>
      <c r="K4454" s="52" t="str">
        <f t="shared" si="773"/>
        <v/>
      </c>
      <c r="L4454" s="81" t="str">
        <f t="shared" si="763"/>
        <v/>
      </c>
      <c r="M4454" s="53" t="str">
        <f>IF(K4454="","",COUNTIF($K$7:K4454,"ﾘｽﾄ１"))</f>
        <v/>
      </c>
      <c r="N4454" s="53" t="str">
        <f t="shared" si="764"/>
        <v/>
      </c>
      <c r="O4454" s="54" t="str">
        <f t="shared" si="765"/>
        <v/>
      </c>
      <c r="P4454" s="53" t="str">
        <f t="shared" si="766"/>
        <v/>
      </c>
      <c r="Q4454" s="52" t="str">
        <f t="shared" si="767"/>
        <v/>
      </c>
      <c r="R4454" s="55" t="str">
        <f t="shared" si="768"/>
        <v/>
      </c>
      <c r="S4454" s="52" t="str">
        <f t="shared" si="769"/>
        <v/>
      </c>
      <c r="T4454" s="81" t="str">
        <f t="shared" si="770"/>
        <v/>
      </c>
      <c r="U4454" s="53" t="str">
        <f>IF(S4454="","",COUNTIF($S$7:S4454,"該当２"))</f>
        <v/>
      </c>
      <c r="V4454" s="56" t="str">
        <f t="shared" si="771"/>
        <v/>
      </c>
      <c r="W4454" s="81" t="str">
        <f t="shared" si="772"/>
        <v/>
      </c>
      <c r="X4454" s="53" t="str">
        <f>IF(V4454="","",COUNTIF($V$7:V4454,"該当３"))</f>
        <v/>
      </c>
    </row>
    <row r="4455" spans="1:24">
      <c r="A4455" s="4">
        <v>2041602021</v>
      </c>
      <c r="B4455" s="237">
        <v>20</v>
      </c>
      <c r="C4455" s="238">
        <v>416</v>
      </c>
      <c r="D4455" s="239">
        <v>2</v>
      </c>
      <c r="E4455" s="238">
        <v>21</v>
      </c>
      <c r="F4455" s="7" t="s">
        <v>511</v>
      </c>
      <c r="G4455" s="7" t="s">
        <v>2009</v>
      </c>
      <c r="H4455" s="7" t="s">
        <v>3869</v>
      </c>
      <c r="I4455" s="7" t="s">
        <v>3882</v>
      </c>
      <c r="K4455" s="52" t="str">
        <f t="shared" si="773"/>
        <v/>
      </c>
      <c r="L4455" s="81" t="str">
        <f t="shared" si="763"/>
        <v/>
      </c>
      <c r="M4455" s="53" t="str">
        <f>IF(K4455="","",COUNTIF($K$7:K4455,"ﾘｽﾄ１"))</f>
        <v/>
      </c>
      <c r="N4455" s="53" t="str">
        <f t="shared" si="764"/>
        <v/>
      </c>
      <c r="O4455" s="54" t="str">
        <f t="shared" si="765"/>
        <v/>
      </c>
      <c r="P4455" s="53" t="str">
        <f t="shared" si="766"/>
        <v/>
      </c>
      <c r="Q4455" s="52" t="str">
        <f t="shared" si="767"/>
        <v/>
      </c>
      <c r="R4455" s="55" t="str">
        <f t="shared" si="768"/>
        <v/>
      </c>
      <c r="S4455" s="52" t="str">
        <f t="shared" si="769"/>
        <v/>
      </c>
      <c r="T4455" s="81" t="str">
        <f t="shared" si="770"/>
        <v/>
      </c>
      <c r="U4455" s="53" t="str">
        <f>IF(S4455="","",COUNTIF($S$7:S4455,"該当２"))</f>
        <v/>
      </c>
      <c r="V4455" s="56" t="str">
        <f t="shared" si="771"/>
        <v/>
      </c>
      <c r="W4455" s="81" t="str">
        <f t="shared" si="772"/>
        <v/>
      </c>
      <c r="X4455" s="53" t="str">
        <f>IF(V4455="","",COUNTIF($V$7:V4455,"該当３"))</f>
        <v/>
      </c>
    </row>
    <row r="4456" spans="1:24">
      <c r="A4456" s="4">
        <v>2041700000</v>
      </c>
      <c r="B4456" s="237">
        <v>20</v>
      </c>
      <c r="C4456" s="238">
        <v>417</v>
      </c>
      <c r="D4456" s="239">
        <v>0</v>
      </c>
      <c r="E4456" s="238">
        <v>0</v>
      </c>
      <c r="F4456" s="7" t="s">
        <v>511</v>
      </c>
      <c r="G4456" s="7" t="s">
        <v>3883</v>
      </c>
      <c r="K4456" s="52" t="str">
        <f t="shared" si="773"/>
        <v>ﾘｽﾄ１</v>
      </c>
      <c r="L4456" s="81" t="str">
        <f t="shared" si="763"/>
        <v>大鹿村</v>
      </c>
      <c r="M4456" s="53">
        <f>IF(K4456="","",COUNTIF($K$7:K4456,"ﾘｽﾄ１"))</f>
        <v>52</v>
      </c>
      <c r="N4456" s="53" t="str">
        <f t="shared" si="764"/>
        <v/>
      </c>
      <c r="O4456" s="54" t="str">
        <f t="shared" si="765"/>
        <v/>
      </c>
      <c r="P4456" s="53" t="str">
        <f t="shared" si="766"/>
        <v/>
      </c>
      <c r="Q4456" s="52" t="str">
        <f t="shared" si="767"/>
        <v/>
      </c>
      <c r="R4456" s="55" t="str">
        <f t="shared" si="768"/>
        <v/>
      </c>
      <c r="S4456" s="52" t="str">
        <f t="shared" si="769"/>
        <v/>
      </c>
      <c r="T4456" s="81" t="str">
        <f t="shared" si="770"/>
        <v/>
      </c>
      <c r="U4456" s="53" t="str">
        <f>IF(S4456="","",COUNTIF($S$7:S4456,"該当２"))</f>
        <v/>
      </c>
      <c r="V4456" s="56" t="str">
        <f t="shared" si="771"/>
        <v/>
      </c>
      <c r="W4456" s="81" t="str">
        <f t="shared" si="772"/>
        <v/>
      </c>
      <c r="X4456" s="53" t="str">
        <f>IF(V4456="","",COUNTIF($V$7:V4456,"該当３"))</f>
        <v/>
      </c>
    </row>
    <row r="4457" spans="1:24">
      <c r="A4457" s="4">
        <v>2041700001</v>
      </c>
      <c r="B4457" s="237">
        <v>20</v>
      </c>
      <c r="C4457" s="238">
        <v>417</v>
      </c>
      <c r="D4457" s="239">
        <v>0</v>
      </c>
      <c r="E4457" s="238">
        <v>1</v>
      </c>
      <c r="F4457" s="7" t="s">
        <v>511</v>
      </c>
      <c r="G4457" s="7" t="s">
        <v>3883</v>
      </c>
      <c r="H4457" s="282" t="s">
        <v>4514</v>
      </c>
      <c r="I4457" s="7" t="s">
        <v>396</v>
      </c>
      <c r="K4457" s="52" t="str">
        <f t="shared" si="773"/>
        <v/>
      </c>
      <c r="L4457" s="81" t="str">
        <f t="shared" si="763"/>
        <v/>
      </c>
      <c r="M4457" s="53" t="str">
        <f>IF(K4457="","",COUNTIF($K$7:K4457,"ﾘｽﾄ１"))</f>
        <v/>
      </c>
      <c r="N4457" s="53" t="str">
        <f t="shared" si="764"/>
        <v>同一区</v>
      </c>
      <c r="O4457" s="54" t="str">
        <f t="shared" si="765"/>
        <v/>
      </c>
      <c r="P4457" s="53" t="str">
        <f t="shared" si="766"/>
        <v/>
      </c>
      <c r="Q4457" s="52" t="str">
        <f t="shared" si="767"/>
        <v/>
      </c>
      <c r="R4457" s="55" t="str">
        <f t="shared" si="768"/>
        <v/>
      </c>
      <c r="S4457" s="52" t="str">
        <f t="shared" si="769"/>
        <v/>
      </c>
      <c r="T4457" s="81" t="str">
        <f t="shared" si="770"/>
        <v/>
      </c>
      <c r="U4457" s="53" t="str">
        <f>IF(S4457="","",COUNTIF($S$7:S4457,"該当２"))</f>
        <v/>
      </c>
      <c r="V4457" s="56" t="str">
        <f t="shared" si="771"/>
        <v/>
      </c>
      <c r="W4457" s="81" t="str">
        <f t="shared" si="772"/>
        <v/>
      </c>
      <c r="X4457" s="53" t="str">
        <f>IF(V4457="","",COUNTIF($V$7:V4457,"該当３"))</f>
        <v/>
      </c>
    </row>
    <row r="4458" spans="1:24">
      <c r="A4458" s="4">
        <v>2041700002</v>
      </c>
      <c r="B4458" s="237">
        <v>20</v>
      </c>
      <c r="C4458" s="238">
        <v>417</v>
      </c>
      <c r="D4458" s="239">
        <v>0</v>
      </c>
      <c r="E4458" s="238">
        <v>2</v>
      </c>
      <c r="F4458" s="7" t="s">
        <v>511</v>
      </c>
      <c r="G4458" s="7" t="s">
        <v>3883</v>
      </c>
      <c r="H4458" s="282" t="s">
        <v>4514</v>
      </c>
      <c r="I4458" s="7" t="s">
        <v>1466</v>
      </c>
      <c r="K4458" s="52" t="str">
        <f t="shared" si="773"/>
        <v/>
      </c>
      <c r="L4458" s="81" t="str">
        <f t="shared" si="763"/>
        <v/>
      </c>
      <c r="M4458" s="53" t="str">
        <f>IF(K4458="","",COUNTIF($K$7:K4458,"ﾘｽﾄ１"))</f>
        <v/>
      </c>
      <c r="N4458" s="53" t="str">
        <f t="shared" si="764"/>
        <v>同一区</v>
      </c>
      <c r="O4458" s="54" t="str">
        <f t="shared" si="765"/>
        <v/>
      </c>
      <c r="P4458" s="53" t="str">
        <f t="shared" si="766"/>
        <v/>
      </c>
      <c r="Q4458" s="52" t="str">
        <f t="shared" si="767"/>
        <v/>
      </c>
      <c r="R4458" s="55" t="str">
        <f t="shared" si="768"/>
        <v/>
      </c>
      <c r="S4458" s="52" t="str">
        <f t="shared" si="769"/>
        <v/>
      </c>
      <c r="T4458" s="81" t="str">
        <f t="shared" si="770"/>
        <v/>
      </c>
      <c r="U4458" s="53" t="str">
        <f>IF(S4458="","",COUNTIF($S$7:S4458,"該当２"))</f>
        <v/>
      </c>
      <c r="V4458" s="56" t="str">
        <f t="shared" si="771"/>
        <v/>
      </c>
      <c r="W4458" s="81" t="str">
        <f t="shared" si="772"/>
        <v/>
      </c>
      <c r="X4458" s="53" t="str">
        <f>IF(V4458="","",COUNTIF($V$7:V4458,"該当３"))</f>
        <v/>
      </c>
    </row>
    <row r="4459" spans="1:24">
      <c r="A4459" s="4">
        <v>2041700003</v>
      </c>
      <c r="B4459" s="237">
        <v>20</v>
      </c>
      <c r="C4459" s="238">
        <v>417</v>
      </c>
      <c r="D4459" s="239">
        <v>0</v>
      </c>
      <c r="E4459" s="238">
        <v>3</v>
      </c>
      <c r="F4459" s="7" t="s">
        <v>511</v>
      </c>
      <c r="G4459" s="7" t="s">
        <v>3883</v>
      </c>
      <c r="H4459" s="282" t="s">
        <v>4514</v>
      </c>
      <c r="I4459" s="7" t="s">
        <v>1467</v>
      </c>
      <c r="K4459" s="52" t="str">
        <f t="shared" si="773"/>
        <v/>
      </c>
      <c r="L4459" s="81" t="str">
        <f t="shared" si="763"/>
        <v/>
      </c>
      <c r="M4459" s="53" t="str">
        <f>IF(K4459="","",COUNTIF($K$7:K4459,"ﾘｽﾄ１"))</f>
        <v/>
      </c>
      <c r="N4459" s="53" t="str">
        <f t="shared" si="764"/>
        <v>同一区</v>
      </c>
      <c r="O4459" s="54" t="str">
        <f t="shared" si="765"/>
        <v/>
      </c>
      <c r="P4459" s="53" t="str">
        <f t="shared" si="766"/>
        <v/>
      </c>
      <c r="Q4459" s="52" t="str">
        <f t="shared" si="767"/>
        <v/>
      </c>
      <c r="R4459" s="55" t="str">
        <f t="shared" si="768"/>
        <v/>
      </c>
      <c r="S4459" s="52" t="str">
        <f t="shared" si="769"/>
        <v/>
      </c>
      <c r="T4459" s="81" t="str">
        <f t="shared" si="770"/>
        <v/>
      </c>
      <c r="U4459" s="53" t="str">
        <f>IF(S4459="","",COUNTIF($S$7:S4459,"該当２"))</f>
        <v/>
      </c>
      <c r="V4459" s="56" t="str">
        <f t="shared" si="771"/>
        <v/>
      </c>
      <c r="W4459" s="81" t="str">
        <f t="shared" si="772"/>
        <v/>
      </c>
      <c r="X4459" s="53" t="str">
        <f>IF(V4459="","",COUNTIF($V$7:V4459,"該当３"))</f>
        <v/>
      </c>
    </row>
    <row r="4460" spans="1:24">
      <c r="A4460" s="4">
        <v>2041700004</v>
      </c>
      <c r="B4460" s="237">
        <v>20</v>
      </c>
      <c r="C4460" s="238">
        <v>417</v>
      </c>
      <c r="D4460" s="239">
        <v>0</v>
      </c>
      <c r="E4460" s="238">
        <v>4</v>
      </c>
      <c r="F4460" s="7" t="s">
        <v>511</v>
      </c>
      <c r="G4460" s="7" t="s">
        <v>3883</v>
      </c>
      <c r="H4460" s="282" t="s">
        <v>4514</v>
      </c>
      <c r="I4460" s="7" t="s">
        <v>3884</v>
      </c>
      <c r="K4460" s="52" t="str">
        <f t="shared" si="773"/>
        <v/>
      </c>
      <c r="L4460" s="81" t="str">
        <f t="shared" si="763"/>
        <v/>
      </c>
      <c r="M4460" s="53" t="str">
        <f>IF(K4460="","",COUNTIF($K$7:K4460,"ﾘｽﾄ１"))</f>
        <v/>
      </c>
      <c r="N4460" s="53" t="str">
        <f t="shared" si="764"/>
        <v>同一区</v>
      </c>
      <c r="O4460" s="54" t="str">
        <f t="shared" si="765"/>
        <v/>
      </c>
      <c r="P4460" s="53" t="str">
        <f t="shared" si="766"/>
        <v/>
      </c>
      <c r="Q4460" s="52" t="str">
        <f t="shared" si="767"/>
        <v/>
      </c>
      <c r="R4460" s="55" t="str">
        <f t="shared" si="768"/>
        <v/>
      </c>
      <c r="S4460" s="52" t="str">
        <f t="shared" si="769"/>
        <v/>
      </c>
      <c r="T4460" s="81" t="str">
        <f t="shared" si="770"/>
        <v/>
      </c>
      <c r="U4460" s="53" t="str">
        <f>IF(S4460="","",COUNTIF($S$7:S4460,"該当２"))</f>
        <v/>
      </c>
      <c r="V4460" s="56" t="str">
        <f t="shared" si="771"/>
        <v/>
      </c>
      <c r="W4460" s="81" t="str">
        <f t="shared" si="772"/>
        <v/>
      </c>
      <c r="X4460" s="53" t="str">
        <f>IF(V4460="","",COUNTIF($V$7:V4460,"該当３"))</f>
        <v/>
      </c>
    </row>
    <row r="4461" spans="1:24">
      <c r="A4461" s="4">
        <v>2041700005</v>
      </c>
      <c r="B4461" s="237">
        <v>20</v>
      </c>
      <c r="C4461" s="238">
        <v>417</v>
      </c>
      <c r="D4461" s="239">
        <v>0</v>
      </c>
      <c r="E4461" s="238">
        <v>5</v>
      </c>
      <c r="F4461" s="7" t="s">
        <v>511</v>
      </c>
      <c r="G4461" s="7" t="s">
        <v>3883</v>
      </c>
      <c r="H4461" s="282" t="s">
        <v>4514</v>
      </c>
      <c r="I4461" s="7" t="s">
        <v>2269</v>
      </c>
      <c r="K4461" s="52" t="str">
        <f t="shared" si="773"/>
        <v/>
      </c>
      <c r="L4461" s="81" t="str">
        <f t="shared" si="763"/>
        <v/>
      </c>
      <c r="M4461" s="53" t="str">
        <f>IF(K4461="","",COUNTIF($K$7:K4461,"ﾘｽﾄ１"))</f>
        <v/>
      </c>
      <c r="N4461" s="53" t="str">
        <f t="shared" si="764"/>
        <v>同一区</v>
      </c>
      <c r="O4461" s="54" t="str">
        <f t="shared" si="765"/>
        <v/>
      </c>
      <c r="P4461" s="53" t="str">
        <f t="shared" si="766"/>
        <v/>
      </c>
      <c r="Q4461" s="52" t="str">
        <f t="shared" si="767"/>
        <v/>
      </c>
      <c r="R4461" s="55" t="str">
        <f t="shared" si="768"/>
        <v/>
      </c>
      <c r="S4461" s="52" t="str">
        <f t="shared" si="769"/>
        <v/>
      </c>
      <c r="T4461" s="81" t="str">
        <f t="shared" si="770"/>
        <v/>
      </c>
      <c r="U4461" s="53" t="str">
        <f>IF(S4461="","",COUNTIF($S$7:S4461,"該当２"))</f>
        <v/>
      </c>
      <c r="V4461" s="56" t="str">
        <f t="shared" si="771"/>
        <v/>
      </c>
      <c r="W4461" s="81" t="str">
        <f t="shared" si="772"/>
        <v/>
      </c>
      <c r="X4461" s="53" t="str">
        <f>IF(V4461="","",COUNTIF($V$7:V4461,"該当３"))</f>
        <v/>
      </c>
    </row>
    <row r="4462" spans="1:24">
      <c r="A4462" s="4">
        <v>2041700006</v>
      </c>
      <c r="B4462" s="237">
        <v>20</v>
      </c>
      <c r="C4462" s="238">
        <v>417</v>
      </c>
      <c r="D4462" s="239">
        <v>0</v>
      </c>
      <c r="E4462" s="238">
        <v>6</v>
      </c>
      <c r="F4462" s="7" t="s">
        <v>511</v>
      </c>
      <c r="G4462" s="7" t="s">
        <v>3883</v>
      </c>
      <c r="H4462" s="282" t="s">
        <v>4514</v>
      </c>
      <c r="I4462" s="7" t="s">
        <v>3885</v>
      </c>
      <c r="K4462" s="52" t="str">
        <f t="shared" si="773"/>
        <v/>
      </c>
      <c r="L4462" s="81" t="str">
        <f t="shared" si="763"/>
        <v/>
      </c>
      <c r="M4462" s="53" t="str">
        <f>IF(K4462="","",COUNTIF($K$7:K4462,"ﾘｽﾄ１"))</f>
        <v/>
      </c>
      <c r="N4462" s="53" t="str">
        <f t="shared" si="764"/>
        <v>同一区</v>
      </c>
      <c r="O4462" s="54" t="str">
        <f t="shared" si="765"/>
        <v/>
      </c>
      <c r="P4462" s="53" t="str">
        <f t="shared" si="766"/>
        <v/>
      </c>
      <c r="Q4462" s="52" t="str">
        <f t="shared" si="767"/>
        <v/>
      </c>
      <c r="R4462" s="55" t="str">
        <f t="shared" si="768"/>
        <v/>
      </c>
      <c r="S4462" s="52" t="str">
        <f t="shared" si="769"/>
        <v/>
      </c>
      <c r="T4462" s="81" t="str">
        <f t="shared" si="770"/>
        <v/>
      </c>
      <c r="U4462" s="53" t="str">
        <f>IF(S4462="","",COUNTIF($S$7:S4462,"該当２"))</f>
        <v/>
      </c>
      <c r="V4462" s="56" t="str">
        <f t="shared" si="771"/>
        <v/>
      </c>
      <c r="W4462" s="81" t="str">
        <f t="shared" si="772"/>
        <v/>
      </c>
      <c r="X4462" s="53" t="str">
        <f>IF(V4462="","",COUNTIF($V$7:V4462,"該当３"))</f>
        <v/>
      </c>
    </row>
    <row r="4463" spans="1:24">
      <c r="A4463" s="4">
        <v>2041700007</v>
      </c>
      <c r="B4463" s="237">
        <v>20</v>
      </c>
      <c r="C4463" s="238">
        <v>417</v>
      </c>
      <c r="D4463" s="239">
        <v>0</v>
      </c>
      <c r="E4463" s="238">
        <v>7</v>
      </c>
      <c r="F4463" s="7" t="s">
        <v>511</v>
      </c>
      <c r="G4463" s="7" t="s">
        <v>3883</v>
      </c>
      <c r="H4463" s="282" t="s">
        <v>4514</v>
      </c>
      <c r="I4463" s="7" t="s">
        <v>3886</v>
      </c>
      <c r="K4463" s="52" t="str">
        <f t="shared" si="773"/>
        <v/>
      </c>
      <c r="L4463" s="81" t="str">
        <f t="shared" si="763"/>
        <v/>
      </c>
      <c r="M4463" s="53" t="str">
        <f>IF(K4463="","",COUNTIF($K$7:K4463,"ﾘｽﾄ１"))</f>
        <v/>
      </c>
      <c r="N4463" s="53" t="str">
        <f t="shared" si="764"/>
        <v>同一区</v>
      </c>
      <c r="O4463" s="54" t="str">
        <f t="shared" si="765"/>
        <v/>
      </c>
      <c r="P4463" s="53" t="str">
        <f t="shared" si="766"/>
        <v/>
      </c>
      <c r="Q4463" s="52" t="str">
        <f t="shared" si="767"/>
        <v/>
      </c>
      <c r="R4463" s="55" t="str">
        <f t="shared" si="768"/>
        <v/>
      </c>
      <c r="S4463" s="52" t="str">
        <f t="shared" si="769"/>
        <v/>
      </c>
      <c r="T4463" s="81" t="str">
        <f t="shared" si="770"/>
        <v/>
      </c>
      <c r="U4463" s="53" t="str">
        <f>IF(S4463="","",COUNTIF($S$7:S4463,"該当２"))</f>
        <v/>
      </c>
      <c r="V4463" s="56" t="str">
        <f t="shared" si="771"/>
        <v/>
      </c>
      <c r="W4463" s="81" t="str">
        <f t="shared" si="772"/>
        <v/>
      </c>
      <c r="X4463" s="53" t="str">
        <f>IF(V4463="","",COUNTIF($V$7:V4463,"該当３"))</f>
        <v/>
      </c>
    </row>
    <row r="4464" spans="1:24">
      <c r="A4464" s="4">
        <v>2041700008</v>
      </c>
      <c r="B4464" s="237">
        <v>20</v>
      </c>
      <c r="C4464" s="238">
        <v>417</v>
      </c>
      <c r="D4464" s="239">
        <v>0</v>
      </c>
      <c r="E4464" s="238">
        <v>8</v>
      </c>
      <c r="F4464" s="7" t="s">
        <v>511</v>
      </c>
      <c r="G4464" s="7" t="s">
        <v>3883</v>
      </c>
      <c r="H4464" s="282" t="s">
        <v>4514</v>
      </c>
      <c r="I4464" s="7" t="s">
        <v>3887</v>
      </c>
      <c r="K4464" s="52" t="str">
        <f t="shared" si="773"/>
        <v/>
      </c>
      <c r="L4464" s="81" t="str">
        <f t="shared" si="763"/>
        <v/>
      </c>
      <c r="M4464" s="53" t="str">
        <f>IF(K4464="","",COUNTIF($K$7:K4464,"ﾘｽﾄ１"))</f>
        <v/>
      </c>
      <c r="N4464" s="53" t="str">
        <f t="shared" si="764"/>
        <v>同一区</v>
      </c>
      <c r="O4464" s="54" t="str">
        <f t="shared" si="765"/>
        <v/>
      </c>
      <c r="P4464" s="53" t="str">
        <f t="shared" si="766"/>
        <v/>
      </c>
      <c r="Q4464" s="52" t="str">
        <f t="shared" si="767"/>
        <v/>
      </c>
      <c r="R4464" s="55" t="str">
        <f t="shared" si="768"/>
        <v/>
      </c>
      <c r="S4464" s="52" t="str">
        <f t="shared" si="769"/>
        <v/>
      </c>
      <c r="T4464" s="81" t="str">
        <f t="shared" si="770"/>
        <v/>
      </c>
      <c r="U4464" s="53" t="str">
        <f>IF(S4464="","",COUNTIF($S$7:S4464,"該当２"))</f>
        <v/>
      </c>
      <c r="V4464" s="56" t="str">
        <f t="shared" si="771"/>
        <v/>
      </c>
      <c r="W4464" s="81" t="str">
        <f t="shared" si="772"/>
        <v/>
      </c>
      <c r="X4464" s="53" t="str">
        <f>IF(V4464="","",COUNTIF($V$7:V4464,"該当３"))</f>
        <v/>
      </c>
    </row>
    <row r="4465" spans="1:24">
      <c r="A4465" s="4">
        <v>2041700009</v>
      </c>
      <c r="B4465" s="237">
        <v>20</v>
      </c>
      <c r="C4465" s="238">
        <v>417</v>
      </c>
      <c r="D4465" s="239">
        <v>0</v>
      </c>
      <c r="E4465" s="238">
        <v>9</v>
      </c>
      <c r="F4465" s="7" t="s">
        <v>511</v>
      </c>
      <c r="G4465" s="7" t="s">
        <v>3883</v>
      </c>
      <c r="H4465" s="282" t="s">
        <v>4514</v>
      </c>
      <c r="I4465" s="7" t="s">
        <v>2244</v>
      </c>
      <c r="K4465" s="52" t="str">
        <f t="shared" si="773"/>
        <v/>
      </c>
      <c r="L4465" s="81" t="str">
        <f t="shared" si="763"/>
        <v/>
      </c>
      <c r="M4465" s="53" t="str">
        <f>IF(K4465="","",COUNTIF($K$7:K4465,"ﾘｽﾄ１"))</f>
        <v/>
      </c>
      <c r="N4465" s="53" t="str">
        <f t="shared" si="764"/>
        <v>同一区</v>
      </c>
      <c r="O4465" s="54" t="str">
        <f t="shared" si="765"/>
        <v/>
      </c>
      <c r="P4465" s="53" t="str">
        <f t="shared" si="766"/>
        <v/>
      </c>
      <c r="Q4465" s="52" t="str">
        <f t="shared" si="767"/>
        <v/>
      </c>
      <c r="R4465" s="55" t="str">
        <f t="shared" si="768"/>
        <v/>
      </c>
      <c r="S4465" s="52" t="str">
        <f t="shared" si="769"/>
        <v/>
      </c>
      <c r="T4465" s="81" t="str">
        <f t="shared" si="770"/>
        <v/>
      </c>
      <c r="U4465" s="53" t="str">
        <f>IF(S4465="","",COUNTIF($S$7:S4465,"該当２"))</f>
        <v/>
      </c>
      <c r="V4465" s="56" t="str">
        <f t="shared" si="771"/>
        <v/>
      </c>
      <c r="W4465" s="81" t="str">
        <f t="shared" si="772"/>
        <v/>
      </c>
      <c r="X4465" s="53" t="str">
        <f>IF(V4465="","",COUNTIF($V$7:V4465,"該当３"))</f>
        <v/>
      </c>
    </row>
    <row r="4466" spans="1:24">
      <c r="A4466" s="4">
        <v>2041700010</v>
      </c>
      <c r="B4466" s="237">
        <v>20</v>
      </c>
      <c r="C4466" s="238">
        <v>417</v>
      </c>
      <c r="D4466" s="239">
        <v>0</v>
      </c>
      <c r="E4466" s="238">
        <v>10</v>
      </c>
      <c r="F4466" s="7" t="s">
        <v>511</v>
      </c>
      <c r="G4466" s="7" t="s">
        <v>3883</v>
      </c>
      <c r="H4466" s="282" t="s">
        <v>4514</v>
      </c>
      <c r="I4466" s="7" t="s">
        <v>1119</v>
      </c>
      <c r="K4466" s="52" t="str">
        <f t="shared" si="773"/>
        <v/>
      </c>
      <c r="L4466" s="81" t="str">
        <f t="shared" si="763"/>
        <v/>
      </c>
      <c r="M4466" s="53" t="str">
        <f>IF(K4466="","",COUNTIF($K$7:K4466,"ﾘｽﾄ１"))</f>
        <v/>
      </c>
      <c r="N4466" s="53" t="str">
        <f t="shared" si="764"/>
        <v>同一区</v>
      </c>
      <c r="O4466" s="54" t="str">
        <f t="shared" si="765"/>
        <v/>
      </c>
      <c r="P4466" s="53" t="str">
        <f t="shared" si="766"/>
        <v/>
      </c>
      <c r="Q4466" s="52" t="str">
        <f t="shared" si="767"/>
        <v/>
      </c>
      <c r="R4466" s="55" t="str">
        <f t="shared" si="768"/>
        <v/>
      </c>
      <c r="S4466" s="52" t="str">
        <f t="shared" si="769"/>
        <v/>
      </c>
      <c r="T4466" s="81" t="str">
        <f t="shared" si="770"/>
        <v/>
      </c>
      <c r="U4466" s="53" t="str">
        <f>IF(S4466="","",COUNTIF($S$7:S4466,"該当２"))</f>
        <v/>
      </c>
      <c r="V4466" s="56" t="str">
        <f t="shared" si="771"/>
        <v/>
      </c>
      <c r="W4466" s="81" t="str">
        <f t="shared" si="772"/>
        <v/>
      </c>
      <c r="X4466" s="53" t="str">
        <f>IF(V4466="","",COUNTIF($V$7:V4466,"該当３"))</f>
        <v/>
      </c>
    </row>
    <row r="4467" spans="1:24">
      <c r="A4467" s="4">
        <v>2041700011</v>
      </c>
      <c r="B4467" s="237">
        <v>20</v>
      </c>
      <c r="C4467" s="238">
        <v>417</v>
      </c>
      <c r="D4467" s="239">
        <v>0</v>
      </c>
      <c r="E4467" s="238">
        <v>11</v>
      </c>
      <c r="F4467" s="7" t="s">
        <v>511</v>
      </c>
      <c r="G4467" s="7" t="s">
        <v>3883</v>
      </c>
      <c r="H4467" s="282" t="s">
        <v>4514</v>
      </c>
      <c r="I4467" s="7" t="s">
        <v>10</v>
      </c>
      <c r="K4467" s="52" t="str">
        <f t="shared" si="773"/>
        <v/>
      </c>
      <c r="L4467" s="81" t="str">
        <f t="shared" si="763"/>
        <v/>
      </c>
      <c r="M4467" s="53" t="str">
        <f>IF(K4467="","",COUNTIF($K$7:K4467,"ﾘｽﾄ１"))</f>
        <v/>
      </c>
      <c r="N4467" s="53" t="str">
        <f t="shared" si="764"/>
        <v>同一区</v>
      </c>
      <c r="O4467" s="54" t="str">
        <f t="shared" si="765"/>
        <v/>
      </c>
      <c r="P4467" s="53" t="str">
        <f t="shared" si="766"/>
        <v/>
      </c>
      <c r="Q4467" s="52" t="str">
        <f t="shared" si="767"/>
        <v/>
      </c>
      <c r="R4467" s="55" t="str">
        <f t="shared" si="768"/>
        <v/>
      </c>
      <c r="S4467" s="52" t="str">
        <f t="shared" si="769"/>
        <v/>
      </c>
      <c r="T4467" s="81" t="str">
        <f t="shared" si="770"/>
        <v/>
      </c>
      <c r="U4467" s="53" t="str">
        <f>IF(S4467="","",COUNTIF($S$7:S4467,"該当２"))</f>
        <v/>
      </c>
      <c r="V4467" s="56" t="str">
        <f t="shared" si="771"/>
        <v/>
      </c>
      <c r="W4467" s="81" t="str">
        <f t="shared" si="772"/>
        <v/>
      </c>
      <c r="X4467" s="53" t="str">
        <f>IF(V4467="","",COUNTIF($V$7:V4467,"該当３"))</f>
        <v/>
      </c>
    </row>
    <row r="4468" spans="1:24">
      <c r="A4468" s="4">
        <v>2041700012</v>
      </c>
      <c r="B4468" s="237">
        <v>20</v>
      </c>
      <c r="C4468" s="238">
        <v>417</v>
      </c>
      <c r="D4468" s="239">
        <v>0</v>
      </c>
      <c r="E4468" s="238">
        <v>12</v>
      </c>
      <c r="F4468" s="7" t="s">
        <v>511</v>
      </c>
      <c r="G4468" s="7" t="s">
        <v>3883</v>
      </c>
      <c r="H4468" s="282" t="s">
        <v>4514</v>
      </c>
      <c r="I4468" s="7" t="s">
        <v>3888</v>
      </c>
      <c r="K4468" s="52" t="str">
        <f t="shared" si="773"/>
        <v/>
      </c>
      <c r="L4468" s="81" t="str">
        <f t="shared" si="763"/>
        <v/>
      </c>
      <c r="M4468" s="53" t="str">
        <f>IF(K4468="","",COUNTIF($K$7:K4468,"ﾘｽﾄ１"))</f>
        <v/>
      </c>
      <c r="N4468" s="53" t="str">
        <f t="shared" si="764"/>
        <v>同一区</v>
      </c>
      <c r="O4468" s="54" t="str">
        <f t="shared" si="765"/>
        <v/>
      </c>
      <c r="P4468" s="53" t="str">
        <f t="shared" si="766"/>
        <v/>
      </c>
      <c r="Q4468" s="52" t="str">
        <f t="shared" si="767"/>
        <v/>
      </c>
      <c r="R4468" s="55" t="str">
        <f t="shared" si="768"/>
        <v/>
      </c>
      <c r="S4468" s="52" t="str">
        <f t="shared" si="769"/>
        <v/>
      </c>
      <c r="T4468" s="81" t="str">
        <f t="shared" si="770"/>
        <v/>
      </c>
      <c r="U4468" s="53" t="str">
        <f>IF(S4468="","",COUNTIF($S$7:S4468,"該当２"))</f>
        <v/>
      </c>
      <c r="V4468" s="56" t="str">
        <f t="shared" si="771"/>
        <v/>
      </c>
      <c r="W4468" s="81" t="str">
        <f t="shared" si="772"/>
        <v/>
      </c>
      <c r="X4468" s="53" t="str">
        <f>IF(V4468="","",COUNTIF($V$7:V4468,"該当３"))</f>
        <v/>
      </c>
    </row>
    <row r="4469" spans="1:24">
      <c r="A4469" s="4">
        <v>2041700013</v>
      </c>
      <c r="B4469" s="237">
        <v>20</v>
      </c>
      <c r="C4469" s="238">
        <v>417</v>
      </c>
      <c r="D4469" s="239">
        <v>0</v>
      </c>
      <c r="E4469" s="238">
        <v>13</v>
      </c>
      <c r="F4469" s="7" t="s">
        <v>511</v>
      </c>
      <c r="G4469" s="7" t="s">
        <v>3883</v>
      </c>
      <c r="H4469" s="282" t="s">
        <v>4514</v>
      </c>
      <c r="I4469" s="7" t="s">
        <v>398</v>
      </c>
      <c r="K4469" s="52" t="str">
        <f t="shared" si="773"/>
        <v/>
      </c>
      <c r="L4469" s="81" t="str">
        <f t="shared" si="763"/>
        <v/>
      </c>
      <c r="M4469" s="53" t="str">
        <f>IF(K4469="","",COUNTIF($K$7:K4469,"ﾘｽﾄ１"))</f>
        <v/>
      </c>
      <c r="N4469" s="53" t="str">
        <f t="shared" si="764"/>
        <v>同一区</v>
      </c>
      <c r="O4469" s="54" t="str">
        <f t="shared" si="765"/>
        <v/>
      </c>
      <c r="P4469" s="53" t="str">
        <f t="shared" si="766"/>
        <v/>
      </c>
      <c r="Q4469" s="52" t="str">
        <f t="shared" si="767"/>
        <v/>
      </c>
      <c r="R4469" s="55" t="str">
        <f t="shared" si="768"/>
        <v/>
      </c>
      <c r="S4469" s="52" t="str">
        <f t="shared" si="769"/>
        <v/>
      </c>
      <c r="T4469" s="81" t="str">
        <f t="shared" si="770"/>
        <v/>
      </c>
      <c r="U4469" s="53" t="str">
        <f>IF(S4469="","",COUNTIF($S$7:S4469,"該当２"))</f>
        <v/>
      </c>
      <c r="V4469" s="56" t="str">
        <f t="shared" si="771"/>
        <v/>
      </c>
      <c r="W4469" s="81" t="str">
        <f t="shared" si="772"/>
        <v/>
      </c>
      <c r="X4469" s="53" t="str">
        <f>IF(V4469="","",COUNTIF($V$7:V4469,"該当３"))</f>
        <v/>
      </c>
    </row>
    <row r="4470" spans="1:24">
      <c r="A4470" s="4">
        <v>2041700014</v>
      </c>
      <c r="B4470" s="237">
        <v>20</v>
      </c>
      <c r="C4470" s="238">
        <v>417</v>
      </c>
      <c r="D4470" s="239">
        <v>0</v>
      </c>
      <c r="E4470" s="238">
        <v>14</v>
      </c>
      <c r="F4470" s="7" t="s">
        <v>511</v>
      </c>
      <c r="G4470" s="7" t="s">
        <v>3883</v>
      </c>
      <c r="H4470" s="282" t="s">
        <v>4514</v>
      </c>
      <c r="I4470" s="7" t="s">
        <v>3889</v>
      </c>
      <c r="K4470" s="52" t="str">
        <f t="shared" si="773"/>
        <v/>
      </c>
      <c r="L4470" s="81" t="str">
        <f t="shared" si="763"/>
        <v/>
      </c>
      <c r="M4470" s="53" t="str">
        <f>IF(K4470="","",COUNTIF($K$7:K4470,"ﾘｽﾄ１"))</f>
        <v/>
      </c>
      <c r="N4470" s="53" t="str">
        <f t="shared" si="764"/>
        <v>同一区</v>
      </c>
      <c r="O4470" s="54" t="str">
        <f t="shared" si="765"/>
        <v/>
      </c>
      <c r="P4470" s="53" t="str">
        <f t="shared" si="766"/>
        <v/>
      </c>
      <c r="Q4470" s="52" t="str">
        <f t="shared" si="767"/>
        <v/>
      </c>
      <c r="R4470" s="55" t="str">
        <f t="shared" si="768"/>
        <v/>
      </c>
      <c r="S4470" s="52" t="str">
        <f t="shared" si="769"/>
        <v/>
      </c>
      <c r="T4470" s="81" t="str">
        <f t="shared" si="770"/>
        <v/>
      </c>
      <c r="U4470" s="53" t="str">
        <f>IF(S4470="","",COUNTIF($S$7:S4470,"該当２"))</f>
        <v/>
      </c>
      <c r="V4470" s="56" t="str">
        <f t="shared" si="771"/>
        <v/>
      </c>
      <c r="W4470" s="81" t="str">
        <f t="shared" si="772"/>
        <v/>
      </c>
      <c r="X4470" s="53" t="str">
        <f>IF(V4470="","",COUNTIF($V$7:V4470,"該当３"))</f>
        <v/>
      </c>
    </row>
    <row r="4471" spans="1:24">
      <c r="A4471" s="4">
        <v>2041700015</v>
      </c>
      <c r="B4471" s="237">
        <v>20</v>
      </c>
      <c r="C4471" s="238">
        <v>417</v>
      </c>
      <c r="D4471" s="239">
        <v>0</v>
      </c>
      <c r="E4471" s="238">
        <v>15</v>
      </c>
      <c r="F4471" s="7" t="s">
        <v>511</v>
      </c>
      <c r="G4471" s="7" t="s">
        <v>3883</v>
      </c>
      <c r="H4471" s="282" t="s">
        <v>4514</v>
      </c>
      <c r="I4471" s="7" t="s">
        <v>3890</v>
      </c>
      <c r="K4471" s="52" t="str">
        <f t="shared" si="773"/>
        <v/>
      </c>
      <c r="L4471" s="81" t="str">
        <f t="shared" ref="L4471:L4534" si="774">IF(K4471="ﾘｽﾄ１",G4471,"")</f>
        <v/>
      </c>
      <c r="M4471" s="53" t="str">
        <f>IF(K4471="","",COUNTIF($K$7:K4471,"ﾘｽﾄ１"))</f>
        <v/>
      </c>
      <c r="N4471" s="53" t="str">
        <f t="shared" ref="N4471:N4534" si="775">IF(AND(D4471=0,E4471&gt;0),"同一区","")</f>
        <v>同一区</v>
      </c>
      <c r="O4471" s="54" t="str">
        <f t="shared" ref="O4471:O4534" si="776">IF(AND(EXACT($K$2,G4471),H4471&gt;0),"該当１","")</f>
        <v/>
      </c>
      <c r="P4471" s="53" t="str">
        <f t="shared" ref="P4471:P4534" si="777">IF(O4471="該当１",G4471,"")</f>
        <v/>
      </c>
      <c r="Q4471" s="52" t="str">
        <f t="shared" ref="Q4471:Q4534" si="778">IF(O4471="該当１","ﾘｽﾄ2","")</f>
        <v/>
      </c>
      <c r="R4471" s="55" t="str">
        <f t="shared" ref="R4471:R4534" si="779">IF(Q4471="ﾘｽﾄ2",H4471,"")</f>
        <v/>
      </c>
      <c r="S4471" s="52" t="str">
        <f t="shared" ref="S4471:S4534" si="780">IF(AND(Q4471="ﾘｽﾄ2",OR(I4471=0,AND(N4471="同一区",E4471=1))),"該当２","")</f>
        <v/>
      </c>
      <c r="T4471" s="81" t="str">
        <f t="shared" ref="T4471:T4534" si="781">IF(S4471="該当２",H4471,"")</f>
        <v/>
      </c>
      <c r="U4471" s="53" t="str">
        <f>IF(S4471="","",COUNTIF($S$7:S4471,"該当２"))</f>
        <v/>
      </c>
      <c r="V4471" s="56" t="str">
        <f t="shared" ref="V4471:V4534" si="782">IF(AND($S$2=H4471,E4471&gt;0,E4471&lt;998),"該当３","")</f>
        <v/>
      </c>
      <c r="W4471" s="81" t="str">
        <f t="shared" ref="W4471:W4534" si="783">IF(V4471="該当３",I4471,"")</f>
        <v/>
      </c>
      <c r="X4471" s="53" t="str">
        <f>IF(V4471="","",COUNTIF($V$7:V4471,"該当３"))</f>
        <v/>
      </c>
    </row>
    <row r="4472" spans="1:24">
      <c r="A4472" s="4">
        <v>2041700016</v>
      </c>
      <c r="B4472" s="237">
        <v>20</v>
      </c>
      <c r="C4472" s="238">
        <v>417</v>
      </c>
      <c r="D4472" s="239">
        <v>0</v>
      </c>
      <c r="E4472" s="238">
        <v>16</v>
      </c>
      <c r="F4472" s="7" t="s">
        <v>511</v>
      </c>
      <c r="G4472" s="7" t="s">
        <v>3883</v>
      </c>
      <c r="H4472" s="282" t="s">
        <v>4514</v>
      </c>
      <c r="I4472" s="7" t="s">
        <v>3891</v>
      </c>
      <c r="K4472" s="52" t="str">
        <f t="shared" si="773"/>
        <v/>
      </c>
      <c r="L4472" s="81" t="str">
        <f t="shared" si="774"/>
        <v/>
      </c>
      <c r="M4472" s="53" t="str">
        <f>IF(K4472="","",COUNTIF($K$7:K4472,"ﾘｽﾄ１"))</f>
        <v/>
      </c>
      <c r="N4472" s="53" t="str">
        <f t="shared" si="775"/>
        <v>同一区</v>
      </c>
      <c r="O4472" s="54" t="str">
        <f t="shared" si="776"/>
        <v/>
      </c>
      <c r="P4472" s="53" t="str">
        <f t="shared" si="777"/>
        <v/>
      </c>
      <c r="Q4472" s="52" t="str">
        <f t="shared" si="778"/>
        <v/>
      </c>
      <c r="R4472" s="55" t="str">
        <f t="shared" si="779"/>
        <v/>
      </c>
      <c r="S4472" s="52" t="str">
        <f t="shared" si="780"/>
        <v/>
      </c>
      <c r="T4472" s="81" t="str">
        <f t="shared" si="781"/>
        <v/>
      </c>
      <c r="U4472" s="53" t="str">
        <f>IF(S4472="","",COUNTIF($S$7:S4472,"該当２"))</f>
        <v/>
      </c>
      <c r="V4472" s="56" t="str">
        <f t="shared" si="782"/>
        <v/>
      </c>
      <c r="W4472" s="81" t="str">
        <f t="shared" si="783"/>
        <v/>
      </c>
      <c r="X4472" s="53" t="str">
        <f>IF(V4472="","",COUNTIF($V$7:V4472,"該当３"))</f>
        <v/>
      </c>
    </row>
    <row r="4473" spans="1:24">
      <c r="A4473" s="4">
        <v>2041700017</v>
      </c>
      <c r="B4473" s="237">
        <v>20</v>
      </c>
      <c r="C4473" s="238">
        <v>417</v>
      </c>
      <c r="D4473" s="239">
        <v>0</v>
      </c>
      <c r="E4473" s="238">
        <v>17</v>
      </c>
      <c r="F4473" s="7" t="s">
        <v>511</v>
      </c>
      <c r="G4473" s="7" t="s">
        <v>3883</v>
      </c>
      <c r="H4473" s="282" t="s">
        <v>4514</v>
      </c>
      <c r="I4473" s="7" t="s">
        <v>389</v>
      </c>
      <c r="K4473" s="52" t="str">
        <f t="shared" si="773"/>
        <v/>
      </c>
      <c r="L4473" s="81" t="str">
        <f t="shared" si="774"/>
        <v/>
      </c>
      <c r="M4473" s="53" t="str">
        <f>IF(K4473="","",COUNTIF($K$7:K4473,"ﾘｽﾄ１"))</f>
        <v/>
      </c>
      <c r="N4473" s="53" t="str">
        <f t="shared" si="775"/>
        <v>同一区</v>
      </c>
      <c r="O4473" s="54" t="str">
        <f t="shared" si="776"/>
        <v/>
      </c>
      <c r="P4473" s="53" t="str">
        <f t="shared" si="777"/>
        <v/>
      </c>
      <c r="Q4473" s="52" t="str">
        <f t="shared" si="778"/>
        <v/>
      </c>
      <c r="R4473" s="55" t="str">
        <f t="shared" si="779"/>
        <v/>
      </c>
      <c r="S4473" s="52" t="str">
        <f t="shared" si="780"/>
        <v/>
      </c>
      <c r="T4473" s="81" t="str">
        <f t="shared" si="781"/>
        <v/>
      </c>
      <c r="U4473" s="53" t="str">
        <f>IF(S4473="","",COUNTIF($S$7:S4473,"該当２"))</f>
        <v/>
      </c>
      <c r="V4473" s="56" t="str">
        <f t="shared" si="782"/>
        <v/>
      </c>
      <c r="W4473" s="81" t="str">
        <f t="shared" si="783"/>
        <v/>
      </c>
      <c r="X4473" s="53" t="str">
        <f>IF(V4473="","",COUNTIF($V$7:V4473,"該当３"))</f>
        <v/>
      </c>
    </row>
    <row r="4474" spans="1:24">
      <c r="A4474" s="4">
        <v>2041700018</v>
      </c>
      <c r="B4474" s="237">
        <v>20</v>
      </c>
      <c r="C4474" s="238">
        <v>417</v>
      </c>
      <c r="D4474" s="239">
        <v>0</v>
      </c>
      <c r="E4474" s="238">
        <v>18</v>
      </c>
      <c r="F4474" s="7" t="s">
        <v>511</v>
      </c>
      <c r="G4474" s="7" t="s">
        <v>3883</v>
      </c>
      <c r="H4474" s="282" t="s">
        <v>4514</v>
      </c>
      <c r="I4474" s="7" t="s">
        <v>3892</v>
      </c>
      <c r="K4474" s="52" t="str">
        <f t="shared" si="773"/>
        <v/>
      </c>
      <c r="L4474" s="81" t="str">
        <f t="shared" si="774"/>
        <v/>
      </c>
      <c r="M4474" s="53" t="str">
        <f>IF(K4474="","",COUNTIF($K$7:K4474,"ﾘｽﾄ１"))</f>
        <v/>
      </c>
      <c r="N4474" s="53" t="str">
        <f t="shared" si="775"/>
        <v>同一区</v>
      </c>
      <c r="O4474" s="54" t="str">
        <f t="shared" si="776"/>
        <v/>
      </c>
      <c r="P4474" s="53" t="str">
        <f t="shared" si="777"/>
        <v/>
      </c>
      <c r="Q4474" s="52" t="str">
        <f t="shared" si="778"/>
        <v/>
      </c>
      <c r="R4474" s="55" t="str">
        <f t="shared" si="779"/>
        <v/>
      </c>
      <c r="S4474" s="52" t="str">
        <f t="shared" si="780"/>
        <v/>
      </c>
      <c r="T4474" s="81" t="str">
        <f t="shared" si="781"/>
        <v/>
      </c>
      <c r="U4474" s="53" t="str">
        <f>IF(S4474="","",COUNTIF($S$7:S4474,"該当２"))</f>
        <v/>
      </c>
      <c r="V4474" s="56" t="str">
        <f t="shared" si="782"/>
        <v/>
      </c>
      <c r="W4474" s="81" t="str">
        <f t="shared" si="783"/>
        <v/>
      </c>
      <c r="X4474" s="53" t="str">
        <f>IF(V4474="","",COUNTIF($V$7:V4474,"該当３"))</f>
        <v/>
      </c>
    </row>
    <row r="4475" spans="1:24">
      <c r="A4475" s="4">
        <v>2041700019</v>
      </c>
      <c r="B4475" s="237">
        <v>20</v>
      </c>
      <c r="C4475" s="238">
        <v>417</v>
      </c>
      <c r="D4475" s="239">
        <v>0</v>
      </c>
      <c r="E4475" s="238">
        <v>19</v>
      </c>
      <c r="F4475" s="7" t="s">
        <v>511</v>
      </c>
      <c r="G4475" s="7" t="s">
        <v>3883</v>
      </c>
      <c r="H4475" s="282" t="s">
        <v>4514</v>
      </c>
      <c r="I4475" s="7" t="s">
        <v>3893</v>
      </c>
      <c r="K4475" s="52" t="str">
        <f t="shared" si="773"/>
        <v/>
      </c>
      <c r="L4475" s="81" t="str">
        <f t="shared" si="774"/>
        <v/>
      </c>
      <c r="M4475" s="53" t="str">
        <f>IF(K4475="","",COUNTIF($K$7:K4475,"ﾘｽﾄ１"))</f>
        <v/>
      </c>
      <c r="N4475" s="53" t="str">
        <f t="shared" si="775"/>
        <v>同一区</v>
      </c>
      <c r="O4475" s="54" t="str">
        <f t="shared" si="776"/>
        <v/>
      </c>
      <c r="P4475" s="53" t="str">
        <f t="shared" si="777"/>
        <v/>
      </c>
      <c r="Q4475" s="52" t="str">
        <f t="shared" si="778"/>
        <v/>
      </c>
      <c r="R4475" s="55" t="str">
        <f t="shared" si="779"/>
        <v/>
      </c>
      <c r="S4475" s="52" t="str">
        <f t="shared" si="780"/>
        <v/>
      </c>
      <c r="T4475" s="81" t="str">
        <f t="shared" si="781"/>
        <v/>
      </c>
      <c r="U4475" s="53" t="str">
        <f>IF(S4475="","",COUNTIF($S$7:S4475,"該当２"))</f>
        <v/>
      </c>
      <c r="V4475" s="56" t="str">
        <f t="shared" si="782"/>
        <v/>
      </c>
      <c r="W4475" s="81" t="str">
        <f t="shared" si="783"/>
        <v/>
      </c>
      <c r="X4475" s="53" t="str">
        <f>IF(V4475="","",COUNTIF($V$7:V4475,"該当３"))</f>
        <v/>
      </c>
    </row>
    <row r="4476" spans="1:24">
      <c r="A4476" s="4">
        <v>2041700020</v>
      </c>
      <c r="B4476" s="237">
        <v>20</v>
      </c>
      <c r="C4476" s="238">
        <v>417</v>
      </c>
      <c r="D4476" s="239">
        <v>0</v>
      </c>
      <c r="E4476" s="238">
        <v>20</v>
      </c>
      <c r="F4476" s="7" t="s">
        <v>511</v>
      </c>
      <c r="G4476" s="7" t="s">
        <v>3883</v>
      </c>
      <c r="H4476" s="282" t="s">
        <v>4514</v>
      </c>
      <c r="I4476" s="7" t="s">
        <v>3894</v>
      </c>
      <c r="K4476" s="52" t="str">
        <f t="shared" si="773"/>
        <v/>
      </c>
      <c r="L4476" s="81" t="str">
        <f t="shared" si="774"/>
        <v/>
      </c>
      <c r="M4476" s="53" t="str">
        <f>IF(K4476="","",COUNTIF($K$7:K4476,"ﾘｽﾄ１"))</f>
        <v/>
      </c>
      <c r="N4476" s="53" t="str">
        <f t="shared" si="775"/>
        <v>同一区</v>
      </c>
      <c r="O4476" s="54" t="str">
        <f t="shared" si="776"/>
        <v/>
      </c>
      <c r="P4476" s="53" t="str">
        <f t="shared" si="777"/>
        <v/>
      </c>
      <c r="Q4476" s="52" t="str">
        <f t="shared" si="778"/>
        <v/>
      </c>
      <c r="R4476" s="55" t="str">
        <f t="shared" si="779"/>
        <v/>
      </c>
      <c r="S4476" s="52" t="str">
        <f t="shared" si="780"/>
        <v/>
      </c>
      <c r="T4476" s="81" t="str">
        <f t="shared" si="781"/>
        <v/>
      </c>
      <c r="U4476" s="53" t="str">
        <f>IF(S4476="","",COUNTIF($S$7:S4476,"該当２"))</f>
        <v/>
      </c>
      <c r="V4476" s="56" t="str">
        <f t="shared" si="782"/>
        <v/>
      </c>
      <c r="W4476" s="81" t="str">
        <f t="shared" si="783"/>
        <v/>
      </c>
      <c r="X4476" s="53" t="str">
        <f>IF(V4476="","",COUNTIF($V$7:V4476,"該当３"))</f>
        <v/>
      </c>
    </row>
    <row r="4477" spans="1:24">
      <c r="A4477" s="4">
        <v>2041700021</v>
      </c>
      <c r="B4477" s="237">
        <v>20</v>
      </c>
      <c r="C4477" s="238">
        <v>417</v>
      </c>
      <c r="D4477" s="239">
        <v>0</v>
      </c>
      <c r="E4477" s="238">
        <v>21</v>
      </c>
      <c r="F4477" s="7" t="s">
        <v>511</v>
      </c>
      <c r="G4477" s="7" t="s">
        <v>3883</v>
      </c>
      <c r="H4477" s="282" t="s">
        <v>4514</v>
      </c>
      <c r="I4477" s="7" t="s">
        <v>3895</v>
      </c>
      <c r="K4477" s="52" t="str">
        <f t="shared" si="773"/>
        <v/>
      </c>
      <c r="L4477" s="81" t="str">
        <f t="shared" si="774"/>
        <v/>
      </c>
      <c r="M4477" s="53" t="str">
        <f>IF(K4477="","",COUNTIF($K$7:K4477,"ﾘｽﾄ１"))</f>
        <v/>
      </c>
      <c r="N4477" s="53" t="str">
        <f t="shared" si="775"/>
        <v>同一区</v>
      </c>
      <c r="O4477" s="54" t="str">
        <f t="shared" si="776"/>
        <v/>
      </c>
      <c r="P4477" s="53" t="str">
        <f t="shared" si="777"/>
        <v/>
      </c>
      <c r="Q4477" s="52" t="str">
        <f t="shared" si="778"/>
        <v/>
      </c>
      <c r="R4477" s="55" t="str">
        <f t="shared" si="779"/>
        <v/>
      </c>
      <c r="S4477" s="52" t="str">
        <f t="shared" si="780"/>
        <v/>
      </c>
      <c r="T4477" s="81" t="str">
        <f t="shared" si="781"/>
        <v/>
      </c>
      <c r="U4477" s="53" t="str">
        <f>IF(S4477="","",COUNTIF($S$7:S4477,"該当２"))</f>
        <v/>
      </c>
      <c r="V4477" s="56" t="str">
        <f t="shared" si="782"/>
        <v/>
      </c>
      <c r="W4477" s="81" t="str">
        <f t="shared" si="783"/>
        <v/>
      </c>
      <c r="X4477" s="53" t="str">
        <f>IF(V4477="","",COUNTIF($V$7:V4477,"該当３"))</f>
        <v/>
      </c>
    </row>
    <row r="4478" spans="1:24">
      <c r="A4478" s="4">
        <v>2041700022</v>
      </c>
      <c r="B4478" s="237">
        <v>20</v>
      </c>
      <c r="C4478" s="238">
        <v>417</v>
      </c>
      <c r="D4478" s="239">
        <v>0</v>
      </c>
      <c r="E4478" s="238">
        <v>22</v>
      </c>
      <c r="F4478" s="7" t="s">
        <v>511</v>
      </c>
      <c r="G4478" s="7" t="s">
        <v>3883</v>
      </c>
      <c r="H4478" s="282" t="s">
        <v>4514</v>
      </c>
      <c r="I4478" s="7" t="s">
        <v>3896</v>
      </c>
      <c r="K4478" s="52" t="str">
        <f t="shared" si="773"/>
        <v/>
      </c>
      <c r="L4478" s="81" t="str">
        <f t="shared" si="774"/>
        <v/>
      </c>
      <c r="M4478" s="53" t="str">
        <f>IF(K4478="","",COUNTIF($K$7:K4478,"ﾘｽﾄ１"))</f>
        <v/>
      </c>
      <c r="N4478" s="53" t="str">
        <f t="shared" si="775"/>
        <v>同一区</v>
      </c>
      <c r="O4478" s="54" t="str">
        <f t="shared" si="776"/>
        <v/>
      </c>
      <c r="P4478" s="53" t="str">
        <f t="shared" si="777"/>
        <v/>
      </c>
      <c r="Q4478" s="52" t="str">
        <f t="shared" si="778"/>
        <v/>
      </c>
      <c r="R4478" s="55" t="str">
        <f t="shared" si="779"/>
        <v/>
      </c>
      <c r="S4478" s="52" t="str">
        <f t="shared" si="780"/>
        <v/>
      </c>
      <c r="T4478" s="81" t="str">
        <f t="shared" si="781"/>
        <v/>
      </c>
      <c r="U4478" s="53" t="str">
        <f>IF(S4478="","",COUNTIF($S$7:S4478,"該当２"))</f>
        <v/>
      </c>
      <c r="V4478" s="56" t="str">
        <f t="shared" si="782"/>
        <v/>
      </c>
      <c r="W4478" s="81" t="str">
        <f t="shared" si="783"/>
        <v/>
      </c>
      <c r="X4478" s="53" t="str">
        <f>IF(V4478="","",COUNTIF($V$7:V4478,"該当３"))</f>
        <v/>
      </c>
    </row>
    <row r="4479" spans="1:24">
      <c r="A4479" s="4">
        <v>2041700023</v>
      </c>
      <c r="B4479" s="237">
        <v>20</v>
      </c>
      <c r="C4479" s="238">
        <v>417</v>
      </c>
      <c r="D4479" s="239">
        <v>0</v>
      </c>
      <c r="E4479" s="238">
        <v>23</v>
      </c>
      <c r="F4479" s="7" t="s">
        <v>511</v>
      </c>
      <c r="G4479" s="7" t="s">
        <v>3883</v>
      </c>
      <c r="H4479" s="282" t="s">
        <v>4514</v>
      </c>
      <c r="I4479" s="7" t="s">
        <v>3897</v>
      </c>
      <c r="K4479" s="52" t="str">
        <f t="shared" si="773"/>
        <v/>
      </c>
      <c r="L4479" s="81" t="str">
        <f t="shared" si="774"/>
        <v/>
      </c>
      <c r="M4479" s="53" t="str">
        <f>IF(K4479="","",COUNTIF($K$7:K4479,"ﾘｽﾄ１"))</f>
        <v/>
      </c>
      <c r="N4479" s="53" t="str">
        <f t="shared" si="775"/>
        <v>同一区</v>
      </c>
      <c r="O4479" s="54" t="str">
        <f t="shared" si="776"/>
        <v/>
      </c>
      <c r="P4479" s="53" t="str">
        <f t="shared" si="777"/>
        <v/>
      </c>
      <c r="Q4479" s="52" t="str">
        <f t="shared" si="778"/>
        <v/>
      </c>
      <c r="R4479" s="55" t="str">
        <f t="shared" si="779"/>
        <v/>
      </c>
      <c r="S4479" s="52" t="str">
        <f t="shared" si="780"/>
        <v/>
      </c>
      <c r="T4479" s="81" t="str">
        <f t="shared" si="781"/>
        <v/>
      </c>
      <c r="U4479" s="53" t="str">
        <f>IF(S4479="","",COUNTIF($S$7:S4479,"該当２"))</f>
        <v/>
      </c>
      <c r="V4479" s="56" t="str">
        <f t="shared" si="782"/>
        <v/>
      </c>
      <c r="W4479" s="81" t="str">
        <f t="shared" si="783"/>
        <v/>
      </c>
      <c r="X4479" s="53" t="str">
        <f>IF(V4479="","",COUNTIF($V$7:V4479,"該当３"))</f>
        <v/>
      </c>
    </row>
    <row r="4480" spans="1:24">
      <c r="A4480" s="4">
        <v>2041700024</v>
      </c>
      <c r="B4480" s="237">
        <v>20</v>
      </c>
      <c r="C4480" s="238">
        <v>417</v>
      </c>
      <c r="D4480" s="239">
        <v>0</v>
      </c>
      <c r="E4480" s="238">
        <v>24</v>
      </c>
      <c r="F4480" s="7" t="s">
        <v>511</v>
      </c>
      <c r="G4480" s="7" t="s">
        <v>3883</v>
      </c>
      <c r="H4480" s="282" t="s">
        <v>4514</v>
      </c>
      <c r="I4480" s="7" t="s">
        <v>3861</v>
      </c>
      <c r="K4480" s="52" t="str">
        <f t="shared" si="773"/>
        <v/>
      </c>
      <c r="L4480" s="81" t="str">
        <f t="shared" si="774"/>
        <v/>
      </c>
      <c r="M4480" s="53" t="str">
        <f>IF(K4480="","",COUNTIF($K$7:K4480,"ﾘｽﾄ１"))</f>
        <v/>
      </c>
      <c r="N4480" s="53" t="str">
        <f t="shared" si="775"/>
        <v>同一区</v>
      </c>
      <c r="O4480" s="54" t="str">
        <f t="shared" si="776"/>
        <v/>
      </c>
      <c r="P4480" s="53" t="str">
        <f t="shared" si="777"/>
        <v/>
      </c>
      <c r="Q4480" s="52" t="str">
        <f t="shared" si="778"/>
        <v/>
      </c>
      <c r="R4480" s="55" t="str">
        <f t="shared" si="779"/>
        <v/>
      </c>
      <c r="S4480" s="52" t="str">
        <f t="shared" si="780"/>
        <v/>
      </c>
      <c r="T4480" s="81" t="str">
        <f t="shared" si="781"/>
        <v/>
      </c>
      <c r="U4480" s="53" t="str">
        <f>IF(S4480="","",COUNTIF($S$7:S4480,"該当２"))</f>
        <v/>
      </c>
      <c r="V4480" s="56" t="str">
        <f t="shared" si="782"/>
        <v/>
      </c>
      <c r="W4480" s="81" t="str">
        <f t="shared" si="783"/>
        <v/>
      </c>
      <c r="X4480" s="53" t="str">
        <f>IF(V4480="","",COUNTIF($V$7:V4480,"該当３"))</f>
        <v/>
      </c>
    </row>
    <row r="4481" spans="1:24">
      <c r="A4481" s="4">
        <v>2042200000</v>
      </c>
      <c r="B4481" s="237">
        <v>20</v>
      </c>
      <c r="C4481" s="238">
        <v>422</v>
      </c>
      <c r="D4481" s="239">
        <v>0</v>
      </c>
      <c r="E4481" s="238">
        <v>0</v>
      </c>
      <c r="F4481" s="7" t="s">
        <v>511</v>
      </c>
      <c r="G4481" s="7" t="s">
        <v>3898</v>
      </c>
      <c r="K4481" s="52" t="str">
        <f t="shared" si="773"/>
        <v>ﾘｽﾄ１</v>
      </c>
      <c r="L4481" s="81" t="str">
        <f t="shared" si="774"/>
        <v>上松町</v>
      </c>
      <c r="M4481" s="53">
        <f>IF(K4481="","",COUNTIF($K$7:K4481,"ﾘｽﾄ１"))</f>
        <v>53</v>
      </c>
      <c r="N4481" s="53" t="str">
        <f t="shared" si="775"/>
        <v/>
      </c>
      <c r="O4481" s="54" t="str">
        <f t="shared" si="776"/>
        <v/>
      </c>
      <c r="P4481" s="53" t="str">
        <f t="shared" si="777"/>
        <v/>
      </c>
      <c r="Q4481" s="52" t="str">
        <f t="shared" si="778"/>
        <v/>
      </c>
      <c r="R4481" s="55" t="str">
        <f t="shared" si="779"/>
        <v/>
      </c>
      <c r="S4481" s="52" t="str">
        <f t="shared" si="780"/>
        <v/>
      </c>
      <c r="T4481" s="81" t="str">
        <f t="shared" si="781"/>
        <v/>
      </c>
      <c r="U4481" s="53" t="str">
        <f>IF(S4481="","",COUNTIF($S$7:S4481,"該当２"))</f>
        <v/>
      </c>
      <c r="V4481" s="56" t="str">
        <f t="shared" si="782"/>
        <v/>
      </c>
      <c r="W4481" s="81" t="str">
        <f t="shared" si="783"/>
        <v/>
      </c>
      <c r="X4481" s="53" t="str">
        <f>IF(V4481="","",COUNTIF($V$7:V4481,"該当３"))</f>
        <v/>
      </c>
    </row>
    <row r="4482" spans="1:24">
      <c r="A4482" s="4">
        <v>2042200001</v>
      </c>
      <c r="B4482" s="237">
        <v>20</v>
      </c>
      <c r="C4482" s="238">
        <v>422</v>
      </c>
      <c r="D4482" s="239">
        <v>0</v>
      </c>
      <c r="E4482" s="238">
        <v>1</v>
      </c>
      <c r="F4482" s="7" t="s">
        <v>511</v>
      </c>
      <c r="G4482" s="7" t="s">
        <v>3898</v>
      </c>
      <c r="H4482" s="282" t="s">
        <v>4515</v>
      </c>
      <c r="I4482" s="7" t="s">
        <v>3899</v>
      </c>
      <c r="K4482" s="52" t="str">
        <f t="shared" si="773"/>
        <v/>
      </c>
      <c r="L4482" s="81" t="str">
        <f t="shared" si="774"/>
        <v/>
      </c>
      <c r="M4482" s="53" t="str">
        <f>IF(K4482="","",COUNTIF($K$7:K4482,"ﾘｽﾄ１"))</f>
        <v/>
      </c>
      <c r="N4482" s="53" t="str">
        <f t="shared" si="775"/>
        <v>同一区</v>
      </c>
      <c r="O4482" s="54" t="str">
        <f t="shared" si="776"/>
        <v/>
      </c>
      <c r="P4482" s="53" t="str">
        <f t="shared" si="777"/>
        <v/>
      </c>
      <c r="Q4482" s="52" t="str">
        <f t="shared" si="778"/>
        <v/>
      </c>
      <c r="R4482" s="55" t="str">
        <f t="shared" si="779"/>
        <v/>
      </c>
      <c r="S4482" s="52" t="str">
        <f t="shared" si="780"/>
        <v/>
      </c>
      <c r="T4482" s="81" t="str">
        <f t="shared" si="781"/>
        <v/>
      </c>
      <c r="U4482" s="53" t="str">
        <f>IF(S4482="","",COUNTIF($S$7:S4482,"該当２"))</f>
        <v/>
      </c>
      <c r="V4482" s="56" t="str">
        <f t="shared" si="782"/>
        <v/>
      </c>
      <c r="W4482" s="81" t="str">
        <f t="shared" si="783"/>
        <v/>
      </c>
      <c r="X4482" s="53" t="str">
        <f>IF(V4482="","",COUNTIF($V$7:V4482,"該当３"))</f>
        <v/>
      </c>
    </row>
    <row r="4483" spans="1:24">
      <c r="A4483" s="4">
        <v>2042200002</v>
      </c>
      <c r="B4483" s="237">
        <v>20</v>
      </c>
      <c r="C4483" s="238">
        <v>422</v>
      </c>
      <c r="D4483" s="239">
        <v>0</v>
      </c>
      <c r="E4483" s="238">
        <v>2</v>
      </c>
      <c r="F4483" s="7" t="s">
        <v>511</v>
      </c>
      <c r="G4483" s="7" t="s">
        <v>3898</v>
      </c>
      <c r="H4483" s="282" t="s">
        <v>4515</v>
      </c>
      <c r="I4483" s="7" t="s">
        <v>3900</v>
      </c>
      <c r="K4483" s="52" t="str">
        <f t="shared" si="773"/>
        <v/>
      </c>
      <c r="L4483" s="81" t="str">
        <f t="shared" si="774"/>
        <v/>
      </c>
      <c r="M4483" s="53" t="str">
        <f>IF(K4483="","",COUNTIF($K$7:K4483,"ﾘｽﾄ１"))</f>
        <v/>
      </c>
      <c r="N4483" s="53" t="str">
        <f t="shared" si="775"/>
        <v>同一区</v>
      </c>
      <c r="O4483" s="54" t="str">
        <f t="shared" si="776"/>
        <v/>
      </c>
      <c r="P4483" s="53" t="str">
        <f t="shared" si="777"/>
        <v/>
      </c>
      <c r="Q4483" s="52" t="str">
        <f t="shared" si="778"/>
        <v/>
      </c>
      <c r="R4483" s="55" t="str">
        <f t="shared" si="779"/>
        <v/>
      </c>
      <c r="S4483" s="52" t="str">
        <f t="shared" si="780"/>
        <v/>
      </c>
      <c r="T4483" s="81" t="str">
        <f t="shared" si="781"/>
        <v/>
      </c>
      <c r="U4483" s="53" t="str">
        <f>IF(S4483="","",COUNTIF($S$7:S4483,"該当２"))</f>
        <v/>
      </c>
      <c r="V4483" s="56" t="str">
        <f t="shared" si="782"/>
        <v/>
      </c>
      <c r="W4483" s="81" t="str">
        <f t="shared" si="783"/>
        <v/>
      </c>
      <c r="X4483" s="53" t="str">
        <f>IF(V4483="","",COUNTIF($V$7:V4483,"該当３"))</f>
        <v/>
      </c>
    </row>
    <row r="4484" spans="1:24">
      <c r="A4484" s="4">
        <v>2042200003</v>
      </c>
      <c r="B4484" s="237">
        <v>20</v>
      </c>
      <c r="C4484" s="238">
        <v>422</v>
      </c>
      <c r="D4484" s="239">
        <v>0</v>
      </c>
      <c r="E4484" s="238">
        <v>3</v>
      </c>
      <c r="F4484" s="7" t="s">
        <v>511</v>
      </c>
      <c r="G4484" s="7" t="s">
        <v>3898</v>
      </c>
      <c r="H4484" s="282" t="s">
        <v>4515</v>
      </c>
      <c r="I4484" s="7" t="s">
        <v>3901</v>
      </c>
      <c r="K4484" s="52" t="str">
        <f t="shared" si="773"/>
        <v/>
      </c>
      <c r="L4484" s="81" t="str">
        <f t="shared" si="774"/>
        <v/>
      </c>
      <c r="M4484" s="53" t="str">
        <f>IF(K4484="","",COUNTIF($K$7:K4484,"ﾘｽﾄ１"))</f>
        <v/>
      </c>
      <c r="N4484" s="53" t="str">
        <f t="shared" si="775"/>
        <v>同一区</v>
      </c>
      <c r="O4484" s="54" t="str">
        <f t="shared" si="776"/>
        <v/>
      </c>
      <c r="P4484" s="53" t="str">
        <f t="shared" si="777"/>
        <v/>
      </c>
      <c r="Q4484" s="52" t="str">
        <f t="shared" si="778"/>
        <v/>
      </c>
      <c r="R4484" s="55" t="str">
        <f t="shared" si="779"/>
        <v/>
      </c>
      <c r="S4484" s="52" t="str">
        <f t="shared" si="780"/>
        <v/>
      </c>
      <c r="T4484" s="81" t="str">
        <f t="shared" si="781"/>
        <v/>
      </c>
      <c r="U4484" s="53" t="str">
        <f>IF(S4484="","",COUNTIF($S$7:S4484,"該当２"))</f>
        <v/>
      </c>
      <c r="V4484" s="56" t="str">
        <f t="shared" si="782"/>
        <v/>
      </c>
      <c r="W4484" s="81" t="str">
        <f t="shared" si="783"/>
        <v/>
      </c>
      <c r="X4484" s="53" t="str">
        <f>IF(V4484="","",COUNTIF($V$7:V4484,"該当３"))</f>
        <v/>
      </c>
    </row>
    <row r="4485" spans="1:24">
      <c r="A4485" s="4">
        <v>2042200004</v>
      </c>
      <c r="B4485" s="237">
        <v>20</v>
      </c>
      <c r="C4485" s="238">
        <v>422</v>
      </c>
      <c r="D4485" s="239">
        <v>0</v>
      </c>
      <c r="E4485" s="238">
        <v>4</v>
      </c>
      <c r="F4485" s="7" t="s">
        <v>511</v>
      </c>
      <c r="G4485" s="7" t="s">
        <v>3898</v>
      </c>
      <c r="H4485" s="282" t="s">
        <v>4515</v>
      </c>
      <c r="I4485" s="7" t="s">
        <v>3902</v>
      </c>
      <c r="K4485" s="52" t="str">
        <f t="shared" si="773"/>
        <v/>
      </c>
      <c r="L4485" s="81" t="str">
        <f t="shared" si="774"/>
        <v/>
      </c>
      <c r="M4485" s="53" t="str">
        <f>IF(K4485="","",COUNTIF($K$7:K4485,"ﾘｽﾄ１"))</f>
        <v/>
      </c>
      <c r="N4485" s="53" t="str">
        <f t="shared" si="775"/>
        <v>同一区</v>
      </c>
      <c r="O4485" s="54" t="str">
        <f t="shared" si="776"/>
        <v/>
      </c>
      <c r="P4485" s="53" t="str">
        <f t="shared" si="777"/>
        <v/>
      </c>
      <c r="Q4485" s="52" t="str">
        <f t="shared" si="778"/>
        <v/>
      </c>
      <c r="R4485" s="55" t="str">
        <f t="shared" si="779"/>
        <v/>
      </c>
      <c r="S4485" s="52" t="str">
        <f t="shared" si="780"/>
        <v/>
      </c>
      <c r="T4485" s="81" t="str">
        <f t="shared" si="781"/>
        <v/>
      </c>
      <c r="U4485" s="53" t="str">
        <f>IF(S4485="","",COUNTIF($S$7:S4485,"該当２"))</f>
        <v/>
      </c>
      <c r="V4485" s="56" t="str">
        <f t="shared" si="782"/>
        <v/>
      </c>
      <c r="W4485" s="81" t="str">
        <f t="shared" si="783"/>
        <v/>
      </c>
      <c r="X4485" s="53" t="str">
        <f>IF(V4485="","",COUNTIF($V$7:V4485,"該当３"))</f>
        <v/>
      </c>
    </row>
    <row r="4486" spans="1:24">
      <c r="A4486" s="4">
        <v>2042200005</v>
      </c>
      <c r="B4486" s="237">
        <v>20</v>
      </c>
      <c r="C4486" s="238">
        <v>422</v>
      </c>
      <c r="D4486" s="239">
        <v>0</v>
      </c>
      <c r="E4486" s="238">
        <v>5</v>
      </c>
      <c r="F4486" s="7" t="s">
        <v>511</v>
      </c>
      <c r="G4486" s="7" t="s">
        <v>3898</v>
      </c>
      <c r="H4486" s="282" t="s">
        <v>4515</v>
      </c>
      <c r="I4486" s="7" t="s">
        <v>3903</v>
      </c>
      <c r="K4486" s="52" t="str">
        <f t="shared" si="773"/>
        <v/>
      </c>
      <c r="L4486" s="81" t="str">
        <f t="shared" si="774"/>
        <v/>
      </c>
      <c r="M4486" s="53" t="str">
        <f>IF(K4486="","",COUNTIF($K$7:K4486,"ﾘｽﾄ１"))</f>
        <v/>
      </c>
      <c r="N4486" s="53" t="str">
        <f t="shared" si="775"/>
        <v>同一区</v>
      </c>
      <c r="O4486" s="54" t="str">
        <f t="shared" si="776"/>
        <v/>
      </c>
      <c r="P4486" s="53" t="str">
        <f t="shared" si="777"/>
        <v/>
      </c>
      <c r="Q4486" s="52" t="str">
        <f t="shared" si="778"/>
        <v/>
      </c>
      <c r="R4486" s="55" t="str">
        <f t="shared" si="779"/>
        <v/>
      </c>
      <c r="S4486" s="52" t="str">
        <f t="shared" si="780"/>
        <v/>
      </c>
      <c r="T4486" s="81" t="str">
        <f t="shared" si="781"/>
        <v/>
      </c>
      <c r="U4486" s="53" t="str">
        <f>IF(S4486="","",COUNTIF($S$7:S4486,"該当２"))</f>
        <v/>
      </c>
      <c r="V4486" s="56" t="str">
        <f t="shared" si="782"/>
        <v/>
      </c>
      <c r="W4486" s="81" t="str">
        <f t="shared" si="783"/>
        <v/>
      </c>
      <c r="X4486" s="53" t="str">
        <f>IF(V4486="","",COUNTIF($V$7:V4486,"該当３"))</f>
        <v/>
      </c>
    </row>
    <row r="4487" spans="1:24">
      <c r="A4487" s="4">
        <v>2042200006</v>
      </c>
      <c r="B4487" s="237">
        <v>20</v>
      </c>
      <c r="C4487" s="238">
        <v>422</v>
      </c>
      <c r="D4487" s="239">
        <v>0</v>
      </c>
      <c r="E4487" s="238">
        <v>6</v>
      </c>
      <c r="F4487" s="7" t="s">
        <v>511</v>
      </c>
      <c r="G4487" s="7" t="s">
        <v>3898</v>
      </c>
      <c r="H4487" s="282" t="s">
        <v>4515</v>
      </c>
      <c r="I4487" s="7" t="s">
        <v>3904</v>
      </c>
      <c r="K4487" s="52" t="str">
        <f t="shared" si="773"/>
        <v/>
      </c>
      <c r="L4487" s="81" t="str">
        <f t="shared" si="774"/>
        <v/>
      </c>
      <c r="M4487" s="53" t="str">
        <f>IF(K4487="","",COUNTIF($K$7:K4487,"ﾘｽﾄ１"))</f>
        <v/>
      </c>
      <c r="N4487" s="53" t="str">
        <f t="shared" si="775"/>
        <v>同一区</v>
      </c>
      <c r="O4487" s="54" t="str">
        <f t="shared" si="776"/>
        <v/>
      </c>
      <c r="P4487" s="53" t="str">
        <f t="shared" si="777"/>
        <v/>
      </c>
      <c r="Q4487" s="52" t="str">
        <f t="shared" si="778"/>
        <v/>
      </c>
      <c r="R4487" s="55" t="str">
        <f t="shared" si="779"/>
        <v/>
      </c>
      <c r="S4487" s="52" t="str">
        <f t="shared" si="780"/>
        <v/>
      </c>
      <c r="T4487" s="81" t="str">
        <f t="shared" si="781"/>
        <v/>
      </c>
      <c r="U4487" s="53" t="str">
        <f>IF(S4487="","",COUNTIF($S$7:S4487,"該当２"))</f>
        <v/>
      </c>
      <c r="V4487" s="56" t="str">
        <f t="shared" si="782"/>
        <v/>
      </c>
      <c r="W4487" s="81" t="str">
        <f t="shared" si="783"/>
        <v/>
      </c>
      <c r="X4487" s="53" t="str">
        <f>IF(V4487="","",COUNTIF($V$7:V4487,"該当３"))</f>
        <v/>
      </c>
    </row>
    <row r="4488" spans="1:24">
      <c r="A4488" s="4">
        <v>2042200007</v>
      </c>
      <c r="B4488" s="237">
        <v>20</v>
      </c>
      <c r="C4488" s="238">
        <v>422</v>
      </c>
      <c r="D4488" s="239">
        <v>0</v>
      </c>
      <c r="E4488" s="238">
        <v>7</v>
      </c>
      <c r="F4488" s="7" t="s">
        <v>511</v>
      </c>
      <c r="G4488" s="7" t="s">
        <v>3898</v>
      </c>
      <c r="H4488" s="282" t="s">
        <v>4515</v>
      </c>
      <c r="I4488" s="7" t="s">
        <v>3905</v>
      </c>
      <c r="K4488" s="52" t="str">
        <f t="shared" si="773"/>
        <v/>
      </c>
      <c r="L4488" s="81" t="str">
        <f t="shared" si="774"/>
        <v/>
      </c>
      <c r="M4488" s="53" t="str">
        <f>IF(K4488="","",COUNTIF($K$7:K4488,"ﾘｽﾄ１"))</f>
        <v/>
      </c>
      <c r="N4488" s="53" t="str">
        <f t="shared" si="775"/>
        <v>同一区</v>
      </c>
      <c r="O4488" s="54" t="str">
        <f t="shared" si="776"/>
        <v/>
      </c>
      <c r="P4488" s="53" t="str">
        <f t="shared" si="777"/>
        <v/>
      </c>
      <c r="Q4488" s="52" t="str">
        <f t="shared" si="778"/>
        <v/>
      </c>
      <c r="R4488" s="55" t="str">
        <f t="shared" si="779"/>
        <v/>
      </c>
      <c r="S4488" s="52" t="str">
        <f t="shared" si="780"/>
        <v/>
      </c>
      <c r="T4488" s="81" t="str">
        <f t="shared" si="781"/>
        <v/>
      </c>
      <c r="U4488" s="53" t="str">
        <f>IF(S4488="","",COUNTIF($S$7:S4488,"該当２"))</f>
        <v/>
      </c>
      <c r="V4488" s="56" t="str">
        <f t="shared" si="782"/>
        <v/>
      </c>
      <c r="W4488" s="81" t="str">
        <f t="shared" si="783"/>
        <v/>
      </c>
      <c r="X4488" s="53" t="str">
        <f>IF(V4488="","",COUNTIF($V$7:V4488,"該当３"))</f>
        <v/>
      </c>
    </row>
    <row r="4489" spans="1:24">
      <c r="A4489" s="4">
        <v>2042200008</v>
      </c>
      <c r="B4489" s="237">
        <v>20</v>
      </c>
      <c r="C4489" s="238">
        <v>422</v>
      </c>
      <c r="D4489" s="239">
        <v>0</v>
      </c>
      <c r="E4489" s="238">
        <v>8</v>
      </c>
      <c r="F4489" s="7" t="s">
        <v>511</v>
      </c>
      <c r="G4489" s="7" t="s">
        <v>3898</v>
      </c>
      <c r="H4489" s="282" t="s">
        <v>4515</v>
      </c>
      <c r="I4489" s="7" t="s">
        <v>3906</v>
      </c>
      <c r="K4489" s="52" t="str">
        <f t="shared" si="773"/>
        <v/>
      </c>
      <c r="L4489" s="81" t="str">
        <f t="shared" si="774"/>
        <v/>
      </c>
      <c r="M4489" s="53" t="str">
        <f>IF(K4489="","",COUNTIF($K$7:K4489,"ﾘｽﾄ１"))</f>
        <v/>
      </c>
      <c r="N4489" s="53" t="str">
        <f t="shared" si="775"/>
        <v>同一区</v>
      </c>
      <c r="O4489" s="54" t="str">
        <f t="shared" si="776"/>
        <v/>
      </c>
      <c r="P4489" s="53" t="str">
        <f t="shared" si="777"/>
        <v/>
      </c>
      <c r="Q4489" s="52" t="str">
        <f t="shared" si="778"/>
        <v/>
      </c>
      <c r="R4489" s="55" t="str">
        <f t="shared" si="779"/>
        <v/>
      </c>
      <c r="S4489" s="52" t="str">
        <f t="shared" si="780"/>
        <v/>
      </c>
      <c r="T4489" s="81" t="str">
        <f t="shared" si="781"/>
        <v/>
      </c>
      <c r="U4489" s="53" t="str">
        <f>IF(S4489="","",COUNTIF($S$7:S4489,"該当２"))</f>
        <v/>
      </c>
      <c r="V4489" s="56" t="str">
        <f t="shared" si="782"/>
        <v/>
      </c>
      <c r="W4489" s="81" t="str">
        <f t="shared" si="783"/>
        <v/>
      </c>
      <c r="X4489" s="53" t="str">
        <f>IF(V4489="","",COUNTIF($V$7:V4489,"該当３"))</f>
        <v/>
      </c>
    </row>
    <row r="4490" spans="1:24">
      <c r="A4490" s="4">
        <v>2042200009</v>
      </c>
      <c r="B4490" s="237">
        <v>20</v>
      </c>
      <c r="C4490" s="238">
        <v>422</v>
      </c>
      <c r="D4490" s="239">
        <v>0</v>
      </c>
      <c r="E4490" s="238">
        <v>9</v>
      </c>
      <c r="F4490" s="7" t="s">
        <v>511</v>
      </c>
      <c r="G4490" s="7" t="s">
        <v>3898</v>
      </c>
      <c r="H4490" s="282" t="s">
        <v>4515</v>
      </c>
      <c r="I4490" s="7" t="s">
        <v>3907</v>
      </c>
      <c r="K4490" s="52" t="str">
        <f t="shared" si="773"/>
        <v/>
      </c>
      <c r="L4490" s="81" t="str">
        <f t="shared" si="774"/>
        <v/>
      </c>
      <c r="M4490" s="53" t="str">
        <f>IF(K4490="","",COUNTIF($K$7:K4490,"ﾘｽﾄ１"))</f>
        <v/>
      </c>
      <c r="N4490" s="53" t="str">
        <f t="shared" si="775"/>
        <v>同一区</v>
      </c>
      <c r="O4490" s="54" t="str">
        <f t="shared" si="776"/>
        <v/>
      </c>
      <c r="P4490" s="53" t="str">
        <f t="shared" si="777"/>
        <v/>
      </c>
      <c r="Q4490" s="52" t="str">
        <f t="shared" si="778"/>
        <v/>
      </c>
      <c r="R4490" s="55" t="str">
        <f t="shared" si="779"/>
        <v/>
      </c>
      <c r="S4490" s="52" t="str">
        <f t="shared" si="780"/>
        <v/>
      </c>
      <c r="T4490" s="81" t="str">
        <f t="shared" si="781"/>
        <v/>
      </c>
      <c r="U4490" s="53" t="str">
        <f>IF(S4490="","",COUNTIF($S$7:S4490,"該当２"))</f>
        <v/>
      </c>
      <c r="V4490" s="56" t="str">
        <f t="shared" si="782"/>
        <v/>
      </c>
      <c r="W4490" s="81" t="str">
        <f t="shared" si="783"/>
        <v/>
      </c>
      <c r="X4490" s="53" t="str">
        <f>IF(V4490="","",COUNTIF($V$7:V4490,"該当３"))</f>
        <v/>
      </c>
    </row>
    <row r="4491" spans="1:24">
      <c r="A4491" s="4">
        <v>2042200010</v>
      </c>
      <c r="B4491" s="237">
        <v>20</v>
      </c>
      <c r="C4491" s="238">
        <v>422</v>
      </c>
      <c r="D4491" s="239">
        <v>0</v>
      </c>
      <c r="E4491" s="238">
        <v>10</v>
      </c>
      <c r="F4491" s="7" t="s">
        <v>511</v>
      </c>
      <c r="G4491" s="7" t="s">
        <v>3898</v>
      </c>
      <c r="H4491" s="282" t="s">
        <v>4515</v>
      </c>
      <c r="I4491" s="7" t="s">
        <v>336</v>
      </c>
      <c r="K4491" s="52" t="str">
        <f t="shared" ref="K4491:K4554" si="784">IF(AND($C4491&gt;0,$H4491=""),"ﾘｽﾄ１","")</f>
        <v/>
      </c>
      <c r="L4491" s="81" t="str">
        <f t="shared" si="774"/>
        <v/>
      </c>
      <c r="M4491" s="53" t="str">
        <f>IF(K4491="","",COUNTIF($K$7:K4491,"ﾘｽﾄ１"))</f>
        <v/>
      </c>
      <c r="N4491" s="53" t="str">
        <f t="shared" si="775"/>
        <v>同一区</v>
      </c>
      <c r="O4491" s="54" t="str">
        <f t="shared" si="776"/>
        <v/>
      </c>
      <c r="P4491" s="53" t="str">
        <f t="shared" si="777"/>
        <v/>
      </c>
      <c r="Q4491" s="52" t="str">
        <f t="shared" si="778"/>
        <v/>
      </c>
      <c r="R4491" s="55" t="str">
        <f t="shared" si="779"/>
        <v/>
      </c>
      <c r="S4491" s="52" t="str">
        <f t="shared" si="780"/>
        <v/>
      </c>
      <c r="T4491" s="81" t="str">
        <f t="shared" si="781"/>
        <v/>
      </c>
      <c r="U4491" s="53" t="str">
        <f>IF(S4491="","",COUNTIF($S$7:S4491,"該当２"))</f>
        <v/>
      </c>
      <c r="V4491" s="56" t="str">
        <f t="shared" si="782"/>
        <v/>
      </c>
      <c r="W4491" s="81" t="str">
        <f t="shared" si="783"/>
        <v/>
      </c>
      <c r="X4491" s="53" t="str">
        <f>IF(V4491="","",COUNTIF($V$7:V4491,"該当３"))</f>
        <v/>
      </c>
    </row>
    <row r="4492" spans="1:24">
      <c r="A4492" s="4">
        <v>2042200011</v>
      </c>
      <c r="B4492" s="237">
        <v>20</v>
      </c>
      <c r="C4492" s="238">
        <v>422</v>
      </c>
      <c r="D4492" s="239">
        <v>0</v>
      </c>
      <c r="E4492" s="238">
        <v>11</v>
      </c>
      <c r="F4492" s="7" t="s">
        <v>511</v>
      </c>
      <c r="G4492" s="7" t="s">
        <v>3898</v>
      </c>
      <c r="H4492" s="282" t="s">
        <v>4515</v>
      </c>
      <c r="I4492" s="7" t="s">
        <v>3033</v>
      </c>
      <c r="K4492" s="52" t="str">
        <f t="shared" si="784"/>
        <v/>
      </c>
      <c r="L4492" s="81" t="str">
        <f t="shared" si="774"/>
        <v/>
      </c>
      <c r="M4492" s="53" t="str">
        <f>IF(K4492="","",COUNTIF($K$7:K4492,"ﾘｽﾄ１"))</f>
        <v/>
      </c>
      <c r="N4492" s="53" t="str">
        <f t="shared" si="775"/>
        <v>同一区</v>
      </c>
      <c r="O4492" s="54" t="str">
        <f t="shared" si="776"/>
        <v/>
      </c>
      <c r="P4492" s="53" t="str">
        <f t="shared" si="777"/>
        <v/>
      </c>
      <c r="Q4492" s="52" t="str">
        <f t="shared" si="778"/>
        <v/>
      </c>
      <c r="R4492" s="55" t="str">
        <f t="shared" si="779"/>
        <v/>
      </c>
      <c r="S4492" s="52" t="str">
        <f t="shared" si="780"/>
        <v/>
      </c>
      <c r="T4492" s="81" t="str">
        <f t="shared" si="781"/>
        <v/>
      </c>
      <c r="U4492" s="53" t="str">
        <f>IF(S4492="","",COUNTIF($S$7:S4492,"該当２"))</f>
        <v/>
      </c>
      <c r="V4492" s="56" t="str">
        <f t="shared" si="782"/>
        <v/>
      </c>
      <c r="W4492" s="81" t="str">
        <f t="shared" si="783"/>
        <v/>
      </c>
      <c r="X4492" s="53" t="str">
        <f>IF(V4492="","",COUNTIF($V$7:V4492,"該当３"))</f>
        <v/>
      </c>
    </row>
    <row r="4493" spans="1:24">
      <c r="A4493" s="4">
        <v>2042200012</v>
      </c>
      <c r="B4493" s="237">
        <v>20</v>
      </c>
      <c r="C4493" s="238">
        <v>422</v>
      </c>
      <c r="D4493" s="239">
        <v>0</v>
      </c>
      <c r="E4493" s="238">
        <v>12</v>
      </c>
      <c r="F4493" s="7" t="s">
        <v>511</v>
      </c>
      <c r="G4493" s="7" t="s">
        <v>3898</v>
      </c>
      <c r="H4493" s="282" t="s">
        <v>4515</v>
      </c>
      <c r="I4493" s="7" t="s">
        <v>3663</v>
      </c>
      <c r="K4493" s="52" t="str">
        <f t="shared" si="784"/>
        <v/>
      </c>
      <c r="L4493" s="81" t="str">
        <f t="shared" si="774"/>
        <v/>
      </c>
      <c r="M4493" s="53" t="str">
        <f>IF(K4493="","",COUNTIF($K$7:K4493,"ﾘｽﾄ１"))</f>
        <v/>
      </c>
      <c r="N4493" s="53" t="str">
        <f t="shared" si="775"/>
        <v>同一区</v>
      </c>
      <c r="O4493" s="54" t="str">
        <f t="shared" si="776"/>
        <v/>
      </c>
      <c r="P4493" s="53" t="str">
        <f t="shared" si="777"/>
        <v/>
      </c>
      <c r="Q4493" s="52" t="str">
        <f t="shared" si="778"/>
        <v/>
      </c>
      <c r="R4493" s="55" t="str">
        <f t="shared" si="779"/>
        <v/>
      </c>
      <c r="S4493" s="52" t="str">
        <f t="shared" si="780"/>
        <v/>
      </c>
      <c r="T4493" s="81" t="str">
        <f t="shared" si="781"/>
        <v/>
      </c>
      <c r="U4493" s="53" t="str">
        <f>IF(S4493="","",COUNTIF($S$7:S4493,"該当２"))</f>
        <v/>
      </c>
      <c r="V4493" s="56" t="str">
        <f t="shared" si="782"/>
        <v/>
      </c>
      <c r="W4493" s="81" t="str">
        <f t="shared" si="783"/>
        <v/>
      </c>
      <c r="X4493" s="53" t="str">
        <f>IF(V4493="","",COUNTIF($V$7:V4493,"該当３"))</f>
        <v/>
      </c>
    </row>
    <row r="4494" spans="1:24">
      <c r="A4494" s="4">
        <v>2042200013</v>
      </c>
      <c r="B4494" s="237">
        <v>20</v>
      </c>
      <c r="C4494" s="238">
        <v>422</v>
      </c>
      <c r="D4494" s="239">
        <v>0</v>
      </c>
      <c r="E4494" s="238">
        <v>13</v>
      </c>
      <c r="F4494" s="7" t="s">
        <v>511</v>
      </c>
      <c r="G4494" s="7" t="s">
        <v>3898</v>
      </c>
      <c r="H4494" s="282" t="s">
        <v>4515</v>
      </c>
      <c r="I4494" s="7" t="s">
        <v>3182</v>
      </c>
      <c r="K4494" s="52" t="str">
        <f t="shared" si="784"/>
        <v/>
      </c>
      <c r="L4494" s="81" t="str">
        <f t="shared" si="774"/>
        <v/>
      </c>
      <c r="M4494" s="53" t="str">
        <f>IF(K4494="","",COUNTIF($K$7:K4494,"ﾘｽﾄ１"))</f>
        <v/>
      </c>
      <c r="N4494" s="53" t="str">
        <f t="shared" si="775"/>
        <v>同一区</v>
      </c>
      <c r="O4494" s="54" t="str">
        <f t="shared" si="776"/>
        <v/>
      </c>
      <c r="P4494" s="53" t="str">
        <f t="shared" si="777"/>
        <v/>
      </c>
      <c r="Q4494" s="52" t="str">
        <f t="shared" si="778"/>
        <v/>
      </c>
      <c r="R4494" s="55" t="str">
        <f t="shared" si="779"/>
        <v/>
      </c>
      <c r="S4494" s="52" t="str">
        <f t="shared" si="780"/>
        <v/>
      </c>
      <c r="T4494" s="81" t="str">
        <f t="shared" si="781"/>
        <v/>
      </c>
      <c r="U4494" s="53" t="str">
        <f>IF(S4494="","",COUNTIF($S$7:S4494,"該当２"))</f>
        <v/>
      </c>
      <c r="V4494" s="56" t="str">
        <f t="shared" si="782"/>
        <v/>
      </c>
      <c r="W4494" s="81" t="str">
        <f t="shared" si="783"/>
        <v/>
      </c>
      <c r="X4494" s="53" t="str">
        <f>IF(V4494="","",COUNTIF($V$7:V4494,"該当３"))</f>
        <v/>
      </c>
    </row>
    <row r="4495" spans="1:24">
      <c r="A4495" s="4">
        <v>2042200014</v>
      </c>
      <c r="B4495" s="237">
        <v>20</v>
      </c>
      <c r="C4495" s="238">
        <v>422</v>
      </c>
      <c r="D4495" s="239">
        <v>0</v>
      </c>
      <c r="E4495" s="238">
        <v>14</v>
      </c>
      <c r="F4495" s="7" t="s">
        <v>511</v>
      </c>
      <c r="G4495" s="7" t="s">
        <v>3898</v>
      </c>
      <c r="H4495" s="282" t="s">
        <v>4515</v>
      </c>
      <c r="I4495" s="7" t="s">
        <v>948</v>
      </c>
      <c r="K4495" s="52" t="str">
        <f t="shared" si="784"/>
        <v/>
      </c>
      <c r="L4495" s="81" t="str">
        <f t="shared" si="774"/>
        <v/>
      </c>
      <c r="M4495" s="53" t="str">
        <f>IF(K4495="","",COUNTIF($K$7:K4495,"ﾘｽﾄ１"))</f>
        <v/>
      </c>
      <c r="N4495" s="53" t="str">
        <f t="shared" si="775"/>
        <v>同一区</v>
      </c>
      <c r="O4495" s="54" t="str">
        <f t="shared" si="776"/>
        <v/>
      </c>
      <c r="P4495" s="53" t="str">
        <f t="shared" si="777"/>
        <v/>
      </c>
      <c r="Q4495" s="52" t="str">
        <f t="shared" si="778"/>
        <v/>
      </c>
      <c r="R4495" s="55" t="str">
        <f t="shared" si="779"/>
        <v/>
      </c>
      <c r="S4495" s="52" t="str">
        <f t="shared" si="780"/>
        <v/>
      </c>
      <c r="T4495" s="81" t="str">
        <f t="shared" si="781"/>
        <v/>
      </c>
      <c r="U4495" s="53" t="str">
        <f>IF(S4495="","",COUNTIF($S$7:S4495,"該当２"))</f>
        <v/>
      </c>
      <c r="V4495" s="56" t="str">
        <f t="shared" si="782"/>
        <v/>
      </c>
      <c r="W4495" s="81" t="str">
        <f t="shared" si="783"/>
        <v/>
      </c>
      <c r="X4495" s="53" t="str">
        <f>IF(V4495="","",COUNTIF($V$7:V4495,"該当３"))</f>
        <v/>
      </c>
    </row>
    <row r="4496" spans="1:24">
      <c r="A4496" s="4">
        <v>2042200015</v>
      </c>
      <c r="B4496" s="237">
        <v>20</v>
      </c>
      <c r="C4496" s="238">
        <v>422</v>
      </c>
      <c r="D4496" s="239">
        <v>0</v>
      </c>
      <c r="E4496" s="238">
        <v>15</v>
      </c>
      <c r="F4496" s="7" t="s">
        <v>511</v>
      </c>
      <c r="G4496" s="7" t="s">
        <v>3898</v>
      </c>
      <c r="H4496" s="282" t="s">
        <v>4515</v>
      </c>
      <c r="I4496" s="7" t="s">
        <v>2545</v>
      </c>
      <c r="K4496" s="52" t="str">
        <f t="shared" si="784"/>
        <v/>
      </c>
      <c r="L4496" s="81" t="str">
        <f t="shared" si="774"/>
        <v/>
      </c>
      <c r="M4496" s="53" t="str">
        <f>IF(K4496="","",COUNTIF($K$7:K4496,"ﾘｽﾄ１"))</f>
        <v/>
      </c>
      <c r="N4496" s="53" t="str">
        <f t="shared" si="775"/>
        <v>同一区</v>
      </c>
      <c r="O4496" s="54" t="str">
        <f t="shared" si="776"/>
        <v/>
      </c>
      <c r="P4496" s="53" t="str">
        <f t="shared" si="777"/>
        <v/>
      </c>
      <c r="Q4496" s="52" t="str">
        <f t="shared" si="778"/>
        <v/>
      </c>
      <c r="R4496" s="55" t="str">
        <f t="shared" si="779"/>
        <v/>
      </c>
      <c r="S4496" s="52" t="str">
        <f t="shared" si="780"/>
        <v/>
      </c>
      <c r="T4496" s="81" t="str">
        <f t="shared" si="781"/>
        <v/>
      </c>
      <c r="U4496" s="53" t="str">
        <f>IF(S4496="","",COUNTIF($S$7:S4496,"該当２"))</f>
        <v/>
      </c>
      <c r="V4496" s="56" t="str">
        <f t="shared" si="782"/>
        <v/>
      </c>
      <c r="W4496" s="81" t="str">
        <f t="shared" si="783"/>
        <v/>
      </c>
      <c r="X4496" s="53" t="str">
        <f>IF(V4496="","",COUNTIF($V$7:V4496,"該当３"))</f>
        <v/>
      </c>
    </row>
    <row r="4497" spans="1:24">
      <c r="A4497" s="4">
        <v>2042200016</v>
      </c>
      <c r="B4497" s="237">
        <v>20</v>
      </c>
      <c r="C4497" s="238">
        <v>422</v>
      </c>
      <c r="D4497" s="239">
        <v>0</v>
      </c>
      <c r="E4497" s="238">
        <v>16</v>
      </c>
      <c r="F4497" s="7" t="s">
        <v>511</v>
      </c>
      <c r="G4497" s="7" t="s">
        <v>3898</v>
      </c>
      <c r="H4497" s="282" t="s">
        <v>4515</v>
      </c>
      <c r="I4497" s="7" t="s">
        <v>3908</v>
      </c>
      <c r="K4497" s="52" t="str">
        <f t="shared" si="784"/>
        <v/>
      </c>
      <c r="L4497" s="81" t="str">
        <f t="shared" si="774"/>
        <v/>
      </c>
      <c r="M4497" s="53" t="str">
        <f>IF(K4497="","",COUNTIF($K$7:K4497,"ﾘｽﾄ１"))</f>
        <v/>
      </c>
      <c r="N4497" s="53" t="str">
        <f t="shared" si="775"/>
        <v>同一区</v>
      </c>
      <c r="O4497" s="54" t="str">
        <f t="shared" si="776"/>
        <v/>
      </c>
      <c r="P4497" s="53" t="str">
        <f t="shared" si="777"/>
        <v/>
      </c>
      <c r="Q4497" s="52" t="str">
        <f t="shared" si="778"/>
        <v/>
      </c>
      <c r="R4497" s="55" t="str">
        <f t="shared" si="779"/>
        <v/>
      </c>
      <c r="S4497" s="52" t="str">
        <f t="shared" si="780"/>
        <v/>
      </c>
      <c r="T4497" s="81" t="str">
        <f t="shared" si="781"/>
        <v/>
      </c>
      <c r="U4497" s="53" t="str">
        <f>IF(S4497="","",COUNTIF($S$7:S4497,"該当２"))</f>
        <v/>
      </c>
      <c r="V4497" s="56" t="str">
        <f t="shared" si="782"/>
        <v/>
      </c>
      <c r="W4497" s="81" t="str">
        <f t="shared" si="783"/>
        <v/>
      </c>
      <c r="X4497" s="53" t="str">
        <f>IF(V4497="","",COUNTIF($V$7:V4497,"該当３"))</f>
        <v/>
      </c>
    </row>
    <row r="4498" spans="1:24">
      <c r="A4498" s="4">
        <v>2042200017</v>
      </c>
      <c r="B4498" s="237">
        <v>20</v>
      </c>
      <c r="C4498" s="238">
        <v>422</v>
      </c>
      <c r="D4498" s="239">
        <v>0</v>
      </c>
      <c r="E4498" s="238">
        <v>17</v>
      </c>
      <c r="F4498" s="7" t="s">
        <v>511</v>
      </c>
      <c r="G4498" s="7" t="s">
        <v>3898</v>
      </c>
      <c r="H4498" s="282" t="s">
        <v>4515</v>
      </c>
      <c r="I4498" s="7" t="s">
        <v>3909</v>
      </c>
      <c r="K4498" s="52" t="str">
        <f t="shared" si="784"/>
        <v/>
      </c>
      <c r="L4498" s="81" t="str">
        <f t="shared" si="774"/>
        <v/>
      </c>
      <c r="M4498" s="53" t="str">
        <f>IF(K4498="","",COUNTIF($K$7:K4498,"ﾘｽﾄ１"))</f>
        <v/>
      </c>
      <c r="N4498" s="53" t="str">
        <f t="shared" si="775"/>
        <v>同一区</v>
      </c>
      <c r="O4498" s="54" t="str">
        <f t="shared" si="776"/>
        <v/>
      </c>
      <c r="P4498" s="53" t="str">
        <f t="shared" si="777"/>
        <v/>
      </c>
      <c r="Q4498" s="52" t="str">
        <f t="shared" si="778"/>
        <v/>
      </c>
      <c r="R4498" s="55" t="str">
        <f t="shared" si="779"/>
        <v/>
      </c>
      <c r="S4498" s="52" t="str">
        <f t="shared" si="780"/>
        <v/>
      </c>
      <c r="T4498" s="81" t="str">
        <f t="shared" si="781"/>
        <v/>
      </c>
      <c r="U4498" s="53" t="str">
        <f>IF(S4498="","",COUNTIF($S$7:S4498,"該当２"))</f>
        <v/>
      </c>
      <c r="V4498" s="56" t="str">
        <f t="shared" si="782"/>
        <v/>
      </c>
      <c r="W4498" s="81" t="str">
        <f t="shared" si="783"/>
        <v/>
      </c>
      <c r="X4498" s="53" t="str">
        <f>IF(V4498="","",COUNTIF($V$7:V4498,"該当３"))</f>
        <v/>
      </c>
    </row>
    <row r="4499" spans="1:24">
      <c r="A4499" s="4">
        <v>2042300000</v>
      </c>
      <c r="B4499" s="237">
        <v>20</v>
      </c>
      <c r="C4499" s="238">
        <v>423</v>
      </c>
      <c r="D4499" s="239">
        <v>0</v>
      </c>
      <c r="E4499" s="238">
        <v>0</v>
      </c>
      <c r="F4499" s="7" t="s">
        <v>511</v>
      </c>
      <c r="G4499" s="7" t="s">
        <v>3910</v>
      </c>
      <c r="K4499" s="52" t="str">
        <f t="shared" si="784"/>
        <v>ﾘｽﾄ１</v>
      </c>
      <c r="L4499" s="81" t="str">
        <f t="shared" si="774"/>
        <v>南木曽町</v>
      </c>
      <c r="M4499" s="53">
        <f>IF(K4499="","",COUNTIF($K$7:K4499,"ﾘｽﾄ１"))</f>
        <v>54</v>
      </c>
      <c r="N4499" s="53" t="str">
        <f t="shared" si="775"/>
        <v/>
      </c>
      <c r="O4499" s="54" t="str">
        <f t="shared" si="776"/>
        <v/>
      </c>
      <c r="P4499" s="53" t="str">
        <f t="shared" si="777"/>
        <v/>
      </c>
      <c r="Q4499" s="52" t="str">
        <f t="shared" si="778"/>
        <v/>
      </c>
      <c r="R4499" s="55" t="str">
        <f t="shared" si="779"/>
        <v/>
      </c>
      <c r="S4499" s="52" t="str">
        <f t="shared" si="780"/>
        <v/>
      </c>
      <c r="T4499" s="81" t="str">
        <f t="shared" si="781"/>
        <v/>
      </c>
      <c r="U4499" s="53" t="str">
        <f>IF(S4499="","",COUNTIF($S$7:S4499,"該当２"))</f>
        <v/>
      </c>
      <c r="V4499" s="56" t="str">
        <f t="shared" si="782"/>
        <v/>
      </c>
      <c r="W4499" s="81" t="str">
        <f t="shared" si="783"/>
        <v/>
      </c>
      <c r="X4499" s="53" t="str">
        <f>IF(V4499="","",COUNTIF($V$7:V4499,"該当３"))</f>
        <v/>
      </c>
    </row>
    <row r="4500" spans="1:24">
      <c r="A4500" s="4">
        <v>2042301000</v>
      </c>
      <c r="B4500" s="237">
        <v>20</v>
      </c>
      <c r="C4500" s="238">
        <v>423</v>
      </c>
      <c r="D4500" s="239">
        <v>1</v>
      </c>
      <c r="E4500" s="238">
        <v>0</v>
      </c>
      <c r="F4500" s="7" t="s">
        <v>511</v>
      </c>
      <c r="G4500" s="7" t="s">
        <v>3910</v>
      </c>
      <c r="H4500" s="7" t="s">
        <v>3911</v>
      </c>
      <c r="K4500" s="52" t="str">
        <f t="shared" si="784"/>
        <v/>
      </c>
      <c r="L4500" s="81" t="str">
        <f t="shared" si="774"/>
        <v/>
      </c>
      <c r="M4500" s="53" t="str">
        <f>IF(K4500="","",COUNTIF($K$7:K4500,"ﾘｽﾄ１"))</f>
        <v/>
      </c>
      <c r="N4500" s="53" t="str">
        <f t="shared" si="775"/>
        <v/>
      </c>
      <c r="O4500" s="54" t="str">
        <f t="shared" si="776"/>
        <v/>
      </c>
      <c r="P4500" s="53" t="str">
        <f t="shared" si="777"/>
        <v/>
      </c>
      <c r="Q4500" s="52" t="str">
        <f t="shared" si="778"/>
        <v/>
      </c>
      <c r="R4500" s="55" t="str">
        <f t="shared" si="779"/>
        <v/>
      </c>
      <c r="S4500" s="52" t="str">
        <f t="shared" si="780"/>
        <v/>
      </c>
      <c r="T4500" s="81" t="str">
        <f t="shared" si="781"/>
        <v/>
      </c>
      <c r="U4500" s="53" t="str">
        <f>IF(S4500="","",COUNTIF($S$7:S4500,"該当２"))</f>
        <v/>
      </c>
      <c r="V4500" s="56" t="str">
        <f t="shared" si="782"/>
        <v/>
      </c>
      <c r="W4500" s="81" t="str">
        <f t="shared" si="783"/>
        <v/>
      </c>
      <c r="X4500" s="53" t="str">
        <f>IF(V4500="","",COUNTIF($V$7:V4500,"該当３"))</f>
        <v/>
      </c>
    </row>
    <row r="4501" spans="1:24">
      <c r="A4501" s="4">
        <v>2042301001</v>
      </c>
      <c r="B4501" s="237">
        <v>20</v>
      </c>
      <c r="C4501" s="238">
        <v>423</v>
      </c>
      <c r="D4501" s="239">
        <v>1</v>
      </c>
      <c r="E4501" s="238">
        <v>1</v>
      </c>
      <c r="F4501" s="7" t="s">
        <v>511</v>
      </c>
      <c r="G4501" s="7" t="s">
        <v>3910</v>
      </c>
      <c r="H4501" s="7" t="s">
        <v>3911</v>
      </c>
      <c r="I4501" s="7" t="s">
        <v>3912</v>
      </c>
      <c r="K4501" s="52" t="str">
        <f t="shared" si="784"/>
        <v/>
      </c>
      <c r="L4501" s="81" t="str">
        <f t="shared" si="774"/>
        <v/>
      </c>
      <c r="M4501" s="53" t="str">
        <f>IF(K4501="","",COUNTIF($K$7:K4501,"ﾘｽﾄ１"))</f>
        <v/>
      </c>
      <c r="N4501" s="53" t="str">
        <f t="shared" si="775"/>
        <v/>
      </c>
      <c r="O4501" s="54" t="str">
        <f t="shared" si="776"/>
        <v/>
      </c>
      <c r="P4501" s="53" t="str">
        <f t="shared" si="777"/>
        <v/>
      </c>
      <c r="Q4501" s="52" t="str">
        <f t="shared" si="778"/>
        <v/>
      </c>
      <c r="R4501" s="55" t="str">
        <f t="shared" si="779"/>
        <v/>
      </c>
      <c r="S4501" s="52" t="str">
        <f t="shared" si="780"/>
        <v/>
      </c>
      <c r="T4501" s="81" t="str">
        <f t="shared" si="781"/>
        <v/>
      </c>
      <c r="U4501" s="53" t="str">
        <f>IF(S4501="","",COUNTIF($S$7:S4501,"該当２"))</f>
        <v/>
      </c>
      <c r="V4501" s="56" t="str">
        <f t="shared" si="782"/>
        <v/>
      </c>
      <c r="W4501" s="81" t="str">
        <f t="shared" si="783"/>
        <v/>
      </c>
      <c r="X4501" s="53" t="str">
        <f>IF(V4501="","",COUNTIF($V$7:V4501,"該当３"))</f>
        <v/>
      </c>
    </row>
    <row r="4502" spans="1:24">
      <c r="A4502" s="4">
        <v>2042301002</v>
      </c>
      <c r="B4502" s="237">
        <v>20</v>
      </c>
      <c r="C4502" s="238">
        <v>423</v>
      </c>
      <c r="D4502" s="239">
        <v>1</v>
      </c>
      <c r="E4502" s="238">
        <v>2</v>
      </c>
      <c r="F4502" s="7" t="s">
        <v>511</v>
      </c>
      <c r="G4502" s="7" t="s">
        <v>3910</v>
      </c>
      <c r="H4502" s="7" t="s">
        <v>3911</v>
      </c>
      <c r="I4502" s="7" t="s">
        <v>3913</v>
      </c>
      <c r="K4502" s="52" t="str">
        <f t="shared" si="784"/>
        <v/>
      </c>
      <c r="L4502" s="81" t="str">
        <f t="shared" si="774"/>
        <v/>
      </c>
      <c r="M4502" s="53" t="str">
        <f>IF(K4502="","",COUNTIF($K$7:K4502,"ﾘｽﾄ１"))</f>
        <v/>
      </c>
      <c r="N4502" s="53" t="str">
        <f t="shared" si="775"/>
        <v/>
      </c>
      <c r="O4502" s="54" t="str">
        <f t="shared" si="776"/>
        <v/>
      </c>
      <c r="P4502" s="53" t="str">
        <f t="shared" si="777"/>
        <v/>
      </c>
      <c r="Q4502" s="52" t="str">
        <f t="shared" si="778"/>
        <v/>
      </c>
      <c r="R4502" s="55" t="str">
        <f t="shared" si="779"/>
        <v/>
      </c>
      <c r="S4502" s="52" t="str">
        <f t="shared" si="780"/>
        <v/>
      </c>
      <c r="T4502" s="81" t="str">
        <f t="shared" si="781"/>
        <v/>
      </c>
      <c r="U4502" s="53" t="str">
        <f>IF(S4502="","",COUNTIF($S$7:S4502,"該当２"))</f>
        <v/>
      </c>
      <c r="V4502" s="56" t="str">
        <f t="shared" si="782"/>
        <v/>
      </c>
      <c r="W4502" s="81" t="str">
        <f t="shared" si="783"/>
        <v/>
      </c>
      <c r="X4502" s="53" t="str">
        <f>IF(V4502="","",COUNTIF($V$7:V4502,"該当３"))</f>
        <v/>
      </c>
    </row>
    <row r="4503" spans="1:24">
      <c r="A4503" s="4">
        <v>2042301003</v>
      </c>
      <c r="B4503" s="237">
        <v>20</v>
      </c>
      <c r="C4503" s="238">
        <v>423</v>
      </c>
      <c r="D4503" s="239">
        <v>1</v>
      </c>
      <c r="E4503" s="238">
        <v>3</v>
      </c>
      <c r="F4503" s="7" t="s">
        <v>511</v>
      </c>
      <c r="G4503" s="7" t="s">
        <v>3910</v>
      </c>
      <c r="H4503" s="7" t="s">
        <v>3911</v>
      </c>
      <c r="I4503" s="7" t="s">
        <v>3914</v>
      </c>
      <c r="K4503" s="52" t="str">
        <f t="shared" si="784"/>
        <v/>
      </c>
      <c r="L4503" s="81" t="str">
        <f t="shared" si="774"/>
        <v/>
      </c>
      <c r="M4503" s="53" t="str">
        <f>IF(K4503="","",COUNTIF($K$7:K4503,"ﾘｽﾄ１"))</f>
        <v/>
      </c>
      <c r="N4503" s="53" t="str">
        <f t="shared" si="775"/>
        <v/>
      </c>
      <c r="O4503" s="54" t="str">
        <f t="shared" si="776"/>
        <v/>
      </c>
      <c r="P4503" s="53" t="str">
        <f t="shared" si="777"/>
        <v/>
      </c>
      <c r="Q4503" s="52" t="str">
        <f t="shared" si="778"/>
        <v/>
      </c>
      <c r="R4503" s="55" t="str">
        <f t="shared" si="779"/>
        <v/>
      </c>
      <c r="S4503" s="52" t="str">
        <f t="shared" si="780"/>
        <v/>
      </c>
      <c r="T4503" s="81" t="str">
        <f t="shared" si="781"/>
        <v/>
      </c>
      <c r="U4503" s="53" t="str">
        <f>IF(S4503="","",COUNTIF($S$7:S4503,"該当２"))</f>
        <v/>
      </c>
      <c r="V4503" s="56" t="str">
        <f t="shared" si="782"/>
        <v/>
      </c>
      <c r="W4503" s="81" t="str">
        <f t="shared" si="783"/>
        <v/>
      </c>
      <c r="X4503" s="53" t="str">
        <f>IF(V4503="","",COUNTIF($V$7:V4503,"該当３"))</f>
        <v/>
      </c>
    </row>
    <row r="4504" spans="1:24">
      <c r="A4504" s="4">
        <v>2042301004</v>
      </c>
      <c r="B4504" s="237">
        <v>20</v>
      </c>
      <c r="C4504" s="238">
        <v>423</v>
      </c>
      <c r="D4504" s="239">
        <v>1</v>
      </c>
      <c r="E4504" s="238">
        <v>4</v>
      </c>
      <c r="F4504" s="7" t="s">
        <v>511</v>
      </c>
      <c r="G4504" s="7" t="s">
        <v>3910</v>
      </c>
      <c r="H4504" s="7" t="s">
        <v>3911</v>
      </c>
      <c r="I4504" s="7" t="s">
        <v>3915</v>
      </c>
      <c r="K4504" s="52" t="str">
        <f t="shared" si="784"/>
        <v/>
      </c>
      <c r="L4504" s="81" t="str">
        <f t="shared" si="774"/>
        <v/>
      </c>
      <c r="M4504" s="53" t="str">
        <f>IF(K4504="","",COUNTIF($K$7:K4504,"ﾘｽﾄ１"))</f>
        <v/>
      </c>
      <c r="N4504" s="53" t="str">
        <f t="shared" si="775"/>
        <v/>
      </c>
      <c r="O4504" s="54" t="str">
        <f t="shared" si="776"/>
        <v/>
      </c>
      <c r="P4504" s="53" t="str">
        <f t="shared" si="777"/>
        <v/>
      </c>
      <c r="Q4504" s="52" t="str">
        <f t="shared" si="778"/>
        <v/>
      </c>
      <c r="R4504" s="55" t="str">
        <f t="shared" si="779"/>
        <v/>
      </c>
      <c r="S4504" s="52" t="str">
        <f t="shared" si="780"/>
        <v/>
      </c>
      <c r="T4504" s="81" t="str">
        <f t="shared" si="781"/>
        <v/>
      </c>
      <c r="U4504" s="53" t="str">
        <f>IF(S4504="","",COUNTIF($S$7:S4504,"該当２"))</f>
        <v/>
      </c>
      <c r="V4504" s="56" t="str">
        <f t="shared" si="782"/>
        <v/>
      </c>
      <c r="W4504" s="81" t="str">
        <f t="shared" si="783"/>
        <v/>
      </c>
      <c r="X4504" s="53" t="str">
        <f>IF(V4504="","",COUNTIF($V$7:V4504,"該当３"))</f>
        <v/>
      </c>
    </row>
    <row r="4505" spans="1:24">
      <c r="A4505" s="4">
        <v>2042301005</v>
      </c>
      <c r="B4505" s="237">
        <v>20</v>
      </c>
      <c r="C4505" s="238">
        <v>423</v>
      </c>
      <c r="D4505" s="239">
        <v>1</v>
      </c>
      <c r="E4505" s="238">
        <v>5</v>
      </c>
      <c r="F4505" s="7" t="s">
        <v>511</v>
      </c>
      <c r="G4505" s="7" t="s">
        <v>3910</v>
      </c>
      <c r="H4505" s="7" t="s">
        <v>3911</v>
      </c>
      <c r="I4505" s="7" t="s">
        <v>3916</v>
      </c>
      <c r="K4505" s="52" t="str">
        <f t="shared" si="784"/>
        <v/>
      </c>
      <c r="L4505" s="81" t="str">
        <f t="shared" si="774"/>
        <v/>
      </c>
      <c r="M4505" s="53" t="str">
        <f>IF(K4505="","",COUNTIF($K$7:K4505,"ﾘｽﾄ１"))</f>
        <v/>
      </c>
      <c r="N4505" s="53" t="str">
        <f t="shared" si="775"/>
        <v/>
      </c>
      <c r="O4505" s="54" t="str">
        <f t="shared" si="776"/>
        <v/>
      </c>
      <c r="P4505" s="53" t="str">
        <f t="shared" si="777"/>
        <v/>
      </c>
      <c r="Q4505" s="52" t="str">
        <f t="shared" si="778"/>
        <v/>
      </c>
      <c r="R4505" s="55" t="str">
        <f t="shared" si="779"/>
        <v/>
      </c>
      <c r="S4505" s="52" t="str">
        <f t="shared" si="780"/>
        <v/>
      </c>
      <c r="T4505" s="81" t="str">
        <f t="shared" si="781"/>
        <v/>
      </c>
      <c r="U4505" s="53" t="str">
        <f>IF(S4505="","",COUNTIF($S$7:S4505,"該当２"))</f>
        <v/>
      </c>
      <c r="V4505" s="56" t="str">
        <f t="shared" si="782"/>
        <v/>
      </c>
      <c r="W4505" s="81" t="str">
        <f t="shared" si="783"/>
        <v/>
      </c>
      <c r="X4505" s="53" t="str">
        <f>IF(V4505="","",COUNTIF($V$7:V4505,"該当３"))</f>
        <v/>
      </c>
    </row>
    <row r="4506" spans="1:24">
      <c r="A4506" s="4">
        <v>2042301006</v>
      </c>
      <c r="B4506" s="237">
        <v>20</v>
      </c>
      <c r="C4506" s="238">
        <v>423</v>
      </c>
      <c r="D4506" s="239">
        <v>1</v>
      </c>
      <c r="E4506" s="238">
        <v>6</v>
      </c>
      <c r="F4506" s="7" t="s">
        <v>511</v>
      </c>
      <c r="G4506" s="7" t="s">
        <v>3910</v>
      </c>
      <c r="H4506" s="7" t="s">
        <v>3911</v>
      </c>
      <c r="I4506" s="7" t="s">
        <v>489</v>
      </c>
      <c r="K4506" s="52" t="str">
        <f t="shared" si="784"/>
        <v/>
      </c>
      <c r="L4506" s="81" t="str">
        <f t="shared" si="774"/>
        <v/>
      </c>
      <c r="M4506" s="53" t="str">
        <f>IF(K4506="","",COUNTIF($K$7:K4506,"ﾘｽﾄ１"))</f>
        <v/>
      </c>
      <c r="N4506" s="53" t="str">
        <f t="shared" si="775"/>
        <v/>
      </c>
      <c r="O4506" s="54" t="str">
        <f t="shared" si="776"/>
        <v/>
      </c>
      <c r="P4506" s="53" t="str">
        <f t="shared" si="777"/>
        <v/>
      </c>
      <c r="Q4506" s="52" t="str">
        <f t="shared" si="778"/>
        <v/>
      </c>
      <c r="R4506" s="55" t="str">
        <f t="shared" si="779"/>
        <v/>
      </c>
      <c r="S4506" s="52" t="str">
        <f t="shared" si="780"/>
        <v/>
      </c>
      <c r="T4506" s="81" t="str">
        <f t="shared" si="781"/>
        <v/>
      </c>
      <c r="U4506" s="53" t="str">
        <f>IF(S4506="","",COUNTIF($S$7:S4506,"該当２"))</f>
        <v/>
      </c>
      <c r="V4506" s="56" t="str">
        <f t="shared" si="782"/>
        <v/>
      </c>
      <c r="W4506" s="81" t="str">
        <f t="shared" si="783"/>
        <v/>
      </c>
      <c r="X4506" s="53" t="str">
        <f>IF(V4506="","",COUNTIF($V$7:V4506,"該当３"))</f>
        <v/>
      </c>
    </row>
    <row r="4507" spans="1:24">
      <c r="A4507" s="4">
        <v>2042301007</v>
      </c>
      <c r="B4507" s="237">
        <v>20</v>
      </c>
      <c r="C4507" s="238">
        <v>423</v>
      </c>
      <c r="D4507" s="239">
        <v>1</v>
      </c>
      <c r="E4507" s="238">
        <v>7</v>
      </c>
      <c r="F4507" s="7" t="s">
        <v>511</v>
      </c>
      <c r="G4507" s="7" t="s">
        <v>3910</v>
      </c>
      <c r="H4507" s="7" t="s">
        <v>3911</v>
      </c>
      <c r="I4507" s="7" t="s">
        <v>3712</v>
      </c>
      <c r="K4507" s="52" t="str">
        <f t="shared" si="784"/>
        <v/>
      </c>
      <c r="L4507" s="81" t="str">
        <f t="shared" si="774"/>
        <v/>
      </c>
      <c r="M4507" s="53" t="str">
        <f>IF(K4507="","",COUNTIF($K$7:K4507,"ﾘｽﾄ１"))</f>
        <v/>
      </c>
      <c r="N4507" s="53" t="str">
        <f t="shared" si="775"/>
        <v/>
      </c>
      <c r="O4507" s="54" t="str">
        <f t="shared" si="776"/>
        <v/>
      </c>
      <c r="P4507" s="53" t="str">
        <f t="shared" si="777"/>
        <v/>
      </c>
      <c r="Q4507" s="52" t="str">
        <f t="shared" si="778"/>
        <v/>
      </c>
      <c r="R4507" s="55" t="str">
        <f t="shared" si="779"/>
        <v/>
      </c>
      <c r="S4507" s="52" t="str">
        <f t="shared" si="780"/>
        <v/>
      </c>
      <c r="T4507" s="81" t="str">
        <f t="shared" si="781"/>
        <v/>
      </c>
      <c r="U4507" s="53" t="str">
        <f>IF(S4507="","",COUNTIF($S$7:S4507,"該当２"))</f>
        <v/>
      </c>
      <c r="V4507" s="56" t="str">
        <f t="shared" si="782"/>
        <v/>
      </c>
      <c r="W4507" s="81" t="str">
        <f t="shared" si="783"/>
        <v/>
      </c>
      <c r="X4507" s="53" t="str">
        <f>IF(V4507="","",COUNTIF($V$7:V4507,"該当３"))</f>
        <v/>
      </c>
    </row>
    <row r="4508" spans="1:24">
      <c r="A4508" s="4">
        <v>2042301008</v>
      </c>
      <c r="B4508" s="237">
        <v>20</v>
      </c>
      <c r="C4508" s="238">
        <v>423</v>
      </c>
      <c r="D4508" s="239">
        <v>1</v>
      </c>
      <c r="E4508" s="238">
        <v>8</v>
      </c>
      <c r="F4508" s="7" t="s">
        <v>511</v>
      </c>
      <c r="G4508" s="7" t="s">
        <v>3910</v>
      </c>
      <c r="H4508" s="7" t="s">
        <v>3911</v>
      </c>
      <c r="I4508" s="7" t="s">
        <v>2262</v>
      </c>
      <c r="K4508" s="52" t="str">
        <f t="shared" si="784"/>
        <v/>
      </c>
      <c r="L4508" s="81" t="str">
        <f t="shared" si="774"/>
        <v/>
      </c>
      <c r="M4508" s="53" t="str">
        <f>IF(K4508="","",COUNTIF($K$7:K4508,"ﾘｽﾄ１"))</f>
        <v/>
      </c>
      <c r="N4508" s="53" t="str">
        <f t="shared" si="775"/>
        <v/>
      </c>
      <c r="O4508" s="54" t="str">
        <f t="shared" si="776"/>
        <v/>
      </c>
      <c r="P4508" s="53" t="str">
        <f t="shared" si="777"/>
        <v/>
      </c>
      <c r="Q4508" s="52" t="str">
        <f t="shared" si="778"/>
        <v/>
      </c>
      <c r="R4508" s="55" t="str">
        <f t="shared" si="779"/>
        <v/>
      </c>
      <c r="S4508" s="52" t="str">
        <f t="shared" si="780"/>
        <v/>
      </c>
      <c r="T4508" s="81" t="str">
        <f t="shared" si="781"/>
        <v/>
      </c>
      <c r="U4508" s="53" t="str">
        <f>IF(S4508="","",COUNTIF($S$7:S4508,"該当２"))</f>
        <v/>
      </c>
      <c r="V4508" s="56" t="str">
        <f t="shared" si="782"/>
        <v/>
      </c>
      <c r="W4508" s="81" t="str">
        <f t="shared" si="783"/>
        <v/>
      </c>
      <c r="X4508" s="53" t="str">
        <f>IF(V4508="","",COUNTIF($V$7:V4508,"該当３"))</f>
        <v/>
      </c>
    </row>
    <row r="4509" spans="1:24">
      <c r="A4509" s="4">
        <v>2042301009</v>
      </c>
      <c r="B4509" s="237">
        <v>20</v>
      </c>
      <c r="C4509" s="238">
        <v>423</v>
      </c>
      <c r="D4509" s="239">
        <v>1</v>
      </c>
      <c r="E4509" s="238">
        <v>9</v>
      </c>
      <c r="F4509" s="7" t="s">
        <v>511</v>
      </c>
      <c r="G4509" s="7" t="s">
        <v>3910</v>
      </c>
      <c r="H4509" s="7" t="s">
        <v>3911</v>
      </c>
      <c r="I4509" s="7" t="s">
        <v>3917</v>
      </c>
      <c r="K4509" s="52" t="str">
        <f t="shared" si="784"/>
        <v/>
      </c>
      <c r="L4509" s="81" t="str">
        <f t="shared" si="774"/>
        <v/>
      </c>
      <c r="M4509" s="53" t="str">
        <f>IF(K4509="","",COUNTIF($K$7:K4509,"ﾘｽﾄ１"))</f>
        <v/>
      </c>
      <c r="N4509" s="53" t="str">
        <f t="shared" si="775"/>
        <v/>
      </c>
      <c r="O4509" s="54" t="str">
        <f t="shared" si="776"/>
        <v/>
      </c>
      <c r="P4509" s="53" t="str">
        <f t="shared" si="777"/>
        <v/>
      </c>
      <c r="Q4509" s="52" t="str">
        <f t="shared" si="778"/>
        <v/>
      </c>
      <c r="R4509" s="55" t="str">
        <f t="shared" si="779"/>
        <v/>
      </c>
      <c r="S4509" s="52" t="str">
        <f t="shared" si="780"/>
        <v/>
      </c>
      <c r="T4509" s="81" t="str">
        <f t="shared" si="781"/>
        <v/>
      </c>
      <c r="U4509" s="53" t="str">
        <f>IF(S4509="","",COUNTIF($S$7:S4509,"該当２"))</f>
        <v/>
      </c>
      <c r="V4509" s="56" t="str">
        <f t="shared" si="782"/>
        <v/>
      </c>
      <c r="W4509" s="81" t="str">
        <f t="shared" si="783"/>
        <v/>
      </c>
      <c r="X4509" s="53" t="str">
        <f>IF(V4509="","",COUNTIF($V$7:V4509,"該当３"))</f>
        <v/>
      </c>
    </row>
    <row r="4510" spans="1:24">
      <c r="A4510" s="4">
        <v>2042301010</v>
      </c>
      <c r="B4510" s="237">
        <v>20</v>
      </c>
      <c r="C4510" s="238">
        <v>423</v>
      </c>
      <c r="D4510" s="239">
        <v>1</v>
      </c>
      <c r="E4510" s="238">
        <v>10</v>
      </c>
      <c r="F4510" s="7" t="s">
        <v>511</v>
      </c>
      <c r="G4510" s="7" t="s">
        <v>3910</v>
      </c>
      <c r="H4510" s="7" t="s">
        <v>3911</v>
      </c>
      <c r="I4510" s="7" t="s">
        <v>3918</v>
      </c>
      <c r="K4510" s="52" t="str">
        <f t="shared" si="784"/>
        <v/>
      </c>
      <c r="L4510" s="81" t="str">
        <f t="shared" si="774"/>
        <v/>
      </c>
      <c r="M4510" s="53" t="str">
        <f>IF(K4510="","",COUNTIF($K$7:K4510,"ﾘｽﾄ１"))</f>
        <v/>
      </c>
      <c r="N4510" s="53" t="str">
        <f t="shared" si="775"/>
        <v/>
      </c>
      <c r="O4510" s="54" t="str">
        <f t="shared" si="776"/>
        <v/>
      </c>
      <c r="P4510" s="53" t="str">
        <f t="shared" si="777"/>
        <v/>
      </c>
      <c r="Q4510" s="52" t="str">
        <f t="shared" si="778"/>
        <v/>
      </c>
      <c r="R4510" s="55" t="str">
        <f t="shared" si="779"/>
        <v/>
      </c>
      <c r="S4510" s="52" t="str">
        <f t="shared" si="780"/>
        <v/>
      </c>
      <c r="T4510" s="81" t="str">
        <f t="shared" si="781"/>
        <v/>
      </c>
      <c r="U4510" s="53" t="str">
        <f>IF(S4510="","",COUNTIF($S$7:S4510,"該当２"))</f>
        <v/>
      </c>
      <c r="V4510" s="56" t="str">
        <f t="shared" si="782"/>
        <v/>
      </c>
      <c r="W4510" s="81" t="str">
        <f t="shared" si="783"/>
        <v/>
      </c>
      <c r="X4510" s="53" t="str">
        <f>IF(V4510="","",COUNTIF($V$7:V4510,"該当３"))</f>
        <v/>
      </c>
    </row>
    <row r="4511" spans="1:24">
      <c r="A4511" s="4">
        <v>2042301011</v>
      </c>
      <c r="B4511" s="237">
        <v>20</v>
      </c>
      <c r="C4511" s="238">
        <v>423</v>
      </c>
      <c r="D4511" s="239">
        <v>1</v>
      </c>
      <c r="E4511" s="238">
        <v>11</v>
      </c>
      <c r="F4511" s="7" t="s">
        <v>511</v>
      </c>
      <c r="G4511" s="7" t="s">
        <v>3910</v>
      </c>
      <c r="H4511" s="7" t="s">
        <v>3911</v>
      </c>
      <c r="I4511" s="7" t="s">
        <v>1523</v>
      </c>
      <c r="K4511" s="52" t="str">
        <f t="shared" si="784"/>
        <v/>
      </c>
      <c r="L4511" s="81" t="str">
        <f t="shared" si="774"/>
        <v/>
      </c>
      <c r="M4511" s="53" t="str">
        <f>IF(K4511="","",COUNTIF($K$7:K4511,"ﾘｽﾄ１"))</f>
        <v/>
      </c>
      <c r="N4511" s="53" t="str">
        <f t="shared" si="775"/>
        <v/>
      </c>
      <c r="O4511" s="54" t="str">
        <f t="shared" si="776"/>
        <v/>
      </c>
      <c r="P4511" s="53" t="str">
        <f t="shared" si="777"/>
        <v/>
      </c>
      <c r="Q4511" s="52" t="str">
        <f t="shared" si="778"/>
        <v/>
      </c>
      <c r="R4511" s="55" t="str">
        <f t="shared" si="779"/>
        <v/>
      </c>
      <c r="S4511" s="52" t="str">
        <f t="shared" si="780"/>
        <v/>
      </c>
      <c r="T4511" s="81" t="str">
        <f t="shared" si="781"/>
        <v/>
      </c>
      <c r="U4511" s="53" t="str">
        <f>IF(S4511="","",COUNTIF($S$7:S4511,"該当２"))</f>
        <v/>
      </c>
      <c r="V4511" s="56" t="str">
        <f t="shared" si="782"/>
        <v/>
      </c>
      <c r="W4511" s="81" t="str">
        <f t="shared" si="783"/>
        <v/>
      </c>
      <c r="X4511" s="53" t="str">
        <f>IF(V4511="","",COUNTIF($V$7:V4511,"該当３"))</f>
        <v/>
      </c>
    </row>
    <row r="4512" spans="1:24">
      <c r="A4512" s="4">
        <v>2042301012</v>
      </c>
      <c r="B4512" s="237">
        <v>20</v>
      </c>
      <c r="C4512" s="238">
        <v>423</v>
      </c>
      <c r="D4512" s="239">
        <v>1</v>
      </c>
      <c r="E4512" s="238">
        <v>12</v>
      </c>
      <c r="F4512" s="7" t="s">
        <v>511</v>
      </c>
      <c r="G4512" s="7" t="s">
        <v>3910</v>
      </c>
      <c r="H4512" s="7" t="s">
        <v>3911</v>
      </c>
      <c r="I4512" s="7" t="s">
        <v>306</v>
      </c>
      <c r="K4512" s="52" t="str">
        <f t="shared" si="784"/>
        <v/>
      </c>
      <c r="L4512" s="81" t="str">
        <f t="shared" si="774"/>
        <v/>
      </c>
      <c r="M4512" s="53" t="str">
        <f>IF(K4512="","",COUNTIF($K$7:K4512,"ﾘｽﾄ１"))</f>
        <v/>
      </c>
      <c r="N4512" s="53" t="str">
        <f t="shared" si="775"/>
        <v/>
      </c>
      <c r="O4512" s="54" t="str">
        <f t="shared" si="776"/>
        <v/>
      </c>
      <c r="P4512" s="53" t="str">
        <f t="shared" si="777"/>
        <v/>
      </c>
      <c r="Q4512" s="52" t="str">
        <f t="shared" si="778"/>
        <v/>
      </c>
      <c r="R4512" s="55" t="str">
        <f t="shared" si="779"/>
        <v/>
      </c>
      <c r="S4512" s="52" t="str">
        <f t="shared" si="780"/>
        <v/>
      </c>
      <c r="T4512" s="81" t="str">
        <f t="shared" si="781"/>
        <v/>
      </c>
      <c r="U4512" s="53" t="str">
        <f>IF(S4512="","",COUNTIF($S$7:S4512,"該当２"))</f>
        <v/>
      </c>
      <c r="V4512" s="56" t="str">
        <f t="shared" si="782"/>
        <v/>
      </c>
      <c r="W4512" s="81" t="str">
        <f t="shared" si="783"/>
        <v/>
      </c>
      <c r="X4512" s="53" t="str">
        <f>IF(V4512="","",COUNTIF($V$7:V4512,"該当３"))</f>
        <v/>
      </c>
    </row>
    <row r="4513" spans="1:24">
      <c r="A4513" s="4">
        <v>2042301013</v>
      </c>
      <c r="B4513" s="237">
        <v>20</v>
      </c>
      <c r="C4513" s="238">
        <v>423</v>
      </c>
      <c r="D4513" s="239">
        <v>1</v>
      </c>
      <c r="E4513" s="238">
        <v>13</v>
      </c>
      <c r="F4513" s="7" t="s">
        <v>511</v>
      </c>
      <c r="G4513" s="7" t="s">
        <v>3910</v>
      </c>
      <c r="H4513" s="7" t="s">
        <v>3911</v>
      </c>
      <c r="I4513" s="7" t="s">
        <v>359</v>
      </c>
      <c r="K4513" s="52" t="str">
        <f t="shared" si="784"/>
        <v/>
      </c>
      <c r="L4513" s="81" t="str">
        <f t="shared" si="774"/>
        <v/>
      </c>
      <c r="M4513" s="53" t="str">
        <f>IF(K4513="","",COUNTIF($K$7:K4513,"ﾘｽﾄ１"))</f>
        <v/>
      </c>
      <c r="N4513" s="53" t="str">
        <f t="shared" si="775"/>
        <v/>
      </c>
      <c r="O4513" s="54" t="str">
        <f t="shared" si="776"/>
        <v/>
      </c>
      <c r="P4513" s="53" t="str">
        <f t="shared" si="777"/>
        <v/>
      </c>
      <c r="Q4513" s="52" t="str">
        <f t="shared" si="778"/>
        <v/>
      </c>
      <c r="R4513" s="55" t="str">
        <f t="shared" si="779"/>
        <v/>
      </c>
      <c r="S4513" s="52" t="str">
        <f t="shared" si="780"/>
        <v/>
      </c>
      <c r="T4513" s="81" t="str">
        <f t="shared" si="781"/>
        <v/>
      </c>
      <c r="U4513" s="53" t="str">
        <f>IF(S4513="","",COUNTIF($S$7:S4513,"該当２"))</f>
        <v/>
      </c>
      <c r="V4513" s="56" t="str">
        <f t="shared" si="782"/>
        <v/>
      </c>
      <c r="W4513" s="81" t="str">
        <f t="shared" si="783"/>
        <v/>
      </c>
      <c r="X4513" s="53" t="str">
        <f>IF(V4513="","",COUNTIF($V$7:V4513,"該当３"))</f>
        <v/>
      </c>
    </row>
    <row r="4514" spans="1:24">
      <c r="A4514" s="4">
        <v>2042302000</v>
      </c>
      <c r="B4514" s="237">
        <v>20</v>
      </c>
      <c r="C4514" s="238">
        <v>423</v>
      </c>
      <c r="D4514" s="239">
        <v>2</v>
      </c>
      <c r="E4514" s="238">
        <v>0</v>
      </c>
      <c r="F4514" s="7" t="s">
        <v>511</v>
      </c>
      <c r="G4514" s="7" t="s">
        <v>3910</v>
      </c>
      <c r="H4514" s="7" t="s">
        <v>3919</v>
      </c>
      <c r="K4514" s="52" t="str">
        <f t="shared" si="784"/>
        <v/>
      </c>
      <c r="L4514" s="81" t="str">
        <f t="shared" si="774"/>
        <v/>
      </c>
      <c r="M4514" s="53" t="str">
        <f>IF(K4514="","",COUNTIF($K$7:K4514,"ﾘｽﾄ１"))</f>
        <v/>
      </c>
      <c r="N4514" s="53" t="str">
        <f t="shared" si="775"/>
        <v/>
      </c>
      <c r="O4514" s="54" t="str">
        <f t="shared" si="776"/>
        <v/>
      </c>
      <c r="P4514" s="53" t="str">
        <f t="shared" si="777"/>
        <v/>
      </c>
      <c r="Q4514" s="52" t="str">
        <f t="shared" si="778"/>
        <v/>
      </c>
      <c r="R4514" s="55" t="str">
        <f t="shared" si="779"/>
        <v/>
      </c>
      <c r="S4514" s="52" t="str">
        <f t="shared" si="780"/>
        <v/>
      </c>
      <c r="T4514" s="81" t="str">
        <f t="shared" si="781"/>
        <v/>
      </c>
      <c r="U4514" s="53" t="str">
        <f>IF(S4514="","",COUNTIF($S$7:S4514,"該当２"))</f>
        <v/>
      </c>
      <c r="V4514" s="56" t="str">
        <f t="shared" si="782"/>
        <v/>
      </c>
      <c r="W4514" s="81" t="str">
        <f t="shared" si="783"/>
        <v/>
      </c>
      <c r="X4514" s="53" t="str">
        <f>IF(V4514="","",COUNTIF($V$7:V4514,"該当３"))</f>
        <v/>
      </c>
    </row>
    <row r="4515" spans="1:24">
      <c r="A4515" s="4">
        <v>2042302001</v>
      </c>
      <c r="B4515" s="237">
        <v>20</v>
      </c>
      <c r="C4515" s="238">
        <v>423</v>
      </c>
      <c r="D4515" s="239">
        <v>2</v>
      </c>
      <c r="E4515" s="238">
        <v>1</v>
      </c>
      <c r="F4515" s="7" t="s">
        <v>511</v>
      </c>
      <c r="G4515" s="7" t="s">
        <v>3910</v>
      </c>
      <c r="H4515" s="7" t="s">
        <v>3919</v>
      </c>
      <c r="I4515" s="7" t="s">
        <v>3920</v>
      </c>
      <c r="K4515" s="52" t="str">
        <f t="shared" si="784"/>
        <v/>
      </c>
      <c r="L4515" s="81" t="str">
        <f t="shared" si="774"/>
        <v/>
      </c>
      <c r="M4515" s="53" t="str">
        <f>IF(K4515="","",COUNTIF($K$7:K4515,"ﾘｽﾄ１"))</f>
        <v/>
      </c>
      <c r="N4515" s="53" t="str">
        <f t="shared" si="775"/>
        <v/>
      </c>
      <c r="O4515" s="54" t="str">
        <f t="shared" si="776"/>
        <v/>
      </c>
      <c r="P4515" s="53" t="str">
        <f t="shared" si="777"/>
        <v/>
      </c>
      <c r="Q4515" s="52" t="str">
        <f t="shared" si="778"/>
        <v/>
      </c>
      <c r="R4515" s="55" t="str">
        <f t="shared" si="779"/>
        <v/>
      </c>
      <c r="S4515" s="52" t="str">
        <f t="shared" si="780"/>
        <v/>
      </c>
      <c r="T4515" s="81" t="str">
        <f t="shared" si="781"/>
        <v/>
      </c>
      <c r="U4515" s="53" t="str">
        <f>IF(S4515="","",COUNTIF($S$7:S4515,"該当２"))</f>
        <v/>
      </c>
      <c r="V4515" s="56" t="str">
        <f t="shared" si="782"/>
        <v/>
      </c>
      <c r="W4515" s="81" t="str">
        <f t="shared" si="783"/>
        <v/>
      </c>
      <c r="X4515" s="53" t="str">
        <f>IF(V4515="","",COUNTIF($V$7:V4515,"該当３"))</f>
        <v/>
      </c>
    </row>
    <row r="4516" spans="1:24">
      <c r="A4516" s="4">
        <v>2042302002</v>
      </c>
      <c r="B4516" s="237">
        <v>20</v>
      </c>
      <c r="C4516" s="238">
        <v>423</v>
      </c>
      <c r="D4516" s="239">
        <v>2</v>
      </c>
      <c r="E4516" s="238">
        <v>2</v>
      </c>
      <c r="F4516" s="7" t="s">
        <v>511</v>
      </c>
      <c r="G4516" s="7" t="s">
        <v>3910</v>
      </c>
      <c r="H4516" s="7" t="s">
        <v>3919</v>
      </c>
      <c r="I4516" s="7" t="s">
        <v>3921</v>
      </c>
      <c r="K4516" s="52" t="str">
        <f t="shared" si="784"/>
        <v/>
      </c>
      <c r="L4516" s="81" t="str">
        <f t="shared" si="774"/>
        <v/>
      </c>
      <c r="M4516" s="53" t="str">
        <f>IF(K4516="","",COUNTIF($K$7:K4516,"ﾘｽﾄ１"))</f>
        <v/>
      </c>
      <c r="N4516" s="53" t="str">
        <f t="shared" si="775"/>
        <v/>
      </c>
      <c r="O4516" s="54" t="str">
        <f t="shared" si="776"/>
        <v/>
      </c>
      <c r="P4516" s="53" t="str">
        <f t="shared" si="777"/>
        <v/>
      </c>
      <c r="Q4516" s="52" t="str">
        <f t="shared" si="778"/>
        <v/>
      </c>
      <c r="R4516" s="55" t="str">
        <f t="shared" si="779"/>
        <v/>
      </c>
      <c r="S4516" s="52" t="str">
        <f t="shared" si="780"/>
        <v/>
      </c>
      <c r="T4516" s="81" t="str">
        <f t="shared" si="781"/>
        <v/>
      </c>
      <c r="U4516" s="53" t="str">
        <f>IF(S4516="","",COUNTIF($S$7:S4516,"該当２"))</f>
        <v/>
      </c>
      <c r="V4516" s="56" t="str">
        <f t="shared" si="782"/>
        <v/>
      </c>
      <c r="W4516" s="81" t="str">
        <f t="shared" si="783"/>
        <v/>
      </c>
      <c r="X4516" s="53" t="str">
        <f>IF(V4516="","",COUNTIF($V$7:V4516,"該当３"))</f>
        <v/>
      </c>
    </row>
    <row r="4517" spans="1:24">
      <c r="A4517" s="4">
        <v>2042302003</v>
      </c>
      <c r="B4517" s="237">
        <v>20</v>
      </c>
      <c r="C4517" s="238">
        <v>423</v>
      </c>
      <c r="D4517" s="239">
        <v>2</v>
      </c>
      <c r="E4517" s="238">
        <v>3</v>
      </c>
      <c r="F4517" s="7" t="s">
        <v>511</v>
      </c>
      <c r="G4517" s="7" t="s">
        <v>3910</v>
      </c>
      <c r="H4517" s="7" t="s">
        <v>3919</v>
      </c>
      <c r="I4517" s="7" t="s">
        <v>3922</v>
      </c>
      <c r="K4517" s="52" t="str">
        <f t="shared" si="784"/>
        <v/>
      </c>
      <c r="L4517" s="81" t="str">
        <f t="shared" si="774"/>
        <v/>
      </c>
      <c r="M4517" s="53" t="str">
        <f>IF(K4517="","",COUNTIF($K$7:K4517,"ﾘｽﾄ１"))</f>
        <v/>
      </c>
      <c r="N4517" s="53" t="str">
        <f t="shared" si="775"/>
        <v/>
      </c>
      <c r="O4517" s="54" t="str">
        <f t="shared" si="776"/>
        <v/>
      </c>
      <c r="P4517" s="53" t="str">
        <f t="shared" si="777"/>
        <v/>
      </c>
      <c r="Q4517" s="52" t="str">
        <f t="shared" si="778"/>
        <v/>
      </c>
      <c r="R4517" s="55" t="str">
        <f t="shared" si="779"/>
        <v/>
      </c>
      <c r="S4517" s="52" t="str">
        <f t="shared" si="780"/>
        <v/>
      </c>
      <c r="T4517" s="81" t="str">
        <f t="shared" si="781"/>
        <v/>
      </c>
      <c r="U4517" s="53" t="str">
        <f>IF(S4517="","",COUNTIF($S$7:S4517,"該当２"))</f>
        <v/>
      </c>
      <c r="V4517" s="56" t="str">
        <f t="shared" si="782"/>
        <v/>
      </c>
      <c r="W4517" s="81" t="str">
        <f t="shared" si="783"/>
        <v/>
      </c>
      <c r="X4517" s="53" t="str">
        <f>IF(V4517="","",COUNTIF($V$7:V4517,"該当３"))</f>
        <v/>
      </c>
    </row>
    <row r="4518" spans="1:24">
      <c r="A4518" s="4">
        <v>2042302004</v>
      </c>
      <c r="B4518" s="237">
        <v>20</v>
      </c>
      <c r="C4518" s="238">
        <v>423</v>
      </c>
      <c r="D4518" s="239">
        <v>2</v>
      </c>
      <c r="E4518" s="238">
        <v>4</v>
      </c>
      <c r="F4518" s="7" t="s">
        <v>511</v>
      </c>
      <c r="G4518" s="7" t="s">
        <v>3910</v>
      </c>
      <c r="H4518" s="7" t="s">
        <v>3919</v>
      </c>
      <c r="I4518" s="7" t="s">
        <v>3923</v>
      </c>
      <c r="K4518" s="52" t="str">
        <f t="shared" si="784"/>
        <v/>
      </c>
      <c r="L4518" s="81" t="str">
        <f t="shared" si="774"/>
        <v/>
      </c>
      <c r="M4518" s="53" t="str">
        <f>IF(K4518="","",COUNTIF($K$7:K4518,"ﾘｽﾄ１"))</f>
        <v/>
      </c>
      <c r="N4518" s="53" t="str">
        <f t="shared" si="775"/>
        <v/>
      </c>
      <c r="O4518" s="54" t="str">
        <f t="shared" si="776"/>
        <v/>
      </c>
      <c r="P4518" s="53" t="str">
        <f t="shared" si="777"/>
        <v/>
      </c>
      <c r="Q4518" s="52" t="str">
        <f t="shared" si="778"/>
        <v/>
      </c>
      <c r="R4518" s="55" t="str">
        <f t="shared" si="779"/>
        <v/>
      </c>
      <c r="S4518" s="52" t="str">
        <f t="shared" si="780"/>
        <v/>
      </c>
      <c r="T4518" s="81" t="str">
        <f t="shared" si="781"/>
        <v/>
      </c>
      <c r="U4518" s="53" t="str">
        <f>IF(S4518="","",COUNTIF($S$7:S4518,"該当２"))</f>
        <v/>
      </c>
      <c r="V4518" s="56" t="str">
        <f t="shared" si="782"/>
        <v/>
      </c>
      <c r="W4518" s="81" t="str">
        <f t="shared" si="783"/>
        <v/>
      </c>
      <c r="X4518" s="53" t="str">
        <f>IF(V4518="","",COUNTIF($V$7:V4518,"該当３"))</f>
        <v/>
      </c>
    </row>
    <row r="4519" spans="1:24">
      <c r="A4519" s="4">
        <v>2042302005</v>
      </c>
      <c r="B4519" s="237">
        <v>20</v>
      </c>
      <c r="C4519" s="238">
        <v>423</v>
      </c>
      <c r="D4519" s="239">
        <v>2</v>
      </c>
      <c r="E4519" s="238">
        <v>5</v>
      </c>
      <c r="F4519" s="7" t="s">
        <v>511</v>
      </c>
      <c r="G4519" s="7" t="s">
        <v>3910</v>
      </c>
      <c r="H4519" s="7" t="s">
        <v>3919</v>
      </c>
      <c r="I4519" s="7" t="s">
        <v>3924</v>
      </c>
      <c r="K4519" s="52" t="str">
        <f t="shared" si="784"/>
        <v/>
      </c>
      <c r="L4519" s="81" t="str">
        <f t="shared" si="774"/>
        <v/>
      </c>
      <c r="M4519" s="53" t="str">
        <f>IF(K4519="","",COUNTIF($K$7:K4519,"ﾘｽﾄ１"))</f>
        <v/>
      </c>
      <c r="N4519" s="53" t="str">
        <f t="shared" si="775"/>
        <v/>
      </c>
      <c r="O4519" s="54" t="str">
        <f t="shared" si="776"/>
        <v/>
      </c>
      <c r="P4519" s="53" t="str">
        <f t="shared" si="777"/>
        <v/>
      </c>
      <c r="Q4519" s="52" t="str">
        <f t="shared" si="778"/>
        <v/>
      </c>
      <c r="R4519" s="55" t="str">
        <f t="shared" si="779"/>
        <v/>
      </c>
      <c r="S4519" s="52" t="str">
        <f t="shared" si="780"/>
        <v/>
      </c>
      <c r="T4519" s="81" t="str">
        <f t="shared" si="781"/>
        <v/>
      </c>
      <c r="U4519" s="53" t="str">
        <f>IF(S4519="","",COUNTIF($S$7:S4519,"該当２"))</f>
        <v/>
      </c>
      <c r="V4519" s="56" t="str">
        <f t="shared" si="782"/>
        <v/>
      </c>
      <c r="W4519" s="81" t="str">
        <f t="shared" si="783"/>
        <v/>
      </c>
      <c r="X4519" s="53" t="str">
        <f>IF(V4519="","",COUNTIF($V$7:V4519,"該当３"))</f>
        <v/>
      </c>
    </row>
    <row r="4520" spans="1:24">
      <c r="A4520" s="4">
        <v>2042302006</v>
      </c>
      <c r="B4520" s="237">
        <v>20</v>
      </c>
      <c r="C4520" s="238">
        <v>423</v>
      </c>
      <c r="D4520" s="239">
        <v>2</v>
      </c>
      <c r="E4520" s="238">
        <v>6</v>
      </c>
      <c r="F4520" s="7" t="s">
        <v>511</v>
      </c>
      <c r="G4520" s="7" t="s">
        <v>3910</v>
      </c>
      <c r="H4520" s="7" t="s">
        <v>3919</v>
      </c>
      <c r="I4520" s="7" t="s">
        <v>3925</v>
      </c>
      <c r="K4520" s="52" t="str">
        <f t="shared" si="784"/>
        <v/>
      </c>
      <c r="L4520" s="81" t="str">
        <f t="shared" si="774"/>
        <v/>
      </c>
      <c r="M4520" s="53" t="str">
        <f>IF(K4520="","",COUNTIF($K$7:K4520,"ﾘｽﾄ１"))</f>
        <v/>
      </c>
      <c r="N4520" s="53" t="str">
        <f t="shared" si="775"/>
        <v/>
      </c>
      <c r="O4520" s="54" t="str">
        <f t="shared" si="776"/>
        <v/>
      </c>
      <c r="P4520" s="53" t="str">
        <f t="shared" si="777"/>
        <v/>
      </c>
      <c r="Q4520" s="52" t="str">
        <f t="shared" si="778"/>
        <v/>
      </c>
      <c r="R4520" s="55" t="str">
        <f t="shared" si="779"/>
        <v/>
      </c>
      <c r="S4520" s="52" t="str">
        <f t="shared" si="780"/>
        <v/>
      </c>
      <c r="T4520" s="81" t="str">
        <f t="shared" si="781"/>
        <v/>
      </c>
      <c r="U4520" s="53" t="str">
        <f>IF(S4520="","",COUNTIF($S$7:S4520,"該当２"))</f>
        <v/>
      </c>
      <c r="V4520" s="56" t="str">
        <f t="shared" si="782"/>
        <v/>
      </c>
      <c r="W4520" s="81" t="str">
        <f t="shared" si="783"/>
        <v/>
      </c>
      <c r="X4520" s="53" t="str">
        <f>IF(V4520="","",COUNTIF($V$7:V4520,"該当３"))</f>
        <v/>
      </c>
    </row>
    <row r="4521" spans="1:24">
      <c r="A4521" s="4">
        <v>2042302007</v>
      </c>
      <c r="B4521" s="237">
        <v>20</v>
      </c>
      <c r="C4521" s="238">
        <v>423</v>
      </c>
      <c r="D4521" s="239">
        <v>2</v>
      </c>
      <c r="E4521" s="238">
        <v>7</v>
      </c>
      <c r="F4521" s="7" t="s">
        <v>511</v>
      </c>
      <c r="G4521" s="7" t="s">
        <v>3910</v>
      </c>
      <c r="H4521" s="7" t="s">
        <v>3919</v>
      </c>
      <c r="I4521" s="7" t="s">
        <v>3926</v>
      </c>
      <c r="K4521" s="52" t="str">
        <f t="shared" si="784"/>
        <v/>
      </c>
      <c r="L4521" s="81" t="str">
        <f t="shared" si="774"/>
        <v/>
      </c>
      <c r="M4521" s="53" t="str">
        <f>IF(K4521="","",COUNTIF($K$7:K4521,"ﾘｽﾄ１"))</f>
        <v/>
      </c>
      <c r="N4521" s="53" t="str">
        <f t="shared" si="775"/>
        <v/>
      </c>
      <c r="O4521" s="54" t="str">
        <f t="shared" si="776"/>
        <v/>
      </c>
      <c r="P4521" s="53" t="str">
        <f t="shared" si="777"/>
        <v/>
      </c>
      <c r="Q4521" s="52" t="str">
        <f t="shared" si="778"/>
        <v/>
      </c>
      <c r="R4521" s="55" t="str">
        <f t="shared" si="779"/>
        <v/>
      </c>
      <c r="S4521" s="52" t="str">
        <f t="shared" si="780"/>
        <v/>
      </c>
      <c r="T4521" s="81" t="str">
        <f t="shared" si="781"/>
        <v/>
      </c>
      <c r="U4521" s="53" t="str">
        <f>IF(S4521="","",COUNTIF($S$7:S4521,"該当２"))</f>
        <v/>
      </c>
      <c r="V4521" s="56" t="str">
        <f t="shared" si="782"/>
        <v/>
      </c>
      <c r="W4521" s="81" t="str">
        <f t="shared" si="783"/>
        <v/>
      </c>
      <c r="X4521" s="53" t="str">
        <f>IF(V4521="","",COUNTIF($V$7:V4521,"該当３"))</f>
        <v/>
      </c>
    </row>
    <row r="4522" spans="1:24">
      <c r="A4522" s="4">
        <v>2042302008</v>
      </c>
      <c r="B4522" s="237">
        <v>20</v>
      </c>
      <c r="C4522" s="238">
        <v>423</v>
      </c>
      <c r="D4522" s="239">
        <v>2</v>
      </c>
      <c r="E4522" s="238">
        <v>8</v>
      </c>
      <c r="F4522" s="7" t="s">
        <v>511</v>
      </c>
      <c r="G4522" s="7" t="s">
        <v>3910</v>
      </c>
      <c r="H4522" s="7" t="s">
        <v>3919</v>
      </c>
      <c r="I4522" s="7" t="s">
        <v>3927</v>
      </c>
      <c r="K4522" s="52" t="str">
        <f t="shared" si="784"/>
        <v/>
      </c>
      <c r="L4522" s="81" t="str">
        <f t="shared" si="774"/>
        <v/>
      </c>
      <c r="M4522" s="53" t="str">
        <f>IF(K4522="","",COUNTIF($K$7:K4522,"ﾘｽﾄ１"))</f>
        <v/>
      </c>
      <c r="N4522" s="53" t="str">
        <f t="shared" si="775"/>
        <v/>
      </c>
      <c r="O4522" s="54" t="str">
        <f t="shared" si="776"/>
        <v/>
      </c>
      <c r="P4522" s="53" t="str">
        <f t="shared" si="777"/>
        <v/>
      </c>
      <c r="Q4522" s="52" t="str">
        <f t="shared" si="778"/>
        <v/>
      </c>
      <c r="R4522" s="55" t="str">
        <f t="shared" si="779"/>
        <v/>
      </c>
      <c r="S4522" s="52" t="str">
        <f t="shared" si="780"/>
        <v/>
      </c>
      <c r="T4522" s="81" t="str">
        <f t="shared" si="781"/>
        <v/>
      </c>
      <c r="U4522" s="53" t="str">
        <f>IF(S4522="","",COUNTIF($S$7:S4522,"該当２"))</f>
        <v/>
      </c>
      <c r="V4522" s="56" t="str">
        <f t="shared" si="782"/>
        <v/>
      </c>
      <c r="W4522" s="81" t="str">
        <f t="shared" si="783"/>
        <v/>
      </c>
      <c r="X4522" s="53" t="str">
        <f>IF(V4522="","",COUNTIF($V$7:V4522,"該当３"))</f>
        <v/>
      </c>
    </row>
    <row r="4523" spans="1:24">
      <c r="A4523" s="4">
        <v>2042302009</v>
      </c>
      <c r="B4523" s="237">
        <v>20</v>
      </c>
      <c r="C4523" s="238">
        <v>423</v>
      </c>
      <c r="D4523" s="239">
        <v>2</v>
      </c>
      <c r="E4523" s="238">
        <v>9</v>
      </c>
      <c r="F4523" s="7" t="s">
        <v>511</v>
      </c>
      <c r="G4523" s="7" t="s">
        <v>3910</v>
      </c>
      <c r="H4523" s="7" t="s">
        <v>3919</v>
      </c>
      <c r="I4523" s="7" t="s">
        <v>3928</v>
      </c>
      <c r="K4523" s="52" t="str">
        <f t="shared" si="784"/>
        <v/>
      </c>
      <c r="L4523" s="81" t="str">
        <f t="shared" si="774"/>
        <v/>
      </c>
      <c r="M4523" s="53" t="str">
        <f>IF(K4523="","",COUNTIF($K$7:K4523,"ﾘｽﾄ１"))</f>
        <v/>
      </c>
      <c r="N4523" s="53" t="str">
        <f t="shared" si="775"/>
        <v/>
      </c>
      <c r="O4523" s="54" t="str">
        <f t="shared" si="776"/>
        <v/>
      </c>
      <c r="P4523" s="53" t="str">
        <f t="shared" si="777"/>
        <v/>
      </c>
      <c r="Q4523" s="52" t="str">
        <f t="shared" si="778"/>
        <v/>
      </c>
      <c r="R4523" s="55" t="str">
        <f t="shared" si="779"/>
        <v/>
      </c>
      <c r="S4523" s="52" t="str">
        <f t="shared" si="780"/>
        <v/>
      </c>
      <c r="T4523" s="81" t="str">
        <f t="shared" si="781"/>
        <v/>
      </c>
      <c r="U4523" s="53" t="str">
        <f>IF(S4523="","",COUNTIF($S$7:S4523,"該当２"))</f>
        <v/>
      </c>
      <c r="V4523" s="56" t="str">
        <f t="shared" si="782"/>
        <v/>
      </c>
      <c r="W4523" s="81" t="str">
        <f t="shared" si="783"/>
        <v/>
      </c>
      <c r="X4523" s="53" t="str">
        <f>IF(V4523="","",COUNTIF($V$7:V4523,"該当３"))</f>
        <v/>
      </c>
    </row>
    <row r="4524" spans="1:24">
      <c r="A4524" s="4">
        <v>2042302010</v>
      </c>
      <c r="B4524" s="237">
        <v>20</v>
      </c>
      <c r="C4524" s="238">
        <v>423</v>
      </c>
      <c r="D4524" s="239">
        <v>2</v>
      </c>
      <c r="E4524" s="238">
        <v>10</v>
      </c>
      <c r="F4524" s="7" t="s">
        <v>511</v>
      </c>
      <c r="G4524" s="7" t="s">
        <v>3910</v>
      </c>
      <c r="H4524" s="7" t="s">
        <v>3919</v>
      </c>
      <c r="I4524" s="7" t="s">
        <v>3929</v>
      </c>
      <c r="K4524" s="52" t="str">
        <f t="shared" si="784"/>
        <v/>
      </c>
      <c r="L4524" s="81" t="str">
        <f t="shared" si="774"/>
        <v/>
      </c>
      <c r="M4524" s="53" t="str">
        <f>IF(K4524="","",COUNTIF($K$7:K4524,"ﾘｽﾄ１"))</f>
        <v/>
      </c>
      <c r="N4524" s="53" t="str">
        <f t="shared" si="775"/>
        <v/>
      </c>
      <c r="O4524" s="54" t="str">
        <f t="shared" si="776"/>
        <v/>
      </c>
      <c r="P4524" s="53" t="str">
        <f t="shared" si="777"/>
        <v/>
      </c>
      <c r="Q4524" s="52" t="str">
        <f t="shared" si="778"/>
        <v/>
      </c>
      <c r="R4524" s="55" t="str">
        <f t="shared" si="779"/>
        <v/>
      </c>
      <c r="S4524" s="52" t="str">
        <f t="shared" si="780"/>
        <v/>
      </c>
      <c r="T4524" s="81" t="str">
        <f t="shared" si="781"/>
        <v/>
      </c>
      <c r="U4524" s="53" t="str">
        <f>IF(S4524="","",COUNTIF($S$7:S4524,"該当２"))</f>
        <v/>
      </c>
      <c r="V4524" s="56" t="str">
        <f t="shared" si="782"/>
        <v/>
      </c>
      <c r="W4524" s="81" t="str">
        <f t="shared" si="783"/>
        <v/>
      </c>
      <c r="X4524" s="53" t="str">
        <f>IF(V4524="","",COUNTIF($V$7:V4524,"該当３"))</f>
        <v/>
      </c>
    </row>
    <row r="4525" spans="1:24">
      <c r="A4525" s="4">
        <v>2042302011</v>
      </c>
      <c r="B4525" s="237">
        <v>20</v>
      </c>
      <c r="C4525" s="238">
        <v>423</v>
      </c>
      <c r="D4525" s="239">
        <v>2</v>
      </c>
      <c r="E4525" s="238">
        <v>11</v>
      </c>
      <c r="F4525" s="7" t="s">
        <v>511</v>
      </c>
      <c r="G4525" s="7" t="s">
        <v>3910</v>
      </c>
      <c r="H4525" s="7" t="s">
        <v>3919</v>
      </c>
      <c r="I4525" s="7" t="s">
        <v>3930</v>
      </c>
      <c r="K4525" s="52" t="str">
        <f t="shared" si="784"/>
        <v/>
      </c>
      <c r="L4525" s="81" t="str">
        <f t="shared" si="774"/>
        <v/>
      </c>
      <c r="M4525" s="53" t="str">
        <f>IF(K4525="","",COUNTIF($K$7:K4525,"ﾘｽﾄ１"))</f>
        <v/>
      </c>
      <c r="N4525" s="53" t="str">
        <f t="shared" si="775"/>
        <v/>
      </c>
      <c r="O4525" s="54" t="str">
        <f t="shared" si="776"/>
        <v/>
      </c>
      <c r="P4525" s="53" t="str">
        <f t="shared" si="777"/>
        <v/>
      </c>
      <c r="Q4525" s="52" t="str">
        <f t="shared" si="778"/>
        <v/>
      </c>
      <c r="R4525" s="55" t="str">
        <f t="shared" si="779"/>
        <v/>
      </c>
      <c r="S4525" s="52" t="str">
        <f t="shared" si="780"/>
        <v/>
      </c>
      <c r="T4525" s="81" t="str">
        <f t="shared" si="781"/>
        <v/>
      </c>
      <c r="U4525" s="53" t="str">
        <f>IF(S4525="","",COUNTIF($S$7:S4525,"該当２"))</f>
        <v/>
      </c>
      <c r="V4525" s="56" t="str">
        <f t="shared" si="782"/>
        <v/>
      </c>
      <c r="W4525" s="81" t="str">
        <f t="shared" si="783"/>
        <v/>
      </c>
      <c r="X4525" s="53" t="str">
        <f>IF(V4525="","",COUNTIF($V$7:V4525,"該当３"))</f>
        <v/>
      </c>
    </row>
    <row r="4526" spans="1:24">
      <c r="A4526" s="4">
        <v>2042302012</v>
      </c>
      <c r="B4526" s="237">
        <v>20</v>
      </c>
      <c r="C4526" s="238">
        <v>423</v>
      </c>
      <c r="D4526" s="239">
        <v>2</v>
      </c>
      <c r="E4526" s="238">
        <v>12</v>
      </c>
      <c r="F4526" s="7" t="s">
        <v>511</v>
      </c>
      <c r="G4526" s="7" t="s">
        <v>3910</v>
      </c>
      <c r="H4526" s="7" t="s">
        <v>3919</v>
      </c>
      <c r="I4526" s="7" t="s">
        <v>3931</v>
      </c>
      <c r="K4526" s="52" t="str">
        <f t="shared" si="784"/>
        <v/>
      </c>
      <c r="L4526" s="81" t="str">
        <f t="shared" si="774"/>
        <v/>
      </c>
      <c r="M4526" s="53" t="str">
        <f>IF(K4526="","",COUNTIF($K$7:K4526,"ﾘｽﾄ１"))</f>
        <v/>
      </c>
      <c r="N4526" s="53" t="str">
        <f t="shared" si="775"/>
        <v/>
      </c>
      <c r="O4526" s="54" t="str">
        <f t="shared" si="776"/>
        <v/>
      </c>
      <c r="P4526" s="53" t="str">
        <f t="shared" si="777"/>
        <v/>
      </c>
      <c r="Q4526" s="52" t="str">
        <f t="shared" si="778"/>
        <v/>
      </c>
      <c r="R4526" s="55" t="str">
        <f t="shared" si="779"/>
        <v/>
      </c>
      <c r="S4526" s="52" t="str">
        <f t="shared" si="780"/>
        <v/>
      </c>
      <c r="T4526" s="81" t="str">
        <f t="shared" si="781"/>
        <v/>
      </c>
      <c r="U4526" s="53" t="str">
        <f>IF(S4526="","",COUNTIF($S$7:S4526,"該当２"))</f>
        <v/>
      </c>
      <c r="V4526" s="56" t="str">
        <f t="shared" si="782"/>
        <v/>
      </c>
      <c r="W4526" s="81" t="str">
        <f t="shared" si="783"/>
        <v/>
      </c>
      <c r="X4526" s="53" t="str">
        <f>IF(V4526="","",COUNTIF($V$7:V4526,"該当３"))</f>
        <v/>
      </c>
    </row>
    <row r="4527" spans="1:24">
      <c r="A4527" s="4">
        <v>2042302013</v>
      </c>
      <c r="B4527" s="237">
        <v>20</v>
      </c>
      <c r="C4527" s="238">
        <v>423</v>
      </c>
      <c r="D4527" s="239">
        <v>2</v>
      </c>
      <c r="E4527" s="238">
        <v>13</v>
      </c>
      <c r="F4527" s="7" t="s">
        <v>511</v>
      </c>
      <c r="G4527" s="7" t="s">
        <v>3910</v>
      </c>
      <c r="H4527" s="7" t="s">
        <v>3919</v>
      </c>
      <c r="I4527" s="7" t="s">
        <v>3932</v>
      </c>
      <c r="K4527" s="52" t="str">
        <f t="shared" si="784"/>
        <v/>
      </c>
      <c r="L4527" s="81" t="str">
        <f t="shared" si="774"/>
        <v/>
      </c>
      <c r="M4527" s="53" t="str">
        <f>IF(K4527="","",COUNTIF($K$7:K4527,"ﾘｽﾄ１"))</f>
        <v/>
      </c>
      <c r="N4527" s="53" t="str">
        <f t="shared" si="775"/>
        <v/>
      </c>
      <c r="O4527" s="54" t="str">
        <f t="shared" si="776"/>
        <v/>
      </c>
      <c r="P4527" s="53" t="str">
        <f t="shared" si="777"/>
        <v/>
      </c>
      <c r="Q4527" s="52" t="str">
        <f t="shared" si="778"/>
        <v/>
      </c>
      <c r="R4527" s="55" t="str">
        <f t="shared" si="779"/>
        <v/>
      </c>
      <c r="S4527" s="52" t="str">
        <f t="shared" si="780"/>
        <v/>
      </c>
      <c r="T4527" s="81" t="str">
        <f t="shared" si="781"/>
        <v/>
      </c>
      <c r="U4527" s="53" t="str">
        <f>IF(S4527="","",COUNTIF($S$7:S4527,"該当２"))</f>
        <v/>
      </c>
      <c r="V4527" s="56" t="str">
        <f t="shared" si="782"/>
        <v/>
      </c>
      <c r="W4527" s="81" t="str">
        <f t="shared" si="783"/>
        <v/>
      </c>
      <c r="X4527" s="53" t="str">
        <f>IF(V4527="","",COUNTIF($V$7:V4527,"該当３"))</f>
        <v/>
      </c>
    </row>
    <row r="4528" spans="1:24">
      <c r="A4528" s="4">
        <v>2042302014</v>
      </c>
      <c r="B4528" s="237">
        <v>20</v>
      </c>
      <c r="C4528" s="238">
        <v>423</v>
      </c>
      <c r="D4528" s="239">
        <v>2</v>
      </c>
      <c r="E4528" s="238">
        <v>14</v>
      </c>
      <c r="F4528" s="7" t="s">
        <v>511</v>
      </c>
      <c r="G4528" s="7" t="s">
        <v>3910</v>
      </c>
      <c r="H4528" s="7" t="s">
        <v>3919</v>
      </c>
      <c r="I4528" s="7" t="s">
        <v>3933</v>
      </c>
      <c r="K4528" s="52" t="str">
        <f t="shared" si="784"/>
        <v/>
      </c>
      <c r="L4528" s="81" t="str">
        <f t="shared" si="774"/>
        <v/>
      </c>
      <c r="M4528" s="53" t="str">
        <f>IF(K4528="","",COUNTIF($K$7:K4528,"ﾘｽﾄ１"))</f>
        <v/>
      </c>
      <c r="N4528" s="53" t="str">
        <f t="shared" si="775"/>
        <v/>
      </c>
      <c r="O4528" s="54" t="str">
        <f t="shared" si="776"/>
        <v/>
      </c>
      <c r="P4528" s="53" t="str">
        <f t="shared" si="777"/>
        <v/>
      </c>
      <c r="Q4528" s="52" t="str">
        <f t="shared" si="778"/>
        <v/>
      </c>
      <c r="R4528" s="55" t="str">
        <f t="shared" si="779"/>
        <v/>
      </c>
      <c r="S4528" s="52" t="str">
        <f t="shared" si="780"/>
        <v/>
      </c>
      <c r="T4528" s="81" t="str">
        <f t="shared" si="781"/>
        <v/>
      </c>
      <c r="U4528" s="53" t="str">
        <f>IF(S4528="","",COUNTIF($S$7:S4528,"該当２"))</f>
        <v/>
      </c>
      <c r="V4528" s="56" t="str">
        <f t="shared" si="782"/>
        <v/>
      </c>
      <c r="W4528" s="81" t="str">
        <f t="shared" si="783"/>
        <v/>
      </c>
      <c r="X4528" s="53" t="str">
        <f>IF(V4528="","",COUNTIF($V$7:V4528,"該当３"))</f>
        <v/>
      </c>
    </row>
    <row r="4529" spans="1:24">
      <c r="A4529" s="4">
        <v>2042302015</v>
      </c>
      <c r="B4529" s="237">
        <v>20</v>
      </c>
      <c r="C4529" s="238">
        <v>423</v>
      </c>
      <c r="D4529" s="239">
        <v>2</v>
      </c>
      <c r="E4529" s="238">
        <v>15</v>
      </c>
      <c r="F4529" s="7" t="s">
        <v>511</v>
      </c>
      <c r="G4529" s="7" t="s">
        <v>3910</v>
      </c>
      <c r="H4529" s="7" t="s">
        <v>3919</v>
      </c>
      <c r="I4529" s="7" t="s">
        <v>3934</v>
      </c>
      <c r="K4529" s="52" t="str">
        <f t="shared" si="784"/>
        <v/>
      </c>
      <c r="L4529" s="81" t="str">
        <f t="shared" si="774"/>
        <v/>
      </c>
      <c r="M4529" s="53" t="str">
        <f>IF(K4529="","",COUNTIF($K$7:K4529,"ﾘｽﾄ１"))</f>
        <v/>
      </c>
      <c r="N4529" s="53" t="str">
        <f t="shared" si="775"/>
        <v/>
      </c>
      <c r="O4529" s="54" t="str">
        <f t="shared" si="776"/>
        <v/>
      </c>
      <c r="P4529" s="53" t="str">
        <f t="shared" si="777"/>
        <v/>
      </c>
      <c r="Q4529" s="52" t="str">
        <f t="shared" si="778"/>
        <v/>
      </c>
      <c r="R4529" s="55" t="str">
        <f t="shared" si="779"/>
        <v/>
      </c>
      <c r="S4529" s="52" t="str">
        <f t="shared" si="780"/>
        <v/>
      </c>
      <c r="T4529" s="81" t="str">
        <f t="shared" si="781"/>
        <v/>
      </c>
      <c r="U4529" s="53" t="str">
        <f>IF(S4529="","",COUNTIF($S$7:S4529,"該当２"))</f>
        <v/>
      </c>
      <c r="V4529" s="56" t="str">
        <f t="shared" si="782"/>
        <v/>
      </c>
      <c r="W4529" s="81" t="str">
        <f t="shared" si="783"/>
        <v/>
      </c>
      <c r="X4529" s="53" t="str">
        <f>IF(V4529="","",COUNTIF($V$7:V4529,"該当３"))</f>
        <v/>
      </c>
    </row>
    <row r="4530" spans="1:24">
      <c r="A4530" s="4">
        <v>2042302016</v>
      </c>
      <c r="B4530" s="237">
        <v>20</v>
      </c>
      <c r="C4530" s="238">
        <v>423</v>
      </c>
      <c r="D4530" s="239">
        <v>2</v>
      </c>
      <c r="E4530" s="238">
        <v>16</v>
      </c>
      <c r="F4530" s="7" t="s">
        <v>511</v>
      </c>
      <c r="G4530" s="7" t="s">
        <v>3910</v>
      </c>
      <c r="H4530" s="7" t="s">
        <v>3919</v>
      </c>
      <c r="I4530" s="7" t="s">
        <v>3935</v>
      </c>
      <c r="K4530" s="52" t="str">
        <f t="shared" si="784"/>
        <v/>
      </c>
      <c r="L4530" s="81" t="str">
        <f t="shared" si="774"/>
        <v/>
      </c>
      <c r="M4530" s="53" t="str">
        <f>IF(K4530="","",COUNTIF($K$7:K4530,"ﾘｽﾄ１"))</f>
        <v/>
      </c>
      <c r="N4530" s="53" t="str">
        <f t="shared" si="775"/>
        <v/>
      </c>
      <c r="O4530" s="54" t="str">
        <f t="shared" si="776"/>
        <v/>
      </c>
      <c r="P4530" s="53" t="str">
        <f t="shared" si="777"/>
        <v/>
      </c>
      <c r="Q4530" s="52" t="str">
        <f t="shared" si="778"/>
        <v/>
      </c>
      <c r="R4530" s="55" t="str">
        <f t="shared" si="779"/>
        <v/>
      </c>
      <c r="S4530" s="52" t="str">
        <f t="shared" si="780"/>
        <v/>
      </c>
      <c r="T4530" s="81" t="str">
        <f t="shared" si="781"/>
        <v/>
      </c>
      <c r="U4530" s="53" t="str">
        <f>IF(S4530="","",COUNTIF($S$7:S4530,"該当２"))</f>
        <v/>
      </c>
      <c r="V4530" s="56" t="str">
        <f t="shared" si="782"/>
        <v/>
      </c>
      <c r="W4530" s="81" t="str">
        <f t="shared" si="783"/>
        <v/>
      </c>
      <c r="X4530" s="53" t="str">
        <f>IF(V4530="","",COUNTIF($V$7:V4530,"該当３"))</f>
        <v/>
      </c>
    </row>
    <row r="4531" spans="1:24">
      <c r="A4531" s="4">
        <v>2042303000</v>
      </c>
      <c r="B4531" s="237">
        <v>20</v>
      </c>
      <c r="C4531" s="238">
        <v>423</v>
      </c>
      <c r="D4531" s="239">
        <v>3</v>
      </c>
      <c r="E4531" s="238">
        <v>0</v>
      </c>
      <c r="F4531" s="7" t="s">
        <v>511</v>
      </c>
      <c r="G4531" s="7" t="s">
        <v>3910</v>
      </c>
      <c r="H4531" s="7" t="s">
        <v>3936</v>
      </c>
      <c r="K4531" s="52" t="str">
        <f t="shared" si="784"/>
        <v/>
      </c>
      <c r="L4531" s="81" t="str">
        <f t="shared" si="774"/>
        <v/>
      </c>
      <c r="M4531" s="53" t="str">
        <f>IF(K4531="","",COUNTIF($K$7:K4531,"ﾘｽﾄ１"))</f>
        <v/>
      </c>
      <c r="N4531" s="53" t="str">
        <f t="shared" si="775"/>
        <v/>
      </c>
      <c r="O4531" s="54" t="str">
        <f t="shared" si="776"/>
        <v/>
      </c>
      <c r="P4531" s="53" t="str">
        <f t="shared" si="777"/>
        <v/>
      </c>
      <c r="Q4531" s="52" t="str">
        <f t="shared" si="778"/>
        <v/>
      </c>
      <c r="R4531" s="55" t="str">
        <f t="shared" si="779"/>
        <v/>
      </c>
      <c r="S4531" s="52" t="str">
        <f t="shared" si="780"/>
        <v/>
      </c>
      <c r="T4531" s="81" t="str">
        <f t="shared" si="781"/>
        <v/>
      </c>
      <c r="U4531" s="53" t="str">
        <f>IF(S4531="","",COUNTIF($S$7:S4531,"該当２"))</f>
        <v/>
      </c>
      <c r="V4531" s="56" t="str">
        <f t="shared" si="782"/>
        <v/>
      </c>
      <c r="W4531" s="81" t="str">
        <f t="shared" si="783"/>
        <v/>
      </c>
      <c r="X4531" s="53" t="str">
        <f>IF(V4531="","",COUNTIF($V$7:V4531,"該当３"))</f>
        <v/>
      </c>
    </row>
    <row r="4532" spans="1:24">
      <c r="A4532" s="4">
        <v>2042303001</v>
      </c>
      <c r="B4532" s="237">
        <v>20</v>
      </c>
      <c r="C4532" s="238">
        <v>423</v>
      </c>
      <c r="D4532" s="239">
        <v>3</v>
      </c>
      <c r="E4532" s="238">
        <v>1</v>
      </c>
      <c r="F4532" s="7" t="s">
        <v>511</v>
      </c>
      <c r="G4532" s="7" t="s">
        <v>3910</v>
      </c>
      <c r="H4532" s="7" t="s">
        <v>3936</v>
      </c>
      <c r="I4532" s="7" t="s">
        <v>3937</v>
      </c>
      <c r="K4532" s="52" t="str">
        <f t="shared" si="784"/>
        <v/>
      </c>
      <c r="L4532" s="81" t="str">
        <f t="shared" si="774"/>
        <v/>
      </c>
      <c r="M4532" s="53" t="str">
        <f>IF(K4532="","",COUNTIF($K$7:K4532,"ﾘｽﾄ１"))</f>
        <v/>
      </c>
      <c r="N4532" s="53" t="str">
        <f t="shared" si="775"/>
        <v/>
      </c>
      <c r="O4532" s="54" t="str">
        <f t="shared" si="776"/>
        <v/>
      </c>
      <c r="P4532" s="53" t="str">
        <f t="shared" si="777"/>
        <v/>
      </c>
      <c r="Q4532" s="52" t="str">
        <f t="shared" si="778"/>
        <v/>
      </c>
      <c r="R4532" s="55" t="str">
        <f t="shared" si="779"/>
        <v/>
      </c>
      <c r="S4532" s="52" t="str">
        <f t="shared" si="780"/>
        <v/>
      </c>
      <c r="T4532" s="81" t="str">
        <f t="shared" si="781"/>
        <v/>
      </c>
      <c r="U4532" s="53" t="str">
        <f>IF(S4532="","",COUNTIF($S$7:S4532,"該当２"))</f>
        <v/>
      </c>
      <c r="V4532" s="56" t="str">
        <f t="shared" si="782"/>
        <v/>
      </c>
      <c r="W4532" s="81" t="str">
        <f t="shared" si="783"/>
        <v/>
      </c>
      <c r="X4532" s="53" t="str">
        <f>IF(V4532="","",COUNTIF($V$7:V4532,"該当３"))</f>
        <v/>
      </c>
    </row>
    <row r="4533" spans="1:24">
      <c r="A4533" s="4">
        <v>2042303002</v>
      </c>
      <c r="B4533" s="237">
        <v>20</v>
      </c>
      <c r="C4533" s="238">
        <v>423</v>
      </c>
      <c r="D4533" s="239">
        <v>3</v>
      </c>
      <c r="E4533" s="238">
        <v>2</v>
      </c>
      <c r="F4533" s="7" t="s">
        <v>511</v>
      </c>
      <c r="G4533" s="7" t="s">
        <v>3910</v>
      </c>
      <c r="H4533" s="7" t="s">
        <v>3936</v>
      </c>
      <c r="I4533" s="7" t="s">
        <v>3938</v>
      </c>
      <c r="K4533" s="52" t="str">
        <f t="shared" si="784"/>
        <v/>
      </c>
      <c r="L4533" s="81" t="str">
        <f t="shared" si="774"/>
        <v/>
      </c>
      <c r="M4533" s="53" t="str">
        <f>IF(K4533="","",COUNTIF($K$7:K4533,"ﾘｽﾄ１"))</f>
        <v/>
      </c>
      <c r="N4533" s="53" t="str">
        <f t="shared" si="775"/>
        <v/>
      </c>
      <c r="O4533" s="54" t="str">
        <f t="shared" si="776"/>
        <v/>
      </c>
      <c r="P4533" s="53" t="str">
        <f t="shared" si="777"/>
        <v/>
      </c>
      <c r="Q4533" s="52" t="str">
        <f t="shared" si="778"/>
        <v/>
      </c>
      <c r="R4533" s="55" t="str">
        <f t="shared" si="779"/>
        <v/>
      </c>
      <c r="S4533" s="52" t="str">
        <f t="shared" si="780"/>
        <v/>
      </c>
      <c r="T4533" s="81" t="str">
        <f t="shared" si="781"/>
        <v/>
      </c>
      <c r="U4533" s="53" t="str">
        <f>IF(S4533="","",COUNTIF($S$7:S4533,"該当２"))</f>
        <v/>
      </c>
      <c r="V4533" s="56" t="str">
        <f t="shared" si="782"/>
        <v/>
      </c>
      <c r="W4533" s="81" t="str">
        <f t="shared" si="783"/>
        <v/>
      </c>
      <c r="X4533" s="53" t="str">
        <f>IF(V4533="","",COUNTIF($V$7:V4533,"該当３"))</f>
        <v/>
      </c>
    </row>
    <row r="4534" spans="1:24">
      <c r="A4534" s="4">
        <v>2042303003</v>
      </c>
      <c r="B4534" s="237">
        <v>20</v>
      </c>
      <c r="C4534" s="238">
        <v>423</v>
      </c>
      <c r="D4534" s="239">
        <v>3</v>
      </c>
      <c r="E4534" s="238">
        <v>3</v>
      </c>
      <c r="F4534" s="7" t="s">
        <v>511</v>
      </c>
      <c r="G4534" s="7" t="s">
        <v>3910</v>
      </c>
      <c r="H4534" s="7" t="s">
        <v>3936</v>
      </c>
      <c r="I4534" s="7" t="s">
        <v>3939</v>
      </c>
      <c r="K4534" s="52" t="str">
        <f t="shared" si="784"/>
        <v/>
      </c>
      <c r="L4534" s="81" t="str">
        <f t="shared" si="774"/>
        <v/>
      </c>
      <c r="M4534" s="53" t="str">
        <f>IF(K4534="","",COUNTIF($K$7:K4534,"ﾘｽﾄ１"))</f>
        <v/>
      </c>
      <c r="N4534" s="53" t="str">
        <f t="shared" si="775"/>
        <v/>
      </c>
      <c r="O4534" s="54" t="str">
        <f t="shared" si="776"/>
        <v/>
      </c>
      <c r="P4534" s="53" t="str">
        <f t="shared" si="777"/>
        <v/>
      </c>
      <c r="Q4534" s="52" t="str">
        <f t="shared" si="778"/>
        <v/>
      </c>
      <c r="R4534" s="55" t="str">
        <f t="shared" si="779"/>
        <v/>
      </c>
      <c r="S4534" s="52" t="str">
        <f t="shared" si="780"/>
        <v/>
      </c>
      <c r="T4534" s="81" t="str">
        <f t="shared" si="781"/>
        <v/>
      </c>
      <c r="U4534" s="53" t="str">
        <f>IF(S4534="","",COUNTIF($S$7:S4534,"該当２"))</f>
        <v/>
      </c>
      <c r="V4534" s="56" t="str">
        <f t="shared" si="782"/>
        <v/>
      </c>
      <c r="W4534" s="81" t="str">
        <f t="shared" si="783"/>
        <v/>
      </c>
      <c r="X4534" s="53" t="str">
        <f>IF(V4534="","",COUNTIF($V$7:V4534,"該当３"))</f>
        <v/>
      </c>
    </row>
    <row r="4535" spans="1:24">
      <c r="A4535" s="4">
        <v>2042303004</v>
      </c>
      <c r="B4535" s="237">
        <v>20</v>
      </c>
      <c r="C4535" s="238">
        <v>423</v>
      </c>
      <c r="D4535" s="239">
        <v>3</v>
      </c>
      <c r="E4535" s="238">
        <v>4</v>
      </c>
      <c r="F4535" s="7" t="s">
        <v>511</v>
      </c>
      <c r="G4535" s="7" t="s">
        <v>3910</v>
      </c>
      <c r="H4535" s="7" t="s">
        <v>3936</v>
      </c>
      <c r="I4535" s="7" t="s">
        <v>3940</v>
      </c>
      <c r="K4535" s="52" t="str">
        <f t="shared" si="784"/>
        <v/>
      </c>
      <c r="L4535" s="81" t="str">
        <f t="shared" ref="L4535:L4598" si="785">IF(K4535="ﾘｽﾄ１",G4535,"")</f>
        <v/>
      </c>
      <c r="M4535" s="53" t="str">
        <f>IF(K4535="","",COUNTIF($K$7:K4535,"ﾘｽﾄ１"))</f>
        <v/>
      </c>
      <c r="N4535" s="53" t="str">
        <f t="shared" ref="N4535:N4598" si="786">IF(AND(D4535=0,E4535&gt;0),"同一区","")</f>
        <v/>
      </c>
      <c r="O4535" s="54" t="str">
        <f t="shared" ref="O4535:O4598" si="787">IF(AND(EXACT($K$2,G4535),H4535&gt;0),"該当１","")</f>
        <v/>
      </c>
      <c r="P4535" s="53" t="str">
        <f t="shared" ref="P4535:P4598" si="788">IF(O4535="該当１",G4535,"")</f>
        <v/>
      </c>
      <c r="Q4535" s="52" t="str">
        <f t="shared" ref="Q4535:Q4598" si="789">IF(O4535="該当１","ﾘｽﾄ2","")</f>
        <v/>
      </c>
      <c r="R4535" s="55" t="str">
        <f t="shared" ref="R4535:R4598" si="790">IF(Q4535="ﾘｽﾄ2",H4535,"")</f>
        <v/>
      </c>
      <c r="S4535" s="52" t="str">
        <f t="shared" ref="S4535:S4598" si="791">IF(AND(Q4535="ﾘｽﾄ2",OR(I4535=0,AND(N4535="同一区",E4535=1))),"該当２","")</f>
        <v/>
      </c>
      <c r="T4535" s="81" t="str">
        <f t="shared" ref="T4535:T4598" si="792">IF(S4535="該当２",H4535,"")</f>
        <v/>
      </c>
      <c r="U4535" s="53" t="str">
        <f>IF(S4535="","",COUNTIF($S$7:S4535,"該当２"))</f>
        <v/>
      </c>
      <c r="V4535" s="56" t="str">
        <f t="shared" ref="V4535:V4598" si="793">IF(AND($S$2=H4535,E4535&gt;0,E4535&lt;998),"該当３","")</f>
        <v/>
      </c>
      <c r="W4535" s="81" t="str">
        <f t="shared" ref="W4535:W4598" si="794">IF(V4535="該当３",I4535,"")</f>
        <v/>
      </c>
      <c r="X4535" s="53" t="str">
        <f>IF(V4535="","",COUNTIF($V$7:V4535,"該当３"))</f>
        <v/>
      </c>
    </row>
    <row r="4536" spans="1:24">
      <c r="A4536" s="4">
        <v>2042303005</v>
      </c>
      <c r="B4536" s="237">
        <v>20</v>
      </c>
      <c r="C4536" s="238">
        <v>423</v>
      </c>
      <c r="D4536" s="239">
        <v>3</v>
      </c>
      <c r="E4536" s="238">
        <v>5</v>
      </c>
      <c r="F4536" s="7" t="s">
        <v>511</v>
      </c>
      <c r="G4536" s="7" t="s">
        <v>3910</v>
      </c>
      <c r="H4536" s="7" t="s">
        <v>3936</v>
      </c>
      <c r="I4536" s="7" t="s">
        <v>3941</v>
      </c>
      <c r="K4536" s="52" t="str">
        <f t="shared" si="784"/>
        <v/>
      </c>
      <c r="L4536" s="81" t="str">
        <f t="shared" si="785"/>
        <v/>
      </c>
      <c r="M4536" s="53" t="str">
        <f>IF(K4536="","",COUNTIF($K$7:K4536,"ﾘｽﾄ１"))</f>
        <v/>
      </c>
      <c r="N4536" s="53" t="str">
        <f t="shared" si="786"/>
        <v/>
      </c>
      <c r="O4536" s="54" t="str">
        <f t="shared" si="787"/>
        <v/>
      </c>
      <c r="P4536" s="53" t="str">
        <f t="shared" si="788"/>
        <v/>
      </c>
      <c r="Q4536" s="52" t="str">
        <f t="shared" si="789"/>
        <v/>
      </c>
      <c r="R4536" s="55" t="str">
        <f t="shared" si="790"/>
        <v/>
      </c>
      <c r="S4536" s="52" t="str">
        <f t="shared" si="791"/>
        <v/>
      </c>
      <c r="T4536" s="81" t="str">
        <f t="shared" si="792"/>
        <v/>
      </c>
      <c r="U4536" s="53" t="str">
        <f>IF(S4536="","",COUNTIF($S$7:S4536,"該当２"))</f>
        <v/>
      </c>
      <c r="V4536" s="56" t="str">
        <f t="shared" si="793"/>
        <v/>
      </c>
      <c r="W4536" s="81" t="str">
        <f t="shared" si="794"/>
        <v/>
      </c>
      <c r="X4536" s="53" t="str">
        <f>IF(V4536="","",COUNTIF($V$7:V4536,"該当３"))</f>
        <v/>
      </c>
    </row>
    <row r="4537" spans="1:24">
      <c r="A4537" s="4">
        <v>2042303006</v>
      </c>
      <c r="B4537" s="237">
        <v>20</v>
      </c>
      <c r="C4537" s="238">
        <v>423</v>
      </c>
      <c r="D4537" s="239">
        <v>3</v>
      </c>
      <c r="E4537" s="238">
        <v>6</v>
      </c>
      <c r="F4537" s="7" t="s">
        <v>511</v>
      </c>
      <c r="G4537" s="7" t="s">
        <v>3910</v>
      </c>
      <c r="H4537" s="7" t="s">
        <v>3936</v>
      </c>
      <c r="I4537" s="7" t="s">
        <v>3942</v>
      </c>
      <c r="K4537" s="52" t="str">
        <f t="shared" si="784"/>
        <v/>
      </c>
      <c r="L4537" s="81" t="str">
        <f t="shared" si="785"/>
        <v/>
      </c>
      <c r="M4537" s="53" t="str">
        <f>IF(K4537="","",COUNTIF($K$7:K4537,"ﾘｽﾄ１"))</f>
        <v/>
      </c>
      <c r="N4537" s="53" t="str">
        <f t="shared" si="786"/>
        <v/>
      </c>
      <c r="O4537" s="54" t="str">
        <f t="shared" si="787"/>
        <v/>
      </c>
      <c r="P4537" s="53" t="str">
        <f t="shared" si="788"/>
        <v/>
      </c>
      <c r="Q4537" s="52" t="str">
        <f t="shared" si="789"/>
        <v/>
      </c>
      <c r="R4537" s="55" t="str">
        <f t="shared" si="790"/>
        <v/>
      </c>
      <c r="S4537" s="52" t="str">
        <f t="shared" si="791"/>
        <v/>
      </c>
      <c r="T4537" s="81" t="str">
        <f t="shared" si="792"/>
        <v/>
      </c>
      <c r="U4537" s="53" t="str">
        <f>IF(S4537="","",COUNTIF($S$7:S4537,"該当２"))</f>
        <v/>
      </c>
      <c r="V4537" s="56" t="str">
        <f t="shared" si="793"/>
        <v/>
      </c>
      <c r="W4537" s="81" t="str">
        <f t="shared" si="794"/>
        <v/>
      </c>
      <c r="X4537" s="53" t="str">
        <f>IF(V4537="","",COUNTIF($V$7:V4537,"該当３"))</f>
        <v/>
      </c>
    </row>
    <row r="4538" spans="1:24">
      <c r="A4538" s="4">
        <v>2042500000</v>
      </c>
      <c r="B4538" s="237">
        <v>20</v>
      </c>
      <c r="C4538" s="238">
        <v>425</v>
      </c>
      <c r="D4538" s="239">
        <v>0</v>
      </c>
      <c r="E4538" s="238">
        <v>0</v>
      </c>
      <c r="F4538" s="7" t="s">
        <v>511</v>
      </c>
      <c r="G4538" s="7" t="s">
        <v>3943</v>
      </c>
      <c r="K4538" s="52" t="str">
        <f t="shared" si="784"/>
        <v>ﾘｽﾄ１</v>
      </c>
      <c r="L4538" s="81" t="str">
        <f t="shared" si="785"/>
        <v>木祖村</v>
      </c>
      <c r="M4538" s="53">
        <f>IF(K4538="","",COUNTIF($K$7:K4538,"ﾘｽﾄ１"))</f>
        <v>55</v>
      </c>
      <c r="N4538" s="53" t="str">
        <f t="shared" si="786"/>
        <v/>
      </c>
      <c r="O4538" s="54" t="str">
        <f t="shared" si="787"/>
        <v/>
      </c>
      <c r="P4538" s="53" t="str">
        <f t="shared" si="788"/>
        <v/>
      </c>
      <c r="Q4538" s="52" t="str">
        <f t="shared" si="789"/>
        <v/>
      </c>
      <c r="R4538" s="55" t="str">
        <f t="shared" si="790"/>
        <v/>
      </c>
      <c r="S4538" s="52" t="str">
        <f t="shared" si="791"/>
        <v/>
      </c>
      <c r="T4538" s="81" t="str">
        <f t="shared" si="792"/>
        <v/>
      </c>
      <c r="U4538" s="53" t="str">
        <f>IF(S4538="","",COUNTIF($S$7:S4538,"該当２"))</f>
        <v/>
      </c>
      <c r="V4538" s="56" t="str">
        <f t="shared" si="793"/>
        <v/>
      </c>
      <c r="W4538" s="81" t="str">
        <f t="shared" si="794"/>
        <v/>
      </c>
      <c r="X4538" s="53" t="str">
        <f>IF(V4538="","",COUNTIF($V$7:V4538,"該当３"))</f>
        <v/>
      </c>
    </row>
    <row r="4539" spans="1:24">
      <c r="A4539" s="4">
        <v>2042500001</v>
      </c>
      <c r="B4539" s="237">
        <v>20</v>
      </c>
      <c r="C4539" s="238">
        <v>425</v>
      </c>
      <c r="D4539" s="239">
        <v>0</v>
      </c>
      <c r="E4539" s="238">
        <v>1</v>
      </c>
      <c r="F4539" s="7" t="s">
        <v>511</v>
      </c>
      <c r="G4539" s="7" t="s">
        <v>3943</v>
      </c>
      <c r="H4539" s="282" t="s">
        <v>4516</v>
      </c>
      <c r="I4539" s="7" t="s">
        <v>1395</v>
      </c>
      <c r="K4539" s="52" t="str">
        <f t="shared" si="784"/>
        <v/>
      </c>
      <c r="L4539" s="81" t="str">
        <f t="shared" si="785"/>
        <v/>
      </c>
      <c r="M4539" s="53" t="str">
        <f>IF(K4539="","",COUNTIF($K$7:K4539,"ﾘｽﾄ１"))</f>
        <v/>
      </c>
      <c r="N4539" s="53" t="str">
        <f t="shared" si="786"/>
        <v>同一区</v>
      </c>
      <c r="O4539" s="54" t="str">
        <f t="shared" si="787"/>
        <v/>
      </c>
      <c r="P4539" s="53" t="str">
        <f t="shared" si="788"/>
        <v/>
      </c>
      <c r="Q4539" s="52" t="str">
        <f t="shared" si="789"/>
        <v/>
      </c>
      <c r="R4539" s="55" t="str">
        <f t="shared" si="790"/>
        <v/>
      </c>
      <c r="S4539" s="52" t="str">
        <f t="shared" si="791"/>
        <v/>
      </c>
      <c r="T4539" s="81" t="str">
        <f t="shared" si="792"/>
        <v/>
      </c>
      <c r="U4539" s="53" t="str">
        <f>IF(S4539="","",COUNTIF($S$7:S4539,"該当２"))</f>
        <v/>
      </c>
      <c r="V4539" s="56" t="str">
        <f t="shared" si="793"/>
        <v/>
      </c>
      <c r="W4539" s="81" t="str">
        <f t="shared" si="794"/>
        <v/>
      </c>
      <c r="X4539" s="53" t="str">
        <f>IF(V4539="","",COUNTIF($V$7:V4539,"該当３"))</f>
        <v/>
      </c>
    </row>
    <row r="4540" spans="1:24">
      <c r="A4540" s="4">
        <v>2042500002</v>
      </c>
      <c r="B4540" s="237">
        <v>20</v>
      </c>
      <c r="C4540" s="238">
        <v>425</v>
      </c>
      <c r="D4540" s="239">
        <v>0</v>
      </c>
      <c r="E4540" s="238">
        <v>2</v>
      </c>
      <c r="F4540" s="7" t="s">
        <v>511</v>
      </c>
      <c r="G4540" s="7" t="s">
        <v>3943</v>
      </c>
      <c r="H4540" s="282" t="s">
        <v>4516</v>
      </c>
      <c r="I4540" s="7" t="s">
        <v>1396</v>
      </c>
      <c r="K4540" s="52" t="str">
        <f t="shared" si="784"/>
        <v/>
      </c>
      <c r="L4540" s="81" t="str">
        <f t="shared" si="785"/>
        <v/>
      </c>
      <c r="M4540" s="53" t="str">
        <f>IF(K4540="","",COUNTIF($K$7:K4540,"ﾘｽﾄ１"))</f>
        <v/>
      </c>
      <c r="N4540" s="53" t="str">
        <f t="shared" si="786"/>
        <v>同一区</v>
      </c>
      <c r="O4540" s="54" t="str">
        <f t="shared" si="787"/>
        <v/>
      </c>
      <c r="P4540" s="53" t="str">
        <f t="shared" si="788"/>
        <v/>
      </c>
      <c r="Q4540" s="52" t="str">
        <f t="shared" si="789"/>
        <v/>
      </c>
      <c r="R4540" s="55" t="str">
        <f t="shared" si="790"/>
        <v/>
      </c>
      <c r="S4540" s="52" t="str">
        <f t="shared" si="791"/>
        <v/>
      </c>
      <c r="T4540" s="81" t="str">
        <f t="shared" si="792"/>
        <v/>
      </c>
      <c r="U4540" s="53" t="str">
        <f>IF(S4540="","",COUNTIF($S$7:S4540,"該当２"))</f>
        <v/>
      </c>
      <c r="V4540" s="56" t="str">
        <f t="shared" si="793"/>
        <v/>
      </c>
      <c r="W4540" s="81" t="str">
        <f t="shared" si="794"/>
        <v/>
      </c>
      <c r="X4540" s="53" t="str">
        <f>IF(V4540="","",COUNTIF($V$7:V4540,"該当３"))</f>
        <v/>
      </c>
    </row>
    <row r="4541" spans="1:24">
      <c r="A4541" s="4">
        <v>2042500003</v>
      </c>
      <c r="B4541" s="237">
        <v>20</v>
      </c>
      <c r="C4541" s="238">
        <v>425</v>
      </c>
      <c r="D4541" s="239">
        <v>0</v>
      </c>
      <c r="E4541" s="238">
        <v>3</v>
      </c>
      <c r="F4541" s="7" t="s">
        <v>511</v>
      </c>
      <c r="G4541" s="7" t="s">
        <v>3943</v>
      </c>
      <c r="H4541" s="282" t="s">
        <v>4516</v>
      </c>
      <c r="I4541" s="7" t="s">
        <v>1397</v>
      </c>
      <c r="K4541" s="52" t="str">
        <f t="shared" si="784"/>
        <v/>
      </c>
      <c r="L4541" s="81" t="str">
        <f t="shared" si="785"/>
        <v/>
      </c>
      <c r="M4541" s="53" t="str">
        <f>IF(K4541="","",COUNTIF($K$7:K4541,"ﾘｽﾄ１"))</f>
        <v/>
      </c>
      <c r="N4541" s="53" t="str">
        <f t="shared" si="786"/>
        <v>同一区</v>
      </c>
      <c r="O4541" s="54" t="str">
        <f t="shared" si="787"/>
        <v/>
      </c>
      <c r="P4541" s="53" t="str">
        <f t="shared" si="788"/>
        <v/>
      </c>
      <c r="Q4541" s="52" t="str">
        <f t="shared" si="789"/>
        <v/>
      </c>
      <c r="R4541" s="55" t="str">
        <f t="shared" si="790"/>
        <v/>
      </c>
      <c r="S4541" s="52" t="str">
        <f t="shared" si="791"/>
        <v/>
      </c>
      <c r="T4541" s="81" t="str">
        <f t="shared" si="792"/>
        <v/>
      </c>
      <c r="U4541" s="53" t="str">
        <f>IF(S4541="","",COUNTIF($S$7:S4541,"該当２"))</f>
        <v/>
      </c>
      <c r="V4541" s="56" t="str">
        <f t="shared" si="793"/>
        <v/>
      </c>
      <c r="W4541" s="81" t="str">
        <f t="shared" si="794"/>
        <v/>
      </c>
      <c r="X4541" s="53" t="str">
        <f>IF(V4541="","",COUNTIF($V$7:V4541,"該当３"))</f>
        <v/>
      </c>
    </row>
    <row r="4542" spans="1:24">
      <c r="A4542" s="4">
        <v>2042500004</v>
      </c>
      <c r="B4542" s="237">
        <v>20</v>
      </c>
      <c r="C4542" s="238">
        <v>425</v>
      </c>
      <c r="D4542" s="239">
        <v>0</v>
      </c>
      <c r="E4542" s="238">
        <v>4</v>
      </c>
      <c r="F4542" s="7" t="s">
        <v>511</v>
      </c>
      <c r="G4542" s="7" t="s">
        <v>3943</v>
      </c>
      <c r="H4542" s="282" t="s">
        <v>4516</v>
      </c>
      <c r="I4542" s="7" t="s">
        <v>1398</v>
      </c>
      <c r="K4542" s="52" t="str">
        <f t="shared" si="784"/>
        <v/>
      </c>
      <c r="L4542" s="81" t="str">
        <f t="shared" si="785"/>
        <v/>
      </c>
      <c r="M4542" s="53" t="str">
        <f>IF(K4542="","",COUNTIF($K$7:K4542,"ﾘｽﾄ１"))</f>
        <v/>
      </c>
      <c r="N4542" s="53" t="str">
        <f t="shared" si="786"/>
        <v>同一区</v>
      </c>
      <c r="O4542" s="54" t="str">
        <f t="shared" si="787"/>
        <v/>
      </c>
      <c r="P4542" s="53" t="str">
        <f t="shared" si="788"/>
        <v/>
      </c>
      <c r="Q4542" s="52" t="str">
        <f t="shared" si="789"/>
        <v/>
      </c>
      <c r="R4542" s="55" t="str">
        <f t="shared" si="790"/>
        <v/>
      </c>
      <c r="S4542" s="52" t="str">
        <f t="shared" si="791"/>
        <v/>
      </c>
      <c r="T4542" s="81" t="str">
        <f t="shared" si="792"/>
        <v/>
      </c>
      <c r="U4542" s="53" t="str">
        <f>IF(S4542="","",COUNTIF($S$7:S4542,"該当２"))</f>
        <v/>
      </c>
      <c r="V4542" s="56" t="str">
        <f t="shared" si="793"/>
        <v/>
      </c>
      <c r="W4542" s="81" t="str">
        <f t="shared" si="794"/>
        <v/>
      </c>
      <c r="X4542" s="53" t="str">
        <f>IF(V4542="","",COUNTIF($V$7:V4542,"該当３"))</f>
        <v/>
      </c>
    </row>
    <row r="4543" spans="1:24">
      <c r="A4543" s="4">
        <v>2042500005</v>
      </c>
      <c r="B4543" s="237">
        <v>20</v>
      </c>
      <c r="C4543" s="238">
        <v>425</v>
      </c>
      <c r="D4543" s="239">
        <v>0</v>
      </c>
      <c r="E4543" s="238">
        <v>5</v>
      </c>
      <c r="F4543" s="7" t="s">
        <v>511</v>
      </c>
      <c r="G4543" s="7" t="s">
        <v>3943</v>
      </c>
      <c r="H4543" s="282" t="s">
        <v>4516</v>
      </c>
      <c r="I4543" s="7" t="s">
        <v>1400</v>
      </c>
      <c r="K4543" s="52" t="str">
        <f t="shared" si="784"/>
        <v/>
      </c>
      <c r="L4543" s="81" t="str">
        <f t="shared" si="785"/>
        <v/>
      </c>
      <c r="M4543" s="53" t="str">
        <f>IF(K4543="","",COUNTIF($K$7:K4543,"ﾘｽﾄ１"))</f>
        <v/>
      </c>
      <c r="N4543" s="53" t="str">
        <f t="shared" si="786"/>
        <v>同一区</v>
      </c>
      <c r="O4543" s="54" t="str">
        <f t="shared" si="787"/>
        <v/>
      </c>
      <c r="P4543" s="53" t="str">
        <f t="shared" si="788"/>
        <v/>
      </c>
      <c r="Q4543" s="52" t="str">
        <f t="shared" si="789"/>
        <v/>
      </c>
      <c r="R4543" s="55" t="str">
        <f t="shared" si="790"/>
        <v/>
      </c>
      <c r="S4543" s="52" t="str">
        <f t="shared" si="791"/>
        <v/>
      </c>
      <c r="T4543" s="81" t="str">
        <f t="shared" si="792"/>
        <v/>
      </c>
      <c r="U4543" s="53" t="str">
        <f>IF(S4543="","",COUNTIF($S$7:S4543,"該当２"))</f>
        <v/>
      </c>
      <c r="V4543" s="56" t="str">
        <f t="shared" si="793"/>
        <v/>
      </c>
      <c r="W4543" s="81" t="str">
        <f t="shared" si="794"/>
        <v/>
      </c>
      <c r="X4543" s="53" t="str">
        <f>IF(V4543="","",COUNTIF($V$7:V4543,"該当３"))</f>
        <v/>
      </c>
    </row>
    <row r="4544" spans="1:24">
      <c r="A4544" s="4">
        <v>2042500006</v>
      </c>
      <c r="B4544" s="237">
        <v>20</v>
      </c>
      <c r="C4544" s="238">
        <v>425</v>
      </c>
      <c r="D4544" s="239">
        <v>0</v>
      </c>
      <c r="E4544" s="238">
        <v>6</v>
      </c>
      <c r="F4544" s="7" t="s">
        <v>511</v>
      </c>
      <c r="G4544" s="7" t="s">
        <v>3943</v>
      </c>
      <c r="H4544" s="282" t="s">
        <v>4516</v>
      </c>
      <c r="I4544" s="7" t="s">
        <v>1402</v>
      </c>
      <c r="K4544" s="52" t="str">
        <f t="shared" si="784"/>
        <v/>
      </c>
      <c r="L4544" s="81" t="str">
        <f t="shared" si="785"/>
        <v/>
      </c>
      <c r="M4544" s="53" t="str">
        <f>IF(K4544="","",COUNTIF($K$7:K4544,"ﾘｽﾄ１"))</f>
        <v/>
      </c>
      <c r="N4544" s="53" t="str">
        <f t="shared" si="786"/>
        <v>同一区</v>
      </c>
      <c r="O4544" s="54" t="str">
        <f t="shared" si="787"/>
        <v/>
      </c>
      <c r="P4544" s="53" t="str">
        <f t="shared" si="788"/>
        <v/>
      </c>
      <c r="Q4544" s="52" t="str">
        <f t="shared" si="789"/>
        <v/>
      </c>
      <c r="R4544" s="55" t="str">
        <f t="shared" si="790"/>
        <v/>
      </c>
      <c r="S4544" s="52" t="str">
        <f t="shared" si="791"/>
        <v/>
      </c>
      <c r="T4544" s="81" t="str">
        <f t="shared" si="792"/>
        <v/>
      </c>
      <c r="U4544" s="53" t="str">
        <f>IF(S4544="","",COUNTIF($S$7:S4544,"該当２"))</f>
        <v/>
      </c>
      <c r="V4544" s="56" t="str">
        <f t="shared" si="793"/>
        <v/>
      </c>
      <c r="W4544" s="81" t="str">
        <f t="shared" si="794"/>
        <v/>
      </c>
      <c r="X4544" s="53" t="str">
        <f>IF(V4544="","",COUNTIF($V$7:V4544,"該当３"))</f>
        <v/>
      </c>
    </row>
    <row r="4545" spans="1:24">
      <c r="A4545" s="4">
        <v>2042500007</v>
      </c>
      <c r="B4545" s="237">
        <v>20</v>
      </c>
      <c r="C4545" s="238">
        <v>425</v>
      </c>
      <c r="D4545" s="239">
        <v>0</v>
      </c>
      <c r="E4545" s="238">
        <v>7</v>
      </c>
      <c r="F4545" s="7" t="s">
        <v>511</v>
      </c>
      <c r="G4545" s="7" t="s">
        <v>3943</v>
      </c>
      <c r="H4545" s="282" t="s">
        <v>4516</v>
      </c>
      <c r="I4545" s="7" t="s">
        <v>1403</v>
      </c>
      <c r="K4545" s="52" t="str">
        <f t="shared" si="784"/>
        <v/>
      </c>
      <c r="L4545" s="81" t="str">
        <f t="shared" si="785"/>
        <v/>
      </c>
      <c r="M4545" s="53" t="str">
        <f>IF(K4545="","",COUNTIF($K$7:K4545,"ﾘｽﾄ１"))</f>
        <v/>
      </c>
      <c r="N4545" s="53" t="str">
        <f t="shared" si="786"/>
        <v>同一区</v>
      </c>
      <c r="O4545" s="54" t="str">
        <f t="shared" si="787"/>
        <v/>
      </c>
      <c r="P4545" s="53" t="str">
        <f t="shared" si="788"/>
        <v/>
      </c>
      <c r="Q4545" s="52" t="str">
        <f t="shared" si="789"/>
        <v/>
      </c>
      <c r="R4545" s="55" t="str">
        <f t="shared" si="790"/>
        <v/>
      </c>
      <c r="S4545" s="52" t="str">
        <f t="shared" si="791"/>
        <v/>
      </c>
      <c r="T4545" s="81" t="str">
        <f t="shared" si="792"/>
        <v/>
      </c>
      <c r="U4545" s="53" t="str">
        <f>IF(S4545="","",COUNTIF($S$7:S4545,"該当２"))</f>
        <v/>
      </c>
      <c r="V4545" s="56" t="str">
        <f t="shared" si="793"/>
        <v/>
      </c>
      <c r="W4545" s="81" t="str">
        <f t="shared" si="794"/>
        <v/>
      </c>
      <c r="X4545" s="53" t="str">
        <f>IF(V4545="","",COUNTIF($V$7:V4545,"該当３"))</f>
        <v/>
      </c>
    </row>
    <row r="4546" spans="1:24">
      <c r="A4546" s="4">
        <v>2042500008</v>
      </c>
      <c r="B4546" s="237">
        <v>20</v>
      </c>
      <c r="C4546" s="238">
        <v>425</v>
      </c>
      <c r="D4546" s="239">
        <v>0</v>
      </c>
      <c r="E4546" s="238">
        <v>8</v>
      </c>
      <c r="F4546" s="7" t="s">
        <v>511</v>
      </c>
      <c r="G4546" s="7" t="s">
        <v>3943</v>
      </c>
      <c r="H4546" s="282" t="s">
        <v>4516</v>
      </c>
      <c r="I4546" s="7" t="s">
        <v>1404</v>
      </c>
      <c r="K4546" s="52" t="str">
        <f t="shared" si="784"/>
        <v/>
      </c>
      <c r="L4546" s="81" t="str">
        <f t="shared" si="785"/>
        <v/>
      </c>
      <c r="M4546" s="53" t="str">
        <f>IF(K4546="","",COUNTIF($K$7:K4546,"ﾘｽﾄ１"))</f>
        <v/>
      </c>
      <c r="N4546" s="53" t="str">
        <f t="shared" si="786"/>
        <v>同一区</v>
      </c>
      <c r="O4546" s="54" t="str">
        <f t="shared" si="787"/>
        <v/>
      </c>
      <c r="P4546" s="53" t="str">
        <f t="shared" si="788"/>
        <v/>
      </c>
      <c r="Q4546" s="52" t="str">
        <f t="shared" si="789"/>
        <v/>
      </c>
      <c r="R4546" s="55" t="str">
        <f t="shared" si="790"/>
        <v/>
      </c>
      <c r="S4546" s="52" t="str">
        <f t="shared" si="791"/>
        <v/>
      </c>
      <c r="T4546" s="81" t="str">
        <f t="shared" si="792"/>
        <v/>
      </c>
      <c r="U4546" s="53" t="str">
        <f>IF(S4546="","",COUNTIF($S$7:S4546,"該当２"))</f>
        <v/>
      </c>
      <c r="V4546" s="56" t="str">
        <f t="shared" si="793"/>
        <v/>
      </c>
      <c r="W4546" s="81" t="str">
        <f t="shared" si="794"/>
        <v/>
      </c>
      <c r="X4546" s="53" t="str">
        <f>IF(V4546="","",COUNTIF($V$7:V4546,"該当３"))</f>
        <v/>
      </c>
    </row>
    <row r="4547" spans="1:24">
      <c r="A4547" s="4">
        <v>2042500009</v>
      </c>
      <c r="B4547" s="237">
        <v>20</v>
      </c>
      <c r="C4547" s="238">
        <v>425</v>
      </c>
      <c r="D4547" s="239">
        <v>0</v>
      </c>
      <c r="E4547" s="238">
        <v>9</v>
      </c>
      <c r="F4547" s="7" t="s">
        <v>511</v>
      </c>
      <c r="G4547" s="7" t="s">
        <v>3943</v>
      </c>
      <c r="H4547" s="282" t="s">
        <v>4516</v>
      </c>
      <c r="I4547" s="7" t="s">
        <v>1405</v>
      </c>
      <c r="K4547" s="52" t="str">
        <f t="shared" si="784"/>
        <v/>
      </c>
      <c r="L4547" s="81" t="str">
        <f t="shared" si="785"/>
        <v/>
      </c>
      <c r="M4547" s="53" t="str">
        <f>IF(K4547="","",COUNTIF($K$7:K4547,"ﾘｽﾄ１"))</f>
        <v/>
      </c>
      <c r="N4547" s="53" t="str">
        <f t="shared" si="786"/>
        <v>同一区</v>
      </c>
      <c r="O4547" s="54" t="str">
        <f t="shared" si="787"/>
        <v/>
      </c>
      <c r="P4547" s="53" t="str">
        <f t="shared" si="788"/>
        <v/>
      </c>
      <c r="Q4547" s="52" t="str">
        <f t="shared" si="789"/>
        <v/>
      </c>
      <c r="R4547" s="55" t="str">
        <f t="shared" si="790"/>
        <v/>
      </c>
      <c r="S4547" s="52" t="str">
        <f t="shared" si="791"/>
        <v/>
      </c>
      <c r="T4547" s="81" t="str">
        <f t="shared" si="792"/>
        <v/>
      </c>
      <c r="U4547" s="53" t="str">
        <f>IF(S4547="","",COUNTIF($S$7:S4547,"該当２"))</f>
        <v/>
      </c>
      <c r="V4547" s="56" t="str">
        <f t="shared" si="793"/>
        <v/>
      </c>
      <c r="W4547" s="81" t="str">
        <f t="shared" si="794"/>
        <v/>
      </c>
      <c r="X4547" s="53" t="str">
        <f>IF(V4547="","",COUNTIF($V$7:V4547,"該当３"))</f>
        <v/>
      </c>
    </row>
    <row r="4548" spans="1:24">
      <c r="A4548" s="4">
        <v>2042500010</v>
      </c>
      <c r="B4548" s="237">
        <v>20</v>
      </c>
      <c r="C4548" s="238">
        <v>425</v>
      </c>
      <c r="D4548" s="239">
        <v>0</v>
      </c>
      <c r="E4548" s="238">
        <v>10</v>
      </c>
      <c r="F4548" s="7" t="s">
        <v>511</v>
      </c>
      <c r="G4548" s="7" t="s">
        <v>3943</v>
      </c>
      <c r="H4548" s="282" t="s">
        <v>4516</v>
      </c>
      <c r="I4548" s="7" t="s">
        <v>1406</v>
      </c>
      <c r="K4548" s="52" t="str">
        <f t="shared" si="784"/>
        <v/>
      </c>
      <c r="L4548" s="81" t="str">
        <f t="shared" si="785"/>
        <v/>
      </c>
      <c r="M4548" s="53" t="str">
        <f>IF(K4548="","",COUNTIF($K$7:K4548,"ﾘｽﾄ１"))</f>
        <v/>
      </c>
      <c r="N4548" s="53" t="str">
        <f t="shared" si="786"/>
        <v>同一区</v>
      </c>
      <c r="O4548" s="54" t="str">
        <f t="shared" si="787"/>
        <v/>
      </c>
      <c r="P4548" s="53" t="str">
        <f t="shared" si="788"/>
        <v/>
      </c>
      <c r="Q4548" s="52" t="str">
        <f t="shared" si="789"/>
        <v/>
      </c>
      <c r="R4548" s="55" t="str">
        <f t="shared" si="790"/>
        <v/>
      </c>
      <c r="S4548" s="52" t="str">
        <f t="shared" si="791"/>
        <v/>
      </c>
      <c r="T4548" s="81" t="str">
        <f t="shared" si="792"/>
        <v/>
      </c>
      <c r="U4548" s="53" t="str">
        <f>IF(S4548="","",COUNTIF($S$7:S4548,"該当２"))</f>
        <v/>
      </c>
      <c r="V4548" s="56" t="str">
        <f t="shared" si="793"/>
        <v/>
      </c>
      <c r="W4548" s="81" t="str">
        <f t="shared" si="794"/>
        <v/>
      </c>
      <c r="X4548" s="53" t="str">
        <f>IF(V4548="","",COUNTIF($V$7:V4548,"該当３"))</f>
        <v/>
      </c>
    </row>
    <row r="4549" spans="1:24">
      <c r="A4549" s="4">
        <v>2042500011</v>
      </c>
      <c r="B4549" s="237">
        <v>20</v>
      </c>
      <c r="C4549" s="238">
        <v>425</v>
      </c>
      <c r="D4549" s="239">
        <v>0</v>
      </c>
      <c r="E4549" s="238">
        <v>11</v>
      </c>
      <c r="F4549" s="7" t="s">
        <v>511</v>
      </c>
      <c r="G4549" s="7" t="s">
        <v>3943</v>
      </c>
      <c r="H4549" s="282" t="s">
        <v>4516</v>
      </c>
      <c r="I4549" s="7" t="s">
        <v>1407</v>
      </c>
      <c r="K4549" s="52" t="str">
        <f t="shared" si="784"/>
        <v/>
      </c>
      <c r="L4549" s="81" t="str">
        <f t="shared" si="785"/>
        <v/>
      </c>
      <c r="M4549" s="53" t="str">
        <f>IF(K4549="","",COUNTIF($K$7:K4549,"ﾘｽﾄ１"))</f>
        <v/>
      </c>
      <c r="N4549" s="53" t="str">
        <f t="shared" si="786"/>
        <v>同一区</v>
      </c>
      <c r="O4549" s="54" t="str">
        <f t="shared" si="787"/>
        <v/>
      </c>
      <c r="P4549" s="53" t="str">
        <f t="shared" si="788"/>
        <v/>
      </c>
      <c r="Q4549" s="52" t="str">
        <f t="shared" si="789"/>
        <v/>
      </c>
      <c r="R4549" s="55" t="str">
        <f t="shared" si="790"/>
        <v/>
      </c>
      <c r="S4549" s="52" t="str">
        <f t="shared" si="791"/>
        <v/>
      </c>
      <c r="T4549" s="81" t="str">
        <f t="shared" si="792"/>
        <v/>
      </c>
      <c r="U4549" s="53" t="str">
        <f>IF(S4549="","",COUNTIF($S$7:S4549,"該当２"))</f>
        <v/>
      </c>
      <c r="V4549" s="56" t="str">
        <f t="shared" si="793"/>
        <v/>
      </c>
      <c r="W4549" s="81" t="str">
        <f t="shared" si="794"/>
        <v/>
      </c>
      <c r="X4549" s="53" t="str">
        <f>IF(V4549="","",COUNTIF($V$7:V4549,"該当３"))</f>
        <v/>
      </c>
    </row>
    <row r="4550" spans="1:24">
      <c r="A4550" s="4">
        <v>2042500012</v>
      </c>
      <c r="B4550" s="237">
        <v>20</v>
      </c>
      <c r="C4550" s="238">
        <v>425</v>
      </c>
      <c r="D4550" s="239">
        <v>0</v>
      </c>
      <c r="E4550" s="238">
        <v>12</v>
      </c>
      <c r="F4550" s="7" t="s">
        <v>511</v>
      </c>
      <c r="G4550" s="7" t="s">
        <v>3943</v>
      </c>
      <c r="H4550" s="282" t="s">
        <v>4516</v>
      </c>
      <c r="I4550" s="7" t="s">
        <v>1408</v>
      </c>
      <c r="K4550" s="52" t="str">
        <f t="shared" si="784"/>
        <v/>
      </c>
      <c r="L4550" s="81" t="str">
        <f t="shared" si="785"/>
        <v/>
      </c>
      <c r="M4550" s="53" t="str">
        <f>IF(K4550="","",COUNTIF($K$7:K4550,"ﾘｽﾄ１"))</f>
        <v/>
      </c>
      <c r="N4550" s="53" t="str">
        <f t="shared" si="786"/>
        <v>同一区</v>
      </c>
      <c r="O4550" s="54" t="str">
        <f t="shared" si="787"/>
        <v/>
      </c>
      <c r="P4550" s="53" t="str">
        <f t="shared" si="788"/>
        <v/>
      </c>
      <c r="Q4550" s="52" t="str">
        <f t="shared" si="789"/>
        <v/>
      </c>
      <c r="R4550" s="55" t="str">
        <f t="shared" si="790"/>
        <v/>
      </c>
      <c r="S4550" s="52" t="str">
        <f t="shared" si="791"/>
        <v/>
      </c>
      <c r="T4550" s="81" t="str">
        <f t="shared" si="792"/>
        <v/>
      </c>
      <c r="U4550" s="53" t="str">
        <f>IF(S4550="","",COUNTIF($S$7:S4550,"該当２"))</f>
        <v/>
      </c>
      <c r="V4550" s="56" t="str">
        <f t="shared" si="793"/>
        <v/>
      </c>
      <c r="W4550" s="81" t="str">
        <f t="shared" si="794"/>
        <v/>
      </c>
      <c r="X4550" s="53" t="str">
        <f>IF(V4550="","",COUNTIF($V$7:V4550,"該当３"))</f>
        <v/>
      </c>
    </row>
    <row r="4551" spans="1:24">
      <c r="A4551" s="4">
        <v>2042500013</v>
      </c>
      <c r="B4551" s="237">
        <v>20</v>
      </c>
      <c r="C4551" s="238">
        <v>425</v>
      </c>
      <c r="D4551" s="239">
        <v>0</v>
      </c>
      <c r="E4551" s="238">
        <v>13</v>
      </c>
      <c r="F4551" s="7" t="s">
        <v>511</v>
      </c>
      <c r="G4551" s="7" t="s">
        <v>3943</v>
      </c>
      <c r="H4551" s="282" t="s">
        <v>4516</v>
      </c>
      <c r="I4551" s="7" t="s">
        <v>1409</v>
      </c>
      <c r="K4551" s="52" t="str">
        <f t="shared" si="784"/>
        <v/>
      </c>
      <c r="L4551" s="81" t="str">
        <f t="shared" si="785"/>
        <v/>
      </c>
      <c r="M4551" s="53" t="str">
        <f>IF(K4551="","",COUNTIF($K$7:K4551,"ﾘｽﾄ１"))</f>
        <v/>
      </c>
      <c r="N4551" s="53" t="str">
        <f t="shared" si="786"/>
        <v>同一区</v>
      </c>
      <c r="O4551" s="54" t="str">
        <f t="shared" si="787"/>
        <v/>
      </c>
      <c r="P4551" s="53" t="str">
        <f t="shared" si="788"/>
        <v/>
      </c>
      <c r="Q4551" s="52" t="str">
        <f t="shared" si="789"/>
        <v/>
      </c>
      <c r="R4551" s="55" t="str">
        <f t="shared" si="790"/>
        <v/>
      </c>
      <c r="S4551" s="52" t="str">
        <f t="shared" si="791"/>
        <v/>
      </c>
      <c r="T4551" s="81" t="str">
        <f t="shared" si="792"/>
        <v/>
      </c>
      <c r="U4551" s="53" t="str">
        <f>IF(S4551="","",COUNTIF($S$7:S4551,"該当２"))</f>
        <v/>
      </c>
      <c r="V4551" s="56" t="str">
        <f t="shared" si="793"/>
        <v/>
      </c>
      <c r="W4551" s="81" t="str">
        <f t="shared" si="794"/>
        <v/>
      </c>
      <c r="X4551" s="53" t="str">
        <f>IF(V4551="","",COUNTIF($V$7:V4551,"該当３"))</f>
        <v/>
      </c>
    </row>
    <row r="4552" spans="1:24">
      <c r="A4552" s="4">
        <v>2042500014</v>
      </c>
      <c r="B4552" s="237">
        <v>20</v>
      </c>
      <c r="C4552" s="238">
        <v>425</v>
      </c>
      <c r="D4552" s="239">
        <v>0</v>
      </c>
      <c r="E4552" s="238">
        <v>14</v>
      </c>
      <c r="F4552" s="7" t="s">
        <v>511</v>
      </c>
      <c r="G4552" s="7" t="s">
        <v>3943</v>
      </c>
      <c r="H4552" s="282" t="s">
        <v>4516</v>
      </c>
      <c r="I4552" s="7" t="s">
        <v>1410</v>
      </c>
      <c r="K4552" s="52" t="str">
        <f t="shared" si="784"/>
        <v/>
      </c>
      <c r="L4552" s="81" t="str">
        <f t="shared" si="785"/>
        <v/>
      </c>
      <c r="M4552" s="53" t="str">
        <f>IF(K4552="","",COUNTIF($K$7:K4552,"ﾘｽﾄ１"))</f>
        <v/>
      </c>
      <c r="N4552" s="53" t="str">
        <f t="shared" si="786"/>
        <v>同一区</v>
      </c>
      <c r="O4552" s="54" t="str">
        <f t="shared" si="787"/>
        <v/>
      </c>
      <c r="P4552" s="53" t="str">
        <f t="shared" si="788"/>
        <v/>
      </c>
      <c r="Q4552" s="52" t="str">
        <f t="shared" si="789"/>
        <v/>
      </c>
      <c r="R4552" s="55" t="str">
        <f t="shared" si="790"/>
        <v/>
      </c>
      <c r="S4552" s="52" t="str">
        <f t="shared" si="791"/>
        <v/>
      </c>
      <c r="T4552" s="81" t="str">
        <f t="shared" si="792"/>
        <v/>
      </c>
      <c r="U4552" s="53" t="str">
        <f>IF(S4552="","",COUNTIF($S$7:S4552,"該当２"))</f>
        <v/>
      </c>
      <c r="V4552" s="56" t="str">
        <f t="shared" si="793"/>
        <v/>
      </c>
      <c r="W4552" s="81" t="str">
        <f t="shared" si="794"/>
        <v/>
      </c>
      <c r="X4552" s="53" t="str">
        <f>IF(V4552="","",COUNTIF($V$7:V4552,"該当３"))</f>
        <v/>
      </c>
    </row>
    <row r="4553" spans="1:24">
      <c r="A4553" s="4">
        <v>2042500015</v>
      </c>
      <c r="B4553" s="237">
        <v>20</v>
      </c>
      <c r="C4553" s="238">
        <v>425</v>
      </c>
      <c r="D4553" s="239">
        <v>0</v>
      </c>
      <c r="E4553" s="238">
        <v>15</v>
      </c>
      <c r="F4553" s="7" t="s">
        <v>511</v>
      </c>
      <c r="G4553" s="7" t="s">
        <v>3943</v>
      </c>
      <c r="H4553" s="282" t="s">
        <v>4516</v>
      </c>
      <c r="I4553" s="7" t="s">
        <v>1411</v>
      </c>
      <c r="K4553" s="52" t="str">
        <f t="shared" si="784"/>
        <v/>
      </c>
      <c r="L4553" s="81" t="str">
        <f t="shared" si="785"/>
        <v/>
      </c>
      <c r="M4553" s="53" t="str">
        <f>IF(K4553="","",COUNTIF($K$7:K4553,"ﾘｽﾄ１"))</f>
        <v/>
      </c>
      <c r="N4553" s="53" t="str">
        <f t="shared" si="786"/>
        <v>同一区</v>
      </c>
      <c r="O4553" s="54" t="str">
        <f t="shared" si="787"/>
        <v/>
      </c>
      <c r="P4553" s="53" t="str">
        <f t="shared" si="788"/>
        <v/>
      </c>
      <c r="Q4553" s="52" t="str">
        <f t="shared" si="789"/>
        <v/>
      </c>
      <c r="R4553" s="55" t="str">
        <f t="shared" si="790"/>
        <v/>
      </c>
      <c r="S4553" s="52" t="str">
        <f t="shared" si="791"/>
        <v/>
      </c>
      <c r="T4553" s="81" t="str">
        <f t="shared" si="792"/>
        <v/>
      </c>
      <c r="U4553" s="53" t="str">
        <f>IF(S4553="","",COUNTIF($S$7:S4553,"該当２"))</f>
        <v/>
      </c>
      <c r="V4553" s="56" t="str">
        <f t="shared" si="793"/>
        <v/>
      </c>
      <c r="W4553" s="81" t="str">
        <f t="shared" si="794"/>
        <v/>
      </c>
      <c r="X4553" s="53" t="str">
        <f>IF(V4553="","",COUNTIF($V$7:V4553,"該当３"))</f>
        <v/>
      </c>
    </row>
    <row r="4554" spans="1:24">
      <c r="A4554" s="4">
        <v>2042500016</v>
      </c>
      <c r="B4554" s="237">
        <v>20</v>
      </c>
      <c r="C4554" s="238">
        <v>425</v>
      </c>
      <c r="D4554" s="239">
        <v>0</v>
      </c>
      <c r="E4554" s="238">
        <v>16</v>
      </c>
      <c r="F4554" s="7" t="s">
        <v>511</v>
      </c>
      <c r="G4554" s="7" t="s">
        <v>3943</v>
      </c>
      <c r="H4554" s="282" t="s">
        <v>4516</v>
      </c>
      <c r="I4554" s="7" t="s">
        <v>1412</v>
      </c>
      <c r="K4554" s="52" t="str">
        <f t="shared" si="784"/>
        <v/>
      </c>
      <c r="L4554" s="81" t="str">
        <f t="shared" si="785"/>
        <v/>
      </c>
      <c r="M4554" s="53" t="str">
        <f>IF(K4554="","",COUNTIF($K$7:K4554,"ﾘｽﾄ１"))</f>
        <v/>
      </c>
      <c r="N4554" s="53" t="str">
        <f t="shared" si="786"/>
        <v>同一区</v>
      </c>
      <c r="O4554" s="54" t="str">
        <f t="shared" si="787"/>
        <v/>
      </c>
      <c r="P4554" s="53" t="str">
        <f t="shared" si="788"/>
        <v/>
      </c>
      <c r="Q4554" s="52" t="str">
        <f t="shared" si="789"/>
        <v/>
      </c>
      <c r="R4554" s="55" t="str">
        <f t="shared" si="790"/>
        <v/>
      </c>
      <c r="S4554" s="52" t="str">
        <f t="shared" si="791"/>
        <v/>
      </c>
      <c r="T4554" s="81" t="str">
        <f t="shared" si="792"/>
        <v/>
      </c>
      <c r="U4554" s="53" t="str">
        <f>IF(S4554="","",COUNTIF($S$7:S4554,"該当２"))</f>
        <v/>
      </c>
      <c r="V4554" s="56" t="str">
        <f t="shared" si="793"/>
        <v/>
      </c>
      <c r="W4554" s="81" t="str">
        <f t="shared" si="794"/>
        <v/>
      </c>
      <c r="X4554" s="53" t="str">
        <f>IF(V4554="","",COUNTIF($V$7:V4554,"該当３"))</f>
        <v/>
      </c>
    </row>
    <row r="4555" spans="1:24">
      <c r="A4555" s="4">
        <v>2042500017</v>
      </c>
      <c r="B4555" s="237">
        <v>20</v>
      </c>
      <c r="C4555" s="238">
        <v>425</v>
      </c>
      <c r="D4555" s="239">
        <v>0</v>
      </c>
      <c r="E4555" s="238">
        <v>17</v>
      </c>
      <c r="F4555" s="7" t="s">
        <v>511</v>
      </c>
      <c r="G4555" s="7" t="s">
        <v>3943</v>
      </c>
      <c r="H4555" s="282" t="s">
        <v>4516</v>
      </c>
      <c r="I4555" s="7" t="s">
        <v>1413</v>
      </c>
      <c r="K4555" s="52" t="str">
        <f t="shared" ref="K4555:K4618" si="795">IF(AND($C4555&gt;0,$H4555=""),"ﾘｽﾄ１","")</f>
        <v/>
      </c>
      <c r="L4555" s="81" t="str">
        <f t="shared" si="785"/>
        <v/>
      </c>
      <c r="M4555" s="53" t="str">
        <f>IF(K4555="","",COUNTIF($K$7:K4555,"ﾘｽﾄ１"))</f>
        <v/>
      </c>
      <c r="N4555" s="53" t="str">
        <f t="shared" si="786"/>
        <v>同一区</v>
      </c>
      <c r="O4555" s="54" t="str">
        <f t="shared" si="787"/>
        <v/>
      </c>
      <c r="P4555" s="53" t="str">
        <f t="shared" si="788"/>
        <v/>
      </c>
      <c r="Q4555" s="52" t="str">
        <f t="shared" si="789"/>
        <v/>
      </c>
      <c r="R4555" s="55" t="str">
        <f t="shared" si="790"/>
        <v/>
      </c>
      <c r="S4555" s="52" t="str">
        <f t="shared" si="791"/>
        <v/>
      </c>
      <c r="T4555" s="81" t="str">
        <f t="shared" si="792"/>
        <v/>
      </c>
      <c r="U4555" s="53" t="str">
        <f>IF(S4555="","",COUNTIF($S$7:S4555,"該当２"))</f>
        <v/>
      </c>
      <c r="V4555" s="56" t="str">
        <f t="shared" si="793"/>
        <v/>
      </c>
      <c r="W4555" s="81" t="str">
        <f t="shared" si="794"/>
        <v/>
      </c>
      <c r="X4555" s="53" t="str">
        <f>IF(V4555="","",COUNTIF($V$7:V4555,"該当３"))</f>
        <v/>
      </c>
    </row>
    <row r="4556" spans="1:24">
      <c r="A4556" s="4">
        <v>2042500018</v>
      </c>
      <c r="B4556" s="237">
        <v>20</v>
      </c>
      <c r="C4556" s="238">
        <v>425</v>
      </c>
      <c r="D4556" s="239">
        <v>0</v>
      </c>
      <c r="E4556" s="238">
        <v>18</v>
      </c>
      <c r="F4556" s="7" t="s">
        <v>511</v>
      </c>
      <c r="G4556" s="7" t="s">
        <v>3943</v>
      </c>
      <c r="H4556" s="282" t="s">
        <v>4516</v>
      </c>
      <c r="I4556" s="7" t="s">
        <v>1393</v>
      </c>
      <c r="K4556" s="52" t="str">
        <f t="shared" si="795"/>
        <v/>
      </c>
      <c r="L4556" s="81" t="str">
        <f t="shared" si="785"/>
        <v/>
      </c>
      <c r="M4556" s="53" t="str">
        <f>IF(K4556="","",COUNTIF($K$7:K4556,"ﾘｽﾄ１"))</f>
        <v/>
      </c>
      <c r="N4556" s="53" t="str">
        <f t="shared" si="786"/>
        <v>同一区</v>
      </c>
      <c r="O4556" s="54" t="str">
        <f t="shared" si="787"/>
        <v/>
      </c>
      <c r="P4556" s="53" t="str">
        <f t="shared" si="788"/>
        <v/>
      </c>
      <c r="Q4556" s="52" t="str">
        <f t="shared" si="789"/>
        <v/>
      </c>
      <c r="R4556" s="55" t="str">
        <f t="shared" si="790"/>
        <v/>
      </c>
      <c r="S4556" s="52" t="str">
        <f t="shared" si="791"/>
        <v/>
      </c>
      <c r="T4556" s="81" t="str">
        <f t="shared" si="792"/>
        <v/>
      </c>
      <c r="U4556" s="53" t="str">
        <f>IF(S4556="","",COUNTIF($S$7:S4556,"該当２"))</f>
        <v/>
      </c>
      <c r="V4556" s="56" t="str">
        <f t="shared" si="793"/>
        <v/>
      </c>
      <c r="W4556" s="81" t="str">
        <f t="shared" si="794"/>
        <v/>
      </c>
      <c r="X4556" s="53" t="str">
        <f>IF(V4556="","",COUNTIF($V$7:V4556,"該当３"))</f>
        <v/>
      </c>
    </row>
    <row r="4557" spans="1:24">
      <c r="A4557" s="4">
        <v>2042500019</v>
      </c>
      <c r="B4557" s="237">
        <v>20</v>
      </c>
      <c r="C4557" s="238">
        <v>425</v>
      </c>
      <c r="D4557" s="239">
        <v>0</v>
      </c>
      <c r="E4557" s="238">
        <v>19</v>
      </c>
      <c r="F4557" s="7" t="s">
        <v>511</v>
      </c>
      <c r="G4557" s="7" t="s">
        <v>3943</v>
      </c>
      <c r="H4557" s="282" t="s">
        <v>4516</v>
      </c>
      <c r="I4557" s="7" t="s">
        <v>1414</v>
      </c>
      <c r="K4557" s="52" t="str">
        <f t="shared" si="795"/>
        <v/>
      </c>
      <c r="L4557" s="81" t="str">
        <f t="shared" si="785"/>
        <v/>
      </c>
      <c r="M4557" s="53" t="str">
        <f>IF(K4557="","",COUNTIF($K$7:K4557,"ﾘｽﾄ１"))</f>
        <v/>
      </c>
      <c r="N4557" s="53" t="str">
        <f t="shared" si="786"/>
        <v>同一区</v>
      </c>
      <c r="O4557" s="54" t="str">
        <f t="shared" si="787"/>
        <v/>
      </c>
      <c r="P4557" s="53" t="str">
        <f t="shared" si="788"/>
        <v/>
      </c>
      <c r="Q4557" s="52" t="str">
        <f t="shared" si="789"/>
        <v/>
      </c>
      <c r="R4557" s="55" t="str">
        <f t="shared" si="790"/>
        <v/>
      </c>
      <c r="S4557" s="52" t="str">
        <f t="shared" si="791"/>
        <v/>
      </c>
      <c r="T4557" s="81" t="str">
        <f t="shared" si="792"/>
        <v/>
      </c>
      <c r="U4557" s="53" t="str">
        <f>IF(S4557="","",COUNTIF($S$7:S4557,"該当２"))</f>
        <v/>
      </c>
      <c r="V4557" s="56" t="str">
        <f t="shared" si="793"/>
        <v/>
      </c>
      <c r="W4557" s="81" t="str">
        <f t="shared" si="794"/>
        <v/>
      </c>
      <c r="X4557" s="53" t="str">
        <f>IF(V4557="","",COUNTIF($V$7:V4557,"該当３"))</f>
        <v/>
      </c>
    </row>
    <row r="4558" spans="1:24">
      <c r="A4558" s="4">
        <v>2042900000</v>
      </c>
      <c r="B4558" s="237">
        <v>20</v>
      </c>
      <c r="C4558" s="238">
        <v>429</v>
      </c>
      <c r="D4558" s="239">
        <v>0</v>
      </c>
      <c r="E4558" s="238">
        <v>0</v>
      </c>
      <c r="F4558" s="7" t="s">
        <v>511</v>
      </c>
      <c r="G4558" s="7" t="s">
        <v>3944</v>
      </c>
      <c r="K4558" s="52" t="str">
        <f t="shared" si="795"/>
        <v>ﾘｽﾄ１</v>
      </c>
      <c r="L4558" s="81" t="str">
        <f t="shared" si="785"/>
        <v>王滝村</v>
      </c>
      <c r="M4558" s="53">
        <f>IF(K4558="","",COUNTIF($K$7:K4558,"ﾘｽﾄ１"))</f>
        <v>56</v>
      </c>
      <c r="N4558" s="53" t="str">
        <f t="shared" si="786"/>
        <v/>
      </c>
      <c r="O4558" s="54" t="str">
        <f t="shared" si="787"/>
        <v/>
      </c>
      <c r="P4558" s="53" t="str">
        <f t="shared" si="788"/>
        <v/>
      </c>
      <c r="Q4558" s="52" t="str">
        <f t="shared" si="789"/>
        <v/>
      </c>
      <c r="R4558" s="55" t="str">
        <f t="shared" si="790"/>
        <v/>
      </c>
      <c r="S4558" s="52" t="str">
        <f t="shared" si="791"/>
        <v/>
      </c>
      <c r="T4558" s="81" t="str">
        <f t="shared" si="792"/>
        <v/>
      </c>
      <c r="U4558" s="53" t="str">
        <f>IF(S4558="","",COUNTIF($S$7:S4558,"該当２"))</f>
        <v/>
      </c>
      <c r="V4558" s="56" t="str">
        <f t="shared" si="793"/>
        <v/>
      </c>
      <c r="W4558" s="81" t="str">
        <f t="shared" si="794"/>
        <v/>
      </c>
      <c r="X4558" s="53" t="str">
        <f>IF(V4558="","",COUNTIF($V$7:V4558,"該当３"))</f>
        <v/>
      </c>
    </row>
    <row r="4559" spans="1:24">
      <c r="A4559" s="4">
        <v>2042900001</v>
      </c>
      <c r="B4559" s="237">
        <v>20</v>
      </c>
      <c r="C4559" s="238">
        <v>429</v>
      </c>
      <c r="D4559" s="239">
        <v>0</v>
      </c>
      <c r="E4559" s="238">
        <v>1</v>
      </c>
      <c r="F4559" s="7" t="s">
        <v>511</v>
      </c>
      <c r="G4559" s="7" t="s">
        <v>3944</v>
      </c>
      <c r="H4559" s="282" t="s">
        <v>4517</v>
      </c>
      <c r="I4559" s="7" t="s">
        <v>3945</v>
      </c>
      <c r="K4559" s="52" t="str">
        <f t="shared" si="795"/>
        <v/>
      </c>
      <c r="L4559" s="81" t="str">
        <f t="shared" si="785"/>
        <v/>
      </c>
      <c r="M4559" s="53" t="str">
        <f>IF(K4559="","",COUNTIF($K$7:K4559,"ﾘｽﾄ１"))</f>
        <v/>
      </c>
      <c r="N4559" s="53" t="str">
        <f t="shared" si="786"/>
        <v>同一区</v>
      </c>
      <c r="O4559" s="54" t="str">
        <f t="shared" si="787"/>
        <v/>
      </c>
      <c r="P4559" s="53" t="str">
        <f t="shared" si="788"/>
        <v/>
      </c>
      <c r="Q4559" s="52" t="str">
        <f t="shared" si="789"/>
        <v/>
      </c>
      <c r="R4559" s="55" t="str">
        <f t="shared" si="790"/>
        <v/>
      </c>
      <c r="S4559" s="52" t="str">
        <f t="shared" si="791"/>
        <v/>
      </c>
      <c r="T4559" s="81" t="str">
        <f t="shared" si="792"/>
        <v/>
      </c>
      <c r="U4559" s="53" t="str">
        <f>IF(S4559="","",COUNTIF($S$7:S4559,"該当２"))</f>
        <v/>
      </c>
      <c r="V4559" s="56" t="str">
        <f t="shared" si="793"/>
        <v/>
      </c>
      <c r="W4559" s="81" t="str">
        <f t="shared" si="794"/>
        <v/>
      </c>
      <c r="X4559" s="53" t="str">
        <f>IF(V4559="","",COUNTIF($V$7:V4559,"該当３"))</f>
        <v/>
      </c>
    </row>
    <row r="4560" spans="1:24">
      <c r="A4560" s="4">
        <v>2042900002</v>
      </c>
      <c r="B4560" s="237">
        <v>20</v>
      </c>
      <c r="C4560" s="238">
        <v>429</v>
      </c>
      <c r="D4560" s="239">
        <v>0</v>
      </c>
      <c r="E4560" s="238">
        <v>2</v>
      </c>
      <c r="F4560" s="7" t="s">
        <v>511</v>
      </c>
      <c r="G4560" s="7" t="s">
        <v>3944</v>
      </c>
      <c r="H4560" s="282" t="s">
        <v>4517</v>
      </c>
      <c r="I4560" s="7" t="s">
        <v>3946</v>
      </c>
      <c r="K4560" s="52" t="str">
        <f t="shared" si="795"/>
        <v/>
      </c>
      <c r="L4560" s="81" t="str">
        <f t="shared" si="785"/>
        <v/>
      </c>
      <c r="M4560" s="53" t="str">
        <f>IF(K4560="","",COUNTIF($K$7:K4560,"ﾘｽﾄ１"))</f>
        <v/>
      </c>
      <c r="N4560" s="53" t="str">
        <f t="shared" si="786"/>
        <v>同一区</v>
      </c>
      <c r="O4560" s="54" t="str">
        <f t="shared" si="787"/>
        <v/>
      </c>
      <c r="P4560" s="53" t="str">
        <f t="shared" si="788"/>
        <v/>
      </c>
      <c r="Q4560" s="52" t="str">
        <f t="shared" si="789"/>
        <v/>
      </c>
      <c r="R4560" s="55" t="str">
        <f t="shared" si="790"/>
        <v/>
      </c>
      <c r="S4560" s="52" t="str">
        <f t="shared" si="791"/>
        <v/>
      </c>
      <c r="T4560" s="81" t="str">
        <f t="shared" si="792"/>
        <v/>
      </c>
      <c r="U4560" s="53" t="str">
        <f>IF(S4560="","",COUNTIF($S$7:S4560,"該当２"))</f>
        <v/>
      </c>
      <c r="V4560" s="56" t="str">
        <f t="shared" si="793"/>
        <v/>
      </c>
      <c r="W4560" s="81" t="str">
        <f t="shared" si="794"/>
        <v/>
      </c>
      <c r="X4560" s="53" t="str">
        <f>IF(V4560="","",COUNTIF($V$7:V4560,"該当３"))</f>
        <v/>
      </c>
    </row>
    <row r="4561" spans="1:24">
      <c r="A4561" s="4">
        <v>2042900003</v>
      </c>
      <c r="B4561" s="237">
        <v>20</v>
      </c>
      <c r="C4561" s="238">
        <v>429</v>
      </c>
      <c r="D4561" s="239">
        <v>0</v>
      </c>
      <c r="E4561" s="238">
        <v>3</v>
      </c>
      <c r="F4561" s="7" t="s">
        <v>511</v>
      </c>
      <c r="G4561" s="7" t="s">
        <v>3944</v>
      </c>
      <c r="H4561" s="282" t="s">
        <v>4517</v>
      </c>
      <c r="I4561" s="7" t="s">
        <v>562</v>
      </c>
      <c r="K4561" s="52" t="str">
        <f t="shared" si="795"/>
        <v/>
      </c>
      <c r="L4561" s="81" t="str">
        <f t="shared" si="785"/>
        <v/>
      </c>
      <c r="M4561" s="53" t="str">
        <f>IF(K4561="","",COUNTIF($K$7:K4561,"ﾘｽﾄ１"))</f>
        <v/>
      </c>
      <c r="N4561" s="53" t="str">
        <f t="shared" si="786"/>
        <v>同一区</v>
      </c>
      <c r="O4561" s="54" t="str">
        <f t="shared" si="787"/>
        <v/>
      </c>
      <c r="P4561" s="53" t="str">
        <f t="shared" si="788"/>
        <v/>
      </c>
      <c r="Q4561" s="52" t="str">
        <f t="shared" si="789"/>
        <v/>
      </c>
      <c r="R4561" s="55" t="str">
        <f t="shared" si="790"/>
        <v/>
      </c>
      <c r="S4561" s="52" t="str">
        <f t="shared" si="791"/>
        <v/>
      </c>
      <c r="T4561" s="81" t="str">
        <f t="shared" si="792"/>
        <v/>
      </c>
      <c r="U4561" s="53" t="str">
        <f>IF(S4561="","",COUNTIF($S$7:S4561,"該当２"))</f>
        <v/>
      </c>
      <c r="V4561" s="56" t="str">
        <f t="shared" si="793"/>
        <v/>
      </c>
      <c r="W4561" s="81" t="str">
        <f t="shared" si="794"/>
        <v/>
      </c>
      <c r="X4561" s="53" t="str">
        <f>IF(V4561="","",COUNTIF($V$7:V4561,"該当３"))</f>
        <v/>
      </c>
    </row>
    <row r="4562" spans="1:24">
      <c r="A4562" s="4">
        <v>2042900004</v>
      </c>
      <c r="B4562" s="237">
        <v>20</v>
      </c>
      <c r="C4562" s="238">
        <v>429</v>
      </c>
      <c r="D4562" s="239">
        <v>0</v>
      </c>
      <c r="E4562" s="238">
        <v>4</v>
      </c>
      <c r="F4562" s="7" t="s">
        <v>511</v>
      </c>
      <c r="G4562" s="7" t="s">
        <v>3944</v>
      </c>
      <c r="H4562" s="282" t="s">
        <v>4517</v>
      </c>
      <c r="I4562" s="7" t="s">
        <v>13</v>
      </c>
      <c r="K4562" s="52" t="str">
        <f t="shared" si="795"/>
        <v/>
      </c>
      <c r="L4562" s="81" t="str">
        <f t="shared" si="785"/>
        <v/>
      </c>
      <c r="M4562" s="53" t="str">
        <f>IF(K4562="","",COUNTIF($K$7:K4562,"ﾘｽﾄ１"))</f>
        <v/>
      </c>
      <c r="N4562" s="53" t="str">
        <f t="shared" si="786"/>
        <v>同一区</v>
      </c>
      <c r="O4562" s="54" t="str">
        <f t="shared" si="787"/>
        <v/>
      </c>
      <c r="P4562" s="53" t="str">
        <f t="shared" si="788"/>
        <v/>
      </c>
      <c r="Q4562" s="52" t="str">
        <f t="shared" si="789"/>
        <v/>
      </c>
      <c r="R4562" s="55" t="str">
        <f t="shared" si="790"/>
        <v/>
      </c>
      <c r="S4562" s="52" t="str">
        <f t="shared" si="791"/>
        <v/>
      </c>
      <c r="T4562" s="81" t="str">
        <f t="shared" si="792"/>
        <v/>
      </c>
      <c r="U4562" s="53" t="str">
        <f>IF(S4562="","",COUNTIF($S$7:S4562,"該当２"))</f>
        <v/>
      </c>
      <c r="V4562" s="56" t="str">
        <f t="shared" si="793"/>
        <v/>
      </c>
      <c r="W4562" s="81" t="str">
        <f t="shared" si="794"/>
        <v/>
      </c>
      <c r="X4562" s="53" t="str">
        <f>IF(V4562="","",COUNTIF($V$7:V4562,"該当３"))</f>
        <v/>
      </c>
    </row>
    <row r="4563" spans="1:24">
      <c r="A4563" s="4">
        <v>2042900005</v>
      </c>
      <c r="B4563" s="237">
        <v>20</v>
      </c>
      <c r="C4563" s="238">
        <v>429</v>
      </c>
      <c r="D4563" s="239">
        <v>0</v>
      </c>
      <c r="E4563" s="238">
        <v>5</v>
      </c>
      <c r="F4563" s="7" t="s">
        <v>511</v>
      </c>
      <c r="G4563" s="7" t="s">
        <v>3944</v>
      </c>
      <c r="H4563" s="282" t="s">
        <v>4517</v>
      </c>
      <c r="I4563" s="7" t="s">
        <v>3947</v>
      </c>
      <c r="K4563" s="52" t="str">
        <f t="shared" si="795"/>
        <v/>
      </c>
      <c r="L4563" s="81" t="str">
        <f t="shared" si="785"/>
        <v/>
      </c>
      <c r="M4563" s="53" t="str">
        <f>IF(K4563="","",COUNTIF($K$7:K4563,"ﾘｽﾄ１"))</f>
        <v/>
      </c>
      <c r="N4563" s="53" t="str">
        <f t="shared" si="786"/>
        <v>同一区</v>
      </c>
      <c r="O4563" s="54" t="str">
        <f t="shared" si="787"/>
        <v/>
      </c>
      <c r="P4563" s="53" t="str">
        <f t="shared" si="788"/>
        <v/>
      </c>
      <c r="Q4563" s="52" t="str">
        <f t="shared" si="789"/>
        <v/>
      </c>
      <c r="R4563" s="55" t="str">
        <f t="shared" si="790"/>
        <v/>
      </c>
      <c r="S4563" s="52" t="str">
        <f t="shared" si="791"/>
        <v/>
      </c>
      <c r="T4563" s="81" t="str">
        <f t="shared" si="792"/>
        <v/>
      </c>
      <c r="U4563" s="53" t="str">
        <f>IF(S4563="","",COUNTIF($S$7:S4563,"該当２"))</f>
        <v/>
      </c>
      <c r="V4563" s="56" t="str">
        <f t="shared" si="793"/>
        <v/>
      </c>
      <c r="W4563" s="81" t="str">
        <f t="shared" si="794"/>
        <v/>
      </c>
      <c r="X4563" s="53" t="str">
        <f>IF(V4563="","",COUNTIF($V$7:V4563,"該当３"))</f>
        <v/>
      </c>
    </row>
    <row r="4564" spans="1:24">
      <c r="A4564" s="4">
        <v>2042900006</v>
      </c>
      <c r="B4564" s="237">
        <v>20</v>
      </c>
      <c r="C4564" s="238">
        <v>429</v>
      </c>
      <c r="D4564" s="239">
        <v>0</v>
      </c>
      <c r="E4564" s="238">
        <v>6</v>
      </c>
      <c r="F4564" s="7" t="s">
        <v>511</v>
      </c>
      <c r="G4564" s="7" t="s">
        <v>3944</v>
      </c>
      <c r="H4564" s="282" t="s">
        <v>4517</v>
      </c>
      <c r="I4564" s="7" t="s">
        <v>3899</v>
      </c>
      <c r="K4564" s="52" t="str">
        <f t="shared" si="795"/>
        <v/>
      </c>
      <c r="L4564" s="81" t="str">
        <f t="shared" si="785"/>
        <v/>
      </c>
      <c r="M4564" s="53" t="str">
        <f>IF(K4564="","",COUNTIF($K$7:K4564,"ﾘｽﾄ１"))</f>
        <v/>
      </c>
      <c r="N4564" s="53" t="str">
        <f t="shared" si="786"/>
        <v>同一区</v>
      </c>
      <c r="O4564" s="54" t="str">
        <f t="shared" si="787"/>
        <v/>
      </c>
      <c r="P4564" s="53" t="str">
        <f t="shared" si="788"/>
        <v/>
      </c>
      <c r="Q4564" s="52" t="str">
        <f t="shared" si="789"/>
        <v/>
      </c>
      <c r="R4564" s="55" t="str">
        <f t="shared" si="790"/>
        <v/>
      </c>
      <c r="S4564" s="52" t="str">
        <f t="shared" si="791"/>
        <v/>
      </c>
      <c r="T4564" s="81" t="str">
        <f t="shared" si="792"/>
        <v/>
      </c>
      <c r="U4564" s="53" t="str">
        <f>IF(S4564="","",COUNTIF($S$7:S4564,"該当２"))</f>
        <v/>
      </c>
      <c r="V4564" s="56" t="str">
        <f t="shared" si="793"/>
        <v/>
      </c>
      <c r="W4564" s="81" t="str">
        <f t="shared" si="794"/>
        <v/>
      </c>
      <c r="X4564" s="53" t="str">
        <f>IF(V4564="","",COUNTIF($V$7:V4564,"該当３"))</f>
        <v/>
      </c>
    </row>
    <row r="4565" spans="1:24">
      <c r="A4565" s="4">
        <v>2042900007</v>
      </c>
      <c r="B4565" s="237">
        <v>20</v>
      </c>
      <c r="C4565" s="238">
        <v>429</v>
      </c>
      <c r="D4565" s="239">
        <v>0</v>
      </c>
      <c r="E4565" s="238">
        <v>7</v>
      </c>
      <c r="F4565" s="7" t="s">
        <v>511</v>
      </c>
      <c r="G4565" s="7" t="s">
        <v>3944</v>
      </c>
      <c r="H4565" s="282" t="s">
        <v>4517</v>
      </c>
      <c r="I4565" s="7" t="s">
        <v>3948</v>
      </c>
      <c r="K4565" s="52" t="str">
        <f t="shared" si="795"/>
        <v/>
      </c>
      <c r="L4565" s="81" t="str">
        <f t="shared" si="785"/>
        <v/>
      </c>
      <c r="M4565" s="53" t="str">
        <f>IF(K4565="","",COUNTIF($K$7:K4565,"ﾘｽﾄ１"))</f>
        <v/>
      </c>
      <c r="N4565" s="53" t="str">
        <f t="shared" si="786"/>
        <v>同一区</v>
      </c>
      <c r="O4565" s="54" t="str">
        <f t="shared" si="787"/>
        <v/>
      </c>
      <c r="P4565" s="53" t="str">
        <f t="shared" si="788"/>
        <v/>
      </c>
      <c r="Q4565" s="52" t="str">
        <f t="shared" si="789"/>
        <v/>
      </c>
      <c r="R4565" s="55" t="str">
        <f t="shared" si="790"/>
        <v/>
      </c>
      <c r="S4565" s="52" t="str">
        <f t="shared" si="791"/>
        <v/>
      </c>
      <c r="T4565" s="81" t="str">
        <f t="shared" si="792"/>
        <v/>
      </c>
      <c r="U4565" s="53" t="str">
        <f>IF(S4565="","",COUNTIF($S$7:S4565,"該当２"))</f>
        <v/>
      </c>
      <c r="V4565" s="56" t="str">
        <f t="shared" si="793"/>
        <v/>
      </c>
      <c r="W4565" s="81" t="str">
        <f t="shared" si="794"/>
        <v/>
      </c>
      <c r="X4565" s="53" t="str">
        <f>IF(V4565="","",COUNTIF($V$7:V4565,"該当３"))</f>
        <v/>
      </c>
    </row>
    <row r="4566" spans="1:24">
      <c r="A4566" s="4">
        <v>2042900008</v>
      </c>
      <c r="B4566" s="237">
        <v>20</v>
      </c>
      <c r="C4566" s="238">
        <v>429</v>
      </c>
      <c r="D4566" s="239">
        <v>0</v>
      </c>
      <c r="E4566" s="238">
        <v>8</v>
      </c>
      <c r="F4566" s="7" t="s">
        <v>511</v>
      </c>
      <c r="G4566" s="7" t="s">
        <v>3944</v>
      </c>
      <c r="H4566" s="282" t="s">
        <v>4517</v>
      </c>
      <c r="I4566" s="7" t="s">
        <v>1285</v>
      </c>
      <c r="K4566" s="52" t="str">
        <f t="shared" si="795"/>
        <v/>
      </c>
      <c r="L4566" s="81" t="str">
        <f t="shared" si="785"/>
        <v/>
      </c>
      <c r="M4566" s="53" t="str">
        <f>IF(K4566="","",COUNTIF($K$7:K4566,"ﾘｽﾄ１"))</f>
        <v/>
      </c>
      <c r="N4566" s="53" t="str">
        <f t="shared" si="786"/>
        <v>同一区</v>
      </c>
      <c r="O4566" s="54" t="str">
        <f t="shared" si="787"/>
        <v/>
      </c>
      <c r="P4566" s="53" t="str">
        <f t="shared" si="788"/>
        <v/>
      </c>
      <c r="Q4566" s="52" t="str">
        <f t="shared" si="789"/>
        <v/>
      </c>
      <c r="R4566" s="55" t="str">
        <f t="shared" si="790"/>
        <v/>
      </c>
      <c r="S4566" s="52" t="str">
        <f t="shared" si="791"/>
        <v/>
      </c>
      <c r="T4566" s="81" t="str">
        <f t="shared" si="792"/>
        <v/>
      </c>
      <c r="U4566" s="53" t="str">
        <f>IF(S4566="","",COUNTIF($S$7:S4566,"該当２"))</f>
        <v/>
      </c>
      <c r="V4566" s="56" t="str">
        <f t="shared" si="793"/>
        <v/>
      </c>
      <c r="W4566" s="81" t="str">
        <f t="shared" si="794"/>
        <v/>
      </c>
      <c r="X4566" s="53" t="str">
        <f>IF(V4566="","",COUNTIF($V$7:V4566,"該当３"))</f>
        <v/>
      </c>
    </row>
    <row r="4567" spans="1:24">
      <c r="A4567" s="4">
        <v>2042900009</v>
      </c>
      <c r="B4567" s="237">
        <v>20</v>
      </c>
      <c r="C4567" s="238">
        <v>429</v>
      </c>
      <c r="D4567" s="239">
        <v>0</v>
      </c>
      <c r="E4567" s="238">
        <v>9</v>
      </c>
      <c r="F4567" s="7" t="s">
        <v>511</v>
      </c>
      <c r="G4567" s="7" t="s">
        <v>3944</v>
      </c>
      <c r="H4567" s="282" t="s">
        <v>4517</v>
      </c>
      <c r="I4567" s="7" t="s">
        <v>3949</v>
      </c>
      <c r="K4567" s="52" t="str">
        <f t="shared" si="795"/>
        <v/>
      </c>
      <c r="L4567" s="81" t="str">
        <f t="shared" si="785"/>
        <v/>
      </c>
      <c r="M4567" s="53" t="str">
        <f>IF(K4567="","",COUNTIF($K$7:K4567,"ﾘｽﾄ１"))</f>
        <v/>
      </c>
      <c r="N4567" s="53" t="str">
        <f t="shared" si="786"/>
        <v>同一区</v>
      </c>
      <c r="O4567" s="54" t="str">
        <f t="shared" si="787"/>
        <v/>
      </c>
      <c r="P4567" s="53" t="str">
        <f t="shared" si="788"/>
        <v/>
      </c>
      <c r="Q4567" s="52" t="str">
        <f t="shared" si="789"/>
        <v/>
      </c>
      <c r="R4567" s="55" t="str">
        <f t="shared" si="790"/>
        <v/>
      </c>
      <c r="S4567" s="52" t="str">
        <f t="shared" si="791"/>
        <v/>
      </c>
      <c r="T4567" s="81" t="str">
        <f t="shared" si="792"/>
        <v/>
      </c>
      <c r="U4567" s="53" t="str">
        <f>IF(S4567="","",COUNTIF($S$7:S4567,"該当２"))</f>
        <v/>
      </c>
      <c r="V4567" s="56" t="str">
        <f t="shared" si="793"/>
        <v/>
      </c>
      <c r="W4567" s="81" t="str">
        <f t="shared" si="794"/>
        <v/>
      </c>
      <c r="X4567" s="53" t="str">
        <f>IF(V4567="","",COUNTIF($V$7:V4567,"該当３"))</f>
        <v/>
      </c>
    </row>
    <row r="4568" spans="1:24">
      <c r="A4568" s="4">
        <v>2043000000</v>
      </c>
      <c r="B4568" s="237">
        <v>20</v>
      </c>
      <c r="C4568" s="238">
        <v>430</v>
      </c>
      <c r="D4568" s="239">
        <v>0</v>
      </c>
      <c r="E4568" s="238">
        <v>0</v>
      </c>
      <c r="F4568" s="7" t="s">
        <v>511</v>
      </c>
      <c r="G4568" s="7" t="s">
        <v>3950</v>
      </c>
      <c r="K4568" s="52" t="str">
        <f t="shared" si="795"/>
        <v>ﾘｽﾄ１</v>
      </c>
      <c r="L4568" s="81" t="str">
        <f t="shared" si="785"/>
        <v>大桑村</v>
      </c>
      <c r="M4568" s="53">
        <f>IF(K4568="","",COUNTIF($K$7:K4568,"ﾘｽﾄ１"))</f>
        <v>57</v>
      </c>
      <c r="N4568" s="53" t="str">
        <f t="shared" si="786"/>
        <v/>
      </c>
      <c r="O4568" s="54" t="str">
        <f t="shared" si="787"/>
        <v/>
      </c>
      <c r="P4568" s="53" t="str">
        <f t="shared" si="788"/>
        <v/>
      </c>
      <c r="Q4568" s="52" t="str">
        <f t="shared" si="789"/>
        <v/>
      </c>
      <c r="R4568" s="55" t="str">
        <f t="shared" si="790"/>
        <v/>
      </c>
      <c r="S4568" s="52" t="str">
        <f t="shared" si="791"/>
        <v/>
      </c>
      <c r="T4568" s="81" t="str">
        <f t="shared" si="792"/>
        <v/>
      </c>
      <c r="U4568" s="53" t="str">
        <f>IF(S4568="","",COUNTIF($S$7:S4568,"該当２"))</f>
        <v/>
      </c>
      <c r="V4568" s="56" t="str">
        <f t="shared" si="793"/>
        <v/>
      </c>
      <c r="W4568" s="81" t="str">
        <f t="shared" si="794"/>
        <v/>
      </c>
      <c r="X4568" s="53" t="str">
        <f>IF(V4568="","",COUNTIF($V$7:V4568,"該当３"))</f>
        <v/>
      </c>
    </row>
    <row r="4569" spans="1:24">
      <c r="A4569" s="4">
        <v>2043000001</v>
      </c>
      <c r="B4569" s="237">
        <v>20</v>
      </c>
      <c r="C4569" s="238">
        <v>430</v>
      </c>
      <c r="D4569" s="239">
        <v>0</v>
      </c>
      <c r="E4569" s="238">
        <v>1</v>
      </c>
      <c r="F4569" s="7" t="s">
        <v>511</v>
      </c>
      <c r="G4569" s="7" t="s">
        <v>3950</v>
      </c>
      <c r="H4569" s="282" t="s">
        <v>4518</v>
      </c>
      <c r="I4569" s="7" t="s">
        <v>479</v>
      </c>
      <c r="K4569" s="52" t="str">
        <f t="shared" si="795"/>
        <v/>
      </c>
      <c r="L4569" s="81" t="str">
        <f t="shared" si="785"/>
        <v/>
      </c>
      <c r="M4569" s="53" t="str">
        <f>IF(K4569="","",COUNTIF($K$7:K4569,"ﾘｽﾄ１"))</f>
        <v/>
      </c>
      <c r="N4569" s="53" t="str">
        <f t="shared" si="786"/>
        <v>同一区</v>
      </c>
      <c r="O4569" s="54" t="str">
        <f t="shared" si="787"/>
        <v/>
      </c>
      <c r="P4569" s="53" t="str">
        <f t="shared" si="788"/>
        <v/>
      </c>
      <c r="Q4569" s="52" t="str">
        <f t="shared" si="789"/>
        <v/>
      </c>
      <c r="R4569" s="55" t="str">
        <f t="shared" si="790"/>
        <v/>
      </c>
      <c r="S4569" s="52" t="str">
        <f t="shared" si="791"/>
        <v/>
      </c>
      <c r="T4569" s="81" t="str">
        <f t="shared" si="792"/>
        <v/>
      </c>
      <c r="U4569" s="53" t="str">
        <f>IF(S4569="","",COUNTIF($S$7:S4569,"該当２"))</f>
        <v/>
      </c>
      <c r="V4569" s="56" t="str">
        <f t="shared" si="793"/>
        <v/>
      </c>
      <c r="W4569" s="81" t="str">
        <f t="shared" si="794"/>
        <v/>
      </c>
      <c r="X4569" s="53" t="str">
        <f>IF(V4569="","",COUNTIF($V$7:V4569,"該当３"))</f>
        <v/>
      </c>
    </row>
    <row r="4570" spans="1:24">
      <c r="A4570" s="4">
        <v>2043000002</v>
      </c>
      <c r="B4570" s="237">
        <v>20</v>
      </c>
      <c r="C4570" s="238">
        <v>430</v>
      </c>
      <c r="D4570" s="239">
        <v>0</v>
      </c>
      <c r="E4570" s="238">
        <v>2</v>
      </c>
      <c r="F4570" s="7" t="s">
        <v>511</v>
      </c>
      <c r="G4570" s="7" t="s">
        <v>3950</v>
      </c>
      <c r="H4570" s="282" t="s">
        <v>4518</v>
      </c>
      <c r="I4570" s="7" t="s">
        <v>3951</v>
      </c>
      <c r="K4570" s="52" t="str">
        <f t="shared" si="795"/>
        <v/>
      </c>
      <c r="L4570" s="81" t="str">
        <f t="shared" si="785"/>
        <v/>
      </c>
      <c r="M4570" s="53" t="str">
        <f>IF(K4570="","",COUNTIF($K$7:K4570,"ﾘｽﾄ１"))</f>
        <v/>
      </c>
      <c r="N4570" s="53" t="str">
        <f t="shared" si="786"/>
        <v>同一区</v>
      </c>
      <c r="O4570" s="54" t="str">
        <f t="shared" si="787"/>
        <v/>
      </c>
      <c r="P4570" s="53" t="str">
        <f t="shared" si="788"/>
        <v/>
      </c>
      <c r="Q4570" s="52" t="str">
        <f t="shared" si="789"/>
        <v/>
      </c>
      <c r="R4570" s="55" t="str">
        <f t="shared" si="790"/>
        <v/>
      </c>
      <c r="S4570" s="52" t="str">
        <f t="shared" si="791"/>
        <v/>
      </c>
      <c r="T4570" s="81" t="str">
        <f t="shared" si="792"/>
        <v/>
      </c>
      <c r="U4570" s="53" t="str">
        <f>IF(S4570="","",COUNTIF($S$7:S4570,"該当２"))</f>
        <v/>
      </c>
      <c r="V4570" s="56" t="str">
        <f t="shared" si="793"/>
        <v/>
      </c>
      <c r="W4570" s="81" t="str">
        <f t="shared" si="794"/>
        <v/>
      </c>
      <c r="X4570" s="53" t="str">
        <f>IF(V4570="","",COUNTIF($V$7:V4570,"該当３"))</f>
        <v/>
      </c>
    </row>
    <row r="4571" spans="1:24">
      <c r="A4571" s="4">
        <v>2043000003</v>
      </c>
      <c r="B4571" s="237">
        <v>20</v>
      </c>
      <c r="C4571" s="238">
        <v>430</v>
      </c>
      <c r="D4571" s="239">
        <v>0</v>
      </c>
      <c r="E4571" s="238">
        <v>3</v>
      </c>
      <c r="F4571" s="7" t="s">
        <v>511</v>
      </c>
      <c r="G4571" s="7" t="s">
        <v>3950</v>
      </c>
      <c r="H4571" s="282" t="s">
        <v>4518</v>
      </c>
      <c r="I4571" s="7" t="s">
        <v>3952</v>
      </c>
      <c r="K4571" s="52" t="str">
        <f t="shared" si="795"/>
        <v/>
      </c>
      <c r="L4571" s="81" t="str">
        <f t="shared" si="785"/>
        <v/>
      </c>
      <c r="M4571" s="53" t="str">
        <f>IF(K4571="","",COUNTIF($K$7:K4571,"ﾘｽﾄ１"))</f>
        <v/>
      </c>
      <c r="N4571" s="53" t="str">
        <f t="shared" si="786"/>
        <v>同一区</v>
      </c>
      <c r="O4571" s="54" t="str">
        <f t="shared" si="787"/>
        <v/>
      </c>
      <c r="P4571" s="53" t="str">
        <f t="shared" si="788"/>
        <v/>
      </c>
      <c r="Q4571" s="52" t="str">
        <f t="shared" si="789"/>
        <v/>
      </c>
      <c r="R4571" s="55" t="str">
        <f t="shared" si="790"/>
        <v/>
      </c>
      <c r="S4571" s="52" t="str">
        <f t="shared" si="791"/>
        <v/>
      </c>
      <c r="T4571" s="81" t="str">
        <f t="shared" si="792"/>
        <v/>
      </c>
      <c r="U4571" s="53" t="str">
        <f>IF(S4571="","",COUNTIF($S$7:S4571,"該当２"))</f>
        <v/>
      </c>
      <c r="V4571" s="56" t="str">
        <f t="shared" si="793"/>
        <v/>
      </c>
      <c r="W4571" s="81" t="str">
        <f t="shared" si="794"/>
        <v/>
      </c>
      <c r="X4571" s="53" t="str">
        <f>IF(V4571="","",COUNTIF($V$7:V4571,"該当３"))</f>
        <v/>
      </c>
    </row>
    <row r="4572" spans="1:24">
      <c r="A4572" s="4">
        <v>2043000004</v>
      </c>
      <c r="B4572" s="237">
        <v>20</v>
      </c>
      <c r="C4572" s="238">
        <v>430</v>
      </c>
      <c r="D4572" s="239">
        <v>0</v>
      </c>
      <c r="E4572" s="238">
        <v>4</v>
      </c>
      <c r="F4572" s="7" t="s">
        <v>511</v>
      </c>
      <c r="G4572" s="7" t="s">
        <v>3950</v>
      </c>
      <c r="H4572" s="282" t="s">
        <v>4518</v>
      </c>
      <c r="I4572" s="7" t="s">
        <v>3953</v>
      </c>
      <c r="K4572" s="52" t="str">
        <f t="shared" si="795"/>
        <v/>
      </c>
      <c r="L4572" s="81" t="str">
        <f t="shared" si="785"/>
        <v/>
      </c>
      <c r="M4572" s="53" t="str">
        <f>IF(K4572="","",COUNTIF($K$7:K4572,"ﾘｽﾄ１"))</f>
        <v/>
      </c>
      <c r="N4572" s="53" t="str">
        <f t="shared" si="786"/>
        <v>同一区</v>
      </c>
      <c r="O4572" s="54" t="str">
        <f t="shared" si="787"/>
        <v/>
      </c>
      <c r="P4572" s="53" t="str">
        <f t="shared" si="788"/>
        <v/>
      </c>
      <c r="Q4572" s="52" t="str">
        <f t="shared" si="789"/>
        <v/>
      </c>
      <c r="R4572" s="55" t="str">
        <f t="shared" si="790"/>
        <v/>
      </c>
      <c r="S4572" s="52" t="str">
        <f t="shared" si="791"/>
        <v/>
      </c>
      <c r="T4572" s="81" t="str">
        <f t="shared" si="792"/>
        <v/>
      </c>
      <c r="U4572" s="53" t="str">
        <f>IF(S4572="","",COUNTIF($S$7:S4572,"該当２"))</f>
        <v/>
      </c>
      <c r="V4572" s="56" t="str">
        <f t="shared" si="793"/>
        <v/>
      </c>
      <c r="W4572" s="81" t="str">
        <f t="shared" si="794"/>
        <v/>
      </c>
      <c r="X4572" s="53" t="str">
        <f>IF(V4572="","",COUNTIF($V$7:V4572,"該当３"))</f>
        <v/>
      </c>
    </row>
    <row r="4573" spans="1:24">
      <c r="A4573" s="4">
        <v>2043000005</v>
      </c>
      <c r="B4573" s="237">
        <v>20</v>
      </c>
      <c r="C4573" s="238">
        <v>430</v>
      </c>
      <c r="D4573" s="239">
        <v>0</v>
      </c>
      <c r="E4573" s="238">
        <v>5</v>
      </c>
      <c r="F4573" s="7" t="s">
        <v>511</v>
      </c>
      <c r="G4573" s="7" t="s">
        <v>3950</v>
      </c>
      <c r="H4573" s="282" t="s">
        <v>4518</v>
      </c>
      <c r="I4573" s="7" t="s">
        <v>3954</v>
      </c>
      <c r="K4573" s="52" t="str">
        <f t="shared" si="795"/>
        <v/>
      </c>
      <c r="L4573" s="81" t="str">
        <f t="shared" si="785"/>
        <v/>
      </c>
      <c r="M4573" s="53" t="str">
        <f>IF(K4573="","",COUNTIF($K$7:K4573,"ﾘｽﾄ１"))</f>
        <v/>
      </c>
      <c r="N4573" s="53" t="str">
        <f t="shared" si="786"/>
        <v>同一区</v>
      </c>
      <c r="O4573" s="54" t="str">
        <f t="shared" si="787"/>
        <v/>
      </c>
      <c r="P4573" s="53" t="str">
        <f t="shared" si="788"/>
        <v/>
      </c>
      <c r="Q4573" s="52" t="str">
        <f t="shared" si="789"/>
        <v/>
      </c>
      <c r="R4573" s="55" t="str">
        <f t="shared" si="790"/>
        <v/>
      </c>
      <c r="S4573" s="52" t="str">
        <f t="shared" si="791"/>
        <v/>
      </c>
      <c r="T4573" s="81" t="str">
        <f t="shared" si="792"/>
        <v/>
      </c>
      <c r="U4573" s="53" t="str">
        <f>IF(S4573="","",COUNTIF($S$7:S4573,"該当２"))</f>
        <v/>
      </c>
      <c r="V4573" s="56" t="str">
        <f t="shared" si="793"/>
        <v/>
      </c>
      <c r="W4573" s="81" t="str">
        <f t="shared" si="794"/>
        <v/>
      </c>
      <c r="X4573" s="53" t="str">
        <f>IF(V4573="","",COUNTIF($V$7:V4573,"該当３"))</f>
        <v/>
      </c>
    </row>
    <row r="4574" spans="1:24">
      <c r="A4574" s="4">
        <v>2043000006</v>
      </c>
      <c r="B4574" s="237">
        <v>20</v>
      </c>
      <c r="C4574" s="238">
        <v>430</v>
      </c>
      <c r="D4574" s="239">
        <v>0</v>
      </c>
      <c r="E4574" s="238">
        <v>6</v>
      </c>
      <c r="F4574" s="7" t="s">
        <v>511</v>
      </c>
      <c r="G4574" s="7" t="s">
        <v>3950</v>
      </c>
      <c r="H4574" s="282" t="s">
        <v>4518</v>
      </c>
      <c r="I4574" s="7" t="s">
        <v>2992</v>
      </c>
      <c r="K4574" s="52" t="str">
        <f t="shared" si="795"/>
        <v/>
      </c>
      <c r="L4574" s="81" t="str">
        <f t="shared" si="785"/>
        <v/>
      </c>
      <c r="M4574" s="53" t="str">
        <f>IF(K4574="","",COUNTIF($K$7:K4574,"ﾘｽﾄ１"))</f>
        <v/>
      </c>
      <c r="N4574" s="53" t="str">
        <f t="shared" si="786"/>
        <v>同一区</v>
      </c>
      <c r="O4574" s="54" t="str">
        <f t="shared" si="787"/>
        <v/>
      </c>
      <c r="P4574" s="53" t="str">
        <f t="shared" si="788"/>
        <v/>
      </c>
      <c r="Q4574" s="52" t="str">
        <f t="shared" si="789"/>
        <v/>
      </c>
      <c r="R4574" s="55" t="str">
        <f t="shared" si="790"/>
        <v/>
      </c>
      <c r="S4574" s="52" t="str">
        <f t="shared" si="791"/>
        <v/>
      </c>
      <c r="T4574" s="81" t="str">
        <f t="shared" si="792"/>
        <v/>
      </c>
      <c r="U4574" s="53" t="str">
        <f>IF(S4574="","",COUNTIF($S$7:S4574,"該当２"))</f>
        <v/>
      </c>
      <c r="V4574" s="56" t="str">
        <f t="shared" si="793"/>
        <v/>
      </c>
      <c r="W4574" s="81" t="str">
        <f t="shared" si="794"/>
        <v/>
      </c>
      <c r="X4574" s="53" t="str">
        <f>IF(V4574="","",COUNTIF($V$7:V4574,"該当３"))</f>
        <v/>
      </c>
    </row>
    <row r="4575" spans="1:24">
      <c r="A4575" s="4">
        <v>2043000007</v>
      </c>
      <c r="B4575" s="237">
        <v>20</v>
      </c>
      <c r="C4575" s="238">
        <v>430</v>
      </c>
      <c r="D4575" s="239">
        <v>0</v>
      </c>
      <c r="E4575" s="238">
        <v>7</v>
      </c>
      <c r="F4575" s="7" t="s">
        <v>511</v>
      </c>
      <c r="G4575" s="7" t="s">
        <v>3950</v>
      </c>
      <c r="H4575" s="282" t="s">
        <v>4518</v>
      </c>
      <c r="I4575" s="7" t="s">
        <v>1216</v>
      </c>
      <c r="K4575" s="52" t="str">
        <f t="shared" si="795"/>
        <v/>
      </c>
      <c r="L4575" s="81" t="str">
        <f t="shared" si="785"/>
        <v/>
      </c>
      <c r="M4575" s="53" t="str">
        <f>IF(K4575="","",COUNTIF($K$7:K4575,"ﾘｽﾄ１"))</f>
        <v/>
      </c>
      <c r="N4575" s="53" t="str">
        <f t="shared" si="786"/>
        <v>同一区</v>
      </c>
      <c r="O4575" s="54" t="str">
        <f t="shared" si="787"/>
        <v/>
      </c>
      <c r="P4575" s="53" t="str">
        <f t="shared" si="788"/>
        <v/>
      </c>
      <c r="Q4575" s="52" t="str">
        <f t="shared" si="789"/>
        <v/>
      </c>
      <c r="R4575" s="55" t="str">
        <f t="shared" si="790"/>
        <v/>
      </c>
      <c r="S4575" s="52" t="str">
        <f t="shared" si="791"/>
        <v/>
      </c>
      <c r="T4575" s="81" t="str">
        <f t="shared" si="792"/>
        <v/>
      </c>
      <c r="U4575" s="53" t="str">
        <f>IF(S4575="","",COUNTIF($S$7:S4575,"該当２"))</f>
        <v/>
      </c>
      <c r="V4575" s="56" t="str">
        <f t="shared" si="793"/>
        <v/>
      </c>
      <c r="W4575" s="81" t="str">
        <f t="shared" si="794"/>
        <v/>
      </c>
      <c r="X4575" s="53" t="str">
        <f>IF(V4575="","",COUNTIF($V$7:V4575,"該当３"))</f>
        <v/>
      </c>
    </row>
    <row r="4576" spans="1:24">
      <c r="A4576" s="4">
        <v>2043000008</v>
      </c>
      <c r="B4576" s="237">
        <v>20</v>
      </c>
      <c r="C4576" s="238">
        <v>430</v>
      </c>
      <c r="D4576" s="239">
        <v>0</v>
      </c>
      <c r="E4576" s="238">
        <v>8</v>
      </c>
      <c r="F4576" s="7" t="s">
        <v>511</v>
      </c>
      <c r="G4576" s="7" t="s">
        <v>3950</v>
      </c>
      <c r="H4576" s="282" t="s">
        <v>4518</v>
      </c>
      <c r="I4576" s="7" t="s">
        <v>3955</v>
      </c>
      <c r="K4576" s="52" t="str">
        <f t="shared" si="795"/>
        <v/>
      </c>
      <c r="L4576" s="81" t="str">
        <f t="shared" si="785"/>
        <v/>
      </c>
      <c r="M4576" s="53" t="str">
        <f>IF(K4576="","",COUNTIF($K$7:K4576,"ﾘｽﾄ１"))</f>
        <v/>
      </c>
      <c r="N4576" s="53" t="str">
        <f t="shared" si="786"/>
        <v>同一区</v>
      </c>
      <c r="O4576" s="54" t="str">
        <f t="shared" si="787"/>
        <v/>
      </c>
      <c r="P4576" s="53" t="str">
        <f t="shared" si="788"/>
        <v/>
      </c>
      <c r="Q4576" s="52" t="str">
        <f t="shared" si="789"/>
        <v/>
      </c>
      <c r="R4576" s="55" t="str">
        <f t="shared" si="790"/>
        <v/>
      </c>
      <c r="S4576" s="52" t="str">
        <f t="shared" si="791"/>
        <v/>
      </c>
      <c r="T4576" s="81" t="str">
        <f t="shared" si="792"/>
        <v/>
      </c>
      <c r="U4576" s="53" t="str">
        <f>IF(S4576="","",COUNTIF($S$7:S4576,"該当２"))</f>
        <v/>
      </c>
      <c r="V4576" s="56" t="str">
        <f t="shared" si="793"/>
        <v/>
      </c>
      <c r="W4576" s="81" t="str">
        <f t="shared" si="794"/>
        <v/>
      </c>
      <c r="X4576" s="53" t="str">
        <f>IF(V4576="","",COUNTIF($V$7:V4576,"該当３"))</f>
        <v/>
      </c>
    </row>
    <row r="4577" spans="1:24">
      <c r="A4577" s="4">
        <v>2043000009</v>
      </c>
      <c r="B4577" s="237">
        <v>20</v>
      </c>
      <c r="C4577" s="238">
        <v>430</v>
      </c>
      <c r="D4577" s="239">
        <v>0</v>
      </c>
      <c r="E4577" s="238">
        <v>9</v>
      </c>
      <c r="F4577" s="7" t="s">
        <v>511</v>
      </c>
      <c r="G4577" s="7" t="s">
        <v>3950</v>
      </c>
      <c r="H4577" s="282" t="s">
        <v>4518</v>
      </c>
      <c r="I4577" s="7" t="s">
        <v>381</v>
      </c>
      <c r="K4577" s="52" t="str">
        <f t="shared" si="795"/>
        <v/>
      </c>
      <c r="L4577" s="81" t="str">
        <f t="shared" si="785"/>
        <v/>
      </c>
      <c r="M4577" s="53" t="str">
        <f>IF(K4577="","",COUNTIF($K$7:K4577,"ﾘｽﾄ１"))</f>
        <v/>
      </c>
      <c r="N4577" s="53" t="str">
        <f t="shared" si="786"/>
        <v>同一区</v>
      </c>
      <c r="O4577" s="54" t="str">
        <f t="shared" si="787"/>
        <v/>
      </c>
      <c r="P4577" s="53" t="str">
        <f t="shared" si="788"/>
        <v/>
      </c>
      <c r="Q4577" s="52" t="str">
        <f t="shared" si="789"/>
        <v/>
      </c>
      <c r="R4577" s="55" t="str">
        <f t="shared" si="790"/>
        <v/>
      </c>
      <c r="S4577" s="52" t="str">
        <f t="shared" si="791"/>
        <v/>
      </c>
      <c r="T4577" s="81" t="str">
        <f t="shared" si="792"/>
        <v/>
      </c>
      <c r="U4577" s="53" t="str">
        <f>IF(S4577="","",COUNTIF($S$7:S4577,"該当２"))</f>
        <v/>
      </c>
      <c r="V4577" s="56" t="str">
        <f t="shared" si="793"/>
        <v/>
      </c>
      <c r="W4577" s="81" t="str">
        <f t="shared" si="794"/>
        <v/>
      </c>
      <c r="X4577" s="53" t="str">
        <f>IF(V4577="","",COUNTIF($V$7:V4577,"該当３"))</f>
        <v/>
      </c>
    </row>
    <row r="4578" spans="1:24">
      <c r="A4578" s="4">
        <v>2043000010</v>
      </c>
      <c r="B4578" s="237">
        <v>20</v>
      </c>
      <c r="C4578" s="238">
        <v>430</v>
      </c>
      <c r="D4578" s="239">
        <v>0</v>
      </c>
      <c r="E4578" s="238">
        <v>10</v>
      </c>
      <c r="F4578" s="7" t="s">
        <v>511</v>
      </c>
      <c r="G4578" s="7" t="s">
        <v>3950</v>
      </c>
      <c r="H4578" s="282" t="s">
        <v>4518</v>
      </c>
      <c r="I4578" s="7" t="s">
        <v>3956</v>
      </c>
      <c r="K4578" s="52" t="str">
        <f t="shared" si="795"/>
        <v/>
      </c>
      <c r="L4578" s="81" t="str">
        <f t="shared" si="785"/>
        <v/>
      </c>
      <c r="M4578" s="53" t="str">
        <f>IF(K4578="","",COUNTIF($K$7:K4578,"ﾘｽﾄ１"))</f>
        <v/>
      </c>
      <c r="N4578" s="53" t="str">
        <f t="shared" si="786"/>
        <v>同一区</v>
      </c>
      <c r="O4578" s="54" t="str">
        <f t="shared" si="787"/>
        <v/>
      </c>
      <c r="P4578" s="53" t="str">
        <f t="shared" si="788"/>
        <v/>
      </c>
      <c r="Q4578" s="52" t="str">
        <f t="shared" si="789"/>
        <v/>
      </c>
      <c r="R4578" s="55" t="str">
        <f t="shared" si="790"/>
        <v/>
      </c>
      <c r="S4578" s="52" t="str">
        <f t="shared" si="791"/>
        <v/>
      </c>
      <c r="T4578" s="81" t="str">
        <f t="shared" si="792"/>
        <v/>
      </c>
      <c r="U4578" s="53" t="str">
        <f>IF(S4578="","",COUNTIF($S$7:S4578,"該当２"))</f>
        <v/>
      </c>
      <c r="V4578" s="56" t="str">
        <f t="shared" si="793"/>
        <v/>
      </c>
      <c r="W4578" s="81" t="str">
        <f t="shared" si="794"/>
        <v/>
      </c>
      <c r="X4578" s="53" t="str">
        <f>IF(V4578="","",COUNTIF($V$7:V4578,"該当３"))</f>
        <v/>
      </c>
    </row>
    <row r="4579" spans="1:24">
      <c r="A4579" s="4">
        <v>2043000011</v>
      </c>
      <c r="B4579" s="237">
        <v>20</v>
      </c>
      <c r="C4579" s="238">
        <v>430</v>
      </c>
      <c r="D4579" s="239">
        <v>0</v>
      </c>
      <c r="E4579" s="238">
        <v>11</v>
      </c>
      <c r="F4579" s="7" t="s">
        <v>511</v>
      </c>
      <c r="G4579" s="7" t="s">
        <v>3950</v>
      </c>
      <c r="H4579" s="282" t="s">
        <v>4518</v>
      </c>
      <c r="I4579" s="7" t="s">
        <v>359</v>
      </c>
      <c r="K4579" s="52" t="str">
        <f t="shared" si="795"/>
        <v/>
      </c>
      <c r="L4579" s="81" t="str">
        <f t="shared" si="785"/>
        <v/>
      </c>
      <c r="M4579" s="53" t="str">
        <f>IF(K4579="","",COUNTIF($K$7:K4579,"ﾘｽﾄ１"))</f>
        <v/>
      </c>
      <c r="N4579" s="53" t="str">
        <f t="shared" si="786"/>
        <v>同一区</v>
      </c>
      <c r="O4579" s="54" t="str">
        <f t="shared" si="787"/>
        <v/>
      </c>
      <c r="P4579" s="53" t="str">
        <f t="shared" si="788"/>
        <v/>
      </c>
      <c r="Q4579" s="52" t="str">
        <f t="shared" si="789"/>
        <v/>
      </c>
      <c r="R4579" s="55" t="str">
        <f t="shared" si="790"/>
        <v/>
      </c>
      <c r="S4579" s="52" t="str">
        <f t="shared" si="791"/>
        <v/>
      </c>
      <c r="T4579" s="81" t="str">
        <f t="shared" si="792"/>
        <v/>
      </c>
      <c r="U4579" s="53" t="str">
        <f>IF(S4579="","",COUNTIF($S$7:S4579,"該当２"))</f>
        <v/>
      </c>
      <c r="V4579" s="56" t="str">
        <f t="shared" si="793"/>
        <v/>
      </c>
      <c r="W4579" s="81" t="str">
        <f t="shared" si="794"/>
        <v/>
      </c>
      <c r="X4579" s="53" t="str">
        <f>IF(V4579="","",COUNTIF($V$7:V4579,"該当３"))</f>
        <v/>
      </c>
    </row>
    <row r="4580" spans="1:24">
      <c r="A4580" s="4">
        <v>2043000012</v>
      </c>
      <c r="B4580" s="237">
        <v>20</v>
      </c>
      <c r="C4580" s="238">
        <v>430</v>
      </c>
      <c r="D4580" s="239">
        <v>0</v>
      </c>
      <c r="E4580" s="238">
        <v>12</v>
      </c>
      <c r="F4580" s="7" t="s">
        <v>511</v>
      </c>
      <c r="G4580" s="7" t="s">
        <v>3950</v>
      </c>
      <c r="H4580" s="282" t="s">
        <v>4518</v>
      </c>
      <c r="I4580" s="7" t="s">
        <v>3957</v>
      </c>
      <c r="K4580" s="52" t="str">
        <f t="shared" si="795"/>
        <v/>
      </c>
      <c r="L4580" s="81" t="str">
        <f t="shared" si="785"/>
        <v/>
      </c>
      <c r="M4580" s="53" t="str">
        <f>IF(K4580="","",COUNTIF($K$7:K4580,"ﾘｽﾄ１"))</f>
        <v/>
      </c>
      <c r="N4580" s="53" t="str">
        <f t="shared" si="786"/>
        <v>同一区</v>
      </c>
      <c r="O4580" s="54" t="str">
        <f t="shared" si="787"/>
        <v/>
      </c>
      <c r="P4580" s="53" t="str">
        <f t="shared" si="788"/>
        <v/>
      </c>
      <c r="Q4580" s="52" t="str">
        <f t="shared" si="789"/>
        <v/>
      </c>
      <c r="R4580" s="55" t="str">
        <f t="shared" si="790"/>
        <v/>
      </c>
      <c r="S4580" s="52" t="str">
        <f t="shared" si="791"/>
        <v/>
      </c>
      <c r="T4580" s="81" t="str">
        <f t="shared" si="792"/>
        <v/>
      </c>
      <c r="U4580" s="53" t="str">
        <f>IF(S4580="","",COUNTIF($S$7:S4580,"該当２"))</f>
        <v/>
      </c>
      <c r="V4580" s="56" t="str">
        <f t="shared" si="793"/>
        <v/>
      </c>
      <c r="W4580" s="81" t="str">
        <f t="shared" si="794"/>
        <v/>
      </c>
      <c r="X4580" s="53" t="str">
        <f>IF(V4580="","",COUNTIF($V$7:V4580,"該当３"))</f>
        <v/>
      </c>
    </row>
    <row r="4581" spans="1:24">
      <c r="A4581" s="4">
        <v>2043200000</v>
      </c>
      <c r="B4581" s="237">
        <v>20</v>
      </c>
      <c r="C4581" s="238">
        <v>432</v>
      </c>
      <c r="D4581" s="239">
        <v>0</v>
      </c>
      <c r="E4581" s="238">
        <v>0</v>
      </c>
      <c r="F4581" s="7" t="s">
        <v>511</v>
      </c>
      <c r="G4581" s="7" t="s">
        <v>3958</v>
      </c>
      <c r="K4581" s="52" t="str">
        <f t="shared" si="795"/>
        <v>ﾘｽﾄ１</v>
      </c>
      <c r="L4581" s="81" t="str">
        <f t="shared" si="785"/>
        <v>木曽町</v>
      </c>
      <c r="M4581" s="53">
        <f>IF(K4581="","",COUNTIF($K$7:K4581,"ﾘｽﾄ１"))</f>
        <v>58</v>
      </c>
      <c r="N4581" s="53" t="str">
        <f t="shared" si="786"/>
        <v/>
      </c>
      <c r="O4581" s="54" t="str">
        <f t="shared" si="787"/>
        <v/>
      </c>
      <c r="P4581" s="53" t="str">
        <f t="shared" si="788"/>
        <v/>
      </c>
      <c r="Q4581" s="52" t="str">
        <f t="shared" si="789"/>
        <v/>
      </c>
      <c r="R4581" s="55" t="str">
        <f t="shared" si="790"/>
        <v/>
      </c>
      <c r="S4581" s="52" t="str">
        <f t="shared" si="791"/>
        <v/>
      </c>
      <c r="T4581" s="81" t="str">
        <f t="shared" si="792"/>
        <v/>
      </c>
      <c r="U4581" s="53" t="str">
        <f>IF(S4581="","",COUNTIF($S$7:S4581,"該当２"))</f>
        <v/>
      </c>
      <c r="V4581" s="56" t="str">
        <f t="shared" si="793"/>
        <v/>
      </c>
      <c r="W4581" s="81" t="str">
        <f t="shared" si="794"/>
        <v/>
      </c>
      <c r="X4581" s="53" t="str">
        <f>IF(V4581="","",COUNTIF($V$7:V4581,"該当３"))</f>
        <v/>
      </c>
    </row>
    <row r="4582" spans="1:24">
      <c r="A4582" s="4">
        <v>2043201000</v>
      </c>
      <c r="B4582" s="237">
        <v>20</v>
      </c>
      <c r="C4582" s="238">
        <v>432</v>
      </c>
      <c r="D4582" s="239">
        <v>1</v>
      </c>
      <c r="E4582" s="238">
        <v>0</v>
      </c>
      <c r="F4582" s="7" t="s">
        <v>511</v>
      </c>
      <c r="G4582" s="7" t="s">
        <v>3958</v>
      </c>
      <c r="H4582" s="7" t="s">
        <v>1971</v>
      </c>
      <c r="K4582" s="52" t="str">
        <f t="shared" si="795"/>
        <v/>
      </c>
      <c r="L4582" s="81" t="str">
        <f t="shared" si="785"/>
        <v/>
      </c>
      <c r="M4582" s="53" t="str">
        <f>IF(K4582="","",COUNTIF($K$7:K4582,"ﾘｽﾄ１"))</f>
        <v/>
      </c>
      <c r="N4582" s="53" t="str">
        <f t="shared" si="786"/>
        <v/>
      </c>
      <c r="O4582" s="54" t="str">
        <f t="shared" si="787"/>
        <v/>
      </c>
      <c r="P4582" s="53" t="str">
        <f t="shared" si="788"/>
        <v/>
      </c>
      <c r="Q4582" s="52" t="str">
        <f t="shared" si="789"/>
        <v/>
      </c>
      <c r="R4582" s="55" t="str">
        <f t="shared" si="790"/>
        <v/>
      </c>
      <c r="S4582" s="52" t="str">
        <f t="shared" si="791"/>
        <v/>
      </c>
      <c r="T4582" s="81" t="str">
        <f t="shared" si="792"/>
        <v/>
      </c>
      <c r="U4582" s="53" t="str">
        <f>IF(S4582="","",COUNTIF($S$7:S4582,"該当２"))</f>
        <v/>
      </c>
      <c r="V4582" s="56" t="str">
        <f t="shared" si="793"/>
        <v/>
      </c>
      <c r="W4582" s="81" t="str">
        <f t="shared" si="794"/>
        <v/>
      </c>
      <c r="X4582" s="53" t="str">
        <f>IF(V4582="","",COUNTIF($V$7:V4582,"該当３"))</f>
        <v/>
      </c>
    </row>
    <row r="4583" spans="1:24">
      <c r="A4583" s="4">
        <v>2043201001</v>
      </c>
      <c r="B4583" s="237">
        <v>20</v>
      </c>
      <c r="C4583" s="238">
        <v>432</v>
      </c>
      <c r="D4583" s="239">
        <v>1</v>
      </c>
      <c r="E4583" s="238">
        <v>1</v>
      </c>
      <c r="F4583" s="7" t="s">
        <v>511</v>
      </c>
      <c r="G4583" s="7" t="s">
        <v>3958</v>
      </c>
      <c r="H4583" s="7" t="s">
        <v>1971</v>
      </c>
      <c r="I4583" s="7" t="s">
        <v>3959</v>
      </c>
      <c r="K4583" s="52" t="str">
        <f t="shared" si="795"/>
        <v/>
      </c>
      <c r="L4583" s="81" t="str">
        <f t="shared" si="785"/>
        <v/>
      </c>
      <c r="M4583" s="53" t="str">
        <f>IF(K4583="","",COUNTIF($K$7:K4583,"ﾘｽﾄ１"))</f>
        <v/>
      </c>
      <c r="N4583" s="53" t="str">
        <f t="shared" si="786"/>
        <v/>
      </c>
      <c r="O4583" s="54" t="str">
        <f t="shared" si="787"/>
        <v/>
      </c>
      <c r="P4583" s="53" t="str">
        <f t="shared" si="788"/>
        <v/>
      </c>
      <c r="Q4583" s="52" t="str">
        <f t="shared" si="789"/>
        <v/>
      </c>
      <c r="R4583" s="55" t="str">
        <f t="shared" si="790"/>
        <v/>
      </c>
      <c r="S4583" s="52" t="str">
        <f t="shared" si="791"/>
        <v/>
      </c>
      <c r="T4583" s="81" t="str">
        <f t="shared" si="792"/>
        <v/>
      </c>
      <c r="U4583" s="53" t="str">
        <f>IF(S4583="","",COUNTIF($S$7:S4583,"該当２"))</f>
        <v/>
      </c>
      <c r="V4583" s="56" t="str">
        <f t="shared" si="793"/>
        <v/>
      </c>
      <c r="W4583" s="81" t="str">
        <f t="shared" si="794"/>
        <v/>
      </c>
      <c r="X4583" s="53" t="str">
        <f>IF(V4583="","",COUNTIF($V$7:V4583,"該当３"))</f>
        <v/>
      </c>
    </row>
    <row r="4584" spans="1:24">
      <c r="A4584" s="4">
        <v>2043201002</v>
      </c>
      <c r="B4584" s="237">
        <v>20</v>
      </c>
      <c r="C4584" s="238">
        <v>432</v>
      </c>
      <c r="D4584" s="239">
        <v>1</v>
      </c>
      <c r="E4584" s="238">
        <v>2</v>
      </c>
      <c r="F4584" s="7" t="s">
        <v>511</v>
      </c>
      <c r="G4584" s="7" t="s">
        <v>3958</v>
      </c>
      <c r="H4584" s="7" t="s">
        <v>1971</v>
      </c>
      <c r="I4584" s="7" t="s">
        <v>3960</v>
      </c>
      <c r="K4584" s="52" t="str">
        <f t="shared" si="795"/>
        <v/>
      </c>
      <c r="L4584" s="81" t="str">
        <f t="shared" si="785"/>
        <v/>
      </c>
      <c r="M4584" s="53" t="str">
        <f>IF(K4584="","",COUNTIF($K$7:K4584,"ﾘｽﾄ１"))</f>
        <v/>
      </c>
      <c r="N4584" s="53" t="str">
        <f t="shared" si="786"/>
        <v/>
      </c>
      <c r="O4584" s="54" t="str">
        <f t="shared" si="787"/>
        <v/>
      </c>
      <c r="P4584" s="53" t="str">
        <f t="shared" si="788"/>
        <v/>
      </c>
      <c r="Q4584" s="52" t="str">
        <f t="shared" si="789"/>
        <v/>
      </c>
      <c r="R4584" s="55" t="str">
        <f t="shared" si="790"/>
        <v/>
      </c>
      <c r="S4584" s="52" t="str">
        <f t="shared" si="791"/>
        <v/>
      </c>
      <c r="T4584" s="81" t="str">
        <f t="shared" si="792"/>
        <v/>
      </c>
      <c r="U4584" s="53" t="str">
        <f>IF(S4584="","",COUNTIF($S$7:S4584,"該当２"))</f>
        <v/>
      </c>
      <c r="V4584" s="56" t="str">
        <f t="shared" si="793"/>
        <v/>
      </c>
      <c r="W4584" s="81" t="str">
        <f t="shared" si="794"/>
        <v/>
      </c>
      <c r="X4584" s="53" t="str">
        <f>IF(V4584="","",COUNTIF($V$7:V4584,"該当３"))</f>
        <v/>
      </c>
    </row>
    <row r="4585" spans="1:24">
      <c r="A4585" s="4">
        <v>2043201003</v>
      </c>
      <c r="B4585" s="237">
        <v>20</v>
      </c>
      <c r="C4585" s="238">
        <v>432</v>
      </c>
      <c r="D4585" s="239">
        <v>1</v>
      </c>
      <c r="E4585" s="238">
        <v>3</v>
      </c>
      <c r="F4585" s="7" t="s">
        <v>511</v>
      </c>
      <c r="G4585" s="7" t="s">
        <v>3958</v>
      </c>
      <c r="H4585" s="7" t="s">
        <v>1971</v>
      </c>
      <c r="I4585" s="7" t="s">
        <v>3961</v>
      </c>
      <c r="K4585" s="52" t="str">
        <f t="shared" si="795"/>
        <v/>
      </c>
      <c r="L4585" s="81" t="str">
        <f t="shared" si="785"/>
        <v/>
      </c>
      <c r="M4585" s="53" t="str">
        <f>IF(K4585="","",COUNTIF($K$7:K4585,"ﾘｽﾄ１"))</f>
        <v/>
      </c>
      <c r="N4585" s="53" t="str">
        <f t="shared" si="786"/>
        <v/>
      </c>
      <c r="O4585" s="54" t="str">
        <f t="shared" si="787"/>
        <v/>
      </c>
      <c r="P4585" s="53" t="str">
        <f t="shared" si="788"/>
        <v/>
      </c>
      <c r="Q4585" s="52" t="str">
        <f t="shared" si="789"/>
        <v/>
      </c>
      <c r="R4585" s="55" t="str">
        <f t="shared" si="790"/>
        <v/>
      </c>
      <c r="S4585" s="52" t="str">
        <f t="shared" si="791"/>
        <v/>
      </c>
      <c r="T4585" s="81" t="str">
        <f t="shared" si="792"/>
        <v/>
      </c>
      <c r="U4585" s="53" t="str">
        <f>IF(S4585="","",COUNTIF($S$7:S4585,"該当２"))</f>
        <v/>
      </c>
      <c r="V4585" s="56" t="str">
        <f t="shared" si="793"/>
        <v/>
      </c>
      <c r="W4585" s="81" t="str">
        <f t="shared" si="794"/>
        <v/>
      </c>
      <c r="X4585" s="53" t="str">
        <f>IF(V4585="","",COUNTIF($V$7:V4585,"該当３"))</f>
        <v/>
      </c>
    </row>
    <row r="4586" spans="1:24">
      <c r="A4586" s="4">
        <v>2043201004</v>
      </c>
      <c r="B4586" s="237">
        <v>20</v>
      </c>
      <c r="C4586" s="238">
        <v>432</v>
      </c>
      <c r="D4586" s="239">
        <v>1</v>
      </c>
      <c r="E4586" s="238">
        <v>4</v>
      </c>
      <c r="F4586" s="7" t="s">
        <v>511</v>
      </c>
      <c r="G4586" s="7" t="s">
        <v>3958</v>
      </c>
      <c r="H4586" s="7" t="s">
        <v>1971</v>
      </c>
      <c r="I4586" s="7" t="s">
        <v>836</v>
      </c>
      <c r="K4586" s="52" t="str">
        <f t="shared" si="795"/>
        <v/>
      </c>
      <c r="L4586" s="81" t="str">
        <f t="shared" si="785"/>
        <v/>
      </c>
      <c r="M4586" s="53" t="str">
        <f>IF(K4586="","",COUNTIF($K$7:K4586,"ﾘｽﾄ１"))</f>
        <v/>
      </c>
      <c r="N4586" s="53" t="str">
        <f t="shared" si="786"/>
        <v/>
      </c>
      <c r="O4586" s="54" t="str">
        <f t="shared" si="787"/>
        <v/>
      </c>
      <c r="P4586" s="53" t="str">
        <f t="shared" si="788"/>
        <v/>
      </c>
      <c r="Q4586" s="52" t="str">
        <f t="shared" si="789"/>
        <v/>
      </c>
      <c r="R4586" s="55" t="str">
        <f t="shared" si="790"/>
        <v/>
      </c>
      <c r="S4586" s="52" t="str">
        <f t="shared" si="791"/>
        <v/>
      </c>
      <c r="T4586" s="81" t="str">
        <f t="shared" si="792"/>
        <v/>
      </c>
      <c r="U4586" s="53" t="str">
        <f>IF(S4586="","",COUNTIF($S$7:S4586,"該当２"))</f>
        <v/>
      </c>
      <c r="V4586" s="56" t="str">
        <f t="shared" si="793"/>
        <v/>
      </c>
      <c r="W4586" s="81" t="str">
        <f t="shared" si="794"/>
        <v/>
      </c>
      <c r="X4586" s="53" t="str">
        <f>IF(V4586="","",COUNTIF($V$7:V4586,"該当３"))</f>
        <v/>
      </c>
    </row>
    <row r="4587" spans="1:24">
      <c r="A4587" s="4">
        <v>2043201005</v>
      </c>
      <c r="B4587" s="237">
        <v>20</v>
      </c>
      <c r="C4587" s="238">
        <v>432</v>
      </c>
      <c r="D4587" s="239">
        <v>1</v>
      </c>
      <c r="E4587" s="238">
        <v>5</v>
      </c>
      <c r="F4587" s="7" t="s">
        <v>511</v>
      </c>
      <c r="G4587" s="7" t="s">
        <v>3958</v>
      </c>
      <c r="H4587" s="7" t="s">
        <v>1971</v>
      </c>
      <c r="I4587" s="7" t="s">
        <v>3962</v>
      </c>
      <c r="K4587" s="52" t="str">
        <f t="shared" si="795"/>
        <v/>
      </c>
      <c r="L4587" s="81" t="str">
        <f t="shared" si="785"/>
        <v/>
      </c>
      <c r="M4587" s="53" t="str">
        <f>IF(K4587="","",COUNTIF($K$7:K4587,"ﾘｽﾄ１"))</f>
        <v/>
      </c>
      <c r="N4587" s="53" t="str">
        <f t="shared" si="786"/>
        <v/>
      </c>
      <c r="O4587" s="54" t="str">
        <f t="shared" si="787"/>
        <v/>
      </c>
      <c r="P4587" s="53" t="str">
        <f t="shared" si="788"/>
        <v/>
      </c>
      <c r="Q4587" s="52" t="str">
        <f t="shared" si="789"/>
        <v/>
      </c>
      <c r="R4587" s="55" t="str">
        <f t="shared" si="790"/>
        <v/>
      </c>
      <c r="S4587" s="52" t="str">
        <f t="shared" si="791"/>
        <v/>
      </c>
      <c r="T4587" s="81" t="str">
        <f t="shared" si="792"/>
        <v/>
      </c>
      <c r="U4587" s="53" t="str">
        <f>IF(S4587="","",COUNTIF($S$7:S4587,"該当２"))</f>
        <v/>
      </c>
      <c r="V4587" s="56" t="str">
        <f t="shared" si="793"/>
        <v/>
      </c>
      <c r="W4587" s="81" t="str">
        <f t="shared" si="794"/>
        <v/>
      </c>
      <c r="X4587" s="53" t="str">
        <f>IF(V4587="","",COUNTIF($V$7:V4587,"該当３"))</f>
        <v/>
      </c>
    </row>
    <row r="4588" spans="1:24">
      <c r="A4588" s="4">
        <v>2043201006</v>
      </c>
      <c r="B4588" s="237">
        <v>20</v>
      </c>
      <c r="C4588" s="238">
        <v>432</v>
      </c>
      <c r="D4588" s="239">
        <v>1</v>
      </c>
      <c r="E4588" s="238">
        <v>6</v>
      </c>
      <c r="F4588" s="7" t="s">
        <v>511</v>
      </c>
      <c r="G4588" s="7" t="s">
        <v>3958</v>
      </c>
      <c r="H4588" s="7" t="s">
        <v>1971</v>
      </c>
      <c r="I4588" s="7" t="s">
        <v>3963</v>
      </c>
      <c r="K4588" s="52" t="str">
        <f t="shared" si="795"/>
        <v/>
      </c>
      <c r="L4588" s="81" t="str">
        <f t="shared" si="785"/>
        <v/>
      </c>
      <c r="M4588" s="53" t="str">
        <f>IF(K4588="","",COUNTIF($K$7:K4588,"ﾘｽﾄ１"))</f>
        <v/>
      </c>
      <c r="N4588" s="53" t="str">
        <f t="shared" si="786"/>
        <v/>
      </c>
      <c r="O4588" s="54" t="str">
        <f t="shared" si="787"/>
        <v/>
      </c>
      <c r="P4588" s="53" t="str">
        <f t="shared" si="788"/>
        <v/>
      </c>
      <c r="Q4588" s="52" t="str">
        <f t="shared" si="789"/>
        <v/>
      </c>
      <c r="R4588" s="55" t="str">
        <f t="shared" si="790"/>
        <v/>
      </c>
      <c r="S4588" s="52" t="str">
        <f t="shared" si="791"/>
        <v/>
      </c>
      <c r="T4588" s="81" t="str">
        <f t="shared" si="792"/>
        <v/>
      </c>
      <c r="U4588" s="53" t="str">
        <f>IF(S4588="","",COUNTIF($S$7:S4588,"該当２"))</f>
        <v/>
      </c>
      <c r="V4588" s="56" t="str">
        <f t="shared" si="793"/>
        <v/>
      </c>
      <c r="W4588" s="81" t="str">
        <f t="shared" si="794"/>
        <v/>
      </c>
      <c r="X4588" s="53" t="str">
        <f>IF(V4588="","",COUNTIF($V$7:V4588,"該当３"))</f>
        <v/>
      </c>
    </row>
    <row r="4589" spans="1:24">
      <c r="A4589" s="4">
        <v>2043201007</v>
      </c>
      <c r="B4589" s="237">
        <v>20</v>
      </c>
      <c r="C4589" s="238">
        <v>432</v>
      </c>
      <c r="D4589" s="239">
        <v>1</v>
      </c>
      <c r="E4589" s="238">
        <v>7</v>
      </c>
      <c r="F4589" s="7" t="s">
        <v>511</v>
      </c>
      <c r="G4589" s="7" t="s">
        <v>3958</v>
      </c>
      <c r="H4589" s="7" t="s">
        <v>1971</v>
      </c>
      <c r="I4589" s="7" t="s">
        <v>3964</v>
      </c>
      <c r="K4589" s="52" t="str">
        <f t="shared" si="795"/>
        <v/>
      </c>
      <c r="L4589" s="81" t="str">
        <f t="shared" si="785"/>
        <v/>
      </c>
      <c r="M4589" s="53" t="str">
        <f>IF(K4589="","",COUNTIF($K$7:K4589,"ﾘｽﾄ１"))</f>
        <v/>
      </c>
      <c r="N4589" s="53" t="str">
        <f t="shared" si="786"/>
        <v/>
      </c>
      <c r="O4589" s="54" t="str">
        <f t="shared" si="787"/>
        <v/>
      </c>
      <c r="P4589" s="53" t="str">
        <f t="shared" si="788"/>
        <v/>
      </c>
      <c r="Q4589" s="52" t="str">
        <f t="shared" si="789"/>
        <v/>
      </c>
      <c r="R4589" s="55" t="str">
        <f t="shared" si="790"/>
        <v/>
      </c>
      <c r="S4589" s="52" t="str">
        <f t="shared" si="791"/>
        <v/>
      </c>
      <c r="T4589" s="81" t="str">
        <f t="shared" si="792"/>
        <v/>
      </c>
      <c r="U4589" s="53" t="str">
        <f>IF(S4589="","",COUNTIF($S$7:S4589,"該当２"))</f>
        <v/>
      </c>
      <c r="V4589" s="56" t="str">
        <f t="shared" si="793"/>
        <v/>
      </c>
      <c r="W4589" s="81" t="str">
        <f t="shared" si="794"/>
        <v/>
      </c>
      <c r="X4589" s="53" t="str">
        <f>IF(V4589="","",COUNTIF($V$7:V4589,"該当３"))</f>
        <v/>
      </c>
    </row>
    <row r="4590" spans="1:24">
      <c r="A4590" s="4">
        <v>2043201008</v>
      </c>
      <c r="B4590" s="237">
        <v>20</v>
      </c>
      <c r="C4590" s="238">
        <v>432</v>
      </c>
      <c r="D4590" s="239">
        <v>1</v>
      </c>
      <c r="E4590" s="238">
        <v>8</v>
      </c>
      <c r="F4590" s="7" t="s">
        <v>511</v>
      </c>
      <c r="G4590" s="7" t="s">
        <v>3958</v>
      </c>
      <c r="H4590" s="7" t="s">
        <v>1971</v>
      </c>
      <c r="I4590" s="7" t="s">
        <v>3965</v>
      </c>
      <c r="K4590" s="52" t="str">
        <f t="shared" si="795"/>
        <v/>
      </c>
      <c r="L4590" s="81" t="str">
        <f t="shared" si="785"/>
        <v/>
      </c>
      <c r="M4590" s="53" t="str">
        <f>IF(K4590="","",COUNTIF($K$7:K4590,"ﾘｽﾄ１"))</f>
        <v/>
      </c>
      <c r="N4590" s="53" t="str">
        <f t="shared" si="786"/>
        <v/>
      </c>
      <c r="O4590" s="54" t="str">
        <f t="shared" si="787"/>
        <v/>
      </c>
      <c r="P4590" s="53" t="str">
        <f t="shared" si="788"/>
        <v/>
      </c>
      <c r="Q4590" s="52" t="str">
        <f t="shared" si="789"/>
        <v/>
      </c>
      <c r="R4590" s="55" t="str">
        <f t="shared" si="790"/>
        <v/>
      </c>
      <c r="S4590" s="52" t="str">
        <f t="shared" si="791"/>
        <v/>
      </c>
      <c r="T4590" s="81" t="str">
        <f t="shared" si="792"/>
        <v/>
      </c>
      <c r="U4590" s="53" t="str">
        <f>IF(S4590="","",COUNTIF($S$7:S4590,"該当２"))</f>
        <v/>
      </c>
      <c r="V4590" s="56" t="str">
        <f t="shared" si="793"/>
        <v/>
      </c>
      <c r="W4590" s="81" t="str">
        <f t="shared" si="794"/>
        <v/>
      </c>
      <c r="X4590" s="53" t="str">
        <f>IF(V4590="","",COUNTIF($V$7:V4590,"該当３"))</f>
        <v/>
      </c>
    </row>
    <row r="4591" spans="1:24">
      <c r="A4591" s="4">
        <v>2043201009</v>
      </c>
      <c r="B4591" s="237">
        <v>20</v>
      </c>
      <c r="C4591" s="238">
        <v>432</v>
      </c>
      <c r="D4591" s="239">
        <v>1</v>
      </c>
      <c r="E4591" s="238">
        <v>9</v>
      </c>
      <c r="F4591" s="7" t="s">
        <v>511</v>
      </c>
      <c r="G4591" s="7" t="s">
        <v>3958</v>
      </c>
      <c r="H4591" s="7" t="s">
        <v>1971</v>
      </c>
      <c r="I4591" s="7" t="s">
        <v>3966</v>
      </c>
      <c r="K4591" s="52" t="str">
        <f t="shared" si="795"/>
        <v/>
      </c>
      <c r="L4591" s="81" t="str">
        <f t="shared" si="785"/>
        <v/>
      </c>
      <c r="M4591" s="53" t="str">
        <f>IF(K4591="","",COUNTIF($K$7:K4591,"ﾘｽﾄ１"))</f>
        <v/>
      </c>
      <c r="N4591" s="53" t="str">
        <f t="shared" si="786"/>
        <v/>
      </c>
      <c r="O4591" s="54" t="str">
        <f t="shared" si="787"/>
        <v/>
      </c>
      <c r="P4591" s="53" t="str">
        <f t="shared" si="788"/>
        <v/>
      </c>
      <c r="Q4591" s="52" t="str">
        <f t="shared" si="789"/>
        <v/>
      </c>
      <c r="R4591" s="55" t="str">
        <f t="shared" si="790"/>
        <v/>
      </c>
      <c r="S4591" s="52" t="str">
        <f t="shared" si="791"/>
        <v/>
      </c>
      <c r="T4591" s="81" t="str">
        <f t="shared" si="792"/>
        <v/>
      </c>
      <c r="U4591" s="53" t="str">
        <f>IF(S4591="","",COUNTIF($S$7:S4591,"該当２"))</f>
        <v/>
      </c>
      <c r="V4591" s="56" t="str">
        <f t="shared" si="793"/>
        <v/>
      </c>
      <c r="W4591" s="81" t="str">
        <f t="shared" si="794"/>
        <v/>
      </c>
      <c r="X4591" s="53" t="str">
        <f>IF(V4591="","",COUNTIF($V$7:V4591,"該当３"))</f>
        <v/>
      </c>
    </row>
    <row r="4592" spans="1:24">
      <c r="A4592" s="4">
        <v>2043201010</v>
      </c>
      <c r="B4592" s="237">
        <v>20</v>
      </c>
      <c r="C4592" s="238">
        <v>432</v>
      </c>
      <c r="D4592" s="239">
        <v>1</v>
      </c>
      <c r="E4592" s="238">
        <v>10</v>
      </c>
      <c r="F4592" s="7" t="s">
        <v>511</v>
      </c>
      <c r="G4592" s="7" t="s">
        <v>3958</v>
      </c>
      <c r="H4592" s="7" t="s">
        <v>1971</v>
      </c>
      <c r="I4592" s="7" t="s">
        <v>3967</v>
      </c>
      <c r="K4592" s="52" t="str">
        <f t="shared" si="795"/>
        <v/>
      </c>
      <c r="L4592" s="81" t="str">
        <f t="shared" si="785"/>
        <v/>
      </c>
      <c r="M4592" s="53" t="str">
        <f>IF(K4592="","",COUNTIF($K$7:K4592,"ﾘｽﾄ１"))</f>
        <v/>
      </c>
      <c r="N4592" s="53" t="str">
        <f t="shared" si="786"/>
        <v/>
      </c>
      <c r="O4592" s="54" t="str">
        <f t="shared" si="787"/>
        <v/>
      </c>
      <c r="P4592" s="53" t="str">
        <f t="shared" si="788"/>
        <v/>
      </c>
      <c r="Q4592" s="52" t="str">
        <f t="shared" si="789"/>
        <v/>
      </c>
      <c r="R4592" s="55" t="str">
        <f t="shared" si="790"/>
        <v/>
      </c>
      <c r="S4592" s="52" t="str">
        <f t="shared" si="791"/>
        <v/>
      </c>
      <c r="T4592" s="81" t="str">
        <f t="shared" si="792"/>
        <v/>
      </c>
      <c r="U4592" s="53" t="str">
        <f>IF(S4592="","",COUNTIF($S$7:S4592,"該当２"))</f>
        <v/>
      </c>
      <c r="V4592" s="56" t="str">
        <f t="shared" si="793"/>
        <v/>
      </c>
      <c r="W4592" s="81" t="str">
        <f t="shared" si="794"/>
        <v/>
      </c>
      <c r="X4592" s="53" t="str">
        <f>IF(V4592="","",COUNTIF($V$7:V4592,"該当３"))</f>
        <v/>
      </c>
    </row>
    <row r="4593" spans="1:24">
      <c r="A4593" s="4">
        <v>2043201011</v>
      </c>
      <c r="B4593" s="237">
        <v>20</v>
      </c>
      <c r="C4593" s="238">
        <v>432</v>
      </c>
      <c r="D4593" s="239">
        <v>1</v>
      </c>
      <c r="E4593" s="238">
        <v>11</v>
      </c>
      <c r="F4593" s="7" t="s">
        <v>511</v>
      </c>
      <c r="G4593" s="7" t="s">
        <v>3958</v>
      </c>
      <c r="H4593" s="7" t="s">
        <v>1971</v>
      </c>
      <c r="I4593" s="7" t="s">
        <v>3968</v>
      </c>
      <c r="K4593" s="52" t="str">
        <f t="shared" si="795"/>
        <v/>
      </c>
      <c r="L4593" s="81" t="str">
        <f t="shared" si="785"/>
        <v/>
      </c>
      <c r="M4593" s="53" t="str">
        <f>IF(K4593="","",COUNTIF($K$7:K4593,"ﾘｽﾄ１"))</f>
        <v/>
      </c>
      <c r="N4593" s="53" t="str">
        <f t="shared" si="786"/>
        <v/>
      </c>
      <c r="O4593" s="54" t="str">
        <f t="shared" si="787"/>
        <v/>
      </c>
      <c r="P4593" s="53" t="str">
        <f t="shared" si="788"/>
        <v/>
      </c>
      <c r="Q4593" s="52" t="str">
        <f t="shared" si="789"/>
        <v/>
      </c>
      <c r="R4593" s="55" t="str">
        <f t="shared" si="790"/>
        <v/>
      </c>
      <c r="S4593" s="52" t="str">
        <f t="shared" si="791"/>
        <v/>
      </c>
      <c r="T4593" s="81" t="str">
        <f t="shared" si="792"/>
        <v/>
      </c>
      <c r="U4593" s="53" t="str">
        <f>IF(S4593="","",COUNTIF($S$7:S4593,"該当２"))</f>
        <v/>
      </c>
      <c r="V4593" s="56" t="str">
        <f t="shared" si="793"/>
        <v/>
      </c>
      <c r="W4593" s="81" t="str">
        <f t="shared" si="794"/>
        <v/>
      </c>
      <c r="X4593" s="53" t="str">
        <f>IF(V4593="","",COUNTIF($V$7:V4593,"該当３"))</f>
        <v/>
      </c>
    </row>
    <row r="4594" spans="1:24">
      <c r="A4594" s="4">
        <v>2043201012</v>
      </c>
      <c r="B4594" s="237">
        <v>20</v>
      </c>
      <c r="C4594" s="238">
        <v>432</v>
      </c>
      <c r="D4594" s="239">
        <v>1</v>
      </c>
      <c r="E4594" s="238">
        <v>12</v>
      </c>
      <c r="F4594" s="7" t="s">
        <v>511</v>
      </c>
      <c r="G4594" s="7" t="s">
        <v>3958</v>
      </c>
      <c r="H4594" s="7" t="s">
        <v>1971</v>
      </c>
      <c r="I4594" s="7" t="s">
        <v>3969</v>
      </c>
      <c r="K4594" s="52" t="str">
        <f t="shared" si="795"/>
        <v/>
      </c>
      <c r="L4594" s="81" t="str">
        <f t="shared" si="785"/>
        <v/>
      </c>
      <c r="M4594" s="53" t="str">
        <f>IF(K4594="","",COUNTIF($K$7:K4594,"ﾘｽﾄ１"))</f>
        <v/>
      </c>
      <c r="N4594" s="53" t="str">
        <f t="shared" si="786"/>
        <v/>
      </c>
      <c r="O4594" s="54" t="str">
        <f t="shared" si="787"/>
        <v/>
      </c>
      <c r="P4594" s="53" t="str">
        <f t="shared" si="788"/>
        <v/>
      </c>
      <c r="Q4594" s="52" t="str">
        <f t="shared" si="789"/>
        <v/>
      </c>
      <c r="R4594" s="55" t="str">
        <f t="shared" si="790"/>
        <v/>
      </c>
      <c r="S4594" s="52" t="str">
        <f t="shared" si="791"/>
        <v/>
      </c>
      <c r="T4594" s="81" t="str">
        <f t="shared" si="792"/>
        <v/>
      </c>
      <c r="U4594" s="53" t="str">
        <f>IF(S4594="","",COUNTIF($S$7:S4594,"該当２"))</f>
        <v/>
      </c>
      <c r="V4594" s="56" t="str">
        <f t="shared" si="793"/>
        <v/>
      </c>
      <c r="W4594" s="81" t="str">
        <f t="shared" si="794"/>
        <v/>
      </c>
      <c r="X4594" s="53" t="str">
        <f>IF(V4594="","",COUNTIF($V$7:V4594,"該当３"))</f>
        <v/>
      </c>
    </row>
    <row r="4595" spans="1:24">
      <c r="A4595" s="4">
        <v>2043201013</v>
      </c>
      <c r="B4595" s="237">
        <v>20</v>
      </c>
      <c r="C4595" s="238">
        <v>432</v>
      </c>
      <c r="D4595" s="239">
        <v>1</v>
      </c>
      <c r="E4595" s="238">
        <v>13</v>
      </c>
      <c r="F4595" s="7" t="s">
        <v>511</v>
      </c>
      <c r="G4595" s="7" t="s">
        <v>3958</v>
      </c>
      <c r="H4595" s="7" t="s">
        <v>1971</v>
      </c>
      <c r="I4595" s="7" t="s">
        <v>463</v>
      </c>
      <c r="K4595" s="52" t="str">
        <f t="shared" si="795"/>
        <v/>
      </c>
      <c r="L4595" s="81" t="str">
        <f t="shared" si="785"/>
        <v/>
      </c>
      <c r="M4595" s="53" t="str">
        <f>IF(K4595="","",COUNTIF($K$7:K4595,"ﾘｽﾄ１"))</f>
        <v/>
      </c>
      <c r="N4595" s="53" t="str">
        <f t="shared" si="786"/>
        <v/>
      </c>
      <c r="O4595" s="54" t="str">
        <f t="shared" si="787"/>
        <v/>
      </c>
      <c r="P4595" s="53" t="str">
        <f t="shared" si="788"/>
        <v/>
      </c>
      <c r="Q4595" s="52" t="str">
        <f t="shared" si="789"/>
        <v/>
      </c>
      <c r="R4595" s="55" t="str">
        <f t="shared" si="790"/>
        <v/>
      </c>
      <c r="S4595" s="52" t="str">
        <f t="shared" si="791"/>
        <v/>
      </c>
      <c r="T4595" s="81" t="str">
        <f t="shared" si="792"/>
        <v/>
      </c>
      <c r="U4595" s="53" t="str">
        <f>IF(S4595="","",COUNTIF($S$7:S4595,"該当２"))</f>
        <v/>
      </c>
      <c r="V4595" s="56" t="str">
        <f t="shared" si="793"/>
        <v/>
      </c>
      <c r="W4595" s="81" t="str">
        <f t="shared" si="794"/>
        <v/>
      </c>
      <c r="X4595" s="53" t="str">
        <f>IF(V4595="","",COUNTIF($V$7:V4595,"該当３"))</f>
        <v/>
      </c>
    </row>
    <row r="4596" spans="1:24">
      <c r="A4596" s="4">
        <v>2043202000</v>
      </c>
      <c r="B4596" s="237">
        <v>20</v>
      </c>
      <c r="C4596" s="238">
        <v>432</v>
      </c>
      <c r="D4596" s="239">
        <v>2</v>
      </c>
      <c r="E4596" s="238">
        <v>0</v>
      </c>
      <c r="F4596" s="7" t="s">
        <v>511</v>
      </c>
      <c r="G4596" s="7" t="s">
        <v>3958</v>
      </c>
      <c r="H4596" s="7" t="s">
        <v>3970</v>
      </c>
      <c r="K4596" s="52" t="str">
        <f t="shared" si="795"/>
        <v/>
      </c>
      <c r="L4596" s="81" t="str">
        <f t="shared" si="785"/>
        <v/>
      </c>
      <c r="M4596" s="53" t="str">
        <f>IF(K4596="","",COUNTIF($K$7:K4596,"ﾘｽﾄ１"))</f>
        <v/>
      </c>
      <c r="N4596" s="53" t="str">
        <f t="shared" si="786"/>
        <v/>
      </c>
      <c r="O4596" s="54" t="str">
        <f t="shared" si="787"/>
        <v/>
      </c>
      <c r="P4596" s="53" t="str">
        <f t="shared" si="788"/>
        <v/>
      </c>
      <c r="Q4596" s="52" t="str">
        <f t="shared" si="789"/>
        <v/>
      </c>
      <c r="R4596" s="55" t="str">
        <f t="shared" si="790"/>
        <v/>
      </c>
      <c r="S4596" s="52" t="str">
        <f t="shared" si="791"/>
        <v/>
      </c>
      <c r="T4596" s="81" t="str">
        <f t="shared" si="792"/>
        <v/>
      </c>
      <c r="U4596" s="53" t="str">
        <f>IF(S4596="","",COUNTIF($S$7:S4596,"該当２"))</f>
        <v/>
      </c>
      <c r="V4596" s="56" t="str">
        <f t="shared" si="793"/>
        <v/>
      </c>
      <c r="W4596" s="81" t="str">
        <f t="shared" si="794"/>
        <v/>
      </c>
      <c r="X4596" s="53" t="str">
        <f>IF(V4596="","",COUNTIF($V$7:V4596,"該当３"))</f>
        <v/>
      </c>
    </row>
    <row r="4597" spans="1:24">
      <c r="A4597" s="4">
        <v>2043202001</v>
      </c>
      <c r="B4597" s="237">
        <v>20</v>
      </c>
      <c r="C4597" s="238">
        <v>432</v>
      </c>
      <c r="D4597" s="239">
        <v>2</v>
      </c>
      <c r="E4597" s="238">
        <v>1</v>
      </c>
      <c r="F4597" s="7" t="s">
        <v>511</v>
      </c>
      <c r="G4597" s="7" t="s">
        <v>3958</v>
      </c>
      <c r="H4597" s="7" t="s">
        <v>3970</v>
      </c>
      <c r="I4597" s="7" t="s">
        <v>1105</v>
      </c>
      <c r="K4597" s="52" t="str">
        <f t="shared" si="795"/>
        <v/>
      </c>
      <c r="L4597" s="81" t="str">
        <f t="shared" si="785"/>
        <v/>
      </c>
      <c r="M4597" s="53" t="str">
        <f>IF(K4597="","",COUNTIF($K$7:K4597,"ﾘｽﾄ１"))</f>
        <v/>
      </c>
      <c r="N4597" s="53" t="str">
        <f t="shared" si="786"/>
        <v/>
      </c>
      <c r="O4597" s="54" t="str">
        <f t="shared" si="787"/>
        <v/>
      </c>
      <c r="P4597" s="53" t="str">
        <f t="shared" si="788"/>
        <v/>
      </c>
      <c r="Q4597" s="52" t="str">
        <f t="shared" si="789"/>
        <v/>
      </c>
      <c r="R4597" s="55" t="str">
        <f t="shared" si="790"/>
        <v/>
      </c>
      <c r="S4597" s="52" t="str">
        <f t="shared" si="791"/>
        <v/>
      </c>
      <c r="T4597" s="81" t="str">
        <f t="shared" si="792"/>
        <v/>
      </c>
      <c r="U4597" s="53" t="str">
        <f>IF(S4597="","",COUNTIF($S$7:S4597,"該当２"))</f>
        <v/>
      </c>
      <c r="V4597" s="56" t="str">
        <f t="shared" si="793"/>
        <v/>
      </c>
      <c r="W4597" s="81" t="str">
        <f t="shared" si="794"/>
        <v/>
      </c>
      <c r="X4597" s="53" t="str">
        <f>IF(V4597="","",COUNTIF($V$7:V4597,"該当３"))</f>
        <v/>
      </c>
    </row>
    <row r="4598" spans="1:24">
      <c r="A4598" s="4">
        <v>2043202002</v>
      </c>
      <c r="B4598" s="237">
        <v>20</v>
      </c>
      <c r="C4598" s="238">
        <v>432</v>
      </c>
      <c r="D4598" s="239">
        <v>2</v>
      </c>
      <c r="E4598" s="238">
        <v>2</v>
      </c>
      <c r="F4598" s="7" t="s">
        <v>511</v>
      </c>
      <c r="G4598" s="7" t="s">
        <v>3958</v>
      </c>
      <c r="H4598" s="7" t="s">
        <v>3970</v>
      </c>
      <c r="I4598" s="7" t="s">
        <v>1561</v>
      </c>
      <c r="K4598" s="52" t="str">
        <f t="shared" si="795"/>
        <v/>
      </c>
      <c r="L4598" s="81" t="str">
        <f t="shared" si="785"/>
        <v/>
      </c>
      <c r="M4598" s="53" t="str">
        <f>IF(K4598="","",COUNTIF($K$7:K4598,"ﾘｽﾄ１"))</f>
        <v/>
      </c>
      <c r="N4598" s="53" t="str">
        <f t="shared" si="786"/>
        <v/>
      </c>
      <c r="O4598" s="54" t="str">
        <f t="shared" si="787"/>
        <v/>
      </c>
      <c r="P4598" s="53" t="str">
        <f t="shared" si="788"/>
        <v/>
      </c>
      <c r="Q4598" s="52" t="str">
        <f t="shared" si="789"/>
        <v/>
      </c>
      <c r="R4598" s="55" t="str">
        <f t="shared" si="790"/>
        <v/>
      </c>
      <c r="S4598" s="52" t="str">
        <f t="shared" si="791"/>
        <v/>
      </c>
      <c r="T4598" s="81" t="str">
        <f t="shared" si="792"/>
        <v/>
      </c>
      <c r="U4598" s="53" t="str">
        <f>IF(S4598="","",COUNTIF($S$7:S4598,"該当２"))</f>
        <v/>
      </c>
      <c r="V4598" s="56" t="str">
        <f t="shared" si="793"/>
        <v/>
      </c>
      <c r="W4598" s="81" t="str">
        <f t="shared" si="794"/>
        <v/>
      </c>
      <c r="X4598" s="53" t="str">
        <f>IF(V4598="","",COUNTIF($V$7:V4598,"該当３"))</f>
        <v/>
      </c>
    </row>
    <row r="4599" spans="1:24">
      <c r="A4599" s="4">
        <v>2043202003</v>
      </c>
      <c r="B4599" s="237">
        <v>20</v>
      </c>
      <c r="C4599" s="238">
        <v>432</v>
      </c>
      <c r="D4599" s="239">
        <v>2</v>
      </c>
      <c r="E4599" s="238">
        <v>3</v>
      </c>
      <c r="F4599" s="7" t="s">
        <v>511</v>
      </c>
      <c r="G4599" s="7" t="s">
        <v>3958</v>
      </c>
      <c r="H4599" s="7" t="s">
        <v>3970</v>
      </c>
      <c r="I4599" s="7" t="s">
        <v>352</v>
      </c>
      <c r="K4599" s="52" t="str">
        <f t="shared" si="795"/>
        <v/>
      </c>
      <c r="L4599" s="81" t="str">
        <f t="shared" ref="L4599:L4662" si="796">IF(K4599="ﾘｽﾄ１",G4599,"")</f>
        <v/>
      </c>
      <c r="M4599" s="53" t="str">
        <f>IF(K4599="","",COUNTIF($K$7:K4599,"ﾘｽﾄ１"))</f>
        <v/>
      </c>
      <c r="N4599" s="53" t="str">
        <f t="shared" ref="N4599:N4662" si="797">IF(AND(D4599=0,E4599&gt;0),"同一区","")</f>
        <v/>
      </c>
      <c r="O4599" s="54" t="str">
        <f t="shared" ref="O4599:O4662" si="798">IF(AND(EXACT($K$2,G4599),H4599&gt;0),"該当１","")</f>
        <v/>
      </c>
      <c r="P4599" s="53" t="str">
        <f t="shared" ref="P4599:P4662" si="799">IF(O4599="該当１",G4599,"")</f>
        <v/>
      </c>
      <c r="Q4599" s="52" t="str">
        <f t="shared" ref="Q4599:Q4662" si="800">IF(O4599="該当１","ﾘｽﾄ2","")</f>
        <v/>
      </c>
      <c r="R4599" s="55" t="str">
        <f t="shared" ref="R4599:R4662" si="801">IF(Q4599="ﾘｽﾄ2",H4599,"")</f>
        <v/>
      </c>
      <c r="S4599" s="52" t="str">
        <f t="shared" ref="S4599:S4662" si="802">IF(AND(Q4599="ﾘｽﾄ2",OR(I4599=0,AND(N4599="同一区",E4599=1))),"該当２","")</f>
        <v/>
      </c>
      <c r="T4599" s="81" t="str">
        <f t="shared" ref="T4599:T4662" si="803">IF(S4599="該当２",H4599,"")</f>
        <v/>
      </c>
      <c r="U4599" s="53" t="str">
        <f>IF(S4599="","",COUNTIF($S$7:S4599,"該当２"))</f>
        <v/>
      </c>
      <c r="V4599" s="56" t="str">
        <f t="shared" ref="V4599:V4662" si="804">IF(AND($S$2=H4599,E4599&gt;0,E4599&lt;998),"該当３","")</f>
        <v/>
      </c>
      <c r="W4599" s="81" t="str">
        <f t="shared" ref="W4599:W4662" si="805">IF(V4599="該当３",I4599,"")</f>
        <v/>
      </c>
      <c r="X4599" s="53" t="str">
        <f>IF(V4599="","",COUNTIF($V$7:V4599,"該当３"))</f>
        <v/>
      </c>
    </row>
    <row r="4600" spans="1:24">
      <c r="A4600" s="4">
        <v>2043202004</v>
      </c>
      <c r="B4600" s="237">
        <v>20</v>
      </c>
      <c r="C4600" s="238">
        <v>432</v>
      </c>
      <c r="D4600" s="239">
        <v>2</v>
      </c>
      <c r="E4600" s="238">
        <v>4</v>
      </c>
      <c r="F4600" s="7" t="s">
        <v>511</v>
      </c>
      <c r="G4600" s="7" t="s">
        <v>3958</v>
      </c>
      <c r="H4600" s="7" t="s">
        <v>3970</v>
      </c>
      <c r="I4600" s="7" t="s">
        <v>3971</v>
      </c>
      <c r="K4600" s="52" t="str">
        <f t="shared" si="795"/>
        <v/>
      </c>
      <c r="L4600" s="81" t="str">
        <f t="shared" si="796"/>
        <v/>
      </c>
      <c r="M4600" s="53" t="str">
        <f>IF(K4600="","",COUNTIF($K$7:K4600,"ﾘｽﾄ１"))</f>
        <v/>
      </c>
      <c r="N4600" s="53" t="str">
        <f t="shared" si="797"/>
        <v/>
      </c>
      <c r="O4600" s="54" t="str">
        <f t="shared" si="798"/>
        <v/>
      </c>
      <c r="P4600" s="53" t="str">
        <f t="shared" si="799"/>
        <v/>
      </c>
      <c r="Q4600" s="52" t="str">
        <f t="shared" si="800"/>
        <v/>
      </c>
      <c r="R4600" s="55" t="str">
        <f t="shared" si="801"/>
        <v/>
      </c>
      <c r="S4600" s="52" t="str">
        <f t="shared" si="802"/>
        <v/>
      </c>
      <c r="T4600" s="81" t="str">
        <f t="shared" si="803"/>
        <v/>
      </c>
      <c r="U4600" s="53" t="str">
        <f>IF(S4600="","",COUNTIF($S$7:S4600,"該当２"))</f>
        <v/>
      </c>
      <c r="V4600" s="56" t="str">
        <f t="shared" si="804"/>
        <v/>
      </c>
      <c r="W4600" s="81" t="str">
        <f t="shared" si="805"/>
        <v/>
      </c>
      <c r="X4600" s="53" t="str">
        <f>IF(V4600="","",COUNTIF($V$7:V4600,"該当３"))</f>
        <v/>
      </c>
    </row>
    <row r="4601" spans="1:24">
      <c r="A4601" s="4">
        <v>2043202005</v>
      </c>
      <c r="B4601" s="237">
        <v>20</v>
      </c>
      <c r="C4601" s="238">
        <v>432</v>
      </c>
      <c r="D4601" s="239">
        <v>2</v>
      </c>
      <c r="E4601" s="238">
        <v>5</v>
      </c>
      <c r="F4601" s="7" t="s">
        <v>511</v>
      </c>
      <c r="G4601" s="7" t="s">
        <v>3958</v>
      </c>
      <c r="H4601" s="7" t="s">
        <v>3970</v>
      </c>
      <c r="I4601" s="7" t="s">
        <v>3972</v>
      </c>
      <c r="K4601" s="52" t="str">
        <f t="shared" si="795"/>
        <v/>
      </c>
      <c r="L4601" s="81" t="str">
        <f t="shared" si="796"/>
        <v/>
      </c>
      <c r="M4601" s="53" t="str">
        <f>IF(K4601="","",COUNTIF($K$7:K4601,"ﾘｽﾄ１"))</f>
        <v/>
      </c>
      <c r="N4601" s="53" t="str">
        <f t="shared" si="797"/>
        <v/>
      </c>
      <c r="O4601" s="54" t="str">
        <f t="shared" si="798"/>
        <v/>
      </c>
      <c r="P4601" s="53" t="str">
        <f t="shared" si="799"/>
        <v/>
      </c>
      <c r="Q4601" s="52" t="str">
        <f t="shared" si="800"/>
        <v/>
      </c>
      <c r="R4601" s="55" t="str">
        <f t="shared" si="801"/>
        <v/>
      </c>
      <c r="S4601" s="52" t="str">
        <f t="shared" si="802"/>
        <v/>
      </c>
      <c r="T4601" s="81" t="str">
        <f t="shared" si="803"/>
        <v/>
      </c>
      <c r="U4601" s="53" t="str">
        <f>IF(S4601="","",COUNTIF($S$7:S4601,"該当２"))</f>
        <v/>
      </c>
      <c r="V4601" s="56" t="str">
        <f t="shared" si="804"/>
        <v/>
      </c>
      <c r="W4601" s="81" t="str">
        <f t="shared" si="805"/>
        <v/>
      </c>
      <c r="X4601" s="53" t="str">
        <f>IF(V4601="","",COUNTIF($V$7:V4601,"該当３"))</f>
        <v/>
      </c>
    </row>
    <row r="4602" spans="1:24">
      <c r="A4602" s="4">
        <v>2043202006</v>
      </c>
      <c r="B4602" s="237">
        <v>20</v>
      </c>
      <c r="C4602" s="238">
        <v>432</v>
      </c>
      <c r="D4602" s="239">
        <v>2</v>
      </c>
      <c r="E4602" s="238">
        <v>6</v>
      </c>
      <c r="F4602" s="7" t="s">
        <v>511</v>
      </c>
      <c r="G4602" s="7" t="s">
        <v>3958</v>
      </c>
      <c r="H4602" s="7" t="s">
        <v>3970</v>
      </c>
      <c r="I4602" s="7" t="s">
        <v>3973</v>
      </c>
      <c r="K4602" s="52" t="str">
        <f t="shared" si="795"/>
        <v/>
      </c>
      <c r="L4602" s="81" t="str">
        <f t="shared" si="796"/>
        <v/>
      </c>
      <c r="M4602" s="53" t="str">
        <f>IF(K4602="","",COUNTIF($K$7:K4602,"ﾘｽﾄ１"))</f>
        <v/>
      </c>
      <c r="N4602" s="53" t="str">
        <f t="shared" si="797"/>
        <v/>
      </c>
      <c r="O4602" s="54" t="str">
        <f t="shared" si="798"/>
        <v/>
      </c>
      <c r="P4602" s="53" t="str">
        <f t="shared" si="799"/>
        <v/>
      </c>
      <c r="Q4602" s="52" t="str">
        <f t="shared" si="800"/>
        <v/>
      </c>
      <c r="R4602" s="55" t="str">
        <f t="shared" si="801"/>
        <v/>
      </c>
      <c r="S4602" s="52" t="str">
        <f t="shared" si="802"/>
        <v/>
      </c>
      <c r="T4602" s="81" t="str">
        <f t="shared" si="803"/>
        <v/>
      </c>
      <c r="U4602" s="53" t="str">
        <f>IF(S4602="","",COUNTIF($S$7:S4602,"該当２"))</f>
        <v/>
      </c>
      <c r="V4602" s="56" t="str">
        <f t="shared" si="804"/>
        <v/>
      </c>
      <c r="W4602" s="81" t="str">
        <f t="shared" si="805"/>
        <v/>
      </c>
      <c r="X4602" s="53" t="str">
        <f>IF(V4602="","",COUNTIF($V$7:V4602,"該当３"))</f>
        <v/>
      </c>
    </row>
    <row r="4603" spans="1:24">
      <c r="A4603" s="4">
        <v>2043202007</v>
      </c>
      <c r="B4603" s="237">
        <v>20</v>
      </c>
      <c r="C4603" s="238">
        <v>432</v>
      </c>
      <c r="D4603" s="239">
        <v>2</v>
      </c>
      <c r="E4603" s="238">
        <v>7</v>
      </c>
      <c r="F4603" s="7" t="s">
        <v>511</v>
      </c>
      <c r="G4603" s="7" t="s">
        <v>3958</v>
      </c>
      <c r="H4603" s="7" t="s">
        <v>3970</v>
      </c>
      <c r="I4603" s="7" t="s">
        <v>3974</v>
      </c>
      <c r="K4603" s="52" t="str">
        <f t="shared" si="795"/>
        <v/>
      </c>
      <c r="L4603" s="81" t="str">
        <f t="shared" si="796"/>
        <v/>
      </c>
      <c r="M4603" s="53" t="str">
        <f>IF(K4603="","",COUNTIF($K$7:K4603,"ﾘｽﾄ１"))</f>
        <v/>
      </c>
      <c r="N4603" s="53" t="str">
        <f t="shared" si="797"/>
        <v/>
      </c>
      <c r="O4603" s="54" t="str">
        <f t="shared" si="798"/>
        <v/>
      </c>
      <c r="P4603" s="53" t="str">
        <f t="shared" si="799"/>
        <v/>
      </c>
      <c r="Q4603" s="52" t="str">
        <f t="shared" si="800"/>
        <v/>
      </c>
      <c r="R4603" s="55" t="str">
        <f t="shared" si="801"/>
        <v/>
      </c>
      <c r="S4603" s="52" t="str">
        <f t="shared" si="802"/>
        <v/>
      </c>
      <c r="T4603" s="81" t="str">
        <f t="shared" si="803"/>
        <v/>
      </c>
      <c r="U4603" s="53" t="str">
        <f>IF(S4603="","",COUNTIF($S$7:S4603,"該当２"))</f>
        <v/>
      </c>
      <c r="V4603" s="56" t="str">
        <f t="shared" si="804"/>
        <v/>
      </c>
      <c r="W4603" s="81" t="str">
        <f t="shared" si="805"/>
        <v/>
      </c>
      <c r="X4603" s="53" t="str">
        <f>IF(V4603="","",COUNTIF($V$7:V4603,"該当３"))</f>
        <v/>
      </c>
    </row>
    <row r="4604" spans="1:24">
      <c r="A4604" s="4">
        <v>2043202008</v>
      </c>
      <c r="B4604" s="237">
        <v>20</v>
      </c>
      <c r="C4604" s="238">
        <v>432</v>
      </c>
      <c r="D4604" s="239">
        <v>2</v>
      </c>
      <c r="E4604" s="238">
        <v>8</v>
      </c>
      <c r="F4604" s="7" t="s">
        <v>511</v>
      </c>
      <c r="G4604" s="7" t="s">
        <v>3958</v>
      </c>
      <c r="H4604" s="7" t="s">
        <v>3970</v>
      </c>
      <c r="I4604" s="7" t="s">
        <v>3975</v>
      </c>
      <c r="K4604" s="52" t="str">
        <f t="shared" si="795"/>
        <v/>
      </c>
      <c r="L4604" s="81" t="str">
        <f t="shared" si="796"/>
        <v/>
      </c>
      <c r="M4604" s="53" t="str">
        <f>IF(K4604="","",COUNTIF($K$7:K4604,"ﾘｽﾄ１"))</f>
        <v/>
      </c>
      <c r="N4604" s="53" t="str">
        <f t="shared" si="797"/>
        <v/>
      </c>
      <c r="O4604" s="54" t="str">
        <f t="shared" si="798"/>
        <v/>
      </c>
      <c r="P4604" s="53" t="str">
        <f t="shared" si="799"/>
        <v/>
      </c>
      <c r="Q4604" s="52" t="str">
        <f t="shared" si="800"/>
        <v/>
      </c>
      <c r="R4604" s="55" t="str">
        <f t="shared" si="801"/>
        <v/>
      </c>
      <c r="S4604" s="52" t="str">
        <f t="shared" si="802"/>
        <v/>
      </c>
      <c r="T4604" s="81" t="str">
        <f t="shared" si="803"/>
        <v/>
      </c>
      <c r="U4604" s="53" t="str">
        <f>IF(S4604="","",COUNTIF($S$7:S4604,"該当２"))</f>
        <v/>
      </c>
      <c r="V4604" s="56" t="str">
        <f t="shared" si="804"/>
        <v/>
      </c>
      <c r="W4604" s="81" t="str">
        <f t="shared" si="805"/>
        <v/>
      </c>
      <c r="X4604" s="53" t="str">
        <f>IF(V4604="","",COUNTIF($V$7:V4604,"該当３"))</f>
        <v/>
      </c>
    </row>
    <row r="4605" spans="1:24">
      <c r="A4605" s="4">
        <v>2043202009</v>
      </c>
      <c r="B4605" s="237">
        <v>20</v>
      </c>
      <c r="C4605" s="238">
        <v>432</v>
      </c>
      <c r="D4605" s="239">
        <v>2</v>
      </c>
      <c r="E4605" s="238">
        <v>9</v>
      </c>
      <c r="F4605" s="7" t="s">
        <v>511</v>
      </c>
      <c r="G4605" s="7" t="s">
        <v>3958</v>
      </c>
      <c r="H4605" s="7" t="s">
        <v>3970</v>
      </c>
      <c r="I4605" s="7" t="s">
        <v>3976</v>
      </c>
      <c r="K4605" s="52" t="str">
        <f t="shared" si="795"/>
        <v/>
      </c>
      <c r="L4605" s="81" t="str">
        <f t="shared" si="796"/>
        <v/>
      </c>
      <c r="M4605" s="53" t="str">
        <f>IF(K4605="","",COUNTIF($K$7:K4605,"ﾘｽﾄ１"))</f>
        <v/>
      </c>
      <c r="N4605" s="53" t="str">
        <f t="shared" si="797"/>
        <v/>
      </c>
      <c r="O4605" s="54" t="str">
        <f t="shared" si="798"/>
        <v/>
      </c>
      <c r="P4605" s="53" t="str">
        <f t="shared" si="799"/>
        <v/>
      </c>
      <c r="Q4605" s="52" t="str">
        <f t="shared" si="800"/>
        <v/>
      </c>
      <c r="R4605" s="55" t="str">
        <f t="shared" si="801"/>
        <v/>
      </c>
      <c r="S4605" s="52" t="str">
        <f t="shared" si="802"/>
        <v/>
      </c>
      <c r="T4605" s="81" t="str">
        <f t="shared" si="803"/>
        <v/>
      </c>
      <c r="U4605" s="53" t="str">
        <f>IF(S4605="","",COUNTIF($S$7:S4605,"該当２"))</f>
        <v/>
      </c>
      <c r="V4605" s="56" t="str">
        <f t="shared" si="804"/>
        <v/>
      </c>
      <c r="W4605" s="81" t="str">
        <f t="shared" si="805"/>
        <v/>
      </c>
      <c r="X4605" s="53" t="str">
        <f>IF(V4605="","",COUNTIF($V$7:V4605,"該当３"))</f>
        <v/>
      </c>
    </row>
    <row r="4606" spans="1:24">
      <c r="A4606" s="4">
        <v>2043202010</v>
      </c>
      <c r="B4606" s="237">
        <v>20</v>
      </c>
      <c r="C4606" s="238">
        <v>432</v>
      </c>
      <c r="D4606" s="239">
        <v>2</v>
      </c>
      <c r="E4606" s="238">
        <v>10</v>
      </c>
      <c r="F4606" s="7" t="s">
        <v>511</v>
      </c>
      <c r="G4606" s="7" t="s">
        <v>3958</v>
      </c>
      <c r="H4606" s="7" t="s">
        <v>3970</v>
      </c>
      <c r="I4606" s="7" t="s">
        <v>3977</v>
      </c>
      <c r="K4606" s="52" t="str">
        <f t="shared" si="795"/>
        <v/>
      </c>
      <c r="L4606" s="81" t="str">
        <f t="shared" si="796"/>
        <v/>
      </c>
      <c r="M4606" s="53" t="str">
        <f>IF(K4606="","",COUNTIF($K$7:K4606,"ﾘｽﾄ１"))</f>
        <v/>
      </c>
      <c r="N4606" s="53" t="str">
        <f t="shared" si="797"/>
        <v/>
      </c>
      <c r="O4606" s="54" t="str">
        <f t="shared" si="798"/>
        <v/>
      </c>
      <c r="P4606" s="53" t="str">
        <f t="shared" si="799"/>
        <v/>
      </c>
      <c r="Q4606" s="52" t="str">
        <f t="shared" si="800"/>
        <v/>
      </c>
      <c r="R4606" s="55" t="str">
        <f t="shared" si="801"/>
        <v/>
      </c>
      <c r="S4606" s="52" t="str">
        <f t="shared" si="802"/>
        <v/>
      </c>
      <c r="T4606" s="81" t="str">
        <f t="shared" si="803"/>
        <v/>
      </c>
      <c r="U4606" s="53" t="str">
        <f>IF(S4606="","",COUNTIF($S$7:S4606,"該当２"))</f>
        <v/>
      </c>
      <c r="V4606" s="56" t="str">
        <f t="shared" si="804"/>
        <v/>
      </c>
      <c r="W4606" s="81" t="str">
        <f t="shared" si="805"/>
        <v/>
      </c>
      <c r="X4606" s="53" t="str">
        <f>IF(V4606="","",COUNTIF($V$7:V4606,"該当３"))</f>
        <v/>
      </c>
    </row>
    <row r="4607" spans="1:24">
      <c r="A4607" s="4">
        <v>2043202011</v>
      </c>
      <c r="B4607" s="237">
        <v>20</v>
      </c>
      <c r="C4607" s="238">
        <v>432</v>
      </c>
      <c r="D4607" s="239">
        <v>2</v>
      </c>
      <c r="E4607" s="238">
        <v>11</v>
      </c>
      <c r="F4607" s="7" t="s">
        <v>511</v>
      </c>
      <c r="G4607" s="7" t="s">
        <v>3958</v>
      </c>
      <c r="H4607" s="7" t="s">
        <v>3970</v>
      </c>
      <c r="I4607" s="7" t="s">
        <v>3899</v>
      </c>
      <c r="K4607" s="52" t="str">
        <f t="shared" si="795"/>
        <v/>
      </c>
      <c r="L4607" s="81" t="str">
        <f t="shared" si="796"/>
        <v/>
      </c>
      <c r="M4607" s="53" t="str">
        <f>IF(K4607="","",COUNTIF($K$7:K4607,"ﾘｽﾄ１"))</f>
        <v/>
      </c>
      <c r="N4607" s="53" t="str">
        <f t="shared" si="797"/>
        <v/>
      </c>
      <c r="O4607" s="54" t="str">
        <f t="shared" si="798"/>
        <v/>
      </c>
      <c r="P4607" s="53" t="str">
        <f t="shared" si="799"/>
        <v/>
      </c>
      <c r="Q4607" s="52" t="str">
        <f t="shared" si="800"/>
        <v/>
      </c>
      <c r="R4607" s="55" t="str">
        <f t="shared" si="801"/>
        <v/>
      </c>
      <c r="S4607" s="52" t="str">
        <f t="shared" si="802"/>
        <v/>
      </c>
      <c r="T4607" s="81" t="str">
        <f t="shared" si="803"/>
        <v/>
      </c>
      <c r="U4607" s="53" t="str">
        <f>IF(S4607="","",COUNTIF($S$7:S4607,"該当２"))</f>
        <v/>
      </c>
      <c r="V4607" s="56" t="str">
        <f t="shared" si="804"/>
        <v/>
      </c>
      <c r="W4607" s="81" t="str">
        <f t="shared" si="805"/>
        <v/>
      </c>
      <c r="X4607" s="53" t="str">
        <f>IF(V4607="","",COUNTIF($V$7:V4607,"該当３"))</f>
        <v/>
      </c>
    </row>
    <row r="4608" spans="1:24">
      <c r="A4608" s="4">
        <v>2043203000</v>
      </c>
      <c r="B4608" s="237">
        <v>20</v>
      </c>
      <c r="C4608" s="238">
        <v>432</v>
      </c>
      <c r="D4608" s="239">
        <v>3</v>
      </c>
      <c r="E4608" s="238">
        <v>0</v>
      </c>
      <c r="F4608" s="7" t="s">
        <v>511</v>
      </c>
      <c r="G4608" s="7" t="s">
        <v>3958</v>
      </c>
      <c r="H4608" s="7" t="s">
        <v>3978</v>
      </c>
      <c r="K4608" s="52" t="str">
        <f t="shared" si="795"/>
        <v/>
      </c>
      <c r="L4608" s="81" t="str">
        <f t="shared" si="796"/>
        <v/>
      </c>
      <c r="M4608" s="53" t="str">
        <f>IF(K4608="","",COUNTIF($K$7:K4608,"ﾘｽﾄ１"))</f>
        <v/>
      </c>
      <c r="N4608" s="53" t="str">
        <f t="shared" si="797"/>
        <v/>
      </c>
      <c r="O4608" s="54" t="str">
        <f t="shared" si="798"/>
        <v/>
      </c>
      <c r="P4608" s="53" t="str">
        <f t="shared" si="799"/>
        <v/>
      </c>
      <c r="Q4608" s="52" t="str">
        <f t="shared" si="800"/>
        <v/>
      </c>
      <c r="R4608" s="55" t="str">
        <f t="shared" si="801"/>
        <v/>
      </c>
      <c r="S4608" s="52" t="str">
        <f t="shared" si="802"/>
        <v/>
      </c>
      <c r="T4608" s="81" t="str">
        <f t="shared" si="803"/>
        <v/>
      </c>
      <c r="U4608" s="53" t="str">
        <f>IF(S4608="","",COUNTIF($S$7:S4608,"該当２"))</f>
        <v/>
      </c>
      <c r="V4608" s="56" t="str">
        <f t="shared" si="804"/>
        <v/>
      </c>
      <c r="W4608" s="81" t="str">
        <f t="shared" si="805"/>
        <v/>
      </c>
      <c r="X4608" s="53" t="str">
        <f>IF(V4608="","",COUNTIF($V$7:V4608,"該当３"))</f>
        <v/>
      </c>
    </row>
    <row r="4609" spans="1:24">
      <c r="A4609" s="4">
        <v>2043203001</v>
      </c>
      <c r="B4609" s="237">
        <v>20</v>
      </c>
      <c r="C4609" s="238">
        <v>432</v>
      </c>
      <c r="D4609" s="239">
        <v>3</v>
      </c>
      <c r="E4609" s="238">
        <v>1</v>
      </c>
      <c r="F4609" s="7" t="s">
        <v>511</v>
      </c>
      <c r="G4609" s="7" t="s">
        <v>3958</v>
      </c>
      <c r="H4609" s="7" t="s">
        <v>3978</v>
      </c>
      <c r="I4609" s="7" t="s">
        <v>1353</v>
      </c>
      <c r="K4609" s="52" t="str">
        <f t="shared" si="795"/>
        <v/>
      </c>
      <c r="L4609" s="81" t="str">
        <f t="shared" si="796"/>
        <v/>
      </c>
      <c r="M4609" s="53" t="str">
        <f>IF(K4609="","",COUNTIF($K$7:K4609,"ﾘｽﾄ１"))</f>
        <v/>
      </c>
      <c r="N4609" s="53" t="str">
        <f t="shared" si="797"/>
        <v/>
      </c>
      <c r="O4609" s="54" t="str">
        <f t="shared" si="798"/>
        <v/>
      </c>
      <c r="P4609" s="53" t="str">
        <f t="shared" si="799"/>
        <v/>
      </c>
      <c r="Q4609" s="52" t="str">
        <f t="shared" si="800"/>
        <v/>
      </c>
      <c r="R4609" s="55" t="str">
        <f t="shared" si="801"/>
        <v/>
      </c>
      <c r="S4609" s="52" t="str">
        <f t="shared" si="802"/>
        <v/>
      </c>
      <c r="T4609" s="81" t="str">
        <f t="shared" si="803"/>
        <v/>
      </c>
      <c r="U4609" s="53" t="str">
        <f>IF(S4609="","",COUNTIF($S$7:S4609,"該当２"))</f>
        <v/>
      </c>
      <c r="V4609" s="56" t="str">
        <f t="shared" si="804"/>
        <v/>
      </c>
      <c r="W4609" s="81" t="str">
        <f t="shared" si="805"/>
        <v/>
      </c>
      <c r="X4609" s="53" t="str">
        <f>IF(V4609="","",COUNTIF($V$7:V4609,"該当３"))</f>
        <v/>
      </c>
    </row>
    <row r="4610" spans="1:24">
      <c r="A4610" s="4">
        <v>2043203002</v>
      </c>
      <c r="B4610" s="237">
        <v>20</v>
      </c>
      <c r="C4610" s="238">
        <v>432</v>
      </c>
      <c r="D4610" s="239">
        <v>3</v>
      </c>
      <c r="E4610" s="238">
        <v>2</v>
      </c>
      <c r="F4610" s="7" t="s">
        <v>511</v>
      </c>
      <c r="G4610" s="7" t="s">
        <v>3958</v>
      </c>
      <c r="H4610" s="7" t="s">
        <v>3978</v>
      </c>
      <c r="I4610" s="7" t="s">
        <v>3979</v>
      </c>
      <c r="K4610" s="52" t="str">
        <f t="shared" si="795"/>
        <v/>
      </c>
      <c r="L4610" s="81" t="str">
        <f t="shared" si="796"/>
        <v/>
      </c>
      <c r="M4610" s="53" t="str">
        <f>IF(K4610="","",COUNTIF($K$7:K4610,"ﾘｽﾄ１"))</f>
        <v/>
      </c>
      <c r="N4610" s="53" t="str">
        <f t="shared" si="797"/>
        <v/>
      </c>
      <c r="O4610" s="54" t="str">
        <f t="shared" si="798"/>
        <v/>
      </c>
      <c r="P4610" s="53" t="str">
        <f t="shared" si="799"/>
        <v/>
      </c>
      <c r="Q4610" s="52" t="str">
        <f t="shared" si="800"/>
        <v/>
      </c>
      <c r="R4610" s="55" t="str">
        <f t="shared" si="801"/>
        <v/>
      </c>
      <c r="S4610" s="52" t="str">
        <f t="shared" si="802"/>
        <v/>
      </c>
      <c r="T4610" s="81" t="str">
        <f t="shared" si="803"/>
        <v/>
      </c>
      <c r="U4610" s="53" t="str">
        <f>IF(S4610="","",COUNTIF($S$7:S4610,"該当２"))</f>
        <v/>
      </c>
      <c r="V4610" s="56" t="str">
        <f t="shared" si="804"/>
        <v/>
      </c>
      <c r="W4610" s="81" t="str">
        <f t="shared" si="805"/>
        <v/>
      </c>
      <c r="X4610" s="53" t="str">
        <f>IF(V4610="","",COUNTIF($V$7:V4610,"該当３"))</f>
        <v/>
      </c>
    </row>
    <row r="4611" spans="1:24">
      <c r="A4611" s="4">
        <v>2043203003</v>
      </c>
      <c r="B4611" s="237">
        <v>20</v>
      </c>
      <c r="C4611" s="238">
        <v>432</v>
      </c>
      <c r="D4611" s="239">
        <v>3</v>
      </c>
      <c r="E4611" s="238">
        <v>3</v>
      </c>
      <c r="F4611" s="7" t="s">
        <v>511</v>
      </c>
      <c r="G4611" s="7" t="s">
        <v>3958</v>
      </c>
      <c r="H4611" s="7" t="s">
        <v>3978</v>
      </c>
      <c r="I4611" s="7" t="s">
        <v>3980</v>
      </c>
      <c r="K4611" s="52" t="str">
        <f t="shared" si="795"/>
        <v/>
      </c>
      <c r="L4611" s="81" t="str">
        <f t="shared" si="796"/>
        <v/>
      </c>
      <c r="M4611" s="53" t="str">
        <f>IF(K4611="","",COUNTIF($K$7:K4611,"ﾘｽﾄ１"))</f>
        <v/>
      </c>
      <c r="N4611" s="53" t="str">
        <f t="shared" si="797"/>
        <v/>
      </c>
      <c r="O4611" s="54" t="str">
        <f t="shared" si="798"/>
        <v/>
      </c>
      <c r="P4611" s="53" t="str">
        <f t="shared" si="799"/>
        <v/>
      </c>
      <c r="Q4611" s="52" t="str">
        <f t="shared" si="800"/>
        <v/>
      </c>
      <c r="R4611" s="55" t="str">
        <f t="shared" si="801"/>
        <v/>
      </c>
      <c r="S4611" s="52" t="str">
        <f t="shared" si="802"/>
        <v/>
      </c>
      <c r="T4611" s="81" t="str">
        <f t="shared" si="803"/>
        <v/>
      </c>
      <c r="U4611" s="53" t="str">
        <f>IF(S4611="","",COUNTIF($S$7:S4611,"該当２"))</f>
        <v/>
      </c>
      <c r="V4611" s="56" t="str">
        <f t="shared" si="804"/>
        <v/>
      </c>
      <c r="W4611" s="81" t="str">
        <f t="shared" si="805"/>
        <v/>
      </c>
      <c r="X4611" s="53" t="str">
        <f>IF(V4611="","",COUNTIF($V$7:V4611,"該当３"))</f>
        <v/>
      </c>
    </row>
    <row r="4612" spans="1:24">
      <c r="A4612" s="4">
        <v>2043203004</v>
      </c>
      <c r="B4612" s="237">
        <v>20</v>
      </c>
      <c r="C4612" s="238">
        <v>432</v>
      </c>
      <c r="D4612" s="239">
        <v>3</v>
      </c>
      <c r="E4612" s="238">
        <v>4</v>
      </c>
      <c r="F4612" s="7" t="s">
        <v>511</v>
      </c>
      <c r="G4612" s="7" t="s">
        <v>3958</v>
      </c>
      <c r="H4612" s="7" t="s">
        <v>3978</v>
      </c>
      <c r="I4612" s="7" t="s">
        <v>3981</v>
      </c>
      <c r="K4612" s="52" t="str">
        <f t="shared" si="795"/>
        <v/>
      </c>
      <c r="L4612" s="81" t="str">
        <f t="shared" si="796"/>
        <v/>
      </c>
      <c r="M4612" s="53" t="str">
        <f>IF(K4612="","",COUNTIF($K$7:K4612,"ﾘｽﾄ１"))</f>
        <v/>
      </c>
      <c r="N4612" s="53" t="str">
        <f t="shared" si="797"/>
        <v/>
      </c>
      <c r="O4612" s="54" t="str">
        <f t="shared" si="798"/>
        <v/>
      </c>
      <c r="P4612" s="53" t="str">
        <f t="shared" si="799"/>
        <v/>
      </c>
      <c r="Q4612" s="52" t="str">
        <f t="shared" si="800"/>
        <v/>
      </c>
      <c r="R4612" s="55" t="str">
        <f t="shared" si="801"/>
        <v/>
      </c>
      <c r="S4612" s="52" t="str">
        <f t="shared" si="802"/>
        <v/>
      </c>
      <c r="T4612" s="81" t="str">
        <f t="shared" si="803"/>
        <v/>
      </c>
      <c r="U4612" s="53" t="str">
        <f>IF(S4612="","",COUNTIF($S$7:S4612,"該当２"))</f>
        <v/>
      </c>
      <c r="V4612" s="56" t="str">
        <f t="shared" si="804"/>
        <v/>
      </c>
      <c r="W4612" s="81" t="str">
        <f t="shared" si="805"/>
        <v/>
      </c>
      <c r="X4612" s="53" t="str">
        <f>IF(V4612="","",COUNTIF($V$7:V4612,"該当３"))</f>
        <v/>
      </c>
    </row>
    <row r="4613" spans="1:24">
      <c r="A4613" s="4">
        <v>2043203005</v>
      </c>
      <c r="B4613" s="237">
        <v>20</v>
      </c>
      <c r="C4613" s="238">
        <v>432</v>
      </c>
      <c r="D4613" s="239">
        <v>3</v>
      </c>
      <c r="E4613" s="238">
        <v>5</v>
      </c>
      <c r="F4613" s="7" t="s">
        <v>511</v>
      </c>
      <c r="G4613" s="7" t="s">
        <v>3958</v>
      </c>
      <c r="H4613" s="7" t="s">
        <v>3978</v>
      </c>
      <c r="I4613" s="7" t="s">
        <v>3982</v>
      </c>
      <c r="K4613" s="52" t="str">
        <f t="shared" si="795"/>
        <v/>
      </c>
      <c r="L4613" s="81" t="str">
        <f t="shared" si="796"/>
        <v/>
      </c>
      <c r="M4613" s="53" t="str">
        <f>IF(K4613="","",COUNTIF($K$7:K4613,"ﾘｽﾄ１"))</f>
        <v/>
      </c>
      <c r="N4613" s="53" t="str">
        <f t="shared" si="797"/>
        <v/>
      </c>
      <c r="O4613" s="54" t="str">
        <f t="shared" si="798"/>
        <v/>
      </c>
      <c r="P4613" s="53" t="str">
        <f t="shared" si="799"/>
        <v/>
      </c>
      <c r="Q4613" s="52" t="str">
        <f t="shared" si="800"/>
        <v/>
      </c>
      <c r="R4613" s="55" t="str">
        <f t="shared" si="801"/>
        <v/>
      </c>
      <c r="S4613" s="52" t="str">
        <f t="shared" si="802"/>
        <v/>
      </c>
      <c r="T4613" s="81" t="str">
        <f t="shared" si="803"/>
        <v/>
      </c>
      <c r="U4613" s="53" t="str">
        <f>IF(S4613="","",COUNTIF($S$7:S4613,"該当２"))</f>
        <v/>
      </c>
      <c r="V4613" s="56" t="str">
        <f t="shared" si="804"/>
        <v/>
      </c>
      <c r="W4613" s="81" t="str">
        <f t="shared" si="805"/>
        <v/>
      </c>
      <c r="X4613" s="53" t="str">
        <f>IF(V4613="","",COUNTIF($V$7:V4613,"該当３"))</f>
        <v/>
      </c>
    </row>
    <row r="4614" spans="1:24">
      <c r="A4614" s="4">
        <v>2043203006</v>
      </c>
      <c r="B4614" s="237">
        <v>20</v>
      </c>
      <c r="C4614" s="238">
        <v>432</v>
      </c>
      <c r="D4614" s="239">
        <v>3</v>
      </c>
      <c r="E4614" s="238">
        <v>6</v>
      </c>
      <c r="F4614" s="7" t="s">
        <v>511</v>
      </c>
      <c r="G4614" s="7" t="s">
        <v>3958</v>
      </c>
      <c r="H4614" s="7" t="s">
        <v>3978</v>
      </c>
      <c r="I4614" s="7" t="s">
        <v>3983</v>
      </c>
      <c r="K4614" s="52" t="str">
        <f t="shared" si="795"/>
        <v/>
      </c>
      <c r="L4614" s="81" t="str">
        <f t="shared" si="796"/>
        <v/>
      </c>
      <c r="M4614" s="53" t="str">
        <f>IF(K4614="","",COUNTIF($K$7:K4614,"ﾘｽﾄ１"))</f>
        <v/>
      </c>
      <c r="N4614" s="53" t="str">
        <f t="shared" si="797"/>
        <v/>
      </c>
      <c r="O4614" s="54" t="str">
        <f t="shared" si="798"/>
        <v/>
      </c>
      <c r="P4614" s="53" t="str">
        <f t="shared" si="799"/>
        <v/>
      </c>
      <c r="Q4614" s="52" t="str">
        <f t="shared" si="800"/>
        <v/>
      </c>
      <c r="R4614" s="55" t="str">
        <f t="shared" si="801"/>
        <v/>
      </c>
      <c r="S4614" s="52" t="str">
        <f t="shared" si="802"/>
        <v/>
      </c>
      <c r="T4614" s="81" t="str">
        <f t="shared" si="803"/>
        <v/>
      </c>
      <c r="U4614" s="53" t="str">
        <f>IF(S4614="","",COUNTIF($S$7:S4614,"該当２"))</f>
        <v/>
      </c>
      <c r="V4614" s="56" t="str">
        <f t="shared" si="804"/>
        <v/>
      </c>
      <c r="W4614" s="81" t="str">
        <f t="shared" si="805"/>
        <v/>
      </c>
      <c r="X4614" s="53" t="str">
        <f>IF(V4614="","",COUNTIF($V$7:V4614,"該当３"))</f>
        <v/>
      </c>
    </row>
    <row r="4615" spans="1:24">
      <c r="A4615" s="4">
        <v>2043203007</v>
      </c>
      <c r="B4615" s="237">
        <v>20</v>
      </c>
      <c r="C4615" s="238">
        <v>432</v>
      </c>
      <c r="D4615" s="239">
        <v>3</v>
      </c>
      <c r="E4615" s="238">
        <v>7</v>
      </c>
      <c r="F4615" s="7" t="s">
        <v>511</v>
      </c>
      <c r="G4615" s="7" t="s">
        <v>3958</v>
      </c>
      <c r="H4615" s="7" t="s">
        <v>3978</v>
      </c>
      <c r="I4615" s="7" t="s">
        <v>3984</v>
      </c>
      <c r="K4615" s="52" t="str">
        <f t="shared" si="795"/>
        <v/>
      </c>
      <c r="L4615" s="81" t="str">
        <f t="shared" si="796"/>
        <v/>
      </c>
      <c r="M4615" s="53" t="str">
        <f>IF(K4615="","",COUNTIF($K$7:K4615,"ﾘｽﾄ１"))</f>
        <v/>
      </c>
      <c r="N4615" s="53" t="str">
        <f t="shared" si="797"/>
        <v/>
      </c>
      <c r="O4615" s="54" t="str">
        <f t="shared" si="798"/>
        <v/>
      </c>
      <c r="P4615" s="53" t="str">
        <f t="shared" si="799"/>
        <v/>
      </c>
      <c r="Q4615" s="52" t="str">
        <f t="shared" si="800"/>
        <v/>
      </c>
      <c r="R4615" s="55" t="str">
        <f t="shared" si="801"/>
        <v/>
      </c>
      <c r="S4615" s="52" t="str">
        <f t="shared" si="802"/>
        <v/>
      </c>
      <c r="T4615" s="81" t="str">
        <f t="shared" si="803"/>
        <v/>
      </c>
      <c r="U4615" s="53" t="str">
        <f>IF(S4615="","",COUNTIF($S$7:S4615,"該当２"))</f>
        <v/>
      </c>
      <c r="V4615" s="56" t="str">
        <f t="shared" si="804"/>
        <v/>
      </c>
      <c r="W4615" s="81" t="str">
        <f t="shared" si="805"/>
        <v/>
      </c>
      <c r="X4615" s="53" t="str">
        <f>IF(V4615="","",COUNTIF($V$7:V4615,"該当３"))</f>
        <v/>
      </c>
    </row>
    <row r="4616" spans="1:24">
      <c r="A4616" s="4">
        <v>2043203008</v>
      </c>
      <c r="B4616" s="237">
        <v>20</v>
      </c>
      <c r="C4616" s="238">
        <v>432</v>
      </c>
      <c r="D4616" s="239">
        <v>3</v>
      </c>
      <c r="E4616" s="238">
        <v>8</v>
      </c>
      <c r="F4616" s="7" t="s">
        <v>511</v>
      </c>
      <c r="G4616" s="7" t="s">
        <v>3958</v>
      </c>
      <c r="H4616" s="7" t="s">
        <v>3978</v>
      </c>
      <c r="I4616" s="7" t="s">
        <v>3985</v>
      </c>
      <c r="K4616" s="52" t="str">
        <f t="shared" si="795"/>
        <v/>
      </c>
      <c r="L4616" s="81" t="str">
        <f t="shared" si="796"/>
        <v/>
      </c>
      <c r="M4616" s="53" t="str">
        <f>IF(K4616="","",COUNTIF($K$7:K4616,"ﾘｽﾄ１"))</f>
        <v/>
      </c>
      <c r="N4616" s="53" t="str">
        <f t="shared" si="797"/>
        <v/>
      </c>
      <c r="O4616" s="54" t="str">
        <f t="shared" si="798"/>
        <v/>
      </c>
      <c r="P4616" s="53" t="str">
        <f t="shared" si="799"/>
        <v/>
      </c>
      <c r="Q4616" s="52" t="str">
        <f t="shared" si="800"/>
        <v/>
      </c>
      <c r="R4616" s="55" t="str">
        <f t="shared" si="801"/>
        <v/>
      </c>
      <c r="S4616" s="52" t="str">
        <f t="shared" si="802"/>
        <v/>
      </c>
      <c r="T4616" s="81" t="str">
        <f t="shared" si="803"/>
        <v/>
      </c>
      <c r="U4616" s="53" t="str">
        <f>IF(S4616="","",COUNTIF($S$7:S4616,"該当２"))</f>
        <v/>
      </c>
      <c r="V4616" s="56" t="str">
        <f t="shared" si="804"/>
        <v/>
      </c>
      <c r="W4616" s="81" t="str">
        <f t="shared" si="805"/>
        <v/>
      </c>
      <c r="X4616" s="53" t="str">
        <f>IF(V4616="","",COUNTIF($V$7:V4616,"該当３"))</f>
        <v/>
      </c>
    </row>
    <row r="4617" spans="1:24">
      <c r="A4617" s="4">
        <v>2043203009</v>
      </c>
      <c r="B4617" s="237">
        <v>20</v>
      </c>
      <c r="C4617" s="238">
        <v>432</v>
      </c>
      <c r="D4617" s="239">
        <v>3</v>
      </c>
      <c r="E4617" s="238">
        <v>9</v>
      </c>
      <c r="F4617" s="7" t="s">
        <v>511</v>
      </c>
      <c r="G4617" s="7" t="s">
        <v>3958</v>
      </c>
      <c r="H4617" s="7" t="s">
        <v>3978</v>
      </c>
      <c r="I4617" s="7" t="s">
        <v>3986</v>
      </c>
      <c r="K4617" s="52" t="str">
        <f t="shared" si="795"/>
        <v/>
      </c>
      <c r="L4617" s="81" t="str">
        <f t="shared" si="796"/>
        <v/>
      </c>
      <c r="M4617" s="53" t="str">
        <f>IF(K4617="","",COUNTIF($K$7:K4617,"ﾘｽﾄ１"))</f>
        <v/>
      </c>
      <c r="N4617" s="53" t="str">
        <f t="shared" si="797"/>
        <v/>
      </c>
      <c r="O4617" s="54" t="str">
        <f t="shared" si="798"/>
        <v/>
      </c>
      <c r="P4617" s="53" t="str">
        <f t="shared" si="799"/>
        <v/>
      </c>
      <c r="Q4617" s="52" t="str">
        <f t="shared" si="800"/>
        <v/>
      </c>
      <c r="R4617" s="55" t="str">
        <f t="shared" si="801"/>
        <v/>
      </c>
      <c r="S4617" s="52" t="str">
        <f t="shared" si="802"/>
        <v/>
      </c>
      <c r="T4617" s="81" t="str">
        <f t="shared" si="803"/>
        <v/>
      </c>
      <c r="U4617" s="53" t="str">
        <f>IF(S4617="","",COUNTIF($S$7:S4617,"該当２"))</f>
        <v/>
      </c>
      <c r="V4617" s="56" t="str">
        <f t="shared" si="804"/>
        <v/>
      </c>
      <c r="W4617" s="81" t="str">
        <f t="shared" si="805"/>
        <v/>
      </c>
      <c r="X4617" s="53" t="str">
        <f>IF(V4617="","",COUNTIF($V$7:V4617,"該当３"))</f>
        <v/>
      </c>
    </row>
    <row r="4618" spans="1:24">
      <c r="A4618" s="4">
        <v>2043203010</v>
      </c>
      <c r="B4618" s="237">
        <v>20</v>
      </c>
      <c r="C4618" s="238">
        <v>432</v>
      </c>
      <c r="D4618" s="239">
        <v>3</v>
      </c>
      <c r="E4618" s="238">
        <v>10</v>
      </c>
      <c r="F4618" s="7" t="s">
        <v>511</v>
      </c>
      <c r="G4618" s="7" t="s">
        <v>3958</v>
      </c>
      <c r="H4618" s="7" t="s">
        <v>3978</v>
      </c>
      <c r="I4618" s="7" t="s">
        <v>3987</v>
      </c>
      <c r="K4618" s="52" t="str">
        <f t="shared" si="795"/>
        <v/>
      </c>
      <c r="L4618" s="81" t="str">
        <f t="shared" si="796"/>
        <v/>
      </c>
      <c r="M4618" s="53" t="str">
        <f>IF(K4618="","",COUNTIF($K$7:K4618,"ﾘｽﾄ１"))</f>
        <v/>
      </c>
      <c r="N4618" s="53" t="str">
        <f t="shared" si="797"/>
        <v/>
      </c>
      <c r="O4618" s="54" t="str">
        <f t="shared" si="798"/>
        <v/>
      </c>
      <c r="P4618" s="53" t="str">
        <f t="shared" si="799"/>
        <v/>
      </c>
      <c r="Q4618" s="52" t="str">
        <f t="shared" si="800"/>
        <v/>
      </c>
      <c r="R4618" s="55" t="str">
        <f t="shared" si="801"/>
        <v/>
      </c>
      <c r="S4618" s="52" t="str">
        <f t="shared" si="802"/>
        <v/>
      </c>
      <c r="T4618" s="81" t="str">
        <f t="shared" si="803"/>
        <v/>
      </c>
      <c r="U4618" s="53" t="str">
        <f>IF(S4618="","",COUNTIF($S$7:S4618,"該当２"))</f>
        <v/>
      </c>
      <c r="V4618" s="56" t="str">
        <f t="shared" si="804"/>
        <v/>
      </c>
      <c r="W4618" s="81" t="str">
        <f t="shared" si="805"/>
        <v/>
      </c>
      <c r="X4618" s="53" t="str">
        <f>IF(V4618="","",COUNTIF($V$7:V4618,"該当３"))</f>
        <v/>
      </c>
    </row>
    <row r="4619" spans="1:24">
      <c r="A4619" s="4">
        <v>2043203011</v>
      </c>
      <c r="B4619" s="237">
        <v>20</v>
      </c>
      <c r="C4619" s="238">
        <v>432</v>
      </c>
      <c r="D4619" s="239">
        <v>3</v>
      </c>
      <c r="E4619" s="238">
        <v>11</v>
      </c>
      <c r="F4619" s="7" t="s">
        <v>511</v>
      </c>
      <c r="G4619" s="7" t="s">
        <v>3958</v>
      </c>
      <c r="H4619" s="7" t="s">
        <v>3978</v>
      </c>
      <c r="I4619" s="7" t="s">
        <v>3988</v>
      </c>
      <c r="K4619" s="52" t="str">
        <f t="shared" ref="K4619:K4682" si="806">IF(AND($C4619&gt;0,$H4619=""),"ﾘｽﾄ１","")</f>
        <v/>
      </c>
      <c r="L4619" s="81" t="str">
        <f t="shared" si="796"/>
        <v/>
      </c>
      <c r="M4619" s="53" t="str">
        <f>IF(K4619="","",COUNTIF($K$7:K4619,"ﾘｽﾄ１"))</f>
        <v/>
      </c>
      <c r="N4619" s="53" t="str">
        <f t="shared" si="797"/>
        <v/>
      </c>
      <c r="O4619" s="54" t="str">
        <f t="shared" si="798"/>
        <v/>
      </c>
      <c r="P4619" s="53" t="str">
        <f t="shared" si="799"/>
        <v/>
      </c>
      <c r="Q4619" s="52" t="str">
        <f t="shared" si="800"/>
        <v/>
      </c>
      <c r="R4619" s="55" t="str">
        <f t="shared" si="801"/>
        <v/>
      </c>
      <c r="S4619" s="52" t="str">
        <f t="shared" si="802"/>
        <v/>
      </c>
      <c r="T4619" s="81" t="str">
        <f t="shared" si="803"/>
        <v/>
      </c>
      <c r="U4619" s="53" t="str">
        <f>IF(S4619="","",COUNTIF($S$7:S4619,"該当２"))</f>
        <v/>
      </c>
      <c r="V4619" s="56" t="str">
        <f t="shared" si="804"/>
        <v/>
      </c>
      <c r="W4619" s="81" t="str">
        <f t="shared" si="805"/>
        <v/>
      </c>
      <c r="X4619" s="53" t="str">
        <f>IF(V4619="","",COUNTIF($V$7:V4619,"該当３"))</f>
        <v/>
      </c>
    </row>
    <row r="4620" spans="1:24">
      <c r="A4620" s="4">
        <v>2043203012</v>
      </c>
      <c r="B4620" s="237">
        <v>20</v>
      </c>
      <c r="C4620" s="238">
        <v>432</v>
      </c>
      <c r="D4620" s="239">
        <v>3</v>
      </c>
      <c r="E4620" s="238">
        <v>12</v>
      </c>
      <c r="F4620" s="7" t="s">
        <v>511</v>
      </c>
      <c r="G4620" s="7" t="s">
        <v>3958</v>
      </c>
      <c r="H4620" s="7" t="s">
        <v>3978</v>
      </c>
      <c r="I4620" s="7" t="s">
        <v>3989</v>
      </c>
      <c r="K4620" s="52" t="str">
        <f t="shared" si="806"/>
        <v/>
      </c>
      <c r="L4620" s="81" t="str">
        <f t="shared" si="796"/>
        <v/>
      </c>
      <c r="M4620" s="53" t="str">
        <f>IF(K4620="","",COUNTIF($K$7:K4620,"ﾘｽﾄ１"))</f>
        <v/>
      </c>
      <c r="N4620" s="53" t="str">
        <f t="shared" si="797"/>
        <v/>
      </c>
      <c r="O4620" s="54" t="str">
        <f t="shared" si="798"/>
        <v/>
      </c>
      <c r="P4620" s="53" t="str">
        <f t="shared" si="799"/>
        <v/>
      </c>
      <c r="Q4620" s="52" t="str">
        <f t="shared" si="800"/>
        <v/>
      </c>
      <c r="R4620" s="55" t="str">
        <f t="shared" si="801"/>
        <v/>
      </c>
      <c r="S4620" s="52" t="str">
        <f t="shared" si="802"/>
        <v/>
      </c>
      <c r="T4620" s="81" t="str">
        <f t="shared" si="803"/>
        <v/>
      </c>
      <c r="U4620" s="53" t="str">
        <f>IF(S4620="","",COUNTIF($S$7:S4620,"該当２"))</f>
        <v/>
      </c>
      <c r="V4620" s="56" t="str">
        <f t="shared" si="804"/>
        <v/>
      </c>
      <c r="W4620" s="81" t="str">
        <f t="shared" si="805"/>
        <v/>
      </c>
      <c r="X4620" s="53" t="str">
        <f>IF(V4620="","",COUNTIF($V$7:V4620,"該当３"))</f>
        <v/>
      </c>
    </row>
    <row r="4621" spans="1:24">
      <c r="A4621" s="4">
        <v>2043203013</v>
      </c>
      <c r="B4621" s="237">
        <v>20</v>
      </c>
      <c r="C4621" s="238">
        <v>432</v>
      </c>
      <c r="D4621" s="239">
        <v>3</v>
      </c>
      <c r="E4621" s="238">
        <v>13</v>
      </c>
      <c r="F4621" s="7" t="s">
        <v>511</v>
      </c>
      <c r="G4621" s="7" t="s">
        <v>3958</v>
      </c>
      <c r="H4621" s="7" t="s">
        <v>3978</v>
      </c>
      <c r="I4621" s="7" t="s">
        <v>3990</v>
      </c>
      <c r="K4621" s="52" t="str">
        <f t="shared" si="806"/>
        <v/>
      </c>
      <c r="L4621" s="81" t="str">
        <f t="shared" si="796"/>
        <v/>
      </c>
      <c r="M4621" s="53" t="str">
        <f>IF(K4621="","",COUNTIF($K$7:K4621,"ﾘｽﾄ１"))</f>
        <v/>
      </c>
      <c r="N4621" s="53" t="str">
        <f t="shared" si="797"/>
        <v/>
      </c>
      <c r="O4621" s="54" t="str">
        <f t="shared" si="798"/>
        <v/>
      </c>
      <c r="P4621" s="53" t="str">
        <f t="shared" si="799"/>
        <v/>
      </c>
      <c r="Q4621" s="52" t="str">
        <f t="shared" si="800"/>
        <v/>
      </c>
      <c r="R4621" s="55" t="str">
        <f t="shared" si="801"/>
        <v/>
      </c>
      <c r="S4621" s="52" t="str">
        <f t="shared" si="802"/>
        <v/>
      </c>
      <c r="T4621" s="81" t="str">
        <f t="shared" si="803"/>
        <v/>
      </c>
      <c r="U4621" s="53" t="str">
        <f>IF(S4621="","",COUNTIF($S$7:S4621,"該当２"))</f>
        <v/>
      </c>
      <c r="V4621" s="56" t="str">
        <f t="shared" si="804"/>
        <v/>
      </c>
      <c r="W4621" s="81" t="str">
        <f t="shared" si="805"/>
        <v/>
      </c>
      <c r="X4621" s="53" t="str">
        <f>IF(V4621="","",COUNTIF($V$7:V4621,"該当３"))</f>
        <v/>
      </c>
    </row>
    <row r="4622" spans="1:24">
      <c r="A4622" s="4">
        <v>2043203014</v>
      </c>
      <c r="B4622" s="237">
        <v>20</v>
      </c>
      <c r="C4622" s="238">
        <v>432</v>
      </c>
      <c r="D4622" s="239">
        <v>3</v>
      </c>
      <c r="E4622" s="238">
        <v>14</v>
      </c>
      <c r="F4622" s="7" t="s">
        <v>511</v>
      </c>
      <c r="G4622" s="7" t="s">
        <v>3958</v>
      </c>
      <c r="H4622" s="7" t="s">
        <v>3978</v>
      </c>
      <c r="I4622" s="7" t="s">
        <v>3991</v>
      </c>
      <c r="K4622" s="52" t="str">
        <f t="shared" si="806"/>
        <v/>
      </c>
      <c r="L4622" s="81" t="str">
        <f t="shared" si="796"/>
        <v/>
      </c>
      <c r="M4622" s="53" t="str">
        <f>IF(K4622="","",COUNTIF($K$7:K4622,"ﾘｽﾄ１"))</f>
        <v/>
      </c>
      <c r="N4622" s="53" t="str">
        <f t="shared" si="797"/>
        <v/>
      </c>
      <c r="O4622" s="54" t="str">
        <f t="shared" si="798"/>
        <v/>
      </c>
      <c r="P4622" s="53" t="str">
        <f t="shared" si="799"/>
        <v/>
      </c>
      <c r="Q4622" s="52" t="str">
        <f t="shared" si="800"/>
        <v/>
      </c>
      <c r="R4622" s="55" t="str">
        <f t="shared" si="801"/>
        <v/>
      </c>
      <c r="S4622" s="52" t="str">
        <f t="shared" si="802"/>
        <v/>
      </c>
      <c r="T4622" s="81" t="str">
        <f t="shared" si="803"/>
        <v/>
      </c>
      <c r="U4622" s="53" t="str">
        <f>IF(S4622="","",COUNTIF($S$7:S4622,"該当２"))</f>
        <v/>
      </c>
      <c r="V4622" s="56" t="str">
        <f t="shared" si="804"/>
        <v/>
      </c>
      <c r="W4622" s="81" t="str">
        <f t="shared" si="805"/>
        <v/>
      </c>
      <c r="X4622" s="53" t="str">
        <f>IF(V4622="","",COUNTIF($V$7:V4622,"該当３"))</f>
        <v/>
      </c>
    </row>
    <row r="4623" spans="1:24">
      <c r="A4623" s="4">
        <v>2043203015</v>
      </c>
      <c r="B4623" s="237">
        <v>20</v>
      </c>
      <c r="C4623" s="238">
        <v>432</v>
      </c>
      <c r="D4623" s="239">
        <v>3</v>
      </c>
      <c r="E4623" s="238">
        <v>15</v>
      </c>
      <c r="F4623" s="7" t="s">
        <v>511</v>
      </c>
      <c r="G4623" s="7" t="s">
        <v>3958</v>
      </c>
      <c r="H4623" s="7" t="s">
        <v>3978</v>
      </c>
      <c r="I4623" s="7" t="s">
        <v>3992</v>
      </c>
      <c r="K4623" s="52" t="str">
        <f t="shared" si="806"/>
        <v/>
      </c>
      <c r="L4623" s="81" t="str">
        <f t="shared" si="796"/>
        <v/>
      </c>
      <c r="M4623" s="53" t="str">
        <f>IF(K4623="","",COUNTIF($K$7:K4623,"ﾘｽﾄ１"))</f>
        <v/>
      </c>
      <c r="N4623" s="53" t="str">
        <f t="shared" si="797"/>
        <v/>
      </c>
      <c r="O4623" s="54" t="str">
        <f t="shared" si="798"/>
        <v/>
      </c>
      <c r="P4623" s="53" t="str">
        <f t="shared" si="799"/>
        <v/>
      </c>
      <c r="Q4623" s="52" t="str">
        <f t="shared" si="800"/>
        <v/>
      </c>
      <c r="R4623" s="55" t="str">
        <f t="shared" si="801"/>
        <v/>
      </c>
      <c r="S4623" s="52" t="str">
        <f t="shared" si="802"/>
        <v/>
      </c>
      <c r="T4623" s="81" t="str">
        <f t="shared" si="803"/>
        <v/>
      </c>
      <c r="U4623" s="53" t="str">
        <f>IF(S4623="","",COUNTIF($S$7:S4623,"該当２"))</f>
        <v/>
      </c>
      <c r="V4623" s="56" t="str">
        <f t="shared" si="804"/>
        <v/>
      </c>
      <c r="W4623" s="81" t="str">
        <f t="shared" si="805"/>
        <v/>
      </c>
      <c r="X4623" s="53" t="str">
        <f>IF(V4623="","",COUNTIF($V$7:V4623,"該当３"))</f>
        <v/>
      </c>
    </row>
    <row r="4624" spans="1:24">
      <c r="A4624" s="4">
        <v>2043204000</v>
      </c>
      <c r="B4624" s="237">
        <v>20</v>
      </c>
      <c r="C4624" s="238">
        <v>432</v>
      </c>
      <c r="D4624" s="239">
        <v>4</v>
      </c>
      <c r="E4624" s="238">
        <v>0</v>
      </c>
      <c r="F4624" s="7" t="s">
        <v>511</v>
      </c>
      <c r="G4624" s="7" t="s">
        <v>3958</v>
      </c>
      <c r="H4624" s="7" t="s">
        <v>3993</v>
      </c>
      <c r="K4624" s="52" t="str">
        <f t="shared" si="806"/>
        <v/>
      </c>
      <c r="L4624" s="81" t="str">
        <f t="shared" si="796"/>
        <v/>
      </c>
      <c r="M4624" s="53" t="str">
        <f>IF(K4624="","",COUNTIF($K$7:K4624,"ﾘｽﾄ１"))</f>
        <v/>
      </c>
      <c r="N4624" s="53" t="str">
        <f t="shared" si="797"/>
        <v/>
      </c>
      <c r="O4624" s="54" t="str">
        <f t="shared" si="798"/>
        <v/>
      </c>
      <c r="P4624" s="53" t="str">
        <f t="shared" si="799"/>
        <v/>
      </c>
      <c r="Q4624" s="52" t="str">
        <f t="shared" si="800"/>
        <v/>
      </c>
      <c r="R4624" s="55" t="str">
        <f t="shared" si="801"/>
        <v/>
      </c>
      <c r="S4624" s="52" t="str">
        <f t="shared" si="802"/>
        <v/>
      </c>
      <c r="T4624" s="81" t="str">
        <f t="shared" si="803"/>
        <v/>
      </c>
      <c r="U4624" s="53" t="str">
        <f>IF(S4624="","",COUNTIF($S$7:S4624,"該当２"))</f>
        <v/>
      </c>
      <c r="V4624" s="56" t="str">
        <f t="shared" si="804"/>
        <v/>
      </c>
      <c r="W4624" s="81" t="str">
        <f t="shared" si="805"/>
        <v/>
      </c>
      <c r="X4624" s="53" t="str">
        <f>IF(V4624="","",COUNTIF($V$7:V4624,"該当３"))</f>
        <v/>
      </c>
    </row>
    <row r="4625" spans="1:24">
      <c r="A4625" s="4">
        <v>2043204001</v>
      </c>
      <c r="B4625" s="237">
        <v>20</v>
      </c>
      <c r="C4625" s="238">
        <v>432</v>
      </c>
      <c r="D4625" s="239">
        <v>4</v>
      </c>
      <c r="E4625" s="238">
        <v>1</v>
      </c>
      <c r="F4625" s="7" t="s">
        <v>511</v>
      </c>
      <c r="G4625" s="7" t="s">
        <v>3958</v>
      </c>
      <c r="H4625" s="7" t="s">
        <v>3993</v>
      </c>
      <c r="I4625" s="7" t="s">
        <v>3994</v>
      </c>
      <c r="K4625" s="52" t="str">
        <f t="shared" si="806"/>
        <v/>
      </c>
      <c r="L4625" s="81" t="str">
        <f t="shared" si="796"/>
        <v/>
      </c>
      <c r="M4625" s="53" t="str">
        <f>IF(K4625="","",COUNTIF($K$7:K4625,"ﾘｽﾄ１"))</f>
        <v/>
      </c>
      <c r="N4625" s="53" t="str">
        <f t="shared" si="797"/>
        <v/>
      </c>
      <c r="O4625" s="54" t="str">
        <f t="shared" si="798"/>
        <v/>
      </c>
      <c r="P4625" s="53" t="str">
        <f t="shared" si="799"/>
        <v/>
      </c>
      <c r="Q4625" s="52" t="str">
        <f t="shared" si="800"/>
        <v/>
      </c>
      <c r="R4625" s="55" t="str">
        <f t="shared" si="801"/>
        <v/>
      </c>
      <c r="S4625" s="52" t="str">
        <f t="shared" si="802"/>
        <v/>
      </c>
      <c r="T4625" s="81" t="str">
        <f t="shared" si="803"/>
        <v/>
      </c>
      <c r="U4625" s="53" t="str">
        <f>IF(S4625="","",COUNTIF($S$7:S4625,"該当２"))</f>
        <v/>
      </c>
      <c r="V4625" s="56" t="str">
        <f t="shared" si="804"/>
        <v/>
      </c>
      <c r="W4625" s="81" t="str">
        <f t="shared" si="805"/>
        <v/>
      </c>
      <c r="X4625" s="53" t="str">
        <f>IF(V4625="","",COUNTIF($V$7:V4625,"該当３"))</f>
        <v/>
      </c>
    </row>
    <row r="4626" spans="1:24">
      <c r="A4626" s="4">
        <v>2043204002</v>
      </c>
      <c r="B4626" s="237">
        <v>20</v>
      </c>
      <c r="C4626" s="238">
        <v>432</v>
      </c>
      <c r="D4626" s="239">
        <v>4</v>
      </c>
      <c r="E4626" s="238">
        <v>2</v>
      </c>
      <c r="F4626" s="7" t="s">
        <v>511</v>
      </c>
      <c r="G4626" s="7" t="s">
        <v>3958</v>
      </c>
      <c r="H4626" s="7" t="s">
        <v>3993</v>
      </c>
      <c r="I4626" s="7" t="s">
        <v>717</v>
      </c>
      <c r="K4626" s="52" t="str">
        <f t="shared" si="806"/>
        <v/>
      </c>
      <c r="L4626" s="81" t="str">
        <f t="shared" si="796"/>
        <v/>
      </c>
      <c r="M4626" s="53" t="str">
        <f>IF(K4626="","",COUNTIF($K$7:K4626,"ﾘｽﾄ１"))</f>
        <v/>
      </c>
      <c r="N4626" s="53" t="str">
        <f t="shared" si="797"/>
        <v/>
      </c>
      <c r="O4626" s="54" t="str">
        <f t="shared" si="798"/>
        <v/>
      </c>
      <c r="P4626" s="53" t="str">
        <f t="shared" si="799"/>
        <v/>
      </c>
      <c r="Q4626" s="52" t="str">
        <f t="shared" si="800"/>
        <v/>
      </c>
      <c r="R4626" s="55" t="str">
        <f t="shared" si="801"/>
        <v/>
      </c>
      <c r="S4626" s="52" t="str">
        <f t="shared" si="802"/>
        <v/>
      </c>
      <c r="T4626" s="81" t="str">
        <f t="shared" si="803"/>
        <v/>
      </c>
      <c r="U4626" s="53" t="str">
        <f>IF(S4626="","",COUNTIF($S$7:S4626,"該当２"))</f>
        <v/>
      </c>
      <c r="V4626" s="56" t="str">
        <f t="shared" si="804"/>
        <v/>
      </c>
      <c r="W4626" s="81" t="str">
        <f t="shared" si="805"/>
        <v/>
      </c>
      <c r="X4626" s="53" t="str">
        <f>IF(V4626="","",COUNTIF($V$7:V4626,"該当３"))</f>
        <v/>
      </c>
    </row>
    <row r="4627" spans="1:24">
      <c r="A4627" s="4">
        <v>2043204003</v>
      </c>
      <c r="B4627" s="237">
        <v>20</v>
      </c>
      <c r="C4627" s="238">
        <v>432</v>
      </c>
      <c r="D4627" s="239">
        <v>4</v>
      </c>
      <c r="E4627" s="238">
        <v>3</v>
      </c>
      <c r="F4627" s="7" t="s">
        <v>511</v>
      </c>
      <c r="G4627" s="7" t="s">
        <v>3958</v>
      </c>
      <c r="H4627" s="7" t="s">
        <v>3993</v>
      </c>
      <c r="I4627" s="7" t="s">
        <v>1036</v>
      </c>
      <c r="K4627" s="52" t="str">
        <f t="shared" si="806"/>
        <v/>
      </c>
      <c r="L4627" s="81" t="str">
        <f t="shared" si="796"/>
        <v/>
      </c>
      <c r="M4627" s="53" t="str">
        <f>IF(K4627="","",COUNTIF($K$7:K4627,"ﾘｽﾄ１"))</f>
        <v/>
      </c>
      <c r="N4627" s="53" t="str">
        <f t="shared" si="797"/>
        <v/>
      </c>
      <c r="O4627" s="54" t="str">
        <f t="shared" si="798"/>
        <v/>
      </c>
      <c r="P4627" s="53" t="str">
        <f t="shared" si="799"/>
        <v/>
      </c>
      <c r="Q4627" s="52" t="str">
        <f t="shared" si="800"/>
        <v/>
      </c>
      <c r="R4627" s="55" t="str">
        <f t="shared" si="801"/>
        <v/>
      </c>
      <c r="S4627" s="52" t="str">
        <f t="shared" si="802"/>
        <v/>
      </c>
      <c r="T4627" s="81" t="str">
        <f t="shared" si="803"/>
        <v/>
      </c>
      <c r="U4627" s="53" t="str">
        <f>IF(S4627="","",COUNTIF($S$7:S4627,"該当２"))</f>
        <v/>
      </c>
      <c r="V4627" s="56" t="str">
        <f t="shared" si="804"/>
        <v/>
      </c>
      <c r="W4627" s="81" t="str">
        <f t="shared" si="805"/>
        <v/>
      </c>
      <c r="X4627" s="53" t="str">
        <f>IF(V4627="","",COUNTIF($V$7:V4627,"該当３"))</f>
        <v/>
      </c>
    </row>
    <row r="4628" spans="1:24">
      <c r="A4628" s="4">
        <v>2043204004</v>
      </c>
      <c r="B4628" s="237">
        <v>20</v>
      </c>
      <c r="C4628" s="238">
        <v>432</v>
      </c>
      <c r="D4628" s="239">
        <v>4</v>
      </c>
      <c r="E4628" s="238">
        <v>4</v>
      </c>
      <c r="F4628" s="7" t="s">
        <v>511</v>
      </c>
      <c r="G4628" s="7" t="s">
        <v>3958</v>
      </c>
      <c r="H4628" s="7" t="s">
        <v>3993</v>
      </c>
      <c r="I4628" s="7" t="s">
        <v>491</v>
      </c>
      <c r="K4628" s="52" t="str">
        <f t="shared" si="806"/>
        <v/>
      </c>
      <c r="L4628" s="81" t="str">
        <f t="shared" si="796"/>
        <v/>
      </c>
      <c r="M4628" s="53" t="str">
        <f>IF(K4628="","",COUNTIF($K$7:K4628,"ﾘｽﾄ１"))</f>
        <v/>
      </c>
      <c r="N4628" s="53" t="str">
        <f t="shared" si="797"/>
        <v/>
      </c>
      <c r="O4628" s="54" t="str">
        <f t="shared" si="798"/>
        <v/>
      </c>
      <c r="P4628" s="53" t="str">
        <f t="shared" si="799"/>
        <v/>
      </c>
      <c r="Q4628" s="52" t="str">
        <f t="shared" si="800"/>
        <v/>
      </c>
      <c r="R4628" s="55" t="str">
        <f t="shared" si="801"/>
        <v/>
      </c>
      <c r="S4628" s="52" t="str">
        <f t="shared" si="802"/>
        <v/>
      </c>
      <c r="T4628" s="81" t="str">
        <f t="shared" si="803"/>
        <v/>
      </c>
      <c r="U4628" s="53" t="str">
        <f>IF(S4628="","",COUNTIF($S$7:S4628,"該当２"))</f>
        <v/>
      </c>
      <c r="V4628" s="56" t="str">
        <f t="shared" si="804"/>
        <v/>
      </c>
      <c r="W4628" s="81" t="str">
        <f t="shared" si="805"/>
        <v/>
      </c>
      <c r="X4628" s="53" t="str">
        <f>IF(V4628="","",COUNTIF($V$7:V4628,"該当３"))</f>
        <v/>
      </c>
    </row>
    <row r="4629" spans="1:24">
      <c r="A4629" s="4">
        <v>2043204005</v>
      </c>
      <c r="B4629" s="237">
        <v>20</v>
      </c>
      <c r="C4629" s="238">
        <v>432</v>
      </c>
      <c r="D4629" s="239">
        <v>4</v>
      </c>
      <c r="E4629" s="238">
        <v>5</v>
      </c>
      <c r="F4629" s="7" t="s">
        <v>511</v>
      </c>
      <c r="G4629" s="7" t="s">
        <v>3958</v>
      </c>
      <c r="H4629" s="7" t="s">
        <v>3993</v>
      </c>
      <c r="I4629" s="7" t="s">
        <v>501</v>
      </c>
      <c r="K4629" s="52" t="str">
        <f t="shared" si="806"/>
        <v/>
      </c>
      <c r="L4629" s="81" t="str">
        <f t="shared" si="796"/>
        <v/>
      </c>
      <c r="M4629" s="53" t="str">
        <f>IF(K4629="","",COUNTIF($K$7:K4629,"ﾘｽﾄ１"))</f>
        <v/>
      </c>
      <c r="N4629" s="53" t="str">
        <f t="shared" si="797"/>
        <v/>
      </c>
      <c r="O4629" s="54" t="str">
        <f t="shared" si="798"/>
        <v/>
      </c>
      <c r="P4629" s="53" t="str">
        <f t="shared" si="799"/>
        <v/>
      </c>
      <c r="Q4629" s="52" t="str">
        <f t="shared" si="800"/>
        <v/>
      </c>
      <c r="R4629" s="55" t="str">
        <f t="shared" si="801"/>
        <v/>
      </c>
      <c r="S4629" s="52" t="str">
        <f t="shared" si="802"/>
        <v/>
      </c>
      <c r="T4629" s="81" t="str">
        <f t="shared" si="803"/>
        <v/>
      </c>
      <c r="U4629" s="53" t="str">
        <f>IF(S4629="","",COUNTIF($S$7:S4629,"該当２"))</f>
        <v/>
      </c>
      <c r="V4629" s="56" t="str">
        <f t="shared" si="804"/>
        <v/>
      </c>
      <c r="W4629" s="81" t="str">
        <f t="shared" si="805"/>
        <v/>
      </c>
      <c r="X4629" s="53" t="str">
        <f>IF(V4629="","",COUNTIF($V$7:V4629,"該当３"))</f>
        <v/>
      </c>
    </row>
    <row r="4630" spans="1:24">
      <c r="A4630" s="4">
        <v>2043204006</v>
      </c>
      <c r="B4630" s="237">
        <v>20</v>
      </c>
      <c r="C4630" s="238">
        <v>432</v>
      </c>
      <c r="D4630" s="239">
        <v>4</v>
      </c>
      <c r="E4630" s="238">
        <v>6</v>
      </c>
      <c r="F4630" s="7" t="s">
        <v>511</v>
      </c>
      <c r="G4630" s="7" t="s">
        <v>3958</v>
      </c>
      <c r="H4630" s="7" t="s">
        <v>3993</v>
      </c>
      <c r="I4630" s="7" t="s">
        <v>3995</v>
      </c>
      <c r="K4630" s="52" t="str">
        <f t="shared" si="806"/>
        <v/>
      </c>
      <c r="L4630" s="81" t="str">
        <f t="shared" si="796"/>
        <v/>
      </c>
      <c r="M4630" s="53" t="str">
        <f>IF(K4630="","",COUNTIF($K$7:K4630,"ﾘｽﾄ１"))</f>
        <v/>
      </c>
      <c r="N4630" s="53" t="str">
        <f t="shared" si="797"/>
        <v/>
      </c>
      <c r="O4630" s="54" t="str">
        <f t="shared" si="798"/>
        <v/>
      </c>
      <c r="P4630" s="53" t="str">
        <f t="shared" si="799"/>
        <v/>
      </c>
      <c r="Q4630" s="52" t="str">
        <f t="shared" si="800"/>
        <v/>
      </c>
      <c r="R4630" s="55" t="str">
        <f t="shared" si="801"/>
        <v/>
      </c>
      <c r="S4630" s="52" t="str">
        <f t="shared" si="802"/>
        <v/>
      </c>
      <c r="T4630" s="81" t="str">
        <f t="shared" si="803"/>
        <v/>
      </c>
      <c r="U4630" s="53" t="str">
        <f>IF(S4630="","",COUNTIF($S$7:S4630,"該当２"))</f>
        <v/>
      </c>
      <c r="V4630" s="56" t="str">
        <f t="shared" si="804"/>
        <v/>
      </c>
      <c r="W4630" s="81" t="str">
        <f t="shared" si="805"/>
        <v/>
      </c>
      <c r="X4630" s="53" t="str">
        <f>IF(V4630="","",COUNTIF($V$7:V4630,"該当３"))</f>
        <v/>
      </c>
    </row>
    <row r="4631" spans="1:24">
      <c r="A4631" s="4">
        <v>2043204007</v>
      </c>
      <c r="B4631" s="237">
        <v>20</v>
      </c>
      <c r="C4631" s="238">
        <v>432</v>
      </c>
      <c r="D4631" s="239">
        <v>4</v>
      </c>
      <c r="E4631" s="238">
        <v>7</v>
      </c>
      <c r="F4631" s="7" t="s">
        <v>511</v>
      </c>
      <c r="G4631" s="7" t="s">
        <v>3958</v>
      </c>
      <c r="H4631" s="7" t="s">
        <v>3993</v>
      </c>
      <c r="I4631" s="7" t="s">
        <v>3996</v>
      </c>
      <c r="K4631" s="52" t="str">
        <f t="shared" si="806"/>
        <v/>
      </c>
      <c r="L4631" s="81" t="str">
        <f t="shared" si="796"/>
        <v/>
      </c>
      <c r="M4631" s="53" t="str">
        <f>IF(K4631="","",COUNTIF($K$7:K4631,"ﾘｽﾄ１"))</f>
        <v/>
      </c>
      <c r="N4631" s="53" t="str">
        <f t="shared" si="797"/>
        <v/>
      </c>
      <c r="O4631" s="54" t="str">
        <f t="shared" si="798"/>
        <v/>
      </c>
      <c r="P4631" s="53" t="str">
        <f t="shared" si="799"/>
        <v/>
      </c>
      <c r="Q4631" s="52" t="str">
        <f t="shared" si="800"/>
        <v/>
      </c>
      <c r="R4631" s="55" t="str">
        <f t="shared" si="801"/>
        <v/>
      </c>
      <c r="S4631" s="52" t="str">
        <f t="shared" si="802"/>
        <v/>
      </c>
      <c r="T4631" s="81" t="str">
        <f t="shared" si="803"/>
        <v/>
      </c>
      <c r="U4631" s="53" t="str">
        <f>IF(S4631="","",COUNTIF($S$7:S4631,"該当２"))</f>
        <v/>
      </c>
      <c r="V4631" s="56" t="str">
        <f t="shared" si="804"/>
        <v/>
      </c>
      <c r="W4631" s="81" t="str">
        <f t="shared" si="805"/>
        <v/>
      </c>
      <c r="X4631" s="53" t="str">
        <f>IF(V4631="","",COUNTIF($V$7:V4631,"該当３"))</f>
        <v/>
      </c>
    </row>
    <row r="4632" spans="1:24">
      <c r="A4632" s="4">
        <v>2043204008</v>
      </c>
      <c r="B4632" s="237">
        <v>20</v>
      </c>
      <c r="C4632" s="238">
        <v>432</v>
      </c>
      <c r="D4632" s="239">
        <v>4</v>
      </c>
      <c r="E4632" s="238">
        <v>8</v>
      </c>
      <c r="F4632" s="7" t="s">
        <v>511</v>
      </c>
      <c r="G4632" s="7" t="s">
        <v>3958</v>
      </c>
      <c r="H4632" s="7" t="s">
        <v>3993</v>
      </c>
      <c r="I4632" s="7" t="s">
        <v>3997</v>
      </c>
      <c r="K4632" s="52" t="str">
        <f t="shared" si="806"/>
        <v/>
      </c>
      <c r="L4632" s="81" t="str">
        <f t="shared" si="796"/>
        <v/>
      </c>
      <c r="M4632" s="53" t="str">
        <f>IF(K4632="","",COUNTIF($K$7:K4632,"ﾘｽﾄ１"))</f>
        <v/>
      </c>
      <c r="N4632" s="53" t="str">
        <f t="shared" si="797"/>
        <v/>
      </c>
      <c r="O4632" s="54" t="str">
        <f t="shared" si="798"/>
        <v/>
      </c>
      <c r="P4632" s="53" t="str">
        <f t="shared" si="799"/>
        <v/>
      </c>
      <c r="Q4632" s="52" t="str">
        <f t="shared" si="800"/>
        <v/>
      </c>
      <c r="R4632" s="55" t="str">
        <f t="shared" si="801"/>
        <v/>
      </c>
      <c r="S4632" s="52" t="str">
        <f t="shared" si="802"/>
        <v/>
      </c>
      <c r="T4632" s="81" t="str">
        <f t="shared" si="803"/>
        <v/>
      </c>
      <c r="U4632" s="53" t="str">
        <f>IF(S4632="","",COUNTIF($S$7:S4632,"該当２"))</f>
        <v/>
      </c>
      <c r="V4632" s="56" t="str">
        <f t="shared" si="804"/>
        <v/>
      </c>
      <c r="W4632" s="81" t="str">
        <f t="shared" si="805"/>
        <v/>
      </c>
      <c r="X4632" s="53" t="str">
        <f>IF(V4632="","",COUNTIF($V$7:V4632,"該当３"))</f>
        <v/>
      </c>
    </row>
    <row r="4633" spans="1:24">
      <c r="A4633" s="4">
        <v>2043204009</v>
      </c>
      <c r="B4633" s="237">
        <v>20</v>
      </c>
      <c r="C4633" s="238">
        <v>432</v>
      </c>
      <c r="D4633" s="239">
        <v>4</v>
      </c>
      <c r="E4633" s="238">
        <v>9</v>
      </c>
      <c r="F4633" s="7" t="s">
        <v>511</v>
      </c>
      <c r="G4633" s="7" t="s">
        <v>3958</v>
      </c>
      <c r="H4633" s="7" t="s">
        <v>3993</v>
      </c>
      <c r="I4633" s="7" t="s">
        <v>3998</v>
      </c>
      <c r="K4633" s="52" t="str">
        <f t="shared" si="806"/>
        <v/>
      </c>
      <c r="L4633" s="81" t="str">
        <f t="shared" si="796"/>
        <v/>
      </c>
      <c r="M4633" s="53" t="str">
        <f>IF(K4633="","",COUNTIF($K$7:K4633,"ﾘｽﾄ１"))</f>
        <v/>
      </c>
      <c r="N4633" s="53" t="str">
        <f t="shared" si="797"/>
        <v/>
      </c>
      <c r="O4633" s="54" t="str">
        <f t="shared" si="798"/>
        <v/>
      </c>
      <c r="P4633" s="53" t="str">
        <f t="shared" si="799"/>
        <v/>
      </c>
      <c r="Q4633" s="52" t="str">
        <f t="shared" si="800"/>
        <v/>
      </c>
      <c r="R4633" s="55" t="str">
        <f t="shared" si="801"/>
        <v/>
      </c>
      <c r="S4633" s="52" t="str">
        <f t="shared" si="802"/>
        <v/>
      </c>
      <c r="T4633" s="81" t="str">
        <f t="shared" si="803"/>
        <v/>
      </c>
      <c r="U4633" s="53" t="str">
        <f>IF(S4633="","",COUNTIF($S$7:S4633,"該当２"))</f>
        <v/>
      </c>
      <c r="V4633" s="56" t="str">
        <f t="shared" si="804"/>
        <v/>
      </c>
      <c r="W4633" s="81" t="str">
        <f t="shared" si="805"/>
        <v/>
      </c>
      <c r="X4633" s="53" t="str">
        <f>IF(V4633="","",COUNTIF($V$7:V4633,"該当３"))</f>
        <v/>
      </c>
    </row>
    <row r="4634" spans="1:24">
      <c r="A4634" s="4">
        <v>2043204010</v>
      </c>
      <c r="B4634" s="237">
        <v>20</v>
      </c>
      <c r="C4634" s="238">
        <v>432</v>
      </c>
      <c r="D4634" s="239">
        <v>4</v>
      </c>
      <c r="E4634" s="238">
        <v>10</v>
      </c>
      <c r="F4634" s="7" t="s">
        <v>511</v>
      </c>
      <c r="G4634" s="7" t="s">
        <v>3958</v>
      </c>
      <c r="H4634" s="7" t="s">
        <v>3993</v>
      </c>
      <c r="I4634" s="7" t="s">
        <v>474</v>
      </c>
      <c r="K4634" s="52" t="str">
        <f t="shared" si="806"/>
        <v/>
      </c>
      <c r="L4634" s="81" t="str">
        <f t="shared" si="796"/>
        <v/>
      </c>
      <c r="M4634" s="53" t="str">
        <f>IF(K4634="","",COUNTIF($K$7:K4634,"ﾘｽﾄ１"))</f>
        <v/>
      </c>
      <c r="N4634" s="53" t="str">
        <f t="shared" si="797"/>
        <v/>
      </c>
      <c r="O4634" s="54" t="str">
        <f t="shared" si="798"/>
        <v/>
      </c>
      <c r="P4634" s="53" t="str">
        <f t="shared" si="799"/>
        <v/>
      </c>
      <c r="Q4634" s="52" t="str">
        <f t="shared" si="800"/>
        <v/>
      </c>
      <c r="R4634" s="55" t="str">
        <f t="shared" si="801"/>
        <v/>
      </c>
      <c r="S4634" s="52" t="str">
        <f t="shared" si="802"/>
        <v/>
      </c>
      <c r="T4634" s="81" t="str">
        <f t="shared" si="803"/>
        <v/>
      </c>
      <c r="U4634" s="53" t="str">
        <f>IF(S4634="","",COUNTIF($S$7:S4634,"該当２"))</f>
        <v/>
      </c>
      <c r="V4634" s="56" t="str">
        <f t="shared" si="804"/>
        <v/>
      </c>
      <c r="W4634" s="81" t="str">
        <f t="shared" si="805"/>
        <v/>
      </c>
      <c r="X4634" s="53" t="str">
        <f>IF(V4634="","",COUNTIF($V$7:V4634,"該当３"))</f>
        <v/>
      </c>
    </row>
    <row r="4635" spans="1:24">
      <c r="A4635" s="4">
        <v>2043204011</v>
      </c>
      <c r="B4635" s="237">
        <v>20</v>
      </c>
      <c r="C4635" s="238">
        <v>432</v>
      </c>
      <c r="D4635" s="239">
        <v>4</v>
      </c>
      <c r="E4635" s="238">
        <v>11</v>
      </c>
      <c r="F4635" s="7" t="s">
        <v>511</v>
      </c>
      <c r="G4635" s="7" t="s">
        <v>3958</v>
      </c>
      <c r="H4635" s="7" t="s">
        <v>3993</v>
      </c>
      <c r="I4635" s="7" t="s">
        <v>3999</v>
      </c>
      <c r="K4635" s="52" t="str">
        <f t="shared" si="806"/>
        <v/>
      </c>
      <c r="L4635" s="81" t="str">
        <f t="shared" si="796"/>
        <v/>
      </c>
      <c r="M4635" s="53" t="str">
        <f>IF(K4635="","",COUNTIF($K$7:K4635,"ﾘｽﾄ１"))</f>
        <v/>
      </c>
      <c r="N4635" s="53" t="str">
        <f t="shared" si="797"/>
        <v/>
      </c>
      <c r="O4635" s="54" t="str">
        <f t="shared" si="798"/>
        <v/>
      </c>
      <c r="P4635" s="53" t="str">
        <f t="shared" si="799"/>
        <v/>
      </c>
      <c r="Q4635" s="52" t="str">
        <f t="shared" si="800"/>
        <v/>
      </c>
      <c r="R4635" s="55" t="str">
        <f t="shared" si="801"/>
        <v/>
      </c>
      <c r="S4635" s="52" t="str">
        <f t="shared" si="802"/>
        <v/>
      </c>
      <c r="T4635" s="81" t="str">
        <f t="shared" si="803"/>
        <v/>
      </c>
      <c r="U4635" s="53" t="str">
        <f>IF(S4635="","",COUNTIF($S$7:S4635,"該当２"))</f>
        <v/>
      </c>
      <c r="V4635" s="56" t="str">
        <f t="shared" si="804"/>
        <v/>
      </c>
      <c r="W4635" s="81" t="str">
        <f t="shared" si="805"/>
        <v/>
      </c>
      <c r="X4635" s="53" t="str">
        <f>IF(V4635="","",COUNTIF($V$7:V4635,"該当３"))</f>
        <v/>
      </c>
    </row>
    <row r="4636" spans="1:24">
      <c r="A4636" s="4">
        <v>2043204012</v>
      </c>
      <c r="B4636" s="237">
        <v>20</v>
      </c>
      <c r="C4636" s="238">
        <v>432</v>
      </c>
      <c r="D4636" s="239">
        <v>4</v>
      </c>
      <c r="E4636" s="238">
        <v>12</v>
      </c>
      <c r="F4636" s="7" t="s">
        <v>511</v>
      </c>
      <c r="G4636" s="7" t="s">
        <v>3958</v>
      </c>
      <c r="H4636" s="7" t="s">
        <v>3993</v>
      </c>
      <c r="I4636" s="7" t="s">
        <v>4000</v>
      </c>
      <c r="K4636" s="52" t="str">
        <f t="shared" si="806"/>
        <v/>
      </c>
      <c r="L4636" s="81" t="str">
        <f t="shared" si="796"/>
        <v/>
      </c>
      <c r="M4636" s="53" t="str">
        <f>IF(K4636="","",COUNTIF($K$7:K4636,"ﾘｽﾄ１"))</f>
        <v/>
      </c>
      <c r="N4636" s="53" t="str">
        <f t="shared" si="797"/>
        <v/>
      </c>
      <c r="O4636" s="54" t="str">
        <f t="shared" si="798"/>
        <v/>
      </c>
      <c r="P4636" s="53" t="str">
        <f t="shared" si="799"/>
        <v/>
      </c>
      <c r="Q4636" s="52" t="str">
        <f t="shared" si="800"/>
        <v/>
      </c>
      <c r="R4636" s="55" t="str">
        <f t="shared" si="801"/>
        <v/>
      </c>
      <c r="S4636" s="52" t="str">
        <f t="shared" si="802"/>
        <v/>
      </c>
      <c r="T4636" s="81" t="str">
        <f t="shared" si="803"/>
        <v/>
      </c>
      <c r="U4636" s="53" t="str">
        <f>IF(S4636="","",COUNTIF($S$7:S4636,"該当２"))</f>
        <v/>
      </c>
      <c r="V4636" s="56" t="str">
        <f t="shared" si="804"/>
        <v/>
      </c>
      <c r="W4636" s="81" t="str">
        <f t="shared" si="805"/>
        <v/>
      </c>
      <c r="X4636" s="53" t="str">
        <f>IF(V4636="","",COUNTIF($V$7:V4636,"該当３"))</f>
        <v/>
      </c>
    </row>
    <row r="4637" spans="1:24">
      <c r="A4637" s="4">
        <v>2043204013</v>
      </c>
      <c r="B4637" s="237">
        <v>20</v>
      </c>
      <c r="C4637" s="238">
        <v>432</v>
      </c>
      <c r="D4637" s="239">
        <v>4</v>
      </c>
      <c r="E4637" s="238">
        <v>13</v>
      </c>
      <c r="F4637" s="7" t="s">
        <v>511</v>
      </c>
      <c r="G4637" s="7" t="s">
        <v>3958</v>
      </c>
      <c r="H4637" s="7" t="s">
        <v>3993</v>
      </c>
      <c r="I4637" s="7" t="s">
        <v>4001</v>
      </c>
      <c r="K4637" s="52" t="str">
        <f t="shared" si="806"/>
        <v/>
      </c>
      <c r="L4637" s="81" t="str">
        <f t="shared" si="796"/>
        <v/>
      </c>
      <c r="M4637" s="53" t="str">
        <f>IF(K4637="","",COUNTIF($K$7:K4637,"ﾘｽﾄ１"))</f>
        <v/>
      </c>
      <c r="N4637" s="53" t="str">
        <f t="shared" si="797"/>
        <v/>
      </c>
      <c r="O4637" s="54" t="str">
        <f t="shared" si="798"/>
        <v/>
      </c>
      <c r="P4637" s="53" t="str">
        <f t="shared" si="799"/>
        <v/>
      </c>
      <c r="Q4637" s="52" t="str">
        <f t="shared" si="800"/>
        <v/>
      </c>
      <c r="R4637" s="55" t="str">
        <f t="shared" si="801"/>
        <v/>
      </c>
      <c r="S4637" s="52" t="str">
        <f t="shared" si="802"/>
        <v/>
      </c>
      <c r="T4637" s="81" t="str">
        <f t="shared" si="803"/>
        <v/>
      </c>
      <c r="U4637" s="53" t="str">
        <f>IF(S4637="","",COUNTIF($S$7:S4637,"該当２"))</f>
        <v/>
      </c>
      <c r="V4637" s="56" t="str">
        <f t="shared" si="804"/>
        <v/>
      </c>
      <c r="W4637" s="81" t="str">
        <f t="shared" si="805"/>
        <v/>
      </c>
      <c r="X4637" s="53" t="str">
        <f>IF(V4637="","",COUNTIF($V$7:V4637,"該当３"))</f>
        <v/>
      </c>
    </row>
    <row r="4638" spans="1:24">
      <c r="A4638" s="4">
        <v>2043204014</v>
      </c>
      <c r="B4638" s="237">
        <v>20</v>
      </c>
      <c r="C4638" s="238">
        <v>432</v>
      </c>
      <c r="D4638" s="239">
        <v>4</v>
      </c>
      <c r="E4638" s="238">
        <v>14</v>
      </c>
      <c r="F4638" s="7" t="s">
        <v>511</v>
      </c>
      <c r="G4638" s="7" t="s">
        <v>3958</v>
      </c>
      <c r="H4638" s="7" t="s">
        <v>3993</v>
      </c>
      <c r="I4638" s="7" t="s">
        <v>4002</v>
      </c>
      <c r="K4638" s="52" t="str">
        <f t="shared" si="806"/>
        <v/>
      </c>
      <c r="L4638" s="81" t="str">
        <f t="shared" si="796"/>
        <v/>
      </c>
      <c r="M4638" s="53" t="str">
        <f>IF(K4638="","",COUNTIF($K$7:K4638,"ﾘｽﾄ１"))</f>
        <v/>
      </c>
      <c r="N4638" s="53" t="str">
        <f t="shared" si="797"/>
        <v/>
      </c>
      <c r="O4638" s="54" t="str">
        <f t="shared" si="798"/>
        <v/>
      </c>
      <c r="P4638" s="53" t="str">
        <f t="shared" si="799"/>
        <v/>
      </c>
      <c r="Q4638" s="52" t="str">
        <f t="shared" si="800"/>
        <v/>
      </c>
      <c r="R4638" s="55" t="str">
        <f t="shared" si="801"/>
        <v/>
      </c>
      <c r="S4638" s="52" t="str">
        <f t="shared" si="802"/>
        <v/>
      </c>
      <c r="T4638" s="81" t="str">
        <f t="shared" si="803"/>
        <v/>
      </c>
      <c r="U4638" s="53" t="str">
        <f>IF(S4638="","",COUNTIF($S$7:S4638,"該当２"))</f>
        <v/>
      </c>
      <c r="V4638" s="56" t="str">
        <f t="shared" si="804"/>
        <v/>
      </c>
      <c r="W4638" s="81" t="str">
        <f t="shared" si="805"/>
        <v/>
      </c>
      <c r="X4638" s="53" t="str">
        <f>IF(V4638="","",COUNTIF($V$7:V4638,"該当３"))</f>
        <v/>
      </c>
    </row>
    <row r="4639" spans="1:24">
      <c r="A4639" s="4">
        <v>2043204015</v>
      </c>
      <c r="B4639" s="237">
        <v>20</v>
      </c>
      <c r="C4639" s="238">
        <v>432</v>
      </c>
      <c r="D4639" s="239">
        <v>4</v>
      </c>
      <c r="E4639" s="238">
        <v>15</v>
      </c>
      <c r="F4639" s="7" t="s">
        <v>511</v>
      </c>
      <c r="G4639" s="7" t="s">
        <v>3958</v>
      </c>
      <c r="H4639" s="7" t="s">
        <v>3993</v>
      </c>
      <c r="I4639" s="7" t="s">
        <v>1465</v>
      </c>
      <c r="K4639" s="52" t="str">
        <f t="shared" si="806"/>
        <v/>
      </c>
      <c r="L4639" s="81" t="str">
        <f t="shared" si="796"/>
        <v/>
      </c>
      <c r="M4639" s="53" t="str">
        <f>IF(K4639="","",COUNTIF($K$7:K4639,"ﾘｽﾄ１"))</f>
        <v/>
      </c>
      <c r="N4639" s="53" t="str">
        <f t="shared" si="797"/>
        <v/>
      </c>
      <c r="O4639" s="54" t="str">
        <f t="shared" si="798"/>
        <v/>
      </c>
      <c r="P4639" s="53" t="str">
        <f t="shared" si="799"/>
        <v/>
      </c>
      <c r="Q4639" s="52" t="str">
        <f t="shared" si="800"/>
        <v/>
      </c>
      <c r="R4639" s="55" t="str">
        <f t="shared" si="801"/>
        <v/>
      </c>
      <c r="S4639" s="52" t="str">
        <f t="shared" si="802"/>
        <v/>
      </c>
      <c r="T4639" s="81" t="str">
        <f t="shared" si="803"/>
        <v/>
      </c>
      <c r="U4639" s="53" t="str">
        <f>IF(S4639="","",COUNTIF($S$7:S4639,"該当２"))</f>
        <v/>
      </c>
      <c r="V4639" s="56" t="str">
        <f t="shared" si="804"/>
        <v/>
      </c>
      <c r="W4639" s="81" t="str">
        <f t="shared" si="805"/>
        <v/>
      </c>
      <c r="X4639" s="53" t="str">
        <f>IF(V4639="","",COUNTIF($V$7:V4639,"該当３"))</f>
        <v/>
      </c>
    </row>
    <row r="4640" spans="1:24">
      <c r="A4640" s="4">
        <v>2043204016</v>
      </c>
      <c r="B4640" s="237">
        <v>20</v>
      </c>
      <c r="C4640" s="238">
        <v>432</v>
      </c>
      <c r="D4640" s="239">
        <v>4</v>
      </c>
      <c r="E4640" s="238">
        <v>16</v>
      </c>
      <c r="F4640" s="7" t="s">
        <v>511</v>
      </c>
      <c r="G4640" s="7" t="s">
        <v>3958</v>
      </c>
      <c r="H4640" s="7" t="s">
        <v>3993</v>
      </c>
      <c r="I4640" s="7" t="s">
        <v>4003</v>
      </c>
      <c r="K4640" s="52" t="str">
        <f t="shared" si="806"/>
        <v/>
      </c>
      <c r="L4640" s="81" t="str">
        <f t="shared" si="796"/>
        <v/>
      </c>
      <c r="M4640" s="53" t="str">
        <f>IF(K4640="","",COUNTIF($K$7:K4640,"ﾘｽﾄ１"))</f>
        <v/>
      </c>
      <c r="N4640" s="53" t="str">
        <f t="shared" si="797"/>
        <v/>
      </c>
      <c r="O4640" s="54" t="str">
        <f t="shared" si="798"/>
        <v/>
      </c>
      <c r="P4640" s="53" t="str">
        <f t="shared" si="799"/>
        <v/>
      </c>
      <c r="Q4640" s="52" t="str">
        <f t="shared" si="800"/>
        <v/>
      </c>
      <c r="R4640" s="55" t="str">
        <f t="shared" si="801"/>
        <v/>
      </c>
      <c r="S4640" s="52" t="str">
        <f t="shared" si="802"/>
        <v/>
      </c>
      <c r="T4640" s="81" t="str">
        <f t="shared" si="803"/>
        <v/>
      </c>
      <c r="U4640" s="53" t="str">
        <f>IF(S4640="","",COUNTIF($S$7:S4640,"該当２"))</f>
        <v/>
      </c>
      <c r="V4640" s="56" t="str">
        <f t="shared" si="804"/>
        <v/>
      </c>
      <c r="W4640" s="81" t="str">
        <f t="shared" si="805"/>
        <v/>
      </c>
      <c r="X4640" s="53" t="str">
        <f>IF(V4640="","",COUNTIF($V$7:V4640,"該当３"))</f>
        <v/>
      </c>
    </row>
    <row r="4641" spans="1:24">
      <c r="A4641" s="4">
        <v>2043205000</v>
      </c>
      <c r="B4641" s="237">
        <v>20</v>
      </c>
      <c r="C4641" s="238">
        <v>432</v>
      </c>
      <c r="D4641" s="239">
        <v>5</v>
      </c>
      <c r="E4641" s="238">
        <v>0</v>
      </c>
      <c r="F4641" s="7" t="s">
        <v>511</v>
      </c>
      <c r="G4641" s="7" t="s">
        <v>3958</v>
      </c>
      <c r="H4641" s="7" t="s">
        <v>4004</v>
      </c>
      <c r="K4641" s="52" t="str">
        <f t="shared" si="806"/>
        <v/>
      </c>
      <c r="L4641" s="81" t="str">
        <f t="shared" si="796"/>
        <v/>
      </c>
      <c r="M4641" s="53" t="str">
        <f>IF(K4641="","",COUNTIF($K$7:K4641,"ﾘｽﾄ１"))</f>
        <v/>
      </c>
      <c r="N4641" s="53" t="str">
        <f t="shared" si="797"/>
        <v/>
      </c>
      <c r="O4641" s="54" t="str">
        <f t="shared" si="798"/>
        <v/>
      </c>
      <c r="P4641" s="53" t="str">
        <f t="shared" si="799"/>
        <v/>
      </c>
      <c r="Q4641" s="52" t="str">
        <f t="shared" si="800"/>
        <v/>
      </c>
      <c r="R4641" s="55" t="str">
        <f t="shared" si="801"/>
        <v/>
      </c>
      <c r="S4641" s="52" t="str">
        <f t="shared" si="802"/>
        <v/>
      </c>
      <c r="T4641" s="81" t="str">
        <f t="shared" si="803"/>
        <v/>
      </c>
      <c r="U4641" s="53" t="str">
        <f>IF(S4641="","",COUNTIF($S$7:S4641,"該当２"))</f>
        <v/>
      </c>
      <c r="V4641" s="56" t="str">
        <f t="shared" si="804"/>
        <v/>
      </c>
      <c r="W4641" s="81" t="str">
        <f t="shared" si="805"/>
        <v/>
      </c>
      <c r="X4641" s="53" t="str">
        <f>IF(V4641="","",COUNTIF($V$7:V4641,"該当３"))</f>
        <v/>
      </c>
    </row>
    <row r="4642" spans="1:24">
      <c r="A4642" s="4">
        <v>2043205001</v>
      </c>
      <c r="B4642" s="237">
        <v>20</v>
      </c>
      <c r="C4642" s="238">
        <v>432</v>
      </c>
      <c r="D4642" s="239">
        <v>5</v>
      </c>
      <c r="E4642" s="238">
        <v>1</v>
      </c>
      <c r="F4642" s="7" t="s">
        <v>511</v>
      </c>
      <c r="G4642" s="7" t="s">
        <v>3958</v>
      </c>
      <c r="H4642" s="7" t="s">
        <v>4004</v>
      </c>
      <c r="I4642" s="7" t="s">
        <v>4005</v>
      </c>
      <c r="K4642" s="52" t="str">
        <f t="shared" si="806"/>
        <v/>
      </c>
      <c r="L4642" s="81" t="str">
        <f t="shared" si="796"/>
        <v/>
      </c>
      <c r="M4642" s="53" t="str">
        <f>IF(K4642="","",COUNTIF($K$7:K4642,"ﾘｽﾄ１"))</f>
        <v/>
      </c>
      <c r="N4642" s="53" t="str">
        <f t="shared" si="797"/>
        <v/>
      </c>
      <c r="O4642" s="54" t="str">
        <f t="shared" si="798"/>
        <v/>
      </c>
      <c r="P4642" s="53" t="str">
        <f t="shared" si="799"/>
        <v/>
      </c>
      <c r="Q4642" s="52" t="str">
        <f t="shared" si="800"/>
        <v/>
      </c>
      <c r="R4642" s="55" t="str">
        <f t="shared" si="801"/>
        <v/>
      </c>
      <c r="S4642" s="52" t="str">
        <f t="shared" si="802"/>
        <v/>
      </c>
      <c r="T4642" s="81" t="str">
        <f t="shared" si="803"/>
        <v/>
      </c>
      <c r="U4642" s="53" t="str">
        <f>IF(S4642="","",COUNTIF($S$7:S4642,"該当２"))</f>
        <v/>
      </c>
      <c r="V4642" s="56" t="str">
        <f t="shared" si="804"/>
        <v/>
      </c>
      <c r="W4642" s="81" t="str">
        <f t="shared" si="805"/>
        <v/>
      </c>
      <c r="X4642" s="53" t="str">
        <f>IF(V4642="","",COUNTIF($V$7:V4642,"該当３"))</f>
        <v/>
      </c>
    </row>
    <row r="4643" spans="1:24">
      <c r="A4643" s="4">
        <v>2043205002</v>
      </c>
      <c r="B4643" s="237">
        <v>20</v>
      </c>
      <c r="C4643" s="238">
        <v>432</v>
      </c>
      <c r="D4643" s="239">
        <v>5</v>
      </c>
      <c r="E4643" s="238">
        <v>2</v>
      </c>
      <c r="F4643" s="7" t="s">
        <v>511</v>
      </c>
      <c r="G4643" s="7" t="s">
        <v>3958</v>
      </c>
      <c r="H4643" s="7" t="s">
        <v>4004</v>
      </c>
      <c r="I4643" s="7" t="s">
        <v>4006</v>
      </c>
      <c r="K4643" s="52" t="str">
        <f t="shared" si="806"/>
        <v/>
      </c>
      <c r="L4643" s="81" t="str">
        <f t="shared" si="796"/>
        <v/>
      </c>
      <c r="M4643" s="53" t="str">
        <f>IF(K4643="","",COUNTIF($K$7:K4643,"ﾘｽﾄ１"))</f>
        <v/>
      </c>
      <c r="N4643" s="53" t="str">
        <f t="shared" si="797"/>
        <v/>
      </c>
      <c r="O4643" s="54" t="str">
        <f t="shared" si="798"/>
        <v/>
      </c>
      <c r="P4643" s="53" t="str">
        <f t="shared" si="799"/>
        <v/>
      </c>
      <c r="Q4643" s="52" t="str">
        <f t="shared" si="800"/>
        <v/>
      </c>
      <c r="R4643" s="55" t="str">
        <f t="shared" si="801"/>
        <v/>
      </c>
      <c r="S4643" s="52" t="str">
        <f t="shared" si="802"/>
        <v/>
      </c>
      <c r="T4643" s="81" t="str">
        <f t="shared" si="803"/>
        <v/>
      </c>
      <c r="U4643" s="53" t="str">
        <f>IF(S4643="","",COUNTIF($S$7:S4643,"該当２"))</f>
        <v/>
      </c>
      <c r="V4643" s="56" t="str">
        <f t="shared" si="804"/>
        <v/>
      </c>
      <c r="W4643" s="81" t="str">
        <f t="shared" si="805"/>
        <v/>
      </c>
      <c r="X4643" s="53" t="str">
        <f>IF(V4643="","",COUNTIF($V$7:V4643,"該当３"))</f>
        <v/>
      </c>
    </row>
    <row r="4644" spans="1:24">
      <c r="A4644" s="4">
        <v>2043205003</v>
      </c>
      <c r="B4644" s="237">
        <v>20</v>
      </c>
      <c r="C4644" s="238">
        <v>432</v>
      </c>
      <c r="D4644" s="239">
        <v>5</v>
      </c>
      <c r="E4644" s="238">
        <v>3</v>
      </c>
      <c r="F4644" s="7" t="s">
        <v>511</v>
      </c>
      <c r="G4644" s="7" t="s">
        <v>3958</v>
      </c>
      <c r="H4644" s="7" t="s">
        <v>4004</v>
      </c>
      <c r="I4644" s="7" t="s">
        <v>4007</v>
      </c>
      <c r="K4644" s="52" t="str">
        <f t="shared" si="806"/>
        <v/>
      </c>
      <c r="L4644" s="81" t="str">
        <f t="shared" si="796"/>
        <v/>
      </c>
      <c r="M4644" s="53" t="str">
        <f>IF(K4644="","",COUNTIF($K$7:K4644,"ﾘｽﾄ１"))</f>
        <v/>
      </c>
      <c r="N4644" s="53" t="str">
        <f t="shared" si="797"/>
        <v/>
      </c>
      <c r="O4644" s="54" t="str">
        <f t="shared" si="798"/>
        <v/>
      </c>
      <c r="P4644" s="53" t="str">
        <f t="shared" si="799"/>
        <v/>
      </c>
      <c r="Q4644" s="52" t="str">
        <f t="shared" si="800"/>
        <v/>
      </c>
      <c r="R4644" s="55" t="str">
        <f t="shared" si="801"/>
        <v/>
      </c>
      <c r="S4644" s="52" t="str">
        <f t="shared" si="802"/>
        <v/>
      </c>
      <c r="T4644" s="81" t="str">
        <f t="shared" si="803"/>
        <v/>
      </c>
      <c r="U4644" s="53" t="str">
        <f>IF(S4644="","",COUNTIF($S$7:S4644,"該当２"))</f>
        <v/>
      </c>
      <c r="V4644" s="56" t="str">
        <f t="shared" si="804"/>
        <v/>
      </c>
      <c r="W4644" s="81" t="str">
        <f t="shared" si="805"/>
        <v/>
      </c>
      <c r="X4644" s="53" t="str">
        <f>IF(V4644="","",COUNTIF($V$7:V4644,"該当３"))</f>
        <v/>
      </c>
    </row>
    <row r="4645" spans="1:24">
      <c r="A4645" s="4">
        <v>2043205004</v>
      </c>
      <c r="B4645" s="237">
        <v>20</v>
      </c>
      <c r="C4645" s="238">
        <v>432</v>
      </c>
      <c r="D4645" s="239">
        <v>5</v>
      </c>
      <c r="E4645" s="238">
        <v>4</v>
      </c>
      <c r="F4645" s="7" t="s">
        <v>511</v>
      </c>
      <c r="G4645" s="7" t="s">
        <v>3958</v>
      </c>
      <c r="H4645" s="7" t="s">
        <v>4004</v>
      </c>
      <c r="I4645" s="7" t="s">
        <v>4008</v>
      </c>
      <c r="K4645" s="52" t="str">
        <f t="shared" si="806"/>
        <v/>
      </c>
      <c r="L4645" s="81" t="str">
        <f t="shared" si="796"/>
        <v/>
      </c>
      <c r="M4645" s="53" t="str">
        <f>IF(K4645="","",COUNTIF($K$7:K4645,"ﾘｽﾄ１"))</f>
        <v/>
      </c>
      <c r="N4645" s="53" t="str">
        <f t="shared" si="797"/>
        <v/>
      </c>
      <c r="O4645" s="54" t="str">
        <f t="shared" si="798"/>
        <v/>
      </c>
      <c r="P4645" s="53" t="str">
        <f t="shared" si="799"/>
        <v/>
      </c>
      <c r="Q4645" s="52" t="str">
        <f t="shared" si="800"/>
        <v/>
      </c>
      <c r="R4645" s="55" t="str">
        <f t="shared" si="801"/>
        <v/>
      </c>
      <c r="S4645" s="52" t="str">
        <f t="shared" si="802"/>
        <v/>
      </c>
      <c r="T4645" s="81" t="str">
        <f t="shared" si="803"/>
        <v/>
      </c>
      <c r="U4645" s="53" t="str">
        <f>IF(S4645="","",COUNTIF($S$7:S4645,"該当２"))</f>
        <v/>
      </c>
      <c r="V4645" s="56" t="str">
        <f t="shared" si="804"/>
        <v/>
      </c>
      <c r="W4645" s="81" t="str">
        <f t="shared" si="805"/>
        <v/>
      </c>
      <c r="X4645" s="53" t="str">
        <f>IF(V4645="","",COUNTIF($V$7:V4645,"該当３"))</f>
        <v/>
      </c>
    </row>
    <row r="4646" spans="1:24">
      <c r="A4646" s="4">
        <v>2043205005</v>
      </c>
      <c r="B4646" s="237">
        <v>20</v>
      </c>
      <c r="C4646" s="238">
        <v>432</v>
      </c>
      <c r="D4646" s="239">
        <v>5</v>
      </c>
      <c r="E4646" s="238">
        <v>5</v>
      </c>
      <c r="F4646" s="7" t="s">
        <v>511</v>
      </c>
      <c r="G4646" s="7" t="s">
        <v>3958</v>
      </c>
      <c r="H4646" s="7" t="s">
        <v>4004</v>
      </c>
      <c r="I4646" s="7" t="s">
        <v>4009</v>
      </c>
      <c r="K4646" s="52" t="str">
        <f t="shared" si="806"/>
        <v/>
      </c>
      <c r="L4646" s="81" t="str">
        <f t="shared" si="796"/>
        <v/>
      </c>
      <c r="M4646" s="53" t="str">
        <f>IF(K4646="","",COUNTIF($K$7:K4646,"ﾘｽﾄ１"))</f>
        <v/>
      </c>
      <c r="N4646" s="53" t="str">
        <f t="shared" si="797"/>
        <v/>
      </c>
      <c r="O4646" s="54" t="str">
        <f t="shared" si="798"/>
        <v/>
      </c>
      <c r="P4646" s="53" t="str">
        <f t="shared" si="799"/>
        <v/>
      </c>
      <c r="Q4646" s="52" t="str">
        <f t="shared" si="800"/>
        <v/>
      </c>
      <c r="R4646" s="55" t="str">
        <f t="shared" si="801"/>
        <v/>
      </c>
      <c r="S4646" s="52" t="str">
        <f t="shared" si="802"/>
        <v/>
      </c>
      <c r="T4646" s="81" t="str">
        <f t="shared" si="803"/>
        <v/>
      </c>
      <c r="U4646" s="53" t="str">
        <f>IF(S4646="","",COUNTIF($S$7:S4646,"該当２"))</f>
        <v/>
      </c>
      <c r="V4646" s="56" t="str">
        <f t="shared" si="804"/>
        <v/>
      </c>
      <c r="W4646" s="81" t="str">
        <f t="shared" si="805"/>
        <v/>
      </c>
      <c r="X4646" s="53" t="str">
        <f>IF(V4646="","",COUNTIF($V$7:V4646,"該当３"))</f>
        <v/>
      </c>
    </row>
    <row r="4647" spans="1:24">
      <c r="A4647" s="4">
        <v>2043205006</v>
      </c>
      <c r="B4647" s="237">
        <v>20</v>
      </c>
      <c r="C4647" s="238">
        <v>432</v>
      </c>
      <c r="D4647" s="239">
        <v>5</v>
      </c>
      <c r="E4647" s="238">
        <v>6</v>
      </c>
      <c r="F4647" s="7" t="s">
        <v>511</v>
      </c>
      <c r="G4647" s="7" t="s">
        <v>3958</v>
      </c>
      <c r="H4647" s="7" t="s">
        <v>4004</v>
      </c>
      <c r="I4647" s="7" t="s">
        <v>4010</v>
      </c>
      <c r="K4647" s="52" t="str">
        <f t="shared" si="806"/>
        <v/>
      </c>
      <c r="L4647" s="81" t="str">
        <f t="shared" si="796"/>
        <v/>
      </c>
      <c r="M4647" s="53" t="str">
        <f>IF(K4647="","",COUNTIF($K$7:K4647,"ﾘｽﾄ１"))</f>
        <v/>
      </c>
      <c r="N4647" s="53" t="str">
        <f t="shared" si="797"/>
        <v/>
      </c>
      <c r="O4647" s="54" t="str">
        <f t="shared" si="798"/>
        <v/>
      </c>
      <c r="P4647" s="53" t="str">
        <f t="shared" si="799"/>
        <v/>
      </c>
      <c r="Q4647" s="52" t="str">
        <f t="shared" si="800"/>
        <v/>
      </c>
      <c r="R4647" s="55" t="str">
        <f t="shared" si="801"/>
        <v/>
      </c>
      <c r="S4647" s="52" t="str">
        <f t="shared" si="802"/>
        <v/>
      </c>
      <c r="T4647" s="81" t="str">
        <f t="shared" si="803"/>
        <v/>
      </c>
      <c r="U4647" s="53" t="str">
        <f>IF(S4647="","",COUNTIF($S$7:S4647,"該当２"))</f>
        <v/>
      </c>
      <c r="V4647" s="56" t="str">
        <f t="shared" si="804"/>
        <v/>
      </c>
      <c r="W4647" s="81" t="str">
        <f t="shared" si="805"/>
        <v/>
      </c>
      <c r="X4647" s="53" t="str">
        <f>IF(V4647="","",COUNTIF($V$7:V4647,"該当３"))</f>
        <v/>
      </c>
    </row>
    <row r="4648" spans="1:24">
      <c r="A4648" s="4">
        <v>2043205007</v>
      </c>
      <c r="B4648" s="237">
        <v>20</v>
      </c>
      <c r="C4648" s="238">
        <v>432</v>
      </c>
      <c r="D4648" s="239">
        <v>5</v>
      </c>
      <c r="E4648" s="238">
        <v>7</v>
      </c>
      <c r="F4648" s="7" t="s">
        <v>511</v>
      </c>
      <c r="G4648" s="7" t="s">
        <v>3958</v>
      </c>
      <c r="H4648" s="7" t="s">
        <v>4004</v>
      </c>
      <c r="I4648" s="7" t="s">
        <v>1241</v>
      </c>
      <c r="K4648" s="52" t="str">
        <f t="shared" si="806"/>
        <v/>
      </c>
      <c r="L4648" s="81" t="str">
        <f t="shared" si="796"/>
        <v/>
      </c>
      <c r="M4648" s="53" t="str">
        <f>IF(K4648="","",COUNTIF($K$7:K4648,"ﾘｽﾄ１"))</f>
        <v/>
      </c>
      <c r="N4648" s="53" t="str">
        <f t="shared" si="797"/>
        <v/>
      </c>
      <c r="O4648" s="54" t="str">
        <f t="shared" si="798"/>
        <v/>
      </c>
      <c r="P4648" s="53" t="str">
        <f t="shared" si="799"/>
        <v/>
      </c>
      <c r="Q4648" s="52" t="str">
        <f t="shared" si="800"/>
        <v/>
      </c>
      <c r="R4648" s="55" t="str">
        <f t="shared" si="801"/>
        <v/>
      </c>
      <c r="S4648" s="52" t="str">
        <f t="shared" si="802"/>
        <v/>
      </c>
      <c r="T4648" s="81" t="str">
        <f t="shared" si="803"/>
        <v/>
      </c>
      <c r="U4648" s="53" t="str">
        <f>IF(S4648="","",COUNTIF($S$7:S4648,"該当２"))</f>
        <v/>
      </c>
      <c r="V4648" s="56" t="str">
        <f t="shared" si="804"/>
        <v/>
      </c>
      <c r="W4648" s="81" t="str">
        <f t="shared" si="805"/>
        <v/>
      </c>
      <c r="X4648" s="53" t="str">
        <f>IF(V4648="","",COUNTIF($V$7:V4648,"該当３"))</f>
        <v/>
      </c>
    </row>
    <row r="4649" spans="1:24">
      <c r="A4649" s="4">
        <v>2043205008</v>
      </c>
      <c r="B4649" s="237">
        <v>20</v>
      </c>
      <c r="C4649" s="238">
        <v>432</v>
      </c>
      <c r="D4649" s="239">
        <v>5</v>
      </c>
      <c r="E4649" s="238">
        <v>8</v>
      </c>
      <c r="F4649" s="7" t="s">
        <v>511</v>
      </c>
      <c r="G4649" s="7" t="s">
        <v>3958</v>
      </c>
      <c r="H4649" s="7" t="s">
        <v>4004</v>
      </c>
      <c r="I4649" s="7" t="s">
        <v>4011</v>
      </c>
      <c r="K4649" s="52" t="str">
        <f t="shared" si="806"/>
        <v/>
      </c>
      <c r="L4649" s="81" t="str">
        <f t="shared" si="796"/>
        <v/>
      </c>
      <c r="M4649" s="53" t="str">
        <f>IF(K4649="","",COUNTIF($K$7:K4649,"ﾘｽﾄ１"))</f>
        <v/>
      </c>
      <c r="N4649" s="53" t="str">
        <f t="shared" si="797"/>
        <v/>
      </c>
      <c r="O4649" s="54" t="str">
        <f t="shared" si="798"/>
        <v/>
      </c>
      <c r="P4649" s="53" t="str">
        <f t="shared" si="799"/>
        <v/>
      </c>
      <c r="Q4649" s="52" t="str">
        <f t="shared" si="800"/>
        <v/>
      </c>
      <c r="R4649" s="55" t="str">
        <f t="shared" si="801"/>
        <v/>
      </c>
      <c r="S4649" s="52" t="str">
        <f t="shared" si="802"/>
        <v/>
      </c>
      <c r="T4649" s="81" t="str">
        <f t="shared" si="803"/>
        <v/>
      </c>
      <c r="U4649" s="53" t="str">
        <f>IF(S4649="","",COUNTIF($S$7:S4649,"該当２"))</f>
        <v/>
      </c>
      <c r="V4649" s="56" t="str">
        <f t="shared" si="804"/>
        <v/>
      </c>
      <c r="W4649" s="81" t="str">
        <f t="shared" si="805"/>
        <v/>
      </c>
      <c r="X4649" s="53" t="str">
        <f>IF(V4649="","",COUNTIF($V$7:V4649,"該当３"))</f>
        <v/>
      </c>
    </row>
    <row r="4650" spans="1:24">
      <c r="A4650" s="4">
        <v>2043205009</v>
      </c>
      <c r="B4650" s="237">
        <v>20</v>
      </c>
      <c r="C4650" s="238">
        <v>432</v>
      </c>
      <c r="D4650" s="239">
        <v>5</v>
      </c>
      <c r="E4650" s="238">
        <v>9</v>
      </c>
      <c r="F4650" s="7" t="s">
        <v>511</v>
      </c>
      <c r="G4650" s="7" t="s">
        <v>3958</v>
      </c>
      <c r="H4650" s="7" t="s">
        <v>4004</v>
      </c>
      <c r="I4650" s="7" t="s">
        <v>4012</v>
      </c>
      <c r="K4650" s="52" t="str">
        <f t="shared" si="806"/>
        <v/>
      </c>
      <c r="L4650" s="81" t="str">
        <f t="shared" si="796"/>
        <v/>
      </c>
      <c r="M4650" s="53" t="str">
        <f>IF(K4650="","",COUNTIF($K$7:K4650,"ﾘｽﾄ１"))</f>
        <v/>
      </c>
      <c r="N4650" s="53" t="str">
        <f t="shared" si="797"/>
        <v/>
      </c>
      <c r="O4650" s="54" t="str">
        <f t="shared" si="798"/>
        <v/>
      </c>
      <c r="P4650" s="53" t="str">
        <f t="shared" si="799"/>
        <v/>
      </c>
      <c r="Q4650" s="52" t="str">
        <f t="shared" si="800"/>
        <v/>
      </c>
      <c r="R4650" s="55" t="str">
        <f t="shared" si="801"/>
        <v/>
      </c>
      <c r="S4650" s="52" t="str">
        <f t="shared" si="802"/>
        <v/>
      </c>
      <c r="T4650" s="81" t="str">
        <f t="shared" si="803"/>
        <v/>
      </c>
      <c r="U4650" s="53" t="str">
        <f>IF(S4650="","",COUNTIF($S$7:S4650,"該当２"))</f>
        <v/>
      </c>
      <c r="V4650" s="56" t="str">
        <f t="shared" si="804"/>
        <v/>
      </c>
      <c r="W4650" s="81" t="str">
        <f t="shared" si="805"/>
        <v/>
      </c>
      <c r="X4650" s="53" t="str">
        <f>IF(V4650="","",COUNTIF($V$7:V4650,"該当３"))</f>
        <v/>
      </c>
    </row>
    <row r="4651" spans="1:24">
      <c r="A4651" s="4">
        <v>2043205010</v>
      </c>
      <c r="B4651" s="237">
        <v>20</v>
      </c>
      <c r="C4651" s="238">
        <v>432</v>
      </c>
      <c r="D4651" s="239">
        <v>5</v>
      </c>
      <c r="E4651" s="238">
        <v>10</v>
      </c>
      <c r="F4651" s="7" t="s">
        <v>511</v>
      </c>
      <c r="G4651" s="7" t="s">
        <v>3958</v>
      </c>
      <c r="H4651" s="7" t="s">
        <v>4004</v>
      </c>
      <c r="I4651" s="7" t="s">
        <v>4013</v>
      </c>
      <c r="K4651" s="52" t="str">
        <f t="shared" si="806"/>
        <v/>
      </c>
      <c r="L4651" s="81" t="str">
        <f t="shared" si="796"/>
        <v/>
      </c>
      <c r="M4651" s="53" t="str">
        <f>IF(K4651="","",COUNTIF($K$7:K4651,"ﾘｽﾄ１"))</f>
        <v/>
      </c>
      <c r="N4651" s="53" t="str">
        <f t="shared" si="797"/>
        <v/>
      </c>
      <c r="O4651" s="54" t="str">
        <f t="shared" si="798"/>
        <v/>
      </c>
      <c r="P4651" s="53" t="str">
        <f t="shared" si="799"/>
        <v/>
      </c>
      <c r="Q4651" s="52" t="str">
        <f t="shared" si="800"/>
        <v/>
      </c>
      <c r="R4651" s="55" t="str">
        <f t="shared" si="801"/>
        <v/>
      </c>
      <c r="S4651" s="52" t="str">
        <f t="shared" si="802"/>
        <v/>
      </c>
      <c r="T4651" s="81" t="str">
        <f t="shared" si="803"/>
        <v/>
      </c>
      <c r="U4651" s="53" t="str">
        <f>IF(S4651="","",COUNTIF($S$7:S4651,"該当２"))</f>
        <v/>
      </c>
      <c r="V4651" s="56" t="str">
        <f t="shared" si="804"/>
        <v/>
      </c>
      <c r="W4651" s="81" t="str">
        <f t="shared" si="805"/>
        <v/>
      </c>
      <c r="X4651" s="53" t="str">
        <f>IF(V4651="","",COUNTIF($V$7:V4651,"該当３"))</f>
        <v/>
      </c>
    </row>
    <row r="4652" spans="1:24">
      <c r="A4652" s="4">
        <v>2043205011</v>
      </c>
      <c r="B4652" s="237">
        <v>20</v>
      </c>
      <c r="C4652" s="238">
        <v>432</v>
      </c>
      <c r="D4652" s="239">
        <v>5</v>
      </c>
      <c r="E4652" s="238">
        <v>11</v>
      </c>
      <c r="F4652" s="7" t="s">
        <v>511</v>
      </c>
      <c r="G4652" s="7" t="s">
        <v>3958</v>
      </c>
      <c r="H4652" s="7" t="s">
        <v>4004</v>
      </c>
      <c r="I4652" s="7" t="s">
        <v>4014</v>
      </c>
      <c r="K4652" s="52" t="str">
        <f t="shared" si="806"/>
        <v/>
      </c>
      <c r="L4652" s="81" t="str">
        <f t="shared" si="796"/>
        <v/>
      </c>
      <c r="M4652" s="53" t="str">
        <f>IF(K4652="","",COUNTIF($K$7:K4652,"ﾘｽﾄ１"))</f>
        <v/>
      </c>
      <c r="N4652" s="53" t="str">
        <f t="shared" si="797"/>
        <v/>
      </c>
      <c r="O4652" s="54" t="str">
        <f t="shared" si="798"/>
        <v/>
      </c>
      <c r="P4652" s="53" t="str">
        <f t="shared" si="799"/>
        <v/>
      </c>
      <c r="Q4652" s="52" t="str">
        <f t="shared" si="800"/>
        <v/>
      </c>
      <c r="R4652" s="55" t="str">
        <f t="shared" si="801"/>
        <v/>
      </c>
      <c r="S4652" s="52" t="str">
        <f t="shared" si="802"/>
        <v/>
      </c>
      <c r="T4652" s="81" t="str">
        <f t="shared" si="803"/>
        <v/>
      </c>
      <c r="U4652" s="53" t="str">
        <f>IF(S4652="","",COUNTIF($S$7:S4652,"該当２"))</f>
        <v/>
      </c>
      <c r="V4652" s="56" t="str">
        <f t="shared" si="804"/>
        <v/>
      </c>
      <c r="W4652" s="81" t="str">
        <f t="shared" si="805"/>
        <v/>
      </c>
      <c r="X4652" s="53" t="str">
        <f>IF(V4652="","",COUNTIF($V$7:V4652,"該当３"))</f>
        <v/>
      </c>
    </row>
    <row r="4653" spans="1:24">
      <c r="A4653" s="4">
        <v>2043205012</v>
      </c>
      <c r="B4653" s="237">
        <v>20</v>
      </c>
      <c r="C4653" s="238">
        <v>432</v>
      </c>
      <c r="D4653" s="239">
        <v>5</v>
      </c>
      <c r="E4653" s="238">
        <v>12</v>
      </c>
      <c r="F4653" s="7" t="s">
        <v>511</v>
      </c>
      <c r="G4653" s="7" t="s">
        <v>3958</v>
      </c>
      <c r="H4653" s="7" t="s">
        <v>4004</v>
      </c>
      <c r="I4653" s="7" t="s">
        <v>4015</v>
      </c>
      <c r="K4653" s="52" t="str">
        <f t="shared" si="806"/>
        <v/>
      </c>
      <c r="L4653" s="81" t="str">
        <f t="shared" si="796"/>
        <v/>
      </c>
      <c r="M4653" s="53" t="str">
        <f>IF(K4653="","",COUNTIF($K$7:K4653,"ﾘｽﾄ１"))</f>
        <v/>
      </c>
      <c r="N4653" s="53" t="str">
        <f t="shared" si="797"/>
        <v/>
      </c>
      <c r="O4653" s="54" t="str">
        <f t="shared" si="798"/>
        <v/>
      </c>
      <c r="P4653" s="53" t="str">
        <f t="shared" si="799"/>
        <v/>
      </c>
      <c r="Q4653" s="52" t="str">
        <f t="shared" si="800"/>
        <v/>
      </c>
      <c r="R4653" s="55" t="str">
        <f t="shared" si="801"/>
        <v/>
      </c>
      <c r="S4653" s="52" t="str">
        <f t="shared" si="802"/>
        <v/>
      </c>
      <c r="T4653" s="81" t="str">
        <f t="shared" si="803"/>
        <v/>
      </c>
      <c r="U4653" s="53" t="str">
        <f>IF(S4653="","",COUNTIF($S$7:S4653,"該当２"))</f>
        <v/>
      </c>
      <c r="V4653" s="56" t="str">
        <f t="shared" si="804"/>
        <v/>
      </c>
      <c r="W4653" s="81" t="str">
        <f t="shared" si="805"/>
        <v/>
      </c>
      <c r="X4653" s="53" t="str">
        <f>IF(V4653="","",COUNTIF($V$7:V4653,"該当３"))</f>
        <v/>
      </c>
    </row>
    <row r="4654" spans="1:24">
      <c r="A4654" s="4">
        <v>2043205013</v>
      </c>
      <c r="B4654" s="237">
        <v>20</v>
      </c>
      <c r="C4654" s="238">
        <v>432</v>
      </c>
      <c r="D4654" s="239">
        <v>5</v>
      </c>
      <c r="E4654" s="238">
        <v>13</v>
      </c>
      <c r="F4654" s="7" t="s">
        <v>511</v>
      </c>
      <c r="G4654" s="7" t="s">
        <v>3958</v>
      </c>
      <c r="H4654" s="7" t="s">
        <v>4004</v>
      </c>
      <c r="I4654" s="7" t="s">
        <v>4016</v>
      </c>
      <c r="K4654" s="52" t="str">
        <f t="shared" si="806"/>
        <v/>
      </c>
      <c r="L4654" s="81" t="str">
        <f t="shared" si="796"/>
        <v/>
      </c>
      <c r="M4654" s="53" t="str">
        <f>IF(K4654="","",COUNTIF($K$7:K4654,"ﾘｽﾄ１"))</f>
        <v/>
      </c>
      <c r="N4654" s="53" t="str">
        <f t="shared" si="797"/>
        <v/>
      </c>
      <c r="O4654" s="54" t="str">
        <f t="shared" si="798"/>
        <v/>
      </c>
      <c r="P4654" s="53" t="str">
        <f t="shared" si="799"/>
        <v/>
      </c>
      <c r="Q4654" s="52" t="str">
        <f t="shared" si="800"/>
        <v/>
      </c>
      <c r="R4654" s="55" t="str">
        <f t="shared" si="801"/>
        <v/>
      </c>
      <c r="S4654" s="52" t="str">
        <f t="shared" si="802"/>
        <v/>
      </c>
      <c r="T4654" s="81" t="str">
        <f t="shared" si="803"/>
        <v/>
      </c>
      <c r="U4654" s="53" t="str">
        <f>IF(S4654="","",COUNTIF($S$7:S4654,"該当２"))</f>
        <v/>
      </c>
      <c r="V4654" s="56" t="str">
        <f t="shared" si="804"/>
        <v/>
      </c>
      <c r="W4654" s="81" t="str">
        <f t="shared" si="805"/>
        <v/>
      </c>
      <c r="X4654" s="53" t="str">
        <f>IF(V4654="","",COUNTIF($V$7:V4654,"該当３"))</f>
        <v/>
      </c>
    </row>
    <row r="4655" spans="1:24">
      <c r="A4655" s="4">
        <v>2043205014</v>
      </c>
      <c r="B4655" s="237">
        <v>20</v>
      </c>
      <c r="C4655" s="238">
        <v>432</v>
      </c>
      <c r="D4655" s="239">
        <v>5</v>
      </c>
      <c r="E4655" s="238">
        <v>14</v>
      </c>
      <c r="F4655" s="7" t="s">
        <v>511</v>
      </c>
      <c r="G4655" s="7" t="s">
        <v>3958</v>
      </c>
      <c r="H4655" s="7" t="s">
        <v>4004</v>
      </c>
      <c r="I4655" s="7" t="s">
        <v>4017</v>
      </c>
      <c r="K4655" s="52" t="str">
        <f t="shared" si="806"/>
        <v/>
      </c>
      <c r="L4655" s="81" t="str">
        <f t="shared" si="796"/>
        <v/>
      </c>
      <c r="M4655" s="53" t="str">
        <f>IF(K4655="","",COUNTIF($K$7:K4655,"ﾘｽﾄ１"))</f>
        <v/>
      </c>
      <c r="N4655" s="53" t="str">
        <f t="shared" si="797"/>
        <v/>
      </c>
      <c r="O4655" s="54" t="str">
        <f t="shared" si="798"/>
        <v/>
      </c>
      <c r="P4655" s="53" t="str">
        <f t="shared" si="799"/>
        <v/>
      </c>
      <c r="Q4655" s="52" t="str">
        <f t="shared" si="800"/>
        <v/>
      </c>
      <c r="R4655" s="55" t="str">
        <f t="shared" si="801"/>
        <v/>
      </c>
      <c r="S4655" s="52" t="str">
        <f t="shared" si="802"/>
        <v/>
      </c>
      <c r="T4655" s="81" t="str">
        <f t="shared" si="803"/>
        <v/>
      </c>
      <c r="U4655" s="53" t="str">
        <f>IF(S4655="","",COUNTIF($S$7:S4655,"該当２"))</f>
        <v/>
      </c>
      <c r="V4655" s="56" t="str">
        <f t="shared" si="804"/>
        <v/>
      </c>
      <c r="W4655" s="81" t="str">
        <f t="shared" si="805"/>
        <v/>
      </c>
      <c r="X4655" s="53" t="str">
        <f>IF(V4655="","",COUNTIF($V$7:V4655,"該当３"))</f>
        <v/>
      </c>
    </row>
    <row r="4656" spans="1:24">
      <c r="A4656" s="4">
        <v>2043205015</v>
      </c>
      <c r="B4656" s="237">
        <v>20</v>
      </c>
      <c r="C4656" s="238">
        <v>432</v>
      </c>
      <c r="D4656" s="239">
        <v>5</v>
      </c>
      <c r="E4656" s="238">
        <v>15</v>
      </c>
      <c r="F4656" s="7" t="s">
        <v>511</v>
      </c>
      <c r="G4656" s="7" t="s">
        <v>3958</v>
      </c>
      <c r="H4656" s="7" t="s">
        <v>4004</v>
      </c>
      <c r="I4656" s="7" t="s">
        <v>4018</v>
      </c>
      <c r="K4656" s="52" t="str">
        <f t="shared" si="806"/>
        <v/>
      </c>
      <c r="L4656" s="81" t="str">
        <f t="shared" si="796"/>
        <v/>
      </c>
      <c r="M4656" s="53" t="str">
        <f>IF(K4656="","",COUNTIF($K$7:K4656,"ﾘｽﾄ１"))</f>
        <v/>
      </c>
      <c r="N4656" s="53" t="str">
        <f t="shared" si="797"/>
        <v/>
      </c>
      <c r="O4656" s="54" t="str">
        <f t="shared" si="798"/>
        <v/>
      </c>
      <c r="P4656" s="53" t="str">
        <f t="shared" si="799"/>
        <v/>
      </c>
      <c r="Q4656" s="52" t="str">
        <f t="shared" si="800"/>
        <v/>
      </c>
      <c r="R4656" s="55" t="str">
        <f t="shared" si="801"/>
        <v/>
      </c>
      <c r="S4656" s="52" t="str">
        <f t="shared" si="802"/>
        <v/>
      </c>
      <c r="T4656" s="81" t="str">
        <f t="shared" si="803"/>
        <v/>
      </c>
      <c r="U4656" s="53" t="str">
        <f>IF(S4656="","",COUNTIF($S$7:S4656,"該当２"))</f>
        <v/>
      </c>
      <c r="V4656" s="56" t="str">
        <f t="shared" si="804"/>
        <v/>
      </c>
      <c r="W4656" s="81" t="str">
        <f t="shared" si="805"/>
        <v/>
      </c>
      <c r="X4656" s="53" t="str">
        <f>IF(V4656="","",COUNTIF($V$7:V4656,"該当３"))</f>
        <v/>
      </c>
    </row>
    <row r="4657" spans="1:24">
      <c r="A4657" s="4">
        <v>2043205016</v>
      </c>
      <c r="B4657" s="237">
        <v>20</v>
      </c>
      <c r="C4657" s="238">
        <v>432</v>
      </c>
      <c r="D4657" s="239">
        <v>5</v>
      </c>
      <c r="E4657" s="238">
        <v>16</v>
      </c>
      <c r="F4657" s="7" t="s">
        <v>511</v>
      </c>
      <c r="G4657" s="7" t="s">
        <v>3958</v>
      </c>
      <c r="H4657" s="7" t="s">
        <v>4004</v>
      </c>
      <c r="I4657" s="7" t="s">
        <v>402</v>
      </c>
      <c r="K4657" s="52" t="str">
        <f t="shared" si="806"/>
        <v/>
      </c>
      <c r="L4657" s="81" t="str">
        <f t="shared" si="796"/>
        <v/>
      </c>
      <c r="M4657" s="53" t="str">
        <f>IF(K4657="","",COUNTIF($K$7:K4657,"ﾘｽﾄ１"))</f>
        <v/>
      </c>
      <c r="N4657" s="53" t="str">
        <f t="shared" si="797"/>
        <v/>
      </c>
      <c r="O4657" s="54" t="str">
        <f t="shared" si="798"/>
        <v/>
      </c>
      <c r="P4657" s="53" t="str">
        <f t="shared" si="799"/>
        <v/>
      </c>
      <c r="Q4657" s="52" t="str">
        <f t="shared" si="800"/>
        <v/>
      </c>
      <c r="R4657" s="55" t="str">
        <f t="shared" si="801"/>
        <v/>
      </c>
      <c r="S4657" s="52" t="str">
        <f t="shared" si="802"/>
        <v/>
      </c>
      <c r="T4657" s="81" t="str">
        <f t="shared" si="803"/>
        <v/>
      </c>
      <c r="U4657" s="53" t="str">
        <f>IF(S4657="","",COUNTIF($S$7:S4657,"該当２"))</f>
        <v/>
      </c>
      <c r="V4657" s="56" t="str">
        <f t="shared" si="804"/>
        <v/>
      </c>
      <c r="W4657" s="81" t="str">
        <f t="shared" si="805"/>
        <v/>
      </c>
      <c r="X4657" s="53" t="str">
        <f>IF(V4657="","",COUNTIF($V$7:V4657,"該当３"))</f>
        <v/>
      </c>
    </row>
    <row r="4658" spans="1:24">
      <c r="A4658" s="4">
        <v>2043205017</v>
      </c>
      <c r="B4658" s="237">
        <v>20</v>
      </c>
      <c r="C4658" s="238">
        <v>432</v>
      </c>
      <c r="D4658" s="239">
        <v>5</v>
      </c>
      <c r="E4658" s="238">
        <v>17</v>
      </c>
      <c r="F4658" s="7" t="s">
        <v>511</v>
      </c>
      <c r="G4658" s="7" t="s">
        <v>3958</v>
      </c>
      <c r="H4658" s="7" t="s">
        <v>4004</v>
      </c>
      <c r="I4658" s="7" t="s">
        <v>3947</v>
      </c>
      <c r="K4658" s="52" t="str">
        <f t="shared" si="806"/>
        <v/>
      </c>
      <c r="L4658" s="81" t="str">
        <f t="shared" si="796"/>
        <v/>
      </c>
      <c r="M4658" s="53" t="str">
        <f>IF(K4658="","",COUNTIF($K$7:K4658,"ﾘｽﾄ１"))</f>
        <v/>
      </c>
      <c r="N4658" s="53" t="str">
        <f t="shared" si="797"/>
        <v/>
      </c>
      <c r="O4658" s="54" t="str">
        <f t="shared" si="798"/>
        <v/>
      </c>
      <c r="P4658" s="53" t="str">
        <f t="shared" si="799"/>
        <v/>
      </c>
      <c r="Q4658" s="52" t="str">
        <f t="shared" si="800"/>
        <v/>
      </c>
      <c r="R4658" s="55" t="str">
        <f t="shared" si="801"/>
        <v/>
      </c>
      <c r="S4658" s="52" t="str">
        <f t="shared" si="802"/>
        <v/>
      </c>
      <c r="T4658" s="81" t="str">
        <f t="shared" si="803"/>
        <v/>
      </c>
      <c r="U4658" s="53" t="str">
        <f>IF(S4658="","",COUNTIF($S$7:S4658,"該当２"))</f>
        <v/>
      </c>
      <c r="V4658" s="56" t="str">
        <f t="shared" si="804"/>
        <v/>
      </c>
      <c r="W4658" s="81" t="str">
        <f t="shared" si="805"/>
        <v/>
      </c>
      <c r="X4658" s="53" t="str">
        <f>IF(V4658="","",COUNTIF($V$7:V4658,"該当３"))</f>
        <v/>
      </c>
    </row>
    <row r="4659" spans="1:24">
      <c r="A4659" s="4">
        <v>2043205018</v>
      </c>
      <c r="B4659" s="237">
        <v>20</v>
      </c>
      <c r="C4659" s="238">
        <v>432</v>
      </c>
      <c r="D4659" s="239">
        <v>5</v>
      </c>
      <c r="E4659" s="238">
        <v>18</v>
      </c>
      <c r="F4659" s="7" t="s">
        <v>511</v>
      </c>
      <c r="G4659" s="7" t="s">
        <v>3958</v>
      </c>
      <c r="H4659" s="7" t="s">
        <v>4004</v>
      </c>
      <c r="I4659" s="7" t="s">
        <v>4019</v>
      </c>
      <c r="K4659" s="52" t="str">
        <f t="shared" si="806"/>
        <v/>
      </c>
      <c r="L4659" s="81" t="str">
        <f t="shared" si="796"/>
        <v/>
      </c>
      <c r="M4659" s="53" t="str">
        <f>IF(K4659="","",COUNTIF($K$7:K4659,"ﾘｽﾄ１"))</f>
        <v/>
      </c>
      <c r="N4659" s="53" t="str">
        <f t="shared" si="797"/>
        <v/>
      </c>
      <c r="O4659" s="54" t="str">
        <f t="shared" si="798"/>
        <v/>
      </c>
      <c r="P4659" s="53" t="str">
        <f t="shared" si="799"/>
        <v/>
      </c>
      <c r="Q4659" s="52" t="str">
        <f t="shared" si="800"/>
        <v/>
      </c>
      <c r="R4659" s="55" t="str">
        <f t="shared" si="801"/>
        <v/>
      </c>
      <c r="S4659" s="52" t="str">
        <f t="shared" si="802"/>
        <v/>
      </c>
      <c r="T4659" s="81" t="str">
        <f t="shared" si="803"/>
        <v/>
      </c>
      <c r="U4659" s="53" t="str">
        <f>IF(S4659="","",COUNTIF($S$7:S4659,"該当２"))</f>
        <v/>
      </c>
      <c r="V4659" s="56" t="str">
        <f t="shared" si="804"/>
        <v/>
      </c>
      <c r="W4659" s="81" t="str">
        <f t="shared" si="805"/>
        <v/>
      </c>
      <c r="X4659" s="53" t="str">
        <f>IF(V4659="","",COUNTIF($V$7:V4659,"該当３"))</f>
        <v/>
      </c>
    </row>
    <row r="4660" spans="1:24">
      <c r="A4660" s="4">
        <v>2044600000</v>
      </c>
      <c r="B4660" s="237">
        <v>20</v>
      </c>
      <c r="C4660" s="238">
        <v>446</v>
      </c>
      <c r="D4660" s="239">
        <v>0</v>
      </c>
      <c r="E4660" s="238">
        <v>0</v>
      </c>
      <c r="F4660" s="7" t="s">
        <v>511</v>
      </c>
      <c r="G4660" s="7" t="s">
        <v>4020</v>
      </c>
      <c r="K4660" s="52" t="str">
        <f t="shared" si="806"/>
        <v>ﾘｽﾄ１</v>
      </c>
      <c r="L4660" s="81" t="str">
        <f t="shared" si="796"/>
        <v>麻績村</v>
      </c>
      <c r="M4660" s="53">
        <f>IF(K4660="","",COUNTIF($K$7:K4660,"ﾘｽﾄ１"))</f>
        <v>59</v>
      </c>
      <c r="N4660" s="53" t="str">
        <f t="shared" si="797"/>
        <v/>
      </c>
      <c r="O4660" s="54" t="str">
        <f t="shared" si="798"/>
        <v/>
      </c>
      <c r="P4660" s="53" t="str">
        <f t="shared" si="799"/>
        <v/>
      </c>
      <c r="Q4660" s="52" t="str">
        <f t="shared" si="800"/>
        <v/>
      </c>
      <c r="R4660" s="55" t="str">
        <f t="shared" si="801"/>
        <v/>
      </c>
      <c r="S4660" s="52" t="str">
        <f t="shared" si="802"/>
        <v/>
      </c>
      <c r="T4660" s="81" t="str">
        <f t="shared" si="803"/>
        <v/>
      </c>
      <c r="U4660" s="53" t="str">
        <f>IF(S4660="","",COUNTIF($S$7:S4660,"該当２"))</f>
        <v/>
      </c>
      <c r="V4660" s="56" t="str">
        <f t="shared" si="804"/>
        <v/>
      </c>
      <c r="W4660" s="81" t="str">
        <f t="shared" si="805"/>
        <v/>
      </c>
      <c r="X4660" s="53" t="str">
        <f>IF(V4660="","",COUNTIF($V$7:V4660,"該当３"))</f>
        <v/>
      </c>
    </row>
    <row r="4661" spans="1:24">
      <c r="A4661" s="4">
        <v>2044601000</v>
      </c>
      <c r="B4661" s="237">
        <v>20</v>
      </c>
      <c r="C4661" s="238">
        <v>446</v>
      </c>
      <c r="D4661" s="239">
        <v>1</v>
      </c>
      <c r="E4661" s="238">
        <v>0</v>
      </c>
      <c r="F4661" s="7" t="s">
        <v>511</v>
      </c>
      <c r="G4661" s="7" t="s">
        <v>4020</v>
      </c>
      <c r="H4661" s="282" t="s">
        <v>4519</v>
      </c>
      <c r="K4661" s="52" t="str">
        <f t="shared" si="806"/>
        <v/>
      </c>
      <c r="L4661" s="81" t="str">
        <f t="shared" si="796"/>
        <v/>
      </c>
      <c r="M4661" s="53" t="str">
        <f>IF(K4661="","",COUNTIF($K$7:K4661,"ﾘｽﾄ１"))</f>
        <v/>
      </c>
      <c r="N4661" s="53" t="str">
        <f t="shared" si="797"/>
        <v/>
      </c>
      <c r="O4661" s="54" t="str">
        <f t="shared" si="798"/>
        <v/>
      </c>
      <c r="P4661" s="53" t="str">
        <f t="shared" si="799"/>
        <v/>
      </c>
      <c r="Q4661" s="52" t="str">
        <f t="shared" si="800"/>
        <v/>
      </c>
      <c r="R4661" s="55" t="str">
        <f t="shared" si="801"/>
        <v/>
      </c>
      <c r="S4661" s="52" t="str">
        <f t="shared" si="802"/>
        <v/>
      </c>
      <c r="T4661" s="81" t="str">
        <f t="shared" si="803"/>
        <v/>
      </c>
      <c r="U4661" s="53" t="str">
        <f>IF(S4661="","",COUNTIF($S$7:S4661,"該当２"))</f>
        <v/>
      </c>
      <c r="V4661" s="56" t="str">
        <f t="shared" si="804"/>
        <v/>
      </c>
      <c r="W4661" s="81" t="str">
        <f t="shared" si="805"/>
        <v/>
      </c>
      <c r="X4661" s="53" t="str">
        <f>IF(V4661="","",COUNTIF($V$7:V4661,"該当３"))</f>
        <v/>
      </c>
    </row>
    <row r="4662" spans="1:24">
      <c r="A4662" s="4">
        <v>2044601001</v>
      </c>
      <c r="B4662" s="237">
        <v>20</v>
      </c>
      <c r="C4662" s="238">
        <v>446</v>
      </c>
      <c r="D4662" s="239">
        <v>1</v>
      </c>
      <c r="E4662" s="238">
        <v>1</v>
      </c>
      <c r="F4662" s="7" t="s">
        <v>511</v>
      </c>
      <c r="G4662" s="7" t="s">
        <v>4020</v>
      </c>
      <c r="H4662" s="282" t="s">
        <v>4519</v>
      </c>
      <c r="I4662" s="7" t="s">
        <v>4021</v>
      </c>
      <c r="K4662" s="52" t="str">
        <f t="shared" si="806"/>
        <v/>
      </c>
      <c r="L4662" s="81" t="str">
        <f t="shared" si="796"/>
        <v/>
      </c>
      <c r="M4662" s="53" t="str">
        <f>IF(K4662="","",COUNTIF($K$7:K4662,"ﾘｽﾄ１"))</f>
        <v/>
      </c>
      <c r="N4662" s="53" t="str">
        <f t="shared" si="797"/>
        <v/>
      </c>
      <c r="O4662" s="54" t="str">
        <f t="shared" si="798"/>
        <v/>
      </c>
      <c r="P4662" s="53" t="str">
        <f t="shared" si="799"/>
        <v/>
      </c>
      <c r="Q4662" s="52" t="str">
        <f t="shared" si="800"/>
        <v/>
      </c>
      <c r="R4662" s="55" t="str">
        <f t="shared" si="801"/>
        <v/>
      </c>
      <c r="S4662" s="52" t="str">
        <f t="shared" si="802"/>
        <v/>
      </c>
      <c r="T4662" s="81" t="str">
        <f t="shared" si="803"/>
        <v/>
      </c>
      <c r="U4662" s="53" t="str">
        <f>IF(S4662="","",COUNTIF($S$7:S4662,"該当２"))</f>
        <v/>
      </c>
      <c r="V4662" s="56" t="str">
        <f t="shared" si="804"/>
        <v/>
      </c>
      <c r="W4662" s="81" t="str">
        <f t="shared" si="805"/>
        <v/>
      </c>
      <c r="X4662" s="53" t="str">
        <f>IF(V4662="","",COUNTIF($V$7:V4662,"該当３"))</f>
        <v/>
      </c>
    </row>
    <row r="4663" spans="1:24">
      <c r="A4663" s="4">
        <v>2044601002</v>
      </c>
      <c r="B4663" s="237">
        <v>20</v>
      </c>
      <c r="C4663" s="238">
        <v>446</v>
      </c>
      <c r="D4663" s="239">
        <v>1</v>
      </c>
      <c r="E4663" s="238">
        <v>2</v>
      </c>
      <c r="F4663" s="7" t="s">
        <v>511</v>
      </c>
      <c r="G4663" s="7" t="s">
        <v>4020</v>
      </c>
      <c r="H4663" s="282" t="s">
        <v>4519</v>
      </c>
      <c r="I4663" s="7" t="s">
        <v>4022</v>
      </c>
      <c r="K4663" s="52" t="str">
        <f t="shared" si="806"/>
        <v/>
      </c>
      <c r="L4663" s="81" t="str">
        <f t="shared" ref="L4663:L4726" si="807">IF(K4663="ﾘｽﾄ１",G4663,"")</f>
        <v/>
      </c>
      <c r="M4663" s="53" t="str">
        <f>IF(K4663="","",COUNTIF($K$7:K4663,"ﾘｽﾄ１"))</f>
        <v/>
      </c>
      <c r="N4663" s="53" t="str">
        <f t="shared" ref="N4663:N4726" si="808">IF(AND(D4663=0,E4663&gt;0),"同一区","")</f>
        <v/>
      </c>
      <c r="O4663" s="54" t="str">
        <f t="shared" ref="O4663:O4726" si="809">IF(AND(EXACT($K$2,G4663),H4663&gt;0),"該当１","")</f>
        <v/>
      </c>
      <c r="P4663" s="53" t="str">
        <f t="shared" ref="P4663:P4726" si="810">IF(O4663="該当１",G4663,"")</f>
        <v/>
      </c>
      <c r="Q4663" s="52" t="str">
        <f t="shared" ref="Q4663:Q4726" si="811">IF(O4663="該当１","ﾘｽﾄ2","")</f>
        <v/>
      </c>
      <c r="R4663" s="55" t="str">
        <f t="shared" ref="R4663:R4726" si="812">IF(Q4663="ﾘｽﾄ2",H4663,"")</f>
        <v/>
      </c>
      <c r="S4663" s="52" t="str">
        <f t="shared" ref="S4663:S4726" si="813">IF(AND(Q4663="ﾘｽﾄ2",OR(I4663=0,AND(N4663="同一区",E4663=1))),"該当２","")</f>
        <v/>
      </c>
      <c r="T4663" s="81" t="str">
        <f t="shared" ref="T4663:T4726" si="814">IF(S4663="該当２",H4663,"")</f>
        <v/>
      </c>
      <c r="U4663" s="53" t="str">
        <f>IF(S4663="","",COUNTIF($S$7:S4663,"該当２"))</f>
        <v/>
      </c>
      <c r="V4663" s="56" t="str">
        <f t="shared" ref="V4663:V4726" si="815">IF(AND($S$2=H4663,E4663&gt;0,E4663&lt;998),"該当３","")</f>
        <v/>
      </c>
      <c r="W4663" s="81" t="str">
        <f t="shared" ref="W4663:W4726" si="816">IF(V4663="該当３",I4663,"")</f>
        <v/>
      </c>
      <c r="X4663" s="53" t="str">
        <f>IF(V4663="","",COUNTIF($V$7:V4663,"該当３"))</f>
        <v/>
      </c>
    </row>
    <row r="4664" spans="1:24">
      <c r="A4664" s="4">
        <v>2044601003</v>
      </c>
      <c r="B4664" s="237">
        <v>20</v>
      </c>
      <c r="C4664" s="238">
        <v>446</v>
      </c>
      <c r="D4664" s="239">
        <v>1</v>
      </c>
      <c r="E4664" s="238">
        <v>3</v>
      </c>
      <c r="F4664" s="7" t="s">
        <v>511</v>
      </c>
      <c r="G4664" s="7" t="s">
        <v>4020</v>
      </c>
      <c r="H4664" s="282" t="s">
        <v>4519</v>
      </c>
      <c r="I4664" s="7" t="s">
        <v>4023</v>
      </c>
      <c r="K4664" s="52" t="str">
        <f t="shared" si="806"/>
        <v/>
      </c>
      <c r="L4664" s="81" t="str">
        <f t="shared" si="807"/>
        <v/>
      </c>
      <c r="M4664" s="53" t="str">
        <f>IF(K4664="","",COUNTIF($K$7:K4664,"ﾘｽﾄ１"))</f>
        <v/>
      </c>
      <c r="N4664" s="53" t="str">
        <f t="shared" si="808"/>
        <v/>
      </c>
      <c r="O4664" s="54" t="str">
        <f t="shared" si="809"/>
        <v/>
      </c>
      <c r="P4664" s="53" t="str">
        <f t="shared" si="810"/>
        <v/>
      </c>
      <c r="Q4664" s="52" t="str">
        <f t="shared" si="811"/>
        <v/>
      </c>
      <c r="R4664" s="55" t="str">
        <f t="shared" si="812"/>
        <v/>
      </c>
      <c r="S4664" s="52" t="str">
        <f t="shared" si="813"/>
        <v/>
      </c>
      <c r="T4664" s="81" t="str">
        <f t="shared" si="814"/>
        <v/>
      </c>
      <c r="U4664" s="53" t="str">
        <f>IF(S4664="","",COUNTIF($S$7:S4664,"該当２"))</f>
        <v/>
      </c>
      <c r="V4664" s="56" t="str">
        <f t="shared" si="815"/>
        <v/>
      </c>
      <c r="W4664" s="81" t="str">
        <f t="shared" si="816"/>
        <v/>
      </c>
      <c r="X4664" s="53" t="str">
        <f>IF(V4664="","",COUNTIF($V$7:V4664,"該当３"))</f>
        <v/>
      </c>
    </row>
    <row r="4665" spans="1:24">
      <c r="A4665" s="4">
        <v>2044601004</v>
      </c>
      <c r="B4665" s="237">
        <v>20</v>
      </c>
      <c r="C4665" s="238">
        <v>446</v>
      </c>
      <c r="D4665" s="239">
        <v>1</v>
      </c>
      <c r="E4665" s="238">
        <v>4</v>
      </c>
      <c r="F4665" s="7" t="s">
        <v>511</v>
      </c>
      <c r="G4665" s="7" t="s">
        <v>4020</v>
      </c>
      <c r="H4665" s="282" t="s">
        <v>4519</v>
      </c>
      <c r="I4665" s="7" t="s">
        <v>4024</v>
      </c>
      <c r="K4665" s="52" t="str">
        <f t="shared" si="806"/>
        <v/>
      </c>
      <c r="L4665" s="81" t="str">
        <f t="shared" si="807"/>
        <v/>
      </c>
      <c r="M4665" s="53" t="str">
        <f>IF(K4665="","",COUNTIF($K$7:K4665,"ﾘｽﾄ１"))</f>
        <v/>
      </c>
      <c r="N4665" s="53" t="str">
        <f t="shared" si="808"/>
        <v/>
      </c>
      <c r="O4665" s="54" t="str">
        <f t="shared" si="809"/>
        <v/>
      </c>
      <c r="P4665" s="53" t="str">
        <f t="shared" si="810"/>
        <v/>
      </c>
      <c r="Q4665" s="52" t="str">
        <f t="shared" si="811"/>
        <v/>
      </c>
      <c r="R4665" s="55" t="str">
        <f t="shared" si="812"/>
        <v/>
      </c>
      <c r="S4665" s="52" t="str">
        <f t="shared" si="813"/>
        <v/>
      </c>
      <c r="T4665" s="81" t="str">
        <f t="shared" si="814"/>
        <v/>
      </c>
      <c r="U4665" s="53" t="str">
        <f>IF(S4665="","",COUNTIF($S$7:S4665,"該当２"))</f>
        <v/>
      </c>
      <c r="V4665" s="56" t="str">
        <f t="shared" si="815"/>
        <v/>
      </c>
      <c r="W4665" s="81" t="str">
        <f t="shared" si="816"/>
        <v/>
      </c>
      <c r="X4665" s="53" t="str">
        <f>IF(V4665="","",COUNTIF($V$7:V4665,"該当３"))</f>
        <v/>
      </c>
    </row>
    <row r="4666" spans="1:24">
      <c r="A4666" s="4">
        <v>2044601005</v>
      </c>
      <c r="B4666" s="237">
        <v>20</v>
      </c>
      <c r="C4666" s="238">
        <v>446</v>
      </c>
      <c r="D4666" s="239">
        <v>1</v>
      </c>
      <c r="E4666" s="238">
        <v>5</v>
      </c>
      <c r="F4666" s="7" t="s">
        <v>511</v>
      </c>
      <c r="G4666" s="7" t="s">
        <v>4020</v>
      </c>
      <c r="H4666" s="282" t="s">
        <v>4519</v>
      </c>
      <c r="I4666" s="7" t="s">
        <v>4025</v>
      </c>
      <c r="K4666" s="52" t="str">
        <f t="shared" si="806"/>
        <v/>
      </c>
      <c r="L4666" s="81" t="str">
        <f t="shared" si="807"/>
        <v/>
      </c>
      <c r="M4666" s="53" t="str">
        <f>IF(K4666="","",COUNTIF($K$7:K4666,"ﾘｽﾄ１"))</f>
        <v/>
      </c>
      <c r="N4666" s="53" t="str">
        <f t="shared" si="808"/>
        <v/>
      </c>
      <c r="O4666" s="54" t="str">
        <f t="shared" si="809"/>
        <v/>
      </c>
      <c r="P4666" s="53" t="str">
        <f t="shared" si="810"/>
        <v/>
      </c>
      <c r="Q4666" s="52" t="str">
        <f t="shared" si="811"/>
        <v/>
      </c>
      <c r="R4666" s="55" t="str">
        <f t="shared" si="812"/>
        <v/>
      </c>
      <c r="S4666" s="52" t="str">
        <f t="shared" si="813"/>
        <v/>
      </c>
      <c r="T4666" s="81" t="str">
        <f t="shared" si="814"/>
        <v/>
      </c>
      <c r="U4666" s="53" t="str">
        <f>IF(S4666="","",COUNTIF($S$7:S4666,"該当２"))</f>
        <v/>
      </c>
      <c r="V4666" s="56" t="str">
        <f t="shared" si="815"/>
        <v/>
      </c>
      <c r="W4666" s="81" t="str">
        <f t="shared" si="816"/>
        <v/>
      </c>
      <c r="X4666" s="53" t="str">
        <f>IF(V4666="","",COUNTIF($V$7:V4666,"該当３"))</f>
        <v/>
      </c>
    </row>
    <row r="4667" spans="1:24">
      <c r="A4667" s="4">
        <v>2044601006</v>
      </c>
      <c r="B4667" s="237">
        <v>20</v>
      </c>
      <c r="C4667" s="238">
        <v>446</v>
      </c>
      <c r="D4667" s="239">
        <v>1</v>
      </c>
      <c r="E4667" s="238">
        <v>6</v>
      </c>
      <c r="F4667" s="7" t="s">
        <v>511</v>
      </c>
      <c r="G4667" s="7" t="s">
        <v>4020</v>
      </c>
      <c r="H4667" s="282" t="s">
        <v>4519</v>
      </c>
      <c r="I4667" s="7" t="s">
        <v>446</v>
      </c>
      <c r="K4667" s="52" t="str">
        <f t="shared" si="806"/>
        <v/>
      </c>
      <c r="L4667" s="81" t="str">
        <f t="shared" si="807"/>
        <v/>
      </c>
      <c r="M4667" s="53" t="str">
        <f>IF(K4667="","",COUNTIF($K$7:K4667,"ﾘｽﾄ１"))</f>
        <v/>
      </c>
      <c r="N4667" s="53" t="str">
        <f t="shared" si="808"/>
        <v/>
      </c>
      <c r="O4667" s="54" t="str">
        <f t="shared" si="809"/>
        <v/>
      </c>
      <c r="P4667" s="53" t="str">
        <f t="shared" si="810"/>
        <v/>
      </c>
      <c r="Q4667" s="52" t="str">
        <f t="shared" si="811"/>
        <v/>
      </c>
      <c r="R4667" s="55" t="str">
        <f t="shared" si="812"/>
        <v/>
      </c>
      <c r="S4667" s="52" t="str">
        <f t="shared" si="813"/>
        <v/>
      </c>
      <c r="T4667" s="81" t="str">
        <f t="shared" si="814"/>
        <v/>
      </c>
      <c r="U4667" s="53" t="str">
        <f>IF(S4667="","",COUNTIF($S$7:S4667,"該当２"))</f>
        <v/>
      </c>
      <c r="V4667" s="56" t="str">
        <f t="shared" si="815"/>
        <v/>
      </c>
      <c r="W4667" s="81" t="str">
        <f t="shared" si="816"/>
        <v/>
      </c>
      <c r="X4667" s="53" t="str">
        <f>IF(V4667="","",COUNTIF($V$7:V4667,"該当３"))</f>
        <v/>
      </c>
    </row>
    <row r="4668" spans="1:24">
      <c r="A4668" s="4">
        <v>2044601007</v>
      </c>
      <c r="B4668" s="237">
        <v>20</v>
      </c>
      <c r="C4668" s="238">
        <v>446</v>
      </c>
      <c r="D4668" s="239">
        <v>1</v>
      </c>
      <c r="E4668" s="238">
        <v>7</v>
      </c>
      <c r="F4668" s="7" t="s">
        <v>511</v>
      </c>
      <c r="G4668" s="7" t="s">
        <v>4020</v>
      </c>
      <c r="H4668" s="282" t="s">
        <v>4519</v>
      </c>
      <c r="I4668" s="7" t="s">
        <v>11</v>
      </c>
      <c r="K4668" s="52" t="str">
        <f t="shared" si="806"/>
        <v/>
      </c>
      <c r="L4668" s="81" t="str">
        <f t="shared" si="807"/>
        <v/>
      </c>
      <c r="M4668" s="53" t="str">
        <f>IF(K4668="","",COUNTIF($K$7:K4668,"ﾘｽﾄ１"))</f>
        <v/>
      </c>
      <c r="N4668" s="53" t="str">
        <f t="shared" si="808"/>
        <v/>
      </c>
      <c r="O4668" s="54" t="str">
        <f t="shared" si="809"/>
        <v/>
      </c>
      <c r="P4668" s="53" t="str">
        <f t="shared" si="810"/>
        <v/>
      </c>
      <c r="Q4668" s="52" t="str">
        <f t="shared" si="811"/>
        <v/>
      </c>
      <c r="R4668" s="55" t="str">
        <f t="shared" si="812"/>
        <v/>
      </c>
      <c r="S4668" s="52" t="str">
        <f t="shared" si="813"/>
        <v/>
      </c>
      <c r="T4668" s="81" t="str">
        <f t="shared" si="814"/>
        <v/>
      </c>
      <c r="U4668" s="53" t="str">
        <f>IF(S4668="","",COUNTIF($S$7:S4668,"該当２"))</f>
        <v/>
      </c>
      <c r="V4668" s="56" t="str">
        <f t="shared" si="815"/>
        <v/>
      </c>
      <c r="W4668" s="81" t="str">
        <f t="shared" si="816"/>
        <v/>
      </c>
      <c r="X4668" s="53" t="str">
        <f>IF(V4668="","",COUNTIF($V$7:V4668,"該当３"))</f>
        <v/>
      </c>
    </row>
    <row r="4669" spans="1:24">
      <c r="A4669" s="4">
        <v>2044601008</v>
      </c>
      <c r="B4669" s="237">
        <v>20</v>
      </c>
      <c r="C4669" s="238">
        <v>446</v>
      </c>
      <c r="D4669" s="239">
        <v>1</v>
      </c>
      <c r="E4669" s="238">
        <v>8</v>
      </c>
      <c r="F4669" s="7" t="s">
        <v>511</v>
      </c>
      <c r="G4669" s="7" t="s">
        <v>4020</v>
      </c>
      <c r="H4669" s="282" t="s">
        <v>4519</v>
      </c>
      <c r="I4669" s="7" t="s">
        <v>1021</v>
      </c>
      <c r="K4669" s="52" t="str">
        <f t="shared" si="806"/>
        <v/>
      </c>
      <c r="L4669" s="81" t="str">
        <f t="shared" si="807"/>
        <v/>
      </c>
      <c r="M4669" s="53" t="str">
        <f>IF(K4669="","",COUNTIF($K$7:K4669,"ﾘｽﾄ１"))</f>
        <v/>
      </c>
      <c r="N4669" s="53" t="str">
        <f t="shared" si="808"/>
        <v/>
      </c>
      <c r="O4669" s="54" t="str">
        <f t="shared" si="809"/>
        <v/>
      </c>
      <c r="P4669" s="53" t="str">
        <f t="shared" si="810"/>
        <v/>
      </c>
      <c r="Q4669" s="52" t="str">
        <f t="shared" si="811"/>
        <v/>
      </c>
      <c r="R4669" s="55" t="str">
        <f t="shared" si="812"/>
        <v/>
      </c>
      <c r="S4669" s="52" t="str">
        <f t="shared" si="813"/>
        <v/>
      </c>
      <c r="T4669" s="81" t="str">
        <f t="shared" si="814"/>
        <v/>
      </c>
      <c r="U4669" s="53" t="str">
        <f>IF(S4669="","",COUNTIF($S$7:S4669,"該当２"))</f>
        <v/>
      </c>
      <c r="V4669" s="56" t="str">
        <f t="shared" si="815"/>
        <v/>
      </c>
      <c r="W4669" s="81" t="str">
        <f t="shared" si="816"/>
        <v/>
      </c>
      <c r="X4669" s="53" t="str">
        <f>IF(V4669="","",COUNTIF($V$7:V4669,"該当３"))</f>
        <v/>
      </c>
    </row>
    <row r="4670" spans="1:24">
      <c r="A4670" s="4">
        <v>2044601009</v>
      </c>
      <c r="B4670" s="237">
        <v>20</v>
      </c>
      <c r="C4670" s="238">
        <v>446</v>
      </c>
      <c r="D4670" s="239">
        <v>1</v>
      </c>
      <c r="E4670" s="238">
        <v>9</v>
      </c>
      <c r="F4670" s="7" t="s">
        <v>511</v>
      </c>
      <c r="G4670" s="7" t="s">
        <v>4020</v>
      </c>
      <c r="H4670" s="282" t="s">
        <v>4519</v>
      </c>
      <c r="I4670" s="7" t="s">
        <v>301</v>
      </c>
      <c r="K4670" s="52" t="str">
        <f t="shared" si="806"/>
        <v/>
      </c>
      <c r="L4670" s="81" t="str">
        <f t="shared" si="807"/>
        <v/>
      </c>
      <c r="M4670" s="53" t="str">
        <f>IF(K4670="","",COUNTIF($K$7:K4670,"ﾘｽﾄ１"))</f>
        <v/>
      </c>
      <c r="N4670" s="53" t="str">
        <f t="shared" si="808"/>
        <v/>
      </c>
      <c r="O4670" s="54" t="str">
        <f t="shared" si="809"/>
        <v/>
      </c>
      <c r="P4670" s="53" t="str">
        <f t="shared" si="810"/>
        <v/>
      </c>
      <c r="Q4670" s="52" t="str">
        <f t="shared" si="811"/>
        <v/>
      </c>
      <c r="R4670" s="55" t="str">
        <f t="shared" si="812"/>
        <v/>
      </c>
      <c r="S4670" s="52" t="str">
        <f t="shared" si="813"/>
        <v/>
      </c>
      <c r="T4670" s="81" t="str">
        <f t="shared" si="814"/>
        <v/>
      </c>
      <c r="U4670" s="53" t="str">
        <f>IF(S4670="","",COUNTIF($S$7:S4670,"該当２"))</f>
        <v/>
      </c>
      <c r="V4670" s="56" t="str">
        <f t="shared" si="815"/>
        <v/>
      </c>
      <c r="W4670" s="81" t="str">
        <f t="shared" si="816"/>
        <v/>
      </c>
      <c r="X4670" s="53" t="str">
        <f>IF(V4670="","",COUNTIF($V$7:V4670,"該当３"))</f>
        <v/>
      </c>
    </row>
    <row r="4671" spans="1:24">
      <c r="A4671" s="4">
        <v>2044601010</v>
      </c>
      <c r="B4671" s="237">
        <v>20</v>
      </c>
      <c r="C4671" s="238">
        <v>446</v>
      </c>
      <c r="D4671" s="239">
        <v>1</v>
      </c>
      <c r="E4671" s="238">
        <v>10</v>
      </c>
      <c r="F4671" s="7" t="s">
        <v>511</v>
      </c>
      <c r="G4671" s="7" t="s">
        <v>4020</v>
      </c>
      <c r="H4671" s="282" t="s">
        <v>4519</v>
      </c>
      <c r="I4671" s="7" t="s">
        <v>4026</v>
      </c>
      <c r="K4671" s="52" t="str">
        <f t="shared" si="806"/>
        <v/>
      </c>
      <c r="L4671" s="81" t="str">
        <f t="shared" si="807"/>
        <v/>
      </c>
      <c r="M4671" s="53" t="str">
        <f>IF(K4671="","",COUNTIF($K$7:K4671,"ﾘｽﾄ１"))</f>
        <v/>
      </c>
      <c r="N4671" s="53" t="str">
        <f t="shared" si="808"/>
        <v/>
      </c>
      <c r="O4671" s="54" t="str">
        <f t="shared" si="809"/>
        <v/>
      </c>
      <c r="P4671" s="53" t="str">
        <f t="shared" si="810"/>
        <v/>
      </c>
      <c r="Q4671" s="52" t="str">
        <f t="shared" si="811"/>
        <v/>
      </c>
      <c r="R4671" s="55" t="str">
        <f t="shared" si="812"/>
        <v/>
      </c>
      <c r="S4671" s="52" t="str">
        <f t="shared" si="813"/>
        <v/>
      </c>
      <c r="T4671" s="81" t="str">
        <f t="shared" si="814"/>
        <v/>
      </c>
      <c r="U4671" s="53" t="str">
        <f>IF(S4671="","",COUNTIF($S$7:S4671,"該当２"))</f>
        <v/>
      </c>
      <c r="V4671" s="56" t="str">
        <f t="shared" si="815"/>
        <v/>
      </c>
      <c r="W4671" s="81" t="str">
        <f t="shared" si="816"/>
        <v/>
      </c>
      <c r="X4671" s="53" t="str">
        <f>IF(V4671="","",COUNTIF($V$7:V4671,"該当３"))</f>
        <v/>
      </c>
    </row>
    <row r="4672" spans="1:24">
      <c r="A4672" s="4">
        <v>2044601011</v>
      </c>
      <c r="B4672" s="237">
        <v>20</v>
      </c>
      <c r="C4672" s="238">
        <v>446</v>
      </c>
      <c r="D4672" s="239">
        <v>1</v>
      </c>
      <c r="E4672" s="238">
        <v>11</v>
      </c>
      <c r="F4672" s="7" t="s">
        <v>511</v>
      </c>
      <c r="G4672" s="7" t="s">
        <v>4020</v>
      </c>
      <c r="H4672" s="282" t="s">
        <v>4519</v>
      </c>
      <c r="I4672" s="7" t="s">
        <v>318</v>
      </c>
      <c r="K4672" s="52" t="str">
        <f t="shared" si="806"/>
        <v/>
      </c>
      <c r="L4672" s="81" t="str">
        <f t="shared" si="807"/>
        <v/>
      </c>
      <c r="M4672" s="53" t="str">
        <f>IF(K4672="","",COUNTIF($K$7:K4672,"ﾘｽﾄ１"))</f>
        <v/>
      </c>
      <c r="N4672" s="53" t="str">
        <f t="shared" si="808"/>
        <v/>
      </c>
      <c r="O4672" s="54" t="str">
        <f t="shared" si="809"/>
        <v/>
      </c>
      <c r="P4672" s="53" t="str">
        <f t="shared" si="810"/>
        <v/>
      </c>
      <c r="Q4672" s="52" t="str">
        <f t="shared" si="811"/>
        <v/>
      </c>
      <c r="R4672" s="55" t="str">
        <f t="shared" si="812"/>
        <v/>
      </c>
      <c r="S4672" s="52" t="str">
        <f t="shared" si="813"/>
        <v/>
      </c>
      <c r="T4672" s="81" t="str">
        <f t="shared" si="814"/>
        <v/>
      </c>
      <c r="U4672" s="53" t="str">
        <f>IF(S4672="","",COUNTIF($S$7:S4672,"該当２"))</f>
        <v/>
      </c>
      <c r="V4672" s="56" t="str">
        <f t="shared" si="815"/>
        <v/>
      </c>
      <c r="W4672" s="81" t="str">
        <f t="shared" si="816"/>
        <v/>
      </c>
      <c r="X4672" s="53" t="str">
        <f>IF(V4672="","",COUNTIF($V$7:V4672,"該当３"))</f>
        <v/>
      </c>
    </row>
    <row r="4673" spans="1:24">
      <c r="A4673" s="4">
        <v>2044601012</v>
      </c>
      <c r="B4673" s="237">
        <v>20</v>
      </c>
      <c r="C4673" s="238">
        <v>446</v>
      </c>
      <c r="D4673" s="239">
        <v>1</v>
      </c>
      <c r="E4673" s="238">
        <v>12</v>
      </c>
      <c r="F4673" s="7" t="s">
        <v>511</v>
      </c>
      <c r="G4673" s="7" t="s">
        <v>4020</v>
      </c>
      <c r="H4673" s="282" t="s">
        <v>4519</v>
      </c>
      <c r="I4673" s="7" t="s">
        <v>4027</v>
      </c>
      <c r="K4673" s="52" t="str">
        <f t="shared" si="806"/>
        <v/>
      </c>
      <c r="L4673" s="81" t="str">
        <f t="shared" si="807"/>
        <v/>
      </c>
      <c r="M4673" s="53" t="str">
        <f>IF(K4673="","",COUNTIF($K$7:K4673,"ﾘｽﾄ１"))</f>
        <v/>
      </c>
      <c r="N4673" s="53" t="str">
        <f t="shared" si="808"/>
        <v/>
      </c>
      <c r="O4673" s="54" t="str">
        <f t="shared" si="809"/>
        <v/>
      </c>
      <c r="P4673" s="53" t="str">
        <f t="shared" si="810"/>
        <v/>
      </c>
      <c r="Q4673" s="52" t="str">
        <f t="shared" si="811"/>
        <v/>
      </c>
      <c r="R4673" s="55" t="str">
        <f t="shared" si="812"/>
        <v/>
      </c>
      <c r="S4673" s="52" t="str">
        <f t="shared" si="813"/>
        <v/>
      </c>
      <c r="T4673" s="81" t="str">
        <f t="shared" si="814"/>
        <v/>
      </c>
      <c r="U4673" s="53" t="str">
        <f>IF(S4673="","",COUNTIF($S$7:S4673,"該当２"))</f>
        <v/>
      </c>
      <c r="V4673" s="56" t="str">
        <f t="shared" si="815"/>
        <v/>
      </c>
      <c r="W4673" s="81" t="str">
        <f t="shared" si="816"/>
        <v/>
      </c>
      <c r="X4673" s="53" t="str">
        <f>IF(V4673="","",COUNTIF($V$7:V4673,"該当３"))</f>
        <v/>
      </c>
    </row>
    <row r="4674" spans="1:24">
      <c r="A4674" s="4">
        <v>2044601013</v>
      </c>
      <c r="B4674" s="237">
        <v>20</v>
      </c>
      <c r="C4674" s="238">
        <v>446</v>
      </c>
      <c r="D4674" s="239">
        <v>1</v>
      </c>
      <c r="E4674" s="238">
        <v>13</v>
      </c>
      <c r="F4674" s="7" t="s">
        <v>511</v>
      </c>
      <c r="G4674" s="7" t="s">
        <v>4020</v>
      </c>
      <c r="H4674" s="282" t="s">
        <v>4519</v>
      </c>
      <c r="I4674" s="7" t="s">
        <v>4028</v>
      </c>
      <c r="K4674" s="52" t="str">
        <f t="shared" si="806"/>
        <v/>
      </c>
      <c r="L4674" s="81" t="str">
        <f t="shared" si="807"/>
        <v/>
      </c>
      <c r="M4674" s="53" t="str">
        <f>IF(K4674="","",COUNTIF($K$7:K4674,"ﾘｽﾄ１"))</f>
        <v/>
      </c>
      <c r="N4674" s="53" t="str">
        <f t="shared" si="808"/>
        <v/>
      </c>
      <c r="O4674" s="54" t="str">
        <f t="shared" si="809"/>
        <v/>
      </c>
      <c r="P4674" s="53" t="str">
        <f t="shared" si="810"/>
        <v/>
      </c>
      <c r="Q4674" s="52" t="str">
        <f t="shared" si="811"/>
        <v/>
      </c>
      <c r="R4674" s="55" t="str">
        <f t="shared" si="812"/>
        <v/>
      </c>
      <c r="S4674" s="52" t="str">
        <f t="shared" si="813"/>
        <v/>
      </c>
      <c r="T4674" s="81" t="str">
        <f t="shared" si="814"/>
        <v/>
      </c>
      <c r="U4674" s="53" t="str">
        <f>IF(S4674="","",COUNTIF($S$7:S4674,"該当２"))</f>
        <v/>
      </c>
      <c r="V4674" s="56" t="str">
        <f t="shared" si="815"/>
        <v/>
      </c>
      <c r="W4674" s="81" t="str">
        <f t="shared" si="816"/>
        <v/>
      </c>
      <c r="X4674" s="53" t="str">
        <f>IF(V4674="","",COUNTIF($V$7:V4674,"該当３"))</f>
        <v/>
      </c>
    </row>
    <row r="4675" spans="1:24">
      <c r="A4675" s="4">
        <v>2044601014</v>
      </c>
      <c r="B4675" s="237">
        <v>20</v>
      </c>
      <c r="C4675" s="238">
        <v>446</v>
      </c>
      <c r="D4675" s="239">
        <v>1</v>
      </c>
      <c r="E4675" s="238">
        <v>14</v>
      </c>
      <c r="F4675" s="7" t="s">
        <v>511</v>
      </c>
      <c r="G4675" s="7" t="s">
        <v>4020</v>
      </c>
      <c r="H4675" s="282" t="s">
        <v>4519</v>
      </c>
      <c r="I4675" s="7" t="s">
        <v>4029</v>
      </c>
      <c r="K4675" s="52" t="str">
        <f t="shared" si="806"/>
        <v/>
      </c>
      <c r="L4675" s="81" t="str">
        <f t="shared" si="807"/>
        <v/>
      </c>
      <c r="M4675" s="53" t="str">
        <f>IF(K4675="","",COUNTIF($K$7:K4675,"ﾘｽﾄ１"))</f>
        <v/>
      </c>
      <c r="N4675" s="53" t="str">
        <f t="shared" si="808"/>
        <v/>
      </c>
      <c r="O4675" s="54" t="str">
        <f t="shared" si="809"/>
        <v/>
      </c>
      <c r="P4675" s="53" t="str">
        <f t="shared" si="810"/>
        <v/>
      </c>
      <c r="Q4675" s="52" t="str">
        <f t="shared" si="811"/>
        <v/>
      </c>
      <c r="R4675" s="55" t="str">
        <f t="shared" si="812"/>
        <v/>
      </c>
      <c r="S4675" s="52" t="str">
        <f t="shared" si="813"/>
        <v/>
      </c>
      <c r="T4675" s="81" t="str">
        <f t="shared" si="814"/>
        <v/>
      </c>
      <c r="U4675" s="53" t="str">
        <f>IF(S4675="","",COUNTIF($S$7:S4675,"該当２"))</f>
        <v/>
      </c>
      <c r="V4675" s="56" t="str">
        <f t="shared" si="815"/>
        <v/>
      </c>
      <c r="W4675" s="81" t="str">
        <f t="shared" si="816"/>
        <v/>
      </c>
      <c r="X4675" s="53" t="str">
        <f>IF(V4675="","",COUNTIF($V$7:V4675,"該当３"))</f>
        <v/>
      </c>
    </row>
    <row r="4676" spans="1:24">
      <c r="A4676" s="4">
        <v>2044601015</v>
      </c>
      <c r="B4676" s="237">
        <v>20</v>
      </c>
      <c r="C4676" s="238">
        <v>446</v>
      </c>
      <c r="D4676" s="239">
        <v>1</v>
      </c>
      <c r="E4676" s="238">
        <v>15</v>
      </c>
      <c r="F4676" s="7" t="s">
        <v>511</v>
      </c>
      <c r="G4676" s="7" t="s">
        <v>4020</v>
      </c>
      <c r="H4676" s="282" t="s">
        <v>4519</v>
      </c>
      <c r="I4676" s="7" t="s">
        <v>1285</v>
      </c>
      <c r="K4676" s="52" t="str">
        <f t="shared" si="806"/>
        <v/>
      </c>
      <c r="L4676" s="81" t="str">
        <f t="shared" si="807"/>
        <v/>
      </c>
      <c r="M4676" s="53" t="str">
        <f>IF(K4676="","",COUNTIF($K$7:K4676,"ﾘｽﾄ１"))</f>
        <v/>
      </c>
      <c r="N4676" s="53" t="str">
        <f t="shared" si="808"/>
        <v/>
      </c>
      <c r="O4676" s="54" t="str">
        <f t="shared" si="809"/>
        <v/>
      </c>
      <c r="P4676" s="53" t="str">
        <f t="shared" si="810"/>
        <v/>
      </c>
      <c r="Q4676" s="52" t="str">
        <f t="shared" si="811"/>
        <v/>
      </c>
      <c r="R4676" s="55" t="str">
        <f t="shared" si="812"/>
        <v/>
      </c>
      <c r="S4676" s="52" t="str">
        <f t="shared" si="813"/>
        <v/>
      </c>
      <c r="T4676" s="81" t="str">
        <f t="shared" si="814"/>
        <v/>
      </c>
      <c r="U4676" s="53" t="str">
        <f>IF(S4676="","",COUNTIF($S$7:S4676,"該当２"))</f>
        <v/>
      </c>
      <c r="V4676" s="56" t="str">
        <f t="shared" si="815"/>
        <v/>
      </c>
      <c r="W4676" s="81" t="str">
        <f t="shared" si="816"/>
        <v/>
      </c>
      <c r="X4676" s="53" t="str">
        <f>IF(V4676="","",COUNTIF($V$7:V4676,"該当３"))</f>
        <v/>
      </c>
    </row>
    <row r="4677" spans="1:24">
      <c r="A4677" s="4">
        <v>2044601016</v>
      </c>
      <c r="B4677" s="237">
        <v>20</v>
      </c>
      <c r="C4677" s="238">
        <v>446</v>
      </c>
      <c r="D4677" s="239">
        <v>1</v>
      </c>
      <c r="E4677" s="238">
        <v>16</v>
      </c>
      <c r="F4677" s="7" t="s">
        <v>511</v>
      </c>
      <c r="G4677" s="7" t="s">
        <v>4020</v>
      </c>
      <c r="H4677" s="282" t="s">
        <v>4519</v>
      </c>
      <c r="I4677" s="7" t="s">
        <v>4030</v>
      </c>
      <c r="K4677" s="52" t="str">
        <f t="shared" si="806"/>
        <v/>
      </c>
      <c r="L4677" s="81" t="str">
        <f t="shared" si="807"/>
        <v/>
      </c>
      <c r="M4677" s="53" t="str">
        <f>IF(K4677="","",COUNTIF($K$7:K4677,"ﾘｽﾄ１"))</f>
        <v/>
      </c>
      <c r="N4677" s="53" t="str">
        <f t="shared" si="808"/>
        <v/>
      </c>
      <c r="O4677" s="54" t="str">
        <f t="shared" si="809"/>
        <v/>
      </c>
      <c r="P4677" s="53" t="str">
        <f t="shared" si="810"/>
        <v/>
      </c>
      <c r="Q4677" s="52" t="str">
        <f t="shared" si="811"/>
        <v/>
      </c>
      <c r="R4677" s="55" t="str">
        <f t="shared" si="812"/>
        <v/>
      </c>
      <c r="S4677" s="52" t="str">
        <f t="shared" si="813"/>
        <v/>
      </c>
      <c r="T4677" s="81" t="str">
        <f t="shared" si="814"/>
        <v/>
      </c>
      <c r="U4677" s="53" t="str">
        <f>IF(S4677="","",COUNTIF($S$7:S4677,"該当２"))</f>
        <v/>
      </c>
      <c r="V4677" s="56" t="str">
        <f t="shared" si="815"/>
        <v/>
      </c>
      <c r="W4677" s="81" t="str">
        <f t="shared" si="816"/>
        <v/>
      </c>
      <c r="X4677" s="53" t="str">
        <f>IF(V4677="","",COUNTIF($V$7:V4677,"該当３"))</f>
        <v/>
      </c>
    </row>
    <row r="4678" spans="1:24">
      <c r="A4678" s="4">
        <v>2044601017</v>
      </c>
      <c r="B4678" s="237">
        <v>20</v>
      </c>
      <c r="C4678" s="238">
        <v>446</v>
      </c>
      <c r="D4678" s="239">
        <v>1</v>
      </c>
      <c r="E4678" s="238">
        <v>17</v>
      </c>
      <c r="F4678" s="7" t="s">
        <v>511</v>
      </c>
      <c r="G4678" s="7" t="s">
        <v>4020</v>
      </c>
      <c r="H4678" s="282" t="s">
        <v>4519</v>
      </c>
      <c r="I4678" s="7" t="s">
        <v>4031</v>
      </c>
      <c r="K4678" s="52" t="str">
        <f t="shared" si="806"/>
        <v/>
      </c>
      <c r="L4678" s="81" t="str">
        <f t="shared" si="807"/>
        <v/>
      </c>
      <c r="M4678" s="53" t="str">
        <f>IF(K4678="","",COUNTIF($K$7:K4678,"ﾘｽﾄ１"))</f>
        <v/>
      </c>
      <c r="N4678" s="53" t="str">
        <f t="shared" si="808"/>
        <v/>
      </c>
      <c r="O4678" s="54" t="str">
        <f t="shared" si="809"/>
        <v/>
      </c>
      <c r="P4678" s="53" t="str">
        <f t="shared" si="810"/>
        <v/>
      </c>
      <c r="Q4678" s="52" t="str">
        <f t="shared" si="811"/>
        <v/>
      </c>
      <c r="R4678" s="55" t="str">
        <f t="shared" si="812"/>
        <v/>
      </c>
      <c r="S4678" s="52" t="str">
        <f t="shared" si="813"/>
        <v/>
      </c>
      <c r="T4678" s="81" t="str">
        <f t="shared" si="814"/>
        <v/>
      </c>
      <c r="U4678" s="53" t="str">
        <f>IF(S4678="","",COUNTIF($S$7:S4678,"該当２"))</f>
        <v/>
      </c>
      <c r="V4678" s="56" t="str">
        <f t="shared" si="815"/>
        <v/>
      </c>
      <c r="W4678" s="81" t="str">
        <f t="shared" si="816"/>
        <v/>
      </c>
      <c r="X4678" s="53" t="str">
        <f>IF(V4678="","",COUNTIF($V$7:V4678,"該当３"))</f>
        <v/>
      </c>
    </row>
    <row r="4679" spans="1:24">
      <c r="A4679" s="4">
        <v>2044602000</v>
      </c>
      <c r="B4679" s="237">
        <v>20</v>
      </c>
      <c r="C4679" s="238">
        <v>446</v>
      </c>
      <c r="D4679" s="239">
        <v>2</v>
      </c>
      <c r="E4679" s="238">
        <v>0</v>
      </c>
      <c r="F4679" s="7" t="s">
        <v>511</v>
      </c>
      <c r="G4679" s="7" t="s">
        <v>4020</v>
      </c>
      <c r="H4679" s="7" t="s">
        <v>4032</v>
      </c>
      <c r="K4679" s="52" t="str">
        <f t="shared" si="806"/>
        <v/>
      </c>
      <c r="L4679" s="81" t="str">
        <f t="shared" si="807"/>
        <v/>
      </c>
      <c r="M4679" s="53" t="str">
        <f>IF(K4679="","",COUNTIF($K$7:K4679,"ﾘｽﾄ１"))</f>
        <v/>
      </c>
      <c r="N4679" s="53" t="str">
        <f t="shared" si="808"/>
        <v/>
      </c>
      <c r="O4679" s="54" t="str">
        <f t="shared" si="809"/>
        <v/>
      </c>
      <c r="P4679" s="53" t="str">
        <f t="shared" si="810"/>
        <v/>
      </c>
      <c r="Q4679" s="52" t="str">
        <f t="shared" si="811"/>
        <v/>
      </c>
      <c r="R4679" s="55" t="str">
        <f t="shared" si="812"/>
        <v/>
      </c>
      <c r="S4679" s="52" t="str">
        <f t="shared" si="813"/>
        <v/>
      </c>
      <c r="T4679" s="81" t="str">
        <f t="shared" si="814"/>
        <v/>
      </c>
      <c r="U4679" s="53" t="str">
        <f>IF(S4679="","",COUNTIF($S$7:S4679,"該当２"))</f>
        <v/>
      </c>
      <c r="V4679" s="56" t="str">
        <f t="shared" si="815"/>
        <v/>
      </c>
      <c r="W4679" s="81" t="str">
        <f t="shared" si="816"/>
        <v/>
      </c>
      <c r="X4679" s="53" t="str">
        <f>IF(V4679="","",COUNTIF($V$7:V4679,"該当３"))</f>
        <v/>
      </c>
    </row>
    <row r="4680" spans="1:24">
      <c r="A4680" s="4">
        <v>2044602001</v>
      </c>
      <c r="B4680" s="237">
        <v>20</v>
      </c>
      <c r="C4680" s="238">
        <v>446</v>
      </c>
      <c r="D4680" s="239">
        <v>2</v>
      </c>
      <c r="E4680" s="238">
        <v>1</v>
      </c>
      <c r="F4680" s="7" t="s">
        <v>511</v>
      </c>
      <c r="G4680" s="7" t="s">
        <v>4020</v>
      </c>
      <c r="H4680" s="7" t="s">
        <v>4032</v>
      </c>
      <c r="I4680" s="7" t="s">
        <v>4033</v>
      </c>
      <c r="K4680" s="52" t="str">
        <f t="shared" si="806"/>
        <v/>
      </c>
      <c r="L4680" s="81" t="str">
        <f t="shared" si="807"/>
        <v/>
      </c>
      <c r="M4680" s="53" t="str">
        <f>IF(K4680="","",COUNTIF($K$7:K4680,"ﾘｽﾄ１"))</f>
        <v/>
      </c>
      <c r="N4680" s="53" t="str">
        <f t="shared" si="808"/>
        <v/>
      </c>
      <c r="O4680" s="54" t="str">
        <f t="shared" si="809"/>
        <v/>
      </c>
      <c r="P4680" s="53" t="str">
        <f t="shared" si="810"/>
        <v/>
      </c>
      <c r="Q4680" s="52" t="str">
        <f t="shared" si="811"/>
        <v/>
      </c>
      <c r="R4680" s="55" t="str">
        <f t="shared" si="812"/>
        <v/>
      </c>
      <c r="S4680" s="52" t="str">
        <f t="shared" si="813"/>
        <v/>
      </c>
      <c r="T4680" s="81" t="str">
        <f t="shared" si="814"/>
        <v/>
      </c>
      <c r="U4680" s="53" t="str">
        <f>IF(S4680="","",COUNTIF($S$7:S4680,"該当２"))</f>
        <v/>
      </c>
      <c r="V4680" s="56" t="str">
        <f t="shared" si="815"/>
        <v/>
      </c>
      <c r="W4680" s="81" t="str">
        <f t="shared" si="816"/>
        <v/>
      </c>
      <c r="X4680" s="53" t="str">
        <f>IF(V4680="","",COUNTIF($V$7:V4680,"該当３"))</f>
        <v/>
      </c>
    </row>
    <row r="4681" spans="1:24">
      <c r="A4681" s="4">
        <v>2044602002</v>
      </c>
      <c r="B4681" s="237">
        <v>20</v>
      </c>
      <c r="C4681" s="238">
        <v>446</v>
      </c>
      <c r="D4681" s="239">
        <v>2</v>
      </c>
      <c r="E4681" s="238">
        <v>2</v>
      </c>
      <c r="F4681" s="7" t="s">
        <v>511</v>
      </c>
      <c r="G4681" s="7" t="s">
        <v>4020</v>
      </c>
      <c r="H4681" s="7" t="s">
        <v>4032</v>
      </c>
      <c r="I4681" s="7" t="s">
        <v>4034</v>
      </c>
      <c r="K4681" s="52" t="str">
        <f t="shared" si="806"/>
        <v/>
      </c>
      <c r="L4681" s="81" t="str">
        <f t="shared" si="807"/>
        <v/>
      </c>
      <c r="M4681" s="53" t="str">
        <f>IF(K4681="","",COUNTIF($K$7:K4681,"ﾘｽﾄ１"))</f>
        <v/>
      </c>
      <c r="N4681" s="53" t="str">
        <f t="shared" si="808"/>
        <v/>
      </c>
      <c r="O4681" s="54" t="str">
        <f t="shared" si="809"/>
        <v/>
      </c>
      <c r="P4681" s="53" t="str">
        <f t="shared" si="810"/>
        <v/>
      </c>
      <c r="Q4681" s="52" t="str">
        <f t="shared" si="811"/>
        <v/>
      </c>
      <c r="R4681" s="55" t="str">
        <f t="shared" si="812"/>
        <v/>
      </c>
      <c r="S4681" s="52" t="str">
        <f t="shared" si="813"/>
        <v/>
      </c>
      <c r="T4681" s="81" t="str">
        <f t="shared" si="814"/>
        <v/>
      </c>
      <c r="U4681" s="53" t="str">
        <f>IF(S4681="","",COUNTIF($S$7:S4681,"該当２"))</f>
        <v/>
      </c>
      <c r="V4681" s="56" t="str">
        <f t="shared" si="815"/>
        <v/>
      </c>
      <c r="W4681" s="81" t="str">
        <f t="shared" si="816"/>
        <v/>
      </c>
      <c r="X4681" s="53" t="str">
        <f>IF(V4681="","",COUNTIF($V$7:V4681,"該当３"))</f>
        <v/>
      </c>
    </row>
    <row r="4682" spans="1:24">
      <c r="A4682" s="4">
        <v>2044602003</v>
      </c>
      <c r="B4682" s="237">
        <v>20</v>
      </c>
      <c r="C4682" s="238">
        <v>446</v>
      </c>
      <c r="D4682" s="239">
        <v>2</v>
      </c>
      <c r="E4682" s="238">
        <v>3</v>
      </c>
      <c r="F4682" s="7" t="s">
        <v>511</v>
      </c>
      <c r="G4682" s="7" t="s">
        <v>4020</v>
      </c>
      <c r="H4682" s="7" t="s">
        <v>4032</v>
      </c>
      <c r="I4682" s="7" t="s">
        <v>4035</v>
      </c>
      <c r="K4682" s="52" t="str">
        <f t="shared" si="806"/>
        <v/>
      </c>
      <c r="L4682" s="81" t="str">
        <f t="shared" si="807"/>
        <v/>
      </c>
      <c r="M4682" s="53" t="str">
        <f>IF(K4682="","",COUNTIF($K$7:K4682,"ﾘｽﾄ１"))</f>
        <v/>
      </c>
      <c r="N4682" s="53" t="str">
        <f t="shared" si="808"/>
        <v/>
      </c>
      <c r="O4682" s="54" t="str">
        <f t="shared" si="809"/>
        <v/>
      </c>
      <c r="P4682" s="53" t="str">
        <f t="shared" si="810"/>
        <v/>
      </c>
      <c r="Q4682" s="52" t="str">
        <f t="shared" si="811"/>
        <v/>
      </c>
      <c r="R4682" s="55" t="str">
        <f t="shared" si="812"/>
        <v/>
      </c>
      <c r="S4682" s="52" t="str">
        <f t="shared" si="813"/>
        <v/>
      </c>
      <c r="T4682" s="81" t="str">
        <f t="shared" si="814"/>
        <v/>
      </c>
      <c r="U4682" s="53" t="str">
        <f>IF(S4682="","",COUNTIF($S$7:S4682,"該当２"))</f>
        <v/>
      </c>
      <c r="V4682" s="56" t="str">
        <f t="shared" si="815"/>
        <v/>
      </c>
      <c r="W4682" s="81" t="str">
        <f t="shared" si="816"/>
        <v/>
      </c>
      <c r="X4682" s="53" t="str">
        <f>IF(V4682="","",COUNTIF($V$7:V4682,"該当３"))</f>
        <v/>
      </c>
    </row>
    <row r="4683" spans="1:24">
      <c r="A4683" s="4">
        <v>2044602004</v>
      </c>
      <c r="B4683" s="237">
        <v>20</v>
      </c>
      <c r="C4683" s="238">
        <v>446</v>
      </c>
      <c r="D4683" s="239">
        <v>2</v>
      </c>
      <c r="E4683" s="238">
        <v>4</v>
      </c>
      <c r="F4683" s="7" t="s">
        <v>511</v>
      </c>
      <c r="G4683" s="7" t="s">
        <v>4020</v>
      </c>
      <c r="H4683" s="7" t="s">
        <v>4032</v>
      </c>
      <c r="I4683" s="7" t="s">
        <v>4036</v>
      </c>
      <c r="K4683" s="52" t="str">
        <f t="shared" ref="K4683:K4746" si="817">IF(AND($C4683&gt;0,$H4683=""),"ﾘｽﾄ１","")</f>
        <v/>
      </c>
      <c r="L4683" s="81" t="str">
        <f t="shared" si="807"/>
        <v/>
      </c>
      <c r="M4683" s="53" t="str">
        <f>IF(K4683="","",COUNTIF($K$7:K4683,"ﾘｽﾄ１"))</f>
        <v/>
      </c>
      <c r="N4683" s="53" t="str">
        <f t="shared" si="808"/>
        <v/>
      </c>
      <c r="O4683" s="54" t="str">
        <f t="shared" si="809"/>
        <v/>
      </c>
      <c r="P4683" s="53" t="str">
        <f t="shared" si="810"/>
        <v/>
      </c>
      <c r="Q4683" s="52" t="str">
        <f t="shared" si="811"/>
        <v/>
      </c>
      <c r="R4683" s="55" t="str">
        <f t="shared" si="812"/>
        <v/>
      </c>
      <c r="S4683" s="52" t="str">
        <f t="shared" si="813"/>
        <v/>
      </c>
      <c r="T4683" s="81" t="str">
        <f t="shared" si="814"/>
        <v/>
      </c>
      <c r="U4683" s="53" t="str">
        <f>IF(S4683="","",COUNTIF($S$7:S4683,"該当２"))</f>
        <v/>
      </c>
      <c r="V4683" s="56" t="str">
        <f t="shared" si="815"/>
        <v/>
      </c>
      <c r="W4683" s="81" t="str">
        <f t="shared" si="816"/>
        <v/>
      </c>
      <c r="X4683" s="53" t="str">
        <f>IF(V4683="","",COUNTIF($V$7:V4683,"該当３"))</f>
        <v/>
      </c>
    </row>
    <row r="4684" spans="1:24">
      <c r="A4684" s="4">
        <v>2044602005</v>
      </c>
      <c r="B4684" s="237">
        <v>20</v>
      </c>
      <c r="C4684" s="238">
        <v>446</v>
      </c>
      <c r="D4684" s="239">
        <v>2</v>
      </c>
      <c r="E4684" s="238">
        <v>5</v>
      </c>
      <c r="F4684" s="7" t="s">
        <v>511</v>
      </c>
      <c r="G4684" s="7" t="s">
        <v>4020</v>
      </c>
      <c r="H4684" s="7" t="s">
        <v>4032</v>
      </c>
      <c r="I4684" s="7" t="s">
        <v>4037</v>
      </c>
      <c r="K4684" s="52" t="str">
        <f t="shared" si="817"/>
        <v/>
      </c>
      <c r="L4684" s="81" t="str">
        <f t="shared" si="807"/>
        <v/>
      </c>
      <c r="M4684" s="53" t="str">
        <f>IF(K4684="","",COUNTIF($K$7:K4684,"ﾘｽﾄ１"))</f>
        <v/>
      </c>
      <c r="N4684" s="53" t="str">
        <f t="shared" si="808"/>
        <v/>
      </c>
      <c r="O4684" s="54" t="str">
        <f t="shared" si="809"/>
        <v/>
      </c>
      <c r="P4684" s="53" t="str">
        <f t="shared" si="810"/>
        <v/>
      </c>
      <c r="Q4684" s="52" t="str">
        <f t="shared" si="811"/>
        <v/>
      </c>
      <c r="R4684" s="55" t="str">
        <f t="shared" si="812"/>
        <v/>
      </c>
      <c r="S4684" s="52" t="str">
        <f t="shared" si="813"/>
        <v/>
      </c>
      <c r="T4684" s="81" t="str">
        <f t="shared" si="814"/>
        <v/>
      </c>
      <c r="U4684" s="53" t="str">
        <f>IF(S4684="","",COUNTIF($S$7:S4684,"該当２"))</f>
        <v/>
      </c>
      <c r="V4684" s="56" t="str">
        <f t="shared" si="815"/>
        <v/>
      </c>
      <c r="W4684" s="81" t="str">
        <f t="shared" si="816"/>
        <v/>
      </c>
      <c r="X4684" s="53" t="str">
        <f>IF(V4684="","",COUNTIF($V$7:V4684,"該当３"))</f>
        <v/>
      </c>
    </row>
    <row r="4685" spans="1:24">
      <c r="A4685" s="4">
        <v>2044602006</v>
      </c>
      <c r="B4685" s="237">
        <v>20</v>
      </c>
      <c r="C4685" s="238">
        <v>446</v>
      </c>
      <c r="D4685" s="239">
        <v>2</v>
      </c>
      <c r="E4685" s="238">
        <v>6</v>
      </c>
      <c r="F4685" s="7" t="s">
        <v>511</v>
      </c>
      <c r="G4685" s="7" t="s">
        <v>4020</v>
      </c>
      <c r="H4685" s="7" t="s">
        <v>4032</v>
      </c>
      <c r="I4685" s="7" t="s">
        <v>4038</v>
      </c>
      <c r="K4685" s="52" t="str">
        <f t="shared" si="817"/>
        <v/>
      </c>
      <c r="L4685" s="81" t="str">
        <f t="shared" si="807"/>
        <v/>
      </c>
      <c r="M4685" s="53" t="str">
        <f>IF(K4685="","",COUNTIF($K$7:K4685,"ﾘｽﾄ１"))</f>
        <v/>
      </c>
      <c r="N4685" s="53" t="str">
        <f t="shared" si="808"/>
        <v/>
      </c>
      <c r="O4685" s="54" t="str">
        <f t="shared" si="809"/>
        <v/>
      </c>
      <c r="P4685" s="53" t="str">
        <f t="shared" si="810"/>
        <v/>
      </c>
      <c r="Q4685" s="52" t="str">
        <f t="shared" si="811"/>
        <v/>
      </c>
      <c r="R4685" s="55" t="str">
        <f t="shared" si="812"/>
        <v/>
      </c>
      <c r="S4685" s="52" t="str">
        <f t="shared" si="813"/>
        <v/>
      </c>
      <c r="T4685" s="81" t="str">
        <f t="shared" si="814"/>
        <v/>
      </c>
      <c r="U4685" s="53" t="str">
        <f>IF(S4685="","",COUNTIF($S$7:S4685,"該当２"))</f>
        <v/>
      </c>
      <c r="V4685" s="56" t="str">
        <f t="shared" si="815"/>
        <v/>
      </c>
      <c r="W4685" s="81" t="str">
        <f t="shared" si="816"/>
        <v/>
      </c>
      <c r="X4685" s="53" t="str">
        <f>IF(V4685="","",COUNTIF($V$7:V4685,"該当３"))</f>
        <v/>
      </c>
    </row>
    <row r="4686" spans="1:24">
      <c r="A4686" s="4">
        <v>2044602007</v>
      </c>
      <c r="B4686" s="237">
        <v>20</v>
      </c>
      <c r="C4686" s="238">
        <v>446</v>
      </c>
      <c r="D4686" s="239">
        <v>2</v>
      </c>
      <c r="E4686" s="238">
        <v>7</v>
      </c>
      <c r="F4686" s="7" t="s">
        <v>511</v>
      </c>
      <c r="G4686" s="7" t="s">
        <v>4020</v>
      </c>
      <c r="H4686" s="7" t="s">
        <v>4032</v>
      </c>
      <c r="I4686" s="7" t="s">
        <v>316</v>
      </c>
      <c r="K4686" s="52" t="str">
        <f t="shared" si="817"/>
        <v/>
      </c>
      <c r="L4686" s="81" t="str">
        <f t="shared" si="807"/>
        <v/>
      </c>
      <c r="M4686" s="53" t="str">
        <f>IF(K4686="","",COUNTIF($K$7:K4686,"ﾘｽﾄ１"))</f>
        <v/>
      </c>
      <c r="N4686" s="53" t="str">
        <f t="shared" si="808"/>
        <v/>
      </c>
      <c r="O4686" s="54" t="str">
        <f t="shared" si="809"/>
        <v/>
      </c>
      <c r="P4686" s="53" t="str">
        <f t="shared" si="810"/>
        <v/>
      </c>
      <c r="Q4686" s="52" t="str">
        <f t="shared" si="811"/>
        <v/>
      </c>
      <c r="R4686" s="55" t="str">
        <f t="shared" si="812"/>
        <v/>
      </c>
      <c r="S4686" s="52" t="str">
        <f t="shared" si="813"/>
        <v/>
      </c>
      <c r="T4686" s="81" t="str">
        <f t="shared" si="814"/>
        <v/>
      </c>
      <c r="U4686" s="53" t="str">
        <f>IF(S4686="","",COUNTIF($S$7:S4686,"該当２"))</f>
        <v/>
      </c>
      <c r="V4686" s="56" t="str">
        <f t="shared" si="815"/>
        <v/>
      </c>
      <c r="W4686" s="81" t="str">
        <f t="shared" si="816"/>
        <v/>
      </c>
      <c r="X4686" s="53" t="str">
        <f>IF(V4686="","",COUNTIF($V$7:V4686,"該当３"))</f>
        <v/>
      </c>
    </row>
    <row r="4687" spans="1:24">
      <c r="A4687" s="4">
        <v>2044602008</v>
      </c>
      <c r="B4687" s="237">
        <v>20</v>
      </c>
      <c r="C4687" s="238">
        <v>446</v>
      </c>
      <c r="D4687" s="239">
        <v>2</v>
      </c>
      <c r="E4687" s="238">
        <v>8</v>
      </c>
      <c r="F4687" s="7" t="s">
        <v>511</v>
      </c>
      <c r="G4687" s="7" t="s">
        <v>4020</v>
      </c>
      <c r="H4687" s="7" t="s">
        <v>4032</v>
      </c>
      <c r="I4687" s="7" t="s">
        <v>1523</v>
      </c>
      <c r="K4687" s="52" t="str">
        <f t="shared" si="817"/>
        <v/>
      </c>
      <c r="L4687" s="81" t="str">
        <f t="shared" si="807"/>
        <v/>
      </c>
      <c r="M4687" s="53" t="str">
        <f>IF(K4687="","",COUNTIF($K$7:K4687,"ﾘｽﾄ１"))</f>
        <v/>
      </c>
      <c r="N4687" s="53" t="str">
        <f t="shared" si="808"/>
        <v/>
      </c>
      <c r="O4687" s="54" t="str">
        <f t="shared" si="809"/>
        <v/>
      </c>
      <c r="P4687" s="53" t="str">
        <f t="shared" si="810"/>
        <v/>
      </c>
      <c r="Q4687" s="52" t="str">
        <f t="shared" si="811"/>
        <v/>
      </c>
      <c r="R4687" s="55" t="str">
        <f t="shared" si="812"/>
        <v/>
      </c>
      <c r="S4687" s="52" t="str">
        <f t="shared" si="813"/>
        <v/>
      </c>
      <c r="T4687" s="81" t="str">
        <f t="shared" si="814"/>
        <v/>
      </c>
      <c r="U4687" s="53" t="str">
        <f>IF(S4687="","",COUNTIF($S$7:S4687,"該当２"))</f>
        <v/>
      </c>
      <c r="V4687" s="56" t="str">
        <f t="shared" si="815"/>
        <v/>
      </c>
      <c r="W4687" s="81" t="str">
        <f t="shared" si="816"/>
        <v/>
      </c>
      <c r="X4687" s="53" t="str">
        <f>IF(V4687="","",COUNTIF($V$7:V4687,"該当３"))</f>
        <v/>
      </c>
    </row>
    <row r="4688" spans="1:24">
      <c r="A4688" s="4">
        <v>2044602009</v>
      </c>
      <c r="B4688" s="237">
        <v>20</v>
      </c>
      <c r="C4688" s="238">
        <v>446</v>
      </c>
      <c r="D4688" s="239">
        <v>2</v>
      </c>
      <c r="E4688" s="238">
        <v>9</v>
      </c>
      <c r="F4688" s="7" t="s">
        <v>511</v>
      </c>
      <c r="G4688" s="7" t="s">
        <v>4020</v>
      </c>
      <c r="H4688" s="7" t="s">
        <v>4032</v>
      </c>
      <c r="I4688" s="7" t="s">
        <v>3876</v>
      </c>
      <c r="K4688" s="52" t="str">
        <f t="shared" si="817"/>
        <v/>
      </c>
      <c r="L4688" s="81" t="str">
        <f t="shared" si="807"/>
        <v/>
      </c>
      <c r="M4688" s="53" t="str">
        <f>IF(K4688="","",COUNTIF($K$7:K4688,"ﾘｽﾄ１"))</f>
        <v/>
      </c>
      <c r="N4688" s="53" t="str">
        <f t="shared" si="808"/>
        <v/>
      </c>
      <c r="O4688" s="54" t="str">
        <f t="shared" si="809"/>
        <v/>
      </c>
      <c r="P4688" s="53" t="str">
        <f t="shared" si="810"/>
        <v/>
      </c>
      <c r="Q4688" s="52" t="str">
        <f t="shared" si="811"/>
        <v/>
      </c>
      <c r="R4688" s="55" t="str">
        <f t="shared" si="812"/>
        <v/>
      </c>
      <c r="S4688" s="52" t="str">
        <f t="shared" si="813"/>
        <v/>
      </c>
      <c r="T4688" s="81" t="str">
        <f t="shared" si="814"/>
        <v/>
      </c>
      <c r="U4688" s="53" t="str">
        <f>IF(S4688="","",COUNTIF($S$7:S4688,"該当２"))</f>
        <v/>
      </c>
      <c r="V4688" s="56" t="str">
        <f t="shared" si="815"/>
        <v/>
      </c>
      <c r="W4688" s="81" t="str">
        <f t="shared" si="816"/>
        <v/>
      </c>
      <c r="X4688" s="53" t="str">
        <f>IF(V4688="","",COUNTIF($V$7:V4688,"該当３"))</f>
        <v/>
      </c>
    </row>
    <row r="4689" spans="1:24">
      <c r="A4689" s="4">
        <v>2044602010</v>
      </c>
      <c r="B4689" s="237">
        <v>20</v>
      </c>
      <c r="C4689" s="238">
        <v>446</v>
      </c>
      <c r="D4689" s="239">
        <v>2</v>
      </c>
      <c r="E4689" s="238">
        <v>10</v>
      </c>
      <c r="F4689" s="7" t="s">
        <v>511</v>
      </c>
      <c r="G4689" s="7" t="s">
        <v>4020</v>
      </c>
      <c r="H4689" s="7" t="s">
        <v>4032</v>
      </c>
      <c r="I4689" s="7" t="s">
        <v>4039</v>
      </c>
      <c r="K4689" s="52" t="str">
        <f t="shared" si="817"/>
        <v/>
      </c>
      <c r="L4689" s="81" t="str">
        <f t="shared" si="807"/>
        <v/>
      </c>
      <c r="M4689" s="53" t="str">
        <f>IF(K4689="","",COUNTIF($K$7:K4689,"ﾘｽﾄ１"))</f>
        <v/>
      </c>
      <c r="N4689" s="53" t="str">
        <f t="shared" si="808"/>
        <v/>
      </c>
      <c r="O4689" s="54" t="str">
        <f t="shared" si="809"/>
        <v/>
      </c>
      <c r="P4689" s="53" t="str">
        <f t="shared" si="810"/>
        <v/>
      </c>
      <c r="Q4689" s="52" t="str">
        <f t="shared" si="811"/>
        <v/>
      </c>
      <c r="R4689" s="55" t="str">
        <f t="shared" si="812"/>
        <v/>
      </c>
      <c r="S4689" s="52" t="str">
        <f t="shared" si="813"/>
        <v/>
      </c>
      <c r="T4689" s="81" t="str">
        <f t="shared" si="814"/>
        <v/>
      </c>
      <c r="U4689" s="53" t="str">
        <f>IF(S4689="","",COUNTIF($S$7:S4689,"該当２"))</f>
        <v/>
      </c>
      <c r="V4689" s="56" t="str">
        <f t="shared" si="815"/>
        <v/>
      </c>
      <c r="W4689" s="81" t="str">
        <f t="shared" si="816"/>
        <v/>
      </c>
      <c r="X4689" s="53" t="str">
        <f>IF(V4689="","",COUNTIF($V$7:V4689,"該当３"))</f>
        <v/>
      </c>
    </row>
    <row r="4690" spans="1:24">
      <c r="A4690" s="4">
        <v>2044602011</v>
      </c>
      <c r="B4690" s="237">
        <v>20</v>
      </c>
      <c r="C4690" s="238">
        <v>446</v>
      </c>
      <c r="D4690" s="239">
        <v>2</v>
      </c>
      <c r="E4690" s="238">
        <v>11</v>
      </c>
      <c r="F4690" s="7" t="s">
        <v>511</v>
      </c>
      <c r="G4690" s="7" t="s">
        <v>4020</v>
      </c>
      <c r="H4690" s="7" t="s">
        <v>4032</v>
      </c>
      <c r="I4690" s="7" t="s">
        <v>4040</v>
      </c>
      <c r="K4690" s="52" t="str">
        <f t="shared" si="817"/>
        <v/>
      </c>
      <c r="L4690" s="81" t="str">
        <f t="shared" si="807"/>
        <v/>
      </c>
      <c r="M4690" s="53" t="str">
        <f>IF(K4690="","",COUNTIF($K$7:K4690,"ﾘｽﾄ１"))</f>
        <v/>
      </c>
      <c r="N4690" s="53" t="str">
        <f t="shared" si="808"/>
        <v/>
      </c>
      <c r="O4690" s="54" t="str">
        <f t="shared" si="809"/>
        <v/>
      </c>
      <c r="P4690" s="53" t="str">
        <f t="shared" si="810"/>
        <v/>
      </c>
      <c r="Q4690" s="52" t="str">
        <f t="shared" si="811"/>
        <v/>
      </c>
      <c r="R4690" s="55" t="str">
        <f t="shared" si="812"/>
        <v/>
      </c>
      <c r="S4690" s="52" t="str">
        <f t="shared" si="813"/>
        <v/>
      </c>
      <c r="T4690" s="81" t="str">
        <f t="shared" si="814"/>
        <v/>
      </c>
      <c r="U4690" s="53" t="str">
        <f>IF(S4690="","",COUNTIF($S$7:S4690,"該当２"))</f>
        <v/>
      </c>
      <c r="V4690" s="56" t="str">
        <f t="shared" si="815"/>
        <v/>
      </c>
      <c r="W4690" s="81" t="str">
        <f t="shared" si="816"/>
        <v/>
      </c>
      <c r="X4690" s="53" t="str">
        <f>IF(V4690="","",COUNTIF($V$7:V4690,"該当３"))</f>
        <v/>
      </c>
    </row>
    <row r="4691" spans="1:24">
      <c r="A4691" s="4">
        <v>2044602012</v>
      </c>
      <c r="B4691" s="237">
        <v>20</v>
      </c>
      <c r="C4691" s="238">
        <v>446</v>
      </c>
      <c r="D4691" s="239">
        <v>2</v>
      </c>
      <c r="E4691" s="238">
        <v>12</v>
      </c>
      <c r="F4691" s="7" t="s">
        <v>511</v>
      </c>
      <c r="G4691" s="7" t="s">
        <v>4020</v>
      </c>
      <c r="H4691" s="7" t="s">
        <v>4032</v>
      </c>
      <c r="I4691" s="7" t="s">
        <v>2074</v>
      </c>
      <c r="K4691" s="52" t="str">
        <f t="shared" si="817"/>
        <v/>
      </c>
      <c r="L4691" s="81" t="str">
        <f t="shared" si="807"/>
        <v/>
      </c>
      <c r="M4691" s="53" t="str">
        <f>IF(K4691="","",COUNTIF($K$7:K4691,"ﾘｽﾄ１"))</f>
        <v/>
      </c>
      <c r="N4691" s="53" t="str">
        <f t="shared" si="808"/>
        <v/>
      </c>
      <c r="O4691" s="54" t="str">
        <f t="shared" si="809"/>
        <v/>
      </c>
      <c r="P4691" s="53" t="str">
        <f t="shared" si="810"/>
        <v/>
      </c>
      <c r="Q4691" s="52" t="str">
        <f t="shared" si="811"/>
        <v/>
      </c>
      <c r="R4691" s="55" t="str">
        <f t="shared" si="812"/>
        <v/>
      </c>
      <c r="S4691" s="52" t="str">
        <f t="shared" si="813"/>
        <v/>
      </c>
      <c r="T4691" s="81" t="str">
        <f t="shared" si="814"/>
        <v/>
      </c>
      <c r="U4691" s="53" t="str">
        <f>IF(S4691="","",COUNTIF($S$7:S4691,"該当２"))</f>
        <v/>
      </c>
      <c r="V4691" s="56" t="str">
        <f t="shared" si="815"/>
        <v/>
      </c>
      <c r="W4691" s="81" t="str">
        <f t="shared" si="816"/>
        <v/>
      </c>
      <c r="X4691" s="53" t="str">
        <f>IF(V4691="","",COUNTIF($V$7:V4691,"該当３"))</f>
        <v/>
      </c>
    </row>
    <row r="4692" spans="1:24">
      <c r="A4692" s="4">
        <v>2044602013</v>
      </c>
      <c r="B4692" s="237">
        <v>20</v>
      </c>
      <c r="C4692" s="238">
        <v>446</v>
      </c>
      <c r="D4692" s="239">
        <v>2</v>
      </c>
      <c r="E4692" s="238">
        <v>13</v>
      </c>
      <c r="F4692" s="7" t="s">
        <v>511</v>
      </c>
      <c r="G4692" s="7" t="s">
        <v>4020</v>
      </c>
      <c r="H4692" s="7" t="s">
        <v>4032</v>
      </c>
      <c r="I4692" s="7" t="s">
        <v>4041</v>
      </c>
      <c r="K4692" s="52" t="str">
        <f t="shared" si="817"/>
        <v/>
      </c>
      <c r="L4692" s="81" t="str">
        <f t="shared" si="807"/>
        <v/>
      </c>
      <c r="M4692" s="53" t="str">
        <f>IF(K4692="","",COUNTIF($K$7:K4692,"ﾘｽﾄ１"))</f>
        <v/>
      </c>
      <c r="N4692" s="53" t="str">
        <f t="shared" si="808"/>
        <v/>
      </c>
      <c r="O4692" s="54" t="str">
        <f t="shared" si="809"/>
        <v/>
      </c>
      <c r="P4692" s="53" t="str">
        <f t="shared" si="810"/>
        <v/>
      </c>
      <c r="Q4692" s="52" t="str">
        <f t="shared" si="811"/>
        <v/>
      </c>
      <c r="R4692" s="55" t="str">
        <f t="shared" si="812"/>
        <v/>
      </c>
      <c r="S4692" s="52" t="str">
        <f t="shared" si="813"/>
        <v/>
      </c>
      <c r="T4692" s="81" t="str">
        <f t="shared" si="814"/>
        <v/>
      </c>
      <c r="U4692" s="53" t="str">
        <f>IF(S4692="","",COUNTIF($S$7:S4692,"該当２"))</f>
        <v/>
      </c>
      <c r="V4692" s="56" t="str">
        <f t="shared" si="815"/>
        <v/>
      </c>
      <c r="W4692" s="81" t="str">
        <f t="shared" si="816"/>
        <v/>
      </c>
      <c r="X4692" s="53" t="str">
        <f>IF(V4692="","",COUNTIF($V$7:V4692,"該当３"))</f>
        <v/>
      </c>
    </row>
    <row r="4693" spans="1:24">
      <c r="A4693" s="4">
        <v>2044602014</v>
      </c>
      <c r="B4693" s="237">
        <v>20</v>
      </c>
      <c r="C4693" s="238">
        <v>446</v>
      </c>
      <c r="D4693" s="239">
        <v>2</v>
      </c>
      <c r="E4693" s="238">
        <v>14</v>
      </c>
      <c r="F4693" s="7" t="s">
        <v>511</v>
      </c>
      <c r="G4693" s="7" t="s">
        <v>4020</v>
      </c>
      <c r="H4693" s="7" t="s">
        <v>4032</v>
      </c>
      <c r="I4693" s="7" t="s">
        <v>405</v>
      </c>
      <c r="K4693" s="52" t="str">
        <f t="shared" si="817"/>
        <v/>
      </c>
      <c r="L4693" s="81" t="str">
        <f t="shared" si="807"/>
        <v/>
      </c>
      <c r="M4693" s="53" t="str">
        <f>IF(K4693="","",COUNTIF($K$7:K4693,"ﾘｽﾄ１"))</f>
        <v/>
      </c>
      <c r="N4693" s="53" t="str">
        <f t="shared" si="808"/>
        <v/>
      </c>
      <c r="O4693" s="54" t="str">
        <f t="shared" si="809"/>
        <v/>
      </c>
      <c r="P4693" s="53" t="str">
        <f t="shared" si="810"/>
        <v/>
      </c>
      <c r="Q4693" s="52" t="str">
        <f t="shared" si="811"/>
        <v/>
      </c>
      <c r="R4693" s="55" t="str">
        <f t="shared" si="812"/>
        <v/>
      </c>
      <c r="S4693" s="52" t="str">
        <f t="shared" si="813"/>
        <v/>
      </c>
      <c r="T4693" s="81" t="str">
        <f t="shared" si="814"/>
        <v/>
      </c>
      <c r="U4693" s="53" t="str">
        <f>IF(S4693="","",COUNTIF($S$7:S4693,"該当２"))</f>
        <v/>
      </c>
      <c r="V4693" s="56" t="str">
        <f t="shared" si="815"/>
        <v/>
      </c>
      <c r="W4693" s="81" t="str">
        <f t="shared" si="816"/>
        <v/>
      </c>
      <c r="X4693" s="53" t="str">
        <f>IF(V4693="","",COUNTIF($V$7:V4693,"該当３"))</f>
        <v/>
      </c>
    </row>
    <row r="4694" spans="1:24">
      <c r="A4694" s="4">
        <v>2044602015</v>
      </c>
      <c r="B4694" s="237">
        <v>20</v>
      </c>
      <c r="C4694" s="238">
        <v>446</v>
      </c>
      <c r="D4694" s="239">
        <v>2</v>
      </c>
      <c r="E4694" s="238">
        <v>15</v>
      </c>
      <c r="F4694" s="7" t="s">
        <v>511</v>
      </c>
      <c r="G4694" s="7" t="s">
        <v>4020</v>
      </c>
      <c r="H4694" s="7" t="s">
        <v>4032</v>
      </c>
      <c r="I4694" s="7" t="s">
        <v>4042</v>
      </c>
      <c r="K4694" s="52" t="str">
        <f t="shared" si="817"/>
        <v/>
      </c>
      <c r="L4694" s="81" t="str">
        <f t="shared" si="807"/>
        <v/>
      </c>
      <c r="M4694" s="53" t="str">
        <f>IF(K4694="","",COUNTIF($K$7:K4694,"ﾘｽﾄ１"))</f>
        <v/>
      </c>
      <c r="N4694" s="53" t="str">
        <f t="shared" si="808"/>
        <v/>
      </c>
      <c r="O4694" s="54" t="str">
        <f t="shared" si="809"/>
        <v/>
      </c>
      <c r="P4694" s="53" t="str">
        <f t="shared" si="810"/>
        <v/>
      </c>
      <c r="Q4694" s="52" t="str">
        <f t="shared" si="811"/>
        <v/>
      </c>
      <c r="R4694" s="55" t="str">
        <f t="shared" si="812"/>
        <v/>
      </c>
      <c r="S4694" s="52" t="str">
        <f t="shared" si="813"/>
        <v/>
      </c>
      <c r="T4694" s="81" t="str">
        <f t="shared" si="814"/>
        <v/>
      </c>
      <c r="U4694" s="53" t="str">
        <f>IF(S4694="","",COUNTIF($S$7:S4694,"該当２"))</f>
        <v/>
      </c>
      <c r="V4694" s="56" t="str">
        <f t="shared" si="815"/>
        <v/>
      </c>
      <c r="W4694" s="81" t="str">
        <f t="shared" si="816"/>
        <v/>
      </c>
      <c r="X4694" s="53" t="str">
        <f>IF(V4694="","",COUNTIF($V$7:V4694,"該当３"))</f>
        <v/>
      </c>
    </row>
    <row r="4695" spans="1:24">
      <c r="A4695" s="4">
        <v>2044602016</v>
      </c>
      <c r="B4695" s="237">
        <v>20</v>
      </c>
      <c r="C4695" s="238">
        <v>446</v>
      </c>
      <c r="D4695" s="239">
        <v>2</v>
      </c>
      <c r="E4695" s="238">
        <v>16</v>
      </c>
      <c r="F4695" s="7" t="s">
        <v>511</v>
      </c>
      <c r="G4695" s="7" t="s">
        <v>4020</v>
      </c>
      <c r="H4695" s="7" t="s">
        <v>4032</v>
      </c>
      <c r="I4695" s="7" t="s">
        <v>4043</v>
      </c>
      <c r="K4695" s="52" t="str">
        <f t="shared" si="817"/>
        <v/>
      </c>
      <c r="L4695" s="81" t="str">
        <f t="shared" si="807"/>
        <v/>
      </c>
      <c r="M4695" s="53" t="str">
        <f>IF(K4695="","",COUNTIF($K$7:K4695,"ﾘｽﾄ１"))</f>
        <v/>
      </c>
      <c r="N4695" s="53" t="str">
        <f t="shared" si="808"/>
        <v/>
      </c>
      <c r="O4695" s="54" t="str">
        <f t="shared" si="809"/>
        <v/>
      </c>
      <c r="P4695" s="53" t="str">
        <f t="shared" si="810"/>
        <v/>
      </c>
      <c r="Q4695" s="52" t="str">
        <f t="shared" si="811"/>
        <v/>
      </c>
      <c r="R4695" s="55" t="str">
        <f t="shared" si="812"/>
        <v/>
      </c>
      <c r="S4695" s="52" t="str">
        <f t="shared" si="813"/>
        <v/>
      </c>
      <c r="T4695" s="81" t="str">
        <f t="shared" si="814"/>
        <v/>
      </c>
      <c r="U4695" s="53" t="str">
        <f>IF(S4695="","",COUNTIF($S$7:S4695,"該当２"))</f>
        <v/>
      </c>
      <c r="V4695" s="56" t="str">
        <f t="shared" si="815"/>
        <v/>
      </c>
      <c r="W4695" s="81" t="str">
        <f t="shared" si="816"/>
        <v/>
      </c>
      <c r="X4695" s="53" t="str">
        <f>IF(V4695="","",COUNTIF($V$7:V4695,"該当３"))</f>
        <v/>
      </c>
    </row>
    <row r="4696" spans="1:24">
      <c r="A4696" s="4">
        <v>2044800000</v>
      </c>
      <c r="B4696" s="237">
        <v>20</v>
      </c>
      <c r="C4696" s="238">
        <v>448</v>
      </c>
      <c r="D4696" s="239">
        <v>0</v>
      </c>
      <c r="E4696" s="238">
        <v>0</v>
      </c>
      <c r="F4696" s="7" t="s">
        <v>511</v>
      </c>
      <c r="G4696" s="7" t="s">
        <v>4044</v>
      </c>
      <c r="K4696" s="52" t="str">
        <f t="shared" si="817"/>
        <v>ﾘｽﾄ１</v>
      </c>
      <c r="L4696" s="81" t="str">
        <f t="shared" si="807"/>
        <v>生坂村</v>
      </c>
      <c r="M4696" s="53">
        <f>IF(K4696="","",COUNTIF($K$7:K4696,"ﾘｽﾄ１"))</f>
        <v>60</v>
      </c>
      <c r="N4696" s="53" t="str">
        <f t="shared" si="808"/>
        <v/>
      </c>
      <c r="O4696" s="54" t="str">
        <f t="shared" si="809"/>
        <v/>
      </c>
      <c r="P4696" s="53" t="str">
        <f t="shared" si="810"/>
        <v/>
      </c>
      <c r="Q4696" s="52" t="str">
        <f t="shared" si="811"/>
        <v/>
      </c>
      <c r="R4696" s="55" t="str">
        <f t="shared" si="812"/>
        <v/>
      </c>
      <c r="S4696" s="52" t="str">
        <f t="shared" si="813"/>
        <v/>
      </c>
      <c r="T4696" s="81" t="str">
        <f t="shared" si="814"/>
        <v/>
      </c>
      <c r="U4696" s="53" t="str">
        <f>IF(S4696="","",COUNTIF($S$7:S4696,"該当２"))</f>
        <v/>
      </c>
      <c r="V4696" s="56" t="str">
        <f t="shared" si="815"/>
        <v/>
      </c>
      <c r="W4696" s="81" t="str">
        <f t="shared" si="816"/>
        <v/>
      </c>
      <c r="X4696" s="53" t="str">
        <f>IF(V4696="","",COUNTIF($V$7:V4696,"該当３"))</f>
        <v/>
      </c>
    </row>
    <row r="4697" spans="1:24">
      <c r="A4697" s="4">
        <v>2044801000</v>
      </c>
      <c r="B4697" s="237">
        <v>20</v>
      </c>
      <c r="C4697" s="238">
        <v>448</v>
      </c>
      <c r="D4697" s="239">
        <v>1</v>
      </c>
      <c r="E4697" s="238">
        <v>0</v>
      </c>
      <c r="F4697" s="7" t="s">
        <v>511</v>
      </c>
      <c r="G4697" s="7" t="s">
        <v>4044</v>
      </c>
      <c r="H4697" s="282" t="s">
        <v>4520</v>
      </c>
      <c r="K4697" s="52" t="str">
        <f t="shared" si="817"/>
        <v/>
      </c>
      <c r="L4697" s="81" t="str">
        <f t="shared" si="807"/>
        <v/>
      </c>
      <c r="M4697" s="53" t="str">
        <f>IF(K4697="","",COUNTIF($K$7:K4697,"ﾘｽﾄ１"))</f>
        <v/>
      </c>
      <c r="N4697" s="53" t="str">
        <f t="shared" si="808"/>
        <v/>
      </c>
      <c r="O4697" s="54" t="str">
        <f t="shared" si="809"/>
        <v/>
      </c>
      <c r="P4697" s="53" t="str">
        <f t="shared" si="810"/>
        <v/>
      </c>
      <c r="Q4697" s="52" t="str">
        <f t="shared" si="811"/>
        <v/>
      </c>
      <c r="R4697" s="55" t="str">
        <f t="shared" si="812"/>
        <v/>
      </c>
      <c r="S4697" s="52" t="str">
        <f t="shared" si="813"/>
        <v/>
      </c>
      <c r="T4697" s="81" t="str">
        <f t="shared" si="814"/>
        <v/>
      </c>
      <c r="U4697" s="53" t="str">
        <f>IF(S4697="","",COUNTIF($S$7:S4697,"該当２"))</f>
        <v/>
      </c>
      <c r="V4697" s="56" t="str">
        <f t="shared" si="815"/>
        <v/>
      </c>
      <c r="W4697" s="81" t="str">
        <f t="shared" si="816"/>
        <v/>
      </c>
      <c r="X4697" s="53" t="str">
        <f>IF(V4697="","",COUNTIF($V$7:V4697,"該当３"))</f>
        <v/>
      </c>
    </row>
    <row r="4698" spans="1:24">
      <c r="A4698" s="4">
        <v>2044801001</v>
      </c>
      <c r="B4698" s="237">
        <v>20</v>
      </c>
      <c r="C4698" s="238">
        <v>448</v>
      </c>
      <c r="D4698" s="239">
        <v>1</v>
      </c>
      <c r="E4698" s="238">
        <v>1</v>
      </c>
      <c r="F4698" s="7" t="s">
        <v>511</v>
      </c>
      <c r="G4698" s="7" t="s">
        <v>4044</v>
      </c>
      <c r="H4698" s="282" t="s">
        <v>4520</v>
      </c>
      <c r="I4698" s="7" t="s">
        <v>10</v>
      </c>
      <c r="K4698" s="52" t="str">
        <f t="shared" si="817"/>
        <v/>
      </c>
      <c r="L4698" s="81" t="str">
        <f t="shared" si="807"/>
        <v/>
      </c>
      <c r="M4698" s="53" t="str">
        <f>IF(K4698="","",COUNTIF($K$7:K4698,"ﾘｽﾄ１"))</f>
        <v/>
      </c>
      <c r="N4698" s="53" t="str">
        <f t="shared" si="808"/>
        <v/>
      </c>
      <c r="O4698" s="54" t="str">
        <f t="shared" si="809"/>
        <v/>
      </c>
      <c r="P4698" s="53" t="str">
        <f t="shared" si="810"/>
        <v/>
      </c>
      <c r="Q4698" s="52" t="str">
        <f t="shared" si="811"/>
        <v/>
      </c>
      <c r="R4698" s="55" t="str">
        <f t="shared" si="812"/>
        <v/>
      </c>
      <c r="S4698" s="52" t="str">
        <f t="shared" si="813"/>
        <v/>
      </c>
      <c r="T4698" s="81" t="str">
        <f t="shared" si="814"/>
        <v/>
      </c>
      <c r="U4698" s="53" t="str">
        <f>IF(S4698="","",COUNTIF($S$7:S4698,"該当２"))</f>
        <v/>
      </c>
      <c r="V4698" s="56" t="str">
        <f t="shared" si="815"/>
        <v/>
      </c>
      <c r="W4698" s="81" t="str">
        <f t="shared" si="816"/>
        <v/>
      </c>
      <c r="X4698" s="53" t="str">
        <f>IF(V4698="","",COUNTIF($V$7:V4698,"該当３"))</f>
        <v/>
      </c>
    </row>
    <row r="4699" spans="1:24">
      <c r="A4699" s="4">
        <v>2044801002</v>
      </c>
      <c r="B4699" s="237">
        <v>20</v>
      </c>
      <c r="C4699" s="238">
        <v>448</v>
      </c>
      <c r="D4699" s="239">
        <v>1</v>
      </c>
      <c r="E4699" s="238">
        <v>2</v>
      </c>
      <c r="F4699" s="7" t="s">
        <v>511</v>
      </c>
      <c r="G4699" s="7" t="s">
        <v>4044</v>
      </c>
      <c r="H4699" s="282" t="s">
        <v>4520</v>
      </c>
      <c r="I4699" s="7" t="s">
        <v>4045</v>
      </c>
      <c r="K4699" s="52" t="str">
        <f t="shared" si="817"/>
        <v/>
      </c>
      <c r="L4699" s="81" t="str">
        <f t="shared" si="807"/>
        <v/>
      </c>
      <c r="M4699" s="53" t="str">
        <f>IF(K4699="","",COUNTIF($K$7:K4699,"ﾘｽﾄ１"))</f>
        <v/>
      </c>
      <c r="N4699" s="53" t="str">
        <f t="shared" si="808"/>
        <v/>
      </c>
      <c r="O4699" s="54" t="str">
        <f t="shared" si="809"/>
        <v/>
      </c>
      <c r="P4699" s="53" t="str">
        <f t="shared" si="810"/>
        <v/>
      </c>
      <c r="Q4699" s="52" t="str">
        <f t="shared" si="811"/>
        <v/>
      </c>
      <c r="R4699" s="55" t="str">
        <f t="shared" si="812"/>
        <v/>
      </c>
      <c r="S4699" s="52" t="str">
        <f t="shared" si="813"/>
        <v/>
      </c>
      <c r="T4699" s="81" t="str">
        <f t="shared" si="814"/>
        <v/>
      </c>
      <c r="U4699" s="53" t="str">
        <f>IF(S4699="","",COUNTIF($S$7:S4699,"該当２"))</f>
        <v/>
      </c>
      <c r="V4699" s="56" t="str">
        <f t="shared" si="815"/>
        <v/>
      </c>
      <c r="W4699" s="81" t="str">
        <f t="shared" si="816"/>
        <v/>
      </c>
      <c r="X4699" s="53" t="str">
        <f>IF(V4699="","",COUNTIF($V$7:V4699,"該当３"))</f>
        <v/>
      </c>
    </row>
    <row r="4700" spans="1:24">
      <c r="A4700" s="4">
        <v>2044801003</v>
      </c>
      <c r="B4700" s="237">
        <v>20</v>
      </c>
      <c r="C4700" s="238">
        <v>448</v>
      </c>
      <c r="D4700" s="239">
        <v>1</v>
      </c>
      <c r="E4700" s="238">
        <v>3</v>
      </c>
      <c r="F4700" s="7" t="s">
        <v>511</v>
      </c>
      <c r="G4700" s="7" t="s">
        <v>4044</v>
      </c>
      <c r="H4700" s="282" t="s">
        <v>4520</v>
      </c>
      <c r="I4700" s="7" t="s">
        <v>484</v>
      </c>
      <c r="K4700" s="52" t="str">
        <f t="shared" si="817"/>
        <v/>
      </c>
      <c r="L4700" s="81" t="str">
        <f t="shared" si="807"/>
        <v/>
      </c>
      <c r="M4700" s="53" t="str">
        <f>IF(K4700="","",COUNTIF($K$7:K4700,"ﾘｽﾄ１"))</f>
        <v/>
      </c>
      <c r="N4700" s="53" t="str">
        <f t="shared" si="808"/>
        <v/>
      </c>
      <c r="O4700" s="54" t="str">
        <f t="shared" si="809"/>
        <v/>
      </c>
      <c r="P4700" s="53" t="str">
        <f t="shared" si="810"/>
        <v/>
      </c>
      <c r="Q4700" s="52" t="str">
        <f t="shared" si="811"/>
        <v/>
      </c>
      <c r="R4700" s="55" t="str">
        <f t="shared" si="812"/>
        <v/>
      </c>
      <c r="S4700" s="52" t="str">
        <f t="shared" si="813"/>
        <v/>
      </c>
      <c r="T4700" s="81" t="str">
        <f t="shared" si="814"/>
        <v/>
      </c>
      <c r="U4700" s="53" t="str">
        <f>IF(S4700="","",COUNTIF($S$7:S4700,"該当２"))</f>
        <v/>
      </c>
      <c r="V4700" s="56" t="str">
        <f t="shared" si="815"/>
        <v/>
      </c>
      <c r="W4700" s="81" t="str">
        <f t="shared" si="816"/>
        <v/>
      </c>
      <c r="X4700" s="53" t="str">
        <f>IF(V4700="","",COUNTIF($V$7:V4700,"該当３"))</f>
        <v/>
      </c>
    </row>
    <row r="4701" spans="1:24">
      <c r="A4701" s="4">
        <v>2044801004</v>
      </c>
      <c r="B4701" s="237">
        <v>20</v>
      </c>
      <c r="C4701" s="238">
        <v>448</v>
      </c>
      <c r="D4701" s="239">
        <v>1</v>
      </c>
      <c r="E4701" s="238">
        <v>4</v>
      </c>
      <c r="F4701" s="7" t="s">
        <v>511</v>
      </c>
      <c r="G4701" s="7" t="s">
        <v>4044</v>
      </c>
      <c r="H4701" s="282" t="s">
        <v>4520</v>
      </c>
      <c r="I4701" s="7" t="s">
        <v>1187</v>
      </c>
      <c r="K4701" s="52" t="str">
        <f t="shared" si="817"/>
        <v/>
      </c>
      <c r="L4701" s="81" t="str">
        <f t="shared" si="807"/>
        <v/>
      </c>
      <c r="M4701" s="53" t="str">
        <f>IF(K4701="","",COUNTIF($K$7:K4701,"ﾘｽﾄ１"))</f>
        <v/>
      </c>
      <c r="N4701" s="53" t="str">
        <f t="shared" si="808"/>
        <v/>
      </c>
      <c r="O4701" s="54" t="str">
        <f t="shared" si="809"/>
        <v/>
      </c>
      <c r="P4701" s="53" t="str">
        <f t="shared" si="810"/>
        <v/>
      </c>
      <c r="Q4701" s="52" t="str">
        <f t="shared" si="811"/>
        <v/>
      </c>
      <c r="R4701" s="55" t="str">
        <f t="shared" si="812"/>
        <v/>
      </c>
      <c r="S4701" s="52" t="str">
        <f t="shared" si="813"/>
        <v/>
      </c>
      <c r="T4701" s="81" t="str">
        <f t="shared" si="814"/>
        <v/>
      </c>
      <c r="U4701" s="53" t="str">
        <f>IF(S4701="","",COUNTIF($S$7:S4701,"該当２"))</f>
        <v/>
      </c>
      <c r="V4701" s="56" t="str">
        <f t="shared" si="815"/>
        <v/>
      </c>
      <c r="W4701" s="81" t="str">
        <f t="shared" si="816"/>
        <v/>
      </c>
      <c r="X4701" s="53" t="str">
        <f>IF(V4701="","",COUNTIF($V$7:V4701,"該当３"))</f>
        <v/>
      </c>
    </row>
    <row r="4702" spans="1:24">
      <c r="A4702" s="4">
        <v>2044801005</v>
      </c>
      <c r="B4702" s="237">
        <v>20</v>
      </c>
      <c r="C4702" s="238">
        <v>448</v>
      </c>
      <c r="D4702" s="239">
        <v>1</v>
      </c>
      <c r="E4702" s="238">
        <v>5</v>
      </c>
      <c r="F4702" s="7" t="s">
        <v>511</v>
      </c>
      <c r="G4702" s="7" t="s">
        <v>4044</v>
      </c>
      <c r="H4702" s="282" t="s">
        <v>4520</v>
      </c>
      <c r="I4702" s="7" t="s">
        <v>402</v>
      </c>
      <c r="K4702" s="52" t="str">
        <f t="shared" si="817"/>
        <v/>
      </c>
      <c r="L4702" s="81" t="str">
        <f t="shared" si="807"/>
        <v/>
      </c>
      <c r="M4702" s="53" t="str">
        <f>IF(K4702="","",COUNTIF($K$7:K4702,"ﾘｽﾄ１"))</f>
        <v/>
      </c>
      <c r="N4702" s="53" t="str">
        <f t="shared" si="808"/>
        <v/>
      </c>
      <c r="O4702" s="54" t="str">
        <f t="shared" si="809"/>
        <v/>
      </c>
      <c r="P4702" s="53" t="str">
        <f t="shared" si="810"/>
        <v/>
      </c>
      <c r="Q4702" s="52" t="str">
        <f t="shared" si="811"/>
        <v/>
      </c>
      <c r="R4702" s="55" t="str">
        <f t="shared" si="812"/>
        <v/>
      </c>
      <c r="S4702" s="52" t="str">
        <f t="shared" si="813"/>
        <v/>
      </c>
      <c r="T4702" s="81" t="str">
        <f t="shared" si="814"/>
        <v/>
      </c>
      <c r="U4702" s="53" t="str">
        <f>IF(S4702="","",COUNTIF($S$7:S4702,"該当２"))</f>
        <v/>
      </c>
      <c r="V4702" s="56" t="str">
        <f t="shared" si="815"/>
        <v/>
      </c>
      <c r="W4702" s="81" t="str">
        <f t="shared" si="816"/>
        <v/>
      </c>
      <c r="X4702" s="53" t="str">
        <f>IF(V4702="","",COUNTIF($V$7:V4702,"該当３"))</f>
        <v/>
      </c>
    </row>
    <row r="4703" spans="1:24">
      <c r="A4703" s="4">
        <v>2044801006</v>
      </c>
      <c r="B4703" s="237">
        <v>20</v>
      </c>
      <c r="C4703" s="238">
        <v>448</v>
      </c>
      <c r="D4703" s="239">
        <v>1</v>
      </c>
      <c r="E4703" s="238">
        <v>6</v>
      </c>
      <c r="F4703" s="7" t="s">
        <v>511</v>
      </c>
      <c r="G4703" s="7" t="s">
        <v>4044</v>
      </c>
      <c r="H4703" s="282" t="s">
        <v>4520</v>
      </c>
      <c r="I4703" s="7" t="s">
        <v>4046</v>
      </c>
      <c r="K4703" s="52" t="str">
        <f t="shared" si="817"/>
        <v/>
      </c>
      <c r="L4703" s="81" t="str">
        <f t="shared" si="807"/>
        <v/>
      </c>
      <c r="M4703" s="53" t="str">
        <f>IF(K4703="","",COUNTIF($K$7:K4703,"ﾘｽﾄ１"))</f>
        <v/>
      </c>
      <c r="N4703" s="53" t="str">
        <f t="shared" si="808"/>
        <v/>
      </c>
      <c r="O4703" s="54" t="str">
        <f t="shared" si="809"/>
        <v/>
      </c>
      <c r="P4703" s="53" t="str">
        <f t="shared" si="810"/>
        <v/>
      </c>
      <c r="Q4703" s="52" t="str">
        <f t="shared" si="811"/>
        <v/>
      </c>
      <c r="R4703" s="55" t="str">
        <f t="shared" si="812"/>
        <v/>
      </c>
      <c r="S4703" s="52" t="str">
        <f t="shared" si="813"/>
        <v/>
      </c>
      <c r="T4703" s="81" t="str">
        <f t="shared" si="814"/>
        <v/>
      </c>
      <c r="U4703" s="53" t="str">
        <f>IF(S4703="","",COUNTIF($S$7:S4703,"該当２"))</f>
        <v/>
      </c>
      <c r="V4703" s="56" t="str">
        <f t="shared" si="815"/>
        <v/>
      </c>
      <c r="W4703" s="81" t="str">
        <f t="shared" si="816"/>
        <v/>
      </c>
      <c r="X4703" s="53" t="str">
        <f>IF(V4703="","",COUNTIF($V$7:V4703,"該当３"))</f>
        <v/>
      </c>
    </row>
    <row r="4704" spans="1:24">
      <c r="A4704" s="4">
        <v>2044801007</v>
      </c>
      <c r="B4704" s="237">
        <v>20</v>
      </c>
      <c r="C4704" s="238">
        <v>448</v>
      </c>
      <c r="D4704" s="239">
        <v>1</v>
      </c>
      <c r="E4704" s="238">
        <v>7</v>
      </c>
      <c r="F4704" s="7" t="s">
        <v>511</v>
      </c>
      <c r="G4704" s="7" t="s">
        <v>4044</v>
      </c>
      <c r="H4704" s="282" t="s">
        <v>4520</v>
      </c>
      <c r="I4704" s="7" t="s">
        <v>4047</v>
      </c>
      <c r="K4704" s="52" t="str">
        <f t="shared" si="817"/>
        <v/>
      </c>
      <c r="L4704" s="81" t="str">
        <f t="shared" si="807"/>
        <v/>
      </c>
      <c r="M4704" s="53" t="str">
        <f>IF(K4704="","",COUNTIF($K$7:K4704,"ﾘｽﾄ１"))</f>
        <v/>
      </c>
      <c r="N4704" s="53" t="str">
        <f t="shared" si="808"/>
        <v/>
      </c>
      <c r="O4704" s="54" t="str">
        <f t="shared" si="809"/>
        <v/>
      </c>
      <c r="P4704" s="53" t="str">
        <f t="shared" si="810"/>
        <v/>
      </c>
      <c r="Q4704" s="52" t="str">
        <f t="shared" si="811"/>
        <v/>
      </c>
      <c r="R4704" s="55" t="str">
        <f t="shared" si="812"/>
        <v/>
      </c>
      <c r="S4704" s="52" t="str">
        <f t="shared" si="813"/>
        <v/>
      </c>
      <c r="T4704" s="81" t="str">
        <f t="shared" si="814"/>
        <v/>
      </c>
      <c r="U4704" s="53" t="str">
        <f>IF(S4704="","",COUNTIF($S$7:S4704,"該当２"))</f>
        <v/>
      </c>
      <c r="V4704" s="56" t="str">
        <f t="shared" si="815"/>
        <v/>
      </c>
      <c r="W4704" s="81" t="str">
        <f t="shared" si="816"/>
        <v/>
      </c>
      <c r="X4704" s="53" t="str">
        <f>IF(V4704="","",COUNTIF($V$7:V4704,"該当３"))</f>
        <v/>
      </c>
    </row>
    <row r="4705" spans="1:24">
      <c r="A4705" s="4">
        <v>2044801008</v>
      </c>
      <c r="B4705" s="237">
        <v>20</v>
      </c>
      <c r="C4705" s="238">
        <v>448</v>
      </c>
      <c r="D4705" s="239">
        <v>1</v>
      </c>
      <c r="E4705" s="238">
        <v>8</v>
      </c>
      <c r="F4705" s="7" t="s">
        <v>511</v>
      </c>
      <c r="G4705" s="7" t="s">
        <v>4044</v>
      </c>
      <c r="H4705" s="282" t="s">
        <v>4520</v>
      </c>
      <c r="I4705" s="7" t="s">
        <v>399</v>
      </c>
      <c r="K4705" s="52" t="str">
        <f t="shared" si="817"/>
        <v/>
      </c>
      <c r="L4705" s="81" t="str">
        <f t="shared" si="807"/>
        <v/>
      </c>
      <c r="M4705" s="53" t="str">
        <f>IF(K4705="","",COUNTIF($K$7:K4705,"ﾘｽﾄ１"))</f>
        <v/>
      </c>
      <c r="N4705" s="53" t="str">
        <f t="shared" si="808"/>
        <v/>
      </c>
      <c r="O4705" s="54" t="str">
        <f t="shared" si="809"/>
        <v/>
      </c>
      <c r="P4705" s="53" t="str">
        <f t="shared" si="810"/>
        <v/>
      </c>
      <c r="Q4705" s="52" t="str">
        <f t="shared" si="811"/>
        <v/>
      </c>
      <c r="R4705" s="55" t="str">
        <f t="shared" si="812"/>
        <v/>
      </c>
      <c r="S4705" s="52" t="str">
        <f t="shared" si="813"/>
        <v/>
      </c>
      <c r="T4705" s="81" t="str">
        <f t="shared" si="814"/>
        <v/>
      </c>
      <c r="U4705" s="53" t="str">
        <f>IF(S4705="","",COUNTIF($S$7:S4705,"該当２"))</f>
        <v/>
      </c>
      <c r="V4705" s="56" t="str">
        <f t="shared" si="815"/>
        <v/>
      </c>
      <c r="W4705" s="81" t="str">
        <f t="shared" si="816"/>
        <v/>
      </c>
      <c r="X4705" s="53" t="str">
        <f>IF(V4705="","",COUNTIF($V$7:V4705,"該当３"))</f>
        <v/>
      </c>
    </row>
    <row r="4706" spans="1:24">
      <c r="A4706" s="4">
        <v>2044801009</v>
      </c>
      <c r="B4706" s="237">
        <v>20</v>
      </c>
      <c r="C4706" s="238">
        <v>448</v>
      </c>
      <c r="D4706" s="239">
        <v>1</v>
      </c>
      <c r="E4706" s="238">
        <v>9</v>
      </c>
      <c r="F4706" s="7" t="s">
        <v>511</v>
      </c>
      <c r="G4706" s="7" t="s">
        <v>4044</v>
      </c>
      <c r="H4706" s="282" t="s">
        <v>4520</v>
      </c>
      <c r="I4706" s="7" t="s">
        <v>4048</v>
      </c>
      <c r="K4706" s="52" t="str">
        <f t="shared" si="817"/>
        <v/>
      </c>
      <c r="L4706" s="81" t="str">
        <f t="shared" si="807"/>
        <v/>
      </c>
      <c r="M4706" s="53" t="str">
        <f>IF(K4706="","",COUNTIF($K$7:K4706,"ﾘｽﾄ１"))</f>
        <v/>
      </c>
      <c r="N4706" s="53" t="str">
        <f t="shared" si="808"/>
        <v/>
      </c>
      <c r="O4706" s="54" t="str">
        <f t="shared" si="809"/>
        <v/>
      </c>
      <c r="P4706" s="53" t="str">
        <f t="shared" si="810"/>
        <v/>
      </c>
      <c r="Q4706" s="52" t="str">
        <f t="shared" si="811"/>
        <v/>
      </c>
      <c r="R4706" s="55" t="str">
        <f t="shared" si="812"/>
        <v/>
      </c>
      <c r="S4706" s="52" t="str">
        <f t="shared" si="813"/>
        <v/>
      </c>
      <c r="T4706" s="81" t="str">
        <f t="shared" si="814"/>
        <v/>
      </c>
      <c r="U4706" s="53" t="str">
        <f>IF(S4706="","",COUNTIF($S$7:S4706,"該当２"))</f>
        <v/>
      </c>
      <c r="V4706" s="56" t="str">
        <f t="shared" si="815"/>
        <v/>
      </c>
      <c r="W4706" s="81" t="str">
        <f t="shared" si="816"/>
        <v/>
      </c>
      <c r="X4706" s="53" t="str">
        <f>IF(V4706="","",COUNTIF($V$7:V4706,"該当３"))</f>
        <v/>
      </c>
    </row>
    <row r="4707" spans="1:24">
      <c r="A4707" s="4">
        <v>2044801010</v>
      </c>
      <c r="B4707" s="237">
        <v>20</v>
      </c>
      <c r="C4707" s="238">
        <v>448</v>
      </c>
      <c r="D4707" s="239">
        <v>1</v>
      </c>
      <c r="E4707" s="238">
        <v>10</v>
      </c>
      <c r="F4707" s="7" t="s">
        <v>511</v>
      </c>
      <c r="G4707" s="7" t="s">
        <v>4044</v>
      </c>
      <c r="H4707" s="282" t="s">
        <v>4520</v>
      </c>
      <c r="I4707" s="7" t="s">
        <v>4049</v>
      </c>
      <c r="K4707" s="52" t="str">
        <f t="shared" si="817"/>
        <v/>
      </c>
      <c r="L4707" s="81" t="str">
        <f t="shared" si="807"/>
        <v/>
      </c>
      <c r="M4707" s="53" t="str">
        <f>IF(K4707="","",COUNTIF($K$7:K4707,"ﾘｽﾄ１"))</f>
        <v/>
      </c>
      <c r="N4707" s="53" t="str">
        <f t="shared" si="808"/>
        <v/>
      </c>
      <c r="O4707" s="54" t="str">
        <f t="shared" si="809"/>
        <v/>
      </c>
      <c r="P4707" s="53" t="str">
        <f t="shared" si="810"/>
        <v/>
      </c>
      <c r="Q4707" s="52" t="str">
        <f t="shared" si="811"/>
        <v/>
      </c>
      <c r="R4707" s="55" t="str">
        <f t="shared" si="812"/>
        <v/>
      </c>
      <c r="S4707" s="52" t="str">
        <f t="shared" si="813"/>
        <v/>
      </c>
      <c r="T4707" s="81" t="str">
        <f t="shared" si="814"/>
        <v/>
      </c>
      <c r="U4707" s="53" t="str">
        <f>IF(S4707="","",COUNTIF($S$7:S4707,"該当２"))</f>
        <v/>
      </c>
      <c r="V4707" s="56" t="str">
        <f t="shared" si="815"/>
        <v/>
      </c>
      <c r="W4707" s="81" t="str">
        <f t="shared" si="816"/>
        <v/>
      </c>
      <c r="X4707" s="53" t="str">
        <f>IF(V4707="","",COUNTIF($V$7:V4707,"該当３"))</f>
        <v/>
      </c>
    </row>
    <row r="4708" spans="1:24">
      <c r="A4708" s="4">
        <v>2044801011</v>
      </c>
      <c r="B4708" s="237">
        <v>20</v>
      </c>
      <c r="C4708" s="238">
        <v>448</v>
      </c>
      <c r="D4708" s="239">
        <v>1</v>
      </c>
      <c r="E4708" s="238">
        <v>11</v>
      </c>
      <c r="F4708" s="7" t="s">
        <v>511</v>
      </c>
      <c r="G4708" s="7" t="s">
        <v>4044</v>
      </c>
      <c r="H4708" s="282" t="s">
        <v>4520</v>
      </c>
      <c r="I4708" s="7" t="s">
        <v>4050</v>
      </c>
      <c r="K4708" s="52" t="str">
        <f t="shared" si="817"/>
        <v/>
      </c>
      <c r="L4708" s="81" t="str">
        <f t="shared" si="807"/>
        <v/>
      </c>
      <c r="M4708" s="53" t="str">
        <f>IF(K4708="","",COUNTIF($K$7:K4708,"ﾘｽﾄ１"))</f>
        <v/>
      </c>
      <c r="N4708" s="53" t="str">
        <f t="shared" si="808"/>
        <v/>
      </c>
      <c r="O4708" s="54" t="str">
        <f t="shared" si="809"/>
        <v/>
      </c>
      <c r="P4708" s="53" t="str">
        <f t="shared" si="810"/>
        <v/>
      </c>
      <c r="Q4708" s="52" t="str">
        <f t="shared" si="811"/>
        <v/>
      </c>
      <c r="R4708" s="55" t="str">
        <f t="shared" si="812"/>
        <v/>
      </c>
      <c r="S4708" s="52" t="str">
        <f t="shared" si="813"/>
        <v/>
      </c>
      <c r="T4708" s="81" t="str">
        <f t="shared" si="814"/>
        <v/>
      </c>
      <c r="U4708" s="53" t="str">
        <f>IF(S4708="","",COUNTIF($S$7:S4708,"該当２"))</f>
        <v/>
      </c>
      <c r="V4708" s="56" t="str">
        <f t="shared" si="815"/>
        <v/>
      </c>
      <c r="W4708" s="81" t="str">
        <f t="shared" si="816"/>
        <v/>
      </c>
      <c r="X4708" s="53" t="str">
        <f>IF(V4708="","",COUNTIF($V$7:V4708,"該当３"))</f>
        <v/>
      </c>
    </row>
    <row r="4709" spans="1:24">
      <c r="A4709" s="4">
        <v>2044801012</v>
      </c>
      <c r="B4709" s="237">
        <v>20</v>
      </c>
      <c r="C4709" s="238">
        <v>448</v>
      </c>
      <c r="D4709" s="239">
        <v>1</v>
      </c>
      <c r="E4709" s="238">
        <v>12</v>
      </c>
      <c r="F4709" s="7" t="s">
        <v>511</v>
      </c>
      <c r="G4709" s="7" t="s">
        <v>4044</v>
      </c>
      <c r="H4709" s="282" t="s">
        <v>4520</v>
      </c>
      <c r="I4709" s="7" t="s">
        <v>4051</v>
      </c>
      <c r="K4709" s="52" t="str">
        <f t="shared" si="817"/>
        <v/>
      </c>
      <c r="L4709" s="81" t="str">
        <f t="shared" si="807"/>
        <v/>
      </c>
      <c r="M4709" s="53" t="str">
        <f>IF(K4709="","",COUNTIF($K$7:K4709,"ﾘｽﾄ１"))</f>
        <v/>
      </c>
      <c r="N4709" s="53" t="str">
        <f t="shared" si="808"/>
        <v/>
      </c>
      <c r="O4709" s="54" t="str">
        <f t="shared" si="809"/>
        <v/>
      </c>
      <c r="P4709" s="53" t="str">
        <f t="shared" si="810"/>
        <v/>
      </c>
      <c r="Q4709" s="52" t="str">
        <f t="shared" si="811"/>
        <v/>
      </c>
      <c r="R4709" s="55" t="str">
        <f t="shared" si="812"/>
        <v/>
      </c>
      <c r="S4709" s="52" t="str">
        <f t="shared" si="813"/>
        <v/>
      </c>
      <c r="T4709" s="81" t="str">
        <f t="shared" si="814"/>
        <v/>
      </c>
      <c r="U4709" s="53" t="str">
        <f>IF(S4709="","",COUNTIF($S$7:S4709,"該当２"))</f>
        <v/>
      </c>
      <c r="V4709" s="56" t="str">
        <f t="shared" si="815"/>
        <v/>
      </c>
      <c r="W4709" s="81" t="str">
        <f t="shared" si="816"/>
        <v/>
      </c>
      <c r="X4709" s="53" t="str">
        <f>IF(V4709="","",COUNTIF($V$7:V4709,"該当３"))</f>
        <v/>
      </c>
    </row>
    <row r="4710" spans="1:24">
      <c r="A4710" s="4">
        <v>2044801013</v>
      </c>
      <c r="B4710" s="237">
        <v>20</v>
      </c>
      <c r="C4710" s="238">
        <v>448</v>
      </c>
      <c r="D4710" s="239">
        <v>1</v>
      </c>
      <c r="E4710" s="238">
        <v>13</v>
      </c>
      <c r="F4710" s="7" t="s">
        <v>511</v>
      </c>
      <c r="G4710" s="7" t="s">
        <v>4044</v>
      </c>
      <c r="H4710" s="282" t="s">
        <v>4520</v>
      </c>
      <c r="I4710" s="7" t="s">
        <v>4052</v>
      </c>
      <c r="K4710" s="52" t="str">
        <f t="shared" si="817"/>
        <v/>
      </c>
      <c r="L4710" s="81" t="str">
        <f t="shared" si="807"/>
        <v/>
      </c>
      <c r="M4710" s="53" t="str">
        <f>IF(K4710="","",COUNTIF($K$7:K4710,"ﾘｽﾄ１"))</f>
        <v/>
      </c>
      <c r="N4710" s="53" t="str">
        <f t="shared" si="808"/>
        <v/>
      </c>
      <c r="O4710" s="54" t="str">
        <f t="shared" si="809"/>
        <v/>
      </c>
      <c r="P4710" s="53" t="str">
        <f t="shared" si="810"/>
        <v/>
      </c>
      <c r="Q4710" s="52" t="str">
        <f t="shared" si="811"/>
        <v/>
      </c>
      <c r="R4710" s="55" t="str">
        <f t="shared" si="812"/>
        <v/>
      </c>
      <c r="S4710" s="52" t="str">
        <f t="shared" si="813"/>
        <v/>
      </c>
      <c r="T4710" s="81" t="str">
        <f t="shared" si="814"/>
        <v/>
      </c>
      <c r="U4710" s="53" t="str">
        <f>IF(S4710="","",COUNTIF($S$7:S4710,"該当２"))</f>
        <v/>
      </c>
      <c r="V4710" s="56" t="str">
        <f t="shared" si="815"/>
        <v/>
      </c>
      <c r="W4710" s="81" t="str">
        <f t="shared" si="816"/>
        <v/>
      </c>
      <c r="X4710" s="53" t="str">
        <f>IF(V4710="","",COUNTIF($V$7:V4710,"該当３"))</f>
        <v/>
      </c>
    </row>
    <row r="4711" spans="1:24">
      <c r="A4711" s="4">
        <v>2044801014</v>
      </c>
      <c r="B4711" s="237">
        <v>20</v>
      </c>
      <c r="C4711" s="238">
        <v>448</v>
      </c>
      <c r="D4711" s="239">
        <v>1</v>
      </c>
      <c r="E4711" s="238">
        <v>14</v>
      </c>
      <c r="F4711" s="7" t="s">
        <v>511</v>
      </c>
      <c r="G4711" s="7" t="s">
        <v>4044</v>
      </c>
      <c r="H4711" s="282" t="s">
        <v>4520</v>
      </c>
      <c r="I4711" s="7" t="s">
        <v>4053</v>
      </c>
      <c r="K4711" s="52" t="str">
        <f t="shared" si="817"/>
        <v/>
      </c>
      <c r="L4711" s="81" t="str">
        <f t="shared" si="807"/>
        <v/>
      </c>
      <c r="M4711" s="53" t="str">
        <f>IF(K4711="","",COUNTIF($K$7:K4711,"ﾘｽﾄ１"))</f>
        <v/>
      </c>
      <c r="N4711" s="53" t="str">
        <f t="shared" si="808"/>
        <v/>
      </c>
      <c r="O4711" s="54" t="str">
        <f t="shared" si="809"/>
        <v/>
      </c>
      <c r="P4711" s="53" t="str">
        <f t="shared" si="810"/>
        <v/>
      </c>
      <c r="Q4711" s="52" t="str">
        <f t="shared" si="811"/>
        <v/>
      </c>
      <c r="R4711" s="55" t="str">
        <f t="shared" si="812"/>
        <v/>
      </c>
      <c r="S4711" s="52" t="str">
        <f t="shared" si="813"/>
        <v/>
      </c>
      <c r="T4711" s="81" t="str">
        <f t="shared" si="814"/>
        <v/>
      </c>
      <c r="U4711" s="53" t="str">
        <f>IF(S4711="","",COUNTIF($S$7:S4711,"該当２"))</f>
        <v/>
      </c>
      <c r="V4711" s="56" t="str">
        <f t="shared" si="815"/>
        <v/>
      </c>
      <c r="W4711" s="81" t="str">
        <f t="shared" si="816"/>
        <v/>
      </c>
      <c r="X4711" s="53" t="str">
        <f>IF(V4711="","",COUNTIF($V$7:V4711,"該当３"))</f>
        <v/>
      </c>
    </row>
    <row r="4712" spans="1:24">
      <c r="A4712" s="4">
        <v>2044801015</v>
      </c>
      <c r="B4712" s="237">
        <v>20</v>
      </c>
      <c r="C4712" s="238">
        <v>448</v>
      </c>
      <c r="D4712" s="239">
        <v>1</v>
      </c>
      <c r="E4712" s="238">
        <v>15</v>
      </c>
      <c r="F4712" s="7" t="s">
        <v>511</v>
      </c>
      <c r="G4712" s="7" t="s">
        <v>4044</v>
      </c>
      <c r="H4712" s="282" t="s">
        <v>4520</v>
      </c>
      <c r="I4712" s="7" t="s">
        <v>4054</v>
      </c>
      <c r="K4712" s="52" t="str">
        <f t="shared" si="817"/>
        <v/>
      </c>
      <c r="L4712" s="81" t="str">
        <f t="shared" si="807"/>
        <v/>
      </c>
      <c r="M4712" s="53" t="str">
        <f>IF(K4712="","",COUNTIF($K$7:K4712,"ﾘｽﾄ１"))</f>
        <v/>
      </c>
      <c r="N4712" s="53" t="str">
        <f t="shared" si="808"/>
        <v/>
      </c>
      <c r="O4712" s="54" t="str">
        <f t="shared" si="809"/>
        <v/>
      </c>
      <c r="P4712" s="53" t="str">
        <f t="shared" si="810"/>
        <v/>
      </c>
      <c r="Q4712" s="52" t="str">
        <f t="shared" si="811"/>
        <v/>
      </c>
      <c r="R4712" s="55" t="str">
        <f t="shared" si="812"/>
        <v/>
      </c>
      <c r="S4712" s="52" t="str">
        <f t="shared" si="813"/>
        <v/>
      </c>
      <c r="T4712" s="81" t="str">
        <f t="shared" si="814"/>
        <v/>
      </c>
      <c r="U4712" s="53" t="str">
        <f>IF(S4712="","",COUNTIF($S$7:S4712,"該当２"))</f>
        <v/>
      </c>
      <c r="V4712" s="56" t="str">
        <f t="shared" si="815"/>
        <v/>
      </c>
      <c r="W4712" s="81" t="str">
        <f t="shared" si="816"/>
        <v/>
      </c>
      <c r="X4712" s="53" t="str">
        <f>IF(V4712="","",COUNTIF($V$7:V4712,"該当３"))</f>
        <v/>
      </c>
    </row>
    <row r="4713" spans="1:24">
      <c r="A4713" s="4">
        <v>2044801016</v>
      </c>
      <c r="B4713" s="237">
        <v>20</v>
      </c>
      <c r="C4713" s="238">
        <v>448</v>
      </c>
      <c r="D4713" s="239">
        <v>1</v>
      </c>
      <c r="E4713" s="238">
        <v>16</v>
      </c>
      <c r="F4713" s="7" t="s">
        <v>511</v>
      </c>
      <c r="G4713" s="7" t="s">
        <v>4044</v>
      </c>
      <c r="H4713" s="282" t="s">
        <v>4520</v>
      </c>
      <c r="I4713" s="7" t="s">
        <v>1361</v>
      </c>
      <c r="K4713" s="52" t="str">
        <f t="shared" si="817"/>
        <v/>
      </c>
      <c r="L4713" s="81" t="str">
        <f t="shared" si="807"/>
        <v/>
      </c>
      <c r="M4713" s="53" t="str">
        <f>IF(K4713="","",COUNTIF($K$7:K4713,"ﾘｽﾄ１"))</f>
        <v/>
      </c>
      <c r="N4713" s="53" t="str">
        <f t="shared" si="808"/>
        <v/>
      </c>
      <c r="O4713" s="54" t="str">
        <f t="shared" si="809"/>
        <v/>
      </c>
      <c r="P4713" s="53" t="str">
        <f t="shared" si="810"/>
        <v/>
      </c>
      <c r="Q4713" s="52" t="str">
        <f t="shared" si="811"/>
        <v/>
      </c>
      <c r="R4713" s="55" t="str">
        <f t="shared" si="812"/>
        <v/>
      </c>
      <c r="S4713" s="52" t="str">
        <f t="shared" si="813"/>
        <v/>
      </c>
      <c r="T4713" s="81" t="str">
        <f t="shared" si="814"/>
        <v/>
      </c>
      <c r="U4713" s="53" t="str">
        <f>IF(S4713="","",COUNTIF($S$7:S4713,"該当２"))</f>
        <v/>
      </c>
      <c r="V4713" s="56" t="str">
        <f t="shared" si="815"/>
        <v/>
      </c>
      <c r="W4713" s="81" t="str">
        <f t="shared" si="816"/>
        <v/>
      </c>
      <c r="X4713" s="53" t="str">
        <f>IF(V4713="","",COUNTIF($V$7:V4713,"該当３"))</f>
        <v/>
      </c>
    </row>
    <row r="4714" spans="1:24">
      <c r="A4714" s="4">
        <v>2044802000</v>
      </c>
      <c r="B4714" s="237">
        <v>20</v>
      </c>
      <c r="C4714" s="238">
        <v>448</v>
      </c>
      <c r="D4714" s="239">
        <v>2</v>
      </c>
      <c r="E4714" s="238">
        <v>0</v>
      </c>
      <c r="F4714" s="7" t="s">
        <v>511</v>
      </c>
      <c r="G4714" s="7" t="s">
        <v>4044</v>
      </c>
      <c r="H4714" s="7" t="s">
        <v>4055</v>
      </c>
      <c r="K4714" s="52" t="str">
        <f t="shared" si="817"/>
        <v/>
      </c>
      <c r="L4714" s="81" t="str">
        <f t="shared" si="807"/>
        <v/>
      </c>
      <c r="M4714" s="53" t="str">
        <f>IF(K4714="","",COUNTIF($K$7:K4714,"ﾘｽﾄ１"))</f>
        <v/>
      </c>
      <c r="N4714" s="53" t="str">
        <f t="shared" si="808"/>
        <v/>
      </c>
      <c r="O4714" s="54" t="str">
        <f t="shared" si="809"/>
        <v/>
      </c>
      <c r="P4714" s="53" t="str">
        <f t="shared" si="810"/>
        <v/>
      </c>
      <c r="Q4714" s="52" t="str">
        <f t="shared" si="811"/>
        <v/>
      </c>
      <c r="R4714" s="55" t="str">
        <f t="shared" si="812"/>
        <v/>
      </c>
      <c r="S4714" s="52" t="str">
        <f t="shared" si="813"/>
        <v/>
      </c>
      <c r="T4714" s="81" t="str">
        <f t="shared" si="814"/>
        <v/>
      </c>
      <c r="U4714" s="53" t="str">
        <f>IF(S4714="","",COUNTIF($S$7:S4714,"該当２"))</f>
        <v/>
      </c>
      <c r="V4714" s="56" t="str">
        <f t="shared" si="815"/>
        <v/>
      </c>
      <c r="W4714" s="81" t="str">
        <f t="shared" si="816"/>
        <v/>
      </c>
      <c r="X4714" s="53" t="str">
        <f>IF(V4714="","",COUNTIF($V$7:V4714,"該当３"))</f>
        <v/>
      </c>
    </row>
    <row r="4715" spans="1:24">
      <c r="A4715" s="4">
        <v>2044802001</v>
      </c>
      <c r="B4715" s="237">
        <v>20</v>
      </c>
      <c r="C4715" s="238">
        <v>448</v>
      </c>
      <c r="D4715" s="239">
        <v>2</v>
      </c>
      <c r="E4715" s="238">
        <v>1</v>
      </c>
      <c r="F4715" s="7" t="s">
        <v>511</v>
      </c>
      <c r="G4715" s="7" t="s">
        <v>4044</v>
      </c>
      <c r="H4715" s="7" t="s">
        <v>4055</v>
      </c>
      <c r="I4715" s="7" t="s">
        <v>4056</v>
      </c>
      <c r="K4715" s="52" t="str">
        <f t="shared" si="817"/>
        <v/>
      </c>
      <c r="L4715" s="81" t="str">
        <f t="shared" si="807"/>
        <v/>
      </c>
      <c r="M4715" s="53" t="str">
        <f>IF(K4715="","",COUNTIF($K$7:K4715,"ﾘｽﾄ１"))</f>
        <v/>
      </c>
      <c r="N4715" s="53" t="str">
        <f t="shared" si="808"/>
        <v/>
      </c>
      <c r="O4715" s="54" t="str">
        <f t="shared" si="809"/>
        <v/>
      </c>
      <c r="P4715" s="53" t="str">
        <f t="shared" si="810"/>
        <v/>
      </c>
      <c r="Q4715" s="52" t="str">
        <f t="shared" si="811"/>
        <v/>
      </c>
      <c r="R4715" s="55" t="str">
        <f t="shared" si="812"/>
        <v/>
      </c>
      <c r="S4715" s="52" t="str">
        <f t="shared" si="813"/>
        <v/>
      </c>
      <c r="T4715" s="81" t="str">
        <f t="shared" si="814"/>
        <v/>
      </c>
      <c r="U4715" s="53" t="str">
        <f>IF(S4715="","",COUNTIF($S$7:S4715,"該当２"))</f>
        <v/>
      </c>
      <c r="V4715" s="56" t="str">
        <f t="shared" si="815"/>
        <v/>
      </c>
      <c r="W4715" s="81" t="str">
        <f t="shared" si="816"/>
        <v/>
      </c>
      <c r="X4715" s="53" t="str">
        <f>IF(V4715="","",COUNTIF($V$7:V4715,"該当３"))</f>
        <v/>
      </c>
    </row>
    <row r="4716" spans="1:24">
      <c r="A4716" s="4">
        <v>2044802002</v>
      </c>
      <c r="B4716" s="237">
        <v>20</v>
      </c>
      <c r="C4716" s="238">
        <v>448</v>
      </c>
      <c r="D4716" s="239">
        <v>2</v>
      </c>
      <c r="E4716" s="238">
        <v>2</v>
      </c>
      <c r="F4716" s="7" t="s">
        <v>511</v>
      </c>
      <c r="G4716" s="7" t="s">
        <v>4044</v>
      </c>
      <c r="H4716" s="7" t="s">
        <v>4055</v>
      </c>
      <c r="I4716" s="7" t="s">
        <v>4057</v>
      </c>
      <c r="K4716" s="52" t="str">
        <f t="shared" si="817"/>
        <v/>
      </c>
      <c r="L4716" s="81" t="str">
        <f t="shared" si="807"/>
        <v/>
      </c>
      <c r="M4716" s="53" t="str">
        <f>IF(K4716="","",COUNTIF($K$7:K4716,"ﾘｽﾄ１"))</f>
        <v/>
      </c>
      <c r="N4716" s="53" t="str">
        <f t="shared" si="808"/>
        <v/>
      </c>
      <c r="O4716" s="54" t="str">
        <f t="shared" si="809"/>
        <v/>
      </c>
      <c r="P4716" s="53" t="str">
        <f t="shared" si="810"/>
        <v/>
      </c>
      <c r="Q4716" s="52" t="str">
        <f t="shared" si="811"/>
        <v/>
      </c>
      <c r="R4716" s="55" t="str">
        <f t="shared" si="812"/>
        <v/>
      </c>
      <c r="S4716" s="52" t="str">
        <f t="shared" si="813"/>
        <v/>
      </c>
      <c r="T4716" s="81" t="str">
        <f t="shared" si="814"/>
        <v/>
      </c>
      <c r="U4716" s="53" t="str">
        <f>IF(S4716="","",COUNTIF($S$7:S4716,"該当２"))</f>
        <v/>
      </c>
      <c r="V4716" s="56" t="str">
        <f t="shared" si="815"/>
        <v/>
      </c>
      <c r="W4716" s="81" t="str">
        <f t="shared" si="816"/>
        <v/>
      </c>
      <c r="X4716" s="53" t="str">
        <f>IF(V4716="","",COUNTIF($V$7:V4716,"該当３"))</f>
        <v/>
      </c>
    </row>
    <row r="4717" spans="1:24">
      <c r="A4717" s="4">
        <v>2044802003</v>
      </c>
      <c r="B4717" s="237">
        <v>20</v>
      </c>
      <c r="C4717" s="238">
        <v>448</v>
      </c>
      <c r="D4717" s="239">
        <v>2</v>
      </c>
      <c r="E4717" s="238">
        <v>3</v>
      </c>
      <c r="F4717" s="7" t="s">
        <v>511</v>
      </c>
      <c r="G4717" s="7" t="s">
        <v>4044</v>
      </c>
      <c r="H4717" s="7" t="s">
        <v>4055</v>
      </c>
      <c r="I4717" s="7" t="s">
        <v>4058</v>
      </c>
      <c r="K4717" s="52" t="str">
        <f t="shared" si="817"/>
        <v/>
      </c>
      <c r="L4717" s="81" t="str">
        <f t="shared" si="807"/>
        <v/>
      </c>
      <c r="M4717" s="53" t="str">
        <f>IF(K4717="","",COUNTIF($K$7:K4717,"ﾘｽﾄ１"))</f>
        <v/>
      </c>
      <c r="N4717" s="53" t="str">
        <f t="shared" si="808"/>
        <v/>
      </c>
      <c r="O4717" s="54" t="str">
        <f t="shared" si="809"/>
        <v/>
      </c>
      <c r="P4717" s="53" t="str">
        <f t="shared" si="810"/>
        <v/>
      </c>
      <c r="Q4717" s="52" t="str">
        <f t="shared" si="811"/>
        <v/>
      </c>
      <c r="R4717" s="55" t="str">
        <f t="shared" si="812"/>
        <v/>
      </c>
      <c r="S4717" s="52" t="str">
        <f t="shared" si="813"/>
        <v/>
      </c>
      <c r="T4717" s="81" t="str">
        <f t="shared" si="814"/>
        <v/>
      </c>
      <c r="U4717" s="53" t="str">
        <f>IF(S4717="","",COUNTIF($S$7:S4717,"該当２"))</f>
        <v/>
      </c>
      <c r="V4717" s="56" t="str">
        <f t="shared" si="815"/>
        <v/>
      </c>
      <c r="W4717" s="81" t="str">
        <f t="shared" si="816"/>
        <v/>
      </c>
      <c r="X4717" s="53" t="str">
        <f>IF(V4717="","",COUNTIF($V$7:V4717,"該当３"))</f>
        <v/>
      </c>
    </row>
    <row r="4718" spans="1:24">
      <c r="A4718" s="4">
        <v>2044802004</v>
      </c>
      <c r="B4718" s="237">
        <v>20</v>
      </c>
      <c r="C4718" s="238">
        <v>448</v>
      </c>
      <c r="D4718" s="239">
        <v>2</v>
      </c>
      <c r="E4718" s="238">
        <v>4</v>
      </c>
      <c r="F4718" s="7" t="s">
        <v>511</v>
      </c>
      <c r="G4718" s="7" t="s">
        <v>4044</v>
      </c>
      <c r="H4718" s="7" t="s">
        <v>4055</v>
      </c>
      <c r="I4718" s="7" t="s">
        <v>4059</v>
      </c>
      <c r="K4718" s="52" t="str">
        <f t="shared" si="817"/>
        <v/>
      </c>
      <c r="L4718" s="81" t="str">
        <f t="shared" si="807"/>
        <v/>
      </c>
      <c r="M4718" s="53" t="str">
        <f>IF(K4718="","",COUNTIF($K$7:K4718,"ﾘｽﾄ１"))</f>
        <v/>
      </c>
      <c r="N4718" s="53" t="str">
        <f t="shared" si="808"/>
        <v/>
      </c>
      <c r="O4718" s="54" t="str">
        <f t="shared" si="809"/>
        <v/>
      </c>
      <c r="P4718" s="53" t="str">
        <f t="shared" si="810"/>
        <v/>
      </c>
      <c r="Q4718" s="52" t="str">
        <f t="shared" si="811"/>
        <v/>
      </c>
      <c r="R4718" s="55" t="str">
        <f t="shared" si="812"/>
        <v/>
      </c>
      <c r="S4718" s="52" t="str">
        <f t="shared" si="813"/>
        <v/>
      </c>
      <c r="T4718" s="81" t="str">
        <f t="shared" si="814"/>
        <v/>
      </c>
      <c r="U4718" s="53" t="str">
        <f>IF(S4718="","",COUNTIF($S$7:S4718,"該当２"))</f>
        <v/>
      </c>
      <c r="V4718" s="56" t="str">
        <f t="shared" si="815"/>
        <v/>
      </c>
      <c r="W4718" s="81" t="str">
        <f t="shared" si="816"/>
        <v/>
      </c>
      <c r="X4718" s="53" t="str">
        <f>IF(V4718="","",COUNTIF($V$7:V4718,"該当３"))</f>
        <v/>
      </c>
    </row>
    <row r="4719" spans="1:24">
      <c r="A4719" s="4">
        <v>2044802005</v>
      </c>
      <c r="B4719" s="237">
        <v>20</v>
      </c>
      <c r="C4719" s="238">
        <v>448</v>
      </c>
      <c r="D4719" s="239">
        <v>2</v>
      </c>
      <c r="E4719" s="238">
        <v>5</v>
      </c>
      <c r="F4719" s="7" t="s">
        <v>511</v>
      </c>
      <c r="G4719" s="7" t="s">
        <v>4044</v>
      </c>
      <c r="H4719" s="7" t="s">
        <v>4055</v>
      </c>
      <c r="I4719" s="7" t="s">
        <v>4060</v>
      </c>
      <c r="K4719" s="52" t="str">
        <f t="shared" si="817"/>
        <v/>
      </c>
      <c r="L4719" s="81" t="str">
        <f t="shared" si="807"/>
        <v/>
      </c>
      <c r="M4719" s="53" t="str">
        <f>IF(K4719="","",COUNTIF($K$7:K4719,"ﾘｽﾄ１"))</f>
        <v/>
      </c>
      <c r="N4719" s="53" t="str">
        <f t="shared" si="808"/>
        <v/>
      </c>
      <c r="O4719" s="54" t="str">
        <f t="shared" si="809"/>
        <v/>
      </c>
      <c r="P4719" s="53" t="str">
        <f t="shared" si="810"/>
        <v/>
      </c>
      <c r="Q4719" s="52" t="str">
        <f t="shared" si="811"/>
        <v/>
      </c>
      <c r="R4719" s="55" t="str">
        <f t="shared" si="812"/>
        <v/>
      </c>
      <c r="S4719" s="52" t="str">
        <f t="shared" si="813"/>
        <v/>
      </c>
      <c r="T4719" s="81" t="str">
        <f t="shared" si="814"/>
        <v/>
      </c>
      <c r="U4719" s="53" t="str">
        <f>IF(S4719="","",COUNTIF($S$7:S4719,"該当２"))</f>
        <v/>
      </c>
      <c r="V4719" s="56" t="str">
        <f t="shared" si="815"/>
        <v/>
      </c>
      <c r="W4719" s="81" t="str">
        <f t="shared" si="816"/>
        <v/>
      </c>
      <c r="X4719" s="53" t="str">
        <f>IF(V4719="","",COUNTIF($V$7:V4719,"該当３"))</f>
        <v/>
      </c>
    </row>
    <row r="4720" spans="1:24">
      <c r="A4720" s="4">
        <v>2044802006</v>
      </c>
      <c r="B4720" s="237">
        <v>20</v>
      </c>
      <c r="C4720" s="238">
        <v>448</v>
      </c>
      <c r="D4720" s="239">
        <v>2</v>
      </c>
      <c r="E4720" s="238">
        <v>6</v>
      </c>
      <c r="F4720" s="7" t="s">
        <v>511</v>
      </c>
      <c r="G4720" s="7" t="s">
        <v>4044</v>
      </c>
      <c r="H4720" s="7" t="s">
        <v>4055</v>
      </c>
      <c r="I4720" s="7" t="s">
        <v>4061</v>
      </c>
      <c r="K4720" s="52" t="str">
        <f t="shared" si="817"/>
        <v/>
      </c>
      <c r="L4720" s="81" t="str">
        <f t="shared" si="807"/>
        <v/>
      </c>
      <c r="M4720" s="53" t="str">
        <f>IF(K4720="","",COUNTIF($K$7:K4720,"ﾘｽﾄ１"))</f>
        <v/>
      </c>
      <c r="N4720" s="53" t="str">
        <f t="shared" si="808"/>
        <v/>
      </c>
      <c r="O4720" s="54" t="str">
        <f t="shared" si="809"/>
        <v/>
      </c>
      <c r="P4720" s="53" t="str">
        <f t="shared" si="810"/>
        <v/>
      </c>
      <c r="Q4720" s="52" t="str">
        <f t="shared" si="811"/>
        <v/>
      </c>
      <c r="R4720" s="55" t="str">
        <f t="shared" si="812"/>
        <v/>
      </c>
      <c r="S4720" s="52" t="str">
        <f t="shared" si="813"/>
        <v/>
      </c>
      <c r="T4720" s="81" t="str">
        <f t="shared" si="814"/>
        <v/>
      </c>
      <c r="U4720" s="53" t="str">
        <f>IF(S4720="","",COUNTIF($S$7:S4720,"該当２"))</f>
        <v/>
      </c>
      <c r="V4720" s="56" t="str">
        <f t="shared" si="815"/>
        <v/>
      </c>
      <c r="W4720" s="81" t="str">
        <f t="shared" si="816"/>
        <v/>
      </c>
      <c r="X4720" s="53" t="str">
        <f>IF(V4720="","",COUNTIF($V$7:V4720,"該当３"))</f>
        <v/>
      </c>
    </row>
    <row r="4721" spans="1:24">
      <c r="A4721" s="4">
        <v>2044802007</v>
      </c>
      <c r="B4721" s="237">
        <v>20</v>
      </c>
      <c r="C4721" s="238">
        <v>448</v>
      </c>
      <c r="D4721" s="239">
        <v>2</v>
      </c>
      <c r="E4721" s="238">
        <v>7</v>
      </c>
      <c r="F4721" s="7" t="s">
        <v>511</v>
      </c>
      <c r="G4721" s="7" t="s">
        <v>4044</v>
      </c>
      <c r="H4721" s="7" t="s">
        <v>4055</v>
      </c>
      <c r="I4721" s="7" t="s">
        <v>4062</v>
      </c>
      <c r="K4721" s="52" t="str">
        <f t="shared" si="817"/>
        <v/>
      </c>
      <c r="L4721" s="81" t="str">
        <f t="shared" si="807"/>
        <v/>
      </c>
      <c r="M4721" s="53" t="str">
        <f>IF(K4721="","",COUNTIF($K$7:K4721,"ﾘｽﾄ１"))</f>
        <v/>
      </c>
      <c r="N4721" s="53" t="str">
        <f t="shared" si="808"/>
        <v/>
      </c>
      <c r="O4721" s="54" t="str">
        <f t="shared" si="809"/>
        <v/>
      </c>
      <c r="P4721" s="53" t="str">
        <f t="shared" si="810"/>
        <v/>
      </c>
      <c r="Q4721" s="52" t="str">
        <f t="shared" si="811"/>
        <v/>
      </c>
      <c r="R4721" s="55" t="str">
        <f t="shared" si="812"/>
        <v/>
      </c>
      <c r="S4721" s="52" t="str">
        <f t="shared" si="813"/>
        <v/>
      </c>
      <c r="T4721" s="81" t="str">
        <f t="shared" si="814"/>
        <v/>
      </c>
      <c r="U4721" s="53" t="str">
        <f>IF(S4721="","",COUNTIF($S$7:S4721,"該当２"))</f>
        <v/>
      </c>
      <c r="V4721" s="56" t="str">
        <f t="shared" si="815"/>
        <v/>
      </c>
      <c r="W4721" s="81" t="str">
        <f t="shared" si="816"/>
        <v/>
      </c>
      <c r="X4721" s="53" t="str">
        <f>IF(V4721="","",COUNTIF($V$7:V4721,"該当３"))</f>
        <v/>
      </c>
    </row>
    <row r="4722" spans="1:24">
      <c r="A4722" s="4">
        <v>2044803000</v>
      </c>
      <c r="B4722" s="237">
        <v>20</v>
      </c>
      <c r="C4722" s="238">
        <v>448</v>
      </c>
      <c r="D4722" s="239">
        <v>3</v>
      </c>
      <c r="E4722" s="238">
        <v>0</v>
      </c>
      <c r="F4722" s="7" t="s">
        <v>511</v>
      </c>
      <c r="G4722" s="7" t="s">
        <v>4044</v>
      </c>
      <c r="H4722" s="7" t="s">
        <v>4063</v>
      </c>
      <c r="K4722" s="52" t="str">
        <f t="shared" si="817"/>
        <v/>
      </c>
      <c r="L4722" s="81" t="str">
        <f t="shared" si="807"/>
        <v/>
      </c>
      <c r="M4722" s="53" t="str">
        <f>IF(K4722="","",COUNTIF($K$7:K4722,"ﾘｽﾄ１"))</f>
        <v/>
      </c>
      <c r="N4722" s="53" t="str">
        <f t="shared" si="808"/>
        <v/>
      </c>
      <c r="O4722" s="54" t="str">
        <f t="shared" si="809"/>
        <v/>
      </c>
      <c r="P4722" s="53" t="str">
        <f t="shared" si="810"/>
        <v/>
      </c>
      <c r="Q4722" s="52" t="str">
        <f t="shared" si="811"/>
        <v/>
      </c>
      <c r="R4722" s="55" t="str">
        <f t="shared" si="812"/>
        <v/>
      </c>
      <c r="S4722" s="52" t="str">
        <f t="shared" si="813"/>
        <v/>
      </c>
      <c r="T4722" s="81" t="str">
        <f t="shared" si="814"/>
        <v/>
      </c>
      <c r="U4722" s="53" t="str">
        <f>IF(S4722="","",COUNTIF($S$7:S4722,"該当２"))</f>
        <v/>
      </c>
      <c r="V4722" s="56" t="str">
        <f t="shared" si="815"/>
        <v/>
      </c>
      <c r="W4722" s="81" t="str">
        <f t="shared" si="816"/>
        <v/>
      </c>
      <c r="X4722" s="53" t="str">
        <f>IF(V4722="","",COUNTIF($V$7:V4722,"該当３"))</f>
        <v/>
      </c>
    </row>
    <row r="4723" spans="1:24">
      <c r="A4723" s="4">
        <v>2044803001</v>
      </c>
      <c r="B4723" s="237">
        <v>20</v>
      </c>
      <c r="C4723" s="238">
        <v>448</v>
      </c>
      <c r="D4723" s="239">
        <v>3</v>
      </c>
      <c r="E4723" s="238">
        <v>1</v>
      </c>
      <c r="F4723" s="7" t="s">
        <v>511</v>
      </c>
      <c r="G4723" s="7" t="s">
        <v>4044</v>
      </c>
      <c r="H4723" s="7" t="s">
        <v>4063</v>
      </c>
      <c r="I4723" s="7" t="s">
        <v>4064</v>
      </c>
      <c r="K4723" s="52" t="str">
        <f t="shared" si="817"/>
        <v/>
      </c>
      <c r="L4723" s="81" t="str">
        <f t="shared" si="807"/>
        <v/>
      </c>
      <c r="M4723" s="53" t="str">
        <f>IF(K4723="","",COUNTIF($K$7:K4723,"ﾘｽﾄ１"))</f>
        <v/>
      </c>
      <c r="N4723" s="53" t="str">
        <f t="shared" si="808"/>
        <v/>
      </c>
      <c r="O4723" s="54" t="str">
        <f t="shared" si="809"/>
        <v/>
      </c>
      <c r="P4723" s="53" t="str">
        <f t="shared" si="810"/>
        <v/>
      </c>
      <c r="Q4723" s="52" t="str">
        <f t="shared" si="811"/>
        <v/>
      </c>
      <c r="R4723" s="55" t="str">
        <f t="shared" si="812"/>
        <v/>
      </c>
      <c r="S4723" s="52" t="str">
        <f t="shared" si="813"/>
        <v/>
      </c>
      <c r="T4723" s="81" t="str">
        <f t="shared" si="814"/>
        <v/>
      </c>
      <c r="U4723" s="53" t="str">
        <f>IF(S4723="","",COUNTIF($S$7:S4723,"該当２"))</f>
        <v/>
      </c>
      <c r="V4723" s="56" t="str">
        <f t="shared" si="815"/>
        <v/>
      </c>
      <c r="W4723" s="81" t="str">
        <f t="shared" si="816"/>
        <v/>
      </c>
      <c r="X4723" s="53" t="str">
        <f>IF(V4723="","",COUNTIF($V$7:V4723,"該当３"))</f>
        <v/>
      </c>
    </row>
    <row r="4724" spans="1:24">
      <c r="A4724" s="4">
        <v>2044803002</v>
      </c>
      <c r="B4724" s="237">
        <v>20</v>
      </c>
      <c r="C4724" s="238">
        <v>448</v>
      </c>
      <c r="D4724" s="239">
        <v>3</v>
      </c>
      <c r="E4724" s="238">
        <v>2</v>
      </c>
      <c r="F4724" s="7" t="s">
        <v>511</v>
      </c>
      <c r="G4724" s="7" t="s">
        <v>4044</v>
      </c>
      <c r="H4724" s="7" t="s">
        <v>4063</v>
      </c>
      <c r="I4724" s="7" t="s">
        <v>335</v>
      </c>
      <c r="K4724" s="52" t="str">
        <f t="shared" si="817"/>
        <v/>
      </c>
      <c r="L4724" s="81" t="str">
        <f t="shared" si="807"/>
        <v/>
      </c>
      <c r="M4724" s="53" t="str">
        <f>IF(K4724="","",COUNTIF($K$7:K4724,"ﾘｽﾄ１"))</f>
        <v/>
      </c>
      <c r="N4724" s="53" t="str">
        <f t="shared" si="808"/>
        <v/>
      </c>
      <c r="O4724" s="54" t="str">
        <f t="shared" si="809"/>
        <v/>
      </c>
      <c r="P4724" s="53" t="str">
        <f t="shared" si="810"/>
        <v/>
      </c>
      <c r="Q4724" s="52" t="str">
        <f t="shared" si="811"/>
        <v/>
      </c>
      <c r="R4724" s="55" t="str">
        <f t="shared" si="812"/>
        <v/>
      </c>
      <c r="S4724" s="52" t="str">
        <f t="shared" si="813"/>
        <v/>
      </c>
      <c r="T4724" s="81" t="str">
        <f t="shared" si="814"/>
        <v/>
      </c>
      <c r="U4724" s="53" t="str">
        <f>IF(S4724="","",COUNTIF($S$7:S4724,"該当２"))</f>
        <v/>
      </c>
      <c r="V4724" s="56" t="str">
        <f t="shared" si="815"/>
        <v/>
      </c>
      <c r="W4724" s="81" t="str">
        <f t="shared" si="816"/>
        <v/>
      </c>
      <c r="X4724" s="53" t="str">
        <f>IF(V4724="","",COUNTIF($V$7:V4724,"該当３"))</f>
        <v/>
      </c>
    </row>
    <row r="4725" spans="1:24">
      <c r="A4725" s="4">
        <v>2044803003</v>
      </c>
      <c r="B4725" s="237">
        <v>20</v>
      </c>
      <c r="C4725" s="238">
        <v>448</v>
      </c>
      <c r="D4725" s="239">
        <v>3</v>
      </c>
      <c r="E4725" s="238">
        <v>3</v>
      </c>
      <c r="F4725" s="7" t="s">
        <v>511</v>
      </c>
      <c r="G4725" s="7" t="s">
        <v>4044</v>
      </c>
      <c r="H4725" s="7" t="s">
        <v>4063</v>
      </c>
      <c r="I4725" s="7" t="s">
        <v>4065</v>
      </c>
      <c r="K4725" s="52" t="str">
        <f t="shared" si="817"/>
        <v/>
      </c>
      <c r="L4725" s="81" t="str">
        <f t="shared" si="807"/>
        <v/>
      </c>
      <c r="M4725" s="53" t="str">
        <f>IF(K4725="","",COUNTIF($K$7:K4725,"ﾘｽﾄ１"))</f>
        <v/>
      </c>
      <c r="N4725" s="53" t="str">
        <f t="shared" si="808"/>
        <v/>
      </c>
      <c r="O4725" s="54" t="str">
        <f t="shared" si="809"/>
        <v/>
      </c>
      <c r="P4725" s="53" t="str">
        <f t="shared" si="810"/>
        <v/>
      </c>
      <c r="Q4725" s="52" t="str">
        <f t="shared" si="811"/>
        <v/>
      </c>
      <c r="R4725" s="55" t="str">
        <f t="shared" si="812"/>
        <v/>
      </c>
      <c r="S4725" s="52" t="str">
        <f t="shared" si="813"/>
        <v/>
      </c>
      <c r="T4725" s="81" t="str">
        <f t="shared" si="814"/>
        <v/>
      </c>
      <c r="U4725" s="53" t="str">
        <f>IF(S4725="","",COUNTIF($S$7:S4725,"該当２"))</f>
        <v/>
      </c>
      <c r="V4725" s="56" t="str">
        <f t="shared" si="815"/>
        <v/>
      </c>
      <c r="W4725" s="81" t="str">
        <f t="shared" si="816"/>
        <v/>
      </c>
      <c r="X4725" s="53" t="str">
        <f>IF(V4725="","",COUNTIF($V$7:V4725,"該当３"))</f>
        <v/>
      </c>
    </row>
    <row r="4726" spans="1:24">
      <c r="A4726" s="4">
        <v>2044803004</v>
      </c>
      <c r="B4726" s="237">
        <v>20</v>
      </c>
      <c r="C4726" s="238">
        <v>448</v>
      </c>
      <c r="D4726" s="239">
        <v>3</v>
      </c>
      <c r="E4726" s="238">
        <v>4</v>
      </c>
      <c r="F4726" s="7" t="s">
        <v>511</v>
      </c>
      <c r="G4726" s="7" t="s">
        <v>4044</v>
      </c>
      <c r="H4726" s="7" t="s">
        <v>4063</v>
      </c>
      <c r="I4726" s="7" t="s">
        <v>1663</v>
      </c>
      <c r="K4726" s="52" t="str">
        <f t="shared" si="817"/>
        <v/>
      </c>
      <c r="L4726" s="81" t="str">
        <f t="shared" si="807"/>
        <v/>
      </c>
      <c r="M4726" s="53" t="str">
        <f>IF(K4726="","",COUNTIF($K$7:K4726,"ﾘｽﾄ１"))</f>
        <v/>
      </c>
      <c r="N4726" s="53" t="str">
        <f t="shared" si="808"/>
        <v/>
      </c>
      <c r="O4726" s="54" t="str">
        <f t="shared" si="809"/>
        <v/>
      </c>
      <c r="P4726" s="53" t="str">
        <f t="shared" si="810"/>
        <v/>
      </c>
      <c r="Q4726" s="52" t="str">
        <f t="shared" si="811"/>
        <v/>
      </c>
      <c r="R4726" s="55" t="str">
        <f t="shared" si="812"/>
        <v/>
      </c>
      <c r="S4726" s="52" t="str">
        <f t="shared" si="813"/>
        <v/>
      </c>
      <c r="T4726" s="81" t="str">
        <f t="shared" si="814"/>
        <v/>
      </c>
      <c r="U4726" s="53" t="str">
        <f>IF(S4726="","",COUNTIF($S$7:S4726,"該当２"))</f>
        <v/>
      </c>
      <c r="V4726" s="56" t="str">
        <f t="shared" si="815"/>
        <v/>
      </c>
      <c r="W4726" s="81" t="str">
        <f t="shared" si="816"/>
        <v/>
      </c>
      <c r="X4726" s="53" t="str">
        <f>IF(V4726="","",COUNTIF($V$7:V4726,"該当３"))</f>
        <v/>
      </c>
    </row>
    <row r="4727" spans="1:24">
      <c r="A4727" s="4">
        <v>2044803005</v>
      </c>
      <c r="B4727" s="237">
        <v>20</v>
      </c>
      <c r="C4727" s="238">
        <v>448</v>
      </c>
      <c r="D4727" s="239">
        <v>3</v>
      </c>
      <c r="E4727" s="238">
        <v>5</v>
      </c>
      <c r="F4727" s="7" t="s">
        <v>511</v>
      </c>
      <c r="G4727" s="7" t="s">
        <v>4044</v>
      </c>
      <c r="H4727" s="7" t="s">
        <v>4063</v>
      </c>
      <c r="I4727" s="7" t="s">
        <v>4066</v>
      </c>
      <c r="K4727" s="52" t="str">
        <f t="shared" si="817"/>
        <v/>
      </c>
      <c r="L4727" s="81" t="str">
        <f t="shared" ref="L4727:L4790" si="818">IF(K4727="ﾘｽﾄ１",G4727,"")</f>
        <v/>
      </c>
      <c r="M4727" s="53" t="str">
        <f>IF(K4727="","",COUNTIF($K$7:K4727,"ﾘｽﾄ１"))</f>
        <v/>
      </c>
      <c r="N4727" s="53" t="str">
        <f t="shared" ref="N4727:N4790" si="819">IF(AND(D4727=0,E4727&gt;0),"同一区","")</f>
        <v/>
      </c>
      <c r="O4727" s="54" t="str">
        <f t="shared" ref="O4727:O4790" si="820">IF(AND(EXACT($K$2,G4727),H4727&gt;0),"該当１","")</f>
        <v/>
      </c>
      <c r="P4727" s="53" t="str">
        <f t="shared" ref="P4727:P4790" si="821">IF(O4727="該当１",G4727,"")</f>
        <v/>
      </c>
      <c r="Q4727" s="52" t="str">
        <f t="shared" ref="Q4727:Q4790" si="822">IF(O4727="該当１","ﾘｽﾄ2","")</f>
        <v/>
      </c>
      <c r="R4727" s="55" t="str">
        <f t="shared" ref="R4727:R4790" si="823">IF(Q4727="ﾘｽﾄ2",H4727,"")</f>
        <v/>
      </c>
      <c r="S4727" s="52" t="str">
        <f t="shared" ref="S4727:S4790" si="824">IF(AND(Q4727="ﾘｽﾄ2",OR(I4727=0,AND(N4727="同一区",E4727=1))),"該当２","")</f>
        <v/>
      </c>
      <c r="T4727" s="81" t="str">
        <f t="shared" ref="T4727:T4790" si="825">IF(S4727="該当２",H4727,"")</f>
        <v/>
      </c>
      <c r="U4727" s="53" t="str">
        <f>IF(S4727="","",COUNTIF($S$7:S4727,"該当２"))</f>
        <v/>
      </c>
      <c r="V4727" s="56" t="str">
        <f t="shared" ref="V4727:V4790" si="826">IF(AND($S$2=H4727,E4727&gt;0,E4727&lt;998),"該当３","")</f>
        <v/>
      </c>
      <c r="W4727" s="81" t="str">
        <f t="shared" ref="W4727:W4790" si="827">IF(V4727="該当３",I4727,"")</f>
        <v/>
      </c>
      <c r="X4727" s="53" t="str">
        <f>IF(V4727="","",COUNTIF($V$7:V4727,"該当３"))</f>
        <v/>
      </c>
    </row>
    <row r="4728" spans="1:24">
      <c r="A4728" s="4">
        <v>2044803006</v>
      </c>
      <c r="B4728" s="237">
        <v>20</v>
      </c>
      <c r="C4728" s="238">
        <v>448</v>
      </c>
      <c r="D4728" s="239">
        <v>3</v>
      </c>
      <c r="E4728" s="238">
        <v>6</v>
      </c>
      <c r="F4728" s="7" t="s">
        <v>511</v>
      </c>
      <c r="G4728" s="7" t="s">
        <v>4044</v>
      </c>
      <c r="H4728" s="7" t="s">
        <v>4063</v>
      </c>
      <c r="I4728" s="7" t="s">
        <v>1659</v>
      </c>
      <c r="K4728" s="52" t="str">
        <f t="shared" si="817"/>
        <v/>
      </c>
      <c r="L4728" s="81" t="str">
        <f t="shared" si="818"/>
        <v/>
      </c>
      <c r="M4728" s="53" t="str">
        <f>IF(K4728="","",COUNTIF($K$7:K4728,"ﾘｽﾄ１"))</f>
        <v/>
      </c>
      <c r="N4728" s="53" t="str">
        <f t="shared" si="819"/>
        <v/>
      </c>
      <c r="O4728" s="54" t="str">
        <f t="shared" si="820"/>
        <v/>
      </c>
      <c r="P4728" s="53" t="str">
        <f t="shared" si="821"/>
        <v/>
      </c>
      <c r="Q4728" s="52" t="str">
        <f t="shared" si="822"/>
        <v/>
      </c>
      <c r="R4728" s="55" t="str">
        <f t="shared" si="823"/>
        <v/>
      </c>
      <c r="S4728" s="52" t="str">
        <f t="shared" si="824"/>
        <v/>
      </c>
      <c r="T4728" s="81" t="str">
        <f t="shared" si="825"/>
        <v/>
      </c>
      <c r="U4728" s="53" t="str">
        <f>IF(S4728="","",COUNTIF($S$7:S4728,"該当２"))</f>
        <v/>
      </c>
      <c r="V4728" s="56" t="str">
        <f t="shared" si="826"/>
        <v/>
      </c>
      <c r="W4728" s="81" t="str">
        <f t="shared" si="827"/>
        <v/>
      </c>
      <c r="X4728" s="53" t="str">
        <f>IF(V4728="","",COUNTIF($V$7:V4728,"該当３"))</f>
        <v/>
      </c>
    </row>
    <row r="4729" spans="1:24">
      <c r="A4729" s="4">
        <v>2044803007</v>
      </c>
      <c r="B4729" s="237">
        <v>20</v>
      </c>
      <c r="C4729" s="238">
        <v>448</v>
      </c>
      <c r="D4729" s="239">
        <v>3</v>
      </c>
      <c r="E4729" s="238">
        <v>7</v>
      </c>
      <c r="F4729" s="7" t="s">
        <v>511</v>
      </c>
      <c r="G4729" s="7" t="s">
        <v>4044</v>
      </c>
      <c r="H4729" s="7" t="s">
        <v>4063</v>
      </c>
      <c r="I4729" s="7" t="s">
        <v>700</v>
      </c>
      <c r="K4729" s="52" t="str">
        <f t="shared" si="817"/>
        <v/>
      </c>
      <c r="L4729" s="81" t="str">
        <f t="shared" si="818"/>
        <v/>
      </c>
      <c r="M4729" s="53" t="str">
        <f>IF(K4729="","",COUNTIF($K$7:K4729,"ﾘｽﾄ１"))</f>
        <v/>
      </c>
      <c r="N4729" s="53" t="str">
        <f t="shared" si="819"/>
        <v/>
      </c>
      <c r="O4729" s="54" t="str">
        <f t="shared" si="820"/>
        <v/>
      </c>
      <c r="P4729" s="53" t="str">
        <f t="shared" si="821"/>
        <v/>
      </c>
      <c r="Q4729" s="52" t="str">
        <f t="shared" si="822"/>
        <v/>
      </c>
      <c r="R4729" s="55" t="str">
        <f t="shared" si="823"/>
        <v/>
      </c>
      <c r="S4729" s="52" t="str">
        <f t="shared" si="824"/>
        <v/>
      </c>
      <c r="T4729" s="81" t="str">
        <f t="shared" si="825"/>
        <v/>
      </c>
      <c r="U4729" s="53" t="str">
        <f>IF(S4729="","",COUNTIF($S$7:S4729,"該当２"))</f>
        <v/>
      </c>
      <c r="V4729" s="56" t="str">
        <f t="shared" si="826"/>
        <v/>
      </c>
      <c r="W4729" s="81" t="str">
        <f t="shared" si="827"/>
        <v/>
      </c>
      <c r="X4729" s="53" t="str">
        <f>IF(V4729="","",COUNTIF($V$7:V4729,"該当３"))</f>
        <v/>
      </c>
    </row>
    <row r="4730" spans="1:24">
      <c r="A4730" s="4">
        <v>2044803008</v>
      </c>
      <c r="B4730" s="237">
        <v>20</v>
      </c>
      <c r="C4730" s="238">
        <v>448</v>
      </c>
      <c r="D4730" s="239">
        <v>3</v>
      </c>
      <c r="E4730" s="238">
        <v>8</v>
      </c>
      <c r="F4730" s="7" t="s">
        <v>511</v>
      </c>
      <c r="G4730" s="7" t="s">
        <v>4044</v>
      </c>
      <c r="H4730" s="7" t="s">
        <v>4063</v>
      </c>
      <c r="I4730" s="7" t="s">
        <v>4067</v>
      </c>
      <c r="K4730" s="52" t="str">
        <f t="shared" si="817"/>
        <v/>
      </c>
      <c r="L4730" s="81" t="str">
        <f t="shared" si="818"/>
        <v/>
      </c>
      <c r="M4730" s="53" t="str">
        <f>IF(K4730="","",COUNTIF($K$7:K4730,"ﾘｽﾄ１"))</f>
        <v/>
      </c>
      <c r="N4730" s="53" t="str">
        <f t="shared" si="819"/>
        <v/>
      </c>
      <c r="O4730" s="54" t="str">
        <f t="shared" si="820"/>
        <v/>
      </c>
      <c r="P4730" s="53" t="str">
        <f t="shared" si="821"/>
        <v/>
      </c>
      <c r="Q4730" s="52" t="str">
        <f t="shared" si="822"/>
        <v/>
      </c>
      <c r="R4730" s="55" t="str">
        <f t="shared" si="823"/>
        <v/>
      </c>
      <c r="S4730" s="52" t="str">
        <f t="shared" si="824"/>
        <v/>
      </c>
      <c r="T4730" s="81" t="str">
        <f t="shared" si="825"/>
        <v/>
      </c>
      <c r="U4730" s="53" t="str">
        <f>IF(S4730="","",COUNTIF($S$7:S4730,"該当２"))</f>
        <v/>
      </c>
      <c r="V4730" s="56" t="str">
        <f t="shared" si="826"/>
        <v/>
      </c>
      <c r="W4730" s="81" t="str">
        <f t="shared" si="827"/>
        <v/>
      </c>
      <c r="X4730" s="53" t="str">
        <f>IF(V4730="","",COUNTIF($V$7:V4730,"該当３"))</f>
        <v/>
      </c>
    </row>
    <row r="4731" spans="1:24">
      <c r="A4731" s="4">
        <v>2044803009</v>
      </c>
      <c r="B4731" s="237">
        <v>20</v>
      </c>
      <c r="C4731" s="238">
        <v>448</v>
      </c>
      <c r="D4731" s="239">
        <v>3</v>
      </c>
      <c r="E4731" s="238">
        <v>9</v>
      </c>
      <c r="F4731" s="7" t="s">
        <v>511</v>
      </c>
      <c r="G4731" s="7" t="s">
        <v>4044</v>
      </c>
      <c r="H4731" s="7" t="s">
        <v>4063</v>
      </c>
      <c r="I4731" s="7" t="s">
        <v>4068</v>
      </c>
      <c r="K4731" s="52" t="str">
        <f t="shared" si="817"/>
        <v/>
      </c>
      <c r="L4731" s="81" t="str">
        <f t="shared" si="818"/>
        <v/>
      </c>
      <c r="M4731" s="53" t="str">
        <f>IF(K4731="","",COUNTIF($K$7:K4731,"ﾘｽﾄ１"))</f>
        <v/>
      </c>
      <c r="N4731" s="53" t="str">
        <f t="shared" si="819"/>
        <v/>
      </c>
      <c r="O4731" s="54" t="str">
        <f t="shared" si="820"/>
        <v/>
      </c>
      <c r="P4731" s="53" t="str">
        <f t="shared" si="821"/>
        <v/>
      </c>
      <c r="Q4731" s="52" t="str">
        <f t="shared" si="822"/>
        <v/>
      </c>
      <c r="R4731" s="55" t="str">
        <f t="shared" si="823"/>
        <v/>
      </c>
      <c r="S4731" s="52" t="str">
        <f t="shared" si="824"/>
        <v/>
      </c>
      <c r="T4731" s="81" t="str">
        <f t="shared" si="825"/>
        <v/>
      </c>
      <c r="U4731" s="53" t="str">
        <f>IF(S4731="","",COUNTIF($S$7:S4731,"該当２"))</f>
        <v/>
      </c>
      <c r="V4731" s="56" t="str">
        <f t="shared" si="826"/>
        <v/>
      </c>
      <c r="W4731" s="81" t="str">
        <f t="shared" si="827"/>
        <v/>
      </c>
      <c r="X4731" s="53" t="str">
        <f>IF(V4731="","",COUNTIF($V$7:V4731,"該当３"))</f>
        <v/>
      </c>
    </row>
    <row r="4732" spans="1:24">
      <c r="A4732" s="4">
        <v>2044803010</v>
      </c>
      <c r="B4732" s="237">
        <v>20</v>
      </c>
      <c r="C4732" s="238">
        <v>448</v>
      </c>
      <c r="D4732" s="239">
        <v>3</v>
      </c>
      <c r="E4732" s="238">
        <v>10</v>
      </c>
      <c r="F4732" s="7" t="s">
        <v>511</v>
      </c>
      <c r="G4732" s="7" t="s">
        <v>4044</v>
      </c>
      <c r="H4732" s="7" t="s">
        <v>4063</v>
      </c>
      <c r="I4732" s="7" t="s">
        <v>4069</v>
      </c>
      <c r="K4732" s="52" t="str">
        <f t="shared" si="817"/>
        <v/>
      </c>
      <c r="L4732" s="81" t="str">
        <f t="shared" si="818"/>
        <v/>
      </c>
      <c r="M4732" s="53" t="str">
        <f>IF(K4732="","",COUNTIF($K$7:K4732,"ﾘｽﾄ１"))</f>
        <v/>
      </c>
      <c r="N4732" s="53" t="str">
        <f t="shared" si="819"/>
        <v/>
      </c>
      <c r="O4732" s="54" t="str">
        <f t="shared" si="820"/>
        <v/>
      </c>
      <c r="P4732" s="53" t="str">
        <f t="shared" si="821"/>
        <v/>
      </c>
      <c r="Q4732" s="52" t="str">
        <f t="shared" si="822"/>
        <v/>
      </c>
      <c r="R4732" s="55" t="str">
        <f t="shared" si="823"/>
        <v/>
      </c>
      <c r="S4732" s="52" t="str">
        <f t="shared" si="824"/>
        <v/>
      </c>
      <c r="T4732" s="81" t="str">
        <f t="shared" si="825"/>
        <v/>
      </c>
      <c r="U4732" s="53" t="str">
        <f>IF(S4732="","",COUNTIF($S$7:S4732,"該当２"))</f>
        <v/>
      </c>
      <c r="V4732" s="56" t="str">
        <f t="shared" si="826"/>
        <v/>
      </c>
      <c r="W4732" s="81" t="str">
        <f t="shared" si="827"/>
        <v/>
      </c>
      <c r="X4732" s="53" t="str">
        <f>IF(V4732="","",COUNTIF($V$7:V4732,"該当３"))</f>
        <v/>
      </c>
    </row>
    <row r="4733" spans="1:24">
      <c r="A4733" s="4">
        <v>2044803011</v>
      </c>
      <c r="B4733" s="237">
        <v>20</v>
      </c>
      <c r="C4733" s="238">
        <v>448</v>
      </c>
      <c r="D4733" s="239">
        <v>3</v>
      </c>
      <c r="E4733" s="238">
        <v>11</v>
      </c>
      <c r="F4733" s="7" t="s">
        <v>511</v>
      </c>
      <c r="G4733" s="7" t="s">
        <v>4044</v>
      </c>
      <c r="H4733" s="7" t="s">
        <v>4063</v>
      </c>
      <c r="I4733" s="7" t="s">
        <v>4070</v>
      </c>
      <c r="K4733" s="52" t="str">
        <f t="shared" si="817"/>
        <v/>
      </c>
      <c r="L4733" s="81" t="str">
        <f t="shared" si="818"/>
        <v/>
      </c>
      <c r="M4733" s="53" t="str">
        <f>IF(K4733="","",COUNTIF($K$7:K4733,"ﾘｽﾄ１"))</f>
        <v/>
      </c>
      <c r="N4733" s="53" t="str">
        <f t="shared" si="819"/>
        <v/>
      </c>
      <c r="O4733" s="54" t="str">
        <f t="shared" si="820"/>
        <v/>
      </c>
      <c r="P4733" s="53" t="str">
        <f t="shared" si="821"/>
        <v/>
      </c>
      <c r="Q4733" s="52" t="str">
        <f t="shared" si="822"/>
        <v/>
      </c>
      <c r="R4733" s="55" t="str">
        <f t="shared" si="823"/>
        <v/>
      </c>
      <c r="S4733" s="52" t="str">
        <f t="shared" si="824"/>
        <v/>
      </c>
      <c r="T4733" s="81" t="str">
        <f t="shared" si="825"/>
        <v/>
      </c>
      <c r="U4733" s="53" t="str">
        <f>IF(S4733="","",COUNTIF($S$7:S4733,"該当２"))</f>
        <v/>
      </c>
      <c r="V4733" s="56" t="str">
        <f t="shared" si="826"/>
        <v/>
      </c>
      <c r="W4733" s="81" t="str">
        <f t="shared" si="827"/>
        <v/>
      </c>
      <c r="X4733" s="53" t="str">
        <f>IF(V4733="","",COUNTIF($V$7:V4733,"該当３"))</f>
        <v/>
      </c>
    </row>
    <row r="4734" spans="1:24">
      <c r="A4734" s="4">
        <v>2044803012</v>
      </c>
      <c r="B4734" s="237">
        <v>20</v>
      </c>
      <c r="C4734" s="238">
        <v>448</v>
      </c>
      <c r="D4734" s="239">
        <v>3</v>
      </c>
      <c r="E4734" s="238">
        <v>12</v>
      </c>
      <c r="F4734" s="7" t="s">
        <v>511</v>
      </c>
      <c r="G4734" s="7" t="s">
        <v>4044</v>
      </c>
      <c r="H4734" s="7" t="s">
        <v>4063</v>
      </c>
      <c r="I4734" s="7" t="s">
        <v>4071</v>
      </c>
      <c r="K4734" s="52" t="str">
        <f t="shared" si="817"/>
        <v/>
      </c>
      <c r="L4734" s="81" t="str">
        <f t="shared" si="818"/>
        <v/>
      </c>
      <c r="M4734" s="53" t="str">
        <f>IF(K4734="","",COUNTIF($K$7:K4734,"ﾘｽﾄ１"))</f>
        <v/>
      </c>
      <c r="N4734" s="53" t="str">
        <f t="shared" si="819"/>
        <v/>
      </c>
      <c r="O4734" s="54" t="str">
        <f t="shared" si="820"/>
        <v/>
      </c>
      <c r="P4734" s="53" t="str">
        <f t="shared" si="821"/>
        <v/>
      </c>
      <c r="Q4734" s="52" t="str">
        <f t="shared" si="822"/>
        <v/>
      </c>
      <c r="R4734" s="55" t="str">
        <f t="shared" si="823"/>
        <v/>
      </c>
      <c r="S4734" s="52" t="str">
        <f t="shared" si="824"/>
        <v/>
      </c>
      <c r="T4734" s="81" t="str">
        <f t="shared" si="825"/>
        <v/>
      </c>
      <c r="U4734" s="53" t="str">
        <f>IF(S4734="","",COUNTIF($S$7:S4734,"該当２"))</f>
        <v/>
      </c>
      <c r="V4734" s="56" t="str">
        <f t="shared" si="826"/>
        <v/>
      </c>
      <c r="W4734" s="81" t="str">
        <f t="shared" si="827"/>
        <v/>
      </c>
      <c r="X4734" s="53" t="str">
        <f>IF(V4734="","",COUNTIF($V$7:V4734,"該当３"))</f>
        <v/>
      </c>
    </row>
    <row r="4735" spans="1:24">
      <c r="A4735" s="4">
        <v>2045000000</v>
      </c>
      <c r="B4735" s="237">
        <v>20</v>
      </c>
      <c r="C4735" s="238">
        <v>450</v>
      </c>
      <c r="D4735" s="239">
        <v>0</v>
      </c>
      <c r="E4735" s="238">
        <v>0</v>
      </c>
      <c r="F4735" s="7" t="s">
        <v>511</v>
      </c>
      <c r="G4735" s="7" t="s">
        <v>4072</v>
      </c>
      <c r="K4735" s="52" t="str">
        <f t="shared" si="817"/>
        <v>ﾘｽﾄ１</v>
      </c>
      <c r="L4735" s="81" t="str">
        <f t="shared" si="818"/>
        <v>山形村</v>
      </c>
      <c r="M4735" s="53">
        <f>IF(K4735="","",COUNTIF($K$7:K4735,"ﾘｽﾄ１"))</f>
        <v>61</v>
      </c>
      <c r="N4735" s="53" t="str">
        <f t="shared" si="819"/>
        <v/>
      </c>
      <c r="O4735" s="54" t="str">
        <f t="shared" si="820"/>
        <v/>
      </c>
      <c r="P4735" s="53" t="str">
        <f t="shared" si="821"/>
        <v/>
      </c>
      <c r="Q4735" s="52" t="str">
        <f t="shared" si="822"/>
        <v/>
      </c>
      <c r="R4735" s="55" t="str">
        <f t="shared" si="823"/>
        <v/>
      </c>
      <c r="S4735" s="52" t="str">
        <f t="shared" si="824"/>
        <v/>
      </c>
      <c r="T4735" s="81" t="str">
        <f t="shared" si="825"/>
        <v/>
      </c>
      <c r="U4735" s="53" t="str">
        <f>IF(S4735="","",COUNTIF($S$7:S4735,"該当２"))</f>
        <v/>
      </c>
      <c r="V4735" s="56" t="str">
        <f t="shared" si="826"/>
        <v/>
      </c>
      <c r="W4735" s="81" t="str">
        <f t="shared" si="827"/>
        <v/>
      </c>
      <c r="X4735" s="53" t="str">
        <f>IF(V4735="","",COUNTIF($V$7:V4735,"該当３"))</f>
        <v/>
      </c>
    </row>
    <row r="4736" spans="1:24">
      <c r="A4736" s="4">
        <v>2045000001</v>
      </c>
      <c r="B4736" s="237">
        <v>20</v>
      </c>
      <c r="C4736" s="238">
        <v>450</v>
      </c>
      <c r="D4736" s="239">
        <v>0</v>
      </c>
      <c r="E4736" s="238">
        <v>1</v>
      </c>
      <c r="F4736" s="7" t="s">
        <v>511</v>
      </c>
      <c r="G4736" s="7" t="s">
        <v>4072</v>
      </c>
      <c r="H4736" s="282" t="s">
        <v>4521</v>
      </c>
      <c r="I4736" s="7" t="s">
        <v>4073</v>
      </c>
      <c r="K4736" s="52" t="str">
        <f t="shared" si="817"/>
        <v/>
      </c>
      <c r="L4736" s="81" t="str">
        <f t="shared" si="818"/>
        <v/>
      </c>
      <c r="M4736" s="53" t="str">
        <f>IF(K4736="","",COUNTIF($K$7:K4736,"ﾘｽﾄ１"))</f>
        <v/>
      </c>
      <c r="N4736" s="53" t="str">
        <f t="shared" si="819"/>
        <v>同一区</v>
      </c>
      <c r="O4736" s="54" t="str">
        <f t="shared" si="820"/>
        <v/>
      </c>
      <c r="P4736" s="53" t="str">
        <f t="shared" si="821"/>
        <v/>
      </c>
      <c r="Q4736" s="52" t="str">
        <f t="shared" si="822"/>
        <v/>
      </c>
      <c r="R4736" s="55" t="str">
        <f t="shared" si="823"/>
        <v/>
      </c>
      <c r="S4736" s="52" t="str">
        <f t="shared" si="824"/>
        <v/>
      </c>
      <c r="T4736" s="81" t="str">
        <f t="shared" si="825"/>
        <v/>
      </c>
      <c r="U4736" s="53" t="str">
        <f>IF(S4736="","",COUNTIF($S$7:S4736,"該当２"))</f>
        <v/>
      </c>
      <c r="V4736" s="56" t="str">
        <f t="shared" si="826"/>
        <v/>
      </c>
      <c r="W4736" s="81" t="str">
        <f t="shared" si="827"/>
        <v/>
      </c>
      <c r="X4736" s="53" t="str">
        <f>IF(V4736="","",COUNTIF($V$7:V4736,"該当３"))</f>
        <v/>
      </c>
    </row>
    <row r="4737" spans="1:24">
      <c r="A4737" s="4">
        <v>2045000002</v>
      </c>
      <c r="B4737" s="237">
        <v>20</v>
      </c>
      <c r="C4737" s="238">
        <v>450</v>
      </c>
      <c r="D4737" s="239">
        <v>0</v>
      </c>
      <c r="E4737" s="238">
        <v>2</v>
      </c>
      <c r="F4737" s="7" t="s">
        <v>511</v>
      </c>
      <c r="G4737" s="7" t="s">
        <v>4072</v>
      </c>
      <c r="H4737" s="282" t="s">
        <v>4521</v>
      </c>
      <c r="I4737" s="7" t="s">
        <v>4074</v>
      </c>
      <c r="K4737" s="52" t="str">
        <f t="shared" si="817"/>
        <v/>
      </c>
      <c r="L4737" s="81" t="str">
        <f t="shared" si="818"/>
        <v/>
      </c>
      <c r="M4737" s="53" t="str">
        <f>IF(K4737="","",COUNTIF($K$7:K4737,"ﾘｽﾄ１"))</f>
        <v/>
      </c>
      <c r="N4737" s="53" t="str">
        <f t="shared" si="819"/>
        <v>同一区</v>
      </c>
      <c r="O4737" s="54" t="str">
        <f t="shared" si="820"/>
        <v/>
      </c>
      <c r="P4737" s="53" t="str">
        <f t="shared" si="821"/>
        <v/>
      </c>
      <c r="Q4737" s="52" t="str">
        <f t="shared" si="822"/>
        <v/>
      </c>
      <c r="R4737" s="55" t="str">
        <f t="shared" si="823"/>
        <v/>
      </c>
      <c r="S4737" s="52" t="str">
        <f t="shared" si="824"/>
        <v/>
      </c>
      <c r="T4737" s="81" t="str">
        <f t="shared" si="825"/>
        <v/>
      </c>
      <c r="U4737" s="53" t="str">
        <f>IF(S4737="","",COUNTIF($S$7:S4737,"該当２"))</f>
        <v/>
      </c>
      <c r="V4737" s="56" t="str">
        <f t="shared" si="826"/>
        <v/>
      </c>
      <c r="W4737" s="81" t="str">
        <f t="shared" si="827"/>
        <v/>
      </c>
      <c r="X4737" s="53" t="str">
        <f>IF(V4737="","",COUNTIF($V$7:V4737,"該当３"))</f>
        <v/>
      </c>
    </row>
    <row r="4738" spans="1:24">
      <c r="A4738" s="4">
        <v>2045000003</v>
      </c>
      <c r="B4738" s="237">
        <v>20</v>
      </c>
      <c r="C4738" s="238">
        <v>450</v>
      </c>
      <c r="D4738" s="239">
        <v>0</v>
      </c>
      <c r="E4738" s="238">
        <v>3</v>
      </c>
      <c r="F4738" s="7" t="s">
        <v>511</v>
      </c>
      <c r="G4738" s="7" t="s">
        <v>4072</v>
      </c>
      <c r="H4738" s="282" t="s">
        <v>4521</v>
      </c>
      <c r="I4738" s="7" t="s">
        <v>1624</v>
      </c>
      <c r="K4738" s="52" t="str">
        <f t="shared" si="817"/>
        <v/>
      </c>
      <c r="L4738" s="81" t="str">
        <f t="shared" si="818"/>
        <v/>
      </c>
      <c r="M4738" s="53" t="str">
        <f>IF(K4738="","",COUNTIF($K$7:K4738,"ﾘｽﾄ１"))</f>
        <v/>
      </c>
      <c r="N4738" s="53" t="str">
        <f t="shared" si="819"/>
        <v>同一区</v>
      </c>
      <c r="O4738" s="54" t="str">
        <f t="shared" si="820"/>
        <v/>
      </c>
      <c r="P4738" s="53" t="str">
        <f t="shared" si="821"/>
        <v/>
      </c>
      <c r="Q4738" s="52" t="str">
        <f t="shared" si="822"/>
        <v/>
      </c>
      <c r="R4738" s="55" t="str">
        <f t="shared" si="823"/>
        <v/>
      </c>
      <c r="S4738" s="52" t="str">
        <f t="shared" si="824"/>
        <v/>
      </c>
      <c r="T4738" s="81" t="str">
        <f t="shared" si="825"/>
        <v/>
      </c>
      <c r="U4738" s="53" t="str">
        <f>IF(S4738="","",COUNTIF($S$7:S4738,"該当２"))</f>
        <v/>
      </c>
      <c r="V4738" s="56" t="str">
        <f t="shared" si="826"/>
        <v/>
      </c>
      <c r="W4738" s="81" t="str">
        <f t="shared" si="827"/>
        <v/>
      </c>
      <c r="X4738" s="53" t="str">
        <f>IF(V4738="","",COUNTIF($V$7:V4738,"該当３"))</f>
        <v/>
      </c>
    </row>
    <row r="4739" spans="1:24">
      <c r="A4739" s="4">
        <v>2045000004</v>
      </c>
      <c r="B4739" s="237">
        <v>20</v>
      </c>
      <c r="C4739" s="238">
        <v>450</v>
      </c>
      <c r="D4739" s="239">
        <v>0</v>
      </c>
      <c r="E4739" s="238">
        <v>4</v>
      </c>
      <c r="F4739" s="7" t="s">
        <v>511</v>
      </c>
      <c r="G4739" s="7" t="s">
        <v>4072</v>
      </c>
      <c r="H4739" s="282" t="s">
        <v>4521</v>
      </c>
      <c r="I4739" s="7" t="s">
        <v>4075</v>
      </c>
      <c r="K4739" s="52" t="str">
        <f t="shared" si="817"/>
        <v/>
      </c>
      <c r="L4739" s="81" t="str">
        <f t="shared" si="818"/>
        <v/>
      </c>
      <c r="M4739" s="53" t="str">
        <f>IF(K4739="","",COUNTIF($K$7:K4739,"ﾘｽﾄ１"))</f>
        <v/>
      </c>
      <c r="N4739" s="53" t="str">
        <f t="shared" si="819"/>
        <v>同一区</v>
      </c>
      <c r="O4739" s="54" t="str">
        <f t="shared" si="820"/>
        <v/>
      </c>
      <c r="P4739" s="53" t="str">
        <f t="shared" si="821"/>
        <v/>
      </c>
      <c r="Q4739" s="52" t="str">
        <f t="shared" si="822"/>
        <v/>
      </c>
      <c r="R4739" s="55" t="str">
        <f t="shared" si="823"/>
        <v/>
      </c>
      <c r="S4739" s="52" t="str">
        <f t="shared" si="824"/>
        <v/>
      </c>
      <c r="T4739" s="81" t="str">
        <f t="shared" si="825"/>
        <v/>
      </c>
      <c r="U4739" s="53" t="str">
        <f>IF(S4739="","",COUNTIF($S$7:S4739,"該当２"))</f>
        <v/>
      </c>
      <c r="V4739" s="56" t="str">
        <f t="shared" si="826"/>
        <v/>
      </c>
      <c r="W4739" s="81" t="str">
        <f t="shared" si="827"/>
        <v/>
      </c>
      <c r="X4739" s="53" t="str">
        <f>IF(V4739="","",COUNTIF($V$7:V4739,"該当３"))</f>
        <v/>
      </c>
    </row>
    <row r="4740" spans="1:24">
      <c r="A4740" s="4">
        <v>2045000005</v>
      </c>
      <c r="B4740" s="237">
        <v>20</v>
      </c>
      <c r="C4740" s="238">
        <v>450</v>
      </c>
      <c r="D4740" s="239">
        <v>0</v>
      </c>
      <c r="E4740" s="238">
        <v>5</v>
      </c>
      <c r="F4740" s="7" t="s">
        <v>511</v>
      </c>
      <c r="G4740" s="7" t="s">
        <v>4072</v>
      </c>
      <c r="H4740" s="282" t="s">
        <v>4521</v>
      </c>
      <c r="I4740" s="7" t="s">
        <v>4076</v>
      </c>
      <c r="K4740" s="52" t="str">
        <f t="shared" si="817"/>
        <v/>
      </c>
      <c r="L4740" s="81" t="str">
        <f t="shared" si="818"/>
        <v/>
      </c>
      <c r="M4740" s="53" t="str">
        <f>IF(K4740="","",COUNTIF($K$7:K4740,"ﾘｽﾄ１"))</f>
        <v/>
      </c>
      <c r="N4740" s="53" t="str">
        <f t="shared" si="819"/>
        <v>同一区</v>
      </c>
      <c r="O4740" s="54" t="str">
        <f t="shared" si="820"/>
        <v/>
      </c>
      <c r="P4740" s="53" t="str">
        <f t="shared" si="821"/>
        <v/>
      </c>
      <c r="Q4740" s="52" t="str">
        <f t="shared" si="822"/>
        <v/>
      </c>
      <c r="R4740" s="55" t="str">
        <f t="shared" si="823"/>
        <v/>
      </c>
      <c r="S4740" s="52" t="str">
        <f t="shared" si="824"/>
        <v/>
      </c>
      <c r="T4740" s="81" t="str">
        <f t="shared" si="825"/>
        <v/>
      </c>
      <c r="U4740" s="53" t="str">
        <f>IF(S4740="","",COUNTIF($S$7:S4740,"該当２"))</f>
        <v/>
      </c>
      <c r="V4740" s="56" t="str">
        <f t="shared" si="826"/>
        <v/>
      </c>
      <c r="W4740" s="81" t="str">
        <f t="shared" si="827"/>
        <v/>
      </c>
      <c r="X4740" s="53" t="str">
        <f>IF(V4740="","",COUNTIF($V$7:V4740,"該当３"))</f>
        <v/>
      </c>
    </row>
    <row r="4741" spans="1:24">
      <c r="A4741" s="4">
        <v>2045000006</v>
      </c>
      <c r="B4741" s="237">
        <v>20</v>
      </c>
      <c r="C4741" s="238">
        <v>450</v>
      </c>
      <c r="D4741" s="239">
        <v>0</v>
      </c>
      <c r="E4741" s="238">
        <v>6</v>
      </c>
      <c r="F4741" s="7" t="s">
        <v>511</v>
      </c>
      <c r="G4741" s="7" t="s">
        <v>4072</v>
      </c>
      <c r="H4741" s="282" t="s">
        <v>4521</v>
      </c>
      <c r="I4741" s="7" t="s">
        <v>4077</v>
      </c>
      <c r="K4741" s="52" t="str">
        <f t="shared" si="817"/>
        <v/>
      </c>
      <c r="L4741" s="81" t="str">
        <f t="shared" si="818"/>
        <v/>
      </c>
      <c r="M4741" s="53" t="str">
        <f>IF(K4741="","",COUNTIF($K$7:K4741,"ﾘｽﾄ１"))</f>
        <v/>
      </c>
      <c r="N4741" s="53" t="str">
        <f t="shared" si="819"/>
        <v>同一区</v>
      </c>
      <c r="O4741" s="54" t="str">
        <f t="shared" si="820"/>
        <v/>
      </c>
      <c r="P4741" s="53" t="str">
        <f t="shared" si="821"/>
        <v/>
      </c>
      <c r="Q4741" s="52" t="str">
        <f t="shared" si="822"/>
        <v/>
      </c>
      <c r="R4741" s="55" t="str">
        <f t="shared" si="823"/>
        <v/>
      </c>
      <c r="S4741" s="52" t="str">
        <f t="shared" si="824"/>
        <v/>
      </c>
      <c r="T4741" s="81" t="str">
        <f t="shared" si="825"/>
        <v/>
      </c>
      <c r="U4741" s="53" t="str">
        <f>IF(S4741="","",COUNTIF($S$7:S4741,"該当２"))</f>
        <v/>
      </c>
      <c r="V4741" s="56" t="str">
        <f t="shared" si="826"/>
        <v/>
      </c>
      <c r="W4741" s="81" t="str">
        <f t="shared" si="827"/>
        <v/>
      </c>
      <c r="X4741" s="53" t="str">
        <f>IF(V4741="","",COUNTIF($V$7:V4741,"該当３"))</f>
        <v/>
      </c>
    </row>
    <row r="4742" spans="1:24">
      <c r="A4742" s="4">
        <v>2045000007</v>
      </c>
      <c r="B4742" s="237">
        <v>20</v>
      </c>
      <c r="C4742" s="238">
        <v>450</v>
      </c>
      <c r="D4742" s="239">
        <v>0</v>
      </c>
      <c r="E4742" s="238">
        <v>7</v>
      </c>
      <c r="F4742" s="7" t="s">
        <v>511</v>
      </c>
      <c r="G4742" s="7" t="s">
        <v>4072</v>
      </c>
      <c r="H4742" s="282" t="s">
        <v>4521</v>
      </c>
      <c r="I4742" s="7" t="s">
        <v>4078</v>
      </c>
      <c r="K4742" s="52" t="str">
        <f t="shared" si="817"/>
        <v/>
      </c>
      <c r="L4742" s="81" t="str">
        <f t="shared" si="818"/>
        <v/>
      </c>
      <c r="M4742" s="53" t="str">
        <f>IF(K4742="","",COUNTIF($K$7:K4742,"ﾘｽﾄ１"))</f>
        <v/>
      </c>
      <c r="N4742" s="53" t="str">
        <f t="shared" si="819"/>
        <v>同一区</v>
      </c>
      <c r="O4742" s="54" t="str">
        <f t="shared" si="820"/>
        <v/>
      </c>
      <c r="P4742" s="53" t="str">
        <f t="shared" si="821"/>
        <v/>
      </c>
      <c r="Q4742" s="52" t="str">
        <f t="shared" si="822"/>
        <v/>
      </c>
      <c r="R4742" s="55" t="str">
        <f t="shared" si="823"/>
        <v/>
      </c>
      <c r="S4742" s="52" t="str">
        <f t="shared" si="824"/>
        <v/>
      </c>
      <c r="T4742" s="81" t="str">
        <f t="shared" si="825"/>
        <v/>
      </c>
      <c r="U4742" s="53" t="str">
        <f>IF(S4742="","",COUNTIF($S$7:S4742,"該当２"))</f>
        <v/>
      </c>
      <c r="V4742" s="56" t="str">
        <f t="shared" si="826"/>
        <v/>
      </c>
      <c r="W4742" s="81" t="str">
        <f t="shared" si="827"/>
        <v/>
      </c>
      <c r="X4742" s="53" t="str">
        <f>IF(V4742="","",COUNTIF($V$7:V4742,"該当３"))</f>
        <v/>
      </c>
    </row>
    <row r="4743" spans="1:24">
      <c r="A4743" s="4">
        <v>2045100000</v>
      </c>
      <c r="B4743" s="237">
        <v>20</v>
      </c>
      <c r="C4743" s="238">
        <v>451</v>
      </c>
      <c r="D4743" s="239">
        <v>0</v>
      </c>
      <c r="E4743" s="238">
        <v>0</v>
      </c>
      <c r="F4743" s="7" t="s">
        <v>511</v>
      </c>
      <c r="G4743" s="7" t="s">
        <v>4079</v>
      </c>
      <c r="K4743" s="52" t="str">
        <f t="shared" si="817"/>
        <v>ﾘｽﾄ１</v>
      </c>
      <c r="L4743" s="81" t="str">
        <f t="shared" si="818"/>
        <v>朝日村</v>
      </c>
      <c r="M4743" s="53">
        <f>IF(K4743="","",COUNTIF($K$7:K4743,"ﾘｽﾄ１"))</f>
        <v>62</v>
      </c>
      <c r="N4743" s="53" t="str">
        <f t="shared" si="819"/>
        <v/>
      </c>
      <c r="O4743" s="54" t="str">
        <f t="shared" si="820"/>
        <v/>
      </c>
      <c r="P4743" s="53" t="str">
        <f t="shared" si="821"/>
        <v/>
      </c>
      <c r="Q4743" s="52" t="str">
        <f t="shared" si="822"/>
        <v/>
      </c>
      <c r="R4743" s="55" t="str">
        <f t="shared" si="823"/>
        <v/>
      </c>
      <c r="S4743" s="52" t="str">
        <f t="shared" si="824"/>
        <v/>
      </c>
      <c r="T4743" s="81" t="str">
        <f t="shared" si="825"/>
        <v/>
      </c>
      <c r="U4743" s="53" t="str">
        <f>IF(S4743="","",COUNTIF($S$7:S4743,"該当２"))</f>
        <v/>
      </c>
      <c r="V4743" s="56" t="str">
        <f t="shared" si="826"/>
        <v/>
      </c>
      <c r="W4743" s="81" t="str">
        <f t="shared" si="827"/>
        <v/>
      </c>
      <c r="X4743" s="53" t="str">
        <f>IF(V4743="","",COUNTIF($V$7:V4743,"該当３"))</f>
        <v/>
      </c>
    </row>
    <row r="4744" spans="1:24">
      <c r="A4744" s="4">
        <v>2045100001</v>
      </c>
      <c r="B4744" s="237">
        <v>20</v>
      </c>
      <c r="C4744" s="238">
        <v>451</v>
      </c>
      <c r="D4744" s="239">
        <v>0</v>
      </c>
      <c r="E4744" s="238">
        <v>1</v>
      </c>
      <c r="F4744" s="7" t="s">
        <v>511</v>
      </c>
      <c r="G4744" s="7" t="s">
        <v>4079</v>
      </c>
      <c r="H4744" s="282" t="s">
        <v>4522</v>
      </c>
      <c r="I4744" s="7" t="s">
        <v>4080</v>
      </c>
      <c r="K4744" s="52" t="str">
        <f t="shared" si="817"/>
        <v/>
      </c>
      <c r="L4744" s="81" t="str">
        <f t="shared" si="818"/>
        <v/>
      </c>
      <c r="M4744" s="53" t="str">
        <f>IF(K4744="","",COUNTIF($K$7:K4744,"ﾘｽﾄ１"))</f>
        <v/>
      </c>
      <c r="N4744" s="53" t="str">
        <f t="shared" si="819"/>
        <v>同一区</v>
      </c>
      <c r="O4744" s="54" t="str">
        <f t="shared" si="820"/>
        <v/>
      </c>
      <c r="P4744" s="53" t="str">
        <f t="shared" si="821"/>
        <v/>
      </c>
      <c r="Q4744" s="52" t="str">
        <f t="shared" si="822"/>
        <v/>
      </c>
      <c r="R4744" s="55" t="str">
        <f t="shared" si="823"/>
        <v/>
      </c>
      <c r="S4744" s="52" t="str">
        <f t="shared" si="824"/>
        <v/>
      </c>
      <c r="T4744" s="81" t="str">
        <f t="shared" si="825"/>
        <v/>
      </c>
      <c r="U4744" s="53" t="str">
        <f>IF(S4744="","",COUNTIF($S$7:S4744,"該当２"))</f>
        <v/>
      </c>
      <c r="V4744" s="56" t="str">
        <f t="shared" si="826"/>
        <v/>
      </c>
      <c r="W4744" s="81" t="str">
        <f t="shared" si="827"/>
        <v/>
      </c>
      <c r="X4744" s="53" t="str">
        <f>IF(V4744="","",COUNTIF($V$7:V4744,"該当３"))</f>
        <v/>
      </c>
    </row>
    <row r="4745" spans="1:24">
      <c r="A4745" s="4">
        <v>2045100002</v>
      </c>
      <c r="B4745" s="237">
        <v>20</v>
      </c>
      <c r="C4745" s="238">
        <v>451</v>
      </c>
      <c r="D4745" s="239">
        <v>0</v>
      </c>
      <c r="E4745" s="238">
        <v>2</v>
      </c>
      <c r="F4745" s="7" t="s">
        <v>511</v>
      </c>
      <c r="G4745" s="7" t="s">
        <v>4079</v>
      </c>
      <c r="H4745" s="282" t="s">
        <v>4522</v>
      </c>
      <c r="I4745" s="7" t="s">
        <v>4081</v>
      </c>
      <c r="K4745" s="52" t="str">
        <f t="shared" si="817"/>
        <v/>
      </c>
      <c r="L4745" s="81" t="str">
        <f t="shared" si="818"/>
        <v/>
      </c>
      <c r="M4745" s="53" t="str">
        <f>IF(K4745="","",COUNTIF($K$7:K4745,"ﾘｽﾄ１"))</f>
        <v/>
      </c>
      <c r="N4745" s="53" t="str">
        <f t="shared" si="819"/>
        <v>同一区</v>
      </c>
      <c r="O4745" s="54" t="str">
        <f t="shared" si="820"/>
        <v/>
      </c>
      <c r="P4745" s="53" t="str">
        <f t="shared" si="821"/>
        <v/>
      </c>
      <c r="Q4745" s="52" t="str">
        <f t="shared" si="822"/>
        <v/>
      </c>
      <c r="R4745" s="55" t="str">
        <f t="shared" si="823"/>
        <v/>
      </c>
      <c r="S4745" s="52" t="str">
        <f t="shared" si="824"/>
        <v/>
      </c>
      <c r="T4745" s="81" t="str">
        <f t="shared" si="825"/>
        <v/>
      </c>
      <c r="U4745" s="53" t="str">
        <f>IF(S4745="","",COUNTIF($S$7:S4745,"該当２"))</f>
        <v/>
      </c>
      <c r="V4745" s="56" t="str">
        <f t="shared" si="826"/>
        <v/>
      </c>
      <c r="W4745" s="81" t="str">
        <f t="shared" si="827"/>
        <v/>
      </c>
      <c r="X4745" s="53" t="str">
        <f>IF(V4745="","",COUNTIF($V$7:V4745,"該当３"))</f>
        <v/>
      </c>
    </row>
    <row r="4746" spans="1:24">
      <c r="A4746" s="4">
        <v>2045100003</v>
      </c>
      <c r="B4746" s="237">
        <v>20</v>
      </c>
      <c r="C4746" s="238">
        <v>451</v>
      </c>
      <c r="D4746" s="239">
        <v>0</v>
      </c>
      <c r="E4746" s="238">
        <v>3</v>
      </c>
      <c r="F4746" s="7" t="s">
        <v>511</v>
      </c>
      <c r="G4746" s="7" t="s">
        <v>4079</v>
      </c>
      <c r="H4746" s="282" t="s">
        <v>4522</v>
      </c>
      <c r="I4746" s="7" t="s">
        <v>4082</v>
      </c>
      <c r="K4746" s="52" t="str">
        <f t="shared" si="817"/>
        <v/>
      </c>
      <c r="L4746" s="81" t="str">
        <f t="shared" si="818"/>
        <v/>
      </c>
      <c r="M4746" s="53" t="str">
        <f>IF(K4746="","",COUNTIF($K$7:K4746,"ﾘｽﾄ１"))</f>
        <v/>
      </c>
      <c r="N4746" s="53" t="str">
        <f t="shared" si="819"/>
        <v>同一区</v>
      </c>
      <c r="O4746" s="54" t="str">
        <f t="shared" si="820"/>
        <v/>
      </c>
      <c r="P4746" s="53" t="str">
        <f t="shared" si="821"/>
        <v/>
      </c>
      <c r="Q4746" s="52" t="str">
        <f t="shared" si="822"/>
        <v/>
      </c>
      <c r="R4746" s="55" t="str">
        <f t="shared" si="823"/>
        <v/>
      </c>
      <c r="S4746" s="52" t="str">
        <f t="shared" si="824"/>
        <v/>
      </c>
      <c r="T4746" s="81" t="str">
        <f t="shared" si="825"/>
        <v/>
      </c>
      <c r="U4746" s="53" t="str">
        <f>IF(S4746="","",COUNTIF($S$7:S4746,"該当２"))</f>
        <v/>
      </c>
      <c r="V4746" s="56" t="str">
        <f t="shared" si="826"/>
        <v/>
      </c>
      <c r="W4746" s="81" t="str">
        <f t="shared" si="827"/>
        <v/>
      </c>
      <c r="X4746" s="53" t="str">
        <f>IF(V4746="","",COUNTIF($V$7:V4746,"該当３"))</f>
        <v/>
      </c>
    </row>
    <row r="4747" spans="1:24">
      <c r="A4747" s="4">
        <v>2045100004</v>
      </c>
      <c r="B4747" s="237">
        <v>20</v>
      </c>
      <c r="C4747" s="238">
        <v>451</v>
      </c>
      <c r="D4747" s="239">
        <v>0</v>
      </c>
      <c r="E4747" s="238">
        <v>4</v>
      </c>
      <c r="F4747" s="7" t="s">
        <v>511</v>
      </c>
      <c r="G4747" s="7" t="s">
        <v>4079</v>
      </c>
      <c r="H4747" s="282" t="s">
        <v>4522</v>
      </c>
      <c r="I4747" s="7" t="s">
        <v>3473</v>
      </c>
      <c r="K4747" s="52" t="str">
        <f t="shared" ref="K4747:K4810" si="828">IF(AND($C4747&gt;0,$H4747=""),"ﾘｽﾄ１","")</f>
        <v/>
      </c>
      <c r="L4747" s="81" t="str">
        <f t="shared" si="818"/>
        <v/>
      </c>
      <c r="M4747" s="53" t="str">
        <f>IF(K4747="","",COUNTIF($K$7:K4747,"ﾘｽﾄ１"))</f>
        <v/>
      </c>
      <c r="N4747" s="53" t="str">
        <f t="shared" si="819"/>
        <v>同一区</v>
      </c>
      <c r="O4747" s="54" t="str">
        <f t="shared" si="820"/>
        <v/>
      </c>
      <c r="P4747" s="53" t="str">
        <f t="shared" si="821"/>
        <v/>
      </c>
      <c r="Q4747" s="52" t="str">
        <f t="shared" si="822"/>
        <v/>
      </c>
      <c r="R4747" s="55" t="str">
        <f t="shared" si="823"/>
        <v/>
      </c>
      <c r="S4747" s="52" t="str">
        <f t="shared" si="824"/>
        <v/>
      </c>
      <c r="T4747" s="81" t="str">
        <f t="shared" si="825"/>
        <v/>
      </c>
      <c r="U4747" s="53" t="str">
        <f>IF(S4747="","",COUNTIF($S$7:S4747,"該当２"))</f>
        <v/>
      </c>
      <c r="V4747" s="56" t="str">
        <f t="shared" si="826"/>
        <v/>
      </c>
      <c r="W4747" s="81" t="str">
        <f t="shared" si="827"/>
        <v/>
      </c>
      <c r="X4747" s="53" t="str">
        <f>IF(V4747="","",COUNTIF($V$7:V4747,"該当３"))</f>
        <v/>
      </c>
    </row>
    <row r="4748" spans="1:24">
      <c r="A4748" s="4">
        <v>2045100005</v>
      </c>
      <c r="B4748" s="237">
        <v>20</v>
      </c>
      <c r="C4748" s="238">
        <v>451</v>
      </c>
      <c r="D4748" s="239">
        <v>0</v>
      </c>
      <c r="E4748" s="238">
        <v>5</v>
      </c>
      <c r="F4748" s="7" t="s">
        <v>511</v>
      </c>
      <c r="G4748" s="7" t="s">
        <v>4079</v>
      </c>
      <c r="H4748" s="282" t="s">
        <v>4522</v>
      </c>
      <c r="I4748" s="7" t="s">
        <v>4083</v>
      </c>
      <c r="K4748" s="52" t="str">
        <f t="shared" si="828"/>
        <v/>
      </c>
      <c r="L4748" s="81" t="str">
        <f t="shared" si="818"/>
        <v/>
      </c>
      <c r="M4748" s="53" t="str">
        <f>IF(K4748="","",COUNTIF($K$7:K4748,"ﾘｽﾄ１"))</f>
        <v/>
      </c>
      <c r="N4748" s="53" t="str">
        <f t="shared" si="819"/>
        <v>同一区</v>
      </c>
      <c r="O4748" s="54" t="str">
        <f t="shared" si="820"/>
        <v/>
      </c>
      <c r="P4748" s="53" t="str">
        <f t="shared" si="821"/>
        <v/>
      </c>
      <c r="Q4748" s="52" t="str">
        <f t="shared" si="822"/>
        <v/>
      </c>
      <c r="R4748" s="55" t="str">
        <f t="shared" si="823"/>
        <v/>
      </c>
      <c r="S4748" s="52" t="str">
        <f t="shared" si="824"/>
        <v/>
      </c>
      <c r="T4748" s="81" t="str">
        <f t="shared" si="825"/>
        <v/>
      </c>
      <c r="U4748" s="53" t="str">
        <f>IF(S4748="","",COUNTIF($S$7:S4748,"該当２"))</f>
        <v/>
      </c>
      <c r="V4748" s="56" t="str">
        <f t="shared" si="826"/>
        <v/>
      </c>
      <c r="W4748" s="81" t="str">
        <f t="shared" si="827"/>
        <v/>
      </c>
      <c r="X4748" s="53" t="str">
        <f>IF(V4748="","",COUNTIF($V$7:V4748,"該当３"))</f>
        <v/>
      </c>
    </row>
    <row r="4749" spans="1:24">
      <c r="A4749" s="4">
        <v>2045100006</v>
      </c>
      <c r="B4749" s="237">
        <v>20</v>
      </c>
      <c r="C4749" s="238">
        <v>451</v>
      </c>
      <c r="D4749" s="239">
        <v>0</v>
      </c>
      <c r="E4749" s="238">
        <v>6</v>
      </c>
      <c r="F4749" s="7" t="s">
        <v>511</v>
      </c>
      <c r="G4749" s="7" t="s">
        <v>4079</v>
      </c>
      <c r="H4749" s="282" t="s">
        <v>4522</v>
      </c>
      <c r="I4749" s="7" t="s">
        <v>801</v>
      </c>
      <c r="K4749" s="52" t="str">
        <f t="shared" si="828"/>
        <v/>
      </c>
      <c r="L4749" s="81" t="str">
        <f t="shared" si="818"/>
        <v/>
      </c>
      <c r="M4749" s="53" t="str">
        <f>IF(K4749="","",COUNTIF($K$7:K4749,"ﾘｽﾄ１"))</f>
        <v/>
      </c>
      <c r="N4749" s="53" t="str">
        <f t="shared" si="819"/>
        <v>同一区</v>
      </c>
      <c r="O4749" s="54" t="str">
        <f t="shared" si="820"/>
        <v/>
      </c>
      <c r="P4749" s="53" t="str">
        <f t="shared" si="821"/>
        <v/>
      </c>
      <c r="Q4749" s="52" t="str">
        <f t="shared" si="822"/>
        <v/>
      </c>
      <c r="R4749" s="55" t="str">
        <f t="shared" si="823"/>
        <v/>
      </c>
      <c r="S4749" s="52" t="str">
        <f t="shared" si="824"/>
        <v/>
      </c>
      <c r="T4749" s="81" t="str">
        <f t="shared" si="825"/>
        <v/>
      </c>
      <c r="U4749" s="53" t="str">
        <f>IF(S4749="","",COUNTIF($S$7:S4749,"該当２"))</f>
        <v/>
      </c>
      <c r="V4749" s="56" t="str">
        <f t="shared" si="826"/>
        <v/>
      </c>
      <c r="W4749" s="81" t="str">
        <f t="shared" si="827"/>
        <v/>
      </c>
      <c r="X4749" s="53" t="str">
        <f>IF(V4749="","",COUNTIF($V$7:V4749,"該当３"))</f>
        <v/>
      </c>
    </row>
    <row r="4750" spans="1:24">
      <c r="A4750" s="4">
        <v>2045100007</v>
      </c>
      <c r="B4750" s="237">
        <v>20</v>
      </c>
      <c r="C4750" s="238">
        <v>451</v>
      </c>
      <c r="D4750" s="239">
        <v>0</v>
      </c>
      <c r="E4750" s="238">
        <v>7</v>
      </c>
      <c r="F4750" s="7" t="s">
        <v>511</v>
      </c>
      <c r="G4750" s="7" t="s">
        <v>4079</v>
      </c>
      <c r="H4750" s="282" t="s">
        <v>4522</v>
      </c>
      <c r="I4750" s="7" t="s">
        <v>4084</v>
      </c>
      <c r="K4750" s="52" t="str">
        <f t="shared" si="828"/>
        <v/>
      </c>
      <c r="L4750" s="81" t="str">
        <f t="shared" si="818"/>
        <v/>
      </c>
      <c r="M4750" s="53" t="str">
        <f>IF(K4750="","",COUNTIF($K$7:K4750,"ﾘｽﾄ１"))</f>
        <v/>
      </c>
      <c r="N4750" s="53" t="str">
        <f t="shared" si="819"/>
        <v>同一区</v>
      </c>
      <c r="O4750" s="54" t="str">
        <f t="shared" si="820"/>
        <v/>
      </c>
      <c r="P4750" s="53" t="str">
        <f t="shared" si="821"/>
        <v/>
      </c>
      <c r="Q4750" s="52" t="str">
        <f t="shared" si="822"/>
        <v/>
      </c>
      <c r="R4750" s="55" t="str">
        <f t="shared" si="823"/>
        <v/>
      </c>
      <c r="S4750" s="52" t="str">
        <f t="shared" si="824"/>
        <v/>
      </c>
      <c r="T4750" s="81" t="str">
        <f t="shared" si="825"/>
        <v/>
      </c>
      <c r="U4750" s="53" t="str">
        <f>IF(S4750="","",COUNTIF($S$7:S4750,"該当２"))</f>
        <v/>
      </c>
      <c r="V4750" s="56" t="str">
        <f t="shared" si="826"/>
        <v/>
      </c>
      <c r="W4750" s="81" t="str">
        <f t="shared" si="827"/>
        <v/>
      </c>
      <c r="X4750" s="53" t="str">
        <f>IF(V4750="","",COUNTIF($V$7:V4750,"該当３"))</f>
        <v/>
      </c>
    </row>
    <row r="4751" spans="1:24">
      <c r="A4751" s="4">
        <v>2045100008</v>
      </c>
      <c r="B4751" s="237">
        <v>20</v>
      </c>
      <c r="C4751" s="238">
        <v>451</v>
      </c>
      <c r="D4751" s="239">
        <v>0</v>
      </c>
      <c r="E4751" s="238">
        <v>8</v>
      </c>
      <c r="F4751" s="7" t="s">
        <v>511</v>
      </c>
      <c r="G4751" s="7" t="s">
        <v>4079</v>
      </c>
      <c r="H4751" s="282" t="s">
        <v>4522</v>
      </c>
      <c r="I4751" s="7" t="s">
        <v>4085</v>
      </c>
      <c r="K4751" s="52" t="str">
        <f t="shared" si="828"/>
        <v/>
      </c>
      <c r="L4751" s="81" t="str">
        <f t="shared" si="818"/>
        <v/>
      </c>
      <c r="M4751" s="53" t="str">
        <f>IF(K4751="","",COUNTIF($K$7:K4751,"ﾘｽﾄ１"))</f>
        <v/>
      </c>
      <c r="N4751" s="53" t="str">
        <f t="shared" si="819"/>
        <v>同一区</v>
      </c>
      <c r="O4751" s="54" t="str">
        <f t="shared" si="820"/>
        <v/>
      </c>
      <c r="P4751" s="53" t="str">
        <f t="shared" si="821"/>
        <v/>
      </c>
      <c r="Q4751" s="52" t="str">
        <f t="shared" si="822"/>
        <v/>
      </c>
      <c r="R4751" s="55" t="str">
        <f t="shared" si="823"/>
        <v/>
      </c>
      <c r="S4751" s="52" t="str">
        <f t="shared" si="824"/>
        <v/>
      </c>
      <c r="T4751" s="81" t="str">
        <f t="shared" si="825"/>
        <v/>
      </c>
      <c r="U4751" s="53" t="str">
        <f>IF(S4751="","",COUNTIF($S$7:S4751,"該当２"))</f>
        <v/>
      </c>
      <c r="V4751" s="56" t="str">
        <f t="shared" si="826"/>
        <v/>
      </c>
      <c r="W4751" s="81" t="str">
        <f t="shared" si="827"/>
        <v/>
      </c>
      <c r="X4751" s="53" t="str">
        <f>IF(V4751="","",COUNTIF($V$7:V4751,"該当３"))</f>
        <v/>
      </c>
    </row>
    <row r="4752" spans="1:24">
      <c r="A4752" s="4">
        <v>2045100009</v>
      </c>
      <c r="B4752" s="237">
        <v>20</v>
      </c>
      <c r="C4752" s="238">
        <v>451</v>
      </c>
      <c r="D4752" s="239">
        <v>0</v>
      </c>
      <c r="E4752" s="238">
        <v>9</v>
      </c>
      <c r="F4752" s="7" t="s">
        <v>511</v>
      </c>
      <c r="G4752" s="7" t="s">
        <v>4079</v>
      </c>
      <c r="H4752" s="282" t="s">
        <v>4522</v>
      </c>
      <c r="I4752" s="7" t="s">
        <v>4086</v>
      </c>
      <c r="K4752" s="52" t="str">
        <f t="shared" si="828"/>
        <v/>
      </c>
      <c r="L4752" s="81" t="str">
        <f t="shared" si="818"/>
        <v/>
      </c>
      <c r="M4752" s="53" t="str">
        <f>IF(K4752="","",COUNTIF($K$7:K4752,"ﾘｽﾄ１"))</f>
        <v/>
      </c>
      <c r="N4752" s="53" t="str">
        <f t="shared" si="819"/>
        <v>同一区</v>
      </c>
      <c r="O4752" s="54" t="str">
        <f t="shared" si="820"/>
        <v/>
      </c>
      <c r="P4752" s="53" t="str">
        <f t="shared" si="821"/>
        <v/>
      </c>
      <c r="Q4752" s="52" t="str">
        <f t="shared" si="822"/>
        <v/>
      </c>
      <c r="R4752" s="55" t="str">
        <f t="shared" si="823"/>
        <v/>
      </c>
      <c r="S4752" s="52" t="str">
        <f t="shared" si="824"/>
        <v/>
      </c>
      <c r="T4752" s="81" t="str">
        <f t="shared" si="825"/>
        <v/>
      </c>
      <c r="U4752" s="53" t="str">
        <f>IF(S4752="","",COUNTIF($S$7:S4752,"該当２"))</f>
        <v/>
      </c>
      <c r="V4752" s="56" t="str">
        <f t="shared" si="826"/>
        <v/>
      </c>
      <c r="W4752" s="81" t="str">
        <f t="shared" si="827"/>
        <v/>
      </c>
      <c r="X4752" s="53" t="str">
        <f>IF(V4752="","",COUNTIF($V$7:V4752,"該当３"))</f>
        <v/>
      </c>
    </row>
    <row r="4753" spans="1:24">
      <c r="A4753" s="4">
        <v>2045100010</v>
      </c>
      <c r="B4753" s="237">
        <v>20</v>
      </c>
      <c r="C4753" s="238">
        <v>451</v>
      </c>
      <c r="D4753" s="239">
        <v>0</v>
      </c>
      <c r="E4753" s="238">
        <v>10</v>
      </c>
      <c r="F4753" s="7" t="s">
        <v>511</v>
      </c>
      <c r="G4753" s="7" t="s">
        <v>4079</v>
      </c>
      <c r="H4753" s="282" t="s">
        <v>4522</v>
      </c>
      <c r="I4753" s="7" t="s">
        <v>4087</v>
      </c>
      <c r="K4753" s="52" t="str">
        <f t="shared" si="828"/>
        <v/>
      </c>
      <c r="L4753" s="81" t="str">
        <f t="shared" si="818"/>
        <v/>
      </c>
      <c r="M4753" s="53" t="str">
        <f>IF(K4753="","",COUNTIF($K$7:K4753,"ﾘｽﾄ１"))</f>
        <v/>
      </c>
      <c r="N4753" s="53" t="str">
        <f t="shared" si="819"/>
        <v>同一区</v>
      </c>
      <c r="O4753" s="54" t="str">
        <f t="shared" si="820"/>
        <v/>
      </c>
      <c r="P4753" s="53" t="str">
        <f t="shared" si="821"/>
        <v/>
      </c>
      <c r="Q4753" s="52" t="str">
        <f t="shared" si="822"/>
        <v/>
      </c>
      <c r="R4753" s="55" t="str">
        <f t="shared" si="823"/>
        <v/>
      </c>
      <c r="S4753" s="52" t="str">
        <f t="shared" si="824"/>
        <v/>
      </c>
      <c r="T4753" s="81" t="str">
        <f t="shared" si="825"/>
        <v/>
      </c>
      <c r="U4753" s="53" t="str">
        <f>IF(S4753="","",COUNTIF($S$7:S4753,"該当２"))</f>
        <v/>
      </c>
      <c r="V4753" s="56" t="str">
        <f t="shared" si="826"/>
        <v/>
      </c>
      <c r="W4753" s="81" t="str">
        <f t="shared" si="827"/>
        <v/>
      </c>
      <c r="X4753" s="53" t="str">
        <f>IF(V4753="","",COUNTIF($V$7:V4753,"該当３"))</f>
        <v/>
      </c>
    </row>
    <row r="4754" spans="1:24">
      <c r="A4754" s="4">
        <v>2045100011</v>
      </c>
      <c r="B4754" s="237">
        <v>20</v>
      </c>
      <c r="C4754" s="238">
        <v>451</v>
      </c>
      <c r="D4754" s="239">
        <v>0</v>
      </c>
      <c r="E4754" s="238">
        <v>11</v>
      </c>
      <c r="F4754" s="7" t="s">
        <v>511</v>
      </c>
      <c r="G4754" s="7" t="s">
        <v>4079</v>
      </c>
      <c r="H4754" s="282" t="s">
        <v>4522</v>
      </c>
      <c r="I4754" s="7" t="s">
        <v>740</v>
      </c>
      <c r="K4754" s="52" t="str">
        <f t="shared" si="828"/>
        <v/>
      </c>
      <c r="L4754" s="81" t="str">
        <f t="shared" si="818"/>
        <v/>
      </c>
      <c r="M4754" s="53" t="str">
        <f>IF(K4754="","",COUNTIF($K$7:K4754,"ﾘｽﾄ１"))</f>
        <v/>
      </c>
      <c r="N4754" s="53" t="str">
        <f t="shared" si="819"/>
        <v>同一区</v>
      </c>
      <c r="O4754" s="54" t="str">
        <f t="shared" si="820"/>
        <v/>
      </c>
      <c r="P4754" s="53" t="str">
        <f t="shared" si="821"/>
        <v/>
      </c>
      <c r="Q4754" s="52" t="str">
        <f t="shared" si="822"/>
        <v/>
      </c>
      <c r="R4754" s="55" t="str">
        <f t="shared" si="823"/>
        <v/>
      </c>
      <c r="S4754" s="52" t="str">
        <f t="shared" si="824"/>
        <v/>
      </c>
      <c r="T4754" s="81" t="str">
        <f t="shared" si="825"/>
        <v/>
      </c>
      <c r="U4754" s="53" t="str">
        <f>IF(S4754="","",COUNTIF($S$7:S4754,"該当２"))</f>
        <v/>
      </c>
      <c r="V4754" s="56" t="str">
        <f t="shared" si="826"/>
        <v/>
      </c>
      <c r="W4754" s="81" t="str">
        <f t="shared" si="827"/>
        <v/>
      </c>
      <c r="X4754" s="53" t="str">
        <f>IF(V4754="","",COUNTIF($V$7:V4754,"該当３"))</f>
        <v/>
      </c>
    </row>
    <row r="4755" spans="1:24">
      <c r="A4755" s="4">
        <v>2045100012</v>
      </c>
      <c r="B4755" s="237">
        <v>20</v>
      </c>
      <c r="C4755" s="238">
        <v>451</v>
      </c>
      <c r="D4755" s="239">
        <v>0</v>
      </c>
      <c r="E4755" s="238">
        <v>12</v>
      </c>
      <c r="F4755" s="7" t="s">
        <v>511</v>
      </c>
      <c r="G4755" s="7" t="s">
        <v>4079</v>
      </c>
      <c r="H4755" s="282" t="s">
        <v>4522</v>
      </c>
      <c r="I4755" s="7" t="s">
        <v>5</v>
      </c>
      <c r="K4755" s="52" t="str">
        <f t="shared" si="828"/>
        <v/>
      </c>
      <c r="L4755" s="81" t="str">
        <f t="shared" si="818"/>
        <v/>
      </c>
      <c r="M4755" s="53" t="str">
        <f>IF(K4755="","",COUNTIF($K$7:K4755,"ﾘｽﾄ１"))</f>
        <v/>
      </c>
      <c r="N4755" s="53" t="str">
        <f t="shared" si="819"/>
        <v>同一区</v>
      </c>
      <c r="O4755" s="54" t="str">
        <f t="shared" si="820"/>
        <v/>
      </c>
      <c r="P4755" s="53" t="str">
        <f t="shared" si="821"/>
        <v/>
      </c>
      <c r="Q4755" s="52" t="str">
        <f t="shared" si="822"/>
        <v/>
      </c>
      <c r="R4755" s="55" t="str">
        <f t="shared" si="823"/>
        <v/>
      </c>
      <c r="S4755" s="52" t="str">
        <f t="shared" si="824"/>
        <v/>
      </c>
      <c r="T4755" s="81" t="str">
        <f t="shared" si="825"/>
        <v/>
      </c>
      <c r="U4755" s="53" t="str">
        <f>IF(S4755="","",COUNTIF($S$7:S4755,"該当２"))</f>
        <v/>
      </c>
      <c r="V4755" s="56" t="str">
        <f t="shared" si="826"/>
        <v/>
      </c>
      <c r="W4755" s="81" t="str">
        <f t="shared" si="827"/>
        <v/>
      </c>
      <c r="X4755" s="53" t="str">
        <f>IF(V4755="","",COUNTIF($V$7:V4755,"該当３"))</f>
        <v/>
      </c>
    </row>
    <row r="4756" spans="1:24">
      <c r="A4756" s="4">
        <v>2045100013</v>
      </c>
      <c r="B4756" s="237">
        <v>20</v>
      </c>
      <c r="C4756" s="238">
        <v>451</v>
      </c>
      <c r="D4756" s="239">
        <v>0</v>
      </c>
      <c r="E4756" s="238">
        <v>13</v>
      </c>
      <c r="F4756" s="7" t="s">
        <v>511</v>
      </c>
      <c r="G4756" s="7" t="s">
        <v>4079</v>
      </c>
      <c r="H4756" s="282" t="s">
        <v>4522</v>
      </c>
      <c r="I4756" s="7" t="s">
        <v>4088</v>
      </c>
      <c r="K4756" s="52" t="str">
        <f t="shared" si="828"/>
        <v/>
      </c>
      <c r="L4756" s="81" t="str">
        <f t="shared" si="818"/>
        <v/>
      </c>
      <c r="M4756" s="53" t="str">
        <f>IF(K4756="","",COUNTIF($K$7:K4756,"ﾘｽﾄ１"))</f>
        <v/>
      </c>
      <c r="N4756" s="53" t="str">
        <f t="shared" si="819"/>
        <v>同一区</v>
      </c>
      <c r="O4756" s="54" t="str">
        <f t="shared" si="820"/>
        <v/>
      </c>
      <c r="P4756" s="53" t="str">
        <f t="shared" si="821"/>
        <v/>
      </c>
      <c r="Q4756" s="52" t="str">
        <f t="shared" si="822"/>
        <v/>
      </c>
      <c r="R4756" s="55" t="str">
        <f t="shared" si="823"/>
        <v/>
      </c>
      <c r="S4756" s="52" t="str">
        <f t="shared" si="824"/>
        <v/>
      </c>
      <c r="T4756" s="81" t="str">
        <f t="shared" si="825"/>
        <v/>
      </c>
      <c r="U4756" s="53" t="str">
        <f>IF(S4756="","",COUNTIF($S$7:S4756,"該当２"))</f>
        <v/>
      </c>
      <c r="V4756" s="56" t="str">
        <f t="shared" si="826"/>
        <v/>
      </c>
      <c r="W4756" s="81" t="str">
        <f t="shared" si="827"/>
        <v/>
      </c>
      <c r="X4756" s="53" t="str">
        <f>IF(V4756="","",COUNTIF($V$7:V4756,"該当３"))</f>
        <v/>
      </c>
    </row>
    <row r="4757" spans="1:24">
      <c r="A4757" s="4">
        <v>2045100014</v>
      </c>
      <c r="B4757" s="237">
        <v>20</v>
      </c>
      <c r="C4757" s="238">
        <v>451</v>
      </c>
      <c r="D4757" s="239">
        <v>0</v>
      </c>
      <c r="E4757" s="238">
        <v>14</v>
      </c>
      <c r="F4757" s="7" t="s">
        <v>511</v>
      </c>
      <c r="G4757" s="7" t="s">
        <v>4079</v>
      </c>
      <c r="H4757" s="282" t="s">
        <v>4522</v>
      </c>
      <c r="I4757" s="7" t="s">
        <v>2251</v>
      </c>
      <c r="K4757" s="52" t="str">
        <f t="shared" si="828"/>
        <v/>
      </c>
      <c r="L4757" s="81" t="str">
        <f t="shared" si="818"/>
        <v/>
      </c>
      <c r="M4757" s="53" t="str">
        <f>IF(K4757="","",COUNTIF($K$7:K4757,"ﾘｽﾄ１"))</f>
        <v/>
      </c>
      <c r="N4757" s="53" t="str">
        <f t="shared" si="819"/>
        <v>同一区</v>
      </c>
      <c r="O4757" s="54" t="str">
        <f t="shared" si="820"/>
        <v/>
      </c>
      <c r="P4757" s="53" t="str">
        <f t="shared" si="821"/>
        <v/>
      </c>
      <c r="Q4757" s="52" t="str">
        <f t="shared" si="822"/>
        <v/>
      </c>
      <c r="R4757" s="55" t="str">
        <f t="shared" si="823"/>
        <v/>
      </c>
      <c r="S4757" s="52" t="str">
        <f t="shared" si="824"/>
        <v/>
      </c>
      <c r="T4757" s="81" t="str">
        <f t="shared" si="825"/>
        <v/>
      </c>
      <c r="U4757" s="53" t="str">
        <f>IF(S4757="","",COUNTIF($S$7:S4757,"該当２"))</f>
        <v/>
      </c>
      <c r="V4757" s="56" t="str">
        <f t="shared" si="826"/>
        <v/>
      </c>
      <c r="W4757" s="81" t="str">
        <f t="shared" si="827"/>
        <v/>
      </c>
      <c r="X4757" s="53" t="str">
        <f>IF(V4757="","",COUNTIF($V$7:V4757,"該当３"))</f>
        <v/>
      </c>
    </row>
    <row r="4758" spans="1:24">
      <c r="A4758" s="4">
        <v>2045100015</v>
      </c>
      <c r="B4758" s="237">
        <v>20</v>
      </c>
      <c r="C4758" s="238">
        <v>451</v>
      </c>
      <c r="D4758" s="239">
        <v>0</v>
      </c>
      <c r="E4758" s="238">
        <v>15</v>
      </c>
      <c r="F4758" s="7" t="s">
        <v>511</v>
      </c>
      <c r="G4758" s="7" t="s">
        <v>4079</v>
      </c>
      <c r="H4758" s="282" t="s">
        <v>4522</v>
      </c>
      <c r="I4758" s="7" t="s">
        <v>1520</v>
      </c>
      <c r="K4758" s="52" t="str">
        <f t="shared" si="828"/>
        <v/>
      </c>
      <c r="L4758" s="81" t="str">
        <f t="shared" si="818"/>
        <v/>
      </c>
      <c r="M4758" s="53" t="str">
        <f>IF(K4758="","",COUNTIF($K$7:K4758,"ﾘｽﾄ１"))</f>
        <v/>
      </c>
      <c r="N4758" s="53" t="str">
        <f t="shared" si="819"/>
        <v>同一区</v>
      </c>
      <c r="O4758" s="54" t="str">
        <f t="shared" si="820"/>
        <v/>
      </c>
      <c r="P4758" s="53" t="str">
        <f t="shared" si="821"/>
        <v/>
      </c>
      <c r="Q4758" s="52" t="str">
        <f t="shared" si="822"/>
        <v/>
      </c>
      <c r="R4758" s="55" t="str">
        <f t="shared" si="823"/>
        <v/>
      </c>
      <c r="S4758" s="52" t="str">
        <f t="shared" si="824"/>
        <v/>
      </c>
      <c r="T4758" s="81" t="str">
        <f t="shared" si="825"/>
        <v/>
      </c>
      <c r="U4758" s="53" t="str">
        <f>IF(S4758="","",COUNTIF($S$7:S4758,"該当２"))</f>
        <v/>
      </c>
      <c r="V4758" s="56" t="str">
        <f t="shared" si="826"/>
        <v/>
      </c>
      <c r="W4758" s="81" t="str">
        <f t="shared" si="827"/>
        <v/>
      </c>
      <c r="X4758" s="53" t="str">
        <f>IF(V4758="","",COUNTIF($V$7:V4758,"該当３"))</f>
        <v/>
      </c>
    </row>
    <row r="4759" spans="1:24">
      <c r="A4759" s="4">
        <v>2045100016</v>
      </c>
      <c r="B4759" s="237">
        <v>20</v>
      </c>
      <c r="C4759" s="238">
        <v>451</v>
      </c>
      <c r="D4759" s="239">
        <v>0</v>
      </c>
      <c r="E4759" s="238">
        <v>16</v>
      </c>
      <c r="F4759" s="7" t="s">
        <v>511</v>
      </c>
      <c r="G4759" s="7" t="s">
        <v>4079</v>
      </c>
      <c r="H4759" s="282" t="s">
        <v>4522</v>
      </c>
      <c r="I4759" s="7" t="s">
        <v>341</v>
      </c>
      <c r="K4759" s="52" t="str">
        <f t="shared" si="828"/>
        <v/>
      </c>
      <c r="L4759" s="81" t="str">
        <f t="shared" si="818"/>
        <v/>
      </c>
      <c r="M4759" s="53" t="str">
        <f>IF(K4759="","",COUNTIF($K$7:K4759,"ﾘｽﾄ１"))</f>
        <v/>
      </c>
      <c r="N4759" s="53" t="str">
        <f t="shared" si="819"/>
        <v>同一区</v>
      </c>
      <c r="O4759" s="54" t="str">
        <f t="shared" si="820"/>
        <v/>
      </c>
      <c r="P4759" s="53" t="str">
        <f t="shared" si="821"/>
        <v/>
      </c>
      <c r="Q4759" s="52" t="str">
        <f t="shared" si="822"/>
        <v/>
      </c>
      <c r="R4759" s="55" t="str">
        <f t="shared" si="823"/>
        <v/>
      </c>
      <c r="S4759" s="52" t="str">
        <f t="shared" si="824"/>
        <v/>
      </c>
      <c r="T4759" s="81" t="str">
        <f t="shared" si="825"/>
        <v/>
      </c>
      <c r="U4759" s="53" t="str">
        <f>IF(S4759="","",COUNTIF($S$7:S4759,"該当２"))</f>
        <v/>
      </c>
      <c r="V4759" s="56" t="str">
        <f t="shared" si="826"/>
        <v/>
      </c>
      <c r="W4759" s="81" t="str">
        <f t="shared" si="827"/>
        <v/>
      </c>
      <c r="X4759" s="53" t="str">
        <f>IF(V4759="","",COUNTIF($V$7:V4759,"該当３"))</f>
        <v/>
      </c>
    </row>
    <row r="4760" spans="1:24">
      <c r="A4760" s="4">
        <v>2045100017</v>
      </c>
      <c r="B4760" s="237">
        <v>20</v>
      </c>
      <c r="C4760" s="238">
        <v>451</v>
      </c>
      <c r="D4760" s="239">
        <v>0</v>
      </c>
      <c r="E4760" s="238">
        <v>17</v>
      </c>
      <c r="F4760" s="7" t="s">
        <v>511</v>
      </c>
      <c r="G4760" s="7" t="s">
        <v>4079</v>
      </c>
      <c r="H4760" s="282" t="s">
        <v>4522</v>
      </c>
      <c r="I4760" s="7" t="s">
        <v>721</v>
      </c>
      <c r="K4760" s="52" t="str">
        <f t="shared" si="828"/>
        <v/>
      </c>
      <c r="L4760" s="81" t="str">
        <f t="shared" si="818"/>
        <v/>
      </c>
      <c r="M4760" s="53" t="str">
        <f>IF(K4760="","",COUNTIF($K$7:K4760,"ﾘｽﾄ１"))</f>
        <v/>
      </c>
      <c r="N4760" s="53" t="str">
        <f t="shared" si="819"/>
        <v>同一区</v>
      </c>
      <c r="O4760" s="54" t="str">
        <f t="shared" si="820"/>
        <v/>
      </c>
      <c r="P4760" s="53" t="str">
        <f t="shared" si="821"/>
        <v/>
      </c>
      <c r="Q4760" s="52" t="str">
        <f t="shared" si="822"/>
        <v/>
      </c>
      <c r="R4760" s="55" t="str">
        <f t="shared" si="823"/>
        <v/>
      </c>
      <c r="S4760" s="52" t="str">
        <f t="shared" si="824"/>
        <v/>
      </c>
      <c r="T4760" s="81" t="str">
        <f t="shared" si="825"/>
        <v/>
      </c>
      <c r="U4760" s="53" t="str">
        <f>IF(S4760="","",COUNTIF($S$7:S4760,"該当２"))</f>
        <v/>
      </c>
      <c r="V4760" s="56" t="str">
        <f t="shared" si="826"/>
        <v/>
      </c>
      <c r="W4760" s="81" t="str">
        <f t="shared" si="827"/>
        <v/>
      </c>
      <c r="X4760" s="53" t="str">
        <f>IF(V4760="","",COUNTIF($V$7:V4760,"該当３"))</f>
        <v/>
      </c>
    </row>
    <row r="4761" spans="1:24">
      <c r="A4761" s="4">
        <v>2045100018</v>
      </c>
      <c r="B4761" s="237">
        <v>20</v>
      </c>
      <c r="C4761" s="238">
        <v>451</v>
      </c>
      <c r="D4761" s="239">
        <v>0</v>
      </c>
      <c r="E4761" s="238">
        <v>18</v>
      </c>
      <c r="F4761" s="7" t="s">
        <v>511</v>
      </c>
      <c r="G4761" s="7" t="s">
        <v>4079</v>
      </c>
      <c r="H4761" s="282" t="s">
        <v>4522</v>
      </c>
      <c r="I4761" s="7" t="s">
        <v>459</v>
      </c>
      <c r="K4761" s="52" t="str">
        <f t="shared" si="828"/>
        <v/>
      </c>
      <c r="L4761" s="81" t="str">
        <f t="shared" si="818"/>
        <v/>
      </c>
      <c r="M4761" s="53" t="str">
        <f>IF(K4761="","",COUNTIF($K$7:K4761,"ﾘｽﾄ１"))</f>
        <v/>
      </c>
      <c r="N4761" s="53" t="str">
        <f t="shared" si="819"/>
        <v>同一区</v>
      </c>
      <c r="O4761" s="54" t="str">
        <f t="shared" si="820"/>
        <v/>
      </c>
      <c r="P4761" s="53" t="str">
        <f t="shared" si="821"/>
        <v/>
      </c>
      <c r="Q4761" s="52" t="str">
        <f t="shared" si="822"/>
        <v/>
      </c>
      <c r="R4761" s="55" t="str">
        <f t="shared" si="823"/>
        <v/>
      </c>
      <c r="S4761" s="52" t="str">
        <f t="shared" si="824"/>
        <v/>
      </c>
      <c r="T4761" s="81" t="str">
        <f t="shared" si="825"/>
        <v/>
      </c>
      <c r="U4761" s="53" t="str">
        <f>IF(S4761="","",COUNTIF($S$7:S4761,"該当２"))</f>
        <v/>
      </c>
      <c r="V4761" s="56" t="str">
        <f t="shared" si="826"/>
        <v/>
      </c>
      <c r="W4761" s="81" t="str">
        <f t="shared" si="827"/>
        <v/>
      </c>
      <c r="X4761" s="53" t="str">
        <f>IF(V4761="","",COUNTIF($V$7:V4761,"該当３"))</f>
        <v/>
      </c>
    </row>
    <row r="4762" spans="1:24">
      <c r="A4762" s="4">
        <v>2045100019</v>
      </c>
      <c r="B4762" s="237">
        <v>20</v>
      </c>
      <c r="C4762" s="238">
        <v>451</v>
      </c>
      <c r="D4762" s="239">
        <v>0</v>
      </c>
      <c r="E4762" s="238">
        <v>19</v>
      </c>
      <c r="F4762" s="7" t="s">
        <v>511</v>
      </c>
      <c r="G4762" s="7" t="s">
        <v>4079</v>
      </c>
      <c r="H4762" s="282" t="s">
        <v>4522</v>
      </c>
      <c r="I4762" s="7" t="s">
        <v>4089</v>
      </c>
      <c r="K4762" s="52" t="str">
        <f t="shared" si="828"/>
        <v/>
      </c>
      <c r="L4762" s="81" t="str">
        <f t="shared" si="818"/>
        <v/>
      </c>
      <c r="M4762" s="53" t="str">
        <f>IF(K4762="","",COUNTIF($K$7:K4762,"ﾘｽﾄ１"))</f>
        <v/>
      </c>
      <c r="N4762" s="53" t="str">
        <f t="shared" si="819"/>
        <v>同一区</v>
      </c>
      <c r="O4762" s="54" t="str">
        <f t="shared" si="820"/>
        <v/>
      </c>
      <c r="P4762" s="53" t="str">
        <f t="shared" si="821"/>
        <v/>
      </c>
      <c r="Q4762" s="52" t="str">
        <f t="shared" si="822"/>
        <v/>
      </c>
      <c r="R4762" s="55" t="str">
        <f t="shared" si="823"/>
        <v/>
      </c>
      <c r="S4762" s="52" t="str">
        <f t="shared" si="824"/>
        <v/>
      </c>
      <c r="T4762" s="81" t="str">
        <f t="shared" si="825"/>
        <v/>
      </c>
      <c r="U4762" s="53" t="str">
        <f>IF(S4762="","",COUNTIF($S$7:S4762,"該当２"))</f>
        <v/>
      </c>
      <c r="V4762" s="56" t="str">
        <f t="shared" si="826"/>
        <v/>
      </c>
      <c r="W4762" s="81" t="str">
        <f t="shared" si="827"/>
        <v/>
      </c>
      <c r="X4762" s="53" t="str">
        <f>IF(V4762="","",COUNTIF($V$7:V4762,"該当３"))</f>
        <v/>
      </c>
    </row>
    <row r="4763" spans="1:24">
      <c r="A4763" s="4">
        <v>2045100020</v>
      </c>
      <c r="B4763" s="237">
        <v>20</v>
      </c>
      <c r="C4763" s="238">
        <v>451</v>
      </c>
      <c r="D4763" s="239">
        <v>0</v>
      </c>
      <c r="E4763" s="238">
        <v>20</v>
      </c>
      <c r="F4763" s="7" t="s">
        <v>511</v>
      </c>
      <c r="G4763" s="7" t="s">
        <v>4079</v>
      </c>
      <c r="H4763" s="282" t="s">
        <v>4522</v>
      </c>
      <c r="I4763" s="7" t="s">
        <v>665</v>
      </c>
      <c r="K4763" s="52" t="str">
        <f t="shared" si="828"/>
        <v/>
      </c>
      <c r="L4763" s="81" t="str">
        <f t="shared" si="818"/>
        <v/>
      </c>
      <c r="M4763" s="53" t="str">
        <f>IF(K4763="","",COUNTIF($K$7:K4763,"ﾘｽﾄ１"))</f>
        <v/>
      </c>
      <c r="N4763" s="53" t="str">
        <f t="shared" si="819"/>
        <v>同一区</v>
      </c>
      <c r="O4763" s="54" t="str">
        <f t="shared" si="820"/>
        <v/>
      </c>
      <c r="P4763" s="53" t="str">
        <f t="shared" si="821"/>
        <v/>
      </c>
      <c r="Q4763" s="52" t="str">
        <f t="shared" si="822"/>
        <v/>
      </c>
      <c r="R4763" s="55" t="str">
        <f t="shared" si="823"/>
        <v/>
      </c>
      <c r="S4763" s="52" t="str">
        <f t="shared" si="824"/>
        <v/>
      </c>
      <c r="T4763" s="81" t="str">
        <f t="shared" si="825"/>
        <v/>
      </c>
      <c r="U4763" s="53" t="str">
        <f>IF(S4763="","",COUNTIF($S$7:S4763,"該当２"))</f>
        <v/>
      </c>
      <c r="V4763" s="56" t="str">
        <f t="shared" si="826"/>
        <v/>
      </c>
      <c r="W4763" s="81" t="str">
        <f t="shared" si="827"/>
        <v/>
      </c>
      <c r="X4763" s="53" t="str">
        <f>IF(V4763="","",COUNTIF($V$7:V4763,"該当３"))</f>
        <v/>
      </c>
    </row>
    <row r="4764" spans="1:24">
      <c r="A4764" s="4">
        <v>2045100021</v>
      </c>
      <c r="B4764" s="237">
        <v>20</v>
      </c>
      <c r="C4764" s="238">
        <v>451</v>
      </c>
      <c r="D4764" s="239">
        <v>0</v>
      </c>
      <c r="E4764" s="238">
        <v>21</v>
      </c>
      <c r="F4764" s="7" t="s">
        <v>511</v>
      </c>
      <c r="G4764" s="7" t="s">
        <v>4079</v>
      </c>
      <c r="H4764" s="282" t="s">
        <v>4522</v>
      </c>
      <c r="I4764" s="7" t="s">
        <v>4090</v>
      </c>
      <c r="K4764" s="52" t="str">
        <f t="shared" si="828"/>
        <v/>
      </c>
      <c r="L4764" s="81" t="str">
        <f t="shared" si="818"/>
        <v/>
      </c>
      <c r="M4764" s="53" t="str">
        <f>IF(K4764="","",COUNTIF($K$7:K4764,"ﾘｽﾄ１"))</f>
        <v/>
      </c>
      <c r="N4764" s="53" t="str">
        <f t="shared" si="819"/>
        <v>同一区</v>
      </c>
      <c r="O4764" s="54" t="str">
        <f t="shared" si="820"/>
        <v/>
      </c>
      <c r="P4764" s="53" t="str">
        <f t="shared" si="821"/>
        <v/>
      </c>
      <c r="Q4764" s="52" t="str">
        <f t="shared" si="822"/>
        <v/>
      </c>
      <c r="R4764" s="55" t="str">
        <f t="shared" si="823"/>
        <v/>
      </c>
      <c r="S4764" s="52" t="str">
        <f t="shared" si="824"/>
        <v/>
      </c>
      <c r="T4764" s="81" t="str">
        <f t="shared" si="825"/>
        <v/>
      </c>
      <c r="U4764" s="53" t="str">
        <f>IF(S4764="","",COUNTIF($S$7:S4764,"該当２"))</f>
        <v/>
      </c>
      <c r="V4764" s="56" t="str">
        <f t="shared" si="826"/>
        <v/>
      </c>
      <c r="W4764" s="81" t="str">
        <f t="shared" si="827"/>
        <v/>
      </c>
      <c r="X4764" s="53" t="str">
        <f>IF(V4764="","",COUNTIF($V$7:V4764,"該当３"))</f>
        <v/>
      </c>
    </row>
    <row r="4765" spans="1:24">
      <c r="A4765" s="4">
        <v>2045100022</v>
      </c>
      <c r="B4765" s="237">
        <v>20</v>
      </c>
      <c r="C4765" s="238">
        <v>451</v>
      </c>
      <c r="D4765" s="239">
        <v>0</v>
      </c>
      <c r="E4765" s="238">
        <v>22</v>
      </c>
      <c r="F4765" s="7" t="s">
        <v>511</v>
      </c>
      <c r="G4765" s="7" t="s">
        <v>4079</v>
      </c>
      <c r="H4765" s="282" t="s">
        <v>4522</v>
      </c>
      <c r="I4765" s="7" t="s">
        <v>2152</v>
      </c>
      <c r="K4765" s="52" t="str">
        <f t="shared" si="828"/>
        <v/>
      </c>
      <c r="L4765" s="81" t="str">
        <f t="shared" si="818"/>
        <v/>
      </c>
      <c r="M4765" s="53" t="str">
        <f>IF(K4765="","",COUNTIF($K$7:K4765,"ﾘｽﾄ１"))</f>
        <v/>
      </c>
      <c r="N4765" s="53" t="str">
        <f t="shared" si="819"/>
        <v>同一区</v>
      </c>
      <c r="O4765" s="54" t="str">
        <f t="shared" si="820"/>
        <v/>
      </c>
      <c r="P4765" s="53" t="str">
        <f t="shared" si="821"/>
        <v/>
      </c>
      <c r="Q4765" s="52" t="str">
        <f t="shared" si="822"/>
        <v/>
      </c>
      <c r="R4765" s="55" t="str">
        <f t="shared" si="823"/>
        <v/>
      </c>
      <c r="S4765" s="52" t="str">
        <f t="shared" si="824"/>
        <v/>
      </c>
      <c r="T4765" s="81" t="str">
        <f t="shared" si="825"/>
        <v/>
      </c>
      <c r="U4765" s="53" t="str">
        <f>IF(S4765="","",COUNTIF($S$7:S4765,"該当２"))</f>
        <v/>
      </c>
      <c r="V4765" s="56" t="str">
        <f t="shared" si="826"/>
        <v/>
      </c>
      <c r="W4765" s="81" t="str">
        <f t="shared" si="827"/>
        <v/>
      </c>
      <c r="X4765" s="53" t="str">
        <f>IF(V4765="","",COUNTIF($V$7:V4765,"該当３"))</f>
        <v/>
      </c>
    </row>
    <row r="4766" spans="1:24">
      <c r="A4766" s="4">
        <v>2045200000</v>
      </c>
      <c r="B4766" s="237">
        <v>20</v>
      </c>
      <c r="C4766" s="238">
        <v>452</v>
      </c>
      <c r="D4766" s="239">
        <v>0</v>
      </c>
      <c r="E4766" s="238">
        <v>0</v>
      </c>
      <c r="F4766" s="7" t="s">
        <v>511</v>
      </c>
      <c r="G4766" s="7" t="s">
        <v>4091</v>
      </c>
      <c r="K4766" s="52" t="str">
        <f t="shared" si="828"/>
        <v>ﾘｽﾄ１</v>
      </c>
      <c r="L4766" s="81" t="str">
        <f t="shared" si="818"/>
        <v>筑北村</v>
      </c>
      <c r="M4766" s="53">
        <f>IF(K4766="","",COUNTIF($K$7:K4766,"ﾘｽﾄ１"))</f>
        <v>63</v>
      </c>
      <c r="N4766" s="53" t="str">
        <f t="shared" si="819"/>
        <v/>
      </c>
      <c r="O4766" s="54" t="str">
        <f t="shared" si="820"/>
        <v/>
      </c>
      <c r="P4766" s="53" t="str">
        <f t="shared" si="821"/>
        <v/>
      </c>
      <c r="Q4766" s="52" t="str">
        <f t="shared" si="822"/>
        <v/>
      </c>
      <c r="R4766" s="55" t="str">
        <f t="shared" si="823"/>
        <v/>
      </c>
      <c r="S4766" s="52" t="str">
        <f t="shared" si="824"/>
        <v/>
      </c>
      <c r="T4766" s="81" t="str">
        <f t="shared" si="825"/>
        <v/>
      </c>
      <c r="U4766" s="53" t="str">
        <f>IF(S4766="","",COUNTIF($S$7:S4766,"該当２"))</f>
        <v/>
      </c>
      <c r="V4766" s="56" t="str">
        <f t="shared" si="826"/>
        <v/>
      </c>
      <c r="W4766" s="81" t="str">
        <f t="shared" si="827"/>
        <v/>
      </c>
      <c r="X4766" s="53" t="str">
        <f>IF(V4766="","",COUNTIF($V$7:V4766,"該当３"))</f>
        <v/>
      </c>
    </row>
    <row r="4767" spans="1:24">
      <c r="A4767" s="4">
        <v>2045201000</v>
      </c>
      <c r="B4767" s="237">
        <v>20</v>
      </c>
      <c r="C4767" s="238">
        <v>452</v>
      </c>
      <c r="D4767" s="239">
        <v>1</v>
      </c>
      <c r="E4767" s="238">
        <v>0</v>
      </c>
      <c r="F4767" s="7" t="s">
        <v>511</v>
      </c>
      <c r="G4767" s="7" t="s">
        <v>4091</v>
      </c>
      <c r="H4767" s="7" t="s">
        <v>4092</v>
      </c>
      <c r="K4767" s="52" t="str">
        <f t="shared" si="828"/>
        <v/>
      </c>
      <c r="L4767" s="81" t="str">
        <f t="shared" si="818"/>
        <v/>
      </c>
      <c r="M4767" s="53" t="str">
        <f>IF(K4767="","",COUNTIF($K$7:K4767,"ﾘｽﾄ１"))</f>
        <v/>
      </c>
      <c r="N4767" s="53" t="str">
        <f t="shared" si="819"/>
        <v/>
      </c>
      <c r="O4767" s="54" t="str">
        <f t="shared" si="820"/>
        <v/>
      </c>
      <c r="P4767" s="53" t="str">
        <f t="shared" si="821"/>
        <v/>
      </c>
      <c r="Q4767" s="52" t="str">
        <f t="shared" si="822"/>
        <v/>
      </c>
      <c r="R4767" s="55" t="str">
        <f t="shared" si="823"/>
        <v/>
      </c>
      <c r="S4767" s="52" t="str">
        <f t="shared" si="824"/>
        <v/>
      </c>
      <c r="T4767" s="81" t="str">
        <f t="shared" si="825"/>
        <v/>
      </c>
      <c r="U4767" s="53" t="str">
        <f>IF(S4767="","",COUNTIF($S$7:S4767,"該当２"))</f>
        <v/>
      </c>
      <c r="V4767" s="56" t="str">
        <f t="shared" si="826"/>
        <v/>
      </c>
      <c r="W4767" s="81" t="str">
        <f t="shared" si="827"/>
        <v/>
      </c>
      <c r="X4767" s="53" t="str">
        <f>IF(V4767="","",COUNTIF($V$7:V4767,"該当３"))</f>
        <v/>
      </c>
    </row>
    <row r="4768" spans="1:24">
      <c r="A4768" s="4">
        <v>2045201001</v>
      </c>
      <c r="B4768" s="237">
        <v>20</v>
      </c>
      <c r="C4768" s="238">
        <v>452</v>
      </c>
      <c r="D4768" s="239">
        <v>1</v>
      </c>
      <c r="E4768" s="238">
        <v>1</v>
      </c>
      <c r="F4768" s="7" t="s">
        <v>511</v>
      </c>
      <c r="G4768" s="7" t="s">
        <v>4091</v>
      </c>
      <c r="H4768" s="7" t="s">
        <v>4092</v>
      </c>
      <c r="I4768" s="7" t="s">
        <v>4093</v>
      </c>
      <c r="K4768" s="52" t="str">
        <f t="shared" si="828"/>
        <v/>
      </c>
      <c r="L4768" s="81" t="str">
        <f t="shared" si="818"/>
        <v/>
      </c>
      <c r="M4768" s="53" t="str">
        <f>IF(K4768="","",COUNTIF($K$7:K4768,"ﾘｽﾄ１"))</f>
        <v/>
      </c>
      <c r="N4768" s="53" t="str">
        <f t="shared" si="819"/>
        <v/>
      </c>
      <c r="O4768" s="54" t="str">
        <f t="shared" si="820"/>
        <v/>
      </c>
      <c r="P4768" s="53" t="str">
        <f t="shared" si="821"/>
        <v/>
      </c>
      <c r="Q4768" s="52" t="str">
        <f t="shared" si="822"/>
        <v/>
      </c>
      <c r="R4768" s="55" t="str">
        <f t="shared" si="823"/>
        <v/>
      </c>
      <c r="S4768" s="52" t="str">
        <f t="shared" si="824"/>
        <v/>
      </c>
      <c r="T4768" s="81" t="str">
        <f t="shared" si="825"/>
        <v/>
      </c>
      <c r="U4768" s="53" t="str">
        <f>IF(S4768="","",COUNTIF($S$7:S4768,"該当２"))</f>
        <v/>
      </c>
      <c r="V4768" s="56" t="str">
        <f t="shared" si="826"/>
        <v/>
      </c>
      <c r="W4768" s="81" t="str">
        <f t="shared" si="827"/>
        <v/>
      </c>
      <c r="X4768" s="53" t="str">
        <f>IF(V4768="","",COUNTIF($V$7:V4768,"該当３"))</f>
        <v/>
      </c>
    </row>
    <row r="4769" spans="1:24">
      <c r="A4769" s="4">
        <v>2045201002</v>
      </c>
      <c r="B4769" s="237">
        <v>20</v>
      </c>
      <c r="C4769" s="238">
        <v>452</v>
      </c>
      <c r="D4769" s="239">
        <v>1</v>
      </c>
      <c r="E4769" s="238">
        <v>2</v>
      </c>
      <c r="F4769" s="7" t="s">
        <v>511</v>
      </c>
      <c r="G4769" s="7" t="s">
        <v>4091</v>
      </c>
      <c r="H4769" s="7" t="s">
        <v>4092</v>
      </c>
      <c r="I4769" s="7" t="s">
        <v>2702</v>
      </c>
      <c r="K4769" s="52" t="str">
        <f t="shared" si="828"/>
        <v/>
      </c>
      <c r="L4769" s="81" t="str">
        <f t="shared" si="818"/>
        <v/>
      </c>
      <c r="M4769" s="53" t="str">
        <f>IF(K4769="","",COUNTIF($K$7:K4769,"ﾘｽﾄ１"))</f>
        <v/>
      </c>
      <c r="N4769" s="53" t="str">
        <f t="shared" si="819"/>
        <v/>
      </c>
      <c r="O4769" s="54" t="str">
        <f t="shared" si="820"/>
        <v/>
      </c>
      <c r="P4769" s="53" t="str">
        <f t="shared" si="821"/>
        <v/>
      </c>
      <c r="Q4769" s="52" t="str">
        <f t="shared" si="822"/>
        <v/>
      </c>
      <c r="R4769" s="55" t="str">
        <f t="shared" si="823"/>
        <v/>
      </c>
      <c r="S4769" s="52" t="str">
        <f t="shared" si="824"/>
        <v/>
      </c>
      <c r="T4769" s="81" t="str">
        <f t="shared" si="825"/>
        <v/>
      </c>
      <c r="U4769" s="53" t="str">
        <f>IF(S4769="","",COUNTIF($S$7:S4769,"該当２"))</f>
        <v/>
      </c>
      <c r="V4769" s="56" t="str">
        <f t="shared" si="826"/>
        <v/>
      </c>
      <c r="W4769" s="81" t="str">
        <f t="shared" si="827"/>
        <v/>
      </c>
      <c r="X4769" s="53" t="str">
        <f>IF(V4769="","",COUNTIF($V$7:V4769,"該当３"))</f>
        <v/>
      </c>
    </row>
    <row r="4770" spans="1:24">
      <c r="A4770" s="4">
        <v>2045201003</v>
      </c>
      <c r="B4770" s="237">
        <v>20</v>
      </c>
      <c r="C4770" s="238">
        <v>452</v>
      </c>
      <c r="D4770" s="239">
        <v>1</v>
      </c>
      <c r="E4770" s="238">
        <v>3</v>
      </c>
      <c r="F4770" s="7" t="s">
        <v>511</v>
      </c>
      <c r="G4770" s="7" t="s">
        <v>4091</v>
      </c>
      <c r="H4770" s="7" t="s">
        <v>4092</v>
      </c>
      <c r="I4770" s="7" t="s">
        <v>4094</v>
      </c>
      <c r="K4770" s="52" t="str">
        <f t="shared" si="828"/>
        <v/>
      </c>
      <c r="L4770" s="81" t="str">
        <f t="shared" si="818"/>
        <v/>
      </c>
      <c r="M4770" s="53" t="str">
        <f>IF(K4770="","",COUNTIF($K$7:K4770,"ﾘｽﾄ１"))</f>
        <v/>
      </c>
      <c r="N4770" s="53" t="str">
        <f t="shared" si="819"/>
        <v/>
      </c>
      <c r="O4770" s="54" t="str">
        <f t="shared" si="820"/>
        <v/>
      </c>
      <c r="P4770" s="53" t="str">
        <f t="shared" si="821"/>
        <v/>
      </c>
      <c r="Q4770" s="52" t="str">
        <f t="shared" si="822"/>
        <v/>
      </c>
      <c r="R4770" s="55" t="str">
        <f t="shared" si="823"/>
        <v/>
      </c>
      <c r="S4770" s="52" t="str">
        <f t="shared" si="824"/>
        <v/>
      </c>
      <c r="T4770" s="81" t="str">
        <f t="shared" si="825"/>
        <v/>
      </c>
      <c r="U4770" s="53" t="str">
        <f>IF(S4770="","",COUNTIF($S$7:S4770,"該当２"))</f>
        <v/>
      </c>
      <c r="V4770" s="56" t="str">
        <f t="shared" si="826"/>
        <v/>
      </c>
      <c r="W4770" s="81" t="str">
        <f t="shared" si="827"/>
        <v/>
      </c>
      <c r="X4770" s="53" t="str">
        <f>IF(V4770="","",COUNTIF($V$7:V4770,"該当３"))</f>
        <v/>
      </c>
    </row>
    <row r="4771" spans="1:24">
      <c r="A4771" s="4">
        <v>2045201004</v>
      </c>
      <c r="B4771" s="237">
        <v>20</v>
      </c>
      <c r="C4771" s="238">
        <v>452</v>
      </c>
      <c r="D4771" s="239">
        <v>1</v>
      </c>
      <c r="E4771" s="238">
        <v>4</v>
      </c>
      <c r="F4771" s="7" t="s">
        <v>511</v>
      </c>
      <c r="G4771" s="7" t="s">
        <v>4091</v>
      </c>
      <c r="H4771" s="7" t="s">
        <v>4092</v>
      </c>
      <c r="I4771" s="7" t="s">
        <v>416</v>
      </c>
      <c r="K4771" s="52" t="str">
        <f t="shared" si="828"/>
        <v/>
      </c>
      <c r="L4771" s="81" t="str">
        <f t="shared" si="818"/>
        <v/>
      </c>
      <c r="M4771" s="53" t="str">
        <f>IF(K4771="","",COUNTIF($K$7:K4771,"ﾘｽﾄ１"))</f>
        <v/>
      </c>
      <c r="N4771" s="53" t="str">
        <f t="shared" si="819"/>
        <v/>
      </c>
      <c r="O4771" s="54" t="str">
        <f t="shared" si="820"/>
        <v/>
      </c>
      <c r="P4771" s="53" t="str">
        <f t="shared" si="821"/>
        <v/>
      </c>
      <c r="Q4771" s="52" t="str">
        <f t="shared" si="822"/>
        <v/>
      </c>
      <c r="R4771" s="55" t="str">
        <f t="shared" si="823"/>
        <v/>
      </c>
      <c r="S4771" s="52" t="str">
        <f t="shared" si="824"/>
        <v/>
      </c>
      <c r="T4771" s="81" t="str">
        <f t="shared" si="825"/>
        <v/>
      </c>
      <c r="U4771" s="53" t="str">
        <f>IF(S4771="","",COUNTIF($S$7:S4771,"該当２"))</f>
        <v/>
      </c>
      <c r="V4771" s="56" t="str">
        <f t="shared" si="826"/>
        <v/>
      </c>
      <c r="W4771" s="81" t="str">
        <f t="shared" si="827"/>
        <v/>
      </c>
      <c r="X4771" s="53" t="str">
        <f>IF(V4771="","",COUNTIF($V$7:V4771,"該当３"))</f>
        <v/>
      </c>
    </row>
    <row r="4772" spans="1:24">
      <c r="A4772" s="4">
        <v>2045201005</v>
      </c>
      <c r="B4772" s="237">
        <v>20</v>
      </c>
      <c r="C4772" s="238">
        <v>452</v>
      </c>
      <c r="D4772" s="239">
        <v>1</v>
      </c>
      <c r="E4772" s="238">
        <v>5</v>
      </c>
      <c r="F4772" s="7" t="s">
        <v>511</v>
      </c>
      <c r="G4772" s="7" t="s">
        <v>4091</v>
      </c>
      <c r="H4772" s="7" t="s">
        <v>4092</v>
      </c>
      <c r="I4772" s="7" t="s">
        <v>1368</v>
      </c>
      <c r="K4772" s="52" t="str">
        <f t="shared" si="828"/>
        <v/>
      </c>
      <c r="L4772" s="81" t="str">
        <f t="shared" si="818"/>
        <v/>
      </c>
      <c r="M4772" s="53" t="str">
        <f>IF(K4772="","",COUNTIF($K$7:K4772,"ﾘｽﾄ１"))</f>
        <v/>
      </c>
      <c r="N4772" s="53" t="str">
        <f t="shared" si="819"/>
        <v/>
      </c>
      <c r="O4772" s="54" t="str">
        <f t="shared" si="820"/>
        <v/>
      </c>
      <c r="P4772" s="53" t="str">
        <f t="shared" si="821"/>
        <v/>
      </c>
      <c r="Q4772" s="52" t="str">
        <f t="shared" si="822"/>
        <v/>
      </c>
      <c r="R4772" s="55" t="str">
        <f t="shared" si="823"/>
        <v/>
      </c>
      <c r="S4772" s="52" t="str">
        <f t="shared" si="824"/>
        <v/>
      </c>
      <c r="T4772" s="81" t="str">
        <f t="shared" si="825"/>
        <v/>
      </c>
      <c r="U4772" s="53" t="str">
        <f>IF(S4772="","",COUNTIF($S$7:S4772,"該当２"))</f>
        <v/>
      </c>
      <c r="V4772" s="56" t="str">
        <f t="shared" si="826"/>
        <v/>
      </c>
      <c r="W4772" s="81" t="str">
        <f t="shared" si="827"/>
        <v/>
      </c>
      <c r="X4772" s="53" t="str">
        <f>IF(V4772="","",COUNTIF($V$7:V4772,"該当３"))</f>
        <v/>
      </c>
    </row>
    <row r="4773" spans="1:24">
      <c r="A4773" s="4">
        <v>2045201006</v>
      </c>
      <c r="B4773" s="237">
        <v>20</v>
      </c>
      <c r="C4773" s="238">
        <v>452</v>
      </c>
      <c r="D4773" s="239">
        <v>1</v>
      </c>
      <c r="E4773" s="238">
        <v>6</v>
      </c>
      <c r="F4773" s="7" t="s">
        <v>511</v>
      </c>
      <c r="G4773" s="7" t="s">
        <v>4091</v>
      </c>
      <c r="H4773" s="7" t="s">
        <v>4092</v>
      </c>
      <c r="I4773" s="7" t="s">
        <v>1256</v>
      </c>
      <c r="K4773" s="52" t="str">
        <f t="shared" si="828"/>
        <v/>
      </c>
      <c r="L4773" s="81" t="str">
        <f t="shared" si="818"/>
        <v/>
      </c>
      <c r="M4773" s="53" t="str">
        <f>IF(K4773="","",COUNTIF($K$7:K4773,"ﾘｽﾄ１"))</f>
        <v/>
      </c>
      <c r="N4773" s="53" t="str">
        <f t="shared" si="819"/>
        <v/>
      </c>
      <c r="O4773" s="54" t="str">
        <f t="shared" si="820"/>
        <v/>
      </c>
      <c r="P4773" s="53" t="str">
        <f t="shared" si="821"/>
        <v/>
      </c>
      <c r="Q4773" s="52" t="str">
        <f t="shared" si="822"/>
        <v/>
      </c>
      <c r="R4773" s="55" t="str">
        <f t="shared" si="823"/>
        <v/>
      </c>
      <c r="S4773" s="52" t="str">
        <f t="shared" si="824"/>
        <v/>
      </c>
      <c r="T4773" s="81" t="str">
        <f t="shared" si="825"/>
        <v/>
      </c>
      <c r="U4773" s="53" t="str">
        <f>IF(S4773="","",COUNTIF($S$7:S4773,"該当２"))</f>
        <v/>
      </c>
      <c r="V4773" s="56" t="str">
        <f t="shared" si="826"/>
        <v/>
      </c>
      <c r="W4773" s="81" t="str">
        <f t="shared" si="827"/>
        <v/>
      </c>
      <c r="X4773" s="53" t="str">
        <f>IF(V4773="","",COUNTIF($V$7:V4773,"該当３"))</f>
        <v/>
      </c>
    </row>
    <row r="4774" spans="1:24">
      <c r="A4774" s="4">
        <v>2045201007</v>
      </c>
      <c r="B4774" s="237">
        <v>20</v>
      </c>
      <c r="C4774" s="238">
        <v>452</v>
      </c>
      <c r="D4774" s="239">
        <v>1</v>
      </c>
      <c r="E4774" s="238">
        <v>7</v>
      </c>
      <c r="F4774" s="7" t="s">
        <v>511</v>
      </c>
      <c r="G4774" s="7" t="s">
        <v>4091</v>
      </c>
      <c r="H4774" s="7" t="s">
        <v>4092</v>
      </c>
      <c r="I4774" s="7" t="s">
        <v>4095</v>
      </c>
      <c r="K4774" s="52" t="str">
        <f t="shared" si="828"/>
        <v/>
      </c>
      <c r="L4774" s="81" t="str">
        <f t="shared" si="818"/>
        <v/>
      </c>
      <c r="M4774" s="53" t="str">
        <f>IF(K4774="","",COUNTIF($K$7:K4774,"ﾘｽﾄ１"))</f>
        <v/>
      </c>
      <c r="N4774" s="53" t="str">
        <f t="shared" si="819"/>
        <v/>
      </c>
      <c r="O4774" s="54" t="str">
        <f t="shared" si="820"/>
        <v/>
      </c>
      <c r="P4774" s="53" t="str">
        <f t="shared" si="821"/>
        <v/>
      </c>
      <c r="Q4774" s="52" t="str">
        <f t="shared" si="822"/>
        <v/>
      </c>
      <c r="R4774" s="55" t="str">
        <f t="shared" si="823"/>
        <v/>
      </c>
      <c r="S4774" s="52" t="str">
        <f t="shared" si="824"/>
        <v/>
      </c>
      <c r="T4774" s="81" t="str">
        <f t="shared" si="825"/>
        <v/>
      </c>
      <c r="U4774" s="53" t="str">
        <f>IF(S4774="","",COUNTIF($S$7:S4774,"該当２"))</f>
        <v/>
      </c>
      <c r="V4774" s="56" t="str">
        <f t="shared" si="826"/>
        <v/>
      </c>
      <c r="W4774" s="81" t="str">
        <f t="shared" si="827"/>
        <v/>
      </c>
      <c r="X4774" s="53" t="str">
        <f>IF(V4774="","",COUNTIF($V$7:V4774,"該当３"))</f>
        <v/>
      </c>
    </row>
    <row r="4775" spans="1:24">
      <c r="A4775" s="4">
        <v>2045201008</v>
      </c>
      <c r="B4775" s="237">
        <v>20</v>
      </c>
      <c r="C4775" s="238">
        <v>452</v>
      </c>
      <c r="D4775" s="239">
        <v>1</v>
      </c>
      <c r="E4775" s="238">
        <v>8</v>
      </c>
      <c r="F4775" s="7" t="s">
        <v>511</v>
      </c>
      <c r="G4775" s="7" t="s">
        <v>4091</v>
      </c>
      <c r="H4775" s="7" t="s">
        <v>4092</v>
      </c>
      <c r="I4775" s="7" t="s">
        <v>4096</v>
      </c>
      <c r="K4775" s="52" t="str">
        <f t="shared" si="828"/>
        <v/>
      </c>
      <c r="L4775" s="81" t="str">
        <f t="shared" si="818"/>
        <v/>
      </c>
      <c r="M4775" s="53" t="str">
        <f>IF(K4775="","",COUNTIF($K$7:K4775,"ﾘｽﾄ１"))</f>
        <v/>
      </c>
      <c r="N4775" s="53" t="str">
        <f t="shared" si="819"/>
        <v/>
      </c>
      <c r="O4775" s="54" t="str">
        <f t="shared" si="820"/>
        <v/>
      </c>
      <c r="P4775" s="53" t="str">
        <f t="shared" si="821"/>
        <v/>
      </c>
      <c r="Q4775" s="52" t="str">
        <f t="shared" si="822"/>
        <v/>
      </c>
      <c r="R4775" s="55" t="str">
        <f t="shared" si="823"/>
        <v/>
      </c>
      <c r="S4775" s="52" t="str">
        <f t="shared" si="824"/>
        <v/>
      </c>
      <c r="T4775" s="81" t="str">
        <f t="shared" si="825"/>
        <v/>
      </c>
      <c r="U4775" s="53" t="str">
        <f>IF(S4775="","",COUNTIF($S$7:S4775,"該当２"))</f>
        <v/>
      </c>
      <c r="V4775" s="56" t="str">
        <f t="shared" si="826"/>
        <v/>
      </c>
      <c r="W4775" s="81" t="str">
        <f t="shared" si="827"/>
        <v/>
      </c>
      <c r="X4775" s="53" t="str">
        <f>IF(V4775="","",COUNTIF($V$7:V4775,"該当３"))</f>
        <v/>
      </c>
    </row>
    <row r="4776" spans="1:24">
      <c r="A4776" s="4">
        <v>2045201009</v>
      </c>
      <c r="B4776" s="237">
        <v>20</v>
      </c>
      <c r="C4776" s="238">
        <v>452</v>
      </c>
      <c r="D4776" s="239">
        <v>1</v>
      </c>
      <c r="E4776" s="238">
        <v>9</v>
      </c>
      <c r="F4776" s="7" t="s">
        <v>511</v>
      </c>
      <c r="G4776" s="7" t="s">
        <v>4091</v>
      </c>
      <c r="H4776" s="7" t="s">
        <v>4092</v>
      </c>
      <c r="I4776" s="7" t="s">
        <v>4097</v>
      </c>
      <c r="K4776" s="52" t="str">
        <f t="shared" si="828"/>
        <v/>
      </c>
      <c r="L4776" s="81" t="str">
        <f t="shared" si="818"/>
        <v/>
      </c>
      <c r="M4776" s="53" t="str">
        <f>IF(K4776="","",COUNTIF($K$7:K4776,"ﾘｽﾄ１"))</f>
        <v/>
      </c>
      <c r="N4776" s="53" t="str">
        <f t="shared" si="819"/>
        <v/>
      </c>
      <c r="O4776" s="54" t="str">
        <f t="shared" si="820"/>
        <v/>
      </c>
      <c r="P4776" s="53" t="str">
        <f t="shared" si="821"/>
        <v/>
      </c>
      <c r="Q4776" s="52" t="str">
        <f t="shared" si="822"/>
        <v/>
      </c>
      <c r="R4776" s="55" t="str">
        <f t="shared" si="823"/>
        <v/>
      </c>
      <c r="S4776" s="52" t="str">
        <f t="shared" si="824"/>
        <v/>
      </c>
      <c r="T4776" s="81" t="str">
        <f t="shared" si="825"/>
        <v/>
      </c>
      <c r="U4776" s="53" t="str">
        <f>IF(S4776="","",COUNTIF($S$7:S4776,"該当２"))</f>
        <v/>
      </c>
      <c r="V4776" s="56" t="str">
        <f t="shared" si="826"/>
        <v/>
      </c>
      <c r="W4776" s="81" t="str">
        <f t="shared" si="827"/>
        <v/>
      </c>
      <c r="X4776" s="53" t="str">
        <f>IF(V4776="","",COUNTIF($V$7:V4776,"該当３"))</f>
        <v/>
      </c>
    </row>
    <row r="4777" spans="1:24">
      <c r="A4777" s="4">
        <v>2045201010</v>
      </c>
      <c r="B4777" s="237">
        <v>20</v>
      </c>
      <c r="C4777" s="238">
        <v>452</v>
      </c>
      <c r="D4777" s="239">
        <v>1</v>
      </c>
      <c r="E4777" s="238">
        <v>10</v>
      </c>
      <c r="F4777" s="7" t="s">
        <v>511</v>
      </c>
      <c r="G4777" s="7" t="s">
        <v>4091</v>
      </c>
      <c r="H4777" s="7" t="s">
        <v>4092</v>
      </c>
      <c r="I4777" s="7" t="s">
        <v>4098</v>
      </c>
      <c r="K4777" s="52" t="str">
        <f t="shared" si="828"/>
        <v/>
      </c>
      <c r="L4777" s="81" t="str">
        <f t="shared" si="818"/>
        <v/>
      </c>
      <c r="M4777" s="53" t="str">
        <f>IF(K4777="","",COUNTIF($K$7:K4777,"ﾘｽﾄ１"))</f>
        <v/>
      </c>
      <c r="N4777" s="53" t="str">
        <f t="shared" si="819"/>
        <v/>
      </c>
      <c r="O4777" s="54" t="str">
        <f t="shared" si="820"/>
        <v/>
      </c>
      <c r="P4777" s="53" t="str">
        <f t="shared" si="821"/>
        <v/>
      </c>
      <c r="Q4777" s="52" t="str">
        <f t="shared" si="822"/>
        <v/>
      </c>
      <c r="R4777" s="55" t="str">
        <f t="shared" si="823"/>
        <v/>
      </c>
      <c r="S4777" s="52" t="str">
        <f t="shared" si="824"/>
        <v/>
      </c>
      <c r="T4777" s="81" t="str">
        <f t="shared" si="825"/>
        <v/>
      </c>
      <c r="U4777" s="53" t="str">
        <f>IF(S4777="","",COUNTIF($S$7:S4777,"該当２"))</f>
        <v/>
      </c>
      <c r="V4777" s="56" t="str">
        <f t="shared" si="826"/>
        <v/>
      </c>
      <c r="W4777" s="81" t="str">
        <f t="shared" si="827"/>
        <v/>
      </c>
      <c r="X4777" s="53" t="str">
        <f>IF(V4777="","",COUNTIF($V$7:V4777,"該当３"))</f>
        <v/>
      </c>
    </row>
    <row r="4778" spans="1:24">
      <c r="A4778" s="4">
        <v>2045201011</v>
      </c>
      <c r="B4778" s="237">
        <v>20</v>
      </c>
      <c r="C4778" s="238">
        <v>452</v>
      </c>
      <c r="D4778" s="239">
        <v>1</v>
      </c>
      <c r="E4778" s="238">
        <v>11</v>
      </c>
      <c r="F4778" s="7" t="s">
        <v>511</v>
      </c>
      <c r="G4778" s="7" t="s">
        <v>4091</v>
      </c>
      <c r="H4778" s="7" t="s">
        <v>4092</v>
      </c>
      <c r="I4778" s="7" t="s">
        <v>4099</v>
      </c>
      <c r="K4778" s="52" t="str">
        <f t="shared" si="828"/>
        <v/>
      </c>
      <c r="L4778" s="81" t="str">
        <f t="shared" si="818"/>
        <v/>
      </c>
      <c r="M4778" s="53" t="str">
        <f>IF(K4778="","",COUNTIF($K$7:K4778,"ﾘｽﾄ１"))</f>
        <v/>
      </c>
      <c r="N4778" s="53" t="str">
        <f t="shared" si="819"/>
        <v/>
      </c>
      <c r="O4778" s="54" t="str">
        <f t="shared" si="820"/>
        <v/>
      </c>
      <c r="P4778" s="53" t="str">
        <f t="shared" si="821"/>
        <v/>
      </c>
      <c r="Q4778" s="52" t="str">
        <f t="shared" si="822"/>
        <v/>
      </c>
      <c r="R4778" s="55" t="str">
        <f t="shared" si="823"/>
        <v/>
      </c>
      <c r="S4778" s="52" t="str">
        <f t="shared" si="824"/>
        <v/>
      </c>
      <c r="T4778" s="81" t="str">
        <f t="shared" si="825"/>
        <v/>
      </c>
      <c r="U4778" s="53" t="str">
        <f>IF(S4778="","",COUNTIF($S$7:S4778,"該当２"))</f>
        <v/>
      </c>
      <c r="V4778" s="56" t="str">
        <f t="shared" si="826"/>
        <v/>
      </c>
      <c r="W4778" s="81" t="str">
        <f t="shared" si="827"/>
        <v/>
      </c>
      <c r="X4778" s="53" t="str">
        <f>IF(V4778="","",COUNTIF($V$7:V4778,"該当３"))</f>
        <v/>
      </c>
    </row>
    <row r="4779" spans="1:24">
      <c r="A4779" s="4">
        <v>2045201012</v>
      </c>
      <c r="B4779" s="237">
        <v>20</v>
      </c>
      <c r="C4779" s="238">
        <v>452</v>
      </c>
      <c r="D4779" s="239">
        <v>1</v>
      </c>
      <c r="E4779" s="238">
        <v>12</v>
      </c>
      <c r="F4779" s="7" t="s">
        <v>511</v>
      </c>
      <c r="G4779" s="7" t="s">
        <v>4091</v>
      </c>
      <c r="H4779" s="7" t="s">
        <v>4092</v>
      </c>
      <c r="I4779" s="7" t="s">
        <v>4100</v>
      </c>
      <c r="K4779" s="52" t="str">
        <f t="shared" si="828"/>
        <v/>
      </c>
      <c r="L4779" s="81" t="str">
        <f t="shared" si="818"/>
        <v/>
      </c>
      <c r="M4779" s="53" t="str">
        <f>IF(K4779="","",COUNTIF($K$7:K4779,"ﾘｽﾄ１"))</f>
        <v/>
      </c>
      <c r="N4779" s="53" t="str">
        <f t="shared" si="819"/>
        <v/>
      </c>
      <c r="O4779" s="54" t="str">
        <f t="shared" si="820"/>
        <v/>
      </c>
      <c r="P4779" s="53" t="str">
        <f t="shared" si="821"/>
        <v/>
      </c>
      <c r="Q4779" s="52" t="str">
        <f t="shared" si="822"/>
        <v/>
      </c>
      <c r="R4779" s="55" t="str">
        <f t="shared" si="823"/>
        <v/>
      </c>
      <c r="S4779" s="52" t="str">
        <f t="shared" si="824"/>
        <v/>
      </c>
      <c r="T4779" s="81" t="str">
        <f t="shared" si="825"/>
        <v/>
      </c>
      <c r="U4779" s="53" t="str">
        <f>IF(S4779="","",COUNTIF($S$7:S4779,"該当２"))</f>
        <v/>
      </c>
      <c r="V4779" s="56" t="str">
        <f t="shared" si="826"/>
        <v/>
      </c>
      <c r="W4779" s="81" t="str">
        <f t="shared" si="827"/>
        <v/>
      </c>
      <c r="X4779" s="53" t="str">
        <f>IF(V4779="","",COUNTIF($V$7:V4779,"該当３"))</f>
        <v/>
      </c>
    </row>
    <row r="4780" spans="1:24">
      <c r="A4780" s="4">
        <v>2045201013</v>
      </c>
      <c r="B4780" s="237">
        <v>20</v>
      </c>
      <c r="C4780" s="238">
        <v>452</v>
      </c>
      <c r="D4780" s="239">
        <v>1</v>
      </c>
      <c r="E4780" s="238">
        <v>13</v>
      </c>
      <c r="F4780" s="7" t="s">
        <v>511</v>
      </c>
      <c r="G4780" s="7" t="s">
        <v>4091</v>
      </c>
      <c r="H4780" s="7" t="s">
        <v>4092</v>
      </c>
      <c r="I4780" s="7" t="s">
        <v>4101</v>
      </c>
      <c r="K4780" s="52" t="str">
        <f t="shared" si="828"/>
        <v/>
      </c>
      <c r="L4780" s="81" t="str">
        <f t="shared" si="818"/>
        <v/>
      </c>
      <c r="M4780" s="53" t="str">
        <f>IF(K4780="","",COUNTIF($K$7:K4780,"ﾘｽﾄ１"))</f>
        <v/>
      </c>
      <c r="N4780" s="53" t="str">
        <f t="shared" si="819"/>
        <v/>
      </c>
      <c r="O4780" s="54" t="str">
        <f t="shared" si="820"/>
        <v/>
      </c>
      <c r="P4780" s="53" t="str">
        <f t="shared" si="821"/>
        <v/>
      </c>
      <c r="Q4780" s="52" t="str">
        <f t="shared" si="822"/>
        <v/>
      </c>
      <c r="R4780" s="55" t="str">
        <f t="shared" si="823"/>
        <v/>
      </c>
      <c r="S4780" s="52" t="str">
        <f t="shared" si="824"/>
        <v/>
      </c>
      <c r="T4780" s="81" t="str">
        <f t="shared" si="825"/>
        <v/>
      </c>
      <c r="U4780" s="53" t="str">
        <f>IF(S4780="","",COUNTIF($S$7:S4780,"該当２"))</f>
        <v/>
      </c>
      <c r="V4780" s="56" t="str">
        <f t="shared" si="826"/>
        <v/>
      </c>
      <c r="W4780" s="81" t="str">
        <f t="shared" si="827"/>
        <v/>
      </c>
      <c r="X4780" s="53" t="str">
        <f>IF(V4780="","",COUNTIF($V$7:V4780,"該当３"))</f>
        <v/>
      </c>
    </row>
    <row r="4781" spans="1:24">
      <c r="A4781" s="4">
        <v>2045201014</v>
      </c>
      <c r="B4781" s="237">
        <v>20</v>
      </c>
      <c r="C4781" s="238">
        <v>452</v>
      </c>
      <c r="D4781" s="239">
        <v>1</v>
      </c>
      <c r="E4781" s="238">
        <v>14</v>
      </c>
      <c r="F4781" s="7" t="s">
        <v>511</v>
      </c>
      <c r="G4781" s="7" t="s">
        <v>4091</v>
      </c>
      <c r="H4781" s="7" t="s">
        <v>4092</v>
      </c>
      <c r="I4781" s="7" t="s">
        <v>4102</v>
      </c>
      <c r="K4781" s="52" t="str">
        <f t="shared" si="828"/>
        <v/>
      </c>
      <c r="L4781" s="81" t="str">
        <f t="shared" si="818"/>
        <v/>
      </c>
      <c r="M4781" s="53" t="str">
        <f>IF(K4781="","",COUNTIF($K$7:K4781,"ﾘｽﾄ１"))</f>
        <v/>
      </c>
      <c r="N4781" s="53" t="str">
        <f t="shared" si="819"/>
        <v/>
      </c>
      <c r="O4781" s="54" t="str">
        <f t="shared" si="820"/>
        <v/>
      </c>
      <c r="P4781" s="53" t="str">
        <f t="shared" si="821"/>
        <v/>
      </c>
      <c r="Q4781" s="52" t="str">
        <f t="shared" si="822"/>
        <v/>
      </c>
      <c r="R4781" s="55" t="str">
        <f t="shared" si="823"/>
        <v/>
      </c>
      <c r="S4781" s="52" t="str">
        <f t="shared" si="824"/>
        <v/>
      </c>
      <c r="T4781" s="81" t="str">
        <f t="shared" si="825"/>
        <v/>
      </c>
      <c r="U4781" s="53" t="str">
        <f>IF(S4781="","",COUNTIF($S$7:S4781,"該当２"))</f>
        <v/>
      </c>
      <c r="V4781" s="56" t="str">
        <f t="shared" si="826"/>
        <v/>
      </c>
      <c r="W4781" s="81" t="str">
        <f t="shared" si="827"/>
        <v/>
      </c>
      <c r="X4781" s="53" t="str">
        <f>IF(V4781="","",COUNTIF($V$7:V4781,"該当３"))</f>
        <v/>
      </c>
    </row>
    <row r="4782" spans="1:24">
      <c r="A4782" s="4">
        <v>2045201015</v>
      </c>
      <c r="B4782" s="237">
        <v>20</v>
      </c>
      <c r="C4782" s="238">
        <v>452</v>
      </c>
      <c r="D4782" s="239">
        <v>1</v>
      </c>
      <c r="E4782" s="238">
        <v>15</v>
      </c>
      <c r="F4782" s="7" t="s">
        <v>511</v>
      </c>
      <c r="G4782" s="7" t="s">
        <v>4091</v>
      </c>
      <c r="H4782" s="7" t="s">
        <v>4092</v>
      </c>
      <c r="I4782" s="7" t="s">
        <v>4103</v>
      </c>
      <c r="K4782" s="52" t="str">
        <f t="shared" si="828"/>
        <v/>
      </c>
      <c r="L4782" s="81" t="str">
        <f t="shared" si="818"/>
        <v/>
      </c>
      <c r="M4782" s="53" t="str">
        <f>IF(K4782="","",COUNTIF($K$7:K4782,"ﾘｽﾄ１"))</f>
        <v/>
      </c>
      <c r="N4782" s="53" t="str">
        <f t="shared" si="819"/>
        <v/>
      </c>
      <c r="O4782" s="54" t="str">
        <f t="shared" si="820"/>
        <v/>
      </c>
      <c r="P4782" s="53" t="str">
        <f t="shared" si="821"/>
        <v/>
      </c>
      <c r="Q4782" s="52" t="str">
        <f t="shared" si="822"/>
        <v/>
      </c>
      <c r="R4782" s="55" t="str">
        <f t="shared" si="823"/>
        <v/>
      </c>
      <c r="S4782" s="52" t="str">
        <f t="shared" si="824"/>
        <v/>
      </c>
      <c r="T4782" s="81" t="str">
        <f t="shared" si="825"/>
        <v/>
      </c>
      <c r="U4782" s="53" t="str">
        <f>IF(S4782="","",COUNTIF($S$7:S4782,"該当２"))</f>
        <v/>
      </c>
      <c r="V4782" s="56" t="str">
        <f t="shared" si="826"/>
        <v/>
      </c>
      <c r="W4782" s="81" t="str">
        <f t="shared" si="827"/>
        <v/>
      </c>
      <c r="X4782" s="53" t="str">
        <f>IF(V4782="","",COUNTIF($V$7:V4782,"該当３"))</f>
        <v/>
      </c>
    </row>
    <row r="4783" spans="1:24">
      <c r="A4783" s="4">
        <v>2045201016</v>
      </c>
      <c r="B4783" s="237">
        <v>20</v>
      </c>
      <c r="C4783" s="238">
        <v>452</v>
      </c>
      <c r="D4783" s="239">
        <v>1</v>
      </c>
      <c r="E4783" s="238">
        <v>16</v>
      </c>
      <c r="F4783" s="7" t="s">
        <v>511</v>
      </c>
      <c r="G4783" s="7" t="s">
        <v>4091</v>
      </c>
      <c r="H4783" s="7" t="s">
        <v>4092</v>
      </c>
      <c r="I4783" s="7" t="s">
        <v>4104</v>
      </c>
      <c r="K4783" s="52" t="str">
        <f t="shared" si="828"/>
        <v/>
      </c>
      <c r="L4783" s="81" t="str">
        <f t="shared" si="818"/>
        <v/>
      </c>
      <c r="M4783" s="53" t="str">
        <f>IF(K4783="","",COUNTIF($K$7:K4783,"ﾘｽﾄ１"))</f>
        <v/>
      </c>
      <c r="N4783" s="53" t="str">
        <f t="shared" si="819"/>
        <v/>
      </c>
      <c r="O4783" s="54" t="str">
        <f t="shared" si="820"/>
        <v/>
      </c>
      <c r="P4783" s="53" t="str">
        <f t="shared" si="821"/>
        <v/>
      </c>
      <c r="Q4783" s="52" t="str">
        <f t="shared" si="822"/>
        <v/>
      </c>
      <c r="R4783" s="55" t="str">
        <f t="shared" si="823"/>
        <v/>
      </c>
      <c r="S4783" s="52" t="str">
        <f t="shared" si="824"/>
        <v/>
      </c>
      <c r="T4783" s="81" t="str">
        <f t="shared" si="825"/>
        <v/>
      </c>
      <c r="U4783" s="53" t="str">
        <f>IF(S4783="","",COUNTIF($S$7:S4783,"該当２"))</f>
        <v/>
      </c>
      <c r="V4783" s="56" t="str">
        <f t="shared" si="826"/>
        <v/>
      </c>
      <c r="W4783" s="81" t="str">
        <f t="shared" si="827"/>
        <v/>
      </c>
      <c r="X4783" s="53" t="str">
        <f>IF(V4783="","",COUNTIF($V$7:V4783,"該当３"))</f>
        <v/>
      </c>
    </row>
    <row r="4784" spans="1:24">
      <c r="A4784" s="4">
        <v>2045201017</v>
      </c>
      <c r="B4784" s="237">
        <v>20</v>
      </c>
      <c r="C4784" s="238">
        <v>452</v>
      </c>
      <c r="D4784" s="239">
        <v>1</v>
      </c>
      <c r="E4784" s="238">
        <v>17</v>
      </c>
      <c r="F4784" s="7" t="s">
        <v>511</v>
      </c>
      <c r="G4784" s="7" t="s">
        <v>4091</v>
      </c>
      <c r="H4784" s="7" t="s">
        <v>4092</v>
      </c>
      <c r="I4784" s="7" t="s">
        <v>4105</v>
      </c>
      <c r="K4784" s="52" t="str">
        <f t="shared" si="828"/>
        <v/>
      </c>
      <c r="L4784" s="81" t="str">
        <f t="shared" si="818"/>
        <v/>
      </c>
      <c r="M4784" s="53" t="str">
        <f>IF(K4784="","",COUNTIF($K$7:K4784,"ﾘｽﾄ１"))</f>
        <v/>
      </c>
      <c r="N4784" s="53" t="str">
        <f t="shared" si="819"/>
        <v/>
      </c>
      <c r="O4784" s="54" t="str">
        <f t="shared" si="820"/>
        <v/>
      </c>
      <c r="P4784" s="53" t="str">
        <f t="shared" si="821"/>
        <v/>
      </c>
      <c r="Q4784" s="52" t="str">
        <f t="shared" si="822"/>
        <v/>
      </c>
      <c r="R4784" s="55" t="str">
        <f t="shared" si="823"/>
        <v/>
      </c>
      <c r="S4784" s="52" t="str">
        <f t="shared" si="824"/>
        <v/>
      </c>
      <c r="T4784" s="81" t="str">
        <f t="shared" si="825"/>
        <v/>
      </c>
      <c r="U4784" s="53" t="str">
        <f>IF(S4784="","",COUNTIF($S$7:S4784,"該当２"))</f>
        <v/>
      </c>
      <c r="V4784" s="56" t="str">
        <f t="shared" si="826"/>
        <v/>
      </c>
      <c r="W4784" s="81" t="str">
        <f t="shared" si="827"/>
        <v/>
      </c>
      <c r="X4784" s="53" t="str">
        <f>IF(V4784="","",COUNTIF($V$7:V4784,"該当３"))</f>
        <v/>
      </c>
    </row>
    <row r="4785" spans="1:24">
      <c r="A4785" s="4">
        <v>2045201018</v>
      </c>
      <c r="B4785" s="237">
        <v>20</v>
      </c>
      <c r="C4785" s="238">
        <v>452</v>
      </c>
      <c r="D4785" s="239">
        <v>1</v>
      </c>
      <c r="E4785" s="238">
        <v>18</v>
      </c>
      <c r="F4785" s="7" t="s">
        <v>511</v>
      </c>
      <c r="G4785" s="7" t="s">
        <v>4091</v>
      </c>
      <c r="H4785" s="7" t="s">
        <v>4092</v>
      </c>
      <c r="I4785" s="7" t="s">
        <v>4106</v>
      </c>
      <c r="K4785" s="52" t="str">
        <f t="shared" si="828"/>
        <v/>
      </c>
      <c r="L4785" s="81" t="str">
        <f t="shared" si="818"/>
        <v/>
      </c>
      <c r="M4785" s="53" t="str">
        <f>IF(K4785="","",COUNTIF($K$7:K4785,"ﾘｽﾄ１"))</f>
        <v/>
      </c>
      <c r="N4785" s="53" t="str">
        <f t="shared" si="819"/>
        <v/>
      </c>
      <c r="O4785" s="54" t="str">
        <f t="shared" si="820"/>
        <v/>
      </c>
      <c r="P4785" s="53" t="str">
        <f t="shared" si="821"/>
        <v/>
      </c>
      <c r="Q4785" s="52" t="str">
        <f t="shared" si="822"/>
        <v/>
      </c>
      <c r="R4785" s="55" t="str">
        <f t="shared" si="823"/>
        <v/>
      </c>
      <c r="S4785" s="52" t="str">
        <f t="shared" si="824"/>
        <v/>
      </c>
      <c r="T4785" s="81" t="str">
        <f t="shared" si="825"/>
        <v/>
      </c>
      <c r="U4785" s="53" t="str">
        <f>IF(S4785="","",COUNTIF($S$7:S4785,"該当２"))</f>
        <v/>
      </c>
      <c r="V4785" s="56" t="str">
        <f t="shared" si="826"/>
        <v/>
      </c>
      <c r="W4785" s="81" t="str">
        <f t="shared" si="827"/>
        <v/>
      </c>
      <c r="X4785" s="53" t="str">
        <f>IF(V4785="","",COUNTIF($V$7:V4785,"該当３"))</f>
        <v/>
      </c>
    </row>
    <row r="4786" spans="1:24">
      <c r="A4786" s="4">
        <v>2045201019</v>
      </c>
      <c r="B4786" s="237">
        <v>20</v>
      </c>
      <c r="C4786" s="238">
        <v>452</v>
      </c>
      <c r="D4786" s="239">
        <v>1</v>
      </c>
      <c r="E4786" s="238">
        <v>19</v>
      </c>
      <c r="F4786" s="7" t="s">
        <v>511</v>
      </c>
      <c r="G4786" s="7" t="s">
        <v>4091</v>
      </c>
      <c r="H4786" s="7" t="s">
        <v>4092</v>
      </c>
      <c r="I4786" s="7" t="s">
        <v>4107</v>
      </c>
      <c r="K4786" s="52" t="str">
        <f t="shared" si="828"/>
        <v/>
      </c>
      <c r="L4786" s="81" t="str">
        <f t="shared" si="818"/>
        <v/>
      </c>
      <c r="M4786" s="53" t="str">
        <f>IF(K4786="","",COUNTIF($K$7:K4786,"ﾘｽﾄ１"))</f>
        <v/>
      </c>
      <c r="N4786" s="53" t="str">
        <f t="shared" si="819"/>
        <v/>
      </c>
      <c r="O4786" s="54" t="str">
        <f t="shared" si="820"/>
        <v/>
      </c>
      <c r="P4786" s="53" t="str">
        <f t="shared" si="821"/>
        <v/>
      </c>
      <c r="Q4786" s="52" t="str">
        <f t="shared" si="822"/>
        <v/>
      </c>
      <c r="R4786" s="55" t="str">
        <f t="shared" si="823"/>
        <v/>
      </c>
      <c r="S4786" s="52" t="str">
        <f t="shared" si="824"/>
        <v/>
      </c>
      <c r="T4786" s="81" t="str">
        <f t="shared" si="825"/>
        <v/>
      </c>
      <c r="U4786" s="53" t="str">
        <f>IF(S4786="","",COUNTIF($S$7:S4786,"該当２"))</f>
        <v/>
      </c>
      <c r="V4786" s="56" t="str">
        <f t="shared" si="826"/>
        <v/>
      </c>
      <c r="W4786" s="81" t="str">
        <f t="shared" si="827"/>
        <v/>
      </c>
      <c r="X4786" s="53" t="str">
        <f>IF(V4786="","",COUNTIF($V$7:V4786,"該当３"))</f>
        <v/>
      </c>
    </row>
    <row r="4787" spans="1:24">
      <c r="A4787" s="4">
        <v>2045201020</v>
      </c>
      <c r="B4787" s="237">
        <v>20</v>
      </c>
      <c r="C4787" s="238">
        <v>452</v>
      </c>
      <c r="D4787" s="239">
        <v>1</v>
      </c>
      <c r="E4787" s="238">
        <v>20</v>
      </c>
      <c r="F4787" s="7" t="s">
        <v>511</v>
      </c>
      <c r="G4787" s="7" t="s">
        <v>4091</v>
      </c>
      <c r="H4787" s="7" t="s">
        <v>4092</v>
      </c>
      <c r="I4787" s="7" t="s">
        <v>4108</v>
      </c>
      <c r="K4787" s="52" t="str">
        <f t="shared" si="828"/>
        <v/>
      </c>
      <c r="L4787" s="81" t="str">
        <f t="shared" si="818"/>
        <v/>
      </c>
      <c r="M4787" s="53" t="str">
        <f>IF(K4787="","",COUNTIF($K$7:K4787,"ﾘｽﾄ１"))</f>
        <v/>
      </c>
      <c r="N4787" s="53" t="str">
        <f t="shared" si="819"/>
        <v/>
      </c>
      <c r="O4787" s="54" t="str">
        <f t="shared" si="820"/>
        <v/>
      </c>
      <c r="P4787" s="53" t="str">
        <f t="shared" si="821"/>
        <v/>
      </c>
      <c r="Q4787" s="52" t="str">
        <f t="shared" si="822"/>
        <v/>
      </c>
      <c r="R4787" s="55" t="str">
        <f t="shared" si="823"/>
        <v/>
      </c>
      <c r="S4787" s="52" t="str">
        <f t="shared" si="824"/>
        <v/>
      </c>
      <c r="T4787" s="81" t="str">
        <f t="shared" si="825"/>
        <v/>
      </c>
      <c r="U4787" s="53" t="str">
        <f>IF(S4787="","",COUNTIF($S$7:S4787,"該当２"))</f>
        <v/>
      </c>
      <c r="V4787" s="56" t="str">
        <f t="shared" si="826"/>
        <v/>
      </c>
      <c r="W4787" s="81" t="str">
        <f t="shared" si="827"/>
        <v/>
      </c>
      <c r="X4787" s="53" t="str">
        <f>IF(V4787="","",COUNTIF($V$7:V4787,"該当３"))</f>
        <v/>
      </c>
    </row>
    <row r="4788" spans="1:24">
      <c r="A4788" s="4">
        <v>2045202000</v>
      </c>
      <c r="B4788" s="237">
        <v>20</v>
      </c>
      <c r="C4788" s="238">
        <v>452</v>
      </c>
      <c r="D4788" s="239">
        <v>2</v>
      </c>
      <c r="E4788" s="238">
        <v>0</v>
      </c>
      <c r="F4788" s="7" t="s">
        <v>511</v>
      </c>
      <c r="G4788" s="7" t="s">
        <v>4091</v>
      </c>
      <c r="H4788" s="7" t="s">
        <v>4109</v>
      </c>
      <c r="K4788" s="52" t="str">
        <f t="shared" si="828"/>
        <v/>
      </c>
      <c r="L4788" s="81" t="str">
        <f t="shared" si="818"/>
        <v/>
      </c>
      <c r="M4788" s="53" t="str">
        <f>IF(K4788="","",COUNTIF($K$7:K4788,"ﾘｽﾄ１"))</f>
        <v/>
      </c>
      <c r="N4788" s="53" t="str">
        <f t="shared" si="819"/>
        <v/>
      </c>
      <c r="O4788" s="54" t="str">
        <f t="shared" si="820"/>
        <v/>
      </c>
      <c r="P4788" s="53" t="str">
        <f t="shared" si="821"/>
        <v/>
      </c>
      <c r="Q4788" s="52" t="str">
        <f t="shared" si="822"/>
        <v/>
      </c>
      <c r="R4788" s="55" t="str">
        <f t="shared" si="823"/>
        <v/>
      </c>
      <c r="S4788" s="52" t="str">
        <f t="shared" si="824"/>
        <v/>
      </c>
      <c r="T4788" s="81" t="str">
        <f t="shared" si="825"/>
        <v/>
      </c>
      <c r="U4788" s="53" t="str">
        <f>IF(S4788="","",COUNTIF($S$7:S4788,"該当２"))</f>
        <v/>
      </c>
      <c r="V4788" s="56" t="str">
        <f t="shared" si="826"/>
        <v/>
      </c>
      <c r="W4788" s="81" t="str">
        <f t="shared" si="827"/>
        <v/>
      </c>
      <c r="X4788" s="53" t="str">
        <f>IF(V4788="","",COUNTIF($V$7:V4788,"該当３"))</f>
        <v/>
      </c>
    </row>
    <row r="4789" spans="1:24">
      <c r="A4789" s="4">
        <v>2045202001</v>
      </c>
      <c r="B4789" s="237">
        <v>20</v>
      </c>
      <c r="C4789" s="238">
        <v>452</v>
      </c>
      <c r="D4789" s="239">
        <v>2</v>
      </c>
      <c r="E4789" s="238">
        <v>1</v>
      </c>
      <c r="F4789" s="7" t="s">
        <v>511</v>
      </c>
      <c r="G4789" s="7" t="s">
        <v>4091</v>
      </c>
      <c r="H4789" s="7" t="s">
        <v>4109</v>
      </c>
      <c r="I4789" s="7" t="s">
        <v>4110</v>
      </c>
      <c r="K4789" s="52" t="str">
        <f t="shared" si="828"/>
        <v/>
      </c>
      <c r="L4789" s="81" t="str">
        <f t="shared" si="818"/>
        <v/>
      </c>
      <c r="M4789" s="53" t="str">
        <f>IF(K4789="","",COUNTIF($K$7:K4789,"ﾘｽﾄ１"))</f>
        <v/>
      </c>
      <c r="N4789" s="53" t="str">
        <f t="shared" si="819"/>
        <v/>
      </c>
      <c r="O4789" s="54" t="str">
        <f t="shared" si="820"/>
        <v/>
      </c>
      <c r="P4789" s="53" t="str">
        <f t="shared" si="821"/>
        <v/>
      </c>
      <c r="Q4789" s="52" t="str">
        <f t="shared" si="822"/>
        <v/>
      </c>
      <c r="R4789" s="55" t="str">
        <f t="shared" si="823"/>
        <v/>
      </c>
      <c r="S4789" s="52" t="str">
        <f t="shared" si="824"/>
        <v/>
      </c>
      <c r="T4789" s="81" t="str">
        <f t="shared" si="825"/>
        <v/>
      </c>
      <c r="U4789" s="53" t="str">
        <f>IF(S4789="","",COUNTIF($S$7:S4789,"該当２"))</f>
        <v/>
      </c>
      <c r="V4789" s="56" t="str">
        <f t="shared" si="826"/>
        <v/>
      </c>
      <c r="W4789" s="81" t="str">
        <f t="shared" si="827"/>
        <v/>
      </c>
      <c r="X4789" s="53" t="str">
        <f>IF(V4789="","",COUNTIF($V$7:V4789,"該当３"))</f>
        <v/>
      </c>
    </row>
    <row r="4790" spans="1:24">
      <c r="A4790" s="4">
        <v>2045202002</v>
      </c>
      <c r="B4790" s="237">
        <v>20</v>
      </c>
      <c r="C4790" s="238">
        <v>452</v>
      </c>
      <c r="D4790" s="239">
        <v>2</v>
      </c>
      <c r="E4790" s="238">
        <v>2</v>
      </c>
      <c r="F4790" s="7" t="s">
        <v>511</v>
      </c>
      <c r="G4790" s="7" t="s">
        <v>4091</v>
      </c>
      <c r="H4790" s="7" t="s">
        <v>4109</v>
      </c>
      <c r="I4790" s="7" t="s">
        <v>2440</v>
      </c>
      <c r="K4790" s="52" t="str">
        <f t="shared" si="828"/>
        <v/>
      </c>
      <c r="L4790" s="81" t="str">
        <f t="shared" si="818"/>
        <v/>
      </c>
      <c r="M4790" s="53" t="str">
        <f>IF(K4790="","",COUNTIF($K$7:K4790,"ﾘｽﾄ１"))</f>
        <v/>
      </c>
      <c r="N4790" s="53" t="str">
        <f t="shared" si="819"/>
        <v/>
      </c>
      <c r="O4790" s="54" t="str">
        <f t="shared" si="820"/>
        <v/>
      </c>
      <c r="P4790" s="53" t="str">
        <f t="shared" si="821"/>
        <v/>
      </c>
      <c r="Q4790" s="52" t="str">
        <f t="shared" si="822"/>
        <v/>
      </c>
      <c r="R4790" s="55" t="str">
        <f t="shared" si="823"/>
        <v/>
      </c>
      <c r="S4790" s="52" t="str">
        <f t="shared" si="824"/>
        <v/>
      </c>
      <c r="T4790" s="81" t="str">
        <f t="shared" si="825"/>
        <v/>
      </c>
      <c r="U4790" s="53" t="str">
        <f>IF(S4790="","",COUNTIF($S$7:S4790,"該当２"))</f>
        <v/>
      </c>
      <c r="V4790" s="56" t="str">
        <f t="shared" si="826"/>
        <v/>
      </c>
      <c r="W4790" s="81" t="str">
        <f t="shared" si="827"/>
        <v/>
      </c>
      <c r="X4790" s="53" t="str">
        <f>IF(V4790="","",COUNTIF($V$7:V4790,"該当３"))</f>
        <v/>
      </c>
    </row>
    <row r="4791" spans="1:24">
      <c r="A4791" s="4">
        <v>2045202003</v>
      </c>
      <c r="B4791" s="237">
        <v>20</v>
      </c>
      <c r="C4791" s="238">
        <v>452</v>
      </c>
      <c r="D4791" s="239">
        <v>2</v>
      </c>
      <c r="E4791" s="238">
        <v>3</v>
      </c>
      <c r="F4791" s="7" t="s">
        <v>511</v>
      </c>
      <c r="G4791" s="7" t="s">
        <v>4091</v>
      </c>
      <c r="H4791" s="7" t="s">
        <v>4109</v>
      </c>
      <c r="I4791" s="7" t="s">
        <v>2016</v>
      </c>
      <c r="K4791" s="52" t="str">
        <f t="shared" si="828"/>
        <v/>
      </c>
      <c r="L4791" s="81" t="str">
        <f t="shared" ref="L4791:L4854" si="829">IF(K4791="ﾘｽﾄ１",G4791,"")</f>
        <v/>
      </c>
      <c r="M4791" s="53" t="str">
        <f>IF(K4791="","",COUNTIF($K$7:K4791,"ﾘｽﾄ１"))</f>
        <v/>
      </c>
      <c r="N4791" s="53" t="str">
        <f t="shared" ref="N4791:N4854" si="830">IF(AND(D4791=0,E4791&gt;0),"同一区","")</f>
        <v/>
      </c>
      <c r="O4791" s="54" t="str">
        <f t="shared" ref="O4791:O4854" si="831">IF(AND(EXACT($K$2,G4791),H4791&gt;0),"該当１","")</f>
        <v/>
      </c>
      <c r="P4791" s="53" t="str">
        <f t="shared" ref="P4791:P4854" si="832">IF(O4791="該当１",G4791,"")</f>
        <v/>
      </c>
      <c r="Q4791" s="52" t="str">
        <f t="shared" ref="Q4791:Q4854" si="833">IF(O4791="該当１","ﾘｽﾄ2","")</f>
        <v/>
      </c>
      <c r="R4791" s="55" t="str">
        <f t="shared" ref="R4791:R4854" si="834">IF(Q4791="ﾘｽﾄ2",H4791,"")</f>
        <v/>
      </c>
      <c r="S4791" s="52" t="str">
        <f t="shared" ref="S4791:S4854" si="835">IF(AND(Q4791="ﾘｽﾄ2",OR(I4791=0,AND(N4791="同一区",E4791=1))),"該当２","")</f>
        <v/>
      </c>
      <c r="T4791" s="81" t="str">
        <f t="shared" ref="T4791:T4854" si="836">IF(S4791="該当２",H4791,"")</f>
        <v/>
      </c>
      <c r="U4791" s="53" t="str">
        <f>IF(S4791="","",COUNTIF($S$7:S4791,"該当２"))</f>
        <v/>
      </c>
      <c r="V4791" s="56" t="str">
        <f t="shared" ref="V4791:V4854" si="837">IF(AND($S$2=H4791,E4791&gt;0,E4791&lt;998),"該当３","")</f>
        <v/>
      </c>
      <c r="W4791" s="81" t="str">
        <f t="shared" ref="W4791:W4854" si="838">IF(V4791="該当３",I4791,"")</f>
        <v/>
      </c>
      <c r="X4791" s="53" t="str">
        <f>IF(V4791="","",COUNTIF($V$7:V4791,"該当３"))</f>
        <v/>
      </c>
    </row>
    <row r="4792" spans="1:24">
      <c r="A4792" s="4">
        <v>2045202004</v>
      </c>
      <c r="B4792" s="237">
        <v>20</v>
      </c>
      <c r="C4792" s="238">
        <v>452</v>
      </c>
      <c r="D4792" s="239">
        <v>2</v>
      </c>
      <c r="E4792" s="238">
        <v>4</v>
      </c>
      <c r="F4792" s="7" t="s">
        <v>511</v>
      </c>
      <c r="G4792" s="7" t="s">
        <v>4091</v>
      </c>
      <c r="H4792" s="7" t="s">
        <v>4109</v>
      </c>
      <c r="I4792" s="7" t="s">
        <v>4111</v>
      </c>
      <c r="K4792" s="52" t="str">
        <f t="shared" si="828"/>
        <v/>
      </c>
      <c r="L4792" s="81" t="str">
        <f t="shared" si="829"/>
        <v/>
      </c>
      <c r="M4792" s="53" t="str">
        <f>IF(K4792="","",COUNTIF($K$7:K4792,"ﾘｽﾄ１"))</f>
        <v/>
      </c>
      <c r="N4792" s="53" t="str">
        <f t="shared" si="830"/>
        <v/>
      </c>
      <c r="O4792" s="54" t="str">
        <f t="shared" si="831"/>
        <v/>
      </c>
      <c r="P4792" s="53" t="str">
        <f t="shared" si="832"/>
        <v/>
      </c>
      <c r="Q4792" s="52" t="str">
        <f t="shared" si="833"/>
        <v/>
      </c>
      <c r="R4792" s="55" t="str">
        <f t="shared" si="834"/>
        <v/>
      </c>
      <c r="S4792" s="52" t="str">
        <f t="shared" si="835"/>
        <v/>
      </c>
      <c r="T4792" s="81" t="str">
        <f t="shared" si="836"/>
        <v/>
      </c>
      <c r="U4792" s="53" t="str">
        <f>IF(S4792="","",COUNTIF($S$7:S4792,"該当２"))</f>
        <v/>
      </c>
      <c r="V4792" s="56" t="str">
        <f t="shared" si="837"/>
        <v/>
      </c>
      <c r="W4792" s="81" t="str">
        <f t="shared" si="838"/>
        <v/>
      </c>
      <c r="X4792" s="53" t="str">
        <f>IF(V4792="","",COUNTIF($V$7:V4792,"該当３"))</f>
        <v/>
      </c>
    </row>
    <row r="4793" spans="1:24">
      <c r="A4793" s="4">
        <v>2045202005</v>
      </c>
      <c r="B4793" s="237">
        <v>20</v>
      </c>
      <c r="C4793" s="238">
        <v>452</v>
      </c>
      <c r="D4793" s="239">
        <v>2</v>
      </c>
      <c r="E4793" s="238">
        <v>5</v>
      </c>
      <c r="F4793" s="7" t="s">
        <v>511</v>
      </c>
      <c r="G4793" s="7" t="s">
        <v>4091</v>
      </c>
      <c r="H4793" s="7" t="s">
        <v>4109</v>
      </c>
      <c r="I4793" s="7" t="s">
        <v>4112</v>
      </c>
      <c r="K4793" s="52" t="str">
        <f t="shared" si="828"/>
        <v/>
      </c>
      <c r="L4793" s="81" t="str">
        <f t="shared" si="829"/>
        <v/>
      </c>
      <c r="M4793" s="53" t="str">
        <f>IF(K4793="","",COUNTIF($K$7:K4793,"ﾘｽﾄ１"))</f>
        <v/>
      </c>
      <c r="N4793" s="53" t="str">
        <f t="shared" si="830"/>
        <v/>
      </c>
      <c r="O4793" s="54" t="str">
        <f t="shared" si="831"/>
        <v/>
      </c>
      <c r="P4793" s="53" t="str">
        <f t="shared" si="832"/>
        <v/>
      </c>
      <c r="Q4793" s="52" t="str">
        <f t="shared" si="833"/>
        <v/>
      </c>
      <c r="R4793" s="55" t="str">
        <f t="shared" si="834"/>
        <v/>
      </c>
      <c r="S4793" s="52" t="str">
        <f t="shared" si="835"/>
        <v/>
      </c>
      <c r="T4793" s="81" t="str">
        <f t="shared" si="836"/>
        <v/>
      </c>
      <c r="U4793" s="53" t="str">
        <f>IF(S4793="","",COUNTIF($S$7:S4793,"該当２"))</f>
        <v/>
      </c>
      <c r="V4793" s="56" t="str">
        <f t="shared" si="837"/>
        <v/>
      </c>
      <c r="W4793" s="81" t="str">
        <f t="shared" si="838"/>
        <v/>
      </c>
      <c r="X4793" s="53" t="str">
        <f>IF(V4793="","",COUNTIF($V$7:V4793,"該当３"))</f>
        <v/>
      </c>
    </row>
    <row r="4794" spans="1:24">
      <c r="A4794" s="4">
        <v>2045202006</v>
      </c>
      <c r="B4794" s="237">
        <v>20</v>
      </c>
      <c r="C4794" s="238">
        <v>452</v>
      </c>
      <c r="D4794" s="239">
        <v>2</v>
      </c>
      <c r="E4794" s="238">
        <v>6</v>
      </c>
      <c r="F4794" s="7" t="s">
        <v>511</v>
      </c>
      <c r="G4794" s="7" t="s">
        <v>4091</v>
      </c>
      <c r="H4794" s="7" t="s">
        <v>4109</v>
      </c>
      <c r="I4794" s="7" t="s">
        <v>4113</v>
      </c>
      <c r="K4794" s="52" t="str">
        <f t="shared" si="828"/>
        <v/>
      </c>
      <c r="L4794" s="81" t="str">
        <f t="shared" si="829"/>
        <v/>
      </c>
      <c r="M4794" s="53" t="str">
        <f>IF(K4794="","",COUNTIF($K$7:K4794,"ﾘｽﾄ１"))</f>
        <v/>
      </c>
      <c r="N4794" s="53" t="str">
        <f t="shared" si="830"/>
        <v/>
      </c>
      <c r="O4794" s="54" t="str">
        <f t="shared" si="831"/>
        <v/>
      </c>
      <c r="P4794" s="53" t="str">
        <f t="shared" si="832"/>
        <v/>
      </c>
      <c r="Q4794" s="52" t="str">
        <f t="shared" si="833"/>
        <v/>
      </c>
      <c r="R4794" s="55" t="str">
        <f t="shared" si="834"/>
        <v/>
      </c>
      <c r="S4794" s="52" t="str">
        <f t="shared" si="835"/>
        <v/>
      </c>
      <c r="T4794" s="81" t="str">
        <f t="shared" si="836"/>
        <v/>
      </c>
      <c r="U4794" s="53" t="str">
        <f>IF(S4794="","",COUNTIF($S$7:S4794,"該当２"))</f>
        <v/>
      </c>
      <c r="V4794" s="56" t="str">
        <f t="shared" si="837"/>
        <v/>
      </c>
      <c r="W4794" s="81" t="str">
        <f t="shared" si="838"/>
        <v/>
      </c>
      <c r="X4794" s="53" t="str">
        <f>IF(V4794="","",COUNTIF($V$7:V4794,"該当３"))</f>
        <v/>
      </c>
    </row>
    <row r="4795" spans="1:24">
      <c r="A4795" s="4">
        <v>2045202007</v>
      </c>
      <c r="B4795" s="237">
        <v>20</v>
      </c>
      <c r="C4795" s="238">
        <v>452</v>
      </c>
      <c r="D4795" s="239">
        <v>2</v>
      </c>
      <c r="E4795" s="238">
        <v>7</v>
      </c>
      <c r="F4795" s="7" t="s">
        <v>511</v>
      </c>
      <c r="G4795" s="7" t="s">
        <v>4091</v>
      </c>
      <c r="H4795" s="7" t="s">
        <v>4109</v>
      </c>
      <c r="I4795" s="7" t="s">
        <v>4114</v>
      </c>
      <c r="K4795" s="52" t="str">
        <f t="shared" si="828"/>
        <v/>
      </c>
      <c r="L4795" s="81" t="str">
        <f t="shared" si="829"/>
        <v/>
      </c>
      <c r="M4795" s="53" t="str">
        <f>IF(K4795="","",COUNTIF($K$7:K4795,"ﾘｽﾄ１"))</f>
        <v/>
      </c>
      <c r="N4795" s="53" t="str">
        <f t="shared" si="830"/>
        <v/>
      </c>
      <c r="O4795" s="54" t="str">
        <f t="shared" si="831"/>
        <v/>
      </c>
      <c r="P4795" s="53" t="str">
        <f t="shared" si="832"/>
        <v/>
      </c>
      <c r="Q4795" s="52" t="str">
        <f t="shared" si="833"/>
        <v/>
      </c>
      <c r="R4795" s="55" t="str">
        <f t="shared" si="834"/>
        <v/>
      </c>
      <c r="S4795" s="52" t="str">
        <f t="shared" si="835"/>
        <v/>
      </c>
      <c r="T4795" s="81" t="str">
        <f t="shared" si="836"/>
        <v/>
      </c>
      <c r="U4795" s="53" t="str">
        <f>IF(S4795="","",COUNTIF($S$7:S4795,"該当２"))</f>
        <v/>
      </c>
      <c r="V4795" s="56" t="str">
        <f t="shared" si="837"/>
        <v/>
      </c>
      <c r="W4795" s="81" t="str">
        <f t="shared" si="838"/>
        <v/>
      </c>
      <c r="X4795" s="53" t="str">
        <f>IF(V4795="","",COUNTIF($V$7:V4795,"該当３"))</f>
        <v/>
      </c>
    </row>
    <row r="4796" spans="1:24">
      <c r="A4796" s="4">
        <v>2045202008</v>
      </c>
      <c r="B4796" s="237">
        <v>20</v>
      </c>
      <c r="C4796" s="238">
        <v>452</v>
      </c>
      <c r="D4796" s="239">
        <v>2</v>
      </c>
      <c r="E4796" s="238">
        <v>8</v>
      </c>
      <c r="F4796" s="7" t="s">
        <v>511</v>
      </c>
      <c r="G4796" s="7" t="s">
        <v>4091</v>
      </c>
      <c r="H4796" s="7" t="s">
        <v>4109</v>
      </c>
      <c r="I4796" s="7" t="s">
        <v>4115</v>
      </c>
      <c r="K4796" s="52" t="str">
        <f t="shared" si="828"/>
        <v/>
      </c>
      <c r="L4796" s="81" t="str">
        <f t="shared" si="829"/>
        <v/>
      </c>
      <c r="M4796" s="53" t="str">
        <f>IF(K4796="","",COUNTIF($K$7:K4796,"ﾘｽﾄ１"))</f>
        <v/>
      </c>
      <c r="N4796" s="53" t="str">
        <f t="shared" si="830"/>
        <v/>
      </c>
      <c r="O4796" s="54" t="str">
        <f t="shared" si="831"/>
        <v/>
      </c>
      <c r="P4796" s="53" t="str">
        <f t="shared" si="832"/>
        <v/>
      </c>
      <c r="Q4796" s="52" t="str">
        <f t="shared" si="833"/>
        <v/>
      </c>
      <c r="R4796" s="55" t="str">
        <f t="shared" si="834"/>
        <v/>
      </c>
      <c r="S4796" s="52" t="str">
        <f t="shared" si="835"/>
        <v/>
      </c>
      <c r="T4796" s="81" t="str">
        <f t="shared" si="836"/>
        <v/>
      </c>
      <c r="U4796" s="53" t="str">
        <f>IF(S4796="","",COUNTIF($S$7:S4796,"該当２"))</f>
        <v/>
      </c>
      <c r="V4796" s="56" t="str">
        <f t="shared" si="837"/>
        <v/>
      </c>
      <c r="W4796" s="81" t="str">
        <f t="shared" si="838"/>
        <v/>
      </c>
      <c r="X4796" s="53" t="str">
        <f>IF(V4796="","",COUNTIF($V$7:V4796,"該当３"))</f>
        <v/>
      </c>
    </row>
    <row r="4797" spans="1:24">
      <c r="A4797" s="4">
        <v>2045202009</v>
      </c>
      <c r="B4797" s="237">
        <v>20</v>
      </c>
      <c r="C4797" s="238">
        <v>452</v>
      </c>
      <c r="D4797" s="239">
        <v>2</v>
      </c>
      <c r="E4797" s="238">
        <v>9</v>
      </c>
      <c r="F4797" s="7" t="s">
        <v>511</v>
      </c>
      <c r="G4797" s="7" t="s">
        <v>4091</v>
      </c>
      <c r="H4797" s="7" t="s">
        <v>4109</v>
      </c>
      <c r="I4797" s="7" t="s">
        <v>281</v>
      </c>
      <c r="K4797" s="52" t="str">
        <f t="shared" si="828"/>
        <v/>
      </c>
      <c r="L4797" s="81" t="str">
        <f t="shared" si="829"/>
        <v/>
      </c>
      <c r="M4797" s="53" t="str">
        <f>IF(K4797="","",COUNTIF($K$7:K4797,"ﾘｽﾄ１"))</f>
        <v/>
      </c>
      <c r="N4797" s="53" t="str">
        <f t="shared" si="830"/>
        <v/>
      </c>
      <c r="O4797" s="54" t="str">
        <f t="shared" si="831"/>
        <v/>
      </c>
      <c r="P4797" s="53" t="str">
        <f t="shared" si="832"/>
        <v/>
      </c>
      <c r="Q4797" s="52" t="str">
        <f t="shared" si="833"/>
        <v/>
      </c>
      <c r="R4797" s="55" t="str">
        <f t="shared" si="834"/>
        <v/>
      </c>
      <c r="S4797" s="52" t="str">
        <f t="shared" si="835"/>
        <v/>
      </c>
      <c r="T4797" s="81" t="str">
        <f t="shared" si="836"/>
        <v/>
      </c>
      <c r="U4797" s="53" t="str">
        <f>IF(S4797="","",COUNTIF($S$7:S4797,"該当２"))</f>
        <v/>
      </c>
      <c r="V4797" s="56" t="str">
        <f t="shared" si="837"/>
        <v/>
      </c>
      <c r="W4797" s="81" t="str">
        <f t="shared" si="838"/>
        <v/>
      </c>
      <c r="X4797" s="53" t="str">
        <f>IF(V4797="","",COUNTIF($V$7:V4797,"該当３"))</f>
        <v/>
      </c>
    </row>
    <row r="4798" spans="1:24">
      <c r="A4798" s="4">
        <v>2045202010</v>
      </c>
      <c r="B4798" s="237">
        <v>20</v>
      </c>
      <c r="C4798" s="238">
        <v>452</v>
      </c>
      <c r="D4798" s="239">
        <v>2</v>
      </c>
      <c r="E4798" s="238">
        <v>10</v>
      </c>
      <c r="F4798" s="7" t="s">
        <v>511</v>
      </c>
      <c r="G4798" s="7" t="s">
        <v>4091</v>
      </c>
      <c r="H4798" s="7" t="s">
        <v>4109</v>
      </c>
      <c r="I4798" s="7" t="s">
        <v>290</v>
      </c>
      <c r="K4798" s="52" t="str">
        <f t="shared" si="828"/>
        <v/>
      </c>
      <c r="L4798" s="81" t="str">
        <f t="shared" si="829"/>
        <v/>
      </c>
      <c r="M4798" s="53" t="str">
        <f>IF(K4798="","",COUNTIF($K$7:K4798,"ﾘｽﾄ１"))</f>
        <v/>
      </c>
      <c r="N4798" s="53" t="str">
        <f t="shared" si="830"/>
        <v/>
      </c>
      <c r="O4798" s="54" t="str">
        <f t="shared" si="831"/>
        <v/>
      </c>
      <c r="P4798" s="53" t="str">
        <f t="shared" si="832"/>
        <v/>
      </c>
      <c r="Q4798" s="52" t="str">
        <f t="shared" si="833"/>
        <v/>
      </c>
      <c r="R4798" s="55" t="str">
        <f t="shared" si="834"/>
        <v/>
      </c>
      <c r="S4798" s="52" t="str">
        <f t="shared" si="835"/>
        <v/>
      </c>
      <c r="T4798" s="81" t="str">
        <f t="shared" si="836"/>
        <v/>
      </c>
      <c r="U4798" s="53" t="str">
        <f>IF(S4798="","",COUNTIF($S$7:S4798,"該当２"))</f>
        <v/>
      </c>
      <c r="V4798" s="56" t="str">
        <f t="shared" si="837"/>
        <v/>
      </c>
      <c r="W4798" s="81" t="str">
        <f t="shared" si="838"/>
        <v/>
      </c>
      <c r="X4798" s="53" t="str">
        <f>IF(V4798="","",COUNTIF($V$7:V4798,"該当３"))</f>
        <v/>
      </c>
    </row>
    <row r="4799" spans="1:24">
      <c r="A4799" s="4">
        <v>2045202011</v>
      </c>
      <c r="B4799" s="237">
        <v>20</v>
      </c>
      <c r="C4799" s="238">
        <v>452</v>
      </c>
      <c r="D4799" s="239">
        <v>2</v>
      </c>
      <c r="E4799" s="238">
        <v>11</v>
      </c>
      <c r="F4799" s="7" t="s">
        <v>511</v>
      </c>
      <c r="G4799" s="7" t="s">
        <v>4091</v>
      </c>
      <c r="H4799" s="7" t="s">
        <v>4109</v>
      </c>
      <c r="I4799" s="7" t="s">
        <v>4116</v>
      </c>
      <c r="K4799" s="52" t="str">
        <f t="shared" si="828"/>
        <v/>
      </c>
      <c r="L4799" s="81" t="str">
        <f t="shared" si="829"/>
        <v/>
      </c>
      <c r="M4799" s="53" t="str">
        <f>IF(K4799="","",COUNTIF($K$7:K4799,"ﾘｽﾄ１"))</f>
        <v/>
      </c>
      <c r="N4799" s="53" t="str">
        <f t="shared" si="830"/>
        <v/>
      </c>
      <c r="O4799" s="54" t="str">
        <f t="shared" si="831"/>
        <v/>
      </c>
      <c r="P4799" s="53" t="str">
        <f t="shared" si="832"/>
        <v/>
      </c>
      <c r="Q4799" s="52" t="str">
        <f t="shared" si="833"/>
        <v/>
      </c>
      <c r="R4799" s="55" t="str">
        <f t="shared" si="834"/>
        <v/>
      </c>
      <c r="S4799" s="52" t="str">
        <f t="shared" si="835"/>
        <v/>
      </c>
      <c r="T4799" s="81" t="str">
        <f t="shared" si="836"/>
        <v/>
      </c>
      <c r="U4799" s="53" t="str">
        <f>IF(S4799="","",COUNTIF($S$7:S4799,"該当２"))</f>
        <v/>
      </c>
      <c r="V4799" s="56" t="str">
        <f t="shared" si="837"/>
        <v/>
      </c>
      <c r="W4799" s="81" t="str">
        <f t="shared" si="838"/>
        <v/>
      </c>
      <c r="X4799" s="53" t="str">
        <f>IF(V4799="","",COUNTIF($V$7:V4799,"該当３"))</f>
        <v/>
      </c>
    </row>
    <row r="4800" spans="1:24">
      <c r="A4800" s="4">
        <v>2045202012</v>
      </c>
      <c r="B4800" s="237">
        <v>20</v>
      </c>
      <c r="C4800" s="238">
        <v>452</v>
      </c>
      <c r="D4800" s="239">
        <v>2</v>
      </c>
      <c r="E4800" s="238">
        <v>12</v>
      </c>
      <c r="F4800" s="7" t="s">
        <v>511</v>
      </c>
      <c r="G4800" s="7" t="s">
        <v>4091</v>
      </c>
      <c r="H4800" s="7" t="s">
        <v>4109</v>
      </c>
      <c r="I4800" s="7" t="s">
        <v>4117</v>
      </c>
      <c r="K4800" s="52" t="str">
        <f t="shared" si="828"/>
        <v/>
      </c>
      <c r="L4800" s="81" t="str">
        <f t="shared" si="829"/>
        <v/>
      </c>
      <c r="M4800" s="53" t="str">
        <f>IF(K4800="","",COUNTIF($K$7:K4800,"ﾘｽﾄ１"))</f>
        <v/>
      </c>
      <c r="N4800" s="53" t="str">
        <f t="shared" si="830"/>
        <v/>
      </c>
      <c r="O4800" s="54" t="str">
        <f t="shared" si="831"/>
        <v/>
      </c>
      <c r="P4800" s="53" t="str">
        <f t="shared" si="832"/>
        <v/>
      </c>
      <c r="Q4800" s="52" t="str">
        <f t="shared" si="833"/>
        <v/>
      </c>
      <c r="R4800" s="55" t="str">
        <f t="shared" si="834"/>
        <v/>
      </c>
      <c r="S4800" s="52" t="str">
        <f t="shared" si="835"/>
        <v/>
      </c>
      <c r="T4800" s="81" t="str">
        <f t="shared" si="836"/>
        <v/>
      </c>
      <c r="U4800" s="53" t="str">
        <f>IF(S4800="","",COUNTIF($S$7:S4800,"該当２"))</f>
        <v/>
      </c>
      <c r="V4800" s="56" t="str">
        <f t="shared" si="837"/>
        <v/>
      </c>
      <c r="W4800" s="81" t="str">
        <f t="shared" si="838"/>
        <v/>
      </c>
      <c r="X4800" s="53" t="str">
        <f>IF(V4800="","",COUNTIF($V$7:V4800,"該当３"))</f>
        <v/>
      </c>
    </row>
    <row r="4801" spans="1:24">
      <c r="A4801" s="4">
        <v>2045202013</v>
      </c>
      <c r="B4801" s="237">
        <v>20</v>
      </c>
      <c r="C4801" s="238">
        <v>452</v>
      </c>
      <c r="D4801" s="239">
        <v>2</v>
      </c>
      <c r="E4801" s="238">
        <v>13</v>
      </c>
      <c r="F4801" s="7" t="s">
        <v>511</v>
      </c>
      <c r="G4801" s="7" t="s">
        <v>4091</v>
      </c>
      <c r="H4801" s="7" t="s">
        <v>4109</v>
      </c>
      <c r="I4801" s="7" t="s">
        <v>4118</v>
      </c>
      <c r="K4801" s="52" t="str">
        <f t="shared" si="828"/>
        <v/>
      </c>
      <c r="L4801" s="81" t="str">
        <f t="shared" si="829"/>
        <v/>
      </c>
      <c r="M4801" s="53" t="str">
        <f>IF(K4801="","",COUNTIF($K$7:K4801,"ﾘｽﾄ１"))</f>
        <v/>
      </c>
      <c r="N4801" s="53" t="str">
        <f t="shared" si="830"/>
        <v/>
      </c>
      <c r="O4801" s="54" t="str">
        <f t="shared" si="831"/>
        <v/>
      </c>
      <c r="P4801" s="53" t="str">
        <f t="shared" si="832"/>
        <v/>
      </c>
      <c r="Q4801" s="52" t="str">
        <f t="shared" si="833"/>
        <v/>
      </c>
      <c r="R4801" s="55" t="str">
        <f t="shared" si="834"/>
        <v/>
      </c>
      <c r="S4801" s="52" t="str">
        <f t="shared" si="835"/>
        <v/>
      </c>
      <c r="T4801" s="81" t="str">
        <f t="shared" si="836"/>
        <v/>
      </c>
      <c r="U4801" s="53" t="str">
        <f>IF(S4801="","",COUNTIF($S$7:S4801,"該当２"))</f>
        <v/>
      </c>
      <c r="V4801" s="56" t="str">
        <f t="shared" si="837"/>
        <v/>
      </c>
      <c r="W4801" s="81" t="str">
        <f t="shared" si="838"/>
        <v/>
      </c>
      <c r="X4801" s="53" t="str">
        <f>IF(V4801="","",COUNTIF($V$7:V4801,"該当３"))</f>
        <v/>
      </c>
    </row>
    <row r="4802" spans="1:24">
      <c r="A4802" s="4">
        <v>2045202014</v>
      </c>
      <c r="B4802" s="237">
        <v>20</v>
      </c>
      <c r="C4802" s="238">
        <v>452</v>
      </c>
      <c r="D4802" s="239">
        <v>2</v>
      </c>
      <c r="E4802" s="238">
        <v>14</v>
      </c>
      <c r="F4802" s="7" t="s">
        <v>511</v>
      </c>
      <c r="G4802" s="7" t="s">
        <v>4091</v>
      </c>
      <c r="H4802" s="7" t="s">
        <v>4109</v>
      </c>
      <c r="I4802" s="7" t="s">
        <v>4119</v>
      </c>
      <c r="K4802" s="52" t="str">
        <f t="shared" si="828"/>
        <v/>
      </c>
      <c r="L4802" s="81" t="str">
        <f t="shared" si="829"/>
        <v/>
      </c>
      <c r="M4802" s="53" t="str">
        <f>IF(K4802="","",COUNTIF($K$7:K4802,"ﾘｽﾄ１"))</f>
        <v/>
      </c>
      <c r="N4802" s="53" t="str">
        <f t="shared" si="830"/>
        <v/>
      </c>
      <c r="O4802" s="54" t="str">
        <f t="shared" si="831"/>
        <v/>
      </c>
      <c r="P4802" s="53" t="str">
        <f t="shared" si="832"/>
        <v/>
      </c>
      <c r="Q4802" s="52" t="str">
        <f t="shared" si="833"/>
        <v/>
      </c>
      <c r="R4802" s="55" t="str">
        <f t="shared" si="834"/>
        <v/>
      </c>
      <c r="S4802" s="52" t="str">
        <f t="shared" si="835"/>
        <v/>
      </c>
      <c r="T4802" s="81" t="str">
        <f t="shared" si="836"/>
        <v/>
      </c>
      <c r="U4802" s="53" t="str">
        <f>IF(S4802="","",COUNTIF($S$7:S4802,"該当２"))</f>
        <v/>
      </c>
      <c r="V4802" s="56" t="str">
        <f t="shared" si="837"/>
        <v/>
      </c>
      <c r="W4802" s="81" t="str">
        <f t="shared" si="838"/>
        <v/>
      </c>
      <c r="X4802" s="53" t="str">
        <f>IF(V4802="","",COUNTIF($V$7:V4802,"該当３"))</f>
        <v/>
      </c>
    </row>
    <row r="4803" spans="1:24">
      <c r="A4803" s="4">
        <v>2045202015</v>
      </c>
      <c r="B4803" s="237">
        <v>20</v>
      </c>
      <c r="C4803" s="238">
        <v>452</v>
      </c>
      <c r="D4803" s="239">
        <v>2</v>
      </c>
      <c r="E4803" s="238">
        <v>15</v>
      </c>
      <c r="F4803" s="7" t="s">
        <v>511</v>
      </c>
      <c r="G4803" s="7" t="s">
        <v>4091</v>
      </c>
      <c r="H4803" s="7" t="s">
        <v>4109</v>
      </c>
      <c r="I4803" s="7" t="s">
        <v>4120</v>
      </c>
      <c r="K4803" s="52" t="str">
        <f t="shared" si="828"/>
        <v/>
      </c>
      <c r="L4803" s="81" t="str">
        <f t="shared" si="829"/>
        <v/>
      </c>
      <c r="M4803" s="53" t="str">
        <f>IF(K4803="","",COUNTIF($K$7:K4803,"ﾘｽﾄ１"))</f>
        <v/>
      </c>
      <c r="N4803" s="53" t="str">
        <f t="shared" si="830"/>
        <v/>
      </c>
      <c r="O4803" s="54" t="str">
        <f t="shared" si="831"/>
        <v/>
      </c>
      <c r="P4803" s="53" t="str">
        <f t="shared" si="832"/>
        <v/>
      </c>
      <c r="Q4803" s="52" t="str">
        <f t="shared" si="833"/>
        <v/>
      </c>
      <c r="R4803" s="55" t="str">
        <f t="shared" si="834"/>
        <v/>
      </c>
      <c r="S4803" s="52" t="str">
        <f t="shared" si="835"/>
        <v/>
      </c>
      <c r="T4803" s="81" t="str">
        <f t="shared" si="836"/>
        <v/>
      </c>
      <c r="U4803" s="53" t="str">
        <f>IF(S4803="","",COUNTIF($S$7:S4803,"該当２"))</f>
        <v/>
      </c>
      <c r="V4803" s="56" t="str">
        <f t="shared" si="837"/>
        <v/>
      </c>
      <c r="W4803" s="81" t="str">
        <f t="shared" si="838"/>
        <v/>
      </c>
      <c r="X4803" s="53" t="str">
        <f>IF(V4803="","",COUNTIF($V$7:V4803,"該当３"))</f>
        <v/>
      </c>
    </row>
    <row r="4804" spans="1:24">
      <c r="A4804" s="4">
        <v>2045202016</v>
      </c>
      <c r="B4804" s="237">
        <v>20</v>
      </c>
      <c r="C4804" s="238">
        <v>452</v>
      </c>
      <c r="D4804" s="239">
        <v>2</v>
      </c>
      <c r="E4804" s="238">
        <v>16</v>
      </c>
      <c r="F4804" s="7" t="s">
        <v>511</v>
      </c>
      <c r="G4804" s="7" t="s">
        <v>4091</v>
      </c>
      <c r="H4804" s="7" t="s">
        <v>4109</v>
      </c>
      <c r="I4804" s="7" t="s">
        <v>4121</v>
      </c>
      <c r="K4804" s="52" t="str">
        <f t="shared" si="828"/>
        <v/>
      </c>
      <c r="L4804" s="81" t="str">
        <f t="shared" si="829"/>
        <v/>
      </c>
      <c r="M4804" s="53" t="str">
        <f>IF(K4804="","",COUNTIF($K$7:K4804,"ﾘｽﾄ１"))</f>
        <v/>
      </c>
      <c r="N4804" s="53" t="str">
        <f t="shared" si="830"/>
        <v/>
      </c>
      <c r="O4804" s="54" t="str">
        <f t="shared" si="831"/>
        <v/>
      </c>
      <c r="P4804" s="53" t="str">
        <f t="shared" si="832"/>
        <v/>
      </c>
      <c r="Q4804" s="52" t="str">
        <f t="shared" si="833"/>
        <v/>
      </c>
      <c r="R4804" s="55" t="str">
        <f t="shared" si="834"/>
        <v/>
      </c>
      <c r="S4804" s="52" t="str">
        <f t="shared" si="835"/>
        <v/>
      </c>
      <c r="T4804" s="81" t="str">
        <f t="shared" si="836"/>
        <v/>
      </c>
      <c r="U4804" s="53" t="str">
        <f>IF(S4804="","",COUNTIF($S$7:S4804,"該当２"))</f>
        <v/>
      </c>
      <c r="V4804" s="56" t="str">
        <f t="shared" si="837"/>
        <v/>
      </c>
      <c r="W4804" s="81" t="str">
        <f t="shared" si="838"/>
        <v/>
      </c>
      <c r="X4804" s="53" t="str">
        <f>IF(V4804="","",COUNTIF($V$7:V4804,"該当３"))</f>
        <v/>
      </c>
    </row>
    <row r="4805" spans="1:24">
      <c r="A4805" s="4">
        <v>2045202017</v>
      </c>
      <c r="B4805" s="237">
        <v>20</v>
      </c>
      <c r="C4805" s="238">
        <v>452</v>
      </c>
      <c r="D4805" s="239">
        <v>2</v>
      </c>
      <c r="E4805" s="238">
        <v>17</v>
      </c>
      <c r="F4805" s="7" t="s">
        <v>511</v>
      </c>
      <c r="G4805" s="7" t="s">
        <v>4091</v>
      </c>
      <c r="H4805" s="7" t="s">
        <v>4109</v>
      </c>
      <c r="I4805" s="7" t="s">
        <v>7</v>
      </c>
      <c r="K4805" s="52" t="str">
        <f t="shared" si="828"/>
        <v/>
      </c>
      <c r="L4805" s="81" t="str">
        <f t="shared" si="829"/>
        <v/>
      </c>
      <c r="M4805" s="53" t="str">
        <f>IF(K4805="","",COUNTIF($K$7:K4805,"ﾘｽﾄ１"))</f>
        <v/>
      </c>
      <c r="N4805" s="53" t="str">
        <f t="shared" si="830"/>
        <v/>
      </c>
      <c r="O4805" s="54" t="str">
        <f t="shared" si="831"/>
        <v/>
      </c>
      <c r="P4805" s="53" t="str">
        <f t="shared" si="832"/>
        <v/>
      </c>
      <c r="Q4805" s="52" t="str">
        <f t="shared" si="833"/>
        <v/>
      </c>
      <c r="R4805" s="55" t="str">
        <f t="shared" si="834"/>
        <v/>
      </c>
      <c r="S4805" s="52" t="str">
        <f t="shared" si="835"/>
        <v/>
      </c>
      <c r="T4805" s="81" t="str">
        <f t="shared" si="836"/>
        <v/>
      </c>
      <c r="U4805" s="53" t="str">
        <f>IF(S4805="","",COUNTIF($S$7:S4805,"該当２"))</f>
        <v/>
      </c>
      <c r="V4805" s="56" t="str">
        <f t="shared" si="837"/>
        <v/>
      </c>
      <c r="W4805" s="81" t="str">
        <f t="shared" si="838"/>
        <v/>
      </c>
      <c r="X4805" s="53" t="str">
        <f>IF(V4805="","",COUNTIF($V$7:V4805,"該当３"))</f>
        <v/>
      </c>
    </row>
    <row r="4806" spans="1:24">
      <c r="A4806" s="4">
        <v>2045202018</v>
      </c>
      <c r="B4806" s="237">
        <v>20</v>
      </c>
      <c r="C4806" s="238">
        <v>452</v>
      </c>
      <c r="D4806" s="239">
        <v>2</v>
      </c>
      <c r="E4806" s="238">
        <v>18</v>
      </c>
      <c r="F4806" s="7" t="s">
        <v>511</v>
      </c>
      <c r="G4806" s="7" t="s">
        <v>4091</v>
      </c>
      <c r="H4806" s="7" t="s">
        <v>4109</v>
      </c>
      <c r="I4806" s="7" t="s">
        <v>4122</v>
      </c>
      <c r="K4806" s="52" t="str">
        <f t="shared" si="828"/>
        <v/>
      </c>
      <c r="L4806" s="81" t="str">
        <f t="shared" si="829"/>
        <v/>
      </c>
      <c r="M4806" s="53" t="str">
        <f>IF(K4806="","",COUNTIF($K$7:K4806,"ﾘｽﾄ１"))</f>
        <v/>
      </c>
      <c r="N4806" s="53" t="str">
        <f t="shared" si="830"/>
        <v/>
      </c>
      <c r="O4806" s="54" t="str">
        <f t="shared" si="831"/>
        <v/>
      </c>
      <c r="P4806" s="53" t="str">
        <f t="shared" si="832"/>
        <v/>
      </c>
      <c r="Q4806" s="52" t="str">
        <f t="shared" si="833"/>
        <v/>
      </c>
      <c r="R4806" s="55" t="str">
        <f t="shared" si="834"/>
        <v/>
      </c>
      <c r="S4806" s="52" t="str">
        <f t="shared" si="835"/>
        <v/>
      </c>
      <c r="T4806" s="81" t="str">
        <f t="shared" si="836"/>
        <v/>
      </c>
      <c r="U4806" s="53" t="str">
        <f>IF(S4806="","",COUNTIF($S$7:S4806,"該当２"))</f>
        <v/>
      </c>
      <c r="V4806" s="56" t="str">
        <f t="shared" si="837"/>
        <v/>
      </c>
      <c r="W4806" s="81" t="str">
        <f t="shared" si="838"/>
        <v/>
      </c>
      <c r="X4806" s="53" t="str">
        <f>IF(V4806="","",COUNTIF($V$7:V4806,"該当３"))</f>
        <v/>
      </c>
    </row>
    <row r="4807" spans="1:24">
      <c r="A4807" s="4">
        <v>2045202019</v>
      </c>
      <c r="B4807" s="237">
        <v>20</v>
      </c>
      <c r="C4807" s="238">
        <v>452</v>
      </c>
      <c r="D4807" s="239">
        <v>2</v>
      </c>
      <c r="E4807" s="238">
        <v>19</v>
      </c>
      <c r="F4807" s="7" t="s">
        <v>511</v>
      </c>
      <c r="G4807" s="7" t="s">
        <v>4091</v>
      </c>
      <c r="H4807" s="7" t="s">
        <v>4109</v>
      </c>
      <c r="I4807" s="7" t="s">
        <v>4123</v>
      </c>
      <c r="K4807" s="52" t="str">
        <f t="shared" si="828"/>
        <v/>
      </c>
      <c r="L4807" s="81" t="str">
        <f t="shared" si="829"/>
        <v/>
      </c>
      <c r="M4807" s="53" t="str">
        <f>IF(K4807="","",COUNTIF($K$7:K4807,"ﾘｽﾄ１"))</f>
        <v/>
      </c>
      <c r="N4807" s="53" t="str">
        <f t="shared" si="830"/>
        <v/>
      </c>
      <c r="O4807" s="54" t="str">
        <f t="shared" si="831"/>
        <v/>
      </c>
      <c r="P4807" s="53" t="str">
        <f t="shared" si="832"/>
        <v/>
      </c>
      <c r="Q4807" s="52" t="str">
        <f t="shared" si="833"/>
        <v/>
      </c>
      <c r="R4807" s="55" t="str">
        <f t="shared" si="834"/>
        <v/>
      </c>
      <c r="S4807" s="52" t="str">
        <f t="shared" si="835"/>
        <v/>
      </c>
      <c r="T4807" s="81" t="str">
        <f t="shared" si="836"/>
        <v/>
      </c>
      <c r="U4807" s="53" t="str">
        <f>IF(S4807="","",COUNTIF($S$7:S4807,"該当２"))</f>
        <v/>
      </c>
      <c r="V4807" s="56" t="str">
        <f t="shared" si="837"/>
        <v/>
      </c>
      <c r="W4807" s="81" t="str">
        <f t="shared" si="838"/>
        <v/>
      </c>
      <c r="X4807" s="53" t="str">
        <f>IF(V4807="","",COUNTIF($V$7:V4807,"該当３"))</f>
        <v/>
      </c>
    </row>
    <row r="4808" spans="1:24">
      <c r="A4808" s="4">
        <v>2045202020</v>
      </c>
      <c r="B4808" s="237">
        <v>20</v>
      </c>
      <c r="C4808" s="238">
        <v>452</v>
      </c>
      <c r="D4808" s="239">
        <v>2</v>
      </c>
      <c r="E4808" s="238">
        <v>20</v>
      </c>
      <c r="F4808" s="7" t="s">
        <v>511</v>
      </c>
      <c r="G4808" s="7" t="s">
        <v>4091</v>
      </c>
      <c r="H4808" s="7" t="s">
        <v>4109</v>
      </c>
      <c r="I4808" s="7" t="s">
        <v>919</v>
      </c>
      <c r="K4808" s="52" t="str">
        <f t="shared" si="828"/>
        <v/>
      </c>
      <c r="L4808" s="81" t="str">
        <f t="shared" si="829"/>
        <v/>
      </c>
      <c r="M4808" s="53" t="str">
        <f>IF(K4808="","",COUNTIF($K$7:K4808,"ﾘｽﾄ１"))</f>
        <v/>
      </c>
      <c r="N4808" s="53" t="str">
        <f t="shared" si="830"/>
        <v/>
      </c>
      <c r="O4808" s="54" t="str">
        <f t="shared" si="831"/>
        <v/>
      </c>
      <c r="P4808" s="53" t="str">
        <f t="shared" si="832"/>
        <v/>
      </c>
      <c r="Q4808" s="52" t="str">
        <f t="shared" si="833"/>
        <v/>
      </c>
      <c r="R4808" s="55" t="str">
        <f t="shared" si="834"/>
        <v/>
      </c>
      <c r="S4808" s="52" t="str">
        <f t="shared" si="835"/>
        <v/>
      </c>
      <c r="T4808" s="81" t="str">
        <f t="shared" si="836"/>
        <v/>
      </c>
      <c r="U4808" s="53" t="str">
        <f>IF(S4808="","",COUNTIF($S$7:S4808,"該当２"))</f>
        <v/>
      </c>
      <c r="V4808" s="56" t="str">
        <f t="shared" si="837"/>
        <v/>
      </c>
      <c r="W4808" s="81" t="str">
        <f t="shared" si="838"/>
        <v/>
      </c>
      <c r="X4808" s="53" t="str">
        <f>IF(V4808="","",COUNTIF($V$7:V4808,"該当３"))</f>
        <v/>
      </c>
    </row>
    <row r="4809" spans="1:24">
      <c r="A4809" s="4">
        <v>2045202021</v>
      </c>
      <c r="B4809" s="237">
        <v>20</v>
      </c>
      <c r="C4809" s="238">
        <v>452</v>
      </c>
      <c r="D4809" s="239">
        <v>2</v>
      </c>
      <c r="E4809" s="238">
        <v>21</v>
      </c>
      <c r="F4809" s="7" t="s">
        <v>511</v>
      </c>
      <c r="G4809" s="7" t="s">
        <v>4091</v>
      </c>
      <c r="H4809" s="7" t="s">
        <v>4109</v>
      </c>
      <c r="I4809" s="7" t="s">
        <v>594</v>
      </c>
      <c r="K4809" s="52" t="str">
        <f t="shared" si="828"/>
        <v/>
      </c>
      <c r="L4809" s="81" t="str">
        <f t="shared" si="829"/>
        <v/>
      </c>
      <c r="M4809" s="53" t="str">
        <f>IF(K4809="","",COUNTIF($K$7:K4809,"ﾘｽﾄ１"))</f>
        <v/>
      </c>
      <c r="N4809" s="53" t="str">
        <f t="shared" si="830"/>
        <v/>
      </c>
      <c r="O4809" s="54" t="str">
        <f t="shared" si="831"/>
        <v/>
      </c>
      <c r="P4809" s="53" t="str">
        <f t="shared" si="832"/>
        <v/>
      </c>
      <c r="Q4809" s="52" t="str">
        <f t="shared" si="833"/>
        <v/>
      </c>
      <c r="R4809" s="55" t="str">
        <f t="shared" si="834"/>
        <v/>
      </c>
      <c r="S4809" s="52" t="str">
        <f t="shared" si="835"/>
        <v/>
      </c>
      <c r="T4809" s="81" t="str">
        <f t="shared" si="836"/>
        <v/>
      </c>
      <c r="U4809" s="53" t="str">
        <f>IF(S4809="","",COUNTIF($S$7:S4809,"該当２"))</f>
        <v/>
      </c>
      <c r="V4809" s="56" t="str">
        <f t="shared" si="837"/>
        <v/>
      </c>
      <c r="W4809" s="81" t="str">
        <f t="shared" si="838"/>
        <v/>
      </c>
      <c r="X4809" s="53" t="str">
        <f>IF(V4809="","",COUNTIF($V$7:V4809,"該当３"))</f>
        <v/>
      </c>
    </row>
    <row r="4810" spans="1:24">
      <c r="A4810" s="4">
        <v>2045202022</v>
      </c>
      <c r="B4810" s="237">
        <v>20</v>
      </c>
      <c r="C4810" s="238">
        <v>452</v>
      </c>
      <c r="D4810" s="239">
        <v>2</v>
      </c>
      <c r="E4810" s="238">
        <v>22</v>
      </c>
      <c r="F4810" s="7" t="s">
        <v>511</v>
      </c>
      <c r="G4810" s="7" t="s">
        <v>4091</v>
      </c>
      <c r="H4810" s="7" t="s">
        <v>4109</v>
      </c>
      <c r="I4810" s="7" t="s">
        <v>4124</v>
      </c>
      <c r="K4810" s="52" t="str">
        <f t="shared" si="828"/>
        <v/>
      </c>
      <c r="L4810" s="81" t="str">
        <f t="shared" si="829"/>
        <v/>
      </c>
      <c r="M4810" s="53" t="str">
        <f>IF(K4810="","",COUNTIF($K$7:K4810,"ﾘｽﾄ１"))</f>
        <v/>
      </c>
      <c r="N4810" s="53" t="str">
        <f t="shared" si="830"/>
        <v/>
      </c>
      <c r="O4810" s="54" t="str">
        <f t="shared" si="831"/>
        <v/>
      </c>
      <c r="P4810" s="53" t="str">
        <f t="shared" si="832"/>
        <v/>
      </c>
      <c r="Q4810" s="52" t="str">
        <f t="shared" si="833"/>
        <v/>
      </c>
      <c r="R4810" s="55" t="str">
        <f t="shared" si="834"/>
        <v/>
      </c>
      <c r="S4810" s="52" t="str">
        <f t="shared" si="835"/>
        <v/>
      </c>
      <c r="T4810" s="81" t="str">
        <f t="shared" si="836"/>
        <v/>
      </c>
      <c r="U4810" s="53" t="str">
        <f>IF(S4810="","",COUNTIF($S$7:S4810,"該当２"))</f>
        <v/>
      </c>
      <c r="V4810" s="56" t="str">
        <f t="shared" si="837"/>
        <v/>
      </c>
      <c r="W4810" s="81" t="str">
        <f t="shared" si="838"/>
        <v/>
      </c>
      <c r="X4810" s="53" t="str">
        <f>IF(V4810="","",COUNTIF($V$7:V4810,"該当３"))</f>
        <v/>
      </c>
    </row>
    <row r="4811" spans="1:24">
      <c r="A4811" s="4">
        <v>2045202023</v>
      </c>
      <c r="B4811" s="237">
        <v>20</v>
      </c>
      <c r="C4811" s="238">
        <v>452</v>
      </c>
      <c r="D4811" s="239">
        <v>2</v>
      </c>
      <c r="E4811" s="238">
        <v>23</v>
      </c>
      <c r="F4811" s="7" t="s">
        <v>511</v>
      </c>
      <c r="G4811" s="7" t="s">
        <v>4091</v>
      </c>
      <c r="H4811" s="7" t="s">
        <v>4109</v>
      </c>
      <c r="I4811" s="7" t="s">
        <v>4125</v>
      </c>
      <c r="K4811" s="52" t="str">
        <f t="shared" ref="K4811:K4874" si="839">IF(AND($C4811&gt;0,$H4811=""),"ﾘｽﾄ１","")</f>
        <v/>
      </c>
      <c r="L4811" s="81" t="str">
        <f t="shared" si="829"/>
        <v/>
      </c>
      <c r="M4811" s="53" t="str">
        <f>IF(K4811="","",COUNTIF($K$7:K4811,"ﾘｽﾄ１"))</f>
        <v/>
      </c>
      <c r="N4811" s="53" t="str">
        <f t="shared" si="830"/>
        <v/>
      </c>
      <c r="O4811" s="54" t="str">
        <f t="shared" si="831"/>
        <v/>
      </c>
      <c r="P4811" s="53" t="str">
        <f t="shared" si="832"/>
        <v/>
      </c>
      <c r="Q4811" s="52" t="str">
        <f t="shared" si="833"/>
        <v/>
      </c>
      <c r="R4811" s="55" t="str">
        <f t="shared" si="834"/>
        <v/>
      </c>
      <c r="S4811" s="52" t="str">
        <f t="shared" si="835"/>
        <v/>
      </c>
      <c r="T4811" s="81" t="str">
        <f t="shared" si="836"/>
        <v/>
      </c>
      <c r="U4811" s="53" t="str">
        <f>IF(S4811="","",COUNTIF($S$7:S4811,"該当２"))</f>
        <v/>
      </c>
      <c r="V4811" s="56" t="str">
        <f t="shared" si="837"/>
        <v/>
      </c>
      <c r="W4811" s="81" t="str">
        <f t="shared" si="838"/>
        <v/>
      </c>
      <c r="X4811" s="53" t="str">
        <f>IF(V4811="","",COUNTIF($V$7:V4811,"該当３"))</f>
        <v/>
      </c>
    </row>
    <row r="4812" spans="1:24">
      <c r="A4812" s="4">
        <v>2045202024</v>
      </c>
      <c r="B4812" s="237">
        <v>20</v>
      </c>
      <c r="C4812" s="238">
        <v>452</v>
      </c>
      <c r="D4812" s="239">
        <v>2</v>
      </c>
      <c r="E4812" s="238">
        <v>24</v>
      </c>
      <c r="F4812" s="7" t="s">
        <v>511</v>
      </c>
      <c r="G4812" s="7" t="s">
        <v>4091</v>
      </c>
      <c r="H4812" s="7" t="s">
        <v>4109</v>
      </c>
      <c r="I4812" s="7" t="s">
        <v>2470</v>
      </c>
      <c r="K4812" s="52" t="str">
        <f t="shared" si="839"/>
        <v/>
      </c>
      <c r="L4812" s="81" t="str">
        <f t="shared" si="829"/>
        <v/>
      </c>
      <c r="M4812" s="53" t="str">
        <f>IF(K4812="","",COUNTIF($K$7:K4812,"ﾘｽﾄ１"))</f>
        <v/>
      </c>
      <c r="N4812" s="53" t="str">
        <f t="shared" si="830"/>
        <v/>
      </c>
      <c r="O4812" s="54" t="str">
        <f t="shared" si="831"/>
        <v/>
      </c>
      <c r="P4812" s="53" t="str">
        <f t="shared" si="832"/>
        <v/>
      </c>
      <c r="Q4812" s="52" t="str">
        <f t="shared" si="833"/>
        <v/>
      </c>
      <c r="R4812" s="55" t="str">
        <f t="shared" si="834"/>
        <v/>
      </c>
      <c r="S4812" s="52" t="str">
        <f t="shared" si="835"/>
        <v/>
      </c>
      <c r="T4812" s="81" t="str">
        <f t="shared" si="836"/>
        <v/>
      </c>
      <c r="U4812" s="53" t="str">
        <f>IF(S4812="","",COUNTIF($S$7:S4812,"該当２"))</f>
        <v/>
      </c>
      <c r="V4812" s="56" t="str">
        <f t="shared" si="837"/>
        <v/>
      </c>
      <c r="W4812" s="81" t="str">
        <f t="shared" si="838"/>
        <v/>
      </c>
      <c r="X4812" s="53" t="str">
        <f>IF(V4812="","",COUNTIF($V$7:V4812,"該当３"))</f>
        <v/>
      </c>
    </row>
    <row r="4813" spans="1:24">
      <c r="A4813" s="4">
        <v>2045202025</v>
      </c>
      <c r="B4813" s="237">
        <v>20</v>
      </c>
      <c r="C4813" s="238">
        <v>452</v>
      </c>
      <c r="D4813" s="239">
        <v>2</v>
      </c>
      <c r="E4813" s="238">
        <v>25</v>
      </c>
      <c r="F4813" s="7" t="s">
        <v>511</v>
      </c>
      <c r="G4813" s="7" t="s">
        <v>4091</v>
      </c>
      <c r="H4813" s="7" t="s">
        <v>4109</v>
      </c>
      <c r="I4813" s="7" t="s">
        <v>683</v>
      </c>
      <c r="K4813" s="52" t="str">
        <f t="shared" si="839"/>
        <v/>
      </c>
      <c r="L4813" s="81" t="str">
        <f t="shared" si="829"/>
        <v/>
      </c>
      <c r="M4813" s="53" t="str">
        <f>IF(K4813="","",COUNTIF($K$7:K4813,"ﾘｽﾄ１"))</f>
        <v/>
      </c>
      <c r="N4813" s="53" t="str">
        <f t="shared" si="830"/>
        <v/>
      </c>
      <c r="O4813" s="54" t="str">
        <f t="shared" si="831"/>
        <v/>
      </c>
      <c r="P4813" s="53" t="str">
        <f t="shared" si="832"/>
        <v/>
      </c>
      <c r="Q4813" s="52" t="str">
        <f t="shared" si="833"/>
        <v/>
      </c>
      <c r="R4813" s="55" t="str">
        <f t="shared" si="834"/>
        <v/>
      </c>
      <c r="S4813" s="52" t="str">
        <f t="shared" si="835"/>
        <v/>
      </c>
      <c r="T4813" s="81" t="str">
        <f t="shared" si="836"/>
        <v/>
      </c>
      <c r="U4813" s="53" t="str">
        <f>IF(S4813="","",COUNTIF($S$7:S4813,"該当２"))</f>
        <v/>
      </c>
      <c r="V4813" s="56" t="str">
        <f t="shared" si="837"/>
        <v/>
      </c>
      <c r="W4813" s="81" t="str">
        <f t="shared" si="838"/>
        <v/>
      </c>
      <c r="X4813" s="53" t="str">
        <f>IF(V4813="","",COUNTIF($V$7:V4813,"該当３"))</f>
        <v/>
      </c>
    </row>
    <row r="4814" spans="1:24">
      <c r="A4814" s="4">
        <v>2045202026</v>
      </c>
      <c r="B4814" s="237">
        <v>20</v>
      </c>
      <c r="C4814" s="238">
        <v>452</v>
      </c>
      <c r="D4814" s="239">
        <v>2</v>
      </c>
      <c r="E4814" s="238">
        <v>26</v>
      </c>
      <c r="F4814" s="7" t="s">
        <v>511</v>
      </c>
      <c r="G4814" s="7" t="s">
        <v>4091</v>
      </c>
      <c r="H4814" s="7" t="s">
        <v>4109</v>
      </c>
      <c r="I4814" s="7" t="s">
        <v>4126</v>
      </c>
      <c r="K4814" s="52" t="str">
        <f t="shared" si="839"/>
        <v/>
      </c>
      <c r="L4814" s="81" t="str">
        <f t="shared" si="829"/>
        <v/>
      </c>
      <c r="M4814" s="53" t="str">
        <f>IF(K4814="","",COUNTIF($K$7:K4814,"ﾘｽﾄ１"))</f>
        <v/>
      </c>
      <c r="N4814" s="53" t="str">
        <f t="shared" si="830"/>
        <v/>
      </c>
      <c r="O4814" s="54" t="str">
        <f t="shared" si="831"/>
        <v/>
      </c>
      <c r="P4814" s="53" t="str">
        <f t="shared" si="832"/>
        <v/>
      </c>
      <c r="Q4814" s="52" t="str">
        <f t="shared" si="833"/>
        <v/>
      </c>
      <c r="R4814" s="55" t="str">
        <f t="shared" si="834"/>
        <v/>
      </c>
      <c r="S4814" s="52" t="str">
        <f t="shared" si="835"/>
        <v/>
      </c>
      <c r="T4814" s="81" t="str">
        <f t="shared" si="836"/>
        <v/>
      </c>
      <c r="U4814" s="53" t="str">
        <f>IF(S4814="","",COUNTIF($S$7:S4814,"該当２"))</f>
        <v/>
      </c>
      <c r="V4814" s="56" t="str">
        <f t="shared" si="837"/>
        <v/>
      </c>
      <c r="W4814" s="81" t="str">
        <f t="shared" si="838"/>
        <v/>
      </c>
      <c r="X4814" s="53" t="str">
        <f>IF(V4814="","",COUNTIF($V$7:V4814,"該当３"))</f>
        <v/>
      </c>
    </row>
    <row r="4815" spans="1:24">
      <c r="A4815" s="4">
        <v>2045203000</v>
      </c>
      <c r="B4815" s="237">
        <v>20</v>
      </c>
      <c r="C4815" s="238">
        <v>452</v>
      </c>
      <c r="D4815" s="239">
        <v>3</v>
      </c>
      <c r="E4815" s="238">
        <v>0</v>
      </c>
      <c r="F4815" s="7" t="s">
        <v>511</v>
      </c>
      <c r="G4815" s="7" t="s">
        <v>4091</v>
      </c>
      <c r="H4815" s="7" t="s">
        <v>4127</v>
      </c>
      <c r="K4815" s="52" t="str">
        <f t="shared" si="839"/>
        <v/>
      </c>
      <c r="L4815" s="81" t="str">
        <f t="shared" si="829"/>
        <v/>
      </c>
      <c r="M4815" s="53" t="str">
        <f>IF(K4815="","",COUNTIF($K$7:K4815,"ﾘｽﾄ１"))</f>
        <v/>
      </c>
      <c r="N4815" s="53" t="str">
        <f t="shared" si="830"/>
        <v/>
      </c>
      <c r="O4815" s="54" t="str">
        <f t="shared" si="831"/>
        <v/>
      </c>
      <c r="P4815" s="53" t="str">
        <f t="shared" si="832"/>
        <v/>
      </c>
      <c r="Q4815" s="52" t="str">
        <f t="shared" si="833"/>
        <v/>
      </c>
      <c r="R4815" s="55" t="str">
        <f t="shared" si="834"/>
        <v/>
      </c>
      <c r="S4815" s="52" t="str">
        <f t="shared" si="835"/>
        <v/>
      </c>
      <c r="T4815" s="81" t="str">
        <f t="shared" si="836"/>
        <v/>
      </c>
      <c r="U4815" s="53" t="str">
        <f>IF(S4815="","",COUNTIF($S$7:S4815,"該当２"))</f>
        <v/>
      </c>
      <c r="V4815" s="56" t="str">
        <f t="shared" si="837"/>
        <v/>
      </c>
      <c r="W4815" s="81" t="str">
        <f t="shared" si="838"/>
        <v/>
      </c>
      <c r="X4815" s="53" t="str">
        <f>IF(V4815="","",COUNTIF($V$7:V4815,"該当３"))</f>
        <v/>
      </c>
    </row>
    <row r="4816" spans="1:24">
      <c r="A4816" s="4">
        <v>2045203001</v>
      </c>
      <c r="B4816" s="237">
        <v>20</v>
      </c>
      <c r="C4816" s="238">
        <v>452</v>
      </c>
      <c r="D4816" s="239">
        <v>3</v>
      </c>
      <c r="E4816" s="238">
        <v>1</v>
      </c>
      <c r="F4816" s="7" t="s">
        <v>511</v>
      </c>
      <c r="G4816" s="7" t="s">
        <v>4091</v>
      </c>
      <c r="H4816" s="7" t="s">
        <v>4127</v>
      </c>
      <c r="I4816" s="7" t="s">
        <v>430</v>
      </c>
      <c r="K4816" s="52" t="str">
        <f t="shared" si="839"/>
        <v/>
      </c>
      <c r="L4816" s="81" t="str">
        <f t="shared" si="829"/>
        <v/>
      </c>
      <c r="M4816" s="53" t="str">
        <f>IF(K4816="","",COUNTIF($K$7:K4816,"ﾘｽﾄ１"))</f>
        <v/>
      </c>
      <c r="N4816" s="53" t="str">
        <f t="shared" si="830"/>
        <v/>
      </c>
      <c r="O4816" s="54" t="str">
        <f t="shared" si="831"/>
        <v/>
      </c>
      <c r="P4816" s="53" t="str">
        <f t="shared" si="832"/>
        <v/>
      </c>
      <c r="Q4816" s="52" t="str">
        <f t="shared" si="833"/>
        <v/>
      </c>
      <c r="R4816" s="55" t="str">
        <f t="shared" si="834"/>
        <v/>
      </c>
      <c r="S4816" s="52" t="str">
        <f t="shared" si="835"/>
        <v/>
      </c>
      <c r="T4816" s="81" t="str">
        <f t="shared" si="836"/>
        <v/>
      </c>
      <c r="U4816" s="53" t="str">
        <f>IF(S4816="","",COUNTIF($S$7:S4816,"該当２"))</f>
        <v/>
      </c>
      <c r="V4816" s="56" t="str">
        <f t="shared" si="837"/>
        <v/>
      </c>
      <c r="W4816" s="81" t="str">
        <f t="shared" si="838"/>
        <v/>
      </c>
      <c r="X4816" s="53" t="str">
        <f>IF(V4816="","",COUNTIF($V$7:V4816,"該当３"))</f>
        <v/>
      </c>
    </row>
    <row r="4817" spans="1:24">
      <c r="A4817" s="4">
        <v>2045203002</v>
      </c>
      <c r="B4817" s="237">
        <v>20</v>
      </c>
      <c r="C4817" s="238">
        <v>452</v>
      </c>
      <c r="D4817" s="239">
        <v>3</v>
      </c>
      <c r="E4817" s="238">
        <v>2</v>
      </c>
      <c r="F4817" s="7" t="s">
        <v>511</v>
      </c>
      <c r="G4817" s="7" t="s">
        <v>4091</v>
      </c>
      <c r="H4817" s="7" t="s">
        <v>4127</v>
      </c>
      <c r="I4817" s="7" t="s">
        <v>398</v>
      </c>
      <c r="K4817" s="52" t="str">
        <f t="shared" si="839"/>
        <v/>
      </c>
      <c r="L4817" s="81" t="str">
        <f t="shared" si="829"/>
        <v/>
      </c>
      <c r="M4817" s="53" t="str">
        <f>IF(K4817="","",COUNTIF($K$7:K4817,"ﾘｽﾄ１"))</f>
        <v/>
      </c>
      <c r="N4817" s="53" t="str">
        <f t="shared" si="830"/>
        <v/>
      </c>
      <c r="O4817" s="54" t="str">
        <f t="shared" si="831"/>
        <v/>
      </c>
      <c r="P4817" s="53" t="str">
        <f t="shared" si="832"/>
        <v/>
      </c>
      <c r="Q4817" s="52" t="str">
        <f t="shared" si="833"/>
        <v/>
      </c>
      <c r="R4817" s="55" t="str">
        <f t="shared" si="834"/>
        <v/>
      </c>
      <c r="S4817" s="52" t="str">
        <f t="shared" si="835"/>
        <v/>
      </c>
      <c r="T4817" s="81" t="str">
        <f t="shared" si="836"/>
        <v/>
      </c>
      <c r="U4817" s="53" t="str">
        <f>IF(S4817="","",COUNTIF($S$7:S4817,"該当２"))</f>
        <v/>
      </c>
      <c r="V4817" s="56" t="str">
        <f t="shared" si="837"/>
        <v/>
      </c>
      <c r="W4817" s="81" t="str">
        <f t="shared" si="838"/>
        <v/>
      </c>
      <c r="X4817" s="53" t="str">
        <f>IF(V4817="","",COUNTIF($V$7:V4817,"該当３"))</f>
        <v/>
      </c>
    </row>
    <row r="4818" spans="1:24">
      <c r="A4818" s="4">
        <v>2045203003</v>
      </c>
      <c r="B4818" s="237">
        <v>20</v>
      </c>
      <c r="C4818" s="238">
        <v>452</v>
      </c>
      <c r="D4818" s="239">
        <v>3</v>
      </c>
      <c r="E4818" s="238">
        <v>3</v>
      </c>
      <c r="F4818" s="7" t="s">
        <v>511</v>
      </c>
      <c r="G4818" s="7" t="s">
        <v>4091</v>
      </c>
      <c r="H4818" s="7" t="s">
        <v>4127</v>
      </c>
      <c r="I4818" s="7" t="s">
        <v>4128</v>
      </c>
      <c r="K4818" s="52" t="str">
        <f t="shared" si="839"/>
        <v/>
      </c>
      <c r="L4818" s="81" t="str">
        <f t="shared" si="829"/>
        <v/>
      </c>
      <c r="M4818" s="53" t="str">
        <f>IF(K4818="","",COUNTIF($K$7:K4818,"ﾘｽﾄ１"))</f>
        <v/>
      </c>
      <c r="N4818" s="53" t="str">
        <f t="shared" si="830"/>
        <v/>
      </c>
      <c r="O4818" s="54" t="str">
        <f t="shared" si="831"/>
        <v/>
      </c>
      <c r="P4818" s="53" t="str">
        <f t="shared" si="832"/>
        <v/>
      </c>
      <c r="Q4818" s="52" t="str">
        <f t="shared" si="833"/>
        <v/>
      </c>
      <c r="R4818" s="55" t="str">
        <f t="shared" si="834"/>
        <v/>
      </c>
      <c r="S4818" s="52" t="str">
        <f t="shared" si="835"/>
        <v/>
      </c>
      <c r="T4818" s="81" t="str">
        <f t="shared" si="836"/>
        <v/>
      </c>
      <c r="U4818" s="53" t="str">
        <f>IF(S4818="","",COUNTIF($S$7:S4818,"該当２"))</f>
        <v/>
      </c>
      <c r="V4818" s="56" t="str">
        <f t="shared" si="837"/>
        <v/>
      </c>
      <c r="W4818" s="81" t="str">
        <f t="shared" si="838"/>
        <v/>
      </c>
      <c r="X4818" s="53" t="str">
        <f>IF(V4818="","",COUNTIF($V$7:V4818,"該当３"))</f>
        <v/>
      </c>
    </row>
    <row r="4819" spans="1:24">
      <c r="A4819" s="4">
        <v>2045203004</v>
      </c>
      <c r="B4819" s="237">
        <v>20</v>
      </c>
      <c r="C4819" s="238">
        <v>452</v>
      </c>
      <c r="D4819" s="239">
        <v>3</v>
      </c>
      <c r="E4819" s="238">
        <v>4</v>
      </c>
      <c r="F4819" s="7" t="s">
        <v>511</v>
      </c>
      <c r="G4819" s="7" t="s">
        <v>4091</v>
      </c>
      <c r="H4819" s="7" t="s">
        <v>4127</v>
      </c>
      <c r="I4819" s="7" t="s">
        <v>4129</v>
      </c>
      <c r="K4819" s="52" t="str">
        <f t="shared" si="839"/>
        <v/>
      </c>
      <c r="L4819" s="81" t="str">
        <f t="shared" si="829"/>
        <v/>
      </c>
      <c r="M4819" s="53" t="str">
        <f>IF(K4819="","",COUNTIF($K$7:K4819,"ﾘｽﾄ１"))</f>
        <v/>
      </c>
      <c r="N4819" s="53" t="str">
        <f t="shared" si="830"/>
        <v/>
      </c>
      <c r="O4819" s="54" t="str">
        <f t="shared" si="831"/>
        <v/>
      </c>
      <c r="P4819" s="53" t="str">
        <f t="shared" si="832"/>
        <v/>
      </c>
      <c r="Q4819" s="52" t="str">
        <f t="shared" si="833"/>
        <v/>
      </c>
      <c r="R4819" s="55" t="str">
        <f t="shared" si="834"/>
        <v/>
      </c>
      <c r="S4819" s="52" t="str">
        <f t="shared" si="835"/>
        <v/>
      </c>
      <c r="T4819" s="81" t="str">
        <f t="shared" si="836"/>
        <v/>
      </c>
      <c r="U4819" s="53" t="str">
        <f>IF(S4819="","",COUNTIF($S$7:S4819,"該当２"))</f>
        <v/>
      </c>
      <c r="V4819" s="56" t="str">
        <f t="shared" si="837"/>
        <v/>
      </c>
      <c r="W4819" s="81" t="str">
        <f t="shared" si="838"/>
        <v/>
      </c>
      <c r="X4819" s="53" t="str">
        <f>IF(V4819="","",COUNTIF($V$7:V4819,"該当３"))</f>
        <v/>
      </c>
    </row>
    <row r="4820" spans="1:24">
      <c r="A4820" s="4">
        <v>2045203005</v>
      </c>
      <c r="B4820" s="237">
        <v>20</v>
      </c>
      <c r="C4820" s="238">
        <v>452</v>
      </c>
      <c r="D4820" s="239">
        <v>3</v>
      </c>
      <c r="E4820" s="238">
        <v>5</v>
      </c>
      <c r="F4820" s="7" t="s">
        <v>511</v>
      </c>
      <c r="G4820" s="7" t="s">
        <v>4091</v>
      </c>
      <c r="H4820" s="7" t="s">
        <v>4127</v>
      </c>
      <c r="I4820" s="7" t="s">
        <v>4130</v>
      </c>
      <c r="K4820" s="52" t="str">
        <f t="shared" si="839"/>
        <v/>
      </c>
      <c r="L4820" s="81" t="str">
        <f t="shared" si="829"/>
        <v/>
      </c>
      <c r="M4820" s="53" t="str">
        <f>IF(K4820="","",COUNTIF($K$7:K4820,"ﾘｽﾄ１"))</f>
        <v/>
      </c>
      <c r="N4820" s="53" t="str">
        <f t="shared" si="830"/>
        <v/>
      </c>
      <c r="O4820" s="54" t="str">
        <f t="shared" si="831"/>
        <v/>
      </c>
      <c r="P4820" s="53" t="str">
        <f t="shared" si="832"/>
        <v/>
      </c>
      <c r="Q4820" s="52" t="str">
        <f t="shared" si="833"/>
        <v/>
      </c>
      <c r="R4820" s="55" t="str">
        <f t="shared" si="834"/>
        <v/>
      </c>
      <c r="S4820" s="52" t="str">
        <f t="shared" si="835"/>
        <v/>
      </c>
      <c r="T4820" s="81" t="str">
        <f t="shared" si="836"/>
        <v/>
      </c>
      <c r="U4820" s="53" t="str">
        <f>IF(S4820="","",COUNTIF($S$7:S4820,"該当２"))</f>
        <v/>
      </c>
      <c r="V4820" s="56" t="str">
        <f t="shared" si="837"/>
        <v/>
      </c>
      <c r="W4820" s="81" t="str">
        <f t="shared" si="838"/>
        <v/>
      </c>
      <c r="X4820" s="53" t="str">
        <f>IF(V4820="","",COUNTIF($V$7:V4820,"該当３"))</f>
        <v/>
      </c>
    </row>
    <row r="4821" spans="1:24">
      <c r="A4821" s="4">
        <v>2045203006</v>
      </c>
      <c r="B4821" s="237">
        <v>20</v>
      </c>
      <c r="C4821" s="238">
        <v>452</v>
      </c>
      <c r="D4821" s="239">
        <v>3</v>
      </c>
      <c r="E4821" s="238">
        <v>6</v>
      </c>
      <c r="F4821" s="7" t="s">
        <v>511</v>
      </c>
      <c r="G4821" s="7" t="s">
        <v>4091</v>
      </c>
      <c r="H4821" s="7" t="s">
        <v>4127</v>
      </c>
      <c r="I4821" s="7" t="s">
        <v>4131</v>
      </c>
      <c r="K4821" s="52" t="str">
        <f t="shared" si="839"/>
        <v/>
      </c>
      <c r="L4821" s="81" t="str">
        <f t="shared" si="829"/>
        <v/>
      </c>
      <c r="M4821" s="53" t="str">
        <f>IF(K4821="","",COUNTIF($K$7:K4821,"ﾘｽﾄ１"))</f>
        <v/>
      </c>
      <c r="N4821" s="53" t="str">
        <f t="shared" si="830"/>
        <v/>
      </c>
      <c r="O4821" s="54" t="str">
        <f t="shared" si="831"/>
        <v/>
      </c>
      <c r="P4821" s="53" t="str">
        <f t="shared" si="832"/>
        <v/>
      </c>
      <c r="Q4821" s="52" t="str">
        <f t="shared" si="833"/>
        <v/>
      </c>
      <c r="R4821" s="55" t="str">
        <f t="shared" si="834"/>
        <v/>
      </c>
      <c r="S4821" s="52" t="str">
        <f t="shared" si="835"/>
        <v/>
      </c>
      <c r="T4821" s="81" t="str">
        <f t="shared" si="836"/>
        <v/>
      </c>
      <c r="U4821" s="53" t="str">
        <f>IF(S4821="","",COUNTIF($S$7:S4821,"該当２"))</f>
        <v/>
      </c>
      <c r="V4821" s="56" t="str">
        <f t="shared" si="837"/>
        <v/>
      </c>
      <c r="W4821" s="81" t="str">
        <f t="shared" si="838"/>
        <v/>
      </c>
      <c r="X4821" s="53" t="str">
        <f>IF(V4821="","",COUNTIF($V$7:V4821,"該当３"))</f>
        <v/>
      </c>
    </row>
    <row r="4822" spans="1:24">
      <c r="A4822" s="4">
        <v>2045203007</v>
      </c>
      <c r="B4822" s="237">
        <v>20</v>
      </c>
      <c r="C4822" s="238">
        <v>452</v>
      </c>
      <c r="D4822" s="239">
        <v>3</v>
      </c>
      <c r="E4822" s="238">
        <v>7</v>
      </c>
      <c r="F4822" s="7" t="s">
        <v>511</v>
      </c>
      <c r="G4822" s="7" t="s">
        <v>4091</v>
      </c>
      <c r="H4822" s="7" t="s">
        <v>4127</v>
      </c>
      <c r="I4822" s="7" t="s">
        <v>1018</v>
      </c>
      <c r="K4822" s="52" t="str">
        <f t="shared" si="839"/>
        <v/>
      </c>
      <c r="L4822" s="81" t="str">
        <f t="shared" si="829"/>
        <v/>
      </c>
      <c r="M4822" s="53" t="str">
        <f>IF(K4822="","",COUNTIF($K$7:K4822,"ﾘｽﾄ１"))</f>
        <v/>
      </c>
      <c r="N4822" s="53" t="str">
        <f t="shared" si="830"/>
        <v/>
      </c>
      <c r="O4822" s="54" t="str">
        <f t="shared" si="831"/>
        <v/>
      </c>
      <c r="P4822" s="53" t="str">
        <f t="shared" si="832"/>
        <v/>
      </c>
      <c r="Q4822" s="52" t="str">
        <f t="shared" si="833"/>
        <v/>
      </c>
      <c r="R4822" s="55" t="str">
        <f t="shared" si="834"/>
        <v/>
      </c>
      <c r="S4822" s="52" t="str">
        <f t="shared" si="835"/>
        <v/>
      </c>
      <c r="T4822" s="81" t="str">
        <f t="shared" si="836"/>
        <v/>
      </c>
      <c r="U4822" s="53" t="str">
        <f>IF(S4822="","",COUNTIF($S$7:S4822,"該当２"))</f>
        <v/>
      </c>
      <c r="V4822" s="56" t="str">
        <f t="shared" si="837"/>
        <v/>
      </c>
      <c r="W4822" s="81" t="str">
        <f t="shared" si="838"/>
        <v/>
      </c>
      <c r="X4822" s="53" t="str">
        <f>IF(V4822="","",COUNTIF($V$7:V4822,"該当３"))</f>
        <v/>
      </c>
    </row>
    <row r="4823" spans="1:24">
      <c r="A4823" s="4">
        <v>2045203008</v>
      </c>
      <c r="B4823" s="237">
        <v>20</v>
      </c>
      <c r="C4823" s="238">
        <v>452</v>
      </c>
      <c r="D4823" s="239">
        <v>3</v>
      </c>
      <c r="E4823" s="238">
        <v>8</v>
      </c>
      <c r="F4823" s="7" t="s">
        <v>511</v>
      </c>
      <c r="G4823" s="7" t="s">
        <v>4091</v>
      </c>
      <c r="H4823" s="7" t="s">
        <v>4127</v>
      </c>
      <c r="I4823" s="7" t="s">
        <v>4132</v>
      </c>
      <c r="K4823" s="52" t="str">
        <f t="shared" si="839"/>
        <v/>
      </c>
      <c r="L4823" s="81" t="str">
        <f t="shared" si="829"/>
        <v/>
      </c>
      <c r="M4823" s="53" t="str">
        <f>IF(K4823="","",COUNTIF($K$7:K4823,"ﾘｽﾄ１"))</f>
        <v/>
      </c>
      <c r="N4823" s="53" t="str">
        <f t="shared" si="830"/>
        <v/>
      </c>
      <c r="O4823" s="54" t="str">
        <f t="shared" si="831"/>
        <v/>
      </c>
      <c r="P4823" s="53" t="str">
        <f t="shared" si="832"/>
        <v/>
      </c>
      <c r="Q4823" s="52" t="str">
        <f t="shared" si="833"/>
        <v/>
      </c>
      <c r="R4823" s="55" t="str">
        <f t="shared" si="834"/>
        <v/>
      </c>
      <c r="S4823" s="52" t="str">
        <f t="shared" si="835"/>
        <v/>
      </c>
      <c r="T4823" s="81" t="str">
        <f t="shared" si="836"/>
        <v/>
      </c>
      <c r="U4823" s="53" t="str">
        <f>IF(S4823="","",COUNTIF($S$7:S4823,"該当２"))</f>
        <v/>
      </c>
      <c r="V4823" s="56" t="str">
        <f t="shared" si="837"/>
        <v/>
      </c>
      <c r="W4823" s="81" t="str">
        <f t="shared" si="838"/>
        <v/>
      </c>
      <c r="X4823" s="53" t="str">
        <f>IF(V4823="","",COUNTIF($V$7:V4823,"該当３"))</f>
        <v/>
      </c>
    </row>
    <row r="4824" spans="1:24">
      <c r="A4824" s="4">
        <v>2045203009</v>
      </c>
      <c r="B4824" s="237">
        <v>20</v>
      </c>
      <c r="C4824" s="238">
        <v>452</v>
      </c>
      <c r="D4824" s="239">
        <v>3</v>
      </c>
      <c r="E4824" s="238">
        <v>9</v>
      </c>
      <c r="F4824" s="7" t="s">
        <v>511</v>
      </c>
      <c r="G4824" s="7" t="s">
        <v>4091</v>
      </c>
      <c r="H4824" s="7" t="s">
        <v>4127</v>
      </c>
      <c r="I4824" s="7" t="s">
        <v>4133</v>
      </c>
      <c r="K4824" s="52" t="str">
        <f t="shared" si="839"/>
        <v/>
      </c>
      <c r="L4824" s="81" t="str">
        <f t="shared" si="829"/>
        <v/>
      </c>
      <c r="M4824" s="53" t="str">
        <f>IF(K4824="","",COUNTIF($K$7:K4824,"ﾘｽﾄ１"))</f>
        <v/>
      </c>
      <c r="N4824" s="53" t="str">
        <f t="shared" si="830"/>
        <v/>
      </c>
      <c r="O4824" s="54" t="str">
        <f t="shared" si="831"/>
        <v/>
      </c>
      <c r="P4824" s="53" t="str">
        <f t="shared" si="832"/>
        <v/>
      </c>
      <c r="Q4824" s="52" t="str">
        <f t="shared" si="833"/>
        <v/>
      </c>
      <c r="R4824" s="55" t="str">
        <f t="shared" si="834"/>
        <v/>
      </c>
      <c r="S4824" s="52" t="str">
        <f t="shared" si="835"/>
        <v/>
      </c>
      <c r="T4824" s="81" t="str">
        <f t="shared" si="836"/>
        <v/>
      </c>
      <c r="U4824" s="53" t="str">
        <f>IF(S4824="","",COUNTIF($S$7:S4824,"該当２"))</f>
        <v/>
      </c>
      <c r="V4824" s="56" t="str">
        <f t="shared" si="837"/>
        <v/>
      </c>
      <c r="W4824" s="81" t="str">
        <f t="shared" si="838"/>
        <v/>
      </c>
      <c r="X4824" s="53" t="str">
        <f>IF(V4824="","",COUNTIF($V$7:V4824,"該当３"))</f>
        <v/>
      </c>
    </row>
    <row r="4825" spans="1:24">
      <c r="A4825" s="4">
        <v>2045203010</v>
      </c>
      <c r="B4825" s="237">
        <v>20</v>
      </c>
      <c r="C4825" s="238">
        <v>452</v>
      </c>
      <c r="D4825" s="239">
        <v>3</v>
      </c>
      <c r="E4825" s="238">
        <v>10</v>
      </c>
      <c r="F4825" s="7" t="s">
        <v>511</v>
      </c>
      <c r="G4825" s="7" t="s">
        <v>4091</v>
      </c>
      <c r="H4825" s="7" t="s">
        <v>4127</v>
      </c>
      <c r="I4825" s="7" t="s">
        <v>4134</v>
      </c>
      <c r="K4825" s="52" t="str">
        <f t="shared" si="839"/>
        <v/>
      </c>
      <c r="L4825" s="81" t="str">
        <f t="shared" si="829"/>
        <v/>
      </c>
      <c r="M4825" s="53" t="str">
        <f>IF(K4825="","",COUNTIF($K$7:K4825,"ﾘｽﾄ１"))</f>
        <v/>
      </c>
      <c r="N4825" s="53" t="str">
        <f t="shared" si="830"/>
        <v/>
      </c>
      <c r="O4825" s="54" t="str">
        <f t="shared" si="831"/>
        <v/>
      </c>
      <c r="P4825" s="53" t="str">
        <f t="shared" si="832"/>
        <v/>
      </c>
      <c r="Q4825" s="52" t="str">
        <f t="shared" si="833"/>
        <v/>
      </c>
      <c r="R4825" s="55" t="str">
        <f t="shared" si="834"/>
        <v/>
      </c>
      <c r="S4825" s="52" t="str">
        <f t="shared" si="835"/>
        <v/>
      </c>
      <c r="T4825" s="81" t="str">
        <f t="shared" si="836"/>
        <v/>
      </c>
      <c r="U4825" s="53" t="str">
        <f>IF(S4825="","",COUNTIF($S$7:S4825,"該当２"))</f>
        <v/>
      </c>
      <c r="V4825" s="56" t="str">
        <f t="shared" si="837"/>
        <v/>
      </c>
      <c r="W4825" s="81" t="str">
        <f t="shared" si="838"/>
        <v/>
      </c>
      <c r="X4825" s="53" t="str">
        <f>IF(V4825="","",COUNTIF($V$7:V4825,"該当３"))</f>
        <v/>
      </c>
    </row>
    <row r="4826" spans="1:24">
      <c r="A4826" s="4">
        <v>2045203011</v>
      </c>
      <c r="B4826" s="237">
        <v>20</v>
      </c>
      <c r="C4826" s="238">
        <v>452</v>
      </c>
      <c r="D4826" s="239">
        <v>3</v>
      </c>
      <c r="E4826" s="238">
        <v>11</v>
      </c>
      <c r="F4826" s="7" t="s">
        <v>511</v>
      </c>
      <c r="G4826" s="7" t="s">
        <v>4091</v>
      </c>
      <c r="H4826" s="7" t="s">
        <v>4127</v>
      </c>
      <c r="I4826" s="7" t="s">
        <v>4135</v>
      </c>
      <c r="K4826" s="52" t="str">
        <f t="shared" si="839"/>
        <v/>
      </c>
      <c r="L4826" s="81" t="str">
        <f t="shared" si="829"/>
        <v/>
      </c>
      <c r="M4826" s="53" t="str">
        <f>IF(K4826="","",COUNTIF($K$7:K4826,"ﾘｽﾄ１"))</f>
        <v/>
      </c>
      <c r="N4826" s="53" t="str">
        <f t="shared" si="830"/>
        <v/>
      </c>
      <c r="O4826" s="54" t="str">
        <f t="shared" si="831"/>
        <v/>
      </c>
      <c r="P4826" s="53" t="str">
        <f t="shared" si="832"/>
        <v/>
      </c>
      <c r="Q4826" s="52" t="str">
        <f t="shared" si="833"/>
        <v/>
      </c>
      <c r="R4826" s="55" t="str">
        <f t="shared" si="834"/>
        <v/>
      </c>
      <c r="S4826" s="52" t="str">
        <f t="shared" si="835"/>
        <v/>
      </c>
      <c r="T4826" s="81" t="str">
        <f t="shared" si="836"/>
        <v/>
      </c>
      <c r="U4826" s="53" t="str">
        <f>IF(S4826="","",COUNTIF($S$7:S4826,"該当２"))</f>
        <v/>
      </c>
      <c r="V4826" s="56" t="str">
        <f t="shared" si="837"/>
        <v/>
      </c>
      <c r="W4826" s="81" t="str">
        <f t="shared" si="838"/>
        <v/>
      </c>
      <c r="X4826" s="53" t="str">
        <f>IF(V4826="","",COUNTIF($V$7:V4826,"該当３"))</f>
        <v/>
      </c>
    </row>
    <row r="4827" spans="1:24">
      <c r="A4827" s="4">
        <v>2045203012</v>
      </c>
      <c r="B4827" s="237">
        <v>20</v>
      </c>
      <c r="C4827" s="238">
        <v>452</v>
      </c>
      <c r="D4827" s="239">
        <v>3</v>
      </c>
      <c r="E4827" s="238">
        <v>12</v>
      </c>
      <c r="F4827" s="7" t="s">
        <v>511</v>
      </c>
      <c r="G4827" s="7" t="s">
        <v>4091</v>
      </c>
      <c r="H4827" s="7" t="s">
        <v>4127</v>
      </c>
      <c r="I4827" s="7" t="s">
        <v>4136</v>
      </c>
      <c r="K4827" s="52" t="str">
        <f t="shared" si="839"/>
        <v/>
      </c>
      <c r="L4827" s="81" t="str">
        <f t="shared" si="829"/>
        <v/>
      </c>
      <c r="M4827" s="53" t="str">
        <f>IF(K4827="","",COUNTIF($K$7:K4827,"ﾘｽﾄ１"))</f>
        <v/>
      </c>
      <c r="N4827" s="53" t="str">
        <f t="shared" si="830"/>
        <v/>
      </c>
      <c r="O4827" s="54" t="str">
        <f t="shared" si="831"/>
        <v/>
      </c>
      <c r="P4827" s="53" t="str">
        <f t="shared" si="832"/>
        <v/>
      </c>
      <c r="Q4827" s="52" t="str">
        <f t="shared" si="833"/>
        <v/>
      </c>
      <c r="R4827" s="55" t="str">
        <f t="shared" si="834"/>
        <v/>
      </c>
      <c r="S4827" s="52" t="str">
        <f t="shared" si="835"/>
        <v/>
      </c>
      <c r="T4827" s="81" t="str">
        <f t="shared" si="836"/>
        <v/>
      </c>
      <c r="U4827" s="53" t="str">
        <f>IF(S4827="","",COUNTIF($S$7:S4827,"該当２"))</f>
        <v/>
      </c>
      <c r="V4827" s="56" t="str">
        <f t="shared" si="837"/>
        <v/>
      </c>
      <c r="W4827" s="81" t="str">
        <f t="shared" si="838"/>
        <v/>
      </c>
      <c r="X4827" s="53" t="str">
        <f>IF(V4827="","",COUNTIF($V$7:V4827,"該当３"))</f>
        <v/>
      </c>
    </row>
    <row r="4828" spans="1:24">
      <c r="A4828" s="4">
        <v>2045203013</v>
      </c>
      <c r="B4828" s="237">
        <v>20</v>
      </c>
      <c r="C4828" s="238">
        <v>452</v>
      </c>
      <c r="D4828" s="239">
        <v>3</v>
      </c>
      <c r="E4828" s="238">
        <v>13</v>
      </c>
      <c r="F4828" s="7" t="s">
        <v>511</v>
      </c>
      <c r="G4828" s="7" t="s">
        <v>4091</v>
      </c>
      <c r="H4828" s="7" t="s">
        <v>4127</v>
      </c>
      <c r="I4828" s="7" t="s">
        <v>4137</v>
      </c>
      <c r="K4828" s="52" t="str">
        <f t="shared" si="839"/>
        <v/>
      </c>
      <c r="L4828" s="81" t="str">
        <f t="shared" si="829"/>
        <v/>
      </c>
      <c r="M4828" s="53" t="str">
        <f>IF(K4828="","",COUNTIF($K$7:K4828,"ﾘｽﾄ１"))</f>
        <v/>
      </c>
      <c r="N4828" s="53" t="str">
        <f t="shared" si="830"/>
        <v/>
      </c>
      <c r="O4828" s="54" t="str">
        <f t="shared" si="831"/>
        <v/>
      </c>
      <c r="P4828" s="53" t="str">
        <f t="shared" si="832"/>
        <v/>
      </c>
      <c r="Q4828" s="52" t="str">
        <f t="shared" si="833"/>
        <v/>
      </c>
      <c r="R4828" s="55" t="str">
        <f t="shared" si="834"/>
        <v/>
      </c>
      <c r="S4828" s="52" t="str">
        <f t="shared" si="835"/>
        <v/>
      </c>
      <c r="T4828" s="81" t="str">
        <f t="shared" si="836"/>
        <v/>
      </c>
      <c r="U4828" s="53" t="str">
        <f>IF(S4828="","",COUNTIF($S$7:S4828,"該当２"))</f>
        <v/>
      </c>
      <c r="V4828" s="56" t="str">
        <f t="shared" si="837"/>
        <v/>
      </c>
      <c r="W4828" s="81" t="str">
        <f t="shared" si="838"/>
        <v/>
      </c>
      <c r="X4828" s="53" t="str">
        <f>IF(V4828="","",COUNTIF($V$7:V4828,"該当３"))</f>
        <v/>
      </c>
    </row>
    <row r="4829" spans="1:24">
      <c r="A4829" s="4">
        <v>2045203014</v>
      </c>
      <c r="B4829" s="237">
        <v>20</v>
      </c>
      <c r="C4829" s="238">
        <v>452</v>
      </c>
      <c r="D4829" s="239">
        <v>3</v>
      </c>
      <c r="E4829" s="238">
        <v>14</v>
      </c>
      <c r="F4829" s="7" t="s">
        <v>511</v>
      </c>
      <c r="G4829" s="7" t="s">
        <v>4091</v>
      </c>
      <c r="H4829" s="7" t="s">
        <v>4127</v>
      </c>
      <c r="I4829" s="7" t="s">
        <v>433</v>
      </c>
      <c r="K4829" s="52" t="str">
        <f t="shared" si="839"/>
        <v/>
      </c>
      <c r="L4829" s="81" t="str">
        <f t="shared" si="829"/>
        <v/>
      </c>
      <c r="M4829" s="53" t="str">
        <f>IF(K4829="","",COUNTIF($K$7:K4829,"ﾘｽﾄ１"))</f>
        <v/>
      </c>
      <c r="N4829" s="53" t="str">
        <f t="shared" si="830"/>
        <v/>
      </c>
      <c r="O4829" s="54" t="str">
        <f t="shared" si="831"/>
        <v/>
      </c>
      <c r="P4829" s="53" t="str">
        <f t="shared" si="832"/>
        <v/>
      </c>
      <c r="Q4829" s="52" t="str">
        <f t="shared" si="833"/>
        <v/>
      </c>
      <c r="R4829" s="55" t="str">
        <f t="shared" si="834"/>
        <v/>
      </c>
      <c r="S4829" s="52" t="str">
        <f t="shared" si="835"/>
        <v/>
      </c>
      <c r="T4829" s="81" t="str">
        <f t="shared" si="836"/>
        <v/>
      </c>
      <c r="U4829" s="53" t="str">
        <f>IF(S4829="","",COUNTIF($S$7:S4829,"該当２"))</f>
        <v/>
      </c>
      <c r="V4829" s="56" t="str">
        <f t="shared" si="837"/>
        <v/>
      </c>
      <c r="W4829" s="81" t="str">
        <f t="shared" si="838"/>
        <v/>
      </c>
      <c r="X4829" s="53" t="str">
        <f>IF(V4829="","",COUNTIF($V$7:V4829,"該当３"))</f>
        <v/>
      </c>
    </row>
    <row r="4830" spans="1:24">
      <c r="A4830" s="4">
        <v>2045203015</v>
      </c>
      <c r="B4830" s="237">
        <v>20</v>
      </c>
      <c r="C4830" s="238">
        <v>452</v>
      </c>
      <c r="D4830" s="239">
        <v>3</v>
      </c>
      <c r="E4830" s="238">
        <v>15</v>
      </c>
      <c r="F4830" s="7" t="s">
        <v>511</v>
      </c>
      <c r="G4830" s="7" t="s">
        <v>4091</v>
      </c>
      <c r="H4830" s="7" t="s">
        <v>4127</v>
      </c>
      <c r="I4830" s="7" t="s">
        <v>1093</v>
      </c>
      <c r="K4830" s="52" t="str">
        <f t="shared" si="839"/>
        <v/>
      </c>
      <c r="L4830" s="81" t="str">
        <f t="shared" si="829"/>
        <v/>
      </c>
      <c r="M4830" s="53" t="str">
        <f>IF(K4830="","",COUNTIF($K$7:K4830,"ﾘｽﾄ１"))</f>
        <v/>
      </c>
      <c r="N4830" s="53" t="str">
        <f t="shared" si="830"/>
        <v/>
      </c>
      <c r="O4830" s="54" t="str">
        <f t="shared" si="831"/>
        <v/>
      </c>
      <c r="P4830" s="53" t="str">
        <f t="shared" si="832"/>
        <v/>
      </c>
      <c r="Q4830" s="52" t="str">
        <f t="shared" si="833"/>
        <v/>
      </c>
      <c r="R4830" s="55" t="str">
        <f t="shared" si="834"/>
        <v/>
      </c>
      <c r="S4830" s="52" t="str">
        <f t="shared" si="835"/>
        <v/>
      </c>
      <c r="T4830" s="81" t="str">
        <f t="shared" si="836"/>
        <v/>
      </c>
      <c r="U4830" s="53" t="str">
        <f>IF(S4830="","",COUNTIF($S$7:S4830,"該当２"))</f>
        <v/>
      </c>
      <c r="V4830" s="56" t="str">
        <f t="shared" si="837"/>
        <v/>
      </c>
      <c r="W4830" s="81" t="str">
        <f t="shared" si="838"/>
        <v/>
      </c>
      <c r="X4830" s="53" t="str">
        <f>IF(V4830="","",COUNTIF($V$7:V4830,"該当３"))</f>
        <v/>
      </c>
    </row>
    <row r="4831" spans="1:24">
      <c r="A4831" s="4">
        <v>2045203016</v>
      </c>
      <c r="B4831" s="237">
        <v>20</v>
      </c>
      <c r="C4831" s="238">
        <v>452</v>
      </c>
      <c r="D4831" s="239">
        <v>3</v>
      </c>
      <c r="E4831" s="238">
        <v>16</v>
      </c>
      <c r="F4831" s="7" t="s">
        <v>511</v>
      </c>
      <c r="G4831" s="7" t="s">
        <v>4091</v>
      </c>
      <c r="H4831" s="7" t="s">
        <v>4127</v>
      </c>
      <c r="I4831" s="7" t="s">
        <v>4138</v>
      </c>
      <c r="K4831" s="52" t="str">
        <f t="shared" si="839"/>
        <v/>
      </c>
      <c r="L4831" s="81" t="str">
        <f t="shared" si="829"/>
        <v/>
      </c>
      <c r="M4831" s="53" t="str">
        <f>IF(K4831="","",COUNTIF($K$7:K4831,"ﾘｽﾄ１"))</f>
        <v/>
      </c>
      <c r="N4831" s="53" t="str">
        <f t="shared" si="830"/>
        <v/>
      </c>
      <c r="O4831" s="54" t="str">
        <f t="shared" si="831"/>
        <v/>
      </c>
      <c r="P4831" s="53" t="str">
        <f t="shared" si="832"/>
        <v/>
      </c>
      <c r="Q4831" s="52" t="str">
        <f t="shared" si="833"/>
        <v/>
      </c>
      <c r="R4831" s="55" t="str">
        <f t="shared" si="834"/>
        <v/>
      </c>
      <c r="S4831" s="52" t="str">
        <f t="shared" si="835"/>
        <v/>
      </c>
      <c r="T4831" s="81" t="str">
        <f t="shared" si="836"/>
        <v/>
      </c>
      <c r="U4831" s="53" t="str">
        <f>IF(S4831="","",COUNTIF($S$7:S4831,"該当２"))</f>
        <v/>
      </c>
      <c r="V4831" s="56" t="str">
        <f t="shared" si="837"/>
        <v/>
      </c>
      <c r="W4831" s="81" t="str">
        <f t="shared" si="838"/>
        <v/>
      </c>
      <c r="X4831" s="53" t="str">
        <f>IF(V4831="","",COUNTIF($V$7:V4831,"該当３"))</f>
        <v/>
      </c>
    </row>
    <row r="4832" spans="1:24">
      <c r="A4832" s="4">
        <v>2045203017</v>
      </c>
      <c r="B4832" s="237">
        <v>20</v>
      </c>
      <c r="C4832" s="238">
        <v>452</v>
      </c>
      <c r="D4832" s="239">
        <v>3</v>
      </c>
      <c r="E4832" s="238">
        <v>17</v>
      </c>
      <c r="F4832" s="7" t="s">
        <v>511</v>
      </c>
      <c r="G4832" s="7" t="s">
        <v>4091</v>
      </c>
      <c r="H4832" s="7" t="s">
        <v>4127</v>
      </c>
      <c r="I4832" s="7" t="s">
        <v>4139</v>
      </c>
      <c r="K4832" s="52" t="str">
        <f t="shared" si="839"/>
        <v/>
      </c>
      <c r="L4832" s="81" t="str">
        <f t="shared" si="829"/>
        <v/>
      </c>
      <c r="M4832" s="53" t="str">
        <f>IF(K4832="","",COUNTIF($K$7:K4832,"ﾘｽﾄ１"))</f>
        <v/>
      </c>
      <c r="N4832" s="53" t="str">
        <f t="shared" si="830"/>
        <v/>
      </c>
      <c r="O4832" s="54" t="str">
        <f t="shared" si="831"/>
        <v/>
      </c>
      <c r="P4832" s="53" t="str">
        <f t="shared" si="832"/>
        <v/>
      </c>
      <c r="Q4832" s="52" t="str">
        <f t="shared" si="833"/>
        <v/>
      </c>
      <c r="R4832" s="55" t="str">
        <f t="shared" si="834"/>
        <v/>
      </c>
      <c r="S4832" s="52" t="str">
        <f t="shared" si="835"/>
        <v/>
      </c>
      <c r="T4832" s="81" t="str">
        <f t="shared" si="836"/>
        <v/>
      </c>
      <c r="U4832" s="53" t="str">
        <f>IF(S4832="","",COUNTIF($S$7:S4832,"該当２"))</f>
        <v/>
      </c>
      <c r="V4832" s="56" t="str">
        <f t="shared" si="837"/>
        <v/>
      </c>
      <c r="W4832" s="81" t="str">
        <f t="shared" si="838"/>
        <v/>
      </c>
      <c r="X4832" s="53" t="str">
        <f>IF(V4832="","",COUNTIF($V$7:V4832,"該当３"))</f>
        <v/>
      </c>
    </row>
    <row r="4833" spans="1:24">
      <c r="A4833" s="4">
        <v>2045203018</v>
      </c>
      <c r="B4833" s="237">
        <v>20</v>
      </c>
      <c r="C4833" s="238">
        <v>452</v>
      </c>
      <c r="D4833" s="239">
        <v>3</v>
      </c>
      <c r="E4833" s="238">
        <v>18</v>
      </c>
      <c r="F4833" s="7" t="s">
        <v>511</v>
      </c>
      <c r="G4833" s="7" t="s">
        <v>4091</v>
      </c>
      <c r="H4833" s="7" t="s">
        <v>4127</v>
      </c>
      <c r="I4833" s="7" t="s">
        <v>4140</v>
      </c>
      <c r="K4833" s="52" t="str">
        <f t="shared" si="839"/>
        <v/>
      </c>
      <c r="L4833" s="81" t="str">
        <f t="shared" si="829"/>
        <v/>
      </c>
      <c r="M4833" s="53" t="str">
        <f>IF(K4833="","",COUNTIF($K$7:K4833,"ﾘｽﾄ１"))</f>
        <v/>
      </c>
      <c r="N4833" s="53" t="str">
        <f t="shared" si="830"/>
        <v/>
      </c>
      <c r="O4833" s="54" t="str">
        <f t="shared" si="831"/>
        <v/>
      </c>
      <c r="P4833" s="53" t="str">
        <f t="shared" si="832"/>
        <v/>
      </c>
      <c r="Q4833" s="52" t="str">
        <f t="shared" si="833"/>
        <v/>
      </c>
      <c r="R4833" s="55" t="str">
        <f t="shared" si="834"/>
        <v/>
      </c>
      <c r="S4833" s="52" t="str">
        <f t="shared" si="835"/>
        <v/>
      </c>
      <c r="T4833" s="81" t="str">
        <f t="shared" si="836"/>
        <v/>
      </c>
      <c r="U4833" s="53" t="str">
        <f>IF(S4833="","",COUNTIF($S$7:S4833,"該当２"))</f>
        <v/>
      </c>
      <c r="V4833" s="56" t="str">
        <f t="shared" si="837"/>
        <v/>
      </c>
      <c r="W4833" s="81" t="str">
        <f t="shared" si="838"/>
        <v/>
      </c>
      <c r="X4833" s="53" t="str">
        <f>IF(V4833="","",COUNTIF($V$7:V4833,"該当３"))</f>
        <v/>
      </c>
    </row>
    <row r="4834" spans="1:24">
      <c r="A4834" s="4">
        <v>2045203019</v>
      </c>
      <c r="B4834" s="237">
        <v>20</v>
      </c>
      <c r="C4834" s="238">
        <v>452</v>
      </c>
      <c r="D4834" s="239">
        <v>3</v>
      </c>
      <c r="E4834" s="238">
        <v>19</v>
      </c>
      <c r="F4834" s="7" t="s">
        <v>511</v>
      </c>
      <c r="G4834" s="7" t="s">
        <v>4091</v>
      </c>
      <c r="H4834" s="7" t="s">
        <v>4127</v>
      </c>
      <c r="I4834" s="7" t="s">
        <v>4141</v>
      </c>
      <c r="K4834" s="52" t="str">
        <f t="shared" si="839"/>
        <v/>
      </c>
      <c r="L4834" s="81" t="str">
        <f t="shared" si="829"/>
        <v/>
      </c>
      <c r="M4834" s="53" t="str">
        <f>IF(K4834="","",COUNTIF($K$7:K4834,"ﾘｽﾄ１"))</f>
        <v/>
      </c>
      <c r="N4834" s="53" t="str">
        <f t="shared" si="830"/>
        <v/>
      </c>
      <c r="O4834" s="54" t="str">
        <f t="shared" si="831"/>
        <v/>
      </c>
      <c r="P4834" s="53" t="str">
        <f t="shared" si="832"/>
        <v/>
      </c>
      <c r="Q4834" s="52" t="str">
        <f t="shared" si="833"/>
        <v/>
      </c>
      <c r="R4834" s="55" t="str">
        <f t="shared" si="834"/>
        <v/>
      </c>
      <c r="S4834" s="52" t="str">
        <f t="shared" si="835"/>
        <v/>
      </c>
      <c r="T4834" s="81" t="str">
        <f t="shared" si="836"/>
        <v/>
      </c>
      <c r="U4834" s="53" t="str">
        <f>IF(S4834="","",COUNTIF($S$7:S4834,"該当２"))</f>
        <v/>
      </c>
      <c r="V4834" s="56" t="str">
        <f t="shared" si="837"/>
        <v/>
      </c>
      <c r="W4834" s="81" t="str">
        <f t="shared" si="838"/>
        <v/>
      </c>
      <c r="X4834" s="53" t="str">
        <f>IF(V4834="","",COUNTIF($V$7:V4834,"該当３"))</f>
        <v/>
      </c>
    </row>
    <row r="4835" spans="1:24">
      <c r="A4835" s="4">
        <v>2045203020</v>
      </c>
      <c r="B4835" s="237">
        <v>20</v>
      </c>
      <c r="C4835" s="238">
        <v>452</v>
      </c>
      <c r="D4835" s="239">
        <v>3</v>
      </c>
      <c r="E4835" s="238">
        <v>20</v>
      </c>
      <c r="F4835" s="7" t="s">
        <v>511</v>
      </c>
      <c r="G4835" s="7" t="s">
        <v>4091</v>
      </c>
      <c r="H4835" s="7" t="s">
        <v>4127</v>
      </c>
      <c r="I4835" s="7" t="s">
        <v>4142</v>
      </c>
      <c r="K4835" s="52" t="str">
        <f t="shared" si="839"/>
        <v/>
      </c>
      <c r="L4835" s="81" t="str">
        <f t="shared" si="829"/>
        <v/>
      </c>
      <c r="M4835" s="53" t="str">
        <f>IF(K4835="","",COUNTIF($K$7:K4835,"ﾘｽﾄ１"))</f>
        <v/>
      </c>
      <c r="N4835" s="53" t="str">
        <f t="shared" si="830"/>
        <v/>
      </c>
      <c r="O4835" s="54" t="str">
        <f t="shared" si="831"/>
        <v/>
      </c>
      <c r="P4835" s="53" t="str">
        <f t="shared" si="832"/>
        <v/>
      </c>
      <c r="Q4835" s="52" t="str">
        <f t="shared" si="833"/>
        <v/>
      </c>
      <c r="R4835" s="55" t="str">
        <f t="shared" si="834"/>
        <v/>
      </c>
      <c r="S4835" s="52" t="str">
        <f t="shared" si="835"/>
        <v/>
      </c>
      <c r="T4835" s="81" t="str">
        <f t="shared" si="836"/>
        <v/>
      </c>
      <c r="U4835" s="53" t="str">
        <f>IF(S4835="","",COUNTIF($S$7:S4835,"該当２"))</f>
        <v/>
      </c>
      <c r="V4835" s="56" t="str">
        <f t="shared" si="837"/>
        <v/>
      </c>
      <c r="W4835" s="81" t="str">
        <f t="shared" si="838"/>
        <v/>
      </c>
      <c r="X4835" s="53" t="str">
        <f>IF(V4835="","",COUNTIF($V$7:V4835,"該当３"))</f>
        <v/>
      </c>
    </row>
    <row r="4836" spans="1:24">
      <c r="A4836" s="4">
        <v>2048100000</v>
      </c>
      <c r="B4836" s="237">
        <v>20</v>
      </c>
      <c r="C4836" s="238">
        <v>481</v>
      </c>
      <c r="D4836" s="239">
        <v>0</v>
      </c>
      <c r="E4836" s="238">
        <v>0</v>
      </c>
      <c r="F4836" s="7" t="s">
        <v>511</v>
      </c>
      <c r="G4836" s="7" t="s">
        <v>4143</v>
      </c>
      <c r="K4836" s="52" t="str">
        <f t="shared" si="839"/>
        <v>ﾘｽﾄ１</v>
      </c>
      <c r="L4836" s="81" t="str">
        <f t="shared" si="829"/>
        <v>池田町</v>
      </c>
      <c r="M4836" s="53">
        <f>IF(K4836="","",COUNTIF($K$7:K4836,"ﾘｽﾄ１"))</f>
        <v>64</v>
      </c>
      <c r="N4836" s="53" t="str">
        <f t="shared" si="830"/>
        <v/>
      </c>
      <c r="O4836" s="54" t="str">
        <f t="shared" si="831"/>
        <v/>
      </c>
      <c r="P4836" s="53" t="str">
        <f t="shared" si="832"/>
        <v/>
      </c>
      <c r="Q4836" s="52" t="str">
        <f t="shared" si="833"/>
        <v/>
      </c>
      <c r="R4836" s="55" t="str">
        <f t="shared" si="834"/>
        <v/>
      </c>
      <c r="S4836" s="52" t="str">
        <f t="shared" si="835"/>
        <v/>
      </c>
      <c r="T4836" s="81" t="str">
        <f t="shared" si="836"/>
        <v/>
      </c>
      <c r="U4836" s="53" t="str">
        <f>IF(S4836="","",COUNTIF($S$7:S4836,"該当２"))</f>
        <v/>
      </c>
      <c r="V4836" s="56" t="str">
        <f t="shared" si="837"/>
        <v/>
      </c>
      <c r="W4836" s="81" t="str">
        <f t="shared" si="838"/>
        <v/>
      </c>
      <c r="X4836" s="53" t="str">
        <f>IF(V4836="","",COUNTIF($V$7:V4836,"該当３"))</f>
        <v/>
      </c>
    </row>
    <row r="4837" spans="1:24">
      <c r="A4837" s="4">
        <v>2048101000</v>
      </c>
      <c r="B4837" s="237">
        <v>20</v>
      </c>
      <c r="C4837" s="238">
        <v>481</v>
      </c>
      <c r="D4837" s="239">
        <v>1</v>
      </c>
      <c r="E4837" s="238">
        <v>0</v>
      </c>
      <c r="F4837" s="7" t="s">
        <v>511</v>
      </c>
      <c r="G4837" s="7" t="s">
        <v>4143</v>
      </c>
      <c r="H4837" s="282" t="s">
        <v>4523</v>
      </c>
      <c r="K4837" s="52" t="str">
        <f t="shared" si="839"/>
        <v/>
      </c>
      <c r="L4837" s="81" t="str">
        <f t="shared" si="829"/>
        <v/>
      </c>
      <c r="M4837" s="53" t="str">
        <f>IF(K4837="","",COUNTIF($K$7:K4837,"ﾘｽﾄ１"))</f>
        <v/>
      </c>
      <c r="N4837" s="53" t="str">
        <f t="shared" si="830"/>
        <v/>
      </c>
      <c r="O4837" s="54" t="str">
        <f t="shared" si="831"/>
        <v/>
      </c>
      <c r="P4837" s="53" t="str">
        <f t="shared" si="832"/>
        <v/>
      </c>
      <c r="Q4837" s="52" t="str">
        <f t="shared" si="833"/>
        <v/>
      </c>
      <c r="R4837" s="55" t="str">
        <f t="shared" si="834"/>
        <v/>
      </c>
      <c r="S4837" s="52" t="str">
        <f t="shared" si="835"/>
        <v/>
      </c>
      <c r="T4837" s="81" t="str">
        <f t="shared" si="836"/>
        <v/>
      </c>
      <c r="U4837" s="53" t="str">
        <f>IF(S4837="","",COUNTIF($S$7:S4837,"該当２"))</f>
        <v/>
      </c>
      <c r="V4837" s="56" t="str">
        <f t="shared" si="837"/>
        <v/>
      </c>
      <c r="W4837" s="81" t="str">
        <f t="shared" si="838"/>
        <v/>
      </c>
      <c r="X4837" s="53" t="str">
        <f>IF(V4837="","",COUNTIF($V$7:V4837,"該当３"))</f>
        <v/>
      </c>
    </row>
    <row r="4838" spans="1:24">
      <c r="A4838" s="4">
        <v>2048101001</v>
      </c>
      <c r="B4838" s="237">
        <v>20</v>
      </c>
      <c r="C4838" s="238">
        <v>481</v>
      </c>
      <c r="D4838" s="239">
        <v>1</v>
      </c>
      <c r="E4838" s="238">
        <v>1</v>
      </c>
      <c r="F4838" s="7" t="s">
        <v>511</v>
      </c>
      <c r="G4838" s="7" t="s">
        <v>4143</v>
      </c>
      <c r="H4838" s="282" t="s">
        <v>4523</v>
      </c>
      <c r="I4838" s="7" t="s">
        <v>4144</v>
      </c>
      <c r="K4838" s="52" t="str">
        <f t="shared" si="839"/>
        <v/>
      </c>
      <c r="L4838" s="81" t="str">
        <f t="shared" si="829"/>
        <v/>
      </c>
      <c r="M4838" s="53" t="str">
        <f>IF(K4838="","",COUNTIF($K$7:K4838,"ﾘｽﾄ１"))</f>
        <v/>
      </c>
      <c r="N4838" s="53" t="str">
        <f t="shared" si="830"/>
        <v/>
      </c>
      <c r="O4838" s="54" t="str">
        <f t="shared" si="831"/>
        <v/>
      </c>
      <c r="P4838" s="53" t="str">
        <f t="shared" si="832"/>
        <v/>
      </c>
      <c r="Q4838" s="52" t="str">
        <f t="shared" si="833"/>
        <v/>
      </c>
      <c r="R4838" s="55" t="str">
        <f t="shared" si="834"/>
        <v/>
      </c>
      <c r="S4838" s="52" t="str">
        <f t="shared" si="835"/>
        <v/>
      </c>
      <c r="T4838" s="81" t="str">
        <f t="shared" si="836"/>
        <v/>
      </c>
      <c r="U4838" s="53" t="str">
        <f>IF(S4838="","",COUNTIF($S$7:S4838,"該当２"))</f>
        <v/>
      </c>
      <c r="V4838" s="56" t="str">
        <f t="shared" si="837"/>
        <v/>
      </c>
      <c r="W4838" s="81" t="str">
        <f t="shared" si="838"/>
        <v/>
      </c>
      <c r="X4838" s="53" t="str">
        <f>IF(V4838="","",COUNTIF($V$7:V4838,"該当３"))</f>
        <v/>
      </c>
    </row>
    <row r="4839" spans="1:24">
      <c r="A4839" s="4">
        <v>2048101002</v>
      </c>
      <c r="B4839" s="237">
        <v>20</v>
      </c>
      <c r="C4839" s="238">
        <v>481</v>
      </c>
      <c r="D4839" s="239">
        <v>1</v>
      </c>
      <c r="E4839" s="238">
        <v>2</v>
      </c>
      <c r="F4839" s="7" t="s">
        <v>511</v>
      </c>
      <c r="G4839" s="7" t="s">
        <v>4143</v>
      </c>
      <c r="H4839" s="282" t="s">
        <v>4523</v>
      </c>
      <c r="I4839" s="7" t="s">
        <v>4145</v>
      </c>
      <c r="K4839" s="52" t="str">
        <f t="shared" si="839"/>
        <v/>
      </c>
      <c r="L4839" s="81" t="str">
        <f t="shared" si="829"/>
        <v/>
      </c>
      <c r="M4839" s="53" t="str">
        <f>IF(K4839="","",COUNTIF($K$7:K4839,"ﾘｽﾄ１"))</f>
        <v/>
      </c>
      <c r="N4839" s="53" t="str">
        <f t="shared" si="830"/>
        <v/>
      </c>
      <c r="O4839" s="54" t="str">
        <f t="shared" si="831"/>
        <v/>
      </c>
      <c r="P4839" s="53" t="str">
        <f t="shared" si="832"/>
        <v/>
      </c>
      <c r="Q4839" s="52" t="str">
        <f t="shared" si="833"/>
        <v/>
      </c>
      <c r="R4839" s="55" t="str">
        <f t="shared" si="834"/>
        <v/>
      </c>
      <c r="S4839" s="52" t="str">
        <f t="shared" si="835"/>
        <v/>
      </c>
      <c r="T4839" s="81" t="str">
        <f t="shared" si="836"/>
        <v/>
      </c>
      <c r="U4839" s="53" t="str">
        <f>IF(S4839="","",COUNTIF($S$7:S4839,"該当２"))</f>
        <v/>
      </c>
      <c r="V4839" s="56" t="str">
        <f t="shared" si="837"/>
        <v/>
      </c>
      <c r="W4839" s="81" t="str">
        <f t="shared" si="838"/>
        <v/>
      </c>
      <c r="X4839" s="53" t="str">
        <f>IF(V4839="","",COUNTIF($V$7:V4839,"該当３"))</f>
        <v/>
      </c>
    </row>
    <row r="4840" spans="1:24">
      <c r="A4840" s="4">
        <v>2048101003</v>
      </c>
      <c r="B4840" s="237">
        <v>20</v>
      </c>
      <c r="C4840" s="238">
        <v>481</v>
      </c>
      <c r="D4840" s="239">
        <v>1</v>
      </c>
      <c r="E4840" s="238">
        <v>3</v>
      </c>
      <c r="F4840" s="7" t="s">
        <v>511</v>
      </c>
      <c r="G4840" s="7" t="s">
        <v>4143</v>
      </c>
      <c r="H4840" s="282" t="s">
        <v>4523</v>
      </c>
      <c r="I4840" s="7" t="s">
        <v>4146</v>
      </c>
      <c r="K4840" s="52" t="str">
        <f t="shared" si="839"/>
        <v/>
      </c>
      <c r="L4840" s="81" t="str">
        <f t="shared" si="829"/>
        <v/>
      </c>
      <c r="M4840" s="53" t="str">
        <f>IF(K4840="","",COUNTIF($K$7:K4840,"ﾘｽﾄ１"))</f>
        <v/>
      </c>
      <c r="N4840" s="53" t="str">
        <f t="shared" si="830"/>
        <v/>
      </c>
      <c r="O4840" s="54" t="str">
        <f t="shared" si="831"/>
        <v/>
      </c>
      <c r="P4840" s="53" t="str">
        <f t="shared" si="832"/>
        <v/>
      </c>
      <c r="Q4840" s="52" t="str">
        <f t="shared" si="833"/>
        <v/>
      </c>
      <c r="R4840" s="55" t="str">
        <f t="shared" si="834"/>
        <v/>
      </c>
      <c r="S4840" s="52" t="str">
        <f t="shared" si="835"/>
        <v/>
      </c>
      <c r="T4840" s="81" t="str">
        <f t="shared" si="836"/>
        <v/>
      </c>
      <c r="U4840" s="53" t="str">
        <f>IF(S4840="","",COUNTIF($S$7:S4840,"該当２"))</f>
        <v/>
      </c>
      <c r="V4840" s="56" t="str">
        <f t="shared" si="837"/>
        <v/>
      </c>
      <c r="W4840" s="81" t="str">
        <f t="shared" si="838"/>
        <v/>
      </c>
      <c r="X4840" s="53" t="str">
        <f>IF(V4840="","",COUNTIF($V$7:V4840,"該当３"))</f>
        <v/>
      </c>
    </row>
    <row r="4841" spans="1:24">
      <c r="A4841" s="4">
        <v>2048101004</v>
      </c>
      <c r="B4841" s="237">
        <v>20</v>
      </c>
      <c r="C4841" s="238">
        <v>481</v>
      </c>
      <c r="D4841" s="239">
        <v>1</v>
      </c>
      <c r="E4841" s="238">
        <v>4</v>
      </c>
      <c r="F4841" s="7" t="s">
        <v>511</v>
      </c>
      <c r="G4841" s="7" t="s">
        <v>4143</v>
      </c>
      <c r="H4841" s="282" t="s">
        <v>4523</v>
      </c>
      <c r="I4841" s="7" t="s">
        <v>8</v>
      </c>
      <c r="K4841" s="52" t="str">
        <f t="shared" si="839"/>
        <v/>
      </c>
      <c r="L4841" s="81" t="str">
        <f t="shared" si="829"/>
        <v/>
      </c>
      <c r="M4841" s="53" t="str">
        <f>IF(K4841="","",COUNTIF($K$7:K4841,"ﾘｽﾄ１"))</f>
        <v/>
      </c>
      <c r="N4841" s="53" t="str">
        <f t="shared" si="830"/>
        <v/>
      </c>
      <c r="O4841" s="54" t="str">
        <f t="shared" si="831"/>
        <v/>
      </c>
      <c r="P4841" s="53" t="str">
        <f t="shared" si="832"/>
        <v/>
      </c>
      <c r="Q4841" s="52" t="str">
        <f t="shared" si="833"/>
        <v/>
      </c>
      <c r="R4841" s="55" t="str">
        <f t="shared" si="834"/>
        <v/>
      </c>
      <c r="S4841" s="52" t="str">
        <f t="shared" si="835"/>
        <v/>
      </c>
      <c r="T4841" s="81" t="str">
        <f t="shared" si="836"/>
        <v/>
      </c>
      <c r="U4841" s="53" t="str">
        <f>IF(S4841="","",COUNTIF($S$7:S4841,"該当２"))</f>
        <v/>
      </c>
      <c r="V4841" s="56" t="str">
        <f t="shared" si="837"/>
        <v/>
      </c>
      <c r="W4841" s="81" t="str">
        <f t="shared" si="838"/>
        <v/>
      </c>
      <c r="X4841" s="53" t="str">
        <f>IF(V4841="","",COUNTIF($V$7:V4841,"該当３"))</f>
        <v/>
      </c>
    </row>
    <row r="4842" spans="1:24">
      <c r="A4842" s="4">
        <v>2048101005</v>
      </c>
      <c r="B4842" s="237">
        <v>20</v>
      </c>
      <c r="C4842" s="238">
        <v>481</v>
      </c>
      <c r="D4842" s="239">
        <v>1</v>
      </c>
      <c r="E4842" s="238">
        <v>5</v>
      </c>
      <c r="F4842" s="7" t="s">
        <v>511</v>
      </c>
      <c r="G4842" s="7" t="s">
        <v>4143</v>
      </c>
      <c r="H4842" s="282" t="s">
        <v>4523</v>
      </c>
      <c r="I4842" s="7" t="s">
        <v>4147</v>
      </c>
      <c r="K4842" s="52" t="str">
        <f t="shared" si="839"/>
        <v/>
      </c>
      <c r="L4842" s="81" t="str">
        <f t="shared" si="829"/>
        <v/>
      </c>
      <c r="M4842" s="53" t="str">
        <f>IF(K4842="","",COUNTIF($K$7:K4842,"ﾘｽﾄ１"))</f>
        <v/>
      </c>
      <c r="N4842" s="53" t="str">
        <f t="shared" si="830"/>
        <v/>
      </c>
      <c r="O4842" s="54" t="str">
        <f t="shared" si="831"/>
        <v/>
      </c>
      <c r="P4842" s="53" t="str">
        <f t="shared" si="832"/>
        <v/>
      </c>
      <c r="Q4842" s="52" t="str">
        <f t="shared" si="833"/>
        <v/>
      </c>
      <c r="R4842" s="55" t="str">
        <f t="shared" si="834"/>
        <v/>
      </c>
      <c r="S4842" s="52" t="str">
        <f t="shared" si="835"/>
        <v/>
      </c>
      <c r="T4842" s="81" t="str">
        <f t="shared" si="836"/>
        <v/>
      </c>
      <c r="U4842" s="53" t="str">
        <f>IF(S4842="","",COUNTIF($S$7:S4842,"該当２"))</f>
        <v/>
      </c>
      <c r="V4842" s="56" t="str">
        <f t="shared" si="837"/>
        <v/>
      </c>
      <c r="W4842" s="81" t="str">
        <f t="shared" si="838"/>
        <v/>
      </c>
      <c r="X4842" s="53" t="str">
        <f>IF(V4842="","",COUNTIF($V$7:V4842,"該当３"))</f>
        <v/>
      </c>
    </row>
    <row r="4843" spans="1:24">
      <c r="A4843" s="4">
        <v>2048101006</v>
      </c>
      <c r="B4843" s="237">
        <v>20</v>
      </c>
      <c r="C4843" s="238">
        <v>481</v>
      </c>
      <c r="D4843" s="239">
        <v>1</v>
      </c>
      <c r="E4843" s="238">
        <v>6</v>
      </c>
      <c r="F4843" s="7" t="s">
        <v>511</v>
      </c>
      <c r="G4843" s="7" t="s">
        <v>4143</v>
      </c>
      <c r="H4843" s="282" t="s">
        <v>4523</v>
      </c>
      <c r="I4843" s="7" t="s">
        <v>4148</v>
      </c>
      <c r="K4843" s="52" t="str">
        <f t="shared" si="839"/>
        <v/>
      </c>
      <c r="L4843" s="81" t="str">
        <f t="shared" si="829"/>
        <v/>
      </c>
      <c r="M4843" s="53" t="str">
        <f>IF(K4843="","",COUNTIF($K$7:K4843,"ﾘｽﾄ１"))</f>
        <v/>
      </c>
      <c r="N4843" s="53" t="str">
        <f t="shared" si="830"/>
        <v/>
      </c>
      <c r="O4843" s="54" t="str">
        <f t="shared" si="831"/>
        <v/>
      </c>
      <c r="P4843" s="53" t="str">
        <f t="shared" si="832"/>
        <v/>
      </c>
      <c r="Q4843" s="52" t="str">
        <f t="shared" si="833"/>
        <v/>
      </c>
      <c r="R4843" s="55" t="str">
        <f t="shared" si="834"/>
        <v/>
      </c>
      <c r="S4843" s="52" t="str">
        <f t="shared" si="835"/>
        <v/>
      </c>
      <c r="T4843" s="81" t="str">
        <f t="shared" si="836"/>
        <v/>
      </c>
      <c r="U4843" s="53" t="str">
        <f>IF(S4843="","",COUNTIF($S$7:S4843,"該当２"))</f>
        <v/>
      </c>
      <c r="V4843" s="56" t="str">
        <f t="shared" si="837"/>
        <v/>
      </c>
      <c r="W4843" s="81" t="str">
        <f t="shared" si="838"/>
        <v/>
      </c>
      <c r="X4843" s="53" t="str">
        <f>IF(V4843="","",COUNTIF($V$7:V4843,"該当３"))</f>
        <v/>
      </c>
    </row>
    <row r="4844" spans="1:24">
      <c r="A4844" s="4">
        <v>2048101007</v>
      </c>
      <c r="B4844" s="237">
        <v>20</v>
      </c>
      <c r="C4844" s="238">
        <v>481</v>
      </c>
      <c r="D4844" s="239">
        <v>1</v>
      </c>
      <c r="E4844" s="238">
        <v>7</v>
      </c>
      <c r="F4844" s="7" t="s">
        <v>511</v>
      </c>
      <c r="G4844" s="7" t="s">
        <v>4143</v>
      </c>
      <c r="H4844" s="282" t="s">
        <v>4523</v>
      </c>
      <c r="I4844" s="7" t="s">
        <v>4149</v>
      </c>
      <c r="K4844" s="52" t="str">
        <f t="shared" si="839"/>
        <v/>
      </c>
      <c r="L4844" s="81" t="str">
        <f t="shared" si="829"/>
        <v/>
      </c>
      <c r="M4844" s="53" t="str">
        <f>IF(K4844="","",COUNTIF($K$7:K4844,"ﾘｽﾄ１"))</f>
        <v/>
      </c>
      <c r="N4844" s="53" t="str">
        <f t="shared" si="830"/>
        <v/>
      </c>
      <c r="O4844" s="54" t="str">
        <f t="shared" si="831"/>
        <v/>
      </c>
      <c r="P4844" s="53" t="str">
        <f t="shared" si="832"/>
        <v/>
      </c>
      <c r="Q4844" s="52" t="str">
        <f t="shared" si="833"/>
        <v/>
      </c>
      <c r="R4844" s="55" t="str">
        <f t="shared" si="834"/>
        <v/>
      </c>
      <c r="S4844" s="52" t="str">
        <f t="shared" si="835"/>
        <v/>
      </c>
      <c r="T4844" s="81" t="str">
        <f t="shared" si="836"/>
        <v/>
      </c>
      <c r="U4844" s="53" t="str">
        <f>IF(S4844="","",COUNTIF($S$7:S4844,"該当２"))</f>
        <v/>
      </c>
      <c r="V4844" s="56" t="str">
        <f t="shared" si="837"/>
        <v/>
      </c>
      <c r="W4844" s="81" t="str">
        <f t="shared" si="838"/>
        <v/>
      </c>
      <c r="X4844" s="53" t="str">
        <f>IF(V4844="","",COUNTIF($V$7:V4844,"該当３"))</f>
        <v/>
      </c>
    </row>
    <row r="4845" spans="1:24">
      <c r="A4845" s="4">
        <v>2048101008</v>
      </c>
      <c r="B4845" s="237">
        <v>20</v>
      </c>
      <c r="C4845" s="238">
        <v>481</v>
      </c>
      <c r="D4845" s="239">
        <v>1</v>
      </c>
      <c r="E4845" s="238">
        <v>8</v>
      </c>
      <c r="F4845" s="7" t="s">
        <v>511</v>
      </c>
      <c r="G4845" s="7" t="s">
        <v>4143</v>
      </c>
      <c r="H4845" s="282" t="s">
        <v>4523</v>
      </c>
      <c r="I4845" s="7" t="s">
        <v>4150</v>
      </c>
      <c r="K4845" s="52" t="str">
        <f t="shared" si="839"/>
        <v/>
      </c>
      <c r="L4845" s="81" t="str">
        <f t="shared" si="829"/>
        <v/>
      </c>
      <c r="M4845" s="53" t="str">
        <f>IF(K4845="","",COUNTIF($K$7:K4845,"ﾘｽﾄ１"))</f>
        <v/>
      </c>
      <c r="N4845" s="53" t="str">
        <f t="shared" si="830"/>
        <v/>
      </c>
      <c r="O4845" s="54" t="str">
        <f t="shared" si="831"/>
        <v/>
      </c>
      <c r="P4845" s="53" t="str">
        <f t="shared" si="832"/>
        <v/>
      </c>
      <c r="Q4845" s="52" t="str">
        <f t="shared" si="833"/>
        <v/>
      </c>
      <c r="R4845" s="55" t="str">
        <f t="shared" si="834"/>
        <v/>
      </c>
      <c r="S4845" s="52" t="str">
        <f t="shared" si="835"/>
        <v/>
      </c>
      <c r="T4845" s="81" t="str">
        <f t="shared" si="836"/>
        <v/>
      </c>
      <c r="U4845" s="53" t="str">
        <f>IF(S4845="","",COUNTIF($S$7:S4845,"該当２"))</f>
        <v/>
      </c>
      <c r="V4845" s="56" t="str">
        <f t="shared" si="837"/>
        <v/>
      </c>
      <c r="W4845" s="81" t="str">
        <f t="shared" si="838"/>
        <v/>
      </c>
      <c r="X4845" s="53" t="str">
        <f>IF(V4845="","",COUNTIF($V$7:V4845,"該当３"))</f>
        <v/>
      </c>
    </row>
    <row r="4846" spans="1:24">
      <c r="A4846" s="4">
        <v>2048101009</v>
      </c>
      <c r="B4846" s="237">
        <v>20</v>
      </c>
      <c r="C4846" s="238">
        <v>481</v>
      </c>
      <c r="D4846" s="239">
        <v>1</v>
      </c>
      <c r="E4846" s="238">
        <v>9</v>
      </c>
      <c r="F4846" s="7" t="s">
        <v>511</v>
      </c>
      <c r="G4846" s="7" t="s">
        <v>4143</v>
      </c>
      <c r="H4846" s="282" t="s">
        <v>4523</v>
      </c>
      <c r="I4846" s="7" t="s">
        <v>404</v>
      </c>
      <c r="K4846" s="52" t="str">
        <f t="shared" si="839"/>
        <v/>
      </c>
      <c r="L4846" s="81" t="str">
        <f t="shared" si="829"/>
        <v/>
      </c>
      <c r="M4846" s="53" t="str">
        <f>IF(K4846="","",COUNTIF($K$7:K4846,"ﾘｽﾄ１"))</f>
        <v/>
      </c>
      <c r="N4846" s="53" t="str">
        <f t="shared" si="830"/>
        <v/>
      </c>
      <c r="O4846" s="54" t="str">
        <f t="shared" si="831"/>
        <v/>
      </c>
      <c r="P4846" s="53" t="str">
        <f t="shared" si="832"/>
        <v/>
      </c>
      <c r="Q4846" s="52" t="str">
        <f t="shared" si="833"/>
        <v/>
      </c>
      <c r="R4846" s="55" t="str">
        <f t="shared" si="834"/>
        <v/>
      </c>
      <c r="S4846" s="52" t="str">
        <f t="shared" si="835"/>
        <v/>
      </c>
      <c r="T4846" s="81" t="str">
        <f t="shared" si="836"/>
        <v/>
      </c>
      <c r="U4846" s="53" t="str">
        <f>IF(S4846="","",COUNTIF($S$7:S4846,"該当２"))</f>
        <v/>
      </c>
      <c r="V4846" s="56" t="str">
        <f t="shared" si="837"/>
        <v/>
      </c>
      <c r="W4846" s="81" t="str">
        <f t="shared" si="838"/>
        <v/>
      </c>
      <c r="X4846" s="53" t="str">
        <f>IF(V4846="","",COUNTIF($V$7:V4846,"該当３"))</f>
        <v/>
      </c>
    </row>
    <row r="4847" spans="1:24">
      <c r="A4847" s="4">
        <v>2048101010</v>
      </c>
      <c r="B4847" s="237">
        <v>20</v>
      </c>
      <c r="C4847" s="238">
        <v>481</v>
      </c>
      <c r="D4847" s="239">
        <v>1</v>
      </c>
      <c r="E4847" s="238">
        <v>10</v>
      </c>
      <c r="F4847" s="7" t="s">
        <v>511</v>
      </c>
      <c r="G4847" s="7" t="s">
        <v>4143</v>
      </c>
      <c r="H4847" s="282" t="s">
        <v>4523</v>
      </c>
      <c r="I4847" s="7" t="s">
        <v>4151</v>
      </c>
      <c r="K4847" s="52" t="str">
        <f t="shared" si="839"/>
        <v/>
      </c>
      <c r="L4847" s="81" t="str">
        <f t="shared" si="829"/>
        <v/>
      </c>
      <c r="M4847" s="53" t="str">
        <f>IF(K4847="","",COUNTIF($K$7:K4847,"ﾘｽﾄ１"))</f>
        <v/>
      </c>
      <c r="N4847" s="53" t="str">
        <f t="shared" si="830"/>
        <v/>
      </c>
      <c r="O4847" s="54" t="str">
        <f t="shared" si="831"/>
        <v/>
      </c>
      <c r="P4847" s="53" t="str">
        <f t="shared" si="832"/>
        <v/>
      </c>
      <c r="Q4847" s="52" t="str">
        <f t="shared" si="833"/>
        <v/>
      </c>
      <c r="R4847" s="55" t="str">
        <f t="shared" si="834"/>
        <v/>
      </c>
      <c r="S4847" s="52" t="str">
        <f t="shared" si="835"/>
        <v/>
      </c>
      <c r="T4847" s="81" t="str">
        <f t="shared" si="836"/>
        <v/>
      </c>
      <c r="U4847" s="53" t="str">
        <f>IF(S4847="","",COUNTIF($S$7:S4847,"該当２"))</f>
        <v/>
      </c>
      <c r="V4847" s="56" t="str">
        <f t="shared" si="837"/>
        <v/>
      </c>
      <c r="W4847" s="81" t="str">
        <f t="shared" si="838"/>
        <v/>
      </c>
      <c r="X4847" s="53" t="str">
        <f>IF(V4847="","",COUNTIF($V$7:V4847,"該当３"))</f>
        <v/>
      </c>
    </row>
    <row r="4848" spans="1:24">
      <c r="A4848" s="4">
        <v>2048101011</v>
      </c>
      <c r="B4848" s="237">
        <v>20</v>
      </c>
      <c r="C4848" s="238">
        <v>481</v>
      </c>
      <c r="D4848" s="239">
        <v>1</v>
      </c>
      <c r="E4848" s="238">
        <v>11</v>
      </c>
      <c r="F4848" s="7" t="s">
        <v>511</v>
      </c>
      <c r="G4848" s="7" t="s">
        <v>4143</v>
      </c>
      <c r="H4848" s="282" t="s">
        <v>4523</v>
      </c>
      <c r="I4848" s="7" t="s">
        <v>4152</v>
      </c>
      <c r="K4848" s="52" t="str">
        <f t="shared" si="839"/>
        <v/>
      </c>
      <c r="L4848" s="81" t="str">
        <f t="shared" si="829"/>
        <v/>
      </c>
      <c r="M4848" s="53" t="str">
        <f>IF(K4848="","",COUNTIF($K$7:K4848,"ﾘｽﾄ１"))</f>
        <v/>
      </c>
      <c r="N4848" s="53" t="str">
        <f t="shared" si="830"/>
        <v/>
      </c>
      <c r="O4848" s="54" t="str">
        <f t="shared" si="831"/>
        <v/>
      </c>
      <c r="P4848" s="53" t="str">
        <f t="shared" si="832"/>
        <v/>
      </c>
      <c r="Q4848" s="52" t="str">
        <f t="shared" si="833"/>
        <v/>
      </c>
      <c r="R4848" s="55" t="str">
        <f t="shared" si="834"/>
        <v/>
      </c>
      <c r="S4848" s="52" t="str">
        <f t="shared" si="835"/>
        <v/>
      </c>
      <c r="T4848" s="81" t="str">
        <f t="shared" si="836"/>
        <v/>
      </c>
      <c r="U4848" s="53" t="str">
        <f>IF(S4848="","",COUNTIF($S$7:S4848,"該当２"))</f>
        <v/>
      </c>
      <c r="V4848" s="56" t="str">
        <f t="shared" si="837"/>
        <v/>
      </c>
      <c r="W4848" s="81" t="str">
        <f t="shared" si="838"/>
        <v/>
      </c>
      <c r="X4848" s="53" t="str">
        <f>IF(V4848="","",COUNTIF($V$7:V4848,"該当３"))</f>
        <v/>
      </c>
    </row>
    <row r="4849" spans="1:24">
      <c r="A4849" s="4">
        <v>2048102000</v>
      </c>
      <c r="B4849" s="237">
        <v>20</v>
      </c>
      <c r="C4849" s="238">
        <v>481</v>
      </c>
      <c r="D4849" s="239">
        <v>2</v>
      </c>
      <c r="E4849" s="238">
        <v>0</v>
      </c>
      <c r="F4849" s="7" t="s">
        <v>511</v>
      </c>
      <c r="G4849" s="7" t="s">
        <v>4143</v>
      </c>
      <c r="H4849" s="7" t="s">
        <v>4153</v>
      </c>
      <c r="K4849" s="52" t="str">
        <f t="shared" si="839"/>
        <v/>
      </c>
      <c r="L4849" s="81" t="str">
        <f t="shared" si="829"/>
        <v/>
      </c>
      <c r="M4849" s="53" t="str">
        <f>IF(K4849="","",COUNTIF($K$7:K4849,"ﾘｽﾄ１"))</f>
        <v/>
      </c>
      <c r="N4849" s="53" t="str">
        <f t="shared" si="830"/>
        <v/>
      </c>
      <c r="O4849" s="54" t="str">
        <f t="shared" si="831"/>
        <v/>
      </c>
      <c r="P4849" s="53" t="str">
        <f t="shared" si="832"/>
        <v/>
      </c>
      <c r="Q4849" s="52" t="str">
        <f t="shared" si="833"/>
        <v/>
      </c>
      <c r="R4849" s="55" t="str">
        <f t="shared" si="834"/>
        <v/>
      </c>
      <c r="S4849" s="52" t="str">
        <f t="shared" si="835"/>
        <v/>
      </c>
      <c r="T4849" s="81" t="str">
        <f t="shared" si="836"/>
        <v/>
      </c>
      <c r="U4849" s="53" t="str">
        <f>IF(S4849="","",COUNTIF($S$7:S4849,"該当２"))</f>
        <v/>
      </c>
      <c r="V4849" s="56" t="str">
        <f t="shared" si="837"/>
        <v/>
      </c>
      <c r="W4849" s="81" t="str">
        <f t="shared" si="838"/>
        <v/>
      </c>
      <c r="X4849" s="53" t="str">
        <f>IF(V4849="","",COUNTIF($V$7:V4849,"該当３"))</f>
        <v/>
      </c>
    </row>
    <row r="4850" spans="1:24">
      <c r="A4850" s="4">
        <v>2048102001</v>
      </c>
      <c r="B4850" s="237">
        <v>20</v>
      </c>
      <c r="C4850" s="238">
        <v>481</v>
      </c>
      <c r="D4850" s="239">
        <v>2</v>
      </c>
      <c r="E4850" s="238">
        <v>1</v>
      </c>
      <c r="F4850" s="7" t="s">
        <v>511</v>
      </c>
      <c r="G4850" s="7" t="s">
        <v>4143</v>
      </c>
      <c r="H4850" s="7" t="s">
        <v>4153</v>
      </c>
      <c r="I4850" s="7" t="s">
        <v>346</v>
      </c>
      <c r="K4850" s="52" t="str">
        <f t="shared" si="839"/>
        <v/>
      </c>
      <c r="L4850" s="81" t="str">
        <f t="shared" si="829"/>
        <v/>
      </c>
      <c r="M4850" s="53" t="str">
        <f>IF(K4850="","",COUNTIF($K$7:K4850,"ﾘｽﾄ１"))</f>
        <v/>
      </c>
      <c r="N4850" s="53" t="str">
        <f t="shared" si="830"/>
        <v/>
      </c>
      <c r="O4850" s="54" t="str">
        <f t="shared" si="831"/>
        <v/>
      </c>
      <c r="P4850" s="53" t="str">
        <f t="shared" si="832"/>
        <v/>
      </c>
      <c r="Q4850" s="52" t="str">
        <f t="shared" si="833"/>
        <v/>
      </c>
      <c r="R4850" s="55" t="str">
        <f t="shared" si="834"/>
        <v/>
      </c>
      <c r="S4850" s="52" t="str">
        <f t="shared" si="835"/>
        <v/>
      </c>
      <c r="T4850" s="81" t="str">
        <f t="shared" si="836"/>
        <v/>
      </c>
      <c r="U4850" s="53" t="str">
        <f>IF(S4850="","",COUNTIF($S$7:S4850,"該当２"))</f>
        <v/>
      </c>
      <c r="V4850" s="56" t="str">
        <f t="shared" si="837"/>
        <v/>
      </c>
      <c r="W4850" s="81" t="str">
        <f t="shared" si="838"/>
        <v/>
      </c>
      <c r="X4850" s="53" t="str">
        <f>IF(V4850="","",COUNTIF($V$7:V4850,"該当３"))</f>
        <v/>
      </c>
    </row>
    <row r="4851" spans="1:24">
      <c r="A4851" s="4">
        <v>2048102002</v>
      </c>
      <c r="B4851" s="237">
        <v>20</v>
      </c>
      <c r="C4851" s="238">
        <v>481</v>
      </c>
      <c r="D4851" s="239">
        <v>2</v>
      </c>
      <c r="E4851" s="238">
        <v>2</v>
      </c>
      <c r="F4851" s="7" t="s">
        <v>511</v>
      </c>
      <c r="G4851" s="7" t="s">
        <v>4143</v>
      </c>
      <c r="H4851" s="7" t="s">
        <v>4153</v>
      </c>
      <c r="I4851" s="7" t="s">
        <v>4154</v>
      </c>
      <c r="K4851" s="52" t="str">
        <f t="shared" si="839"/>
        <v/>
      </c>
      <c r="L4851" s="81" t="str">
        <f t="shared" si="829"/>
        <v/>
      </c>
      <c r="M4851" s="53" t="str">
        <f>IF(K4851="","",COUNTIF($K$7:K4851,"ﾘｽﾄ１"))</f>
        <v/>
      </c>
      <c r="N4851" s="53" t="str">
        <f t="shared" si="830"/>
        <v/>
      </c>
      <c r="O4851" s="54" t="str">
        <f t="shared" si="831"/>
        <v/>
      </c>
      <c r="P4851" s="53" t="str">
        <f t="shared" si="832"/>
        <v/>
      </c>
      <c r="Q4851" s="52" t="str">
        <f t="shared" si="833"/>
        <v/>
      </c>
      <c r="R4851" s="55" t="str">
        <f t="shared" si="834"/>
        <v/>
      </c>
      <c r="S4851" s="52" t="str">
        <f t="shared" si="835"/>
        <v/>
      </c>
      <c r="T4851" s="81" t="str">
        <f t="shared" si="836"/>
        <v/>
      </c>
      <c r="U4851" s="53" t="str">
        <f>IF(S4851="","",COUNTIF($S$7:S4851,"該当２"))</f>
        <v/>
      </c>
      <c r="V4851" s="56" t="str">
        <f t="shared" si="837"/>
        <v/>
      </c>
      <c r="W4851" s="81" t="str">
        <f t="shared" si="838"/>
        <v/>
      </c>
      <c r="X4851" s="53" t="str">
        <f>IF(V4851="","",COUNTIF($V$7:V4851,"該当３"))</f>
        <v/>
      </c>
    </row>
    <row r="4852" spans="1:24">
      <c r="A4852" s="4">
        <v>2048102003</v>
      </c>
      <c r="B4852" s="237">
        <v>20</v>
      </c>
      <c r="C4852" s="238">
        <v>481</v>
      </c>
      <c r="D4852" s="239">
        <v>2</v>
      </c>
      <c r="E4852" s="238">
        <v>3</v>
      </c>
      <c r="F4852" s="7" t="s">
        <v>511</v>
      </c>
      <c r="G4852" s="7" t="s">
        <v>4143</v>
      </c>
      <c r="H4852" s="7" t="s">
        <v>4153</v>
      </c>
      <c r="I4852" s="7" t="s">
        <v>4155</v>
      </c>
      <c r="K4852" s="52" t="str">
        <f t="shared" si="839"/>
        <v/>
      </c>
      <c r="L4852" s="81" t="str">
        <f t="shared" si="829"/>
        <v/>
      </c>
      <c r="M4852" s="53" t="str">
        <f>IF(K4852="","",COUNTIF($K$7:K4852,"ﾘｽﾄ１"))</f>
        <v/>
      </c>
      <c r="N4852" s="53" t="str">
        <f t="shared" si="830"/>
        <v/>
      </c>
      <c r="O4852" s="54" t="str">
        <f t="shared" si="831"/>
        <v/>
      </c>
      <c r="P4852" s="53" t="str">
        <f t="shared" si="832"/>
        <v/>
      </c>
      <c r="Q4852" s="52" t="str">
        <f t="shared" si="833"/>
        <v/>
      </c>
      <c r="R4852" s="55" t="str">
        <f t="shared" si="834"/>
        <v/>
      </c>
      <c r="S4852" s="52" t="str">
        <f t="shared" si="835"/>
        <v/>
      </c>
      <c r="T4852" s="81" t="str">
        <f t="shared" si="836"/>
        <v/>
      </c>
      <c r="U4852" s="53" t="str">
        <f>IF(S4852="","",COUNTIF($S$7:S4852,"該当２"))</f>
        <v/>
      </c>
      <c r="V4852" s="56" t="str">
        <f t="shared" si="837"/>
        <v/>
      </c>
      <c r="W4852" s="81" t="str">
        <f t="shared" si="838"/>
        <v/>
      </c>
      <c r="X4852" s="53" t="str">
        <f>IF(V4852="","",COUNTIF($V$7:V4852,"該当３"))</f>
        <v/>
      </c>
    </row>
    <row r="4853" spans="1:24">
      <c r="A4853" s="4">
        <v>2048102004</v>
      </c>
      <c r="B4853" s="237">
        <v>20</v>
      </c>
      <c r="C4853" s="238">
        <v>481</v>
      </c>
      <c r="D4853" s="239">
        <v>2</v>
      </c>
      <c r="E4853" s="238">
        <v>4</v>
      </c>
      <c r="F4853" s="7" t="s">
        <v>511</v>
      </c>
      <c r="G4853" s="7" t="s">
        <v>4143</v>
      </c>
      <c r="H4853" s="7" t="s">
        <v>4153</v>
      </c>
      <c r="I4853" s="7" t="s">
        <v>4156</v>
      </c>
      <c r="K4853" s="52" t="str">
        <f t="shared" si="839"/>
        <v/>
      </c>
      <c r="L4853" s="81" t="str">
        <f t="shared" si="829"/>
        <v/>
      </c>
      <c r="M4853" s="53" t="str">
        <f>IF(K4853="","",COUNTIF($K$7:K4853,"ﾘｽﾄ１"))</f>
        <v/>
      </c>
      <c r="N4853" s="53" t="str">
        <f t="shared" si="830"/>
        <v/>
      </c>
      <c r="O4853" s="54" t="str">
        <f t="shared" si="831"/>
        <v/>
      </c>
      <c r="P4853" s="53" t="str">
        <f t="shared" si="832"/>
        <v/>
      </c>
      <c r="Q4853" s="52" t="str">
        <f t="shared" si="833"/>
        <v/>
      </c>
      <c r="R4853" s="55" t="str">
        <f t="shared" si="834"/>
        <v/>
      </c>
      <c r="S4853" s="52" t="str">
        <f t="shared" si="835"/>
        <v/>
      </c>
      <c r="T4853" s="81" t="str">
        <f t="shared" si="836"/>
        <v/>
      </c>
      <c r="U4853" s="53" t="str">
        <f>IF(S4853="","",COUNTIF($S$7:S4853,"該当２"))</f>
        <v/>
      </c>
      <c r="V4853" s="56" t="str">
        <f t="shared" si="837"/>
        <v/>
      </c>
      <c r="W4853" s="81" t="str">
        <f t="shared" si="838"/>
        <v/>
      </c>
      <c r="X4853" s="53" t="str">
        <f>IF(V4853="","",COUNTIF($V$7:V4853,"該当３"))</f>
        <v/>
      </c>
    </row>
    <row r="4854" spans="1:24">
      <c r="A4854" s="4">
        <v>2048102005</v>
      </c>
      <c r="B4854" s="237">
        <v>20</v>
      </c>
      <c r="C4854" s="238">
        <v>481</v>
      </c>
      <c r="D4854" s="239">
        <v>2</v>
      </c>
      <c r="E4854" s="238">
        <v>5</v>
      </c>
      <c r="F4854" s="7" t="s">
        <v>511</v>
      </c>
      <c r="G4854" s="7" t="s">
        <v>4143</v>
      </c>
      <c r="H4854" s="7" t="s">
        <v>4153</v>
      </c>
      <c r="I4854" s="7" t="s">
        <v>1367</v>
      </c>
      <c r="K4854" s="52" t="str">
        <f t="shared" si="839"/>
        <v/>
      </c>
      <c r="L4854" s="81" t="str">
        <f t="shared" si="829"/>
        <v/>
      </c>
      <c r="M4854" s="53" t="str">
        <f>IF(K4854="","",COUNTIF($K$7:K4854,"ﾘｽﾄ１"))</f>
        <v/>
      </c>
      <c r="N4854" s="53" t="str">
        <f t="shared" si="830"/>
        <v/>
      </c>
      <c r="O4854" s="54" t="str">
        <f t="shared" si="831"/>
        <v/>
      </c>
      <c r="P4854" s="53" t="str">
        <f t="shared" si="832"/>
        <v/>
      </c>
      <c r="Q4854" s="52" t="str">
        <f t="shared" si="833"/>
        <v/>
      </c>
      <c r="R4854" s="55" t="str">
        <f t="shared" si="834"/>
        <v/>
      </c>
      <c r="S4854" s="52" t="str">
        <f t="shared" si="835"/>
        <v/>
      </c>
      <c r="T4854" s="81" t="str">
        <f t="shared" si="836"/>
        <v/>
      </c>
      <c r="U4854" s="53" t="str">
        <f>IF(S4854="","",COUNTIF($S$7:S4854,"該当２"))</f>
        <v/>
      </c>
      <c r="V4854" s="56" t="str">
        <f t="shared" si="837"/>
        <v/>
      </c>
      <c r="W4854" s="81" t="str">
        <f t="shared" si="838"/>
        <v/>
      </c>
      <c r="X4854" s="53" t="str">
        <f>IF(V4854="","",COUNTIF($V$7:V4854,"該当３"))</f>
        <v/>
      </c>
    </row>
    <row r="4855" spans="1:24">
      <c r="A4855" s="4">
        <v>2048102006</v>
      </c>
      <c r="B4855" s="237">
        <v>20</v>
      </c>
      <c r="C4855" s="238">
        <v>481</v>
      </c>
      <c r="D4855" s="239">
        <v>2</v>
      </c>
      <c r="E4855" s="238">
        <v>6</v>
      </c>
      <c r="F4855" s="7" t="s">
        <v>511</v>
      </c>
      <c r="G4855" s="7" t="s">
        <v>4143</v>
      </c>
      <c r="H4855" s="7" t="s">
        <v>4153</v>
      </c>
      <c r="I4855" s="7" t="s">
        <v>4157</v>
      </c>
      <c r="K4855" s="52" t="str">
        <f t="shared" si="839"/>
        <v/>
      </c>
      <c r="L4855" s="81" t="str">
        <f t="shared" ref="L4855:L4918" si="840">IF(K4855="ﾘｽﾄ１",G4855,"")</f>
        <v/>
      </c>
      <c r="M4855" s="53" t="str">
        <f>IF(K4855="","",COUNTIF($K$7:K4855,"ﾘｽﾄ１"))</f>
        <v/>
      </c>
      <c r="N4855" s="53" t="str">
        <f t="shared" ref="N4855:N4918" si="841">IF(AND(D4855=0,E4855&gt;0),"同一区","")</f>
        <v/>
      </c>
      <c r="O4855" s="54" t="str">
        <f t="shared" ref="O4855:O4918" si="842">IF(AND(EXACT($K$2,G4855),H4855&gt;0),"該当１","")</f>
        <v/>
      </c>
      <c r="P4855" s="53" t="str">
        <f t="shared" ref="P4855:P4918" si="843">IF(O4855="該当１",G4855,"")</f>
        <v/>
      </c>
      <c r="Q4855" s="52" t="str">
        <f t="shared" ref="Q4855:Q4918" si="844">IF(O4855="該当１","ﾘｽﾄ2","")</f>
        <v/>
      </c>
      <c r="R4855" s="55" t="str">
        <f t="shared" ref="R4855:R4918" si="845">IF(Q4855="ﾘｽﾄ2",H4855,"")</f>
        <v/>
      </c>
      <c r="S4855" s="52" t="str">
        <f t="shared" ref="S4855:S4918" si="846">IF(AND(Q4855="ﾘｽﾄ2",OR(I4855=0,AND(N4855="同一区",E4855=1))),"該当２","")</f>
        <v/>
      </c>
      <c r="T4855" s="81" t="str">
        <f t="shared" ref="T4855:T4918" si="847">IF(S4855="該当２",H4855,"")</f>
        <v/>
      </c>
      <c r="U4855" s="53" t="str">
        <f>IF(S4855="","",COUNTIF($S$7:S4855,"該当２"))</f>
        <v/>
      </c>
      <c r="V4855" s="56" t="str">
        <f t="shared" ref="V4855:V4918" si="848">IF(AND($S$2=H4855,E4855&gt;0,E4855&lt;998),"該当３","")</f>
        <v/>
      </c>
      <c r="W4855" s="81" t="str">
        <f t="shared" ref="W4855:W4918" si="849">IF(V4855="該当３",I4855,"")</f>
        <v/>
      </c>
      <c r="X4855" s="53" t="str">
        <f>IF(V4855="","",COUNTIF($V$7:V4855,"該当３"))</f>
        <v/>
      </c>
    </row>
    <row r="4856" spans="1:24">
      <c r="A4856" s="4">
        <v>2048102007</v>
      </c>
      <c r="B4856" s="237">
        <v>20</v>
      </c>
      <c r="C4856" s="238">
        <v>481</v>
      </c>
      <c r="D4856" s="239">
        <v>2</v>
      </c>
      <c r="E4856" s="238">
        <v>7</v>
      </c>
      <c r="F4856" s="7" t="s">
        <v>511</v>
      </c>
      <c r="G4856" s="7" t="s">
        <v>4143</v>
      </c>
      <c r="H4856" s="7" t="s">
        <v>4153</v>
      </c>
      <c r="I4856" s="7" t="s">
        <v>4158</v>
      </c>
      <c r="K4856" s="52" t="str">
        <f t="shared" si="839"/>
        <v/>
      </c>
      <c r="L4856" s="81" t="str">
        <f t="shared" si="840"/>
        <v/>
      </c>
      <c r="M4856" s="53" t="str">
        <f>IF(K4856="","",COUNTIF($K$7:K4856,"ﾘｽﾄ１"))</f>
        <v/>
      </c>
      <c r="N4856" s="53" t="str">
        <f t="shared" si="841"/>
        <v/>
      </c>
      <c r="O4856" s="54" t="str">
        <f t="shared" si="842"/>
        <v/>
      </c>
      <c r="P4856" s="53" t="str">
        <f t="shared" si="843"/>
        <v/>
      </c>
      <c r="Q4856" s="52" t="str">
        <f t="shared" si="844"/>
        <v/>
      </c>
      <c r="R4856" s="55" t="str">
        <f t="shared" si="845"/>
        <v/>
      </c>
      <c r="S4856" s="52" t="str">
        <f t="shared" si="846"/>
        <v/>
      </c>
      <c r="T4856" s="81" t="str">
        <f t="shared" si="847"/>
        <v/>
      </c>
      <c r="U4856" s="53" t="str">
        <f>IF(S4856="","",COUNTIF($S$7:S4856,"該当２"))</f>
        <v/>
      </c>
      <c r="V4856" s="56" t="str">
        <f t="shared" si="848"/>
        <v/>
      </c>
      <c r="W4856" s="81" t="str">
        <f t="shared" si="849"/>
        <v/>
      </c>
      <c r="X4856" s="53" t="str">
        <f>IF(V4856="","",COUNTIF($V$7:V4856,"該当３"))</f>
        <v/>
      </c>
    </row>
    <row r="4857" spans="1:24">
      <c r="A4857" s="4">
        <v>2048102008</v>
      </c>
      <c r="B4857" s="237">
        <v>20</v>
      </c>
      <c r="C4857" s="238">
        <v>481</v>
      </c>
      <c r="D4857" s="239">
        <v>2</v>
      </c>
      <c r="E4857" s="238">
        <v>8</v>
      </c>
      <c r="F4857" s="7" t="s">
        <v>511</v>
      </c>
      <c r="G4857" s="7" t="s">
        <v>4143</v>
      </c>
      <c r="H4857" s="7" t="s">
        <v>4153</v>
      </c>
      <c r="I4857" s="7" t="s">
        <v>855</v>
      </c>
      <c r="K4857" s="52" t="str">
        <f t="shared" si="839"/>
        <v/>
      </c>
      <c r="L4857" s="81" t="str">
        <f t="shared" si="840"/>
        <v/>
      </c>
      <c r="M4857" s="53" t="str">
        <f>IF(K4857="","",COUNTIF($K$7:K4857,"ﾘｽﾄ１"))</f>
        <v/>
      </c>
      <c r="N4857" s="53" t="str">
        <f t="shared" si="841"/>
        <v/>
      </c>
      <c r="O4857" s="54" t="str">
        <f t="shared" si="842"/>
        <v/>
      </c>
      <c r="P4857" s="53" t="str">
        <f t="shared" si="843"/>
        <v/>
      </c>
      <c r="Q4857" s="52" t="str">
        <f t="shared" si="844"/>
        <v/>
      </c>
      <c r="R4857" s="55" t="str">
        <f t="shared" si="845"/>
        <v/>
      </c>
      <c r="S4857" s="52" t="str">
        <f t="shared" si="846"/>
        <v/>
      </c>
      <c r="T4857" s="81" t="str">
        <f t="shared" si="847"/>
        <v/>
      </c>
      <c r="U4857" s="53" t="str">
        <f>IF(S4857="","",COUNTIF($S$7:S4857,"該当２"))</f>
        <v/>
      </c>
      <c r="V4857" s="56" t="str">
        <f t="shared" si="848"/>
        <v/>
      </c>
      <c r="W4857" s="81" t="str">
        <f t="shared" si="849"/>
        <v/>
      </c>
      <c r="X4857" s="53" t="str">
        <f>IF(V4857="","",COUNTIF($V$7:V4857,"該当３"))</f>
        <v/>
      </c>
    </row>
    <row r="4858" spans="1:24">
      <c r="A4858" s="4">
        <v>2048102009</v>
      </c>
      <c r="B4858" s="237">
        <v>20</v>
      </c>
      <c r="C4858" s="238">
        <v>481</v>
      </c>
      <c r="D4858" s="239">
        <v>2</v>
      </c>
      <c r="E4858" s="238">
        <v>9</v>
      </c>
      <c r="F4858" s="7" t="s">
        <v>511</v>
      </c>
      <c r="G4858" s="7" t="s">
        <v>4143</v>
      </c>
      <c r="H4858" s="7" t="s">
        <v>4153</v>
      </c>
      <c r="I4858" s="7" t="s">
        <v>4159</v>
      </c>
      <c r="K4858" s="52" t="str">
        <f t="shared" si="839"/>
        <v/>
      </c>
      <c r="L4858" s="81" t="str">
        <f t="shared" si="840"/>
        <v/>
      </c>
      <c r="M4858" s="53" t="str">
        <f>IF(K4858="","",COUNTIF($K$7:K4858,"ﾘｽﾄ１"))</f>
        <v/>
      </c>
      <c r="N4858" s="53" t="str">
        <f t="shared" si="841"/>
        <v/>
      </c>
      <c r="O4858" s="54" t="str">
        <f t="shared" si="842"/>
        <v/>
      </c>
      <c r="P4858" s="53" t="str">
        <f t="shared" si="843"/>
        <v/>
      </c>
      <c r="Q4858" s="52" t="str">
        <f t="shared" si="844"/>
        <v/>
      </c>
      <c r="R4858" s="55" t="str">
        <f t="shared" si="845"/>
        <v/>
      </c>
      <c r="S4858" s="52" t="str">
        <f t="shared" si="846"/>
        <v/>
      </c>
      <c r="T4858" s="81" t="str">
        <f t="shared" si="847"/>
        <v/>
      </c>
      <c r="U4858" s="53" t="str">
        <f>IF(S4858="","",COUNTIF($S$7:S4858,"該当２"))</f>
        <v/>
      </c>
      <c r="V4858" s="56" t="str">
        <f t="shared" si="848"/>
        <v/>
      </c>
      <c r="W4858" s="81" t="str">
        <f t="shared" si="849"/>
        <v/>
      </c>
      <c r="X4858" s="53" t="str">
        <f>IF(V4858="","",COUNTIF($V$7:V4858,"該当３"))</f>
        <v/>
      </c>
    </row>
    <row r="4859" spans="1:24">
      <c r="A4859" s="4">
        <v>2048102010</v>
      </c>
      <c r="B4859" s="237">
        <v>20</v>
      </c>
      <c r="C4859" s="238">
        <v>481</v>
      </c>
      <c r="D4859" s="239">
        <v>2</v>
      </c>
      <c r="E4859" s="238">
        <v>10</v>
      </c>
      <c r="F4859" s="7" t="s">
        <v>511</v>
      </c>
      <c r="G4859" s="7" t="s">
        <v>4143</v>
      </c>
      <c r="H4859" s="7" t="s">
        <v>4153</v>
      </c>
      <c r="I4859" s="7" t="s">
        <v>4160</v>
      </c>
      <c r="K4859" s="52" t="str">
        <f t="shared" si="839"/>
        <v/>
      </c>
      <c r="L4859" s="81" t="str">
        <f t="shared" si="840"/>
        <v/>
      </c>
      <c r="M4859" s="53" t="str">
        <f>IF(K4859="","",COUNTIF($K$7:K4859,"ﾘｽﾄ１"))</f>
        <v/>
      </c>
      <c r="N4859" s="53" t="str">
        <f t="shared" si="841"/>
        <v/>
      </c>
      <c r="O4859" s="54" t="str">
        <f t="shared" si="842"/>
        <v/>
      </c>
      <c r="P4859" s="53" t="str">
        <f t="shared" si="843"/>
        <v/>
      </c>
      <c r="Q4859" s="52" t="str">
        <f t="shared" si="844"/>
        <v/>
      </c>
      <c r="R4859" s="55" t="str">
        <f t="shared" si="845"/>
        <v/>
      </c>
      <c r="S4859" s="52" t="str">
        <f t="shared" si="846"/>
        <v/>
      </c>
      <c r="T4859" s="81" t="str">
        <f t="shared" si="847"/>
        <v/>
      </c>
      <c r="U4859" s="53" t="str">
        <f>IF(S4859="","",COUNTIF($S$7:S4859,"該当２"))</f>
        <v/>
      </c>
      <c r="V4859" s="56" t="str">
        <f t="shared" si="848"/>
        <v/>
      </c>
      <c r="W4859" s="81" t="str">
        <f t="shared" si="849"/>
        <v/>
      </c>
      <c r="X4859" s="53" t="str">
        <f>IF(V4859="","",COUNTIF($V$7:V4859,"該当３"))</f>
        <v/>
      </c>
    </row>
    <row r="4860" spans="1:24">
      <c r="A4860" s="4">
        <v>2048102011</v>
      </c>
      <c r="B4860" s="237">
        <v>20</v>
      </c>
      <c r="C4860" s="238">
        <v>481</v>
      </c>
      <c r="D4860" s="239">
        <v>2</v>
      </c>
      <c r="E4860" s="238">
        <v>11</v>
      </c>
      <c r="F4860" s="7" t="s">
        <v>511</v>
      </c>
      <c r="G4860" s="7" t="s">
        <v>4143</v>
      </c>
      <c r="H4860" s="7" t="s">
        <v>4153</v>
      </c>
      <c r="I4860" s="7" t="s">
        <v>3425</v>
      </c>
      <c r="K4860" s="52" t="str">
        <f t="shared" si="839"/>
        <v/>
      </c>
      <c r="L4860" s="81" t="str">
        <f t="shared" si="840"/>
        <v/>
      </c>
      <c r="M4860" s="53" t="str">
        <f>IF(K4860="","",COUNTIF($K$7:K4860,"ﾘｽﾄ１"))</f>
        <v/>
      </c>
      <c r="N4860" s="53" t="str">
        <f t="shared" si="841"/>
        <v/>
      </c>
      <c r="O4860" s="54" t="str">
        <f t="shared" si="842"/>
        <v/>
      </c>
      <c r="P4860" s="53" t="str">
        <f t="shared" si="843"/>
        <v/>
      </c>
      <c r="Q4860" s="52" t="str">
        <f t="shared" si="844"/>
        <v/>
      </c>
      <c r="R4860" s="55" t="str">
        <f t="shared" si="845"/>
        <v/>
      </c>
      <c r="S4860" s="52" t="str">
        <f t="shared" si="846"/>
        <v/>
      </c>
      <c r="T4860" s="81" t="str">
        <f t="shared" si="847"/>
        <v/>
      </c>
      <c r="U4860" s="53" t="str">
        <f>IF(S4860="","",COUNTIF($S$7:S4860,"該当２"))</f>
        <v/>
      </c>
      <c r="V4860" s="56" t="str">
        <f t="shared" si="848"/>
        <v/>
      </c>
      <c r="W4860" s="81" t="str">
        <f t="shared" si="849"/>
        <v/>
      </c>
      <c r="X4860" s="53" t="str">
        <f>IF(V4860="","",COUNTIF($V$7:V4860,"該当３"))</f>
        <v/>
      </c>
    </row>
    <row r="4861" spans="1:24">
      <c r="A4861" s="4">
        <v>2048102012</v>
      </c>
      <c r="B4861" s="237">
        <v>20</v>
      </c>
      <c r="C4861" s="238">
        <v>481</v>
      </c>
      <c r="D4861" s="239">
        <v>2</v>
      </c>
      <c r="E4861" s="238">
        <v>12</v>
      </c>
      <c r="F4861" s="7" t="s">
        <v>511</v>
      </c>
      <c r="G4861" s="7" t="s">
        <v>4143</v>
      </c>
      <c r="H4861" s="7" t="s">
        <v>4153</v>
      </c>
      <c r="I4861" s="7" t="s">
        <v>4161</v>
      </c>
      <c r="K4861" s="52" t="str">
        <f t="shared" si="839"/>
        <v/>
      </c>
      <c r="L4861" s="81" t="str">
        <f t="shared" si="840"/>
        <v/>
      </c>
      <c r="M4861" s="53" t="str">
        <f>IF(K4861="","",COUNTIF($K$7:K4861,"ﾘｽﾄ１"))</f>
        <v/>
      </c>
      <c r="N4861" s="53" t="str">
        <f t="shared" si="841"/>
        <v/>
      </c>
      <c r="O4861" s="54" t="str">
        <f t="shared" si="842"/>
        <v/>
      </c>
      <c r="P4861" s="53" t="str">
        <f t="shared" si="843"/>
        <v/>
      </c>
      <c r="Q4861" s="52" t="str">
        <f t="shared" si="844"/>
        <v/>
      </c>
      <c r="R4861" s="55" t="str">
        <f t="shared" si="845"/>
        <v/>
      </c>
      <c r="S4861" s="52" t="str">
        <f t="shared" si="846"/>
        <v/>
      </c>
      <c r="T4861" s="81" t="str">
        <f t="shared" si="847"/>
        <v/>
      </c>
      <c r="U4861" s="53" t="str">
        <f>IF(S4861="","",COUNTIF($S$7:S4861,"該当２"))</f>
        <v/>
      </c>
      <c r="V4861" s="56" t="str">
        <f t="shared" si="848"/>
        <v/>
      </c>
      <c r="W4861" s="81" t="str">
        <f t="shared" si="849"/>
        <v/>
      </c>
      <c r="X4861" s="53" t="str">
        <f>IF(V4861="","",COUNTIF($V$7:V4861,"該当３"))</f>
        <v/>
      </c>
    </row>
    <row r="4862" spans="1:24">
      <c r="A4862" s="4">
        <v>2048102013</v>
      </c>
      <c r="B4862" s="237">
        <v>20</v>
      </c>
      <c r="C4862" s="238">
        <v>481</v>
      </c>
      <c r="D4862" s="239">
        <v>2</v>
      </c>
      <c r="E4862" s="238">
        <v>13</v>
      </c>
      <c r="F4862" s="7" t="s">
        <v>511</v>
      </c>
      <c r="G4862" s="7" t="s">
        <v>4143</v>
      </c>
      <c r="H4862" s="7" t="s">
        <v>4153</v>
      </c>
      <c r="I4862" s="7" t="s">
        <v>299</v>
      </c>
      <c r="K4862" s="52" t="str">
        <f t="shared" si="839"/>
        <v/>
      </c>
      <c r="L4862" s="81" t="str">
        <f t="shared" si="840"/>
        <v/>
      </c>
      <c r="M4862" s="53" t="str">
        <f>IF(K4862="","",COUNTIF($K$7:K4862,"ﾘｽﾄ１"))</f>
        <v/>
      </c>
      <c r="N4862" s="53" t="str">
        <f t="shared" si="841"/>
        <v/>
      </c>
      <c r="O4862" s="54" t="str">
        <f t="shared" si="842"/>
        <v/>
      </c>
      <c r="P4862" s="53" t="str">
        <f t="shared" si="843"/>
        <v/>
      </c>
      <c r="Q4862" s="52" t="str">
        <f t="shared" si="844"/>
        <v/>
      </c>
      <c r="R4862" s="55" t="str">
        <f t="shared" si="845"/>
        <v/>
      </c>
      <c r="S4862" s="52" t="str">
        <f t="shared" si="846"/>
        <v/>
      </c>
      <c r="T4862" s="81" t="str">
        <f t="shared" si="847"/>
        <v/>
      </c>
      <c r="U4862" s="53" t="str">
        <f>IF(S4862="","",COUNTIF($S$7:S4862,"該当２"))</f>
        <v/>
      </c>
      <c r="V4862" s="56" t="str">
        <f t="shared" si="848"/>
        <v/>
      </c>
      <c r="W4862" s="81" t="str">
        <f t="shared" si="849"/>
        <v/>
      </c>
      <c r="X4862" s="53" t="str">
        <f>IF(V4862="","",COUNTIF($V$7:V4862,"該当３"))</f>
        <v/>
      </c>
    </row>
    <row r="4863" spans="1:24">
      <c r="A4863" s="4">
        <v>2048102014</v>
      </c>
      <c r="B4863" s="237">
        <v>20</v>
      </c>
      <c r="C4863" s="238">
        <v>481</v>
      </c>
      <c r="D4863" s="239">
        <v>2</v>
      </c>
      <c r="E4863" s="238">
        <v>14</v>
      </c>
      <c r="F4863" s="7" t="s">
        <v>511</v>
      </c>
      <c r="G4863" s="7" t="s">
        <v>4143</v>
      </c>
      <c r="H4863" s="7" t="s">
        <v>4153</v>
      </c>
      <c r="I4863" s="7" t="s">
        <v>441</v>
      </c>
      <c r="K4863" s="52" t="str">
        <f t="shared" si="839"/>
        <v/>
      </c>
      <c r="L4863" s="81" t="str">
        <f t="shared" si="840"/>
        <v/>
      </c>
      <c r="M4863" s="53" t="str">
        <f>IF(K4863="","",COUNTIF($K$7:K4863,"ﾘｽﾄ１"))</f>
        <v/>
      </c>
      <c r="N4863" s="53" t="str">
        <f t="shared" si="841"/>
        <v/>
      </c>
      <c r="O4863" s="54" t="str">
        <f t="shared" si="842"/>
        <v/>
      </c>
      <c r="P4863" s="53" t="str">
        <f t="shared" si="843"/>
        <v/>
      </c>
      <c r="Q4863" s="52" t="str">
        <f t="shared" si="844"/>
        <v/>
      </c>
      <c r="R4863" s="55" t="str">
        <f t="shared" si="845"/>
        <v/>
      </c>
      <c r="S4863" s="52" t="str">
        <f t="shared" si="846"/>
        <v/>
      </c>
      <c r="T4863" s="81" t="str">
        <f t="shared" si="847"/>
        <v/>
      </c>
      <c r="U4863" s="53" t="str">
        <f>IF(S4863="","",COUNTIF($S$7:S4863,"該当２"))</f>
        <v/>
      </c>
      <c r="V4863" s="56" t="str">
        <f t="shared" si="848"/>
        <v/>
      </c>
      <c r="W4863" s="81" t="str">
        <f t="shared" si="849"/>
        <v/>
      </c>
      <c r="X4863" s="53" t="str">
        <f>IF(V4863="","",COUNTIF($V$7:V4863,"該当３"))</f>
        <v/>
      </c>
    </row>
    <row r="4864" spans="1:24">
      <c r="A4864" s="4">
        <v>2048102015</v>
      </c>
      <c r="B4864" s="237">
        <v>20</v>
      </c>
      <c r="C4864" s="238">
        <v>481</v>
      </c>
      <c r="D4864" s="239">
        <v>2</v>
      </c>
      <c r="E4864" s="238">
        <v>15</v>
      </c>
      <c r="F4864" s="7" t="s">
        <v>511</v>
      </c>
      <c r="G4864" s="7" t="s">
        <v>4143</v>
      </c>
      <c r="H4864" s="7" t="s">
        <v>4153</v>
      </c>
      <c r="I4864" s="7" t="s">
        <v>4162</v>
      </c>
      <c r="K4864" s="52" t="str">
        <f t="shared" si="839"/>
        <v/>
      </c>
      <c r="L4864" s="81" t="str">
        <f t="shared" si="840"/>
        <v/>
      </c>
      <c r="M4864" s="53" t="str">
        <f>IF(K4864="","",COUNTIF($K$7:K4864,"ﾘｽﾄ１"))</f>
        <v/>
      </c>
      <c r="N4864" s="53" t="str">
        <f t="shared" si="841"/>
        <v/>
      </c>
      <c r="O4864" s="54" t="str">
        <f t="shared" si="842"/>
        <v/>
      </c>
      <c r="P4864" s="53" t="str">
        <f t="shared" si="843"/>
        <v/>
      </c>
      <c r="Q4864" s="52" t="str">
        <f t="shared" si="844"/>
        <v/>
      </c>
      <c r="R4864" s="55" t="str">
        <f t="shared" si="845"/>
        <v/>
      </c>
      <c r="S4864" s="52" t="str">
        <f t="shared" si="846"/>
        <v/>
      </c>
      <c r="T4864" s="81" t="str">
        <f t="shared" si="847"/>
        <v/>
      </c>
      <c r="U4864" s="53" t="str">
        <f>IF(S4864="","",COUNTIF($S$7:S4864,"該当２"))</f>
        <v/>
      </c>
      <c r="V4864" s="56" t="str">
        <f t="shared" si="848"/>
        <v/>
      </c>
      <c r="W4864" s="81" t="str">
        <f t="shared" si="849"/>
        <v/>
      </c>
      <c r="X4864" s="53" t="str">
        <f>IF(V4864="","",COUNTIF($V$7:V4864,"該当３"))</f>
        <v/>
      </c>
    </row>
    <row r="4865" spans="1:24">
      <c r="A4865" s="4">
        <v>2048102016</v>
      </c>
      <c r="B4865" s="237">
        <v>20</v>
      </c>
      <c r="C4865" s="238">
        <v>481</v>
      </c>
      <c r="D4865" s="239">
        <v>2</v>
      </c>
      <c r="E4865" s="238">
        <v>16</v>
      </c>
      <c r="F4865" s="7" t="s">
        <v>511</v>
      </c>
      <c r="G4865" s="7" t="s">
        <v>4143</v>
      </c>
      <c r="H4865" s="7" t="s">
        <v>4153</v>
      </c>
      <c r="I4865" s="7" t="s">
        <v>4163</v>
      </c>
      <c r="K4865" s="52" t="str">
        <f t="shared" si="839"/>
        <v/>
      </c>
      <c r="L4865" s="81" t="str">
        <f t="shared" si="840"/>
        <v/>
      </c>
      <c r="M4865" s="53" t="str">
        <f>IF(K4865="","",COUNTIF($K$7:K4865,"ﾘｽﾄ１"))</f>
        <v/>
      </c>
      <c r="N4865" s="53" t="str">
        <f t="shared" si="841"/>
        <v/>
      </c>
      <c r="O4865" s="54" t="str">
        <f t="shared" si="842"/>
        <v/>
      </c>
      <c r="P4865" s="53" t="str">
        <f t="shared" si="843"/>
        <v/>
      </c>
      <c r="Q4865" s="52" t="str">
        <f t="shared" si="844"/>
        <v/>
      </c>
      <c r="R4865" s="55" t="str">
        <f t="shared" si="845"/>
        <v/>
      </c>
      <c r="S4865" s="52" t="str">
        <f t="shared" si="846"/>
        <v/>
      </c>
      <c r="T4865" s="81" t="str">
        <f t="shared" si="847"/>
        <v/>
      </c>
      <c r="U4865" s="53" t="str">
        <f>IF(S4865="","",COUNTIF($S$7:S4865,"該当２"))</f>
        <v/>
      </c>
      <c r="V4865" s="56" t="str">
        <f t="shared" si="848"/>
        <v/>
      </c>
      <c r="W4865" s="81" t="str">
        <f t="shared" si="849"/>
        <v/>
      </c>
      <c r="X4865" s="53" t="str">
        <f>IF(V4865="","",COUNTIF($V$7:V4865,"該当３"))</f>
        <v/>
      </c>
    </row>
    <row r="4866" spans="1:24">
      <c r="A4866" s="4">
        <v>2048102017</v>
      </c>
      <c r="B4866" s="237">
        <v>20</v>
      </c>
      <c r="C4866" s="238">
        <v>481</v>
      </c>
      <c r="D4866" s="239">
        <v>2</v>
      </c>
      <c r="E4866" s="238">
        <v>17</v>
      </c>
      <c r="F4866" s="7" t="s">
        <v>511</v>
      </c>
      <c r="G4866" s="7" t="s">
        <v>4143</v>
      </c>
      <c r="H4866" s="7" t="s">
        <v>4153</v>
      </c>
      <c r="I4866" s="7" t="s">
        <v>4164</v>
      </c>
      <c r="K4866" s="52" t="str">
        <f t="shared" si="839"/>
        <v/>
      </c>
      <c r="L4866" s="81" t="str">
        <f t="shared" si="840"/>
        <v/>
      </c>
      <c r="M4866" s="53" t="str">
        <f>IF(K4866="","",COUNTIF($K$7:K4866,"ﾘｽﾄ１"))</f>
        <v/>
      </c>
      <c r="N4866" s="53" t="str">
        <f t="shared" si="841"/>
        <v/>
      </c>
      <c r="O4866" s="54" t="str">
        <f t="shared" si="842"/>
        <v/>
      </c>
      <c r="P4866" s="53" t="str">
        <f t="shared" si="843"/>
        <v/>
      </c>
      <c r="Q4866" s="52" t="str">
        <f t="shared" si="844"/>
        <v/>
      </c>
      <c r="R4866" s="55" t="str">
        <f t="shared" si="845"/>
        <v/>
      </c>
      <c r="S4866" s="52" t="str">
        <f t="shared" si="846"/>
        <v/>
      </c>
      <c r="T4866" s="81" t="str">
        <f t="shared" si="847"/>
        <v/>
      </c>
      <c r="U4866" s="53" t="str">
        <f>IF(S4866="","",COUNTIF($S$7:S4866,"該当２"))</f>
        <v/>
      </c>
      <c r="V4866" s="56" t="str">
        <f t="shared" si="848"/>
        <v/>
      </c>
      <c r="W4866" s="81" t="str">
        <f t="shared" si="849"/>
        <v/>
      </c>
      <c r="X4866" s="53" t="str">
        <f>IF(V4866="","",COUNTIF($V$7:V4866,"該当３"))</f>
        <v/>
      </c>
    </row>
    <row r="4867" spans="1:24">
      <c r="A4867" s="4">
        <v>2048102018</v>
      </c>
      <c r="B4867" s="237">
        <v>20</v>
      </c>
      <c r="C4867" s="238">
        <v>481</v>
      </c>
      <c r="D4867" s="239">
        <v>2</v>
      </c>
      <c r="E4867" s="238">
        <v>18</v>
      </c>
      <c r="F4867" s="7" t="s">
        <v>511</v>
      </c>
      <c r="G4867" s="7" t="s">
        <v>4143</v>
      </c>
      <c r="H4867" s="7" t="s">
        <v>4153</v>
      </c>
      <c r="I4867" s="7" t="s">
        <v>4165</v>
      </c>
      <c r="K4867" s="52" t="str">
        <f t="shared" si="839"/>
        <v/>
      </c>
      <c r="L4867" s="81" t="str">
        <f t="shared" si="840"/>
        <v/>
      </c>
      <c r="M4867" s="53" t="str">
        <f>IF(K4867="","",COUNTIF($K$7:K4867,"ﾘｽﾄ１"))</f>
        <v/>
      </c>
      <c r="N4867" s="53" t="str">
        <f t="shared" si="841"/>
        <v/>
      </c>
      <c r="O4867" s="54" t="str">
        <f t="shared" si="842"/>
        <v/>
      </c>
      <c r="P4867" s="53" t="str">
        <f t="shared" si="843"/>
        <v/>
      </c>
      <c r="Q4867" s="52" t="str">
        <f t="shared" si="844"/>
        <v/>
      </c>
      <c r="R4867" s="55" t="str">
        <f t="shared" si="845"/>
        <v/>
      </c>
      <c r="S4867" s="52" t="str">
        <f t="shared" si="846"/>
        <v/>
      </c>
      <c r="T4867" s="81" t="str">
        <f t="shared" si="847"/>
        <v/>
      </c>
      <c r="U4867" s="53" t="str">
        <f>IF(S4867="","",COUNTIF($S$7:S4867,"該当２"))</f>
        <v/>
      </c>
      <c r="V4867" s="56" t="str">
        <f t="shared" si="848"/>
        <v/>
      </c>
      <c r="W4867" s="81" t="str">
        <f t="shared" si="849"/>
        <v/>
      </c>
      <c r="X4867" s="53" t="str">
        <f>IF(V4867="","",COUNTIF($V$7:V4867,"該当３"))</f>
        <v/>
      </c>
    </row>
    <row r="4868" spans="1:24">
      <c r="A4868" s="4">
        <v>2048102019</v>
      </c>
      <c r="B4868" s="237">
        <v>20</v>
      </c>
      <c r="C4868" s="238">
        <v>481</v>
      </c>
      <c r="D4868" s="239">
        <v>2</v>
      </c>
      <c r="E4868" s="238">
        <v>19</v>
      </c>
      <c r="F4868" s="7" t="s">
        <v>511</v>
      </c>
      <c r="G4868" s="7" t="s">
        <v>4143</v>
      </c>
      <c r="H4868" s="7" t="s">
        <v>4153</v>
      </c>
      <c r="I4868" s="7" t="s">
        <v>4166</v>
      </c>
      <c r="K4868" s="52" t="str">
        <f t="shared" si="839"/>
        <v/>
      </c>
      <c r="L4868" s="81" t="str">
        <f t="shared" si="840"/>
        <v/>
      </c>
      <c r="M4868" s="53" t="str">
        <f>IF(K4868="","",COUNTIF($K$7:K4868,"ﾘｽﾄ１"))</f>
        <v/>
      </c>
      <c r="N4868" s="53" t="str">
        <f t="shared" si="841"/>
        <v/>
      </c>
      <c r="O4868" s="54" t="str">
        <f t="shared" si="842"/>
        <v/>
      </c>
      <c r="P4868" s="53" t="str">
        <f t="shared" si="843"/>
        <v/>
      </c>
      <c r="Q4868" s="52" t="str">
        <f t="shared" si="844"/>
        <v/>
      </c>
      <c r="R4868" s="55" t="str">
        <f t="shared" si="845"/>
        <v/>
      </c>
      <c r="S4868" s="52" t="str">
        <f t="shared" si="846"/>
        <v/>
      </c>
      <c r="T4868" s="81" t="str">
        <f t="shared" si="847"/>
        <v/>
      </c>
      <c r="U4868" s="53" t="str">
        <f>IF(S4868="","",COUNTIF($S$7:S4868,"該当２"))</f>
        <v/>
      </c>
      <c r="V4868" s="56" t="str">
        <f t="shared" si="848"/>
        <v/>
      </c>
      <c r="W4868" s="81" t="str">
        <f t="shared" si="849"/>
        <v/>
      </c>
      <c r="X4868" s="53" t="str">
        <f>IF(V4868="","",COUNTIF($V$7:V4868,"該当３"))</f>
        <v/>
      </c>
    </row>
    <row r="4869" spans="1:24">
      <c r="A4869" s="4">
        <v>2048102020</v>
      </c>
      <c r="B4869" s="237">
        <v>20</v>
      </c>
      <c r="C4869" s="238">
        <v>481</v>
      </c>
      <c r="D4869" s="239">
        <v>2</v>
      </c>
      <c r="E4869" s="238">
        <v>20</v>
      </c>
      <c r="F4869" s="7" t="s">
        <v>511</v>
      </c>
      <c r="G4869" s="7" t="s">
        <v>4143</v>
      </c>
      <c r="H4869" s="7" t="s">
        <v>4153</v>
      </c>
      <c r="I4869" s="7" t="s">
        <v>4167</v>
      </c>
      <c r="K4869" s="52" t="str">
        <f t="shared" si="839"/>
        <v/>
      </c>
      <c r="L4869" s="81" t="str">
        <f t="shared" si="840"/>
        <v/>
      </c>
      <c r="M4869" s="53" t="str">
        <f>IF(K4869="","",COUNTIF($K$7:K4869,"ﾘｽﾄ１"))</f>
        <v/>
      </c>
      <c r="N4869" s="53" t="str">
        <f t="shared" si="841"/>
        <v/>
      </c>
      <c r="O4869" s="54" t="str">
        <f t="shared" si="842"/>
        <v/>
      </c>
      <c r="P4869" s="53" t="str">
        <f t="shared" si="843"/>
        <v/>
      </c>
      <c r="Q4869" s="52" t="str">
        <f t="shared" si="844"/>
        <v/>
      </c>
      <c r="R4869" s="55" t="str">
        <f t="shared" si="845"/>
        <v/>
      </c>
      <c r="S4869" s="52" t="str">
        <f t="shared" si="846"/>
        <v/>
      </c>
      <c r="T4869" s="81" t="str">
        <f t="shared" si="847"/>
        <v/>
      </c>
      <c r="U4869" s="53" t="str">
        <f>IF(S4869="","",COUNTIF($S$7:S4869,"該当２"))</f>
        <v/>
      </c>
      <c r="V4869" s="56" t="str">
        <f t="shared" si="848"/>
        <v/>
      </c>
      <c r="W4869" s="81" t="str">
        <f t="shared" si="849"/>
        <v/>
      </c>
      <c r="X4869" s="53" t="str">
        <f>IF(V4869="","",COUNTIF($V$7:V4869,"該当３"))</f>
        <v/>
      </c>
    </row>
    <row r="4870" spans="1:24">
      <c r="A4870" s="4">
        <v>2048102021</v>
      </c>
      <c r="B4870" s="237">
        <v>20</v>
      </c>
      <c r="C4870" s="238">
        <v>481</v>
      </c>
      <c r="D4870" s="239">
        <v>2</v>
      </c>
      <c r="E4870" s="238">
        <v>21</v>
      </c>
      <c r="F4870" s="7" t="s">
        <v>511</v>
      </c>
      <c r="G4870" s="7" t="s">
        <v>4143</v>
      </c>
      <c r="H4870" s="7" t="s">
        <v>4153</v>
      </c>
      <c r="I4870" s="7" t="s">
        <v>4168</v>
      </c>
      <c r="K4870" s="52" t="str">
        <f t="shared" si="839"/>
        <v/>
      </c>
      <c r="L4870" s="81" t="str">
        <f t="shared" si="840"/>
        <v/>
      </c>
      <c r="M4870" s="53" t="str">
        <f>IF(K4870="","",COUNTIF($K$7:K4870,"ﾘｽﾄ１"))</f>
        <v/>
      </c>
      <c r="N4870" s="53" t="str">
        <f t="shared" si="841"/>
        <v/>
      </c>
      <c r="O4870" s="54" t="str">
        <f t="shared" si="842"/>
        <v/>
      </c>
      <c r="P4870" s="53" t="str">
        <f t="shared" si="843"/>
        <v/>
      </c>
      <c r="Q4870" s="52" t="str">
        <f t="shared" si="844"/>
        <v/>
      </c>
      <c r="R4870" s="55" t="str">
        <f t="shared" si="845"/>
        <v/>
      </c>
      <c r="S4870" s="52" t="str">
        <f t="shared" si="846"/>
        <v/>
      </c>
      <c r="T4870" s="81" t="str">
        <f t="shared" si="847"/>
        <v/>
      </c>
      <c r="U4870" s="53" t="str">
        <f>IF(S4870="","",COUNTIF($S$7:S4870,"該当２"))</f>
        <v/>
      </c>
      <c r="V4870" s="56" t="str">
        <f t="shared" si="848"/>
        <v/>
      </c>
      <c r="W4870" s="81" t="str">
        <f t="shared" si="849"/>
        <v/>
      </c>
      <c r="X4870" s="53" t="str">
        <f>IF(V4870="","",COUNTIF($V$7:V4870,"該当３"))</f>
        <v/>
      </c>
    </row>
    <row r="4871" spans="1:24">
      <c r="A4871" s="4">
        <v>2048102022</v>
      </c>
      <c r="B4871" s="237">
        <v>20</v>
      </c>
      <c r="C4871" s="238">
        <v>481</v>
      </c>
      <c r="D4871" s="239">
        <v>2</v>
      </c>
      <c r="E4871" s="238">
        <v>22</v>
      </c>
      <c r="F4871" s="7" t="s">
        <v>511</v>
      </c>
      <c r="G4871" s="7" t="s">
        <v>4143</v>
      </c>
      <c r="H4871" s="7" t="s">
        <v>4153</v>
      </c>
      <c r="I4871" s="7" t="s">
        <v>4169</v>
      </c>
      <c r="K4871" s="52" t="str">
        <f t="shared" si="839"/>
        <v/>
      </c>
      <c r="L4871" s="81" t="str">
        <f t="shared" si="840"/>
        <v/>
      </c>
      <c r="M4871" s="53" t="str">
        <f>IF(K4871="","",COUNTIF($K$7:K4871,"ﾘｽﾄ１"))</f>
        <v/>
      </c>
      <c r="N4871" s="53" t="str">
        <f t="shared" si="841"/>
        <v/>
      </c>
      <c r="O4871" s="54" t="str">
        <f t="shared" si="842"/>
        <v/>
      </c>
      <c r="P4871" s="53" t="str">
        <f t="shared" si="843"/>
        <v/>
      </c>
      <c r="Q4871" s="52" t="str">
        <f t="shared" si="844"/>
        <v/>
      </c>
      <c r="R4871" s="55" t="str">
        <f t="shared" si="845"/>
        <v/>
      </c>
      <c r="S4871" s="52" t="str">
        <f t="shared" si="846"/>
        <v/>
      </c>
      <c r="T4871" s="81" t="str">
        <f t="shared" si="847"/>
        <v/>
      </c>
      <c r="U4871" s="53" t="str">
        <f>IF(S4871="","",COUNTIF($S$7:S4871,"該当２"))</f>
        <v/>
      </c>
      <c r="V4871" s="56" t="str">
        <f t="shared" si="848"/>
        <v/>
      </c>
      <c r="W4871" s="81" t="str">
        <f t="shared" si="849"/>
        <v/>
      </c>
      <c r="X4871" s="53" t="str">
        <f>IF(V4871="","",COUNTIF($V$7:V4871,"該当３"))</f>
        <v/>
      </c>
    </row>
    <row r="4872" spans="1:24">
      <c r="A4872" s="4">
        <v>2048103000</v>
      </c>
      <c r="B4872" s="237">
        <v>20</v>
      </c>
      <c r="C4872" s="238">
        <v>481</v>
      </c>
      <c r="D4872" s="239">
        <v>3</v>
      </c>
      <c r="E4872" s="238">
        <v>0</v>
      </c>
      <c r="F4872" s="7" t="s">
        <v>511</v>
      </c>
      <c r="G4872" s="7" t="s">
        <v>4143</v>
      </c>
      <c r="H4872" s="7" t="s">
        <v>4170</v>
      </c>
      <c r="K4872" s="52" t="str">
        <f t="shared" si="839"/>
        <v/>
      </c>
      <c r="L4872" s="81" t="str">
        <f t="shared" si="840"/>
        <v/>
      </c>
      <c r="M4872" s="53" t="str">
        <f>IF(K4872="","",COUNTIF($K$7:K4872,"ﾘｽﾄ１"))</f>
        <v/>
      </c>
      <c r="N4872" s="53" t="str">
        <f t="shared" si="841"/>
        <v/>
      </c>
      <c r="O4872" s="54" t="str">
        <f t="shared" si="842"/>
        <v/>
      </c>
      <c r="P4872" s="53" t="str">
        <f t="shared" si="843"/>
        <v/>
      </c>
      <c r="Q4872" s="52" t="str">
        <f t="shared" si="844"/>
        <v/>
      </c>
      <c r="R4872" s="55" t="str">
        <f t="shared" si="845"/>
        <v/>
      </c>
      <c r="S4872" s="52" t="str">
        <f t="shared" si="846"/>
        <v/>
      </c>
      <c r="T4872" s="81" t="str">
        <f t="shared" si="847"/>
        <v/>
      </c>
      <c r="U4872" s="53" t="str">
        <f>IF(S4872="","",COUNTIF($S$7:S4872,"該当２"))</f>
        <v/>
      </c>
      <c r="V4872" s="56" t="str">
        <f t="shared" si="848"/>
        <v/>
      </c>
      <c r="W4872" s="81" t="str">
        <f t="shared" si="849"/>
        <v/>
      </c>
      <c r="X4872" s="53" t="str">
        <f>IF(V4872="","",COUNTIF($V$7:V4872,"該当３"))</f>
        <v/>
      </c>
    </row>
    <row r="4873" spans="1:24">
      <c r="A4873" s="4">
        <v>2048103001</v>
      </c>
      <c r="B4873" s="237">
        <v>20</v>
      </c>
      <c r="C4873" s="238">
        <v>481</v>
      </c>
      <c r="D4873" s="239">
        <v>3</v>
      </c>
      <c r="E4873" s="238">
        <v>1</v>
      </c>
      <c r="F4873" s="7" t="s">
        <v>511</v>
      </c>
      <c r="G4873" s="7" t="s">
        <v>4143</v>
      </c>
      <c r="H4873" s="7" t="s">
        <v>4170</v>
      </c>
      <c r="I4873" s="7" t="s">
        <v>4171</v>
      </c>
      <c r="K4873" s="52" t="str">
        <f t="shared" si="839"/>
        <v/>
      </c>
      <c r="L4873" s="81" t="str">
        <f t="shared" si="840"/>
        <v/>
      </c>
      <c r="M4873" s="53" t="str">
        <f>IF(K4873="","",COUNTIF($K$7:K4873,"ﾘｽﾄ１"))</f>
        <v/>
      </c>
      <c r="N4873" s="53" t="str">
        <f t="shared" si="841"/>
        <v/>
      </c>
      <c r="O4873" s="54" t="str">
        <f t="shared" si="842"/>
        <v/>
      </c>
      <c r="P4873" s="53" t="str">
        <f t="shared" si="843"/>
        <v/>
      </c>
      <c r="Q4873" s="52" t="str">
        <f t="shared" si="844"/>
        <v/>
      </c>
      <c r="R4873" s="55" t="str">
        <f t="shared" si="845"/>
        <v/>
      </c>
      <c r="S4873" s="52" t="str">
        <f t="shared" si="846"/>
        <v/>
      </c>
      <c r="T4873" s="81" t="str">
        <f t="shared" si="847"/>
        <v/>
      </c>
      <c r="U4873" s="53" t="str">
        <f>IF(S4873="","",COUNTIF($S$7:S4873,"該当２"))</f>
        <v/>
      </c>
      <c r="V4873" s="56" t="str">
        <f t="shared" si="848"/>
        <v/>
      </c>
      <c r="W4873" s="81" t="str">
        <f t="shared" si="849"/>
        <v/>
      </c>
      <c r="X4873" s="53" t="str">
        <f>IF(V4873="","",COUNTIF($V$7:V4873,"該当３"))</f>
        <v/>
      </c>
    </row>
    <row r="4874" spans="1:24">
      <c r="A4874" s="4">
        <v>2048103002</v>
      </c>
      <c r="B4874" s="237">
        <v>20</v>
      </c>
      <c r="C4874" s="238">
        <v>481</v>
      </c>
      <c r="D4874" s="239">
        <v>3</v>
      </c>
      <c r="E4874" s="238">
        <v>2</v>
      </c>
      <c r="F4874" s="7" t="s">
        <v>511</v>
      </c>
      <c r="G4874" s="7" t="s">
        <v>4143</v>
      </c>
      <c r="H4874" s="7" t="s">
        <v>4170</v>
      </c>
      <c r="I4874" s="7" t="s">
        <v>4172</v>
      </c>
      <c r="K4874" s="52" t="str">
        <f t="shared" si="839"/>
        <v/>
      </c>
      <c r="L4874" s="81" t="str">
        <f t="shared" si="840"/>
        <v/>
      </c>
      <c r="M4874" s="53" t="str">
        <f>IF(K4874="","",COUNTIF($K$7:K4874,"ﾘｽﾄ１"))</f>
        <v/>
      </c>
      <c r="N4874" s="53" t="str">
        <f t="shared" si="841"/>
        <v/>
      </c>
      <c r="O4874" s="54" t="str">
        <f t="shared" si="842"/>
        <v/>
      </c>
      <c r="P4874" s="53" t="str">
        <f t="shared" si="843"/>
        <v/>
      </c>
      <c r="Q4874" s="52" t="str">
        <f t="shared" si="844"/>
        <v/>
      </c>
      <c r="R4874" s="55" t="str">
        <f t="shared" si="845"/>
        <v/>
      </c>
      <c r="S4874" s="52" t="str">
        <f t="shared" si="846"/>
        <v/>
      </c>
      <c r="T4874" s="81" t="str">
        <f t="shared" si="847"/>
        <v/>
      </c>
      <c r="U4874" s="53" t="str">
        <f>IF(S4874="","",COUNTIF($S$7:S4874,"該当２"))</f>
        <v/>
      </c>
      <c r="V4874" s="56" t="str">
        <f t="shared" si="848"/>
        <v/>
      </c>
      <c r="W4874" s="81" t="str">
        <f t="shared" si="849"/>
        <v/>
      </c>
      <c r="X4874" s="53" t="str">
        <f>IF(V4874="","",COUNTIF($V$7:V4874,"該当３"))</f>
        <v/>
      </c>
    </row>
    <row r="4875" spans="1:24">
      <c r="A4875" s="4">
        <v>2048104000</v>
      </c>
      <c r="B4875" s="237">
        <v>20</v>
      </c>
      <c r="C4875" s="238">
        <v>481</v>
      </c>
      <c r="D4875" s="239">
        <v>4</v>
      </c>
      <c r="E4875" s="238">
        <v>0</v>
      </c>
      <c r="F4875" s="7" t="s">
        <v>511</v>
      </c>
      <c r="G4875" s="7" t="s">
        <v>4143</v>
      </c>
      <c r="H4875" s="7" t="s">
        <v>4173</v>
      </c>
      <c r="K4875" s="52" t="str">
        <f t="shared" ref="K4875:K4938" si="850">IF(AND($C4875&gt;0,$H4875=""),"ﾘｽﾄ１","")</f>
        <v/>
      </c>
      <c r="L4875" s="81" t="str">
        <f t="shared" si="840"/>
        <v/>
      </c>
      <c r="M4875" s="53" t="str">
        <f>IF(K4875="","",COUNTIF($K$7:K4875,"ﾘｽﾄ１"))</f>
        <v/>
      </c>
      <c r="N4875" s="53" t="str">
        <f t="shared" si="841"/>
        <v/>
      </c>
      <c r="O4875" s="54" t="str">
        <f t="shared" si="842"/>
        <v/>
      </c>
      <c r="P4875" s="53" t="str">
        <f t="shared" si="843"/>
        <v/>
      </c>
      <c r="Q4875" s="52" t="str">
        <f t="shared" si="844"/>
        <v/>
      </c>
      <c r="R4875" s="55" t="str">
        <f t="shared" si="845"/>
        <v/>
      </c>
      <c r="S4875" s="52" t="str">
        <f t="shared" si="846"/>
        <v/>
      </c>
      <c r="T4875" s="81" t="str">
        <f t="shared" si="847"/>
        <v/>
      </c>
      <c r="U4875" s="53" t="str">
        <f>IF(S4875="","",COUNTIF($S$7:S4875,"該当２"))</f>
        <v/>
      </c>
      <c r="V4875" s="56" t="str">
        <f t="shared" si="848"/>
        <v/>
      </c>
      <c r="W4875" s="81" t="str">
        <f t="shared" si="849"/>
        <v/>
      </c>
      <c r="X4875" s="53" t="str">
        <f>IF(V4875="","",COUNTIF($V$7:V4875,"該当３"))</f>
        <v/>
      </c>
    </row>
    <row r="4876" spans="1:24">
      <c r="A4876" s="4">
        <v>2048104001</v>
      </c>
      <c r="B4876" s="237">
        <v>20</v>
      </c>
      <c r="C4876" s="238">
        <v>481</v>
      </c>
      <c r="D4876" s="239">
        <v>4</v>
      </c>
      <c r="E4876" s="238">
        <v>1</v>
      </c>
      <c r="F4876" s="7" t="s">
        <v>511</v>
      </c>
      <c r="G4876" s="7" t="s">
        <v>4143</v>
      </c>
      <c r="H4876" s="7" t="s">
        <v>4173</v>
      </c>
      <c r="I4876" s="7" t="s">
        <v>4174</v>
      </c>
      <c r="K4876" s="52" t="str">
        <f t="shared" si="850"/>
        <v/>
      </c>
      <c r="L4876" s="81" t="str">
        <f t="shared" si="840"/>
        <v/>
      </c>
      <c r="M4876" s="53" t="str">
        <f>IF(K4876="","",COUNTIF($K$7:K4876,"ﾘｽﾄ１"))</f>
        <v/>
      </c>
      <c r="N4876" s="53" t="str">
        <f t="shared" si="841"/>
        <v/>
      </c>
      <c r="O4876" s="54" t="str">
        <f t="shared" si="842"/>
        <v/>
      </c>
      <c r="P4876" s="53" t="str">
        <f t="shared" si="843"/>
        <v/>
      </c>
      <c r="Q4876" s="52" t="str">
        <f t="shared" si="844"/>
        <v/>
      </c>
      <c r="R4876" s="55" t="str">
        <f t="shared" si="845"/>
        <v/>
      </c>
      <c r="S4876" s="52" t="str">
        <f t="shared" si="846"/>
        <v/>
      </c>
      <c r="T4876" s="81" t="str">
        <f t="shared" si="847"/>
        <v/>
      </c>
      <c r="U4876" s="53" t="str">
        <f>IF(S4876="","",COUNTIF($S$7:S4876,"該当２"))</f>
        <v/>
      </c>
      <c r="V4876" s="56" t="str">
        <f t="shared" si="848"/>
        <v/>
      </c>
      <c r="W4876" s="81" t="str">
        <f t="shared" si="849"/>
        <v/>
      </c>
      <c r="X4876" s="53" t="str">
        <f>IF(V4876="","",COUNTIF($V$7:V4876,"該当３"))</f>
        <v/>
      </c>
    </row>
    <row r="4877" spans="1:24">
      <c r="A4877" s="4">
        <v>2048104002</v>
      </c>
      <c r="B4877" s="237">
        <v>20</v>
      </c>
      <c r="C4877" s="238">
        <v>481</v>
      </c>
      <c r="D4877" s="239">
        <v>4</v>
      </c>
      <c r="E4877" s="238">
        <v>2</v>
      </c>
      <c r="F4877" s="7" t="s">
        <v>511</v>
      </c>
      <c r="G4877" s="7" t="s">
        <v>4143</v>
      </c>
      <c r="H4877" s="7" t="s">
        <v>4173</v>
      </c>
      <c r="I4877" s="7" t="s">
        <v>2035</v>
      </c>
      <c r="K4877" s="52" t="str">
        <f t="shared" si="850"/>
        <v/>
      </c>
      <c r="L4877" s="81" t="str">
        <f t="shared" si="840"/>
        <v/>
      </c>
      <c r="M4877" s="53" t="str">
        <f>IF(K4877="","",COUNTIF($K$7:K4877,"ﾘｽﾄ１"))</f>
        <v/>
      </c>
      <c r="N4877" s="53" t="str">
        <f t="shared" si="841"/>
        <v/>
      </c>
      <c r="O4877" s="54" t="str">
        <f t="shared" si="842"/>
        <v/>
      </c>
      <c r="P4877" s="53" t="str">
        <f t="shared" si="843"/>
        <v/>
      </c>
      <c r="Q4877" s="52" t="str">
        <f t="shared" si="844"/>
        <v/>
      </c>
      <c r="R4877" s="55" t="str">
        <f t="shared" si="845"/>
        <v/>
      </c>
      <c r="S4877" s="52" t="str">
        <f t="shared" si="846"/>
        <v/>
      </c>
      <c r="T4877" s="81" t="str">
        <f t="shared" si="847"/>
        <v/>
      </c>
      <c r="U4877" s="53" t="str">
        <f>IF(S4877="","",COUNTIF($S$7:S4877,"該当２"))</f>
        <v/>
      </c>
      <c r="V4877" s="56" t="str">
        <f t="shared" si="848"/>
        <v/>
      </c>
      <c r="W4877" s="81" t="str">
        <f t="shared" si="849"/>
        <v/>
      </c>
      <c r="X4877" s="53" t="str">
        <f>IF(V4877="","",COUNTIF($V$7:V4877,"該当３"))</f>
        <v/>
      </c>
    </row>
    <row r="4878" spans="1:24">
      <c r="A4878" s="4">
        <v>2048104003</v>
      </c>
      <c r="B4878" s="237">
        <v>20</v>
      </c>
      <c r="C4878" s="238">
        <v>481</v>
      </c>
      <c r="D4878" s="239">
        <v>4</v>
      </c>
      <c r="E4878" s="238">
        <v>3</v>
      </c>
      <c r="F4878" s="7" t="s">
        <v>511</v>
      </c>
      <c r="G4878" s="7" t="s">
        <v>4143</v>
      </c>
      <c r="H4878" s="7" t="s">
        <v>4173</v>
      </c>
      <c r="I4878" s="7" t="s">
        <v>2568</v>
      </c>
      <c r="K4878" s="52" t="str">
        <f t="shared" si="850"/>
        <v/>
      </c>
      <c r="L4878" s="81" t="str">
        <f t="shared" si="840"/>
        <v/>
      </c>
      <c r="M4878" s="53" t="str">
        <f>IF(K4878="","",COUNTIF($K$7:K4878,"ﾘｽﾄ１"))</f>
        <v/>
      </c>
      <c r="N4878" s="53" t="str">
        <f t="shared" si="841"/>
        <v/>
      </c>
      <c r="O4878" s="54" t="str">
        <f t="shared" si="842"/>
        <v/>
      </c>
      <c r="P4878" s="53" t="str">
        <f t="shared" si="843"/>
        <v/>
      </c>
      <c r="Q4878" s="52" t="str">
        <f t="shared" si="844"/>
        <v/>
      </c>
      <c r="R4878" s="55" t="str">
        <f t="shared" si="845"/>
        <v/>
      </c>
      <c r="S4878" s="52" t="str">
        <f t="shared" si="846"/>
        <v/>
      </c>
      <c r="T4878" s="81" t="str">
        <f t="shared" si="847"/>
        <v/>
      </c>
      <c r="U4878" s="53" t="str">
        <f>IF(S4878="","",COUNTIF($S$7:S4878,"該当２"))</f>
        <v/>
      </c>
      <c r="V4878" s="56" t="str">
        <f t="shared" si="848"/>
        <v/>
      </c>
      <c r="W4878" s="81" t="str">
        <f t="shared" si="849"/>
        <v/>
      </c>
      <c r="X4878" s="53" t="str">
        <f>IF(V4878="","",COUNTIF($V$7:V4878,"該当３"))</f>
        <v/>
      </c>
    </row>
    <row r="4879" spans="1:24">
      <c r="A4879" s="4">
        <v>2048104004</v>
      </c>
      <c r="B4879" s="237">
        <v>20</v>
      </c>
      <c r="C4879" s="238">
        <v>481</v>
      </c>
      <c r="D4879" s="239">
        <v>4</v>
      </c>
      <c r="E4879" s="238">
        <v>4</v>
      </c>
      <c r="F4879" s="7" t="s">
        <v>511</v>
      </c>
      <c r="G4879" s="7" t="s">
        <v>4143</v>
      </c>
      <c r="H4879" s="7" t="s">
        <v>4173</v>
      </c>
      <c r="I4879" s="7" t="s">
        <v>4175</v>
      </c>
      <c r="K4879" s="52" t="str">
        <f t="shared" si="850"/>
        <v/>
      </c>
      <c r="L4879" s="81" t="str">
        <f t="shared" si="840"/>
        <v/>
      </c>
      <c r="M4879" s="53" t="str">
        <f>IF(K4879="","",COUNTIF($K$7:K4879,"ﾘｽﾄ１"))</f>
        <v/>
      </c>
      <c r="N4879" s="53" t="str">
        <f t="shared" si="841"/>
        <v/>
      </c>
      <c r="O4879" s="54" t="str">
        <f t="shared" si="842"/>
        <v/>
      </c>
      <c r="P4879" s="53" t="str">
        <f t="shared" si="843"/>
        <v/>
      </c>
      <c r="Q4879" s="52" t="str">
        <f t="shared" si="844"/>
        <v/>
      </c>
      <c r="R4879" s="55" t="str">
        <f t="shared" si="845"/>
        <v/>
      </c>
      <c r="S4879" s="52" t="str">
        <f t="shared" si="846"/>
        <v/>
      </c>
      <c r="T4879" s="81" t="str">
        <f t="shared" si="847"/>
        <v/>
      </c>
      <c r="U4879" s="53" t="str">
        <f>IF(S4879="","",COUNTIF($S$7:S4879,"該当２"))</f>
        <v/>
      </c>
      <c r="V4879" s="56" t="str">
        <f t="shared" si="848"/>
        <v/>
      </c>
      <c r="W4879" s="81" t="str">
        <f t="shared" si="849"/>
        <v/>
      </c>
      <c r="X4879" s="53" t="str">
        <f>IF(V4879="","",COUNTIF($V$7:V4879,"該当３"))</f>
        <v/>
      </c>
    </row>
    <row r="4880" spans="1:24">
      <c r="A4880" s="4">
        <v>2048104005</v>
      </c>
      <c r="B4880" s="237">
        <v>20</v>
      </c>
      <c r="C4880" s="238">
        <v>481</v>
      </c>
      <c r="D4880" s="239">
        <v>4</v>
      </c>
      <c r="E4880" s="238">
        <v>5</v>
      </c>
      <c r="F4880" s="7" t="s">
        <v>511</v>
      </c>
      <c r="G4880" s="7" t="s">
        <v>4143</v>
      </c>
      <c r="H4880" s="7" t="s">
        <v>4173</v>
      </c>
      <c r="I4880" s="7" t="s">
        <v>4176</v>
      </c>
      <c r="K4880" s="52" t="str">
        <f t="shared" si="850"/>
        <v/>
      </c>
      <c r="L4880" s="81" t="str">
        <f t="shared" si="840"/>
        <v/>
      </c>
      <c r="M4880" s="53" t="str">
        <f>IF(K4880="","",COUNTIF($K$7:K4880,"ﾘｽﾄ１"))</f>
        <v/>
      </c>
      <c r="N4880" s="53" t="str">
        <f t="shared" si="841"/>
        <v/>
      </c>
      <c r="O4880" s="54" t="str">
        <f t="shared" si="842"/>
        <v/>
      </c>
      <c r="P4880" s="53" t="str">
        <f t="shared" si="843"/>
        <v/>
      </c>
      <c r="Q4880" s="52" t="str">
        <f t="shared" si="844"/>
        <v/>
      </c>
      <c r="R4880" s="55" t="str">
        <f t="shared" si="845"/>
        <v/>
      </c>
      <c r="S4880" s="52" t="str">
        <f t="shared" si="846"/>
        <v/>
      </c>
      <c r="T4880" s="81" t="str">
        <f t="shared" si="847"/>
        <v/>
      </c>
      <c r="U4880" s="53" t="str">
        <f>IF(S4880="","",COUNTIF($S$7:S4880,"該当２"))</f>
        <v/>
      </c>
      <c r="V4880" s="56" t="str">
        <f t="shared" si="848"/>
        <v/>
      </c>
      <c r="W4880" s="81" t="str">
        <f t="shared" si="849"/>
        <v/>
      </c>
      <c r="X4880" s="53" t="str">
        <f>IF(V4880="","",COUNTIF($V$7:V4880,"該当３"))</f>
        <v/>
      </c>
    </row>
    <row r="4881" spans="1:24">
      <c r="A4881" s="4">
        <v>2048104006</v>
      </c>
      <c r="B4881" s="237">
        <v>20</v>
      </c>
      <c r="C4881" s="238">
        <v>481</v>
      </c>
      <c r="D4881" s="239">
        <v>4</v>
      </c>
      <c r="E4881" s="238">
        <v>6</v>
      </c>
      <c r="F4881" s="7" t="s">
        <v>511</v>
      </c>
      <c r="G4881" s="7" t="s">
        <v>4143</v>
      </c>
      <c r="H4881" s="7" t="s">
        <v>4173</v>
      </c>
      <c r="I4881" s="7" t="s">
        <v>4177</v>
      </c>
      <c r="K4881" s="52" t="str">
        <f t="shared" si="850"/>
        <v/>
      </c>
      <c r="L4881" s="81" t="str">
        <f t="shared" si="840"/>
        <v/>
      </c>
      <c r="M4881" s="53" t="str">
        <f>IF(K4881="","",COUNTIF($K$7:K4881,"ﾘｽﾄ１"))</f>
        <v/>
      </c>
      <c r="N4881" s="53" t="str">
        <f t="shared" si="841"/>
        <v/>
      </c>
      <c r="O4881" s="54" t="str">
        <f t="shared" si="842"/>
        <v/>
      </c>
      <c r="P4881" s="53" t="str">
        <f t="shared" si="843"/>
        <v/>
      </c>
      <c r="Q4881" s="52" t="str">
        <f t="shared" si="844"/>
        <v/>
      </c>
      <c r="R4881" s="55" t="str">
        <f t="shared" si="845"/>
        <v/>
      </c>
      <c r="S4881" s="52" t="str">
        <f t="shared" si="846"/>
        <v/>
      </c>
      <c r="T4881" s="81" t="str">
        <f t="shared" si="847"/>
        <v/>
      </c>
      <c r="U4881" s="53" t="str">
        <f>IF(S4881="","",COUNTIF($S$7:S4881,"該当２"))</f>
        <v/>
      </c>
      <c r="V4881" s="56" t="str">
        <f t="shared" si="848"/>
        <v/>
      </c>
      <c r="W4881" s="81" t="str">
        <f t="shared" si="849"/>
        <v/>
      </c>
      <c r="X4881" s="53" t="str">
        <f>IF(V4881="","",COUNTIF($V$7:V4881,"該当３"))</f>
        <v/>
      </c>
    </row>
    <row r="4882" spans="1:24">
      <c r="A4882" s="4">
        <v>2048105000</v>
      </c>
      <c r="B4882" s="237">
        <v>20</v>
      </c>
      <c r="C4882" s="238">
        <v>481</v>
      </c>
      <c r="D4882" s="239">
        <v>5</v>
      </c>
      <c r="E4882" s="238">
        <v>0</v>
      </c>
      <c r="F4882" s="7" t="s">
        <v>511</v>
      </c>
      <c r="G4882" s="7" t="s">
        <v>4143</v>
      </c>
      <c r="H4882" s="7" t="s">
        <v>4178</v>
      </c>
      <c r="K4882" s="52" t="str">
        <f t="shared" si="850"/>
        <v/>
      </c>
      <c r="L4882" s="81" t="str">
        <f t="shared" si="840"/>
        <v/>
      </c>
      <c r="M4882" s="53" t="str">
        <f>IF(K4882="","",COUNTIF($K$7:K4882,"ﾘｽﾄ１"))</f>
        <v/>
      </c>
      <c r="N4882" s="53" t="str">
        <f t="shared" si="841"/>
        <v/>
      </c>
      <c r="O4882" s="54" t="str">
        <f t="shared" si="842"/>
        <v/>
      </c>
      <c r="P4882" s="53" t="str">
        <f t="shared" si="843"/>
        <v/>
      </c>
      <c r="Q4882" s="52" t="str">
        <f t="shared" si="844"/>
        <v/>
      </c>
      <c r="R4882" s="55" t="str">
        <f t="shared" si="845"/>
        <v/>
      </c>
      <c r="S4882" s="52" t="str">
        <f t="shared" si="846"/>
        <v/>
      </c>
      <c r="T4882" s="81" t="str">
        <f t="shared" si="847"/>
        <v/>
      </c>
      <c r="U4882" s="53" t="str">
        <f>IF(S4882="","",COUNTIF($S$7:S4882,"該当２"))</f>
        <v/>
      </c>
      <c r="V4882" s="56" t="str">
        <f t="shared" si="848"/>
        <v/>
      </c>
      <c r="W4882" s="81" t="str">
        <f t="shared" si="849"/>
        <v/>
      </c>
      <c r="X4882" s="53" t="str">
        <f>IF(V4882="","",COUNTIF($V$7:V4882,"該当３"))</f>
        <v/>
      </c>
    </row>
    <row r="4883" spans="1:24">
      <c r="A4883" s="4">
        <v>2048105001</v>
      </c>
      <c r="B4883" s="237">
        <v>20</v>
      </c>
      <c r="C4883" s="238">
        <v>481</v>
      </c>
      <c r="D4883" s="239">
        <v>5</v>
      </c>
      <c r="E4883" s="238">
        <v>1</v>
      </c>
      <c r="F4883" s="7" t="s">
        <v>511</v>
      </c>
      <c r="G4883" s="7" t="s">
        <v>4143</v>
      </c>
      <c r="H4883" s="7" t="s">
        <v>4178</v>
      </c>
      <c r="I4883" s="7" t="s">
        <v>4154</v>
      </c>
      <c r="K4883" s="52" t="str">
        <f t="shared" si="850"/>
        <v/>
      </c>
      <c r="L4883" s="81" t="str">
        <f t="shared" si="840"/>
        <v/>
      </c>
      <c r="M4883" s="53" t="str">
        <f>IF(K4883="","",COUNTIF($K$7:K4883,"ﾘｽﾄ１"))</f>
        <v/>
      </c>
      <c r="N4883" s="53" t="str">
        <f t="shared" si="841"/>
        <v/>
      </c>
      <c r="O4883" s="54" t="str">
        <f t="shared" si="842"/>
        <v/>
      </c>
      <c r="P4883" s="53" t="str">
        <f t="shared" si="843"/>
        <v/>
      </c>
      <c r="Q4883" s="52" t="str">
        <f t="shared" si="844"/>
        <v/>
      </c>
      <c r="R4883" s="55" t="str">
        <f t="shared" si="845"/>
        <v/>
      </c>
      <c r="S4883" s="52" t="str">
        <f t="shared" si="846"/>
        <v/>
      </c>
      <c r="T4883" s="81" t="str">
        <f t="shared" si="847"/>
        <v/>
      </c>
      <c r="U4883" s="53" t="str">
        <f>IF(S4883="","",COUNTIF($S$7:S4883,"該当２"))</f>
        <v/>
      </c>
      <c r="V4883" s="56" t="str">
        <f t="shared" si="848"/>
        <v/>
      </c>
      <c r="W4883" s="81" t="str">
        <f t="shared" si="849"/>
        <v/>
      </c>
      <c r="X4883" s="53" t="str">
        <f>IF(V4883="","",COUNTIF($V$7:V4883,"該当３"))</f>
        <v/>
      </c>
    </row>
    <row r="4884" spans="1:24">
      <c r="A4884" s="4">
        <v>2048105002</v>
      </c>
      <c r="B4884" s="237">
        <v>20</v>
      </c>
      <c r="C4884" s="238">
        <v>481</v>
      </c>
      <c r="D4884" s="239">
        <v>5</v>
      </c>
      <c r="E4884" s="238">
        <v>2</v>
      </c>
      <c r="F4884" s="7" t="s">
        <v>511</v>
      </c>
      <c r="G4884" s="7" t="s">
        <v>4143</v>
      </c>
      <c r="H4884" s="7" t="s">
        <v>4178</v>
      </c>
      <c r="I4884" s="7" t="s">
        <v>935</v>
      </c>
      <c r="K4884" s="52" t="str">
        <f t="shared" si="850"/>
        <v/>
      </c>
      <c r="L4884" s="81" t="str">
        <f t="shared" si="840"/>
        <v/>
      </c>
      <c r="M4884" s="53" t="str">
        <f>IF(K4884="","",COUNTIF($K$7:K4884,"ﾘｽﾄ１"))</f>
        <v/>
      </c>
      <c r="N4884" s="53" t="str">
        <f t="shared" si="841"/>
        <v/>
      </c>
      <c r="O4884" s="54" t="str">
        <f t="shared" si="842"/>
        <v/>
      </c>
      <c r="P4884" s="53" t="str">
        <f t="shared" si="843"/>
        <v/>
      </c>
      <c r="Q4884" s="52" t="str">
        <f t="shared" si="844"/>
        <v/>
      </c>
      <c r="R4884" s="55" t="str">
        <f t="shared" si="845"/>
        <v/>
      </c>
      <c r="S4884" s="52" t="str">
        <f t="shared" si="846"/>
        <v/>
      </c>
      <c r="T4884" s="81" t="str">
        <f t="shared" si="847"/>
        <v/>
      </c>
      <c r="U4884" s="53" t="str">
        <f>IF(S4884="","",COUNTIF($S$7:S4884,"該当２"))</f>
        <v/>
      </c>
      <c r="V4884" s="56" t="str">
        <f t="shared" si="848"/>
        <v/>
      </c>
      <c r="W4884" s="81" t="str">
        <f t="shared" si="849"/>
        <v/>
      </c>
      <c r="X4884" s="53" t="str">
        <f>IF(V4884="","",COUNTIF($V$7:V4884,"該当３"))</f>
        <v/>
      </c>
    </row>
    <row r="4885" spans="1:24">
      <c r="A4885" s="4">
        <v>2048105003</v>
      </c>
      <c r="B4885" s="237">
        <v>20</v>
      </c>
      <c r="C4885" s="238">
        <v>481</v>
      </c>
      <c r="D4885" s="239">
        <v>5</v>
      </c>
      <c r="E4885" s="238">
        <v>3</v>
      </c>
      <c r="F4885" s="7" t="s">
        <v>511</v>
      </c>
      <c r="G4885" s="7" t="s">
        <v>4143</v>
      </c>
      <c r="H4885" s="7" t="s">
        <v>4178</v>
      </c>
      <c r="I4885" s="7" t="s">
        <v>4179</v>
      </c>
      <c r="K4885" s="52" t="str">
        <f t="shared" si="850"/>
        <v/>
      </c>
      <c r="L4885" s="81" t="str">
        <f t="shared" si="840"/>
        <v/>
      </c>
      <c r="M4885" s="53" t="str">
        <f>IF(K4885="","",COUNTIF($K$7:K4885,"ﾘｽﾄ１"))</f>
        <v/>
      </c>
      <c r="N4885" s="53" t="str">
        <f t="shared" si="841"/>
        <v/>
      </c>
      <c r="O4885" s="54" t="str">
        <f t="shared" si="842"/>
        <v/>
      </c>
      <c r="P4885" s="53" t="str">
        <f t="shared" si="843"/>
        <v/>
      </c>
      <c r="Q4885" s="52" t="str">
        <f t="shared" si="844"/>
        <v/>
      </c>
      <c r="R4885" s="55" t="str">
        <f t="shared" si="845"/>
        <v/>
      </c>
      <c r="S4885" s="52" t="str">
        <f t="shared" si="846"/>
        <v/>
      </c>
      <c r="T4885" s="81" t="str">
        <f t="shared" si="847"/>
        <v/>
      </c>
      <c r="U4885" s="53" t="str">
        <f>IF(S4885="","",COUNTIF($S$7:S4885,"該当２"))</f>
        <v/>
      </c>
      <c r="V4885" s="56" t="str">
        <f t="shared" si="848"/>
        <v/>
      </c>
      <c r="W4885" s="81" t="str">
        <f t="shared" si="849"/>
        <v/>
      </c>
      <c r="X4885" s="53" t="str">
        <f>IF(V4885="","",COUNTIF($V$7:V4885,"該当３"))</f>
        <v/>
      </c>
    </row>
    <row r="4886" spans="1:24">
      <c r="A4886" s="4">
        <v>2048105004</v>
      </c>
      <c r="B4886" s="237">
        <v>20</v>
      </c>
      <c r="C4886" s="238">
        <v>481</v>
      </c>
      <c r="D4886" s="239">
        <v>5</v>
      </c>
      <c r="E4886" s="238">
        <v>4</v>
      </c>
      <c r="F4886" s="7" t="s">
        <v>511</v>
      </c>
      <c r="G4886" s="7" t="s">
        <v>4143</v>
      </c>
      <c r="H4886" s="7" t="s">
        <v>4178</v>
      </c>
      <c r="I4886" s="7" t="s">
        <v>4180</v>
      </c>
      <c r="K4886" s="52" t="str">
        <f t="shared" si="850"/>
        <v/>
      </c>
      <c r="L4886" s="81" t="str">
        <f t="shared" si="840"/>
        <v/>
      </c>
      <c r="M4886" s="53" t="str">
        <f>IF(K4886="","",COUNTIF($K$7:K4886,"ﾘｽﾄ１"))</f>
        <v/>
      </c>
      <c r="N4886" s="53" t="str">
        <f t="shared" si="841"/>
        <v/>
      </c>
      <c r="O4886" s="54" t="str">
        <f t="shared" si="842"/>
        <v/>
      </c>
      <c r="P4886" s="53" t="str">
        <f t="shared" si="843"/>
        <v/>
      </c>
      <c r="Q4886" s="52" t="str">
        <f t="shared" si="844"/>
        <v/>
      </c>
      <c r="R4886" s="55" t="str">
        <f t="shared" si="845"/>
        <v/>
      </c>
      <c r="S4886" s="52" t="str">
        <f t="shared" si="846"/>
        <v/>
      </c>
      <c r="T4886" s="81" t="str">
        <f t="shared" si="847"/>
        <v/>
      </c>
      <c r="U4886" s="53" t="str">
        <f>IF(S4886="","",COUNTIF($S$7:S4886,"該当２"))</f>
        <v/>
      </c>
      <c r="V4886" s="56" t="str">
        <f t="shared" si="848"/>
        <v/>
      </c>
      <c r="W4886" s="81" t="str">
        <f t="shared" si="849"/>
        <v/>
      </c>
      <c r="X4886" s="53" t="str">
        <f>IF(V4886="","",COUNTIF($V$7:V4886,"該当３"))</f>
        <v/>
      </c>
    </row>
    <row r="4887" spans="1:24">
      <c r="A4887" s="4">
        <v>2048105005</v>
      </c>
      <c r="B4887" s="237">
        <v>20</v>
      </c>
      <c r="C4887" s="238">
        <v>481</v>
      </c>
      <c r="D4887" s="239">
        <v>5</v>
      </c>
      <c r="E4887" s="238">
        <v>5</v>
      </c>
      <c r="F4887" s="7" t="s">
        <v>511</v>
      </c>
      <c r="G4887" s="7" t="s">
        <v>4143</v>
      </c>
      <c r="H4887" s="7" t="s">
        <v>4178</v>
      </c>
      <c r="I4887" s="7" t="s">
        <v>4181</v>
      </c>
      <c r="K4887" s="52" t="str">
        <f t="shared" si="850"/>
        <v/>
      </c>
      <c r="L4887" s="81" t="str">
        <f t="shared" si="840"/>
        <v/>
      </c>
      <c r="M4887" s="53" t="str">
        <f>IF(K4887="","",COUNTIF($K$7:K4887,"ﾘｽﾄ１"))</f>
        <v/>
      </c>
      <c r="N4887" s="53" t="str">
        <f t="shared" si="841"/>
        <v/>
      </c>
      <c r="O4887" s="54" t="str">
        <f t="shared" si="842"/>
        <v/>
      </c>
      <c r="P4887" s="53" t="str">
        <f t="shared" si="843"/>
        <v/>
      </c>
      <c r="Q4887" s="52" t="str">
        <f t="shared" si="844"/>
        <v/>
      </c>
      <c r="R4887" s="55" t="str">
        <f t="shared" si="845"/>
        <v/>
      </c>
      <c r="S4887" s="52" t="str">
        <f t="shared" si="846"/>
        <v/>
      </c>
      <c r="T4887" s="81" t="str">
        <f t="shared" si="847"/>
        <v/>
      </c>
      <c r="U4887" s="53" t="str">
        <f>IF(S4887="","",COUNTIF($S$7:S4887,"該当２"))</f>
        <v/>
      </c>
      <c r="V4887" s="56" t="str">
        <f t="shared" si="848"/>
        <v/>
      </c>
      <c r="W4887" s="81" t="str">
        <f t="shared" si="849"/>
        <v/>
      </c>
      <c r="X4887" s="53" t="str">
        <f>IF(V4887="","",COUNTIF($V$7:V4887,"該当３"))</f>
        <v/>
      </c>
    </row>
    <row r="4888" spans="1:24">
      <c r="A4888" s="4">
        <v>2048105006</v>
      </c>
      <c r="B4888" s="237">
        <v>20</v>
      </c>
      <c r="C4888" s="238">
        <v>481</v>
      </c>
      <c r="D4888" s="239">
        <v>5</v>
      </c>
      <c r="E4888" s="238">
        <v>6</v>
      </c>
      <c r="F4888" s="7" t="s">
        <v>511</v>
      </c>
      <c r="G4888" s="7" t="s">
        <v>4143</v>
      </c>
      <c r="H4888" s="7" t="s">
        <v>4178</v>
      </c>
      <c r="I4888" s="7" t="s">
        <v>324</v>
      </c>
      <c r="K4888" s="52" t="str">
        <f t="shared" si="850"/>
        <v/>
      </c>
      <c r="L4888" s="81" t="str">
        <f t="shared" si="840"/>
        <v/>
      </c>
      <c r="M4888" s="53" t="str">
        <f>IF(K4888="","",COUNTIF($K$7:K4888,"ﾘｽﾄ１"))</f>
        <v/>
      </c>
      <c r="N4888" s="53" t="str">
        <f t="shared" si="841"/>
        <v/>
      </c>
      <c r="O4888" s="54" t="str">
        <f t="shared" si="842"/>
        <v/>
      </c>
      <c r="P4888" s="53" t="str">
        <f t="shared" si="843"/>
        <v/>
      </c>
      <c r="Q4888" s="52" t="str">
        <f t="shared" si="844"/>
        <v/>
      </c>
      <c r="R4888" s="55" t="str">
        <f t="shared" si="845"/>
        <v/>
      </c>
      <c r="S4888" s="52" t="str">
        <f t="shared" si="846"/>
        <v/>
      </c>
      <c r="T4888" s="81" t="str">
        <f t="shared" si="847"/>
        <v/>
      </c>
      <c r="U4888" s="53" t="str">
        <f>IF(S4888="","",COUNTIF($S$7:S4888,"該当２"))</f>
        <v/>
      </c>
      <c r="V4888" s="56" t="str">
        <f t="shared" si="848"/>
        <v/>
      </c>
      <c r="W4888" s="81" t="str">
        <f t="shared" si="849"/>
        <v/>
      </c>
      <c r="X4888" s="53" t="str">
        <f>IF(V4888="","",COUNTIF($V$7:V4888,"該当３"))</f>
        <v/>
      </c>
    </row>
    <row r="4889" spans="1:24">
      <c r="A4889" s="4">
        <v>2048105007</v>
      </c>
      <c r="B4889" s="237">
        <v>20</v>
      </c>
      <c r="C4889" s="238">
        <v>481</v>
      </c>
      <c r="D4889" s="239">
        <v>5</v>
      </c>
      <c r="E4889" s="238">
        <v>7</v>
      </c>
      <c r="F4889" s="7" t="s">
        <v>511</v>
      </c>
      <c r="G4889" s="7" t="s">
        <v>4143</v>
      </c>
      <c r="H4889" s="7" t="s">
        <v>4178</v>
      </c>
      <c r="I4889" s="7" t="s">
        <v>4182</v>
      </c>
      <c r="K4889" s="52" t="str">
        <f t="shared" si="850"/>
        <v/>
      </c>
      <c r="L4889" s="81" t="str">
        <f t="shared" si="840"/>
        <v/>
      </c>
      <c r="M4889" s="53" t="str">
        <f>IF(K4889="","",COUNTIF($K$7:K4889,"ﾘｽﾄ１"))</f>
        <v/>
      </c>
      <c r="N4889" s="53" t="str">
        <f t="shared" si="841"/>
        <v/>
      </c>
      <c r="O4889" s="54" t="str">
        <f t="shared" si="842"/>
        <v/>
      </c>
      <c r="P4889" s="53" t="str">
        <f t="shared" si="843"/>
        <v/>
      </c>
      <c r="Q4889" s="52" t="str">
        <f t="shared" si="844"/>
        <v/>
      </c>
      <c r="R4889" s="55" t="str">
        <f t="shared" si="845"/>
        <v/>
      </c>
      <c r="S4889" s="52" t="str">
        <f t="shared" si="846"/>
        <v/>
      </c>
      <c r="T4889" s="81" t="str">
        <f t="shared" si="847"/>
        <v/>
      </c>
      <c r="U4889" s="53" t="str">
        <f>IF(S4889="","",COUNTIF($S$7:S4889,"該当２"))</f>
        <v/>
      </c>
      <c r="V4889" s="56" t="str">
        <f t="shared" si="848"/>
        <v/>
      </c>
      <c r="W4889" s="81" t="str">
        <f t="shared" si="849"/>
        <v/>
      </c>
      <c r="X4889" s="53" t="str">
        <f>IF(V4889="","",COUNTIF($V$7:V4889,"該当３"))</f>
        <v/>
      </c>
    </row>
    <row r="4890" spans="1:24">
      <c r="A4890" s="4">
        <v>2048105008</v>
      </c>
      <c r="B4890" s="237">
        <v>20</v>
      </c>
      <c r="C4890" s="238">
        <v>481</v>
      </c>
      <c r="D4890" s="239">
        <v>5</v>
      </c>
      <c r="E4890" s="238">
        <v>8</v>
      </c>
      <c r="F4890" s="7" t="s">
        <v>511</v>
      </c>
      <c r="G4890" s="7" t="s">
        <v>4143</v>
      </c>
      <c r="H4890" s="7" t="s">
        <v>4178</v>
      </c>
      <c r="I4890" s="7" t="s">
        <v>4183</v>
      </c>
      <c r="K4890" s="52" t="str">
        <f t="shared" si="850"/>
        <v/>
      </c>
      <c r="L4890" s="81" t="str">
        <f t="shared" si="840"/>
        <v/>
      </c>
      <c r="M4890" s="53" t="str">
        <f>IF(K4890="","",COUNTIF($K$7:K4890,"ﾘｽﾄ１"))</f>
        <v/>
      </c>
      <c r="N4890" s="53" t="str">
        <f t="shared" si="841"/>
        <v/>
      </c>
      <c r="O4890" s="54" t="str">
        <f t="shared" si="842"/>
        <v/>
      </c>
      <c r="P4890" s="53" t="str">
        <f t="shared" si="843"/>
        <v/>
      </c>
      <c r="Q4890" s="52" t="str">
        <f t="shared" si="844"/>
        <v/>
      </c>
      <c r="R4890" s="55" t="str">
        <f t="shared" si="845"/>
        <v/>
      </c>
      <c r="S4890" s="52" t="str">
        <f t="shared" si="846"/>
        <v/>
      </c>
      <c r="T4890" s="81" t="str">
        <f t="shared" si="847"/>
        <v/>
      </c>
      <c r="U4890" s="53" t="str">
        <f>IF(S4890="","",COUNTIF($S$7:S4890,"該当２"))</f>
        <v/>
      </c>
      <c r="V4890" s="56" t="str">
        <f t="shared" si="848"/>
        <v/>
      </c>
      <c r="W4890" s="81" t="str">
        <f t="shared" si="849"/>
        <v/>
      </c>
      <c r="X4890" s="53" t="str">
        <f>IF(V4890="","",COUNTIF($V$7:V4890,"該当３"))</f>
        <v/>
      </c>
    </row>
    <row r="4891" spans="1:24">
      <c r="A4891" s="4">
        <v>2048105009</v>
      </c>
      <c r="B4891" s="237">
        <v>20</v>
      </c>
      <c r="C4891" s="238">
        <v>481</v>
      </c>
      <c r="D4891" s="239">
        <v>5</v>
      </c>
      <c r="E4891" s="238">
        <v>9</v>
      </c>
      <c r="F4891" s="7" t="s">
        <v>511</v>
      </c>
      <c r="G4891" s="7" t="s">
        <v>4143</v>
      </c>
      <c r="H4891" s="7" t="s">
        <v>4178</v>
      </c>
      <c r="I4891" s="7" t="s">
        <v>4184</v>
      </c>
      <c r="K4891" s="52" t="str">
        <f t="shared" si="850"/>
        <v/>
      </c>
      <c r="L4891" s="81" t="str">
        <f t="shared" si="840"/>
        <v/>
      </c>
      <c r="M4891" s="53" t="str">
        <f>IF(K4891="","",COUNTIF($K$7:K4891,"ﾘｽﾄ１"))</f>
        <v/>
      </c>
      <c r="N4891" s="53" t="str">
        <f t="shared" si="841"/>
        <v/>
      </c>
      <c r="O4891" s="54" t="str">
        <f t="shared" si="842"/>
        <v/>
      </c>
      <c r="P4891" s="53" t="str">
        <f t="shared" si="843"/>
        <v/>
      </c>
      <c r="Q4891" s="52" t="str">
        <f t="shared" si="844"/>
        <v/>
      </c>
      <c r="R4891" s="55" t="str">
        <f t="shared" si="845"/>
        <v/>
      </c>
      <c r="S4891" s="52" t="str">
        <f t="shared" si="846"/>
        <v/>
      </c>
      <c r="T4891" s="81" t="str">
        <f t="shared" si="847"/>
        <v/>
      </c>
      <c r="U4891" s="53" t="str">
        <f>IF(S4891="","",COUNTIF($S$7:S4891,"該当２"))</f>
        <v/>
      </c>
      <c r="V4891" s="56" t="str">
        <f t="shared" si="848"/>
        <v/>
      </c>
      <c r="W4891" s="81" t="str">
        <f t="shared" si="849"/>
        <v/>
      </c>
      <c r="X4891" s="53" t="str">
        <f>IF(V4891="","",COUNTIF($V$7:V4891,"該当３"))</f>
        <v/>
      </c>
    </row>
    <row r="4892" spans="1:24">
      <c r="A4892" s="4">
        <v>2048105010</v>
      </c>
      <c r="B4892" s="237">
        <v>20</v>
      </c>
      <c r="C4892" s="238">
        <v>481</v>
      </c>
      <c r="D4892" s="239">
        <v>5</v>
      </c>
      <c r="E4892" s="238">
        <v>10</v>
      </c>
      <c r="F4892" s="7" t="s">
        <v>511</v>
      </c>
      <c r="G4892" s="7" t="s">
        <v>4143</v>
      </c>
      <c r="H4892" s="7" t="s">
        <v>4178</v>
      </c>
      <c r="I4892" s="7" t="s">
        <v>4185</v>
      </c>
      <c r="K4892" s="52" t="str">
        <f t="shared" si="850"/>
        <v/>
      </c>
      <c r="L4892" s="81" t="str">
        <f t="shared" si="840"/>
        <v/>
      </c>
      <c r="M4892" s="53" t="str">
        <f>IF(K4892="","",COUNTIF($K$7:K4892,"ﾘｽﾄ１"))</f>
        <v/>
      </c>
      <c r="N4892" s="53" t="str">
        <f t="shared" si="841"/>
        <v/>
      </c>
      <c r="O4892" s="54" t="str">
        <f t="shared" si="842"/>
        <v/>
      </c>
      <c r="P4892" s="53" t="str">
        <f t="shared" si="843"/>
        <v/>
      </c>
      <c r="Q4892" s="52" t="str">
        <f t="shared" si="844"/>
        <v/>
      </c>
      <c r="R4892" s="55" t="str">
        <f t="shared" si="845"/>
        <v/>
      </c>
      <c r="S4892" s="52" t="str">
        <f t="shared" si="846"/>
        <v/>
      </c>
      <c r="T4892" s="81" t="str">
        <f t="shared" si="847"/>
        <v/>
      </c>
      <c r="U4892" s="53" t="str">
        <f>IF(S4892="","",COUNTIF($S$7:S4892,"該当２"))</f>
        <v/>
      </c>
      <c r="V4892" s="56" t="str">
        <f t="shared" si="848"/>
        <v/>
      </c>
      <c r="W4892" s="81" t="str">
        <f t="shared" si="849"/>
        <v/>
      </c>
      <c r="X4892" s="53" t="str">
        <f>IF(V4892="","",COUNTIF($V$7:V4892,"該当３"))</f>
        <v/>
      </c>
    </row>
    <row r="4893" spans="1:24">
      <c r="A4893" s="4">
        <v>2048105011</v>
      </c>
      <c r="B4893" s="237">
        <v>20</v>
      </c>
      <c r="C4893" s="238">
        <v>481</v>
      </c>
      <c r="D4893" s="239">
        <v>5</v>
      </c>
      <c r="E4893" s="238">
        <v>11</v>
      </c>
      <c r="F4893" s="7" t="s">
        <v>511</v>
      </c>
      <c r="G4893" s="7" t="s">
        <v>4143</v>
      </c>
      <c r="H4893" s="7" t="s">
        <v>4178</v>
      </c>
      <c r="I4893" s="7" t="s">
        <v>4186</v>
      </c>
      <c r="K4893" s="52" t="str">
        <f t="shared" si="850"/>
        <v/>
      </c>
      <c r="L4893" s="81" t="str">
        <f t="shared" si="840"/>
        <v/>
      </c>
      <c r="M4893" s="53" t="str">
        <f>IF(K4893="","",COUNTIF($K$7:K4893,"ﾘｽﾄ１"))</f>
        <v/>
      </c>
      <c r="N4893" s="53" t="str">
        <f t="shared" si="841"/>
        <v/>
      </c>
      <c r="O4893" s="54" t="str">
        <f t="shared" si="842"/>
        <v/>
      </c>
      <c r="P4893" s="53" t="str">
        <f t="shared" si="843"/>
        <v/>
      </c>
      <c r="Q4893" s="52" t="str">
        <f t="shared" si="844"/>
        <v/>
      </c>
      <c r="R4893" s="55" t="str">
        <f t="shared" si="845"/>
        <v/>
      </c>
      <c r="S4893" s="52" t="str">
        <f t="shared" si="846"/>
        <v/>
      </c>
      <c r="T4893" s="81" t="str">
        <f t="shared" si="847"/>
        <v/>
      </c>
      <c r="U4893" s="53" t="str">
        <f>IF(S4893="","",COUNTIF($S$7:S4893,"該当２"))</f>
        <v/>
      </c>
      <c r="V4893" s="56" t="str">
        <f t="shared" si="848"/>
        <v/>
      </c>
      <c r="W4893" s="81" t="str">
        <f t="shared" si="849"/>
        <v/>
      </c>
      <c r="X4893" s="53" t="str">
        <f>IF(V4893="","",COUNTIF($V$7:V4893,"該当３"))</f>
        <v/>
      </c>
    </row>
    <row r="4894" spans="1:24">
      <c r="A4894" s="4">
        <v>2048105012</v>
      </c>
      <c r="B4894" s="237">
        <v>20</v>
      </c>
      <c r="C4894" s="238">
        <v>481</v>
      </c>
      <c r="D4894" s="239">
        <v>5</v>
      </c>
      <c r="E4894" s="238">
        <v>12</v>
      </c>
      <c r="F4894" s="7" t="s">
        <v>511</v>
      </c>
      <c r="G4894" s="7" t="s">
        <v>4143</v>
      </c>
      <c r="H4894" s="7" t="s">
        <v>4178</v>
      </c>
      <c r="I4894" s="7" t="s">
        <v>4187</v>
      </c>
      <c r="K4894" s="52" t="str">
        <f t="shared" si="850"/>
        <v/>
      </c>
      <c r="L4894" s="81" t="str">
        <f t="shared" si="840"/>
        <v/>
      </c>
      <c r="M4894" s="53" t="str">
        <f>IF(K4894="","",COUNTIF($K$7:K4894,"ﾘｽﾄ１"))</f>
        <v/>
      </c>
      <c r="N4894" s="53" t="str">
        <f t="shared" si="841"/>
        <v/>
      </c>
      <c r="O4894" s="54" t="str">
        <f t="shared" si="842"/>
        <v/>
      </c>
      <c r="P4894" s="53" t="str">
        <f t="shared" si="843"/>
        <v/>
      </c>
      <c r="Q4894" s="52" t="str">
        <f t="shared" si="844"/>
        <v/>
      </c>
      <c r="R4894" s="55" t="str">
        <f t="shared" si="845"/>
        <v/>
      </c>
      <c r="S4894" s="52" t="str">
        <f t="shared" si="846"/>
        <v/>
      </c>
      <c r="T4894" s="81" t="str">
        <f t="shared" si="847"/>
        <v/>
      </c>
      <c r="U4894" s="53" t="str">
        <f>IF(S4894="","",COUNTIF($S$7:S4894,"該当２"))</f>
        <v/>
      </c>
      <c r="V4894" s="56" t="str">
        <f t="shared" si="848"/>
        <v/>
      </c>
      <c r="W4894" s="81" t="str">
        <f t="shared" si="849"/>
        <v/>
      </c>
      <c r="X4894" s="53" t="str">
        <f>IF(V4894="","",COUNTIF($V$7:V4894,"該当３"))</f>
        <v/>
      </c>
    </row>
    <row r="4895" spans="1:24">
      <c r="A4895" s="4">
        <v>2048105013</v>
      </c>
      <c r="B4895" s="237">
        <v>20</v>
      </c>
      <c r="C4895" s="238">
        <v>481</v>
      </c>
      <c r="D4895" s="239">
        <v>5</v>
      </c>
      <c r="E4895" s="238">
        <v>13</v>
      </c>
      <c r="F4895" s="7" t="s">
        <v>511</v>
      </c>
      <c r="G4895" s="7" t="s">
        <v>4143</v>
      </c>
      <c r="H4895" s="7" t="s">
        <v>4178</v>
      </c>
      <c r="I4895" s="7" t="s">
        <v>4188</v>
      </c>
      <c r="K4895" s="52" t="str">
        <f t="shared" si="850"/>
        <v/>
      </c>
      <c r="L4895" s="81" t="str">
        <f t="shared" si="840"/>
        <v/>
      </c>
      <c r="M4895" s="53" t="str">
        <f>IF(K4895="","",COUNTIF($K$7:K4895,"ﾘｽﾄ１"))</f>
        <v/>
      </c>
      <c r="N4895" s="53" t="str">
        <f t="shared" si="841"/>
        <v/>
      </c>
      <c r="O4895" s="54" t="str">
        <f t="shared" si="842"/>
        <v/>
      </c>
      <c r="P4895" s="53" t="str">
        <f t="shared" si="843"/>
        <v/>
      </c>
      <c r="Q4895" s="52" t="str">
        <f t="shared" si="844"/>
        <v/>
      </c>
      <c r="R4895" s="55" t="str">
        <f t="shared" si="845"/>
        <v/>
      </c>
      <c r="S4895" s="52" t="str">
        <f t="shared" si="846"/>
        <v/>
      </c>
      <c r="T4895" s="81" t="str">
        <f t="shared" si="847"/>
        <v/>
      </c>
      <c r="U4895" s="53" t="str">
        <f>IF(S4895="","",COUNTIF($S$7:S4895,"該当２"))</f>
        <v/>
      </c>
      <c r="V4895" s="56" t="str">
        <f t="shared" si="848"/>
        <v/>
      </c>
      <c r="W4895" s="81" t="str">
        <f t="shared" si="849"/>
        <v/>
      </c>
      <c r="X4895" s="53" t="str">
        <f>IF(V4895="","",COUNTIF($V$7:V4895,"該当３"))</f>
        <v/>
      </c>
    </row>
    <row r="4896" spans="1:24">
      <c r="A4896" s="4">
        <v>2048105014</v>
      </c>
      <c r="B4896" s="237">
        <v>20</v>
      </c>
      <c r="C4896" s="238">
        <v>481</v>
      </c>
      <c r="D4896" s="239">
        <v>5</v>
      </c>
      <c r="E4896" s="238">
        <v>14</v>
      </c>
      <c r="F4896" s="7" t="s">
        <v>511</v>
      </c>
      <c r="G4896" s="7" t="s">
        <v>4143</v>
      </c>
      <c r="H4896" s="7" t="s">
        <v>4178</v>
      </c>
      <c r="I4896" s="7" t="s">
        <v>4189</v>
      </c>
      <c r="K4896" s="52" t="str">
        <f t="shared" si="850"/>
        <v/>
      </c>
      <c r="L4896" s="81" t="str">
        <f t="shared" si="840"/>
        <v/>
      </c>
      <c r="M4896" s="53" t="str">
        <f>IF(K4896="","",COUNTIF($K$7:K4896,"ﾘｽﾄ１"))</f>
        <v/>
      </c>
      <c r="N4896" s="53" t="str">
        <f t="shared" si="841"/>
        <v/>
      </c>
      <c r="O4896" s="54" t="str">
        <f t="shared" si="842"/>
        <v/>
      </c>
      <c r="P4896" s="53" t="str">
        <f t="shared" si="843"/>
        <v/>
      </c>
      <c r="Q4896" s="52" t="str">
        <f t="shared" si="844"/>
        <v/>
      </c>
      <c r="R4896" s="55" t="str">
        <f t="shared" si="845"/>
        <v/>
      </c>
      <c r="S4896" s="52" t="str">
        <f t="shared" si="846"/>
        <v/>
      </c>
      <c r="T4896" s="81" t="str">
        <f t="shared" si="847"/>
        <v/>
      </c>
      <c r="U4896" s="53" t="str">
        <f>IF(S4896="","",COUNTIF($S$7:S4896,"該当２"))</f>
        <v/>
      </c>
      <c r="V4896" s="56" t="str">
        <f t="shared" si="848"/>
        <v/>
      </c>
      <c r="W4896" s="81" t="str">
        <f t="shared" si="849"/>
        <v/>
      </c>
      <c r="X4896" s="53" t="str">
        <f>IF(V4896="","",COUNTIF($V$7:V4896,"該当３"))</f>
        <v/>
      </c>
    </row>
    <row r="4897" spans="1:24">
      <c r="A4897" s="4">
        <v>2048105015</v>
      </c>
      <c r="B4897" s="237">
        <v>20</v>
      </c>
      <c r="C4897" s="238">
        <v>481</v>
      </c>
      <c r="D4897" s="239">
        <v>5</v>
      </c>
      <c r="E4897" s="238">
        <v>15</v>
      </c>
      <c r="F4897" s="7" t="s">
        <v>511</v>
      </c>
      <c r="G4897" s="7" t="s">
        <v>4143</v>
      </c>
      <c r="H4897" s="7" t="s">
        <v>4178</v>
      </c>
      <c r="I4897" s="7" t="s">
        <v>397</v>
      </c>
      <c r="K4897" s="52" t="str">
        <f t="shared" si="850"/>
        <v/>
      </c>
      <c r="L4897" s="81" t="str">
        <f t="shared" si="840"/>
        <v/>
      </c>
      <c r="M4897" s="53" t="str">
        <f>IF(K4897="","",COUNTIF($K$7:K4897,"ﾘｽﾄ１"))</f>
        <v/>
      </c>
      <c r="N4897" s="53" t="str">
        <f t="shared" si="841"/>
        <v/>
      </c>
      <c r="O4897" s="54" t="str">
        <f t="shared" si="842"/>
        <v/>
      </c>
      <c r="P4897" s="53" t="str">
        <f t="shared" si="843"/>
        <v/>
      </c>
      <c r="Q4897" s="52" t="str">
        <f t="shared" si="844"/>
        <v/>
      </c>
      <c r="R4897" s="55" t="str">
        <f t="shared" si="845"/>
        <v/>
      </c>
      <c r="S4897" s="52" t="str">
        <f t="shared" si="846"/>
        <v/>
      </c>
      <c r="T4897" s="81" t="str">
        <f t="shared" si="847"/>
        <v/>
      </c>
      <c r="U4897" s="53" t="str">
        <f>IF(S4897="","",COUNTIF($S$7:S4897,"該当２"))</f>
        <v/>
      </c>
      <c r="V4897" s="56" t="str">
        <f t="shared" si="848"/>
        <v/>
      </c>
      <c r="W4897" s="81" t="str">
        <f t="shared" si="849"/>
        <v/>
      </c>
      <c r="X4897" s="53" t="str">
        <f>IF(V4897="","",COUNTIF($V$7:V4897,"該当３"))</f>
        <v/>
      </c>
    </row>
    <row r="4898" spans="1:24">
      <c r="A4898" s="4">
        <v>2048105016</v>
      </c>
      <c r="B4898" s="237">
        <v>20</v>
      </c>
      <c r="C4898" s="238">
        <v>481</v>
      </c>
      <c r="D4898" s="239">
        <v>5</v>
      </c>
      <c r="E4898" s="238">
        <v>16</v>
      </c>
      <c r="F4898" s="7" t="s">
        <v>511</v>
      </c>
      <c r="G4898" s="7" t="s">
        <v>4143</v>
      </c>
      <c r="H4898" s="7" t="s">
        <v>4178</v>
      </c>
      <c r="I4898" s="7" t="s">
        <v>4190</v>
      </c>
      <c r="K4898" s="52" t="str">
        <f t="shared" si="850"/>
        <v/>
      </c>
      <c r="L4898" s="81" t="str">
        <f t="shared" si="840"/>
        <v/>
      </c>
      <c r="M4898" s="53" t="str">
        <f>IF(K4898="","",COUNTIF($K$7:K4898,"ﾘｽﾄ１"))</f>
        <v/>
      </c>
      <c r="N4898" s="53" t="str">
        <f t="shared" si="841"/>
        <v/>
      </c>
      <c r="O4898" s="54" t="str">
        <f t="shared" si="842"/>
        <v/>
      </c>
      <c r="P4898" s="53" t="str">
        <f t="shared" si="843"/>
        <v/>
      </c>
      <c r="Q4898" s="52" t="str">
        <f t="shared" si="844"/>
        <v/>
      </c>
      <c r="R4898" s="55" t="str">
        <f t="shared" si="845"/>
        <v/>
      </c>
      <c r="S4898" s="52" t="str">
        <f t="shared" si="846"/>
        <v/>
      </c>
      <c r="T4898" s="81" t="str">
        <f t="shared" si="847"/>
        <v/>
      </c>
      <c r="U4898" s="53" t="str">
        <f>IF(S4898="","",COUNTIF($S$7:S4898,"該当２"))</f>
        <v/>
      </c>
      <c r="V4898" s="56" t="str">
        <f t="shared" si="848"/>
        <v/>
      </c>
      <c r="W4898" s="81" t="str">
        <f t="shared" si="849"/>
        <v/>
      </c>
      <c r="X4898" s="53" t="str">
        <f>IF(V4898="","",COUNTIF($V$7:V4898,"該当３"))</f>
        <v/>
      </c>
    </row>
    <row r="4899" spans="1:24">
      <c r="A4899" s="4">
        <v>2048105017</v>
      </c>
      <c r="B4899" s="237">
        <v>20</v>
      </c>
      <c r="C4899" s="238">
        <v>481</v>
      </c>
      <c r="D4899" s="239">
        <v>5</v>
      </c>
      <c r="E4899" s="238">
        <v>17</v>
      </c>
      <c r="F4899" s="7" t="s">
        <v>511</v>
      </c>
      <c r="G4899" s="7" t="s">
        <v>4143</v>
      </c>
      <c r="H4899" s="7" t="s">
        <v>4178</v>
      </c>
      <c r="I4899" s="7" t="s">
        <v>4191</v>
      </c>
      <c r="K4899" s="52" t="str">
        <f t="shared" si="850"/>
        <v/>
      </c>
      <c r="L4899" s="81" t="str">
        <f t="shared" si="840"/>
        <v/>
      </c>
      <c r="M4899" s="53" t="str">
        <f>IF(K4899="","",COUNTIF($K$7:K4899,"ﾘｽﾄ１"))</f>
        <v/>
      </c>
      <c r="N4899" s="53" t="str">
        <f t="shared" si="841"/>
        <v/>
      </c>
      <c r="O4899" s="54" t="str">
        <f t="shared" si="842"/>
        <v/>
      </c>
      <c r="P4899" s="53" t="str">
        <f t="shared" si="843"/>
        <v/>
      </c>
      <c r="Q4899" s="52" t="str">
        <f t="shared" si="844"/>
        <v/>
      </c>
      <c r="R4899" s="55" t="str">
        <f t="shared" si="845"/>
        <v/>
      </c>
      <c r="S4899" s="52" t="str">
        <f t="shared" si="846"/>
        <v/>
      </c>
      <c r="T4899" s="81" t="str">
        <f t="shared" si="847"/>
        <v/>
      </c>
      <c r="U4899" s="53" t="str">
        <f>IF(S4899="","",COUNTIF($S$7:S4899,"該当２"))</f>
        <v/>
      </c>
      <c r="V4899" s="56" t="str">
        <f t="shared" si="848"/>
        <v/>
      </c>
      <c r="W4899" s="81" t="str">
        <f t="shared" si="849"/>
        <v/>
      </c>
      <c r="X4899" s="53" t="str">
        <f>IF(V4899="","",COUNTIF($V$7:V4899,"該当３"))</f>
        <v/>
      </c>
    </row>
    <row r="4900" spans="1:24">
      <c r="A4900" s="4">
        <v>2048200000</v>
      </c>
      <c r="B4900" s="237">
        <v>20</v>
      </c>
      <c r="C4900" s="238">
        <v>482</v>
      </c>
      <c r="D4900" s="239">
        <v>0</v>
      </c>
      <c r="E4900" s="238">
        <v>0</v>
      </c>
      <c r="F4900" s="7" t="s">
        <v>511</v>
      </c>
      <c r="G4900" s="7" t="s">
        <v>4192</v>
      </c>
      <c r="K4900" s="52" t="str">
        <f t="shared" si="850"/>
        <v>ﾘｽﾄ１</v>
      </c>
      <c r="L4900" s="81" t="str">
        <f t="shared" si="840"/>
        <v>松川村</v>
      </c>
      <c r="M4900" s="53">
        <f>IF(K4900="","",COUNTIF($K$7:K4900,"ﾘｽﾄ１"))</f>
        <v>65</v>
      </c>
      <c r="N4900" s="53" t="str">
        <f t="shared" si="841"/>
        <v/>
      </c>
      <c r="O4900" s="54" t="str">
        <f t="shared" si="842"/>
        <v/>
      </c>
      <c r="P4900" s="53" t="str">
        <f t="shared" si="843"/>
        <v/>
      </c>
      <c r="Q4900" s="52" t="str">
        <f t="shared" si="844"/>
        <v/>
      </c>
      <c r="R4900" s="55" t="str">
        <f t="shared" si="845"/>
        <v/>
      </c>
      <c r="S4900" s="52" t="str">
        <f t="shared" si="846"/>
        <v/>
      </c>
      <c r="T4900" s="81" t="str">
        <f t="shared" si="847"/>
        <v/>
      </c>
      <c r="U4900" s="53" t="str">
        <f>IF(S4900="","",COUNTIF($S$7:S4900,"該当２"))</f>
        <v/>
      </c>
      <c r="V4900" s="56" t="str">
        <f t="shared" si="848"/>
        <v/>
      </c>
      <c r="W4900" s="81" t="str">
        <f t="shared" si="849"/>
        <v/>
      </c>
      <c r="X4900" s="53" t="str">
        <f>IF(V4900="","",COUNTIF($V$7:V4900,"該当３"))</f>
        <v/>
      </c>
    </row>
    <row r="4901" spans="1:24">
      <c r="A4901" s="4">
        <v>2048200001</v>
      </c>
      <c r="B4901" s="237">
        <v>20</v>
      </c>
      <c r="C4901" s="238">
        <v>482</v>
      </c>
      <c r="D4901" s="239">
        <v>0</v>
      </c>
      <c r="E4901" s="238">
        <v>1</v>
      </c>
      <c r="F4901" s="7" t="s">
        <v>511</v>
      </c>
      <c r="G4901" s="7" t="s">
        <v>4192</v>
      </c>
      <c r="H4901" s="282" t="s">
        <v>4524</v>
      </c>
      <c r="I4901" s="7" t="s">
        <v>507</v>
      </c>
      <c r="K4901" s="52" t="str">
        <f t="shared" si="850"/>
        <v/>
      </c>
      <c r="L4901" s="81" t="str">
        <f t="shared" si="840"/>
        <v/>
      </c>
      <c r="M4901" s="53" t="str">
        <f>IF(K4901="","",COUNTIF($K$7:K4901,"ﾘｽﾄ１"))</f>
        <v/>
      </c>
      <c r="N4901" s="53" t="str">
        <f t="shared" si="841"/>
        <v>同一区</v>
      </c>
      <c r="O4901" s="54" t="str">
        <f t="shared" si="842"/>
        <v/>
      </c>
      <c r="P4901" s="53" t="str">
        <f t="shared" si="843"/>
        <v/>
      </c>
      <c r="Q4901" s="52" t="str">
        <f t="shared" si="844"/>
        <v/>
      </c>
      <c r="R4901" s="55" t="str">
        <f t="shared" si="845"/>
        <v/>
      </c>
      <c r="S4901" s="52" t="str">
        <f t="shared" si="846"/>
        <v/>
      </c>
      <c r="T4901" s="81" t="str">
        <f t="shared" si="847"/>
        <v/>
      </c>
      <c r="U4901" s="53" t="str">
        <f>IF(S4901="","",COUNTIF($S$7:S4901,"該当２"))</f>
        <v/>
      </c>
      <c r="V4901" s="56" t="str">
        <f t="shared" si="848"/>
        <v/>
      </c>
      <c r="W4901" s="81" t="str">
        <f t="shared" si="849"/>
        <v/>
      </c>
      <c r="X4901" s="53" t="str">
        <f>IF(V4901="","",COUNTIF($V$7:V4901,"該当３"))</f>
        <v/>
      </c>
    </row>
    <row r="4902" spans="1:24">
      <c r="A4902" s="4">
        <v>2048200002</v>
      </c>
      <c r="B4902" s="237">
        <v>20</v>
      </c>
      <c r="C4902" s="238">
        <v>482</v>
      </c>
      <c r="D4902" s="239">
        <v>0</v>
      </c>
      <c r="E4902" s="238">
        <v>2</v>
      </c>
      <c r="F4902" s="7" t="s">
        <v>511</v>
      </c>
      <c r="G4902" s="7" t="s">
        <v>4192</v>
      </c>
      <c r="H4902" s="282" t="s">
        <v>4524</v>
      </c>
      <c r="I4902" s="7" t="s">
        <v>4193</v>
      </c>
      <c r="K4902" s="52" t="str">
        <f t="shared" si="850"/>
        <v/>
      </c>
      <c r="L4902" s="81" t="str">
        <f t="shared" si="840"/>
        <v/>
      </c>
      <c r="M4902" s="53" t="str">
        <f>IF(K4902="","",COUNTIF($K$7:K4902,"ﾘｽﾄ１"))</f>
        <v/>
      </c>
      <c r="N4902" s="53" t="str">
        <f t="shared" si="841"/>
        <v>同一区</v>
      </c>
      <c r="O4902" s="54" t="str">
        <f t="shared" si="842"/>
        <v/>
      </c>
      <c r="P4902" s="53" t="str">
        <f t="shared" si="843"/>
        <v/>
      </c>
      <c r="Q4902" s="52" t="str">
        <f t="shared" si="844"/>
        <v/>
      </c>
      <c r="R4902" s="55" t="str">
        <f t="shared" si="845"/>
        <v/>
      </c>
      <c r="S4902" s="52" t="str">
        <f t="shared" si="846"/>
        <v/>
      </c>
      <c r="T4902" s="81" t="str">
        <f t="shared" si="847"/>
        <v/>
      </c>
      <c r="U4902" s="53" t="str">
        <f>IF(S4902="","",COUNTIF($S$7:S4902,"該当２"))</f>
        <v/>
      </c>
      <c r="V4902" s="56" t="str">
        <f t="shared" si="848"/>
        <v/>
      </c>
      <c r="W4902" s="81" t="str">
        <f t="shared" si="849"/>
        <v/>
      </c>
      <c r="X4902" s="53" t="str">
        <f>IF(V4902="","",COUNTIF($V$7:V4902,"該当３"))</f>
        <v/>
      </c>
    </row>
    <row r="4903" spans="1:24">
      <c r="A4903" s="4">
        <v>2048200003</v>
      </c>
      <c r="B4903" s="237">
        <v>20</v>
      </c>
      <c r="C4903" s="238">
        <v>482</v>
      </c>
      <c r="D4903" s="239">
        <v>0</v>
      </c>
      <c r="E4903" s="238">
        <v>3</v>
      </c>
      <c r="F4903" s="7" t="s">
        <v>511</v>
      </c>
      <c r="G4903" s="7" t="s">
        <v>4192</v>
      </c>
      <c r="H4903" s="282" t="s">
        <v>4524</v>
      </c>
      <c r="I4903" s="7" t="s">
        <v>4194</v>
      </c>
      <c r="K4903" s="52" t="str">
        <f t="shared" si="850"/>
        <v/>
      </c>
      <c r="L4903" s="81" t="str">
        <f t="shared" si="840"/>
        <v/>
      </c>
      <c r="M4903" s="53" t="str">
        <f>IF(K4903="","",COUNTIF($K$7:K4903,"ﾘｽﾄ１"))</f>
        <v/>
      </c>
      <c r="N4903" s="53" t="str">
        <f t="shared" si="841"/>
        <v>同一区</v>
      </c>
      <c r="O4903" s="54" t="str">
        <f t="shared" si="842"/>
        <v/>
      </c>
      <c r="P4903" s="53" t="str">
        <f t="shared" si="843"/>
        <v/>
      </c>
      <c r="Q4903" s="52" t="str">
        <f t="shared" si="844"/>
        <v/>
      </c>
      <c r="R4903" s="55" t="str">
        <f t="shared" si="845"/>
        <v/>
      </c>
      <c r="S4903" s="52" t="str">
        <f t="shared" si="846"/>
        <v/>
      </c>
      <c r="T4903" s="81" t="str">
        <f t="shared" si="847"/>
        <v/>
      </c>
      <c r="U4903" s="53" t="str">
        <f>IF(S4903="","",COUNTIF($S$7:S4903,"該当２"))</f>
        <v/>
      </c>
      <c r="V4903" s="56" t="str">
        <f t="shared" si="848"/>
        <v/>
      </c>
      <c r="W4903" s="81" t="str">
        <f t="shared" si="849"/>
        <v/>
      </c>
      <c r="X4903" s="53" t="str">
        <f>IF(V4903="","",COUNTIF($V$7:V4903,"該当３"))</f>
        <v/>
      </c>
    </row>
    <row r="4904" spans="1:24">
      <c r="A4904" s="4">
        <v>2048200004</v>
      </c>
      <c r="B4904" s="237">
        <v>20</v>
      </c>
      <c r="C4904" s="238">
        <v>482</v>
      </c>
      <c r="D4904" s="239">
        <v>0</v>
      </c>
      <c r="E4904" s="238">
        <v>4</v>
      </c>
      <c r="F4904" s="7" t="s">
        <v>511</v>
      </c>
      <c r="G4904" s="7" t="s">
        <v>4192</v>
      </c>
      <c r="H4904" s="282" t="s">
        <v>4524</v>
      </c>
      <c r="I4904" s="7" t="s">
        <v>4195</v>
      </c>
      <c r="K4904" s="52" t="str">
        <f t="shared" si="850"/>
        <v/>
      </c>
      <c r="L4904" s="81" t="str">
        <f t="shared" si="840"/>
        <v/>
      </c>
      <c r="M4904" s="53" t="str">
        <f>IF(K4904="","",COUNTIF($K$7:K4904,"ﾘｽﾄ１"))</f>
        <v/>
      </c>
      <c r="N4904" s="53" t="str">
        <f t="shared" si="841"/>
        <v>同一区</v>
      </c>
      <c r="O4904" s="54" t="str">
        <f t="shared" si="842"/>
        <v/>
      </c>
      <c r="P4904" s="53" t="str">
        <f t="shared" si="843"/>
        <v/>
      </c>
      <c r="Q4904" s="52" t="str">
        <f t="shared" si="844"/>
        <v/>
      </c>
      <c r="R4904" s="55" t="str">
        <f t="shared" si="845"/>
        <v/>
      </c>
      <c r="S4904" s="52" t="str">
        <f t="shared" si="846"/>
        <v/>
      </c>
      <c r="T4904" s="81" t="str">
        <f t="shared" si="847"/>
        <v/>
      </c>
      <c r="U4904" s="53" t="str">
        <f>IF(S4904="","",COUNTIF($S$7:S4904,"該当２"))</f>
        <v/>
      </c>
      <c r="V4904" s="56" t="str">
        <f t="shared" si="848"/>
        <v/>
      </c>
      <c r="W4904" s="81" t="str">
        <f t="shared" si="849"/>
        <v/>
      </c>
      <c r="X4904" s="53" t="str">
        <f>IF(V4904="","",COUNTIF($V$7:V4904,"該当３"))</f>
        <v/>
      </c>
    </row>
    <row r="4905" spans="1:24">
      <c r="A4905" s="4">
        <v>2048200005</v>
      </c>
      <c r="B4905" s="237">
        <v>20</v>
      </c>
      <c r="C4905" s="238">
        <v>482</v>
      </c>
      <c r="D4905" s="239">
        <v>0</v>
      </c>
      <c r="E4905" s="238">
        <v>5</v>
      </c>
      <c r="F4905" s="7" t="s">
        <v>511</v>
      </c>
      <c r="G4905" s="7" t="s">
        <v>4192</v>
      </c>
      <c r="H4905" s="282" t="s">
        <v>4524</v>
      </c>
      <c r="I4905" s="7" t="s">
        <v>1011</v>
      </c>
      <c r="K4905" s="52" t="str">
        <f t="shared" si="850"/>
        <v/>
      </c>
      <c r="L4905" s="81" t="str">
        <f t="shared" si="840"/>
        <v/>
      </c>
      <c r="M4905" s="53" t="str">
        <f>IF(K4905="","",COUNTIF($K$7:K4905,"ﾘｽﾄ１"))</f>
        <v/>
      </c>
      <c r="N4905" s="53" t="str">
        <f t="shared" si="841"/>
        <v>同一区</v>
      </c>
      <c r="O4905" s="54" t="str">
        <f t="shared" si="842"/>
        <v/>
      </c>
      <c r="P4905" s="53" t="str">
        <f t="shared" si="843"/>
        <v/>
      </c>
      <c r="Q4905" s="52" t="str">
        <f t="shared" si="844"/>
        <v/>
      </c>
      <c r="R4905" s="55" t="str">
        <f t="shared" si="845"/>
        <v/>
      </c>
      <c r="S4905" s="52" t="str">
        <f t="shared" si="846"/>
        <v/>
      </c>
      <c r="T4905" s="81" t="str">
        <f t="shared" si="847"/>
        <v/>
      </c>
      <c r="U4905" s="53" t="str">
        <f>IF(S4905="","",COUNTIF($S$7:S4905,"該当２"))</f>
        <v/>
      </c>
      <c r="V4905" s="56" t="str">
        <f t="shared" si="848"/>
        <v/>
      </c>
      <c r="W4905" s="81" t="str">
        <f t="shared" si="849"/>
        <v/>
      </c>
      <c r="X4905" s="53" t="str">
        <f>IF(V4905="","",COUNTIF($V$7:V4905,"該当３"))</f>
        <v/>
      </c>
    </row>
    <row r="4906" spans="1:24">
      <c r="A4906" s="4">
        <v>2048200006</v>
      </c>
      <c r="B4906" s="237">
        <v>20</v>
      </c>
      <c r="C4906" s="238">
        <v>482</v>
      </c>
      <c r="D4906" s="239">
        <v>0</v>
      </c>
      <c r="E4906" s="238">
        <v>6</v>
      </c>
      <c r="F4906" s="7" t="s">
        <v>511</v>
      </c>
      <c r="G4906" s="7" t="s">
        <v>4192</v>
      </c>
      <c r="H4906" s="282" t="s">
        <v>4524</v>
      </c>
      <c r="I4906" s="7" t="s">
        <v>352</v>
      </c>
      <c r="K4906" s="52" t="str">
        <f t="shared" si="850"/>
        <v/>
      </c>
      <c r="L4906" s="81" t="str">
        <f t="shared" si="840"/>
        <v/>
      </c>
      <c r="M4906" s="53" t="str">
        <f>IF(K4906="","",COUNTIF($K$7:K4906,"ﾘｽﾄ１"))</f>
        <v/>
      </c>
      <c r="N4906" s="53" t="str">
        <f t="shared" si="841"/>
        <v>同一区</v>
      </c>
      <c r="O4906" s="54" t="str">
        <f t="shared" si="842"/>
        <v/>
      </c>
      <c r="P4906" s="53" t="str">
        <f t="shared" si="843"/>
        <v/>
      </c>
      <c r="Q4906" s="52" t="str">
        <f t="shared" si="844"/>
        <v/>
      </c>
      <c r="R4906" s="55" t="str">
        <f t="shared" si="845"/>
        <v/>
      </c>
      <c r="S4906" s="52" t="str">
        <f t="shared" si="846"/>
        <v/>
      </c>
      <c r="T4906" s="81" t="str">
        <f t="shared" si="847"/>
        <v/>
      </c>
      <c r="U4906" s="53" t="str">
        <f>IF(S4906="","",COUNTIF($S$7:S4906,"該当２"))</f>
        <v/>
      </c>
      <c r="V4906" s="56" t="str">
        <f t="shared" si="848"/>
        <v/>
      </c>
      <c r="W4906" s="81" t="str">
        <f t="shared" si="849"/>
        <v/>
      </c>
      <c r="X4906" s="53" t="str">
        <f>IF(V4906="","",COUNTIF($V$7:V4906,"該当３"))</f>
        <v/>
      </c>
    </row>
    <row r="4907" spans="1:24">
      <c r="A4907" s="4">
        <v>2048200007</v>
      </c>
      <c r="B4907" s="237">
        <v>20</v>
      </c>
      <c r="C4907" s="238">
        <v>482</v>
      </c>
      <c r="D4907" s="239">
        <v>0</v>
      </c>
      <c r="E4907" s="238">
        <v>7</v>
      </c>
      <c r="F4907" s="7" t="s">
        <v>511</v>
      </c>
      <c r="G4907" s="7" t="s">
        <v>4192</v>
      </c>
      <c r="H4907" s="282" t="s">
        <v>4524</v>
      </c>
      <c r="I4907" s="7" t="s">
        <v>471</v>
      </c>
      <c r="K4907" s="52" t="str">
        <f t="shared" si="850"/>
        <v/>
      </c>
      <c r="L4907" s="81" t="str">
        <f t="shared" si="840"/>
        <v/>
      </c>
      <c r="M4907" s="53" t="str">
        <f>IF(K4907="","",COUNTIF($K$7:K4907,"ﾘｽﾄ１"))</f>
        <v/>
      </c>
      <c r="N4907" s="53" t="str">
        <f t="shared" si="841"/>
        <v>同一区</v>
      </c>
      <c r="O4907" s="54" t="str">
        <f t="shared" si="842"/>
        <v/>
      </c>
      <c r="P4907" s="53" t="str">
        <f t="shared" si="843"/>
        <v/>
      </c>
      <c r="Q4907" s="52" t="str">
        <f t="shared" si="844"/>
        <v/>
      </c>
      <c r="R4907" s="55" t="str">
        <f t="shared" si="845"/>
        <v/>
      </c>
      <c r="S4907" s="52" t="str">
        <f t="shared" si="846"/>
        <v/>
      </c>
      <c r="T4907" s="81" t="str">
        <f t="shared" si="847"/>
        <v/>
      </c>
      <c r="U4907" s="53" t="str">
        <f>IF(S4907="","",COUNTIF($S$7:S4907,"該当２"))</f>
        <v/>
      </c>
      <c r="V4907" s="56" t="str">
        <f t="shared" si="848"/>
        <v/>
      </c>
      <c r="W4907" s="81" t="str">
        <f t="shared" si="849"/>
        <v/>
      </c>
      <c r="X4907" s="53" t="str">
        <f>IF(V4907="","",COUNTIF($V$7:V4907,"該当３"))</f>
        <v/>
      </c>
    </row>
    <row r="4908" spans="1:24">
      <c r="A4908" s="4">
        <v>2048200008</v>
      </c>
      <c r="B4908" s="237">
        <v>20</v>
      </c>
      <c r="C4908" s="238">
        <v>482</v>
      </c>
      <c r="D4908" s="239">
        <v>0</v>
      </c>
      <c r="E4908" s="238">
        <v>8</v>
      </c>
      <c r="F4908" s="7" t="s">
        <v>511</v>
      </c>
      <c r="G4908" s="7" t="s">
        <v>4192</v>
      </c>
      <c r="H4908" s="282" t="s">
        <v>4524</v>
      </c>
      <c r="I4908" s="7" t="s">
        <v>565</v>
      </c>
      <c r="K4908" s="52" t="str">
        <f t="shared" si="850"/>
        <v/>
      </c>
      <c r="L4908" s="81" t="str">
        <f t="shared" si="840"/>
        <v/>
      </c>
      <c r="M4908" s="53" t="str">
        <f>IF(K4908="","",COUNTIF($K$7:K4908,"ﾘｽﾄ１"))</f>
        <v/>
      </c>
      <c r="N4908" s="53" t="str">
        <f t="shared" si="841"/>
        <v>同一区</v>
      </c>
      <c r="O4908" s="54" t="str">
        <f t="shared" si="842"/>
        <v/>
      </c>
      <c r="P4908" s="53" t="str">
        <f t="shared" si="843"/>
        <v/>
      </c>
      <c r="Q4908" s="52" t="str">
        <f t="shared" si="844"/>
        <v/>
      </c>
      <c r="R4908" s="55" t="str">
        <f t="shared" si="845"/>
        <v/>
      </c>
      <c r="S4908" s="52" t="str">
        <f t="shared" si="846"/>
        <v/>
      </c>
      <c r="T4908" s="81" t="str">
        <f t="shared" si="847"/>
        <v/>
      </c>
      <c r="U4908" s="53" t="str">
        <f>IF(S4908="","",COUNTIF($S$7:S4908,"該当２"))</f>
        <v/>
      </c>
      <c r="V4908" s="56" t="str">
        <f t="shared" si="848"/>
        <v/>
      </c>
      <c r="W4908" s="81" t="str">
        <f t="shared" si="849"/>
        <v/>
      </c>
      <c r="X4908" s="53" t="str">
        <f>IF(V4908="","",COUNTIF($V$7:V4908,"該当３"))</f>
        <v/>
      </c>
    </row>
    <row r="4909" spans="1:24">
      <c r="A4909" s="4">
        <v>2048200009</v>
      </c>
      <c r="B4909" s="237">
        <v>20</v>
      </c>
      <c r="C4909" s="238">
        <v>482</v>
      </c>
      <c r="D4909" s="239">
        <v>0</v>
      </c>
      <c r="E4909" s="238">
        <v>9</v>
      </c>
      <c r="F4909" s="7" t="s">
        <v>511</v>
      </c>
      <c r="G4909" s="7" t="s">
        <v>4192</v>
      </c>
      <c r="H4909" s="282" t="s">
        <v>4524</v>
      </c>
      <c r="I4909" s="7" t="s">
        <v>4196</v>
      </c>
      <c r="K4909" s="52" t="str">
        <f t="shared" si="850"/>
        <v/>
      </c>
      <c r="L4909" s="81" t="str">
        <f t="shared" si="840"/>
        <v/>
      </c>
      <c r="M4909" s="53" t="str">
        <f>IF(K4909="","",COUNTIF($K$7:K4909,"ﾘｽﾄ１"))</f>
        <v/>
      </c>
      <c r="N4909" s="53" t="str">
        <f t="shared" si="841"/>
        <v>同一区</v>
      </c>
      <c r="O4909" s="54" t="str">
        <f t="shared" si="842"/>
        <v/>
      </c>
      <c r="P4909" s="53" t="str">
        <f t="shared" si="843"/>
        <v/>
      </c>
      <c r="Q4909" s="52" t="str">
        <f t="shared" si="844"/>
        <v/>
      </c>
      <c r="R4909" s="55" t="str">
        <f t="shared" si="845"/>
        <v/>
      </c>
      <c r="S4909" s="52" t="str">
        <f t="shared" si="846"/>
        <v/>
      </c>
      <c r="T4909" s="81" t="str">
        <f t="shared" si="847"/>
        <v/>
      </c>
      <c r="U4909" s="53" t="str">
        <f>IF(S4909="","",COUNTIF($S$7:S4909,"該当２"))</f>
        <v/>
      </c>
      <c r="V4909" s="56" t="str">
        <f t="shared" si="848"/>
        <v/>
      </c>
      <c r="W4909" s="81" t="str">
        <f t="shared" si="849"/>
        <v/>
      </c>
      <c r="X4909" s="53" t="str">
        <f>IF(V4909="","",COUNTIF($V$7:V4909,"該当３"))</f>
        <v/>
      </c>
    </row>
    <row r="4910" spans="1:24">
      <c r="A4910" s="4">
        <v>2048200010</v>
      </c>
      <c r="B4910" s="237">
        <v>20</v>
      </c>
      <c r="C4910" s="238">
        <v>482</v>
      </c>
      <c r="D4910" s="239">
        <v>0</v>
      </c>
      <c r="E4910" s="238">
        <v>10</v>
      </c>
      <c r="F4910" s="7" t="s">
        <v>511</v>
      </c>
      <c r="G4910" s="7" t="s">
        <v>4192</v>
      </c>
      <c r="H4910" s="282" t="s">
        <v>4524</v>
      </c>
      <c r="I4910" s="7" t="s">
        <v>2001</v>
      </c>
      <c r="K4910" s="52" t="str">
        <f t="shared" si="850"/>
        <v/>
      </c>
      <c r="L4910" s="81" t="str">
        <f t="shared" si="840"/>
        <v/>
      </c>
      <c r="M4910" s="53" t="str">
        <f>IF(K4910="","",COUNTIF($K$7:K4910,"ﾘｽﾄ１"))</f>
        <v/>
      </c>
      <c r="N4910" s="53" t="str">
        <f t="shared" si="841"/>
        <v>同一区</v>
      </c>
      <c r="O4910" s="54" t="str">
        <f t="shared" si="842"/>
        <v/>
      </c>
      <c r="P4910" s="53" t="str">
        <f t="shared" si="843"/>
        <v/>
      </c>
      <c r="Q4910" s="52" t="str">
        <f t="shared" si="844"/>
        <v/>
      </c>
      <c r="R4910" s="55" t="str">
        <f t="shared" si="845"/>
        <v/>
      </c>
      <c r="S4910" s="52" t="str">
        <f t="shared" si="846"/>
        <v/>
      </c>
      <c r="T4910" s="81" t="str">
        <f t="shared" si="847"/>
        <v/>
      </c>
      <c r="U4910" s="53" t="str">
        <f>IF(S4910="","",COUNTIF($S$7:S4910,"該当２"))</f>
        <v/>
      </c>
      <c r="V4910" s="56" t="str">
        <f t="shared" si="848"/>
        <v/>
      </c>
      <c r="W4910" s="81" t="str">
        <f t="shared" si="849"/>
        <v/>
      </c>
      <c r="X4910" s="53" t="str">
        <f>IF(V4910="","",COUNTIF($V$7:V4910,"該当３"))</f>
        <v/>
      </c>
    </row>
    <row r="4911" spans="1:24">
      <c r="A4911" s="4">
        <v>2048200011</v>
      </c>
      <c r="B4911" s="237">
        <v>20</v>
      </c>
      <c r="C4911" s="238">
        <v>482</v>
      </c>
      <c r="D4911" s="239">
        <v>0</v>
      </c>
      <c r="E4911" s="238">
        <v>11</v>
      </c>
      <c r="F4911" s="7" t="s">
        <v>511</v>
      </c>
      <c r="G4911" s="7" t="s">
        <v>4192</v>
      </c>
      <c r="H4911" s="282" t="s">
        <v>4524</v>
      </c>
      <c r="I4911" s="7" t="s">
        <v>4197</v>
      </c>
      <c r="K4911" s="52" t="str">
        <f t="shared" si="850"/>
        <v/>
      </c>
      <c r="L4911" s="81" t="str">
        <f t="shared" si="840"/>
        <v/>
      </c>
      <c r="M4911" s="53" t="str">
        <f>IF(K4911="","",COUNTIF($K$7:K4911,"ﾘｽﾄ１"))</f>
        <v/>
      </c>
      <c r="N4911" s="53" t="str">
        <f t="shared" si="841"/>
        <v>同一区</v>
      </c>
      <c r="O4911" s="54" t="str">
        <f t="shared" si="842"/>
        <v/>
      </c>
      <c r="P4911" s="53" t="str">
        <f t="shared" si="843"/>
        <v/>
      </c>
      <c r="Q4911" s="52" t="str">
        <f t="shared" si="844"/>
        <v/>
      </c>
      <c r="R4911" s="55" t="str">
        <f t="shared" si="845"/>
        <v/>
      </c>
      <c r="S4911" s="52" t="str">
        <f t="shared" si="846"/>
        <v/>
      </c>
      <c r="T4911" s="81" t="str">
        <f t="shared" si="847"/>
        <v/>
      </c>
      <c r="U4911" s="53" t="str">
        <f>IF(S4911="","",COUNTIF($S$7:S4911,"該当２"))</f>
        <v/>
      </c>
      <c r="V4911" s="56" t="str">
        <f t="shared" si="848"/>
        <v/>
      </c>
      <c r="W4911" s="81" t="str">
        <f t="shared" si="849"/>
        <v/>
      </c>
      <c r="X4911" s="53" t="str">
        <f>IF(V4911="","",COUNTIF($V$7:V4911,"該当３"))</f>
        <v/>
      </c>
    </row>
    <row r="4912" spans="1:24">
      <c r="A4912" s="4">
        <v>2048500000</v>
      </c>
      <c r="B4912" s="237">
        <v>20</v>
      </c>
      <c r="C4912" s="238">
        <v>485</v>
      </c>
      <c r="D4912" s="239">
        <v>0</v>
      </c>
      <c r="E4912" s="238">
        <v>0</v>
      </c>
      <c r="F4912" s="7" t="s">
        <v>511</v>
      </c>
      <c r="G4912" s="7" t="s">
        <v>4198</v>
      </c>
      <c r="K4912" s="52" t="str">
        <f t="shared" si="850"/>
        <v>ﾘｽﾄ１</v>
      </c>
      <c r="L4912" s="81" t="str">
        <f t="shared" si="840"/>
        <v>白馬村</v>
      </c>
      <c r="M4912" s="53">
        <f>IF(K4912="","",COUNTIF($K$7:K4912,"ﾘｽﾄ１"))</f>
        <v>66</v>
      </c>
      <c r="N4912" s="53" t="str">
        <f t="shared" si="841"/>
        <v/>
      </c>
      <c r="O4912" s="54" t="str">
        <f t="shared" si="842"/>
        <v/>
      </c>
      <c r="P4912" s="53" t="str">
        <f t="shared" si="843"/>
        <v/>
      </c>
      <c r="Q4912" s="52" t="str">
        <f t="shared" si="844"/>
        <v/>
      </c>
      <c r="R4912" s="55" t="str">
        <f t="shared" si="845"/>
        <v/>
      </c>
      <c r="S4912" s="52" t="str">
        <f t="shared" si="846"/>
        <v/>
      </c>
      <c r="T4912" s="81" t="str">
        <f t="shared" si="847"/>
        <v/>
      </c>
      <c r="U4912" s="53" t="str">
        <f>IF(S4912="","",COUNTIF($S$7:S4912,"該当２"))</f>
        <v/>
      </c>
      <c r="V4912" s="56" t="str">
        <f t="shared" si="848"/>
        <v/>
      </c>
      <c r="W4912" s="81" t="str">
        <f t="shared" si="849"/>
        <v/>
      </c>
      <c r="X4912" s="53" t="str">
        <f>IF(V4912="","",COUNTIF($V$7:V4912,"該当３"))</f>
        <v/>
      </c>
    </row>
    <row r="4913" spans="1:24">
      <c r="A4913" s="4">
        <v>2048501000</v>
      </c>
      <c r="B4913" s="237">
        <v>20</v>
      </c>
      <c r="C4913" s="238">
        <v>485</v>
      </c>
      <c r="D4913" s="239">
        <v>1</v>
      </c>
      <c r="E4913" s="238">
        <v>0</v>
      </c>
      <c r="F4913" s="7" t="s">
        <v>511</v>
      </c>
      <c r="G4913" s="7" t="s">
        <v>4198</v>
      </c>
      <c r="H4913" s="7" t="s">
        <v>4199</v>
      </c>
      <c r="K4913" s="52" t="str">
        <f t="shared" si="850"/>
        <v/>
      </c>
      <c r="L4913" s="81" t="str">
        <f t="shared" si="840"/>
        <v/>
      </c>
      <c r="M4913" s="53" t="str">
        <f>IF(K4913="","",COUNTIF($K$7:K4913,"ﾘｽﾄ１"))</f>
        <v/>
      </c>
      <c r="N4913" s="53" t="str">
        <f t="shared" si="841"/>
        <v/>
      </c>
      <c r="O4913" s="54" t="str">
        <f t="shared" si="842"/>
        <v/>
      </c>
      <c r="P4913" s="53" t="str">
        <f t="shared" si="843"/>
        <v/>
      </c>
      <c r="Q4913" s="52" t="str">
        <f t="shared" si="844"/>
        <v/>
      </c>
      <c r="R4913" s="55" t="str">
        <f t="shared" si="845"/>
        <v/>
      </c>
      <c r="S4913" s="52" t="str">
        <f t="shared" si="846"/>
        <v/>
      </c>
      <c r="T4913" s="81" t="str">
        <f t="shared" si="847"/>
        <v/>
      </c>
      <c r="U4913" s="53" t="str">
        <f>IF(S4913="","",COUNTIF($S$7:S4913,"該当２"))</f>
        <v/>
      </c>
      <c r="V4913" s="56" t="str">
        <f t="shared" si="848"/>
        <v/>
      </c>
      <c r="W4913" s="81" t="str">
        <f t="shared" si="849"/>
        <v/>
      </c>
      <c r="X4913" s="53" t="str">
        <f>IF(V4913="","",COUNTIF($V$7:V4913,"該当３"))</f>
        <v/>
      </c>
    </row>
    <row r="4914" spans="1:24">
      <c r="A4914" s="4">
        <v>2048501001</v>
      </c>
      <c r="B4914" s="237">
        <v>20</v>
      </c>
      <c r="C4914" s="238">
        <v>485</v>
      </c>
      <c r="D4914" s="239">
        <v>1</v>
      </c>
      <c r="E4914" s="238">
        <v>1</v>
      </c>
      <c r="F4914" s="7" t="s">
        <v>511</v>
      </c>
      <c r="G4914" s="7" t="s">
        <v>4198</v>
      </c>
      <c r="H4914" s="7" t="s">
        <v>4199</v>
      </c>
      <c r="I4914" s="7" t="s">
        <v>4200</v>
      </c>
      <c r="K4914" s="52" t="str">
        <f t="shared" si="850"/>
        <v/>
      </c>
      <c r="L4914" s="81" t="str">
        <f t="shared" si="840"/>
        <v/>
      </c>
      <c r="M4914" s="53" t="str">
        <f>IF(K4914="","",COUNTIF($K$7:K4914,"ﾘｽﾄ１"))</f>
        <v/>
      </c>
      <c r="N4914" s="53" t="str">
        <f t="shared" si="841"/>
        <v/>
      </c>
      <c r="O4914" s="54" t="str">
        <f t="shared" si="842"/>
        <v/>
      </c>
      <c r="P4914" s="53" t="str">
        <f t="shared" si="843"/>
        <v/>
      </c>
      <c r="Q4914" s="52" t="str">
        <f t="shared" si="844"/>
        <v/>
      </c>
      <c r="R4914" s="55" t="str">
        <f t="shared" si="845"/>
        <v/>
      </c>
      <c r="S4914" s="52" t="str">
        <f t="shared" si="846"/>
        <v/>
      </c>
      <c r="T4914" s="81" t="str">
        <f t="shared" si="847"/>
        <v/>
      </c>
      <c r="U4914" s="53" t="str">
        <f>IF(S4914="","",COUNTIF($S$7:S4914,"該当２"))</f>
        <v/>
      </c>
      <c r="V4914" s="56" t="str">
        <f t="shared" si="848"/>
        <v/>
      </c>
      <c r="W4914" s="81" t="str">
        <f t="shared" si="849"/>
        <v/>
      </c>
      <c r="X4914" s="53" t="str">
        <f>IF(V4914="","",COUNTIF($V$7:V4914,"該当３"))</f>
        <v/>
      </c>
    </row>
    <row r="4915" spans="1:24">
      <c r="A4915" s="4">
        <v>2048501002</v>
      </c>
      <c r="B4915" s="237">
        <v>20</v>
      </c>
      <c r="C4915" s="238">
        <v>485</v>
      </c>
      <c r="D4915" s="239">
        <v>1</v>
      </c>
      <c r="E4915" s="238">
        <v>2</v>
      </c>
      <c r="F4915" s="7" t="s">
        <v>511</v>
      </c>
      <c r="G4915" s="7" t="s">
        <v>4198</v>
      </c>
      <c r="H4915" s="7" t="s">
        <v>4199</v>
      </c>
      <c r="I4915" s="7" t="s">
        <v>4201</v>
      </c>
      <c r="K4915" s="52" t="str">
        <f t="shared" si="850"/>
        <v/>
      </c>
      <c r="L4915" s="81" t="str">
        <f t="shared" si="840"/>
        <v/>
      </c>
      <c r="M4915" s="53" t="str">
        <f>IF(K4915="","",COUNTIF($K$7:K4915,"ﾘｽﾄ１"))</f>
        <v/>
      </c>
      <c r="N4915" s="53" t="str">
        <f t="shared" si="841"/>
        <v/>
      </c>
      <c r="O4915" s="54" t="str">
        <f t="shared" si="842"/>
        <v/>
      </c>
      <c r="P4915" s="53" t="str">
        <f t="shared" si="843"/>
        <v/>
      </c>
      <c r="Q4915" s="52" t="str">
        <f t="shared" si="844"/>
        <v/>
      </c>
      <c r="R4915" s="55" t="str">
        <f t="shared" si="845"/>
        <v/>
      </c>
      <c r="S4915" s="52" t="str">
        <f t="shared" si="846"/>
        <v/>
      </c>
      <c r="T4915" s="81" t="str">
        <f t="shared" si="847"/>
        <v/>
      </c>
      <c r="U4915" s="53" t="str">
        <f>IF(S4915="","",COUNTIF($S$7:S4915,"該当２"))</f>
        <v/>
      </c>
      <c r="V4915" s="56" t="str">
        <f t="shared" si="848"/>
        <v/>
      </c>
      <c r="W4915" s="81" t="str">
        <f t="shared" si="849"/>
        <v/>
      </c>
      <c r="X4915" s="53" t="str">
        <f>IF(V4915="","",COUNTIF($V$7:V4915,"該当３"))</f>
        <v/>
      </c>
    </row>
    <row r="4916" spans="1:24">
      <c r="A4916" s="4">
        <v>2048501003</v>
      </c>
      <c r="B4916" s="237">
        <v>20</v>
      </c>
      <c r="C4916" s="238">
        <v>485</v>
      </c>
      <c r="D4916" s="239">
        <v>1</v>
      </c>
      <c r="E4916" s="238">
        <v>3</v>
      </c>
      <c r="F4916" s="7" t="s">
        <v>511</v>
      </c>
      <c r="G4916" s="7" t="s">
        <v>4198</v>
      </c>
      <c r="H4916" s="7" t="s">
        <v>4199</v>
      </c>
      <c r="I4916" s="7" t="s">
        <v>1349</v>
      </c>
      <c r="K4916" s="52" t="str">
        <f t="shared" si="850"/>
        <v/>
      </c>
      <c r="L4916" s="81" t="str">
        <f t="shared" si="840"/>
        <v/>
      </c>
      <c r="M4916" s="53" t="str">
        <f>IF(K4916="","",COUNTIF($K$7:K4916,"ﾘｽﾄ１"))</f>
        <v/>
      </c>
      <c r="N4916" s="53" t="str">
        <f t="shared" si="841"/>
        <v/>
      </c>
      <c r="O4916" s="54" t="str">
        <f t="shared" si="842"/>
        <v/>
      </c>
      <c r="P4916" s="53" t="str">
        <f t="shared" si="843"/>
        <v/>
      </c>
      <c r="Q4916" s="52" t="str">
        <f t="shared" si="844"/>
        <v/>
      </c>
      <c r="R4916" s="55" t="str">
        <f t="shared" si="845"/>
        <v/>
      </c>
      <c r="S4916" s="52" t="str">
        <f t="shared" si="846"/>
        <v/>
      </c>
      <c r="T4916" s="81" t="str">
        <f t="shared" si="847"/>
        <v/>
      </c>
      <c r="U4916" s="53" t="str">
        <f>IF(S4916="","",COUNTIF($S$7:S4916,"該当２"))</f>
        <v/>
      </c>
      <c r="V4916" s="56" t="str">
        <f t="shared" si="848"/>
        <v/>
      </c>
      <c r="W4916" s="81" t="str">
        <f t="shared" si="849"/>
        <v/>
      </c>
      <c r="X4916" s="53" t="str">
        <f>IF(V4916="","",COUNTIF($V$7:V4916,"該当３"))</f>
        <v/>
      </c>
    </row>
    <row r="4917" spans="1:24">
      <c r="A4917" s="4">
        <v>2048501004</v>
      </c>
      <c r="B4917" s="237">
        <v>20</v>
      </c>
      <c r="C4917" s="238">
        <v>485</v>
      </c>
      <c r="D4917" s="239">
        <v>1</v>
      </c>
      <c r="E4917" s="238">
        <v>4</v>
      </c>
      <c r="F4917" s="7" t="s">
        <v>511</v>
      </c>
      <c r="G4917" s="7" t="s">
        <v>4198</v>
      </c>
      <c r="H4917" s="7" t="s">
        <v>4199</v>
      </c>
      <c r="I4917" s="7" t="s">
        <v>4202</v>
      </c>
      <c r="K4917" s="52" t="str">
        <f t="shared" si="850"/>
        <v/>
      </c>
      <c r="L4917" s="81" t="str">
        <f t="shared" si="840"/>
        <v/>
      </c>
      <c r="M4917" s="53" t="str">
        <f>IF(K4917="","",COUNTIF($K$7:K4917,"ﾘｽﾄ１"))</f>
        <v/>
      </c>
      <c r="N4917" s="53" t="str">
        <f t="shared" si="841"/>
        <v/>
      </c>
      <c r="O4917" s="54" t="str">
        <f t="shared" si="842"/>
        <v/>
      </c>
      <c r="P4917" s="53" t="str">
        <f t="shared" si="843"/>
        <v/>
      </c>
      <c r="Q4917" s="52" t="str">
        <f t="shared" si="844"/>
        <v/>
      </c>
      <c r="R4917" s="55" t="str">
        <f t="shared" si="845"/>
        <v/>
      </c>
      <c r="S4917" s="52" t="str">
        <f t="shared" si="846"/>
        <v/>
      </c>
      <c r="T4917" s="81" t="str">
        <f t="shared" si="847"/>
        <v/>
      </c>
      <c r="U4917" s="53" t="str">
        <f>IF(S4917="","",COUNTIF($S$7:S4917,"該当２"))</f>
        <v/>
      </c>
      <c r="V4917" s="56" t="str">
        <f t="shared" si="848"/>
        <v/>
      </c>
      <c r="W4917" s="81" t="str">
        <f t="shared" si="849"/>
        <v/>
      </c>
      <c r="X4917" s="53" t="str">
        <f>IF(V4917="","",COUNTIF($V$7:V4917,"該当３"))</f>
        <v/>
      </c>
    </row>
    <row r="4918" spans="1:24">
      <c r="A4918" s="4">
        <v>2048501005</v>
      </c>
      <c r="B4918" s="237">
        <v>20</v>
      </c>
      <c r="C4918" s="238">
        <v>485</v>
      </c>
      <c r="D4918" s="239">
        <v>1</v>
      </c>
      <c r="E4918" s="238">
        <v>5</v>
      </c>
      <c r="F4918" s="7" t="s">
        <v>511</v>
      </c>
      <c r="G4918" s="7" t="s">
        <v>4198</v>
      </c>
      <c r="H4918" s="7" t="s">
        <v>4199</v>
      </c>
      <c r="I4918" s="7" t="s">
        <v>355</v>
      </c>
      <c r="K4918" s="52" t="str">
        <f t="shared" si="850"/>
        <v/>
      </c>
      <c r="L4918" s="81" t="str">
        <f t="shared" si="840"/>
        <v/>
      </c>
      <c r="M4918" s="53" t="str">
        <f>IF(K4918="","",COUNTIF($K$7:K4918,"ﾘｽﾄ１"))</f>
        <v/>
      </c>
      <c r="N4918" s="53" t="str">
        <f t="shared" si="841"/>
        <v/>
      </c>
      <c r="O4918" s="54" t="str">
        <f t="shared" si="842"/>
        <v/>
      </c>
      <c r="P4918" s="53" t="str">
        <f t="shared" si="843"/>
        <v/>
      </c>
      <c r="Q4918" s="52" t="str">
        <f t="shared" si="844"/>
        <v/>
      </c>
      <c r="R4918" s="55" t="str">
        <f t="shared" si="845"/>
        <v/>
      </c>
      <c r="S4918" s="52" t="str">
        <f t="shared" si="846"/>
        <v/>
      </c>
      <c r="T4918" s="81" t="str">
        <f t="shared" si="847"/>
        <v/>
      </c>
      <c r="U4918" s="53" t="str">
        <f>IF(S4918="","",COUNTIF($S$7:S4918,"該当２"))</f>
        <v/>
      </c>
      <c r="V4918" s="56" t="str">
        <f t="shared" si="848"/>
        <v/>
      </c>
      <c r="W4918" s="81" t="str">
        <f t="shared" si="849"/>
        <v/>
      </c>
      <c r="X4918" s="53" t="str">
        <f>IF(V4918="","",COUNTIF($V$7:V4918,"該当３"))</f>
        <v/>
      </c>
    </row>
    <row r="4919" spans="1:24">
      <c r="A4919" s="4">
        <v>2048501006</v>
      </c>
      <c r="B4919" s="237">
        <v>20</v>
      </c>
      <c r="C4919" s="238">
        <v>485</v>
      </c>
      <c r="D4919" s="239">
        <v>1</v>
      </c>
      <c r="E4919" s="238">
        <v>6</v>
      </c>
      <c r="F4919" s="7" t="s">
        <v>511</v>
      </c>
      <c r="G4919" s="7" t="s">
        <v>4198</v>
      </c>
      <c r="H4919" s="7" t="s">
        <v>4199</v>
      </c>
      <c r="I4919" s="7" t="s">
        <v>4203</v>
      </c>
      <c r="K4919" s="52" t="str">
        <f t="shared" si="850"/>
        <v/>
      </c>
      <c r="L4919" s="81" t="str">
        <f t="shared" ref="L4919:L4982" si="851">IF(K4919="ﾘｽﾄ１",G4919,"")</f>
        <v/>
      </c>
      <c r="M4919" s="53" t="str">
        <f>IF(K4919="","",COUNTIF($K$7:K4919,"ﾘｽﾄ１"))</f>
        <v/>
      </c>
      <c r="N4919" s="53" t="str">
        <f t="shared" ref="N4919:N4982" si="852">IF(AND(D4919=0,E4919&gt;0),"同一区","")</f>
        <v/>
      </c>
      <c r="O4919" s="54" t="str">
        <f t="shared" ref="O4919:O4982" si="853">IF(AND(EXACT($K$2,G4919),H4919&gt;0),"該当１","")</f>
        <v/>
      </c>
      <c r="P4919" s="53" t="str">
        <f t="shared" ref="P4919:P4982" si="854">IF(O4919="該当１",G4919,"")</f>
        <v/>
      </c>
      <c r="Q4919" s="52" t="str">
        <f t="shared" ref="Q4919:Q4982" si="855">IF(O4919="該当１","ﾘｽﾄ2","")</f>
        <v/>
      </c>
      <c r="R4919" s="55" t="str">
        <f t="shared" ref="R4919:R4982" si="856">IF(Q4919="ﾘｽﾄ2",H4919,"")</f>
        <v/>
      </c>
      <c r="S4919" s="52" t="str">
        <f t="shared" ref="S4919:S4982" si="857">IF(AND(Q4919="ﾘｽﾄ2",OR(I4919=0,AND(N4919="同一区",E4919=1))),"該当２","")</f>
        <v/>
      </c>
      <c r="T4919" s="81" t="str">
        <f t="shared" ref="T4919:T4982" si="858">IF(S4919="該当２",H4919,"")</f>
        <v/>
      </c>
      <c r="U4919" s="53" t="str">
        <f>IF(S4919="","",COUNTIF($S$7:S4919,"該当２"))</f>
        <v/>
      </c>
      <c r="V4919" s="56" t="str">
        <f t="shared" ref="V4919:V4982" si="859">IF(AND($S$2=H4919,E4919&gt;0,E4919&lt;998),"該当３","")</f>
        <v/>
      </c>
      <c r="W4919" s="81" t="str">
        <f t="shared" ref="W4919:W4982" si="860">IF(V4919="該当３",I4919,"")</f>
        <v/>
      </c>
      <c r="X4919" s="53" t="str">
        <f>IF(V4919="","",COUNTIF($V$7:V4919,"該当３"))</f>
        <v/>
      </c>
    </row>
    <row r="4920" spans="1:24">
      <c r="A4920" s="4">
        <v>2048501007</v>
      </c>
      <c r="B4920" s="237">
        <v>20</v>
      </c>
      <c r="C4920" s="238">
        <v>485</v>
      </c>
      <c r="D4920" s="239">
        <v>1</v>
      </c>
      <c r="E4920" s="238">
        <v>7</v>
      </c>
      <c r="F4920" s="7" t="s">
        <v>511</v>
      </c>
      <c r="G4920" s="7" t="s">
        <v>4198</v>
      </c>
      <c r="H4920" s="7" t="s">
        <v>4199</v>
      </c>
      <c r="I4920" s="7" t="s">
        <v>464</v>
      </c>
      <c r="K4920" s="52" t="str">
        <f t="shared" si="850"/>
        <v/>
      </c>
      <c r="L4920" s="81" t="str">
        <f t="shared" si="851"/>
        <v/>
      </c>
      <c r="M4920" s="53" t="str">
        <f>IF(K4920="","",COUNTIF($K$7:K4920,"ﾘｽﾄ１"))</f>
        <v/>
      </c>
      <c r="N4920" s="53" t="str">
        <f t="shared" si="852"/>
        <v/>
      </c>
      <c r="O4920" s="54" t="str">
        <f t="shared" si="853"/>
        <v/>
      </c>
      <c r="P4920" s="53" t="str">
        <f t="shared" si="854"/>
        <v/>
      </c>
      <c r="Q4920" s="52" t="str">
        <f t="shared" si="855"/>
        <v/>
      </c>
      <c r="R4920" s="55" t="str">
        <f t="shared" si="856"/>
        <v/>
      </c>
      <c r="S4920" s="52" t="str">
        <f t="shared" si="857"/>
        <v/>
      </c>
      <c r="T4920" s="81" t="str">
        <f t="shared" si="858"/>
        <v/>
      </c>
      <c r="U4920" s="53" t="str">
        <f>IF(S4920="","",COUNTIF($S$7:S4920,"該当２"))</f>
        <v/>
      </c>
      <c r="V4920" s="56" t="str">
        <f t="shared" si="859"/>
        <v/>
      </c>
      <c r="W4920" s="81" t="str">
        <f t="shared" si="860"/>
        <v/>
      </c>
      <c r="X4920" s="53" t="str">
        <f>IF(V4920="","",COUNTIF($V$7:V4920,"該当３"))</f>
        <v/>
      </c>
    </row>
    <row r="4921" spans="1:24">
      <c r="A4921" s="4">
        <v>2048502000</v>
      </c>
      <c r="B4921" s="237">
        <v>20</v>
      </c>
      <c r="C4921" s="238">
        <v>485</v>
      </c>
      <c r="D4921" s="239">
        <v>2</v>
      </c>
      <c r="E4921" s="238">
        <v>0</v>
      </c>
      <c r="F4921" s="7" t="s">
        <v>511</v>
      </c>
      <c r="G4921" s="7" t="s">
        <v>4198</v>
      </c>
      <c r="H4921" s="7" t="s">
        <v>4204</v>
      </c>
      <c r="K4921" s="52" t="str">
        <f t="shared" si="850"/>
        <v/>
      </c>
      <c r="L4921" s="81" t="str">
        <f t="shared" si="851"/>
        <v/>
      </c>
      <c r="M4921" s="53" t="str">
        <f>IF(K4921="","",COUNTIF($K$7:K4921,"ﾘｽﾄ１"))</f>
        <v/>
      </c>
      <c r="N4921" s="53" t="str">
        <f t="shared" si="852"/>
        <v/>
      </c>
      <c r="O4921" s="54" t="str">
        <f t="shared" si="853"/>
        <v/>
      </c>
      <c r="P4921" s="53" t="str">
        <f t="shared" si="854"/>
        <v/>
      </c>
      <c r="Q4921" s="52" t="str">
        <f t="shared" si="855"/>
        <v/>
      </c>
      <c r="R4921" s="55" t="str">
        <f t="shared" si="856"/>
        <v/>
      </c>
      <c r="S4921" s="52" t="str">
        <f t="shared" si="857"/>
        <v/>
      </c>
      <c r="T4921" s="81" t="str">
        <f t="shared" si="858"/>
        <v/>
      </c>
      <c r="U4921" s="53" t="str">
        <f>IF(S4921="","",COUNTIF($S$7:S4921,"該当２"))</f>
        <v/>
      </c>
      <c r="V4921" s="56" t="str">
        <f t="shared" si="859"/>
        <v/>
      </c>
      <c r="W4921" s="81" t="str">
        <f t="shared" si="860"/>
        <v/>
      </c>
      <c r="X4921" s="53" t="str">
        <f>IF(V4921="","",COUNTIF($V$7:V4921,"該当３"))</f>
        <v/>
      </c>
    </row>
    <row r="4922" spans="1:24">
      <c r="A4922" s="4">
        <v>2048502001</v>
      </c>
      <c r="B4922" s="237">
        <v>20</v>
      </c>
      <c r="C4922" s="238">
        <v>485</v>
      </c>
      <c r="D4922" s="239">
        <v>2</v>
      </c>
      <c r="E4922" s="238">
        <v>1</v>
      </c>
      <c r="F4922" s="7" t="s">
        <v>511</v>
      </c>
      <c r="G4922" s="7" t="s">
        <v>4198</v>
      </c>
      <c r="H4922" s="7" t="s">
        <v>4204</v>
      </c>
      <c r="I4922" s="7" t="s">
        <v>4205</v>
      </c>
      <c r="K4922" s="52" t="str">
        <f t="shared" si="850"/>
        <v/>
      </c>
      <c r="L4922" s="81" t="str">
        <f t="shared" si="851"/>
        <v/>
      </c>
      <c r="M4922" s="53" t="str">
        <f>IF(K4922="","",COUNTIF($K$7:K4922,"ﾘｽﾄ１"))</f>
        <v/>
      </c>
      <c r="N4922" s="53" t="str">
        <f t="shared" si="852"/>
        <v/>
      </c>
      <c r="O4922" s="54" t="str">
        <f t="shared" si="853"/>
        <v/>
      </c>
      <c r="P4922" s="53" t="str">
        <f t="shared" si="854"/>
        <v/>
      </c>
      <c r="Q4922" s="52" t="str">
        <f t="shared" si="855"/>
        <v/>
      </c>
      <c r="R4922" s="55" t="str">
        <f t="shared" si="856"/>
        <v/>
      </c>
      <c r="S4922" s="52" t="str">
        <f t="shared" si="857"/>
        <v/>
      </c>
      <c r="T4922" s="81" t="str">
        <f t="shared" si="858"/>
        <v/>
      </c>
      <c r="U4922" s="53" t="str">
        <f>IF(S4922="","",COUNTIF($S$7:S4922,"該当２"))</f>
        <v/>
      </c>
      <c r="V4922" s="56" t="str">
        <f t="shared" si="859"/>
        <v/>
      </c>
      <c r="W4922" s="81" t="str">
        <f t="shared" si="860"/>
        <v/>
      </c>
      <c r="X4922" s="53" t="str">
        <f>IF(V4922="","",COUNTIF($V$7:V4922,"該当３"))</f>
        <v/>
      </c>
    </row>
    <row r="4923" spans="1:24">
      <c r="A4923" s="4">
        <v>2048502002</v>
      </c>
      <c r="B4923" s="237">
        <v>20</v>
      </c>
      <c r="C4923" s="238">
        <v>485</v>
      </c>
      <c r="D4923" s="239">
        <v>2</v>
      </c>
      <c r="E4923" s="238">
        <v>2</v>
      </c>
      <c r="F4923" s="7" t="s">
        <v>511</v>
      </c>
      <c r="G4923" s="7" t="s">
        <v>4198</v>
      </c>
      <c r="H4923" s="7" t="s">
        <v>4204</v>
      </c>
      <c r="I4923" s="7" t="s">
        <v>2141</v>
      </c>
      <c r="K4923" s="52" t="str">
        <f t="shared" si="850"/>
        <v/>
      </c>
      <c r="L4923" s="81" t="str">
        <f t="shared" si="851"/>
        <v/>
      </c>
      <c r="M4923" s="53" t="str">
        <f>IF(K4923="","",COUNTIF($K$7:K4923,"ﾘｽﾄ１"))</f>
        <v/>
      </c>
      <c r="N4923" s="53" t="str">
        <f t="shared" si="852"/>
        <v/>
      </c>
      <c r="O4923" s="54" t="str">
        <f t="shared" si="853"/>
        <v/>
      </c>
      <c r="P4923" s="53" t="str">
        <f t="shared" si="854"/>
        <v/>
      </c>
      <c r="Q4923" s="52" t="str">
        <f t="shared" si="855"/>
        <v/>
      </c>
      <c r="R4923" s="55" t="str">
        <f t="shared" si="856"/>
        <v/>
      </c>
      <c r="S4923" s="52" t="str">
        <f t="shared" si="857"/>
        <v/>
      </c>
      <c r="T4923" s="81" t="str">
        <f t="shared" si="858"/>
        <v/>
      </c>
      <c r="U4923" s="53" t="str">
        <f>IF(S4923="","",COUNTIF($S$7:S4923,"該当２"))</f>
        <v/>
      </c>
      <c r="V4923" s="56" t="str">
        <f t="shared" si="859"/>
        <v/>
      </c>
      <c r="W4923" s="81" t="str">
        <f t="shared" si="860"/>
        <v/>
      </c>
      <c r="X4923" s="53" t="str">
        <f>IF(V4923="","",COUNTIF($V$7:V4923,"該当３"))</f>
        <v/>
      </c>
    </row>
    <row r="4924" spans="1:24">
      <c r="A4924" s="4">
        <v>2048502003</v>
      </c>
      <c r="B4924" s="237">
        <v>20</v>
      </c>
      <c r="C4924" s="238">
        <v>485</v>
      </c>
      <c r="D4924" s="239">
        <v>2</v>
      </c>
      <c r="E4924" s="238">
        <v>3</v>
      </c>
      <c r="F4924" s="7" t="s">
        <v>511</v>
      </c>
      <c r="G4924" s="7" t="s">
        <v>4198</v>
      </c>
      <c r="H4924" s="7" t="s">
        <v>4204</v>
      </c>
      <c r="I4924" s="7" t="s">
        <v>4206</v>
      </c>
      <c r="K4924" s="52" t="str">
        <f t="shared" si="850"/>
        <v/>
      </c>
      <c r="L4924" s="81" t="str">
        <f t="shared" si="851"/>
        <v/>
      </c>
      <c r="M4924" s="53" t="str">
        <f>IF(K4924="","",COUNTIF($K$7:K4924,"ﾘｽﾄ１"))</f>
        <v/>
      </c>
      <c r="N4924" s="53" t="str">
        <f t="shared" si="852"/>
        <v/>
      </c>
      <c r="O4924" s="54" t="str">
        <f t="shared" si="853"/>
        <v/>
      </c>
      <c r="P4924" s="53" t="str">
        <f t="shared" si="854"/>
        <v/>
      </c>
      <c r="Q4924" s="52" t="str">
        <f t="shared" si="855"/>
        <v/>
      </c>
      <c r="R4924" s="55" t="str">
        <f t="shared" si="856"/>
        <v/>
      </c>
      <c r="S4924" s="52" t="str">
        <f t="shared" si="857"/>
        <v/>
      </c>
      <c r="T4924" s="81" t="str">
        <f t="shared" si="858"/>
        <v/>
      </c>
      <c r="U4924" s="53" t="str">
        <f>IF(S4924="","",COUNTIF($S$7:S4924,"該当２"))</f>
        <v/>
      </c>
      <c r="V4924" s="56" t="str">
        <f t="shared" si="859"/>
        <v/>
      </c>
      <c r="W4924" s="81" t="str">
        <f t="shared" si="860"/>
        <v/>
      </c>
      <c r="X4924" s="53" t="str">
        <f>IF(V4924="","",COUNTIF($V$7:V4924,"該当３"))</f>
        <v/>
      </c>
    </row>
    <row r="4925" spans="1:24">
      <c r="A4925" s="4">
        <v>2048502004</v>
      </c>
      <c r="B4925" s="237">
        <v>20</v>
      </c>
      <c r="C4925" s="238">
        <v>485</v>
      </c>
      <c r="D4925" s="239">
        <v>2</v>
      </c>
      <c r="E4925" s="238">
        <v>4</v>
      </c>
      <c r="F4925" s="7" t="s">
        <v>511</v>
      </c>
      <c r="G4925" s="7" t="s">
        <v>4198</v>
      </c>
      <c r="H4925" s="7" t="s">
        <v>4204</v>
      </c>
      <c r="I4925" s="7" t="s">
        <v>4207</v>
      </c>
      <c r="K4925" s="52" t="str">
        <f t="shared" si="850"/>
        <v/>
      </c>
      <c r="L4925" s="81" t="str">
        <f t="shared" si="851"/>
        <v/>
      </c>
      <c r="M4925" s="53" t="str">
        <f>IF(K4925="","",COUNTIF($K$7:K4925,"ﾘｽﾄ１"))</f>
        <v/>
      </c>
      <c r="N4925" s="53" t="str">
        <f t="shared" si="852"/>
        <v/>
      </c>
      <c r="O4925" s="54" t="str">
        <f t="shared" si="853"/>
        <v/>
      </c>
      <c r="P4925" s="53" t="str">
        <f t="shared" si="854"/>
        <v/>
      </c>
      <c r="Q4925" s="52" t="str">
        <f t="shared" si="855"/>
        <v/>
      </c>
      <c r="R4925" s="55" t="str">
        <f t="shared" si="856"/>
        <v/>
      </c>
      <c r="S4925" s="52" t="str">
        <f t="shared" si="857"/>
        <v/>
      </c>
      <c r="T4925" s="81" t="str">
        <f t="shared" si="858"/>
        <v/>
      </c>
      <c r="U4925" s="53" t="str">
        <f>IF(S4925="","",COUNTIF($S$7:S4925,"該当２"))</f>
        <v/>
      </c>
      <c r="V4925" s="56" t="str">
        <f t="shared" si="859"/>
        <v/>
      </c>
      <c r="W4925" s="81" t="str">
        <f t="shared" si="860"/>
        <v/>
      </c>
      <c r="X4925" s="53" t="str">
        <f>IF(V4925="","",COUNTIF($V$7:V4925,"該当３"))</f>
        <v/>
      </c>
    </row>
    <row r="4926" spans="1:24">
      <c r="A4926" s="4">
        <v>2048502005</v>
      </c>
      <c r="B4926" s="237">
        <v>20</v>
      </c>
      <c r="C4926" s="238">
        <v>485</v>
      </c>
      <c r="D4926" s="239">
        <v>2</v>
      </c>
      <c r="E4926" s="238">
        <v>5</v>
      </c>
      <c r="F4926" s="7" t="s">
        <v>511</v>
      </c>
      <c r="G4926" s="7" t="s">
        <v>4198</v>
      </c>
      <c r="H4926" s="7" t="s">
        <v>4204</v>
      </c>
      <c r="I4926" s="7" t="s">
        <v>3015</v>
      </c>
      <c r="K4926" s="52" t="str">
        <f t="shared" si="850"/>
        <v/>
      </c>
      <c r="L4926" s="81" t="str">
        <f t="shared" si="851"/>
        <v/>
      </c>
      <c r="M4926" s="53" t="str">
        <f>IF(K4926="","",COUNTIF($K$7:K4926,"ﾘｽﾄ１"))</f>
        <v/>
      </c>
      <c r="N4926" s="53" t="str">
        <f t="shared" si="852"/>
        <v/>
      </c>
      <c r="O4926" s="54" t="str">
        <f t="shared" si="853"/>
        <v/>
      </c>
      <c r="P4926" s="53" t="str">
        <f t="shared" si="854"/>
        <v/>
      </c>
      <c r="Q4926" s="52" t="str">
        <f t="shared" si="855"/>
        <v/>
      </c>
      <c r="R4926" s="55" t="str">
        <f t="shared" si="856"/>
        <v/>
      </c>
      <c r="S4926" s="52" t="str">
        <f t="shared" si="857"/>
        <v/>
      </c>
      <c r="T4926" s="81" t="str">
        <f t="shared" si="858"/>
        <v/>
      </c>
      <c r="U4926" s="53" t="str">
        <f>IF(S4926="","",COUNTIF($S$7:S4926,"該当２"))</f>
        <v/>
      </c>
      <c r="V4926" s="56" t="str">
        <f t="shared" si="859"/>
        <v/>
      </c>
      <c r="W4926" s="81" t="str">
        <f t="shared" si="860"/>
        <v/>
      </c>
      <c r="X4926" s="53" t="str">
        <f>IF(V4926="","",COUNTIF($V$7:V4926,"該当３"))</f>
        <v/>
      </c>
    </row>
    <row r="4927" spans="1:24">
      <c r="A4927" s="4">
        <v>2048502006</v>
      </c>
      <c r="B4927" s="237">
        <v>20</v>
      </c>
      <c r="C4927" s="238">
        <v>485</v>
      </c>
      <c r="D4927" s="239">
        <v>2</v>
      </c>
      <c r="E4927" s="238">
        <v>6</v>
      </c>
      <c r="F4927" s="7" t="s">
        <v>511</v>
      </c>
      <c r="G4927" s="7" t="s">
        <v>4198</v>
      </c>
      <c r="H4927" s="7" t="s">
        <v>4204</v>
      </c>
      <c r="I4927" s="7" t="s">
        <v>1845</v>
      </c>
      <c r="K4927" s="52" t="str">
        <f t="shared" si="850"/>
        <v/>
      </c>
      <c r="L4927" s="81" t="str">
        <f t="shared" si="851"/>
        <v/>
      </c>
      <c r="M4927" s="53" t="str">
        <f>IF(K4927="","",COUNTIF($K$7:K4927,"ﾘｽﾄ１"))</f>
        <v/>
      </c>
      <c r="N4927" s="53" t="str">
        <f t="shared" si="852"/>
        <v/>
      </c>
      <c r="O4927" s="54" t="str">
        <f t="shared" si="853"/>
        <v/>
      </c>
      <c r="P4927" s="53" t="str">
        <f t="shared" si="854"/>
        <v/>
      </c>
      <c r="Q4927" s="52" t="str">
        <f t="shared" si="855"/>
        <v/>
      </c>
      <c r="R4927" s="55" t="str">
        <f t="shared" si="856"/>
        <v/>
      </c>
      <c r="S4927" s="52" t="str">
        <f t="shared" si="857"/>
        <v/>
      </c>
      <c r="T4927" s="81" t="str">
        <f t="shared" si="858"/>
        <v/>
      </c>
      <c r="U4927" s="53" t="str">
        <f>IF(S4927="","",COUNTIF($S$7:S4927,"該当２"))</f>
        <v/>
      </c>
      <c r="V4927" s="56" t="str">
        <f t="shared" si="859"/>
        <v/>
      </c>
      <c r="W4927" s="81" t="str">
        <f t="shared" si="860"/>
        <v/>
      </c>
      <c r="X4927" s="53" t="str">
        <f>IF(V4927="","",COUNTIF($V$7:V4927,"該当３"))</f>
        <v/>
      </c>
    </row>
    <row r="4928" spans="1:24">
      <c r="A4928" s="4">
        <v>2048502007</v>
      </c>
      <c r="B4928" s="237">
        <v>20</v>
      </c>
      <c r="C4928" s="238">
        <v>485</v>
      </c>
      <c r="D4928" s="239">
        <v>2</v>
      </c>
      <c r="E4928" s="238">
        <v>7</v>
      </c>
      <c r="F4928" s="7" t="s">
        <v>511</v>
      </c>
      <c r="G4928" s="7" t="s">
        <v>4198</v>
      </c>
      <c r="H4928" s="7" t="s">
        <v>4204</v>
      </c>
      <c r="I4928" s="7" t="s">
        <v>459</v>
      </c>
      <c r="K4928" s="52" t="str">
        <f t="shared" si="850"/>
        <v/>
      </c>
      <c r="L4928" s="81" t="str">
        <f t="shared" si="851"/>
        <v/>
      </c>
      <c r="M4928" s="53" t="str">
        <f>IF(K4928="","",COUNTIF($K$7:K4928,"ﾘｽﾄ１"))</f>
        <v/>
      </c>
      <c r="N4928" s="53" t="str">
        <f t="shared" si="852"/>
        <v/>
      </c>
      <c r="O4928" s="54" t="str">
        <f t="shared" si="853"/>
        <v/>
      </c>
      <c r="P4928" s="53" t="str">
        <f t="shared" si="854"/>
        <v/>
      </c>
      <c r="Q4928" s="52" t="str">
        <f t="shared" si="855"/>
        <v/>
      </c>
      <c r="R4928" s="55" t="str">
        <f t="shared" si="856"/>
        <v/>
      </c>
      <c r="S4928" s="52" t="str">
        <f t="shared" si="857"/>
        <v/>
      </c>
      <c r="T4928" s="81" t="str">
        <f t="shared" si="858"/>
        <v/>
      </c>
      <c r="U4928" s="53" t="str">
        <f>IF(S4928="","",COUNTIF($S$7:S4928,"該当２"))</f>
        <v/>
      </c>
      <c r="V4928" s="56" t="str">
        <f t="shared" si="859"/>
        <v/>
      </c>
      <c r="W4928" s="81" t="str">
        <f t="shared" si="860"/>
        <v/>
      </c>
      <c r="X4928" s="53" t="str">
        <f>IF(V4928="","",COUNTIF($V$7:V4928,"該当３"))</f>
        <v/>
      </c>
    </row>
    <row r="4929" spans="1:24">
      <c r="A4929" s="4">
        <v>2048502008</v>
      </c>
      <c r="B4929" s="237">
        <v>20</v>
      </c>
      <c r="C4929" s="238">
        <v>485</v>
      </c>
      <c r="D4929" s="239">
        <v>2</v>
      </c>
      <c r="E4929" s="238">
        <v>8</v>
      </c>
      <c r="F4929" s="7" t="s">
        <v>511</v>
      </c>
      <c r="G4929" s="7" t="s">
        <v>4198</v>
      </c>
      <c r="H4929" s="7" t="s">
        <v>4204</v>
      </c>
      <c r="I4929" s="7" t="s">
        <v>4208</v>
      </c>
      <c r="K4929" s="52" t="str">
        <f t="shared" si="850"/>
        <v/>
      </c>
      <c r="L4929" s="81" t="str">
        <f t="shared" si="851"/>
        <v/>
      </c>
      <c r="M4929" s="53" t="str">
        <f>IF(K4929="","",COUNTIF($K$7:K4929,"ﾘｽﾄ１"))</f>
        <v/>
      </c>
      <c r="N4929" s="53" t="str">
        <f t="shared" si="852"/>
        <v/>
      </c>
      <c r="O4929" s="54" t="str">
        <f t="shared" si="853"/>
        <v/>
      </c>
      <c r="P4929" s="53" t="str">
        <f t="shared" si="854"/>
        <v/>
      </c>
      <c r="Q4929" s="52" t="str">
        <f t="shared" si="855"/>
        <v/>
      </c>
      <c r="R4929" s="55" t="str">
        <f t="shared" si="856"/>
        <v/>
      </c>
      <c r="S4929" s="52" t="str">
        <f t="shared" si="857"/>
        <v/>
      </c>
      <c r="T4929" s="81" t="str">
        <f t="shared" si="858"/>
        <v/>
      </c>
      <c r="U4929" s="53" t="str">
        <f>IF(S4929="","",COUNTIF($S$7:S4929,"該当２"))</f>
        <v/>
      </c>
      <c r="V4929" s="56" t="str">
        <f t="shared" si="859"/>
        <v/>
      </c>
      <c r="W4929" s="81" t="str">
        <f t="shared" si="860"/>
        <v/>
      </c>
      <c r="X4929" s="53" t="str">
        <f>IF(V4929="","",COUNTIF($V$7:V4929,"該当３"))</f>
        <v/>
      </c>
    </row>
    <row r="4930" spans="1:24">
      <c r="A4930" s="4">
        <v>2048502009</v>
      </c>
      <c r="B4930" s="237">
        <v>20</v>
      </c>
      <c r="C4930" s="238">
        <v>485</v>
      </c>
      <c r="D4930" s="239">
        <v>2</v>
      </c>
      <c r="E4930" s="238">
        <v>9</v>
      </c>
      <c r="F4930" s="7" t="s">
        <v>511</v>
      </c>
      <c r="G4930" s="7" t="s">
        <v>4198</v>
      </c>
      <c r="H4930" s="7" t="s">
        <v>4204</v>
      </c>
      <c r="I4930" s="7" t="s">
        <v>4209</v>
      </c>
      <c r="K4930" s="52" t="str">
        <f t="shared" si="850"/>
        <v/>
      </c>
      <c r="L4930" s="81" t="str">
        <f t="shared" si="851"/>
        <v/>
      </c>
      <c r="M4930" s="53" t="str">
        <f>IF(K4930="","",COUNTIF($K$7:K4930,"ﾘｽﾄ１"))</f>
        <v/>
      </c>
      <c r="N4930" s="53" t="str">
        <f t="shared" si="852"/>
        <v/>
      </c>
      <c r="O4930" s="54" t="str">
        <f t="shared" si="853"/>
        <v/>
      </c>
      <c r="P4930" s="53" t="str">
        <f t="shared" si="854"/>
        <v/>
      </c>
      <c r="Q4930" s="52" t="str">
        <f t="shared" si="855"/>
        <v/>
      </c>
      <c r="R4930" s="55" t="str">
        <f t="shared" si="856"/>
        <v/>
      </c>
      <c r="S4930" s="52" t="str">
        <f t="shared" si="857"/>
        <v/>
      </c>
      <c r="T4930" s="81" t="str">
        <f t="shared" si="858"/>
        <v/>
      </c>
      <c r="U4930" s="53" t="str">
        <f>IF(S4930="","",COUNTIF($S$7:S4930,"該当２"))</f>
        <v/>
      </c>
      <c r="V4930" s="56" t="str">
        <f t="shared" si="859"/>
        <v/>
      </c>
      <c r="W4930" s="81" t="str">
        <f t="shared" si="860"/>
        <v/>
      </c>
      <c r="X4930" s="53" t="str">
        <f>IF(V4930="","",COUNTIF($V$7:V4930,"該当３"))</f>
        <v/>
      </c>
    </row>
    <row r="4931" spans="1:24">
      <c r="A4931" s="4">
        <v>2048502010</v>
      </c>
      <c r="B4931" s="237">
        <v>20</v>
      </c>
      <c r="C4931" s="238">
        <v>485</v>
      </c>
      <c r="D4931" s="239">
        <v>2</v>
      </c>
      <c r="E4931" s="238">
        <v>10</v>
      </c>
      <c r="F4931" s="7" t="s">
        <v>511</v>
      </c>
      <c r="G4931" s="7" t="s">
        <v>4198</v>
      </c>
      <c r="H4931" s="7" t="s">
        <v>4204</v>
      </c>
      <c r="I4931" s="7" t="s">
        <v>4210</v>
      </c>
      <c r="K4931" s="52" t="str">
        <f t="shared" si="850"/>
        <v/>
      </c>
      <c r="L4931" s="81" t="str">
        <f t="shared" si="851"/>
        <v/>
      </c>
      <c r="M4931" s="53" t="str">
        <f>IF(K4931="","",COUNTIF($K$7:K4931,"ﾘｽﾄ１"))</f>
        <v/>
      </c>
      <c r="N4931" s="53" t="str">
        <f t="shared" si="852"/>
        <v/>
      </c>
      <c r="O4931" s="54" t="str">
        <f t="shared" si="853"/>
        <v/>
      </c>
      <c r="P4931" s="53" t="str">
        <f t="shared" si="854"/>
        <v/>
      </c>
      <c r="Q4931" s="52" t="str">
        <f t="shared" si="855"/>
        <v/>
      </c>
      <c r="R4931" s="55" t="str">
        <f t="shared" si="856"/>
        <v/>
      </c>
      <c r="S4931" s="52" t="str">
        <f t="shared" si="857"/>
        <v/>
      </c>
      <c r="T4931" s="81" t="str">
        <f t="shared" si="858"/>
        <v/>
      </c>
      <c r="U4931" s="53" t="str">
        <f>IF(S4931="","",COUNTIF($S$7:S4931,"該当２"))</f>
        <v/>
      </c>
      <c r="V4931" s="56" t="str">
        <f t="shared" si="859"/>
        <v/>
      </c>
      <c r="W4931" s="81" t="str">
        <f t="shared" si="860"/>
        <v/>
      </c>
      <c r="X4931" s="53" t="str">
        <f>IF(V4931="","",COUNTIF($V$7:V4931,"該当３"))</f>
        <v/>
      </c>
    </row>
    <row r="4932" spans="1:24">
      <c r="A4932" s="4">
        <v>2048502011</v>
      </c>
      <c r="B4932" s="237">
        <v>20</v>
      </c>
      <c r="C4932" s="238">
        <v>485</v>
      </c>
      <c r="D4932" s="239">
        <v>2</v>
      </c>
      <c r="E4932" s="238">
        <v>11</v>
      </c>
      <c r="F4932" s="7" t="s">
        <v>511</v>
      </c>
      <c r="G4932" s="7" t="s">
        <v>4198</v>
      </c>
      <c r="H4932" s="7" t="s">
        <v>4204</v>
      </c>
      <c r="I4932" s="7" t="s">
        <v>4211</v>
      </c>
      <c r="K4932" s="52" t="str">
        <f t="shared" si="850"/>
        <v/>
      </c>
      <c r="L4932" s="81" t="str">
        <f t="shared" si="851"/>
        <v/>
      </c>
      <c r="M4932" s="53" t="str">
        <f>IF(K4932="","",COUNTIF($K$7:K4932,"ﾘｽﾄ１"))</f>
        <v/>
      </c>
      <c r="N4932" s="53" t="str">
        <f t="shared" si="852"/>
        <v/>
      </c>
      <c r="O4932" s="54" t="str">
        <f t="shared" si="853"/>
        <v/>
      </c>
      <c r="P4932" s="53" t="str">
        <f t="shared" si="854"/>
        <v/>
      </c>
      <c r="Q4932" s="52" t="str">
        <f t="shared" si="855"/>
        <v/>
      </c>
      <c r="R4932" s="55" t="str">
        <f t="shared" si="856"/>
        <v/>
      </c>
      <c r="S4932" s="52" t="str">
        <f t="shared" si="857"/>
        <v/>
      </c>
      <c r="T4932" s="81" t="str">
        <f t="shared" si="858"/>
        <v/>
      </c>
      <c r="U4932" s="53" t="str">
        <f>IF(S4932="","",COUNTIF($S$7:S4932,"該当２"))</f>
        <v/>
      </c>
      <c r="V4932" s="56" t="str">
        <f t="shared" si="859"/>
        <v/>
      </c>
      <c r="W4932" s="81" t="str">
        <f t="shared" si="860"/>
        <v/>
      </c>
      <c r="X4932" s="53" t="str">
        <f>IF(V4932="","",COUNTIF($V$7:V4932,"該当３"))</f>
        <v/>
      </c>
    </row>
    <row r="4933" spans="1:24">
      <c r="A4933" s="4">
        <v>2048502012</v>
      </c>
      <c r="B4933" s="237">
        <v>20</v>
      </c>
      <c r="C4933" s="238">
        <v>485</v>
      </c>
      <c r="D4933" s="239">
        <v>2</v>
      </c>
      <c r="E4933" s="238">
        <v>12</v>
      </c>
      <c r="F4933" s="7" t="s">
        <v>511</v>
      </c>
      <c r="G4933" s="7" t="s">
        <v>4198</v>
      </c>
      <c r="H4933" s="7" t="s">
        <v>4204</v>
      </c>
      <c r="I4933" s="7" t="s">
        <v>4212</v>
      </c>
      <c r="K4933" s="52" t="str">
        <f t="shared" si="850"/>
        <v/>
      </c>
      <c r="L4933" s="81" t="str">
        <f t="shared" si="851"/>
        <v/>
      </c>
      <c r="M4933" s="53" t="str">
        <f>IF(K4933="","",COUNTIF($K$7:K4933,"ﾘｽﾄ１"))</f>
        <v/>
      </c>
      <c r="N4933" s="53" t="str">
        <f t="shared" si="852"/>
        <v/>
      </c>
      <c r="O4933" s="54" t="str">
        <f t="shared" si="853"/>
        <v/>
      </c>
      <c r="P4933" s="53" t="str">
        <f t="shared" si="854"/>
        <v/>
      </c>
      <c r="Q4933" s="52" t="str">
        <f t="shared" si="855"/>
        <v/>
      </c>
      <c r="R4933" s="55" t="str">
        <f t="shared" si="856"/>
        <v/>
      </c>
      <c r="S4933" s="52" t="str">
        <f t="shared" si="857"/>
        <v/>
      </c>
      <c r="T4933" s="81" t="str">
        <f t="shared" si="858"/>
        <v/>
      </c>
      <c r="U4933" s="53" t="str">
        <f>IF(S4933="","",COUNTIF($S$7:S4933,"該当２"))</f>
        <v/>
      </c>
      <c r="V4933" s="56" t="str">
        <f t="shared" si="859"/>
        <v/>
      </c>
      <c r="W4933" s="81" t="str">
        <f t="shared" si="860"/>
        <v/>
      </c>
      <c r="X4933" s="53" t="str">
        <f>IF(V4933="","",COUNTIF($V$7:V4933,"該当３"))</f>
        <v/>
      </c>
    </row>
    <row r="4934" spans="1:24">
      <c r="A4934" s="4">
        <v>2048502013</v>
      </c>
      <c r="B4934" s="237">
        <v>20</v>
      </c>
      <c r="C4934" s="238">
        <v>485</v>
      </c>
      <c r="D4934" s="239">
        <v>2</v>
      </c>
      <c r="E4934" s="238">
        <v>13</v>
      </c>
      <c r="F4934" s="7" t="s">
        <v>511</v>
      </c>
      <c r="G4934" s="7" t="s">
        <v>4198</v>
      </c>
      <c r="H4934" s="7" t="s">
        <v>4204</v>
      </c>
      <c r="I4934" s="7" t="s">
        <v>4213</v>
      </c>
      <c r="K4934" s="52" t="str">
        <f t="shared" si="850"/>
        <v/>
      </c>
      <c r="L4934" s="81" t="str">
        <f t="shared" si="851"/>
        <v/>
      </c>
      <c r="M4934" s="53" t="str">
        <f>IF(K4934="","",COUNTIF($K$7:K4934,"ﾘｽﾄ１"))</f>
        <v/>
      </c>
      <c r="N4934" s="53" t="str">
        <f t="shared" si="852"/>
        <v/>
      </c>
      <c r="O4934" s="54" t="str">
        <f t="shared" si="853"/>
        <v/>
      </c>
      <c r="P4934" s="53" t="str">
        <f t="shared" si="854"/>
        <v/>
      </c>
      <c r="Q4934" s="52" t="str">
        <f t="shared" si="855"/>
        <v/>
      </c>
      <c r="R4934" s="55" t="str">
        <f t="shared" si="856"/>
        <v/>
      </c>
      <c r="S4934" s="52" t="str">
        <f t="shared" si="857"/>
        <v/>
      </c>
      <c r="T4934" s="81" t="str">
        <f t="shared" si="858"/>
        <v/>
      </c>
      <c r="U4934" s="53" t="str">
        <f>IF(S4934="","",COUNTIF($S$7:S4934,"該当２"))</f>
        <v/>
      </c>
      <c r="V4934" s="56" t="str">
        <f t="shared" si="859"/>
        <v/>
      </c>
      <c r="W4934" s="81" t="str">
        <f t="shared" si="860"/>
        <v/>
      </c>
      <c r="X4934" s="53" t="str">
        <f>IF(V4934="","",COUNTIF($V$7:V4934,"該当３"))</f>
        <v/>
      </c>
    </row>
    <row r="4935" spans="1:24">
      <c r="A4935" s="4">
        <v>2048502014</v>
      </c>
      <c r="B4935" s="237">
        <v>20</v>
      </c>
      <c r="C4935" s="238">
        <v>485</v>
      </c>
      <c r="D4935" s="239">
        <v>2</v>
      </c>
      <c r="E4935" s="238">
        <v>14</v>
      </c>
      <c r="F4935" s="7" t="s">
        <v>511</v>
      </c>
      <c r="G4935" s="7" t="s">
        <v>4198</v>
      </c>
      <c r="H4935" s="7" t="s">
        <v>4204</v>
      </c>
      <c r="I4935" s="7" t="s">
        <v>4214</v>
      </c>
      <c r="K4935" s="52" t="str">
        <f t="shared" si="850"/>
        <v/>
      </c>
      <c r="L4935" s="81" t="str">
        <f t="shared" si="851"/>
        <v/>
      </c>
      <c r="M4935" s="53" t="str">
        <f>IF(K4935="","",COUNTIF($K$7:K4935,"ﾘｽﾄ１"))</f>
        <v/>
      </c>
      <c r="N4935" s="53" t="str">
        <f t="shared" si="852"/>
        <v/>
      </c>
      <c r="O4935" s="54" t="str">
        <f t="shared" si="853"/>
        <v/>
      </c>
      <c r="P4935" s="53" t="str">
        <f t="shared" si="854"/>
        <v/>
      </c>
      <c r="Q4935" s="52" t="str">
        <f t="shared" si="855"/>
        <v/>
      </c>
      <c r="R4935" s="55" t="str">
        <f t="shared" si="856"/>
        <v/>
      </c>
      <c r="S4935" s="52" t="str">
        <f t="shared" si="857"/>
        <v/>
      </c>
      <c r="T4935" s="81" t="str">
        <f t="shared" si="858"/>
        <v/>
      </c>
      <c r="U4935" s="53" t="str">
        <f>IF(S4935="","",COUNTIF($S$7:S4935,"該当２"))</f>
        <v/>
      </c>
      <c r="V4935" s="56" t="str">
        <f t="shared" si="859"/>
        <v/>
      </c>
      <c r="W4935" s="81" t="str">
        <f t="shared" si="860"/>
        <v/>
      </c>
      <c r="X4935" s="53" t="str">
        <f>IF(V4935="","",COUNTIF($V$7:V4935,"該当３"))</f>
        <v/>
      </c>
    </row>
    <row r="4936" spans="1:24">
      <c r="A4936" s="4">
        <v>2048502015</v>
      </c>
      <c r="B4936" s="237">
        <v>20</v>
      </c>
      <c r="C4936" s="238">
        <v>485</v>
      </c>
      <c r="D4936" s="239">
        <v>2</v>
      </c>
      <c r="E4936" s="238">
        <v>15</v>
      </c>
      <c r="F4936" s="7" t="s">
        <v>511</v>
      </c>
      <c r="G4936" s="7" t="s">
        <v>4198</v>
      </c>
      <c r="H4936" s="7" t="s">
        <v>4204</v>
      </c>
      <c r="I4936" s="7" t="s">
        <v>2407</v>
      </c>
      <c r="K4936" s="52" t="str">
        <f t="shared" si="850"/>
        <v/>
      </c>
      <c r="L4936" s="81" t="str">
        <f t="shared" si="851"/>
        <v/>
      </c>
      <c r="M4936" s="53" t="str">
        <f>IF(K4936="","",COUNTIF($K$7:K4936,"ﾘｽﾄ１"))</f>
        <v/>
      </c>
      <c r="N4936" s="53" t="str">
        <f t="shared" si="852"/>
        <v/>
      </c>
      <c r="O4936" s="54" t="str">
        <f t="shared" si="853"/>
        <v/>
      </c>
      <c r="P4936" s="53" t="str">
        <f t="shared" si="854"/>
        <v/>
      </c>
      <c r="Q4936" s="52" t="str">
        <f t="shared" si="855"/>
        <v/>
      </c>
      <c r="R4936" s="55" t="str">
        <f t="shared" si="856"/>
        <v/>
      </c>
      <c r="S4936" s="52" t="str">
        <f t="shared" si="857"/>
        <v/>
      </c>
      <c r="T4936" s="81" t="str">
        <f t="shared" si="858"/>
        <v/>
      </c>
      <c r="U4936" s="53" t="str">
        <f>IF(S4936="","",COUNTIF($S$7:S4936,"該当２"))</f>
        <v/>
      </c>
      <c r="V4936" s="56" t="str">
        <f t="shared" si="859"/>
        <v/>
      </c>
      <c r="W4936" s="81" t="str">
        <f t="shared" si="860"/>
        <v/>
      </c>
      <c r="X4936" s="53" t="str">
        <f>IF(V4936="","",COUNTIF($V$7:V4936,"該当３"))</f>
        <v/>
      </c>
    </row>
    <row r="4937" spans="1:24">
      <c r="A4937" s="4">
        <v>2048502016</v>
      </c>
      <c r="B4937" s="237">
        <v>20</v>
      </c>
      <c r="C4937" s="238">
        <v>485</v>
      </c>
      <c r="D4937" s="239">
        <v>2</v>
      </c>
      <c r="E4937" s="238">
        <v>16</v>
      </c>
      <c r="F4937" s="7" t="s">
        <v>511</v>
      </c>
      <c r="G4937" s="7" t="s">
        <v>4198</v>
      </c>
      <c r="H4937" s="7" t="s">
        <v>4204</v>
      </c>
      <c r="I4937" s="7" t="s">
        <v>4215</v>
      </c>
      <c r="K4937" s="52" t="str">
        <f t="shared" si="850"/>
        <v/>
      </c>
      <c r="L4937" s="81" t="str">
        <f t="shared" si="851"/>
        <v/>
      </c>
      <c r="M4937" s="53" t="str">
        <f>IF(K4937="","",COUNTIF($K$7:K4937,"ﾘｽﾄ１"))</f>
        <v/>
      </c>
      <c r="N4937" s="53" t="str">
        <f t="shared" si="852"/>
        <v/>
      </c>
      <c r="O4937" s="54" t="str">
        <f t="shared" si="853"/>
        <v/>
      </c>
      <c r="P4937" s="53" t="str">
        <f t="shared" si="854"/>
        <v/>
      </c>
      <c r="Q4937" s="52" t="str">
        <f t="shared" si="855"/>
        <v/>
      </c>
      <c r="R4937" s="55" t="str">
        <f t="shared" si="856"/>
        <v/>
      </c>
      <c r="S4937" s="52" t="str">
        <f t="shared" si="857"/>
        <v/>
      </c>
      <c r="T4937" s="81" t="str">
        <f t="shared" si="858"/>
        <v/>
      </c>
      <c r="U4937" s="53" t="str">
        <f>IF(S4937="","",COUNTIF($S$7:S4937,"該当２"))</f>
        <v/>
      </c>
      <c r="V4937" s="56" t="str">
        <f t="shared" si="859"/>
        <v/>
      </c>
      <c r="W4937" s="81" t="str">
        <f t="shared" si="860"/>
        <v/>
      </c>
      <c r="X4937" s="53" t="str">
        <f>IF(V4937="","",COUNTIF($V$7:V4937,"該当３"))</f>
        <v/>
      </c>
    </row>
    <row r="4938" spans="1:24">
      <c r="A4938" s="4">
        <v>2048502017</v>
      </c>
      <c r="B4938" s="237">
        <v>20</v>
      </c>
      <c r="C4938" s="238">
        <v>485</v>
      </c>
      <c r="D4938" s="239">
        <v>2</v>
      </c>
      <c r="E4938" s="238">
        <v>17</v>
      </c>
      <c r="F4938" s="7" t="s">
        <v>511</v>
      </c>
      <c r="G4938" s="7" t="s">
        <v>4198</v>
      </c>
      <c r="H4938" s="7" t="s">
        <v>4204</v>
      </c>
      <c r="I4938" s="7" t="s">
        <v>4216</v>
      </c>
      <c r="K4938" s="52" t="str">
        <f t="shared" si="850"/>
        <v/>
      </c>
      <c r="L4938" s="81" t="str">
        <f t="shared" si="851"/>
        <v/>
      </c>
      <c r="M4938" s="53" t="str">
        <f>IF(K4938="","",COUNTIF($K$7:K4938,"ﾘｽﾄ１"))</f>
        <v/>
      </c>
      <c r="N4938" s="53" t="str">
        <f t="shared" si="852"/>
        <v/>
      </c>
      <c r="O4938" s="54" t="str">
        <f t="shared" si="853"/>
        <v/>
      </c>
      <c r="P4938" s="53" t="str">
        <f t="shared" si="854"/>
        <v/>
      </c>
      <c r="Q4938" s="52" t="str">
        <f t="shared" si="855"/>
        <v/>
      </c>
      <c r="R4938" s="55" t="str">
        <f t="shared" si="856"/>
        <v/>
      </c>
      <c r="S4938" s="52" t="str">
        <f t="shared" si="857"/>
        <v/>
      </c>
      <c r="T4938" s="81" t="str">
        <f t="shared" si="858"/>
        <v/>
      </c>
      <c r="U4938" s="53" t="str">
        <f>IF(S4938="","",COUNTIF($S$7:S4938,"該当２"))</f>
        <v/>
      </c>
      <c r="V4938" s="56" t="str">
        <f t="shared" si="859"/>
        <v/>
      </c>
      <c r="W4938" s="81" t="str">
        <f t="shared" si="860"/>
        <v/>
      </c>
      <c r="X4938" s="53" t="str">
        <f>IF(V4938="","",COUNTIF($V$7:V4938,"該当３"))</f>
        <v/>
      </c>
    </row>
    <row r="4939" spans="1:24">
      <c r="A4939" s="4">
        <v>2048502018</v>
      </c>
      <c r="B4939" s="237">
        <v>20</v>
      </c>
      <c r="C4939" s="238">
        <v>485</v>
      </c>
      <c r="D4939" s="239">
        <v>2</v>
      </c>
      <c r="E4939" s="238">
        <v>18</v>
      </c>
      <c r="F4939" s="7" t="s">
        <v>511</v>
      </c>
      <c r="G4939" s="7" t="s">
        <v>4198</v>
      </c>
      <c r="H4939" s="7" t="s">
        <v>4204</v>
      </c>
      <c r="I4939" s="7" t="s">
        <v>1251</v>
      </c>
      <c r="K4939" s="52" t="str">
        <f t="shared" ref="K4939:K5002" si="861">IF(AND($C4939&gt;0,$H4939=""),"ﾘｽﾄ１","")</f>
        <v/>
      </c>
      <c r="L4939" s="81" t="str">
        <f t="shared" si="851"/>
        <v/>
      </c>
      <c r="M4939" s="53" t="str">
        <f>IF(K4939="","",COUNTIF($K$7:K4939,"ﾘｽﾄ１"))</f>
        <v/>
      </c>
      <c r="N4939" s="53" t="str">
        <f t="shared" si="852"/>
        <v/>
      </c>
      <c r="O4939" s="54" t="str">
        <f t="shared" si="853"/>
        <v/>
      </c>
      <c r="P4939" s="53" t="str">
        <f t="shared" si="854"/>
        <v/>
      </c>
      <c r="Q4939" s="52" t="str">
        <f t="shared" si="855"/>
        <v/>
      </c>
      <c r="R4939" s="55" t="str">
        <f t="shared" si="856"/>
        <v/>
      </c>
      <c r="S4939" s="52" t="str">
        <f t="shared" si="857"/>
        <v/>
      </c>
      <c r="T4939" s="81" t="str">
        <f t="shared" si="858"/>
        <v/>
      </c>
      <c r="U4939" s="53" t="str">
        <f>IF(S4939="","",COUNTIF($S$7:S4939,"該当２"))</f>
        <v/>
      </c>
      <c r="V4939" s="56" t="str">
        <f t="shared" si="859"/>
        <v/>
      </c>
      <c r="W4939" s="81" t="str">
        <f t="shared" si="860"/>
        <v/>
      </c>
      <c r="X4939" s="53" t="str">
        <f>IF(V4939="","",COUNTIF($V$7:V4939,"該当３"))</f>
        <v/>
      </c>
    </row>
    <row r="4940" spans="1:24">
      <c r="A4940" s="4">
        <v>2048502019</v>
      </c>
      <c r="B4940" s="237">
        <v>20</v>
      </c>
      <c r="C4940" s="238">
        <v>485</v>
      </c>
      <c r="D4940" s="239">
        <v>2</v>
      </c>
      <c r="E4940" s="238">
        <v>19</v>
      </c>
      <c r="F4940" s="7" t="s">
        <v>511</v>
      </c>
      <c r="G4940" s="7" t="s">
        <v>4198</v>
      </c>
      <c r="H4940" s="7" t="s">
        <v>4204</v>
      </c>
      <c r="I4940" s="7" t="s">
        <v>4217</v>
      </c>
      <c r="K4940" s="52" t="str">
        <f t="shared" si="861"/>
        <v/>
      </c>
      <c r="L4940" s="81" t="str">
        <f t="shared" si="851"/>
        <v/>
      </c>
      <c r="M4940" s="53" t="str">
        <f>IF(K4940="","",COUNTIF($K$7:K4940,"ﾘｽﾄ１"))</f>
        <v/>
      </c>
      <c r="N4940" s="53" t="str">
        <f t="shared" si="852"/>
        <v/>
      </c>
      <c r="O4940" s="54" t="str">
        <f t="shared" si="853"/>
        <v/>
      </c>
      <c r="P4940" s="53" t="str">
        <f t="shared" si="854"/>
        <v/>
      </c>
      <c r="Q4940" s="52" t="str">
        <f t="shared" si="855"/>
        <v/>
      </c>
      <c r="R4940" s="55" t="str">
        <f t="shared" si="856"/>
        <v/>
      </c>
      <c r="S4940" s="52" t="str">
        <f t="shared" si="857"/>
        <v/>
      </c>
      <c r="T4940" s="81" t="str">
        <f t="shared" si="858"/>
        <v/>
      </c>
      <c r="U4940" s="53" t="str">
        <f>IF(S4940="","",COUNTIF($S$7:S4940,"該当２"))</f>
        <v/>
      </c>
      <c r="V4940" s="56" t="str">
        <f t="shared" si="859"/>
        <v/>
      </c>
      <c r="W4940" s="81" t="str">
        <f t="shared" si="860"/>
        <v/>
      </c>
      <c r="X4940" s="53" t="str">
        <f>IF(V4940="","",COUNTIF($V$7:V4940,"該当３"))</f>
        <v/>
      </c>
    </row>
    <row r="4941" spans="1:24">
      <c r="A4941" s="4">
        <v>2048600000</v>
      </c>
      <c r="B4941" s="237">
        <v>20</v>
      </c>
      <c r="C4941" s="238">
        <v>486</v>
      </c>
      <c r="D4941" s="239">
        <v>0</v>
      </c>
      <c r="E4941" s="238">
        <v>0</v>
      </c>
      <c r="F4941" s="7" t="s">
        <v>511</v>
      </c>
      <c r="G4941" s="7" t="s">
        <v>4218</v>
      </c>
      <c r="K4941" s="52" t="str">
        <f t="shared" si="861"/>
        <v>ﾘｽﾄ１</v>
      </c>
      <c r="L4941" s="81" t="str">
        <f t="shared" si="851"/>
        <v>小谷村</v>
      </c>
      <c r="M4941" s="53">
        <f>IF(K4941="","",COUNTIF($K$7:K4941,"ﾘｽﾄ１"))</f>
        <v>67</v>
      </c>
      <c r="N4941" s="53" t="str">
        <f t="shared" si="852"/>
        <v/>
      </c>
      <c r="O4941" s="54" t="str">
        <f t="shared" si="853"/>
        <v/>
      </c>
      <c r="P4941" s="53" t="str">
        <f t="shared" si="854"/>
        <v/>
      </c>
      <c r="Q4941" s="52" t="str">
        <f t="shared" si="855"/>
        <v/>
      </c>
      <c r="R4941" s="55" t="str">
        <f t="shared" si="856"/>
        <v/>
      </c>
      <c r="S4941" s="52" t="str">
        <f t="shared" si="857"/>
        <v/>
      </c>
      <c r="T4941" s="81" t="str">
        <f t="shared" si="858"/>
        <v/>
      </c>
      <c r="U4941" s="53" t="str">
        <f>IF(S4941="","",COUNTIF($S$7:S4941,"該当２"))</f>
        <v/>
      </c>
      <c r="V4941" s="56" t="str">
        <f t="shared" si="859"/>
        <v/>
      </c>
      <c r="W4941" s="81" t="str">
        <f t="shared" si="860"/>
        <v/>
      </c>
      <c r="X4941" s="53" t="str">
        <f>IF(V4941="","",COUNTIF($V$7:V4941,"該当３"))</f>
        <v/>
      </c>
    </row>
    <row r="4942" spans="1:24">
      <c r="A4942" s="4">
        <v>2048601000</v>
      </c>
      <c r="B4942" s="237">
        <v>20</v>
      </c>
      <c r="C4942" s="238">
        <v>486</v>
      </c>
      <c r="D4942" s="239">
        <v>1</v>
      </c>
      <c r="E4942" s="238">
        <v>0</v>
      </c>
      <c r="F4942" s="7" t="s">
        <v>511</v>
      </c>
      <c r="G4942" s="7" t="s">
        <v>4218</v>
      </c>
      <c r="H4942" s="7" t="s">
        <v>4219</v>
      </c>
      <c r="K4942" s="52" t="str">
        <f t="shared" si="861"/>
        <v/>
      </c>
      <c r="L4942" s="81" t="str">
        <f t="shared" si="851"/>
        <v/>
      </c>
      <c r="M4942" s="53" t="str">
        <f>IF(K4942="","",COUNTIF($K$7:K4942,"ﾘｽﾄ１"))</f>
        <v/>
      </c>
      <c r="N4942" s="53" t="str">
        <f t="shared" si="852"/>
        <v/>
      </c>
      <c r="O4942" s="54" t="str">
        <f t="shared" si="853"/>
        <v/>
      </c>
      <c r="P4942" s="53" t="str">
        <f t="shared" si="854"/>
        <v/>
      </c>
      <c r="Q4942" s="52" t="str">
        <f t="shared" si="855"/>
        <v/>
      </c>
      <c r="R4942" s="55" t="str">
        <f t="shared" si="856"/>
        <v/>
      </c>
      <c r="S4942" s="52" t="str">
        <f t="shared" si="857"/>
        <v/>
      </c>
      <c r="T4942" s="81" t="str">
        <f t="shared" si="858"/>
        <v/>
      </c>
      <c r="U4942" s="53" t="str">
        <f>IF(S4942="","",COUNTIF($S$7:S4942,"該当２"))</f>
        <v/>
      </c>
      <c r="V4942" s="56" t="str">
        <f t="shared" si="859"/>
        <v/>
      </c>
      <c r="W4942" s="81" t="str">
        <f t="shared" si="860"/>
        <v/>
      </c>
      <c r="X4942" s="53" t="str">
        <f>IF(V4942="","",COUNTIF($V$7:V4942,"該当３"))</f>
        <v/>
      </c>
    </row>
    <row r="4943" spans="1:24">
      <c r="A4943" s="4">
        <v>2048601001</v>
      </c>
      <c r="B4943" s="237">
        <v>20</v>
      </c>
      <c r="C4943" s="238">
        <v>486</v>
      </c>
      <c r="D4943" s="239">
        <v>1</v>
      </c>
      <c r="E4943" s="238">
        <v>1</v>
      </c>
      <c r="F4943" s="7" t="s">
        <v>511</v>
      </c>
      <c r="G4943" s="7" t="s">
        <v>4218</v>
      </c>
      <c r="H4943" s="7" t="s">
        <v>4219</v>
      </c>
      <c r="I4943" s="7" t="s">
        <v>4220</v>
      </c>
      <c r="K4943" s="52" t="str">
        <f t="shared" si="861"/>
        <v/>
      </c>
      <c r="L4943" s="81" t="str">
        <f t="shared" si="851"/>
        <v/>
      </c>
      <c r="M4943" s="53" t="str">
        <f>IF(K4943="","",COUNTIF($K$7:K4943,"ﾘｽﾄ１"))</f>
        <v/>
      </c>
      <c r="N4943" s="53" t="str">
        <f t="shared" si="852"/>
        <v/>
      </c>
      <c r="O4943" s="54" t="str">
        <f t="shared" si="853"/>
        <v/>
      </c>
      <c r="P4943" s="53" t="str">
        <f t="shared" si="854"/>
        <v/>
      </c>
      <c r="Q4943" s="52" t="str">
        <f t="shared" si="855"/>
        <v/>
      </c>
      <c r="R4943" s="55" t="str">
        <f t="shared" si="856"/>
        <v/>
      </c>
      <c r="S4943" s="52" t="str">
        <f t="shared" si="857"/>
        <v/>
      </c>
      <c r="T4943" s="81" t="str">
        <f t="shared" si="858"/>
        <v/>
      </c>
      <c r="U4943" s="53" t="str">
        <f>IF(S4943="","",COUNTIF($S$7:S4943,"該当２"))</f>
        <v/>
      </c>
      <c r="V4943" s="56" t="str">
        <f t="shared" si="859"/>
        <v/>
      </c>
      <c r="W4943" s="81" t="str">
        <f t="shared" si="860"/>
        <v/>
      </c>
      <c r="X4943" s="53" t="str">
        <f>IF(V4943="","",COUNTIF($V$7:V4943,"該当３"))</f>
        <v/>
      </c>
    </row>
    <row r="4944" spans="1:24">
      <c r="A4944" s="4">
        <v>2048601004</v>
      </c>
      <c r="B4944" s="237">
        <v>20</v>
      </c>
      <c r="C4944" s="238">
        <v>486</v>
      </c>
      <c r="D4944" s="239">
        <v>1</v>
      </c>
      <c r="E4944" s="238">
        <v>4</v>
      </c>
      <c r="F4944" s="7" t="s">
        <v>511</v>
      </c>
      <c r="G4944" s="7" t="s">
        <v>4218</v>
      </c>
      <c r="H4944" s="7" t="s">
        <v>4219</v>
      </c>
      <c r="I4944" s="7" t="s">
        <v>4221</v>
      </c>
      <c r="K4944" s="52" t="str">
        <f t="shared" si="861"/>
        <v/>
      </c>
      <c r="L4944" s="81" t="str">
        <f t="shared" si="851"/>
        <v/>
      </c>
      <c r="M4944" s="53" t="str">
        <f>IF(K4944="","",COUNTIF($K$7:K4944,"ﾘｽﾄ１"))</f>
        <v/>
      </c>
      <c r="N4944" s="53" t="str">
        <f t="shared" si="852"/>
        <v/>
      </c>
      <c r="O4944" s="54" t="str">
        <f t="shared" si="853"/>
        <v/>
      </c>
      <c r="P4944" s="53" t="str">
        <f t="shared" si="854"/>
        <v/>
      </c>
      <c r="Q4944" s="52" t="str">
        <f t="shared" si="855"/>
        <v/>
      </c>
      <c r="R4944" s="55" t="str">
        <f t="shared" si="856"/>
        <v/>
      </c>
      <c r="S4944" s="52" t="str">
        <f t="shared" si="857"/>
        <v/>
      </c>
      <c r="T4944" s="81" t="str">
        <f t="shared" si="858"/>
        <v/>
      </c>
      <c r="U4944" s="53" t="str">
        <f>IF(S4944="","",COUNTIF($S$7:S4944,"該当２"))</f>
        <v/>
      </c>
      <c r="V4944" s="56" t="str">
        <f t="shared" si="859"/>
        <v/>
      </c>
      <c r="W4944" s="81" t="str">
        <f t="shared" si="860"/>
        <v/>
      </c>
      <c r="X4944" s="53" t="str">
        <f>IF(V4944="","",COUNTIF($V$7:V4944,"該当３"))</f>
        <v/>
      </c>
    </row>
    <row r="4945" spans="1:24">
      <c r="A4945" s="4">
        <v>2048601005</v>
      </c>
      <c r="B4945" s="237">
        <v>20</v>
      </c>
      <c r="C4945" s="238">
        <v>486</v>
      </c>
      <c r="D4945" s="239">
        <v>1</v>
      </c>
      <c r="E4945" s="238">
        <v>5</v>
      </c>
      <c r="F4945" s="7" t="s">
        <v>511</v>
      </c>
      <c r="G4945" s="7" t="s">
        <v>4218</v>
      </c>
      <c r="H4945" s="7" t="s">
        <v>4219</v>
      </c>
      <c r="I4945" s="7" t="s">
        <v>2575</v>
      </c>
      <c r="K4945" s="52" t="str">
        <f t="shared" si="861"/>
        <v/>
      </c>
      <c r="L4945" s="81" t="str">
        <f t="shared" si="851"/>
        <v/>
      </c>
      <c r="M4945" s="53" t="str">
        <f>IF(K4945="","",COUNTIF($K$7:K4945,"ﾘｽﾄ１"))</f>
        <v/>
      </c>
      <c r="N4945" s="53" t="str">
        <f t="shared" si="852"/>
        <v/>
      </c>
      <c r="O4945" s="54" t="str">
        <f t="shared" si="853"/>
        <v/>
      </c>
      <c r="P4945" s="53" t="str">
        <f t="shared" si="854"/>
        <v/>
      </c>
      <c r="Q4945" s="52" t="str">
        <f t="shared" si="855"/>
        <v/>
      </c>
      <c r="R4945" s="55" t="str">
        <f t="shared" si="856"/>
        <v/>
      </c>
      <c r="S4945" s="52" t="str">
        <f t="shared" si="857"/>
        <v/>
      </c>
      <c r="T4945" s="81" t="str">
        <f t="shared" si="858"/>
        <v/>
      </c>
      <c r="U4945" s="53" t="str">
        <f>IF(S4945="","",COUNTIF($S$7:S4945,"該当２"))</f>
        <v/>
      </c>
      <c r="V4945" s="56" t="str">
        <f t="shared" si="859"/>
        <v/>
      </c>
      <c r="W4945" s="81" t="str">
        <f t="shared" si="860"/>
        <v/>
      </c>
      <c r="X4945" s="53" t="str">
        <f>IF(V4945="","",COUNTIF($V$7:V4945,"該当３"))</f>
        <v/>
      </c>
    </row>
    <row r="4946" spans="1:24">
      <c r="A4946" s="4">
        <v>2048601006</v>
      </c>
      <c r="B4946" s="237">
        <v>20</v>
      </c>
      <c r="C4946" s="238">
        <v>486</v>
      </c>
      <c r="D4946" s="239">
        <v>1</v>
      </c>
      <c r="E4946" s="238">
        <v>6</v>
      </c>
      <c r="F4946" s="7" t="s">
        <v>511</v>
      </c>
      <c r="G4946" s="7" t="s">
        <v>4218</v>
      </c>
      <c r="H4946" s="7" t="s">
        <v>4219</v>
      </c>
      <c r="I4946" s="7" t="s">
        <v>4222</v>
      </c>
      <c r="K4946" s="52" t="str">
        <f t="shared" si="861"/>
        <v/>
      </c>
      <c r="L4946" s="81" t="str">
        <f t="shared" si="851"/>
        <v/>
      </c>
      <c r="M4946" s="53" t="str">
        <f>IF(K4946="","",COUNTIF($K$7:K4946,"ﾘｽﾄ１"))</f>
        <v/>
      </c>
      <c r="N4946" s="53" t="str">
        <f t="shared" si="852"/>
        <v/>
      </c>
      <c r="O4946" s="54" t="str">
        <f t="shared" si="853"/>
        <v/>
      </c>
      <c r="P4946" s="53" t="str">
        <f t="shared" si="854"/>
        <v/>
      </c>
      <c r="Q4946" s="52" t="str">
        <f t="shared" si="855"/>
        <v/>
      </c>
      <c r="R4946" s="55" t="str">
        <f t="shared" si="856"/>
        <v/>
      </c>
      <c r="S4946" s="52" t="str">
        <f t="shared" si="857"/>
        <v/>
      </c>
      <c r="T4946" s="81" t="str">
        <f t="shared" si="858"/>
        <v/>
      </c>
      <c r="U4946" s="53" t="str">
        <f>IF(S4946="","",COUNTIF($S$7:S4946,"該当２"))</f>
        <v/>
      </c>
      <c r="V4946" s="56" t="str">
        <f t="shared" si="859"/>
        <v/>
      </c>
      <c r="W4946" s="81" t="str">
        <f t="shared" si="860"/>
        <v/>
      </c>
      <c r="X4946" s="53" t="str">
        <f>IF(V4946="","",COUNTIF($V$7:V4946,"該当３"))</f>
        <v/>
      </c>
    </row>
    <row r="4947" spans="1:24">
      <c r="A4947" s="4">
        <v>2048601007</v>
      </c>
      <c r="B4947" s="237">
        <v>20</v>
      </c>
      <c r="C4947" s="238">
        <v>486</v>
      </c>
      <c r="D4947" s="239">
        <v>1</v>
      </c>
      <c r="E4947" s="238">
        <v>7</v>
      </c>
      <c r="F4947" s="7" t="s">
        <v>511</v>
      </c>
      <c r="G4947" s="7" t="s">
        <v>4218</v>
      </c>
      <c r="H4947" s="7" t="s">
        <v>4219</v>
      </c>
      <c r="I4947" s="7" t="s">
        <v>323</v>
      </c>
      <c r="K4947" s="52" t="str">
        <f t="shared" si="861"/>
        <v/>
      </c>
      <c r="L4947" s="81" t="str">
        <f t="shared" si="851"/>
        <v/>
      </c>
      <c r="M4947" s="53" t="str">
        <f>IF(K4947="","",COUNTIF($K$7:K4947,"ﾘｽﾄ１"))</f>
        <v/>
      </c>
      <c r="N4947" s="53" t="str">
        <f t="shared" si="852"/>
        <v/>
      </c>
      <c r="O4947" s="54" t="str">
        <f t="shared" si="853"/>
        <v/>
      </c>
      <c r="P4947" s="53" t="str">
        <f t="shared" si="854"/>
        <v/>
      </c>
      <c r="Q4947" s="52" t="str">
        <f t="shared" si="855"/>
        <v/>
      </c>
      <c r="R4947" s="55" t="str">
        <f t="shared" si="856"/>
        <v/>
      </c>
      <c r="S4947" s="52" t="str">
        <f t="shared" si="857"/>
        <v/>
      </c>
      <c r="T4947" s="81" t="str">
        <f t="shared" si="858"/>
        <v/>
      </c>
      <c r="U4947" s="53" t="str">
        <f>IF(S4947="","",COUNTIF($S$7:S4947,"該当２"))</f>
        <v/>
      </c>
      <c r="V4947" s="56" t="str">
        <f t="shared" si="859"/>
        <v/>
      </c>
      <c r="W4947" s="81" t="str">
        <f t="shared" si="860"/>
        <v/>
      </c>
      <c r="X4947" s="53" t="str">
        <f>IF(V4947="","",COUNTIF($V$7:V4947,"該当３"))</f>
        <v/>
      </c>
    </row>
    <row r="4948" spans="1:24">
      <c r="A4948" s="4">
        <v>2048601008</v>
      </c>
      <c r="B4948" s="237">
        <v>20</v>
      </c>
      <c r="C4948" s="238">
        <v>486</v>
      </c>
      <c r="D4948" s="239">
        <v>1</v>
      </c>
      <c r="E4948" s="238">
        <v>8</v>
      </c>
      <c r="F4948" s="7" t="s">
        <v>511</v>
      </c>
      <c r="G4948" s="7" t="s">
        <v>4218</v>
      </c>
      <c r="H4948" s="7" t="s">
        <v>4219</v>
      </c>
      <c r="I4948" s="7" t="s">
        <v>4223</v>
      </c>
      <c r="K4948" s="52" t="str">
        <f t="shared" si="861"/>
        <v/>
      </c>
      <c r="L4948" s="81" t="str">
        <f t="shared" si="851"/>
        <v/>
      </c>
      <c r="M4948" s="53" t="str">
        <f>IF(K4948="","",COUNTIF($K$7:K4948,"ﾘｽﾄ１"))</f>
        <v/>
      </c>
      <c r="N4948" s="53" t="str">
        <f t="shared" si="852"/>
        <v/>
      </c>
      <c r="O4948" s="54" t="str">
        <f t="shared" si="853"/>
        <v/>
      </c>
      <c r="P4948" s="53" t="str">
        <f t="shared" si="854"/>
        <v/>
      </c>
      <c r="Q4948" s="52" t="str">
        <f t="shared" si="855"/>
        <v/>
      </c>
      <c r="R4948" s="55" t="str">
        <f t="shared" si="856"/>
        <v/>
      </c>
      <c r="S4948" s="52" t="str">
        <f t="shared" si="857"/>
        <v/>
      </c>
      <c r="T4948" s="81" t="str">
        <f t="shared" si="858"/>
        <v/>
      </c>
      <c r="U4948" s="53" t="str">
        <f>IF(S4948="","",COUNTIF($S$7:S4948,"該当２"))</f>
        <v/>
      </c>
      <c r="V4948" s="56" t="str">
        <f t="shared" si="859"/>
        <v/>
      </c>
      <c r="W4948" s="81" t="str">
        <f t="shared" si="860"/>
        <v/>
      </c>
      <c r="X4948" s="53" t="str">
        <f>IF(V4948="","",COUNTIF($V$7:V4948,"該当３"))</f>
        <v/>
      </c>
    </row>
    <row r="4949" spans="1:24">
      <c r="A4949" s="4">
        <v>2048601009</v>
      </c>
      <c r="B4949" s="237">
        <v>20</v>
      </c>
      <c r="C4949" s="238">
        <v>486</v>
      </c>
      <c r="D4949" s="239">
        <v>1</v>
      </c>
      <c r="E4949" s="238">
        <v>9</v>
      </c>
      <c r="F4949" s="7" t="s">
        <v>511</v>
      </c>
      <c r="G4949" s="7" t="s">
        <v>4218</v>
      </c>
      <c r="H4949" s="7" t="s">
        <v>4219</v>
      </c>
      <c r="I4949" s="7" t="s">
        <v>370</v>
      </c>
      <c r="K4949" s="52" t="str">
        <f t="shared" si="861"/>
        <v/>
      </c>
      <c r="L4949" s="81" t="str">
        <f t="shared" si="851"/>
        <v/>
      </c>
      <c r="M4949" s="53" t="str">
        <f>IF(K4949="","",COUNTIF($K$7:K4949,"ﾘｽﾄ１"))</f>
        <v/>
      </c>
      <c r="N4949" s="53" t="str">
        <f t="shared" si="852"/>
        <v/>
      </c>
      <c r="O4949" s="54" t="str">
        <f t="shared" si="853"/>
        <v/>
      </c>
      <c r="P4949" s="53" t="str">
        <f t="shared" si="854"/>
        <v/>
      </c>
      <c r="Q4949" s="52" t="str">
        <f t="shared" si="855"/>
        <v/>
      </c>
      <c r="R4949" s="55" t="str">
        <f t="shared" si="856"/>
        <v/>
      </c>
      <c r="S4949" s="52" t="str">
        <f t="shared" si="857"/>
        <v/>
      </c>
      <c r="T4949" s="81" t="str">
        <f t="shared" si="858"/>
        <v/>
      </c>
      <c r="U4949" s="53" t="str">
        <f>IF(S4949="","",COUNTIF($S$7:S4949,"該当２"))</f>
        <v/>
      </c>
      <c r="V4949" s="56" t="str">
        <f t="shared" si="859"/>
        <v/>
      </c>
      <c r="W4949" s="81" t="str">
        <f t="shared" si="860"/>
        <v/>
      </c>
      <c r="X4949" s="53" t="str">
        <f>IF(V4949="","",COUNTIF($V$7:V4949,"該当３"))</f>
        <v/>
      </c>
    </row>
    <row r="4950" spans="1:24">
      <c r="A4950" s="4">
        <v>2048601010</v>
      </c>
      <c r="B4950" s="237">
        <v>20</v>
      </c>
      <c r="C4950" s="238">
        <v>486</v>
      </c>
      <c r="D4950" s="239">
        <v>1</v>
      </c>
      <c r="E4950" s="238">
        <v>10</v>
      </c>
      <c r="F4950" s="7" t="s">
        <v>511</v>
      </c>
      <c r="G4950" s="7" t="s">
        <v>4218</v>
      </c>
      <c r="H4950" s="7" t="s">
        <v>4219</v>
      </c>
      <c r="I4950" s="7" t="s">
        <v>4224</v>
      </c>
      <c r="K4950" s="52" t="str">
        <f t="shared" si="861"/>
        <v/>
      </c>
      <c r="L4950" s="81" t="str">
        <f t="shared" si="851"/>
        <v/>
      </c>
      <c r="M4950" s="53" t="str">
        <f>IF(K4950="","",COUNTIF($K$7:K4950,"ﾘｽﾄ１"))</f>
        <v/>
      </c>
      <c r="N4950" s="53" t="str">
        <f t="shared" si="852"/>
        <v/>
      </c>
      <c r="O4950" s="54" t="str">
        <f t="shared" si="853"/>
        <v/>
      </c>
      <c r="P4950" s="53" t="str">
        <f t="shared" si="854"/>
        <v/>
      </c>
      <c r="Q4950" s="52" t="str">
        <f t="shared" si="855"/>
        <v/>
      </c>
      <c r="R4950" s="55" t="str">
        <f t="shared" si="856"/>
        <v/>
      </c>
      <c r="S4950" s="52" t="str">
        <f t="shared" si="857"/>
        <v/>
      </c>
      <c r="T4950" s="81" t="str">
        <f t="shared" si="858"/>
        <v/>
      </c>
      <c r="U4950" s="53" t="str">
        <f>IF(S4950="","",COUNTIF($S$7:S4950,"該当２"))</f>
        <v/>
      </c>
      <c r="V4950" s="56" t="str">
        <f t="shared" si="859"/>
        <v/>
      </c>
      <c r="W4950" s="81" t="str">
        <f t="shared" si="860"/>
        <v/>
      </c>
      <c r="X4950" s="53" t="str">
        <f>IF(V4950="","",COUNTIF($V$7:V4950,"該当３"))</f>
        <v/>
      </c>
    </row>
    <row r="4951" spans="1:24">
      <c r="A4951" s="4">
        <v>2048601011</v>
      </c>
      <c r="B4951" s="237">
        <v>20</v>
      </c>
      <c r="C4951" s="238">
        <v>486</v>
      </c>
      <c r="D4951" s="239">
        <v>1</v>
      </c>
      <c r="E4951" s="238">
        <v>11</v>
      </c>
      <c r="F4951" s="7" t="s">
        <v>511</v>
      </c>
      <c r="G4951" s="7" t="s">
        <v>4218</v>
      </c>
      <c r="H4951" s="7" t="s">
        <v>4219</v>
      </c>
      <c r="I4951" s="7" t="s">
        <v>4225</v>
      </c>
      <c r="K4951" s="52" t="str">
        <f t="shared" si="861"/>
        <v/>
      </c>
      <c r="L4951" s="81" t="str">
        <f t="shared" si="851"/>
        <v/>
      </c>
      <c r="M4951" s="53" t="str">
        <f>IF(K4951="","",COUNTIF($K$7:K4951,"ﾘｽﾄ１"))</f>
        <v/>
      </c>
      <c r="N4951" s="53" t="str">
        <f t="shared" si="852"/>
        <v/>
      </c>
      <c r="O4951" s="54" t="str">
        <f t="shared" si="853"/>
        <v/>
      </c>
      <c r="P4951" s="53" t="str">
        <f t="shared" si="854"/>
        <v/>
      </c>
      <c r="Q4951" s="52" t="str">
        <f t="shared" si="855"/>
        <v/>
      </c>
      <c r="R4951" s="55" t="str">
        <f t="shared" si="856"/>
        <v/>
      </c>
      <c r="S4951" s="52" t="str">
        <f t="shared" si="857"/>
        <v/>
      </c>
      <c r="T4951" s="81" t="str">
        <f t="shared" si="858"/>
        <v/>
      </c>
      <c r="U4951" s="53" t="str">
        <f>IF(S4951="","",COUNTIF($S$7:S4951,"該当２"))</f>
        <v/>
      </c>
      <c r="V4951" s="56" t="str">
        <f t="shared" si="859"/>
        <v/>
      </c>
      <c r="W4951" s="81" t="str">
        <f t="shared" si="860"/>
        <v/>
      </c>
      <c r="X4951" s="53" t="str">
        <f>IF(V4951="","",COUNTIF($V$7:V4951,"該当３"))</f>
        <v/>
      </c>
    </row>
    <row r="4952" spans="1:24">
      <c r="A4952" s="4">
        <v>2048601012</v>
      </c>
      <c r="B4952" s="237">
        <v>20</v>
      </c>
      <c r="C4952" s="238">
        <v>486</v>
      </c>
      <c r="D4952" s="239">
        <v>1</v>
      </c>
      <c r="E4952" s="238">
        <v>12</v>
      </c>
      <c r="F4952" s="7" t="s">
        <v>511</v>
      </c>
      <c r="G4952" s="7" t="s">
        <v>4218</v>
      </c>
      <c r="H4952" s="7" t="s">
        <v>4219</v>
      </c>
      <c r="I4952" s="7" t="s">
        <v>4226</v>
      </c>
      <c r="K4952" s="52" t="str">
        <f t="shared" si="861"/>
        <v/>
      </c>
      <c r="L4952" s="81" t="str">
        <f t="shared" si="851"/>
        <v/>
      </c>
      <c r="M4952" s="53" t="str">
        <f>IF(K4952="","",COUNTIF($K$7:K4952,"ﾘｽﾄ１"))</f>
        <v/>
      </c>
      <c r="N4952" s="53" t="str">
        <f t="shared" si="852"/>
        <v/>
      </c>
      <c r="O4952" s="54" t="str">
        <f t="shared" si="853"/>
        <v/>
      </c>
      <c r="P4952" s="53" t="str">
        <f t="shared" si="854"/>
        <v/>
      </c>
      <c r="Q4952" s="52" t="str">
        <f t="shared" si="855"/>
        <v/>
      </c>
      <c r="R4952" s="55" t="str">
        <f t="shared" si="856"/>
        <v/>
      </c>
      <c r="S4952" s="52" t="str">
        <f t="shared" si="857"/>
        <v/>
      </c>
      <c r="T4952" s="81" t="str">
        <f t="shared" si="858"/>
        <v/>
      </c>
      <c r="U4952" s="53" t="str">
        <f>IF(S4952="","",COUNTIF($S$7:S4952,"該当２"))</f>
        <v/>
      </c>
      <c r="V4952" s="56" t="str">
        <f t="shared" si="859"/>
        <v/>
      </c>
      <c r="W4952" s="81" t="str">
        <f t="shared" si="860"/>
        <v/>
      </c>
      <c r="X4952" s="53" t="str">
        <f>IF(V4952="","",COUNTIF($V$7:V4952,"該当３"))</f>
        <v/>
      </c>
    </row>
    <row r="4953" spans="1:24">
      <c r="A4953" s="4">
        <v>2048601013</v>
      </c>
      <c r="B4953" s="237">
        <v>20</v>
      </c>
      <c r="C4953" s="238">
        <v>486</v>
      </c>
      <c r="D4953" s="239">
        <v>1</v>
      </c>
      <c r="E4953" s="238">
        <v>13</v>
      </c>
      <c r="F4953" s="7" t="s">
        <v>511</v>
      </c>
      <c r="G4953" s="7" t="s">
        <v>4218</v>
      </c>
      <c r="H4953" s="7" t="s">
        <v>4219</v>
      </c>
      <c r="I4953" s="7" t="s">
        <v>3737</v>
      </c>
      <c r="K4953" s="52" t="str">
        <f t="shared" si="861"/>
        <v/>
      </c>
      <c r="L4953" s="81" t="str">
        <f t="shared" si="851"/>
        <v/>
      </c>
      <c r="M4953" s="53" t="str">
        <f>IF(K4953="","",COUNTIF($K$7:K4953,"ﾘｽﾄ１"))</f>
        <v/>
      </c>
      <c r="N4953" s="53" t="str">
        <f t="shared" si="852"/>
        <v/>
      </c>
      <c r="O4953" s="54" t="str">
        <f t="shared" si="853"/>
        <v/>
      </c>
      <c r="P4953" s="53" t="str">
        <f t="shared" si="854"/>
        <v/>
      </c>
      <c r="Q4953" s="52" t="str">
        <f t="shared" si="855"/>
        <v/>
      </c>
      <c r="R4953" s="55" t="str">
        <f t="shared" si="856"/>
        <v/>
      </c>
      <c r="S4953" s="52" t="str">
        <f t="shared" si="857"/>
        <v/>
      </c>
      <c r="T4953" s="81" t="str">
        <f t="shared" si="858"/>
        <v/>
      </c>
      <c r="U4953" s="53" t="str">
        <f>IF(S4953="","",COUNTIF($S$7:S4953,"該当２"))</f>
        <v/>
      </c>
      <c r="V4953" s="56" t="str">
        <f t="shared" si="859"/>
        <v/>
      </c>
      <c r="W4953" s="81" t="str">
        <f t="shared" si="860"/>
        <v/>
      </c>
      <c r="X4953" s="53" t="str">
        <f>IF(V4953="","",COUNTIF($V$7:V4953,"該当３"))</f>
        <v/>
      </c>
    </row>
    <row r="4954" spans="1:24">
      <c r="A4954" s="4">
        <v>2048601014</v>
      </c>
      <c r="B4954" s="237">
        <v>20</v>
      </c>
      <c r="C4954" s="238">
        <v>486</v>
      </c>
      <c r="D4954" s="239">
        <v>1</v>
      </c>
      <c r="E4954" s="238">
        <v>14</v>
      </c>
      <c r="F4954" s="7" t="s">
        <v>511</v>
      </c>
      <c r="G4954" s="7" t="s">
        <v>4218</v>
      </c>
      <c r="H4954" s="7" t="s">
        <v>4219</v>
      </c>
      <c r="I4954" s="7" t="s">
        <v>4227</v>
      </c>
      <c r="K4954" s="52" t="str">
        <f t="shared" si="861"/>
        <v/>
      </c>
      <c r="L4954" s="81" t="str">
        <f t="shared" si="851"/>
        <v/>
      </c>
      <c r="M4954" s="53" t="str">
        <f>IF(K4954="","",COUNTIF($K$7:K4954,"ﾘｽﾄ１"))</f>
        <v/>
      </c>
      <c r="N4954" s="53" t="str">
        <f t="shared" si="852"/>
        <v/>
      </c>
      <c r="O4954" s="54" t="str">
        <f t="shared" si="853"/>
        <v/>
      </c>
      <c r="P4954" s="53" t="str">
        <f t="shared" si="854"/>
        <v/>
      </c>
      <c r="Q4954" s="52" t="str">
        <f t="shared" si="855"/>
        <v/>
      </c>
      <c r="R4954" s="55" t="str">
        <f t="shared" si="856"/>
        <v/>
      </c>
      <c r="S4954" s="52" t="str">
        <f t="shared" si="857"/>
        <v/>
      </c>
      <c r="T4954" s="81" t="str">
        <f t="shared" si="858"/>
        <v/>
      </c>
      <c r="U4954" s="53" t="str">
        <f>IF(S4954="","",COUNTIF($S$7:S4954,"該当２"))</f>
        <v/>
      </c>
      <c r="V4954" s="56" t="str">
        <f t="shared" si="859"/>
        <v/>
      </c>
      <c r="W4954" s="81" t="str">
        <f t="shared" si="860"/>
        <v/>
      </c>
      <c r="X4954" s="53" t="str">
        <f>IF(V4954="","",COUNTIF($V$7:V4954,"該当３"))</f>
        <v/>
      </c>
    </row>
    <row r="4955" spans="1:24">
      <c r="A4955" s="4">
        <v>2048601015</v>
      </c>
      <c r="B4955" s="237">
        <v>20</v>
      </c>
      <c r="C4955" s="238">
        <v>486</v>
      </c>
      <c r="D4955" s="239">
        <v>1</v>
      </c>
      <c r="E4955" s="238">
        <v>15</v>
      </c>
      <c r="F4955" s="7" t="s">
        <v>511</v>
      </c>
      <c r="G4955" s="7" t="s">
        <v>4218</v>
      </c>
      <c r="H4955" s="7" t="s">
        <v>4219</v>
      </c>
      <c r="I4955" s="7" t="s">
        <v>4228</v>
      </c>
      <c r="K4955" s="52" t="str">
        <f t="shared" si="861"/>
        <v/>
      </c>
      <c r="L4955" s="81" t="str">
        <f t="shared" si="851"/>
        <v/>
      </c>
      <c r="M4955" s="53" t="str">
        <f>IF(K4955="","",COUNTIF($K$7:K4955,"ﾘｽﾄ１"))</f>
        <v/>
      </c>
      <c r="N4955" s="53" t="str">
        <f t="shared" si="852"/>
        <v/>
      </c>
      <c r="O4955" s="54" t="str">
        <f t="shared" si="853"/>
        <v/>
      </c>
      <c r="P4955" s="53" t="str">
        <f t="shared" si="854"/>
        <v/>
      </c>
      <c r="Q4955" s="52" t="str">
        <f t="shared" si="855"/>
        <v/>
      </c>
      <c r="R4955" s="55" t="str">
        <f t="shared" si="856"/>
        <v/>
      </c>
      <c r="S4955" s="52" t="str">
        <f t="shared" si="857"/>
        <v/>
      </c>
      <c r="T4955" s="81" t="str">
        <f t="shared" si="858"/>
        <v/>
      </c>
      <c r="U4955" s="53" t="str">
        <f>IF(S4955="","",COUNTIF($S$7:S4955,"該当２"))</f>
        <v/>
      </c>
      <c r="V4955" s="56" t="str">
        <f t="shared" si="859"/>
        <v/>
      </c>
      <c r="W4955" s="81" t="str">
        <f t="shared" si="860"/>
        <v/>
      </c>
      <c r="X4955" s="53" t="str">
        <f>IF(V4955="","",COUNTIF($V$7:V4955,"該当３"))</f>
        <v/>
      </c>
    </row>
    <row r="4956" spans="1:24">
      <c r="A4956" s="4">
        <v>2048601016</v>
      </c>
      <c r="B4956" s="237">
        <v>20</v>
      </c>
      <c r="C4956" s="238">
        <v>486</v>
      </c>
      <c r="D4956" s="239">
        <v>1</v>
      </c>
      <c r="E4956" s="238">
        <v>16</v>
      </c>
      <c r="F4956" s="7" t="s">
        <v>511</v>
      </c>
      <c r="G4956" s="7" t="s">
        <v>4218</v>
      </c>
      <c r="H4956" s="7" t="s">
        <v>4219</v>
      </c>
      <c r="I4956" s="7" t="s">
        <v>4229</v>
      </c>
      <c r="K4956" s="52" t="str">
        <f t="shared" si="861"/>
        <v/>
      </c>
      <c r="L4956" s="81" t="str">
        <f t="shared" si="851"/>
        <v/>
      </c>
      <c r="M4956" s="53" t="str">
        <f>IF(K4956="","",COUNTIF($K$7:K4956,"ﾘｽﾄ１"))</f>
        <v/>
      </c>
      <c r="N4956" s="53" t="str">
        <f t="shared" si="852"/>
        <v/>
      </c>
      <c r="O4956" s="54" t="str">
        <f t="shared" si="853"/>
        <v/>
      </c>
      <c r="P4956" s="53" t="str">
        <f t="shared" si="854"/>
        <v/>
      </c>
      <c r="Q4956" s="52" t="str">
        <f t="shared" si="855"/>
        <v/>
      </c>
      <c r="R4956" s="55" t="str">
        <f t="shared" si="856"/>
        <v/>
      </c>
      <c r="S4956" s="52" t="str">
        <f t="shared" si="857"/>
        <v/>
      </c>
      <c r="T4956" s="81" t="str">
        <f t="shared" si="858"/>
        <v/>
      </c>
      <c r="U4956" s="53" t="str">
        <f>IF(S4956="","",COUNTIF($S$7:S4956,"該当２"))</f>
        <v/>
      </c>
      <c r="V4956" s="56" t="str">
        <f t="shared" si="859"/>
        <v/>
      </c>
      <c r="W4956" s="81" t="str">
        <f t="shared" si="860"/>
        <v/>
      </c>
      <c r="X4956" s="53" t="str">
        <f>IF(V4956="","",COUNTIF($V$7:V4956,"該当３"))</f>
        <v/>
      </c>
    </row>
    <row r="4957" spans="1:24">
      <c r="A4957" s="4">
        <v>2048601017</v>
      </c>
      <c r="B4957" s="237">
        <v>20</v>
      </c>
      <c r="C4957" s="238">
        <v>486</v>
      </c>
      <c r="D4957" s="239">
        <v>1</v>
      </c>
      <c r="E4957" s="238">
        <v>17</v>
      </c>
      <c r="F4957" s="7" t="s">
        <v>511</v>
      </c>
      <c r="G4957" s="7" t="s">
        <v>4218</v>
      </c>
      <c r="H4957" s="7" t="s">
        <v>4219</v>
      </c>
      <c r="I4957" s="7" t="s">
        <v>4230</v>
      </c>
      <c r="K4957" s="52" t="str">
        <f t="shared" si="861"/>
        <v/>
      </c>
      <c r="L4957" s="81" t="str">
        <f t="shared" si="851"/>
        <v/>
      </c>
      <c r="M4957" s="53" t="str">
        <f>IF(K4957="","",COUNTIF($K$7:K4957,"ﾘｽﾄ１"))</f>
        <v/>
      </c>
      <c r="N4957" s="53" t="str">
        <f t="shared" si="852"/>
        <v/>
      </c>
      <c r="O4957" s="54" t="str">
        <f t="shared" si="853"/>
        <v/>
      </c>
      <c r="P4957" s="53" t="str">
        <f t="shared" si="854"/>
        <v/>
      </c>
      <c r="Q4957" s="52" t="str">
        <f t="shared" si="855"/>
        <v/>
      </c>
      <c r="R4957" s="55" t="str">
        <f t="shared" si="856"/>
        <v/>
      </c>
      <c r="S4957" s="52" t="str">
        <f t="shared" si="857"/>
        <v/>
      </c>
      <c r="T4957" s="81" t="str">
        <f t="shared" si="858"/>
        <v/>
      </c>
      <c r="U4957" s="53" t="str">
        <f>IF(S4957="","",COUNTIF($S$7:S4957,"該当２"))</f>
        <v/>
      </c>
      <c r="V4957" s="56" t="str">
        <f t="shared" si="859"/>
        <v/>
      </c>
      <c r="W4957" s="81" t="str">
        <f t="shared" si="860"/>
        <v/>
      </c>
      <c r="X4957" s="53" t="str">
        <f>IF(V4957="","",COUNTIF($V$7:V4957,"該当３"))</f>
        <v/>
      </c>
    </row>
    <row r="4958" spans="1:24">
      <c r="A4958" s="4">
        <v>2048601018</v>
      </c>
      <c r="B4958" s="237">
        <v>20</v>
      </c>
      <c r="C4958" s="238">
        <v>486</v>
      </c>
      <c r="D4958" s="239">
        <v>1</v>
      </c>
      <c r="E4958" s="238">
        <v>18</v>
      </c>
      <c r="F4958" s="7" t="s">
        <v>511</v>
      </c>
      <c r="G4958" s="7" t="s">
        <v>4218</v>
      </c>
      <c r="H4958" s="7" t="s">
        <v>4219</v>
      </c>
      <c r="I4958" s="7" t="s">
        <v>4231</v>
      </c>
      <c r="K4958" s="52" t="str">
        <f t="shared" si="861"/>
        <v/>
      </c>
      <c r="L4958" s="81" t="str">
        <f t="shared" si="851"/>
        <v/>
      </c>
      <c r="M4958" s="53" t="str">
        <f>IF(K4958="","",COUNTIF($K$7:K4958,"ﾘｽﾄ１"))</f>
        <v/>
      </c>
      <c r="N4958" s="53" t="str">
        <f t="shared" si="852"/>
        <v/>
      </c>
      <c r="O4958" s="54" t="str">
        <f t="shared" si="853"/>
        <v/>
      </c>
      <c r="P4958" s="53" t="str">
        <f t="shared" si="854"/>
        <v/>
      </c>
      <c r="Q4958" s="52" t="str">
        <f t="shared" si="855"/>
        <v/>
      </c>
      <c r="R4958" s="55" t="str">
        <f t="shared" si="856"/>
        <v/>
      </c>
      <c r="S4958" s="52" t="str">
        <f t="shared" si="857"/>
        <v/>
      </c>
      <c r="T4958" s="81" t="str">
        <f t="shared" si="858"/>
        <v/>
      </c>
      <c r="U4958" s="53" t="str">
        <f>IF(S4958="","",COUNTIF($S$7:S4958,"該当２"))</f>
        <v/>
      </c>
      <c r="V4958" s="56" t="str">
        <f t="shared" si="859"/>
        <v/>
      </c>
      <c r="W4958" s="81" t="str">
        <f t="shared" si="860"/>
        <v/>
      </c>
      <c r="X4958" s="53" t="str">
        <f>IF(V4958="","",COUNTIF($V$7:V4958,"該当３"))</f>
        <v/>
      </c>
    </row>
    <row r="4959" spans="1:24">
      <c r="A4959" s="4">
        <v>2048601019</v>
      </c>
      <c r="B4959" s="237">
        <v>20</v>
      </c>
      <c r="C4959" s="238">
        <v>486</v>
      </c>
      <c r="D4959" s="239">
        <v>1</v>
      </c>
      <c r="E4959" s="238">
        <v>19</v>
      </c>
      <c r="F4959" s="7" t="s">
        <v>511</v>
      </c>
      <c r="G4959" s="7" t="s">
        <v>4218</v>
      </c>
      <c r="H4959" s="7" t="s">
        <v>4219</v>
      </c>
      <c r="I4959" s="7" t="s">
        <v>4232</v>
      </c>
      <c r="K4959" s="52" t="str">
        <f t="shared" si="861"/>
        <v/>
      </c>
      <c r="L4959" s="81" t="str">
        <f t="shared" si="851"/>
        <v/>
      </c>
      <c r="M4959" s="53" t="str">
        <f>IF(K4959="","",COUNTIF($K$7:K4959,"ﾘｽﾄ１"))</f>
        <v/>
      </c>
      <c r="N4959" s="53" t="str">
        <f t="shared" si="852"/>
        <v/>
      </c>
      <c r="O4959" s="54" t="str">
        <f t="shared" si="853"/>
        <v/>
      </c>
      <c r="P4959" s="53" t="str">
        <f t="shared" si="854"/>
        <v/>
      </c>
      <c r="Q4959" s="52" t="str">
        <f t="shared" si="855"/>
        <v/>
      </c>
      <c r="R4959" s="55" t="str">
        <f t="shared" si="856"/>
        <v/>
      </c>
      <c r="S4959" s="52" t="str">
        <f t="shared" si="857"/>
        <v/>
      </c>
      <c r="T4959" s="81" t="str">
        <f t="shared" si="858"/>
        <v/>
      </c>
      <c r="U4959" s="53" t="str">
        <f>IF(S4959="","",COUNTIF($S$7:S4959,"該当２"))</f>
        <v/>
      </c>
      <c r="V4959" s="56" t="str">
        <f t="shared" si="859"/>
        <v/>
      </c>
      <c r="W4959" s="81" t="str">
        <f t="shared" si="860"/>
        <v/>
      </c>
      <c r="X4959" s="53" t="str">
        <f>IF(V4959="","",COUNTIF($V$7:V4959,"該当３"))</f>
        <v/>
      </c>
    </row>
    <row r="4960" spans="1:24">
      <c r="A4960" s="4">
        <v>2048601020</v>
      </c>
      <c r="B4960" s="237">
        <v>20</v>
      </c>
      <c r="C4960" s="238">
        <v>486</v>
      </c>
      <c r="D4960" s="239">
        <v>1</v>
      </c>
      <c r="E4960" s="238">
        <v>20</v>
      </c>
      <c r="F4960" s="7" t="s">
        <v>511</v>
      </c>
      <c r="G4960" s="7" t="s">
        <v>4218</v>
      </c>
      <c r="H4960" s="7" t="s">
        <v>4219</v>
      </c>
      <c r="I4960" s="7" t="s">
        <v>4233</v>
      </c>
      <c r="K4960" s="52" t="str">
        <f t="shared" si="861"/>
        <v/>
      </c>
      <c r="L4960" s="81" t="str">
        <f t="shared" si="851"/>
        <v/>
      </c>
      <c r="M4960" s="53" t="str">
        <f>IF(K4960="","",COUNTIF($K$7:K4960,"ﾘｽﾄ１"))</f>
        <v/>
      </c>
      <c r="N4960" s="53" t="str">
        <f t="shared" si="852"/>
        <v/>
      </c>
      <c r="O4960" s="54" t="str">
        <f t="shared" si="853"/>
        <v/>
      </c>
      <c r="P4960" s="53" t="str">
        <f t="shared" si="854"/>
        <v/>
      </c>
      <c r="Q4960" s="52" t="str">
        <f t="shared" si="855"/>
        <v/>
      </c>
      <c r="R4960" s="55" t="str">
        <f t="shared" si="856"/>
        <v/>
      </c>
      <c r="S4960" s="52" t="str">
        <f t="shared" si="857"/>
        <v/>
      </c>
      <c r="T4960" s="81" t="str">
        <f t="shared" si="858"/>
        <v/>
      </c>
      <c r="U4960" s="53" t="str">
        <f>IF(S4960="","",COUNTIF($S$7:S4960,"該当２"))</f>
        <v/>
      </c>
      <c r="V4960" s="56" t="str">
        <f t="shared" si="859"/>
        <v/>
      </c>
      <c r="W4960" s="81" t="str">
        <f t="shared" si="860"/>
        <v/>
      </c>
      <c r="X4960" s="53" t="str">
        <f>IF(V4960="","",COUNTIF($V$7:V4960,"該当３"))</f>
        <v/>
      </c>
    </row>
    <row r="4961" spans="1:24">
      <c r="A4961" s="4">
        <v>2048601021</v>
      </c>
      <c r="B4961" s="237">
        <v>20</v>
      </c>
      <c r="C4961" s="238">
        <v>486</v>
      </c>
      <c r="D4961" s="239">
        <v>1</v>
      </c>
      <c r="E4961" s="238">
        <v>21</v>
      </c>
      <c r="F4961" s="7" t="s">
        <v>511</v>
      </c>
      <c r="G4961" s="7" t="s">
        <v>4218</v>
      </c>
      <c r="H4961" s="7" t="s">
        <v>4219</v>
      </c>
      <c r="I4961" s="7" t="s">
        <v>4234</v>
      </c>
      <c r="K4961" s="52" t="str">
        <f t="shared" si="861"/>
        <v/>
      </c>
      <c r="L4961" s="81" t="str">
        <f t="shared" si="851"/>
        <v/>
      </c>
      <c r="M4961" s="53" t="str">
        <f>IF(K4961="","",COUNTIF($K$7:K4961,"ﾘｽﾄ１"))</f>
        <v/>
      </c>
      <c r="N4961" s="53" t="str">
        <f t="shared" si="852"/>
        <v/>
      </c>
      <c r="O4961" s="54" t="str">
        <f t="shared" si="853"/>
        <v/>
      </c>
      <c r="P4961" s="53" t="str">
        <f t="shared" si="854"/>
        <v/>
      </c>
      <c r="Q4961" s="52" t="str">
        <f t="shared" si="855"/>
        <v/>
      </c>
      <c r="R4961" s="55" t="str">
        <f t="shared" si="856"/>
        <v/>
      </c>
      <c r="S4961" s="52" t="str">
        <f t="shared" si="857"/>
        <v/>
      </c>
      <c r="T4961" s="81" t="str">
        <f t="shared" si="858"/>
        <v/>
      </c>
      <c r="U4961" s="53" t="str">
        <f>IF(S4961="","",COUNTIF($S$7:S4961,"該当２"))</f>
        <v/>
      </c>
      <c r="V4961" s="56" t="str">
        <f t="shared" si="859"/>
        <v/>
      </c>
      <c r="W4961" s="81" t="str">
        <f t="shared" si="860"/>
        <v/>
      </c>
      <c r="X4961" s="53" t="str">
        <f>IF(V4961="","",COUNTIF($V$7:V4961,"該当３"))</f>
        <v/>
      </c>
    </row>
    <row r="4962" spans="1:24">
      <c r="A4962" s="4">
        <v>2048602000</v>
      </c>
      <c r="B4962" s="237">
        <v>20</v>
      </c>
      <c r="C4962" s="238">
        <v>486</v>
      </c>
      <c r="D4962" s="239">
        <v>2</v>
      </c>
      <c r="E4962" s="238">
        <v>0</v>
      </c>
      <c r="F4962" s="7" t="s">
        <v>511</v>
      </c>
      <c r="G4962" s="7" t="s">
        <v>4218</v>
      </c>
      <c r="H4962" s="7" t="s">
        <v>4235</v>
      </c>
      <c r="K4962" s="52" t="str">
        <f t="shared" si="861"/>
        <v/>
      </c>
      <c r="L4962" s="81" t="str">
        <f t="shared" si="851"/>
        <v/>
      </c>
      <c r="M4962" s="53" t="str">
        <f>IF(K4962="","",COUNTIF($K$7:K4962,"ﾘｽﾄ１"))</f>
        <v/>
      </c>
      <c r="N4962" s="53" t="str">
        <f t="shared" si="852"/>
        <v/>
      </c>
      <c r="O4962" s="54" t="str">
        <f t="shared" si="853"/>
        <v/>
      </c>
      <c r="P4962" s="53" t="str">
        <f t="shared" si="854"/>
        <v/>
      </c>
      <c r="Q4962" s="52" t="str">
        <f t="shared" si="855"/>
        <v/>
      </c>
      <c r="R4962" s="55" t="str">
        <f t="shared" si="856"/>
        <v/>
      </c>
      <c r="S4962" s="52" t="str">
        <f t="shared" si="857"/>
        <v/>
      </c>
      <c r="T4962" s="81" t="str">
        <f t="shared" si="858"/>
        <v/>
      </c>
      <c r="U4962" s="53" t="str">
        <f>IF(S4962="","",COUNTIF($S$7:S4962,"該当２"))</f>
        <v/>
      </c>
      <c r="V4962" s="56" t="str">
        <f t="shared" si="859"/>
        <v/>
      </c>
      <c r="W4962" s="81" t="str">
        <f t="shared" si="860"/>
        <v/>
      </c>
      <c r="X4962" s="53" t="str">
        <f>IF(V4962="","",COUNTIF($V$7:V4962,"該当３"))</f>
        <v/>
      </c>
    </row>
    <row r="4963" spans="1:24">
      <c r="A4963" s="4">
        <v>2048602001</v>
      </c>
      <c r="B4963" s="237">
        <v>20</v>
      </c>
      <c r="C4963" s="238">
        <v>486</v>
      </c>
      <c r="D4963" s="239">
        <v>2</v>
      </c>
      <c r="E4963" s="238">
        <v>1</v>
      </c>
      <c r="F4963" s="7" t="s">
        <v>511</v>
      </c>
      <c r="G4963" s="7" t="s">
        <v>4218</v>
      </c>
      <c r="H4963" s="7" t="s">
        <v>4235</v>
      </c>
      <c r="I4963" s="7" t="s">
        <v>4236</v>
      </c>
      <c r="K4963" s="52" t="str">
        <f t="shared" si="861"/>
        <v/>
      </c>
      <c r="L4963" s="81" t="str">
        <f t="shared" si="851"/>
        <v/>
      </c>
      <c r="M4963" s="53" t="str">
        <f>IF(K4963="","",COUNTIF($K$7:K4963,"ﾘｽﾄ１"))</f>
        <v/>
      </c>
      <c r="N4963" s="53" t="str">
        <f t="shared" si="852"/>
        <v/>
      </c>
      <c r="O4963" s="54" t="str">
        <f t="shared" si="853"/>
        <v/>
      </c>
      <c r="P4963" s="53" t="str">
        <f t="shared" si="854"/>
        <v/>
      </c>
      <c r="Q4963" s="52" t="str">
        <f t="shared" si="855"/>
        <v/>
      </c>
      <c r="R4963" s="55" t="str">
        <f t="shared" si="856"/>
        <v/>
      </c>
      <c r="S4963" s="52" t="str">
        <f t="shared" si="857"/>
        <v/>
      </c>
      <c r="T4963" s="81" t="str">
        <f t="shared" si="858"/>
        <v/>
      </c>
      <c r="U4963" s="53" t="str">
        <f>IF(S4963="","",COUNTIF($S$7:S4963,"該当２"))</f>
        <v/>
      </c>
      <c r="V4963" s="56" t="str">
        <f t="shared" si="859"/>
        <v/>
      </c>
      <c r="W4963" s="81" t="str">
        <f t="shared" si="860"/>
        <v/>
      </c>
      <c r="X4963" s="53" t="str">
        <f>IF(V4963="","",COUNTIF($V$7:V4963,"該当３"))</f>
        <v/>
      </c>
    </row>
    <row r="4964" spans="1:24">
      <c r="A4964" s="4">
        <v>2048602002</v>
      </c>
      <c r="B4964" s="237">
        <v>20</v>
      </c>
      <c r="C4964" s="238">
        <v>486</v>
      </c>
      <c r="D4964" s="239">
        <v>2</v>
      </c>
      <c r="E4964" s="238">
        <v>2</v>
      </c>
      <c r="F4964" s="7" t="s">
        <v>511</v>
      </c>
      <c r="G4964" s="7" t="s">
        <v>4218</v>
      </c>
      <c r="H4964" s="7" t="s">
        <v>4235</v>
      </c>
      <c r="I4964" s="7" t="s">
        <v>4237</v>
      </c>
      <c r="K4964" s="52" t="str">
        <f t="shared" si="861"/>
        <v/>
      </c>
      <c r="L4964" s="81" t="str">
        <f t="shared" si="851"/>
        <v/>
      </c>
      <c r="M4964" s="53" t="str">
        <f>IF(K4964="","",COUNTIF($K$7:K4964,"ﾘｽﾄ１"))</f>
        <v/>
      </c>
      <c r="N4964" s="53" t="str">
        <f t="shared" si="852"/>
        <v/>
      </c>
      <c r="O4964" s="54" t="str">
        <f t="shared" si="853"/>
        <v/>
      </c>
      <c r="P4964" s="53" t="str">
        <f t="shared" si="854"/>
        <v/>
      </c>
      <c r="Q4964" s="52" t="str">
        <f t="shared" si="855"/>
        <v/>
      </c>
      <c r="R4964" s="55" t="str">
        <f t="shared" si="856"/>
        <v/>
      </c>
      <c r="S4964" s="52" t="str">
        <f t="shared" si="857"/>
        <v/>
      </c>
      <c r="T4964" s="81" t="str">
        <f t="shared" si="858"/>
        <v/>
      </c>
      <c r="U4964" s="53" t="str">
        <f>IF(S4964="","",COUNTIF($S$7:S4964,"該当２"))</f>
        <v/>
      </c>
      <c r="V4964" s="56" t="str">
        <f t="shared" si="859"/>
        <v/>
      </c>
      <c r="W4964" s="81" t="str">
        <f t="shared" si="860"/>
        <v/>
      </c>
      <c r="X4964" s="53" t="str">
        <f>IF(V4964="","",COUNTIF($V$7:V4964,"該当３"))</f>
        <v/>
      </c>
    </row>
    <row r="4965" spans="1:24">
      <c r="A4965" s="4">
        <v>2048602003</v>
      </c>
      <c r="B4965" s="237">
        <v>20</v>
      </c>
      <c r="C4965" s="238">
        <v>486</v>
      </c>
      <c r="D4965" s="239">
        <v>2</v>
      </c>
      <c r="E4965" s="238">
        <v>3</v>
      </c>
      <c r="F4965" s="7" t="s">
        <v>511</v>
      </c>
      <c r="G4965" s="7" t="s">
        <v>4218</v>
      </c>
      <c r="H4965" s="7" t="s">
        <v>4235</v>
      </c>
      <c r="I4965" s="7" t="s">
        <v>4238</v>
      </c>
      <c r="K4965" s="52" t="str">
        <f t="shared" si="861"/>
        <v/>
      </c>
      <c r="L4965" s="81" t="str">
        <f t="shared" si="851"/>
        <v/>
      </c>
      <c r="M4965" s="53" t="str">
        <f>IF(K4965="","",COUNTIF($K$7:K4965,"ﾘｽﾄ１"))</f>
        <v/>
      </c>
      <c r="N4965" s="53" t="str">
        <f t="shared" si="852"/>
        <v/>
      </c>
      <c r="O4965" s="54" t="str">
        <f t="shared" si="853"/>
        <v/>
      </c>
      <c r="P4965" s="53" t="str">
        <f t="shared" si="854"/>
        <v/>
      </c>
      <c r="Q4965" s="52" t="str">
        <f t="shared" si="855"/>
        <v/>
      </c>
      <c r="R4965" s="55" t="str">
        <f t="shared" si="856"/>
        <v/>
      </c>
      <c r="S4965" s="52" t="str">
        <f t="shared" si="857"/>
        <v/>
      </c>
      <c r="T4965" s="81" t="str">
        <f t="shared" si="858"/>
        <v/>
      </c>
      <c r="U4965" s="53" t="str">
        <f>IF(S4965="","",COUNTIF($S$7:S4965,"該当２"))</f>
        <v/>
      </c>
      <c r="V4965" s="56" t="str">
        <f t="shared" si="859"/>
        <v/>
      </c>
      <c r="W4965" s="81" t="str">
        <f t="shared" si="860"/>
        <v/>
      </c>
      <c r="X4965" s="53" t="str">
        <f>IF(V4965="","",COUNTIF($V$7:V4965,"該当３"))</f>
        <v/>
      </c>
    </row>
    <row r="4966" spans="1:24">
      <c r="A4966" s="4">
        <v>2048602004</v>
      </c>
      <c r="B4966" s="237">
        <v>20</v>
      </c>
      <c r="C4966" s="238">
        <v>486</v>
      </c>
      <c r="D4966" s="239">
        <v>2</v>
      </c>
      <c r="E4966" s="238">
        <v>4</v>
      </c>
      <c r="F4966" s="7" t="s">
        <v>511</v>
      </c>
      <c r="G4966" s="7" t="s">
        <v>4218</v>
      </c>
      <c r="H4966" s="7" t="s">
        <v>4235</v>
      </c>
      <c r="I4966" s="7" t="s">
        <v>4239</v>
      </c>
      <c r="K4966" s="52" t="str">
        <f t="shared" si="861"/>
        <v/>
      </c>
      <c r="L4966" s="81" t="str">
        <f t="shared" si="851"/>
        <v/>
      </c>
      <c r="M4966" s="53" t="str">
        <f>IF(K4966="","",COUNTIF($K$7:K4966,"ﾘｽﾄ１"))</f>
        <v/>
      </c>
      <c r="N4966" s="53" t="str">
        <f t="shared" si="852"/>
        <v/>
      </c>
      <c r="O4966" s="54" t="str">
        <f t="shared" si="853"/>
        <v/>
      </c>
      <c r="P4966" s="53" t="str">
        <f t="shared" si="854"/>
        <v/>
      </c>
      <c r="Q4966" s="52" t="str">
        <f t="shared" si="855"/>
        <v/>
      </c>
      <c r="R4966" s="55" t="str">
        <f t="shared" si="856"/>
        <v/>
      </c>
      <c r="S4966" s="52" t="str">
        <f t="shared" si="857"/>
        <v/>
      </c>
      <c r="T4966" s="81" t="str">
        <f t="shared" si="858"/>
        <v/>
      </c>
      <c r="U4966" s="53" t="str">
        <f>IF(S4966="","",COUNTIF($S$7:S4966,"該当２"))</f>
        <v/>
      </c>
      <c r="V4966" s="56" t="str">
        <f t="shared" si="859"/>
        <v/>
      </c>
      <c r="W4966" s="81" t="str">
        <f t="shared" si="860"/>
        <v/>
      </c>
      <c r="X4966" s="53" t="str">
        <f>IF(V4966="","",COUNTIF($V$7:V4966,"該当３"))</f>
        <v/>
      </c>
    </row>
    <row r="4967" spans="1:24">
      <c r="A4967" s="4">
        <v>2048602005</v>
      </c>
      <c r="B4967" s="237">
        <v>20</v>
      </c>
      <c r="C4967" s="238">
        <v>486</v>
      </c>
      <c r="D4967" s="239">
        <v>2</v>
      </c>
      <c r="E4967" s="238">
        <v>5</v>
      </c>
      <c r="F4967" s="7" t="s">
        <v>511</v>
      </c>
      <c r="G4967" s="7" t="s">
        <v>4218</v>
      </c>
      <c r="H4967" s="7" t="s">
        <v>4235</v>
      </c>
      <c r="I4967" s="7" t="s">
        <v>2251</v>
      </c>
      <c r="K4967" s="52" t="str">
        <f t="shared" si="861"/>
        <v/>
      </c>
      <c r="L4967" s="81" t="str">
        <f t="shared" si="851"/>
        <v/>
      </c>
      <c r="M4967" s="53" t="str">
        <f>IF(K4967="","",COUNTIF($K$7:K4967,"ﾘｽﾄ１"))</f>
        <v/>
      </c>
      <c r="N4967" s="53" t="str">
        <f t="shared" si="852"/>
        <v/>
      </c>
      <c r="O4967" s="54" t="str">
        <f t="shared" si="853"/>
        <v/>
      </c>
      <c r="P4967" s="53" t="str">
        <f t="shared" si="854"/>
        <v/>
      </c>
      <c r="Q4967" s="52" t="str">
        <f t="shared" si="855"/>
        <v/>
      </c>
      <c r="R4967" s="55" t="str">
        <f t="shared" si="856"/>
        <v/>
      </c>
      <c r="S4967" s="52" t="str">
        <f t="shared" si="857"/>
        <v/>
      </c>
      <c r="T4967" s="81" t="str">
        <f t="shared" si="858"/>
        <v/>
      </c>
      <c r="U4967" s="53" t="str">
        <f>IF(S4967="","",COUNTIF($S$7:S4967,"該当２"))</f>
        <v/>
      </c>
      <c r="V4967" s="56" t="str">
        <f t="shared" si="859"/>
        <v/>
      </c>
      <c r="W4967" s="81" t="str">
        <f t="shared" si="860"/>
        <v/>
      </c>
      <c r="X4967" s="53" t="str">
        <f>IF(V4967="","",COUNTIF($V$7:V4967,"該当３"))</f>
        <v/>
      </c>
    </row>
    <row r="4968" spans="1:24">
      <c r="A4968" s="4">
        <v>2048602006</v>
      </c>
      <c r="B4968" s="237">
        <v>20</v>
      </c>
      <c r="C4968" s="238">
        <v>486</v>
      </c>
      <c r="D4968" s="239">
        <v>2</v>
      </c>
      <c r="E4968" s="238">
        <v>6</v>
      </c>
      <c r="F4968" s="7" t="s">
        <v>511</v>
      </c>
      <c r="G4968" s="7" t="s">
        <v>4218</v>
      </c>
      <c r="H4968" s="7" t="s">
        <v>4235</v>
      </c>
      <c r="I4968" s="7" t="s">
        <v>345</v>
      </c>
      <c r="K4968" s="52" t="str">
        <f t="shared" si="861"/>
        <v/>
      </c>
      <c r="L4968" s="81" t="str">
        <f t="shared" si="851"/>
        <v/>
      </c>
      <c r="M4968" s="53" t="str">
        <f>IF(K4968="","",COUNTIF($K$7:K4968,"ﾘｽﾄ１"))</f>
        <v/>
      </c>
      <c r="N4968" s="53" t="str">
        <f t="shared" si="852"/>
        <v/>
      </c>
      <c r="O4968" s="54" t="str">
        <f t="shared" si="853"/>
        <v/>
      </c>
      <c r="P4968" s="53" t="str">
        <f t="shared" si="854"/>
        <v/>
      </c>
      <c r="Q4968" s="52" t="str">
        <f t="shared" si="855"/>
        <v/>
      </c>
      <c r="R4968" s="55" t="str">
        <f t="shared" si="856"/>
        <v/>
      </c>
      <c r="S4968" s="52" t="str">
        <f t="shared" si="857"/>
        <v/>
      </c>
      <c r="T4968" s="81" t="str">
        <f t="shared" si="858"/>
        <v/>
      </c>
      <c r="U4968" s="53" t="str">
        <f>IF(S4968="","",COUNTIF($S$7:S4968,"該当２"))</f>
        <v/>
      </c>
      <c r="V4968" s="56" t="str">
        <f t="shared" si="859"/>
        <v/>
      </c>
      <c r="W4968" s="81" t="str">
        <f t="shared" si="860"/>
        <v/>
      </c>
      <c r="X4968" s="53" t="str">
        <f>IF(V4968="","",COUNTIF($V$7:V4968,"該当３"))</f>
        <v/>
      </c>
    </row>
    <row r="4969" spans="1:24">
      <c r="A4969" s="4">
        <v>2048602007</v>
      </c>
      <c r="B4969" s="237">
        <v>20</v>
      </c>
      <c r="C4969" s="238">
        <v>486</v>
      </c>
      <c r="D4969" s="239">
        <v>2</v>
      </c>
      <c r="E4969" s="238">
        <v>7</v>
      </c>
      <c r="F4969" s="7" t="s">
        <v>511</v>
      </c>
      <c r="G4969" s="7" t="s">
        <v>4218</v>
      </c>
      <c r="H4969" s="7" t="s">
        <v>4235</v>
      </c>
      <c r="I4969" s="7" t="s">
        <v>3230</v>
      </c>
      <c r="K4969" s="52" t="str">
        <f t="shared" si="861"/>
        <v/>
      </c>
      <c r="L4969" s="81" t="str">
        <f t="shared" si="851"/>
        <v/>
      </c>
      <c r="M4969" s="53" t="str">
        <f>IF(K4969="","",COUNTIF($K$7:K4969,"ﾘｽﾄ１"))</f>
        <v/>
      </c>
      <c r="N4969" s="53" t="str">
        <f t="shared" si="852"/>
        <v/>
      </c>
      <c r="O4969" s="54" t="str">
        <f t="shared" si="853"/>
        <v/>
      </c>
      <c r="P4969" s="53" t="str">
        <f t="shared" si="854"/>
        <v/>
      </c>
      <c r="Q4969" s="52" t="str">
        <f t="shared" si="855"/>
        <v/>
      </c>
      <c r="R4969" s="55" t="str">
        <f t="shared" si="856"/>
        <v/>
      </c>
      <c r="S4969" s="52" t="str">
        <f t="shared" si="857"/>
        <v/>
      </c>
      <c r="T4969" s="81" t="str">
        <f t="shared" si="858"/>
        <v/>
      </c>
      <c r="U4969" s="53" t="str">
        <f>IF(S4969="","",COUNTIF($S$7:S4969,"該当２"))</f>
        <v/>
      </c>
      <c r="V4969" s="56" t="str">
        <f t="shared" si="859"/>
        <v/>
      </c>
      <c r="W4969" s="81" t="str">
        <f t="shared" si="860"/>
        <v/>
      </c>
      <c r="X4969" s="53" t="str">
        <f>IF(V4969="","",COUNTIF($V$7:V4969,"該当３"))</f>
        <v/>
      </c>
    </row>
    <row r="4970" spans="1:24">
      <c r="A4970" s="4">
        <v>2048602008</v>
      </c>
      <c r="B4970" s="237">
        <v>20</v>
      </c>
      <c r="C4970" s="238">
        <v>486</v>
      </c>
      <c r="D4970" s="239">
        <v>2</v>
      </c>
      <c r="E4970" s="238">
        <v>8</v>
      </c>
      <c r="F4970" s="7" t="s">
        <v>511</v>
      </c>
      <c r="G4970" s="7" t="s">
        <v>4218</v>
      </c>
      <c r="H4970" s="7" t="s">
        <v>4235</v>
      </c>
      <c r="I4970" s="7" t="s">
        <v>4240</v>
      </c>
      <c r="K4970" s="52" t="str">
        <f t="shared" si="861"/>
        <v/>
      </c>
      <c r="L4970" s="81" t="str">
        <f t="shared" si="851"/>
        <v/>
      </c>
      <c r="M4970" s="53" t="str">
        <f>IF(K4970="","",COUNTIF($K$7:K4970,"ﾘｽﾄ１"))</f>
        <v/>
      </c>
      <c r="N4970" s="53" t="str">
        <f t="shared" si="852"/>
        <v/>
      </c>
      <c r="O4970" s="54" t="str">
        <f t="shared" si="853"/>
        <v/>
      </c>
      <c r="P4970" s="53" t="str">
        <f t="shared" si="854"/>
        <v/>
      </c>
      <c r="Q4970" s="52" t="str">
        <f t="shared" si="855"/>
        <v/>
      </c>
      <c r="R4970" s="55" t="str">
        <f t="shared" si="856"/>
        <v/>
      </c>
      <c r="S4970" s="52" t="str">
        <f t="shared" si="857"/>
        <v/>
      </c>
      <c r="T4970" s="81" t="str">
        <f t="shared" si="858"/>
        <v/>
      </c>
      <c r="U4970" s="53" t="str">
        <f>IF(S4970="","",COUNTIF($S$7:S4970,"該当２"))</f>
        <v/>
      </c>
      <c r="V4970" s="56" t="str">
        <f t="shared" si="859"/>
        <v/>
      </c>
      <c r="W4970" s="81" t="str">
        <f t="shared" si="860"/>
        <v/>
      </c>
      <c r="X4970" s="53" t="str">
        <f>IF(V4970="","",COUNTIF($V$7:V4970,"該当３"))</f>
        <v/>
      </c>
    </row>
    <row r="4971" spans="1:24">
      <c r="A4971" s="4">
        <v>2048602009</v>
      </c>
      <c r="B4971" s="237">
        <v>20</v>
      </c>
      <c r="C4971" s="238">
        <v>486</v>
      </c>
      <c r="D4971" s="239">
        <v>2</v>
      </c>
      <c r="E4971" s="238">
        <v>9</v>
      </c>
      <c r="F4971" s="7" t="s">
        <v>511</v>
      </c>
      <c r="G4971" s="7" t="s">
        <v>4218</v>
      </c>
      <c r="H4971" s="7" t="s">
        <v>4235</v>
      </c>
      <c r="I4971" s="7" t="s">
        <v>4241</v>
      </c>
      <c r="K4971" s="52" t="str">
        <f t="shared" si="861"/>
        <v/>
      </c>
      <c r="L4971" s="81" t="str">
        <f t="shared" si="851"/>
        <v/>
      </c>
      <c r="M4971" s="53" t="str">
        <f>IF(K4971="","",COUNTIF($K$7:K4971,"ﾘｽﾄ１"))</f>
        <v/>
      </c>
      <c r="N4971" s="53" t="str">
        <f t="shared" si="852"/>
        <v/>
      </c>
      <c r="O4971" s="54" t="str">
        <f t="shared" si="853"/>
        <v/>
      </c>
      <c r="P4971" s="53" t="str">
        <f t="shared" si="854"/>
        <v/>
      </c>
      <c r="Q4971" s="52" t="str">
        <f t="shared" si="855"/>
        <v/>
      </c>
      <c r="R4971" s="55" t="str">
        <f t="shared" si="856"/>
        <v/>
      </c>
      <c r="S4971" s="52" t="str">
        <f t="shared" si="857"/>
        <v/>
      </c>
      <c r="T4971" s="81" t="str">
        <f t="shared" si="858"/>
        <v/>
      </c>
      <c r="U4971" s="53" t="str">
        <f>IF(S4971="","",COUNTIF($S$7:S4971,"該当２"))</f>
        <v/>
      </c>
      <c r="V4971" s="56" t="str">
        <f t="shared" si="859"/>
        <v/>
      </c>
      <c r="W4971" s="81" t="str">
        <f t="shared" si="860"/>
        <v/>
      </c>
      <c r="X4971" s="53" t="str">
        <f>IF(V4971="","",COUNTIF($V$7:V4971,"該当３"))</f>
        <v/>
      </c>
    </row>
    <row r="4972" spans="1:24">
      <c r="A4972" s="4">
        <v>2048602010</v>
      </c>
      <c r="B4972" s="237">
        <v>20</v>
      </c>
      <c r="C4972" s="238">
        <v>486</v>
      </c>
      <c r="D4972" s="239">
        <v>2</v>
      </c>
      <c r="E4972" s="238">
        <v>10</v>
      </c>
      <c r="F4972" s="7" t="s">
        <v>511</v>
      </c>
      <c r="G4972" s="7" t="s">
        <v>4218</v>
      </c>
      <c r="H4972" s="7" t="s">
        <v>4235</v>
      </c>
      <c r="I4972" s="7" t="s">
        <v>4242</v>
      </c>
      <c r="K4972" s="52" t="str">
        <f t="shared" si="861"/>
        <v/>
      </c>
      <c r="L4972" s="81" t="str">
        <f t="shared" si="851"/>
        <v/>
      </c>
      <c r="M4972" s="53" t="str">
        <f>IF(K4972="","",COUNTIF($K$7:K4972,"ﾘｽﾄ１"))</f>
        <v/>
      </c>
      <c r="N4972" s="53" t="str">
        <f t="shared" si="852"/>
        <v/>
      </c>
      <c r="O4972" s="54" t="str">
        <f t="shared" si="853"/>
        <v/>
      </c>
      <c r="P4972" s="53" t="str">
        <f t="shared" si="854"/>
        <v/>
      </c>
      <c r="Q4972" s="52" t="str">
        <f t="shared" si="855"/>
        <v/>
      </c>
      <c r="R4972" s="55" t="str">
        <f t="shared" si="856"/>
        <v/>
      </c>
      <c r="S4972" s="52" t="str">
        <f t="shared" si="857"/>
        <v/>
      </c>
      <c r="T4972" s="81" t="str">
        <f t="shared" si="858"/>
        <v/>
      </c>
      <c r="U4972" s="53" t="str">
        <f>IF(S4972="","",COUNTIF($S$7:S4972,"該当２"))</f>
        <v/>
      </c>
      <c r="V4972" s="56" t="str">
        <f t="shared" si="859"/>
        <v/>
      </c>
      <c r="W4972" s="81" t="str">
        <f t="shared" si="860"/>
        <v/>
      </c>
      <c r="X4972" s="53" t="str">
        <f>IF(V4972="","",COUNTIF($V$7:V4972,"該当３"))</f>
        <v/>
      </c>
    </row>
    <row r="4973" spans="1:24">
      <c r="A4973" s="4">
        <v>2048602011</v>
      </c>
      <c r="B4973" s="237">
        <v>20</v>
      </c>
      <c r="C4973" s="238">
        <v>486</v>
      </c>
      <c r="D4973" s="239">
        <v>2</v>
      </c>
      <c r="E4973" s="238">
        <v>11</v>
      </c>
      <c r="F4973" s="7" t="s">
        <v>511</v>
      </c>
      <c r="G4973" s="7" t="s">
        <v>4218</v>
      </c>
      <c r="H4973" s="7" t="s">
        <v>4235</v>
      </c>
      <c r="I4973" s="7" t="s">
        <v>2141</v>
      </c>
      <c r="K4973" s="52" t="str">
        <f t="shared" si="861"/>
        <v/>
      </c>
      <c r="L4973" s="81" t="str">
        <f t="shared" si="851"/>
        <v/>
      </c>
      <c r="M4973" s="53" t="str">
        <f>IF(K4973="","",COUNTIF($K$7:K4973,"ﾘｽﾄ１"))</f>
        <v/>
      </c>
      <c r="N4973" s="53" t="str">
        <f t="shared" si="852"/>
        <v/>
      </c>
      <c r="O4973" s="54" t="str">
        <f t="shared" si="853"/>
        <v/>
      </c>
      <c r="P4973" s="53" t="str">
        <f t="shared" si="854"/>
        <v/>
      </c>
      <c r="Q4973" s="52" t="str">
        <f t="shared" si="855"/>
        <v/>
      </c>
      <c r="R4973" s="55" t="str">
        <f t="shared" si="856"/>
        <v/>
      </c>
      <c r="S4973" s="52" t="str">
        <f t="shared" si="857"/>
        <v/>
      </c>
      <c r="T4973" s="81" t="str">
        <f t="shared" si="858"/>
        <v/>
      </c>
      <c r="U4973" s="53" t="str">
        <f>IF(S4973="","",COUNTIF($S$7:S4973,"該当２"))</f>
        <v/>
      </c>
      <c r="V4973" s="56" t="str">
        <f t="shared" si="859"/>
        <v/>
      </c>
      <c r="W4973" s="81" t="str">
        <f t="shared" si="860"/>
        <v/>
      </c>
      <c r="X4973" s="53" t="str">
        <f>IF(V4973="","",COUNTIF($V$7:V4973,"該当３"))</f>
        <v/>
      </c>
    </row>
    <row r="4974" spans="1:24">
      <c r="A4974" s="4">
        <v>2048602012</v>
      </c>
      <c r="B4974" s="237">
        <v>20</v>
      </c>
      <c r="C4974" s="238">
        <v>486</v>
      </c>
      <c r="D4974" s="239">
        <v>2</v>
      </c>
      <c r="E4974" s="238">
        <v>12</v>
      </c>
      <c r="F4974" s="7" t="s">
        <v>511</v>
      </c>
      <c r="G4974" s="7" t="s">
        <v>4218</v>
      </c>
      <c r="H4974" s="7" t="s">
        <v>4235</v>
      </c>
      <c r="I4974" s="7" t="s">
        <v>2506</v>
      </c>
      <c r="K4974" s="52" t="str">
        <f t="shared" si="861"/>
        <v/>
      </c>
      <c r="L4974" s="81" t="str">
        <f t="shared" si="851"/>
        <v/>
      </c>
      <c r="M4974" s="53" t="str">
        <f>IF(K4974="","",COUNTIF($K$7:K4974,"ﾘｽﾄ１"))</f>
        <v/>
      </c>
      <c r="N4974" s="53" t="str">
        <f t="shared" si="852"/>
        <v/>
      </c>
      <c r="O4974" s="54" t="str">
        <f t="shared" si="853"/>
        <v/>
      </c>
      <c r="P4974" s="53" t="str">
        <f t="shared" si="854"/>
        <v/>
      </c>
      <c r="Q4974" s="52" t="str">
        <f t="shared" si="855"/>
        <v/>
      </c>
      <c r="R4974" s="55" t="str">
        <f t="shared" si="856"/>
        <v/>
      </c>
      <c r="S4974" s="52" t="str">
        <f t="shared" si="857"/>
        <v/>
      </c>
      <c r="T4974" s="81" t="str">
        <f t="shared" si="858"/>
        <v/>
      </c>
      <c r="U4974" s="53" t="str">
        <f>IF(S4974="","",COUNTIF($S$7:S4974,"該当２"))</f>
        <v/>
      </c>
      <c r="V4974" s="56" t="str">
        <f t="shared" si="859"/>
        <v/>
      </c>
      <c r="W4974" s="81" t="str">
        <f t="shared" si="860"/>
        <v/>
      </c>
      <c r="X4974" s="53" t="str">
        <f>IF(V4974="","",COUNTIF($V$7:V4974,"該当３"))</f>
        <v/>
      </c>
    </row>
    <row r="4975" spans="1:24">
      <c r="A4975" s="4">
        <v>2048602013</v>
      </c>
      <c r="B4975" s="237">
        <v>20</v>
      </c>
      <c r="C4975" s="238">
        <v>486</v>
      </c>
      <c r="D4975" s="239">
        <v>2</v>
      </c>
      <c r="E4975" s="238">
        <v>13</v>
      </c>
      <c r="F4975" s="7" t="s">
        <v>511</v>
      </c>
      <c r="G4975" s="7" t="s">
        <v>4218</v>
      </c>
      <c r="H4975" s="7" t="s">
        <v>4235</v>
      </c>
      <c r="I4975" s="7" t="s">
        <v>4243</v>
      </c>
      <c r="K4975" s="52" t="str">
        <f t="shared" si="861"/>
        <v/>
      </c>
      <c r="L4975" s="81" t="str">
        <f t="shared" si="851"/>
        <v/>
      </c>
      <c r="M4975" s="53" t="str">
        <f>IF(K4975="","",COUNTIF($K$7:K4975,"ﾘｽﾄ１"))</f>
        <v/>
      </c>
      <c r="N4975" s="53" t="str">
        <f t="shared" si="852"/>
        <v/>
      </c>
      <c r="O4975" s="54" t="str">
        <f t="shared" si="853"/>
        <v/>
      </c>
      <c r="P4975" s="53" t="str">
        <f t="shared" si="854"/>
        <v/>
      </c>
      <c r="Q4975" s="52" t="str">
        <f t="shared" si="855"/>
        <v/>
      </c>
      <c r="R4975" s="55" t="str">
        <f t="shared" si="856"/>
        <v/>
      </c>
      <c r="S4975" s="52" t="str">
        <f t="shared" si="857"/>
        <v/>
      </c>
      <c r="T4975" s="81" t="str">
        <f t="shared" si="858"/>
        <v/>
      </c>
      <c r="U4975" s="53" t="str">
        <f>IF(S4975="","",COUNTIF($S$7:S4975,"該当２"))</f>
        <v/>
      </c>
      <c r="V4975" s="56" t="str">
        <f t="shared" si="859"/>
        <v/>
      </c>
      <c r="W4975" s="81" t="str">
        <f t="shared" si="860"/>
        <v/>
      </c>
      <c r="X4975" s="53" t="str">
        <f>IF(V4975="","",COUNTIF($V$7:V4975,"該当３"))</f>
        <v/>
      </c>
    </row>
    <row r="4976" spans="1:24">
      <c r="A4976" s="4">
        <v>2048602014</v>
      </c>
      <c r="B4976" s="237">
        <v>20</v>
      </c>
      <c r="C4976" s="238">
        <v>486</v>
      </c>
      <c r="D4976" s="239">
        <v>2</v>
      </c>
      <c r="E4976" s="238">
        <v>14</v>
      </c>
      <c r="F4976" s="7" t="s">
        <v>511</v>
      </c>
      <c r="G4976" s="7" t="s">
        <v>4218</v>
      </c>
      <c r="H4976" s="7" t="s">
        <v>4235</v>
      </c>
      <c r="I4976" s="7" t="s">
        <v>4244</v>
      </c>
      <c r="K4976" s="52" t="str">
        <f t="shared" si="861"/>
        <v/>
      </c>
      <c r="L4976" s="81" t="str">
        <f t="shared" si="851"/>
        <v/>
      </c>
      <c r="M4976" s="53" t="str">
        <f>IF(K4976="","",COUNTIF($K$7:K4976,"ﾘｽﾄ１"))</f>
        <v/>
      </c>
      <c r="N4976" s="53" t="str">
        <f t="shared" si="852"/>
        <v/>
      </c>
      <c r="O4976" s="54" t="str">
        <f t="shared" si="853"/>
        <v/>
      </c>
      <c r="P4976" s="53" t="str">
        <f t="shared" si="854"/>
        <v/>
      </c>
      <c r="Q4976" s="52" t="str">
        <f t="shared" si="855"/>
        <v/>
      </c>
      <c r="R4976" s="55" t="str">
        <f t="shared" si="856"/>
        <v/>
      </c>
      <c r="S4976" s="52" t="str">
        <f t="shared" si="857"/>
        <v/>
      </c>
      <c r="T4976" s="81" t="str">
        <f t="shared" si="858"/>
        <v/>
      </c>
      <c r="U4976" s="53" t="str">
        <f>IF(S4976="","",COUNTIF($S$7:S4976,"該当２"))</f>
        <v/>
      </c>
      <c r="V4976" s="56" t="str">
        <f t="shared" si="859"/>
        <v/>
      </c>
      <c r="W4976" s="81" t="str">
        <f t="shared" si="860"/>
        <v/>
      </c>
      <c r="X4976" s="53" t="str">
        <f>IF(V4976="","",COUNTIF($V$7:V4976,"該当３"))</f>
        <v/>
      </c>
    </row>
    <row r="4977" spans="1:24">
      <c r="A4977" s="4">
        <v>2048602015</v>
      </c>
      <c r="B4977" s="237">
        <v>20</v>
      </c>
      <c r="C4977" s="238">
        <v>486</v>
      </c>
      <c r="D4977" s="239">
        <v>2</v>
      </c>
      <c r="E4977" s="238">
        <v>15</v>
      </c>
      <c r="F4977" s="7" t="s">
        <v>511</v>
      </c>
      <c r="G4977" s="7" t="s">
        <v>4218</v>
      </c>
      <c r="H4977" s="7" t="s">
        <v>4235</v>
      </c>
      <c r="I4977" s="7" t="s">
        <v>4245</v>
      </c>
      <c r="K4977" s="52" t="str">
        <f t="shared" si="861"/>
        <v/>
      </c>
      <c r="L4977" s="81" t="str">
        <f t="shared" si="851"/>
        <v/>
      </c>
      <c r="M4977" s="53" t="str">
        <f>IF(K4977="","",COUNTIF($K$7:K4977,"ﾘｽﾄ１"))</f>
        <v/>
      </c>
      <c r="N4977" s="53" t="str">
        <f t="shared" si="852"/>
        <v/>
      </c>
      <c r="O4977" s="54" t="str">
        <f t="shared" si="853"/>
        <v/>
      </c>
      <c r="P4977" s="53" t="str">
        <f t="shared" si="854"/>
        <v/>
      </c>
      <c r="Q4977" s="52" t="str">
        <f t="shared" si="855"/>
        <v/>
      </c>
      <c r="R4977" s="55" t="str">
        <f t="shared" si="856"/>
        <v/>
      </c>
      <c r="S4977" s="52" t="str">
        <f t="shared" si="857"/>
        <v/>
      </c>
      <c r="T4977" s="81" t="str">
        <f t="shared" si="858"/>
        <v/>
      </c>
      <c r="U4977" s="53" t="str">
        <f>IF(S4977="","",COUNTIF($S$7:S4977,"該当２"))</f>
        <v/>
      </c>
      <c r="V4977" s="56" t="str">
        <f t="shared" si="859"/>
        <v/>
      </c>
      <c r="W4977" s="81" t="str">
        <f t="shared" si="860"/>
        <v/>
      </c>
      <c r="X4977" s="53" t="str">
        <f>IF(V4977="","",COUNTIF($V$7:V4977,"該当３"))</f>
        <v/>
      </c>
    </row>
    <row r="4978" spans="1:24">
      <c r="A4978" s="4">
        <v>2048602016</v>
      </c>
      <c r="B4978" s="237">
        <v>20</v>
      </c>
      <c r="C4978" s="238">
        <v>486</v>
      </c>
      <c r="D4978" s="239">
        <v>2</v>
      </c>
      <c r="E4978" s="238">
        <v>16</v>
      </c>
      <c r="F4978" s="7" t="s">
        <v>511</v>
      </c>
      <c r="G4978" s="7" t="s">
        <v>4218</v>
      </c>
      <c r="H4978" s="7" t="s">
        <v>4235</v>
      </c>
      <c r="I4978" s="7" t="s">
        <v>4246</v>
      </c>
      <c r="K4978" s="52" t="str">
        <f t="shared" si="861"/>
        <v/>
      </c>
      <c r="L4978" s="81" t="str">
        <f t="shared" si="851"/>
        <v/>
      </c>
      <c r="M4978" s="53" t="str">
        <f>IF(K4978="","",COUNTIF($K$7:K4978,"ﾘｽﾄ１"))</f>
        <v/>
      </c>
      <c r="N4978" s="53" t="str">
        <f t="shared" si="852"/>
        <v/>
      </c>
      <c r="O4978" s="54" t="str">
        <f t="shared" si="853"/>
        <v/>
      </c>
      <c r="P4978" s="53" t="str">
        <f t="shared" si="854"/>
        <v/>
      </c>
      <c r="Q4978" s="52" t="str">
        <f t="shared" si="855"/>
        <v/>
      </c>
      <c r="R4978" s="55" t="str">
        <f t="shared" si="856"/>
        <v/>
      </c>
      <c r="S4978" s="52" t="str">
        <f t="shared" si="857"/>
        <v/>
      </c>
      <c r="T4978" s="81" t="str">
        <f t="shared" si="858"/>
        <v/>
      </c>
      <c r="U4978" s="53" t="str">
        <f>IF(S4978="","",COUNTIF($S$7:S4978,"該当２"))</f>
        <v/>
      </c>
      <c r="V4978" s="56" t="str">
        <f t="shared" si="859"/>
        <v/>
      </c>
      <c r="W4978" s="81" t="str">
        <f t="shared" si="860"/>
        <v/>
      </c>
      <c r="X4978" s="53" t="str">
        <f>IF(V4978="","",COUNTIF($V$7:V4978,"該当３"))</f>
        <v/>
      </c>
    </row>
    <row r="4979" spans="1:24">
      <c r="A4979" s="4">
        <v>2048602017</v>
      </c>
      <c r="B4979" s="237">
        <v>20</v>
      </c>
      <c r="C4979" s="238">
        <v>486</v>
      </c>
      <c r="D4979" s="239">
        <v>2</v>
      </c>
      <c r="E4979" s="238">
        <v>17</v>
      </c>
      <c r="F4979" s="7" t="s">
        <v>511</v>
      </c>
      <c r="G4979" s="7" t="s">
        <v>4218</v>
      </c>
      <c r="H4979" s="7" t="s">
        <v>4235</v>
      </c>
      <c r="I4979" s="7" t="s">
        <v>4224</v>
      </c>
      <c r="K4979" s="52" t="str">
        <f t="shared" si="861"/>
        <v/>
      </c>
      <c r="L4979" s="81" t="str">
        <f t="shared" si="851"/>
        <v/>
      </c>
      <c r="M4979" s="53" t="str">
        <f>IF(K4979="","",COUNTIF($K$7:K4979,"ﾘｽﾄ１"))</f>
        <v/>
      </c>
      <c r="N4979" s="53" t="str">
        <f t="shared" si="852"/>
        <v/>
      </c>
      <c r="O4979" s="54" t="str">
        <f t="shared" si="853"/>
        <v/>
      </c>
      <c r="P4979" s="53" t="str">
        <f t="shared" si="854"/>
        <v/>
      </c>
      <c r="Q4979" s="52" t="str">
        <f t="shared" si="855"/>
        <v/>
      </c>
      <c r="R4979" s="55" t="str">
        <f t="shared" si="856"/>
        <v/>
      </c>
      <c r="S4979" s="52" t="str">
        <f t="shared" si="857"/>
        <v/>
      </c>
      <c r="T4979" s="81" t="str">
        <f t="shared" si="858"/>
        <v/>
      </c>
      <c r="U4979" s="53" t="str">
        <f>IF(S4979="","",COUNTIF($S$7:S4979,"該当２"))</f>
        <v/>
      </c>
      <c r="V4979" s="56" t="str">
        <f t="shared" si="859"/>
        <v/>
      </c>
      <c r="W4979" s="81" t="str">
        <f t="shared" si="860"/>
        <v/>
      </c>
      <c r="X4979" s="53" t="str">
        <f>IF(V4979="","",COUNTIF($V$7:V4979,"該当３"))</f>
        <v/>
      </c>
    </row>
    <row r="4980" spans="1:24">
      <c r="A4980" s="4">
        <v>2048602018</v>
      </c>
      <c r="B4980" s="237">
        <v>20</v>
      </c>
      <c r="C4980" s="238">
        <v>486</v>
      </c>
      <c r="D4980" s="239">
        <v>2</v>
      </c>
      <c r="E4980" s="238">
        <v>18</v>
      </c>
      <c r="F4980" s="7" t="s">
        <v>511</v>
      </c>
      <c r="G4980" s="7" t="s">
        <v>4218</v>
      </c>
      <c r="H4980" s="7" t="s">
        <v>4235</v>
      </c>
      <c r="I4980" s="7" t="s">
        <v>4247</v>
      </c>
      <c r="K4980" s="52" t="str">
        <f t="shared" si="861"/>
        <v/>
      </c>
      <c r="L4980" s="81" t="str">
        <f t="shared" si="851"/>
        <v/>
      </c>
      <c r="M4980" s="53" t="str">
        <f>IF(K4980="","",COUNTIF($K$7:K4980,"ﾘｽﾄ１"))</f>
        <v/>
      </c>
      <c r="N4980" s="53" t="str">
        <f t="shared" si="852"/>
        <v/>
      </c>
      <c r="O4980" s="54" t="str">
        <f t="shared" si="853"/>
        <v/>
      </c>
      <c r="P4980" s="53" t="str">
        <f t="shared" si="854"/>
        <v/>
      </c>
      <c r="Q4980" s="52" t="str">
        <f t="shared" si="855"/>
        <v/>
      </c>
      <c r="R4980" s="55" t="str">
        <f t="shared" si="856"/>
        <v/>
      </c>
      <c r="S4980" s="52" t="str">
        <f t="shared" si="857"/>
        <v/>
      </c>
      <c r="T4980" s="81" t="str">
        <f t="shared" si="858"/>
        <v/>
      </c>
      <c r="U4980" s="53" t="str">
        <f>IF(S4980="","",COUNTIF($S$7:S4980,"該当２"))</f>
        <v/>
      </c>
      <c r="V4980" s="56" t="str">
        <f t="shared" si="859"/>
        <v/>
      </c>
      <c r="W4980" s="81" t="str">
        <f t="shared" si="860"/>
        <v/>
      </c>
      <c r="X4980" s="53" t="str">
        <f>IF(V4980="","",COUNTIF($V$7:V4980,"該当３"))</f>
        <v/>
      </c>
    </row>
    <row r="4981" spans="1:24">
      <c r="A4981" s="4">
        <v>2048602019</v>
      </c>
      <c r="B4981" s="237">
        <v>20</v>
      </c>
      <c r="C4981" s="238">
        <v>486</v>
      </c>
      <c r="D4981" s="239">
        <v>2</v>
      </c>
      <c r="E4981" s="238">
        <v>19</v>
      </c>
      <c r="F4981" s="7" t="s">
        <v>511</v>
      </c>
      <c r="G4981" s="7" t="s">
        <v>4218</v>
      </c>
      <c r="H4981" s="7" t="s">
        <v>4235</v>
      </c>
      <c r="I4981" s="7" t="s">
        <v>4</v>
      </c>
      <c r="K4981" s="52" t="str">
        <f t="shared" si="861"/>
        <v/>
      </c>
      <c r="L4981" s="81" t="str">
        <f t="shared" si="851"/>
        <v/>
      </c>
      <c r="M4981" s="53" t="str">
        <f>IF(K4981="","",COUNTIF($K$7:K4981,"ﾘｽﾄ１"))</f>
        <v/>
      </c>
      <c r="N4981" s="53" t="str">
        <f t="shared" si="852"/>
        <v/>
      </c>
      <c r="O4981" s="54" t="str">
        <f t="shared" si="853"/>
        <v/>
      </c>
      <c r="P4981" s="53" t="str">
        <f t="shared" si="854"/>
        <v/>
      </c>
      <c r="Q4981" s="52" t="str">
        <f t="shared" si="855"/>
        <v/>
      </c>
      <c r="R4981" s="55" t="str">
        <f t="shared" si="856"/>
        <v/>
      </c>
      <c r="S4981" s="52" t="str">
        <f t="shared" si="857"/>
        <v/>
      </c>
      <c r="T4981" s="81" t="str">
        <f t="shared" si="858"/>
        <v/>
      </c>
      <c r="U4981" s="53" t="str">
        <f>IF(S4981="","",COUNTIF($S$7:S4981,"該当２"))</f>
        <v/>
      </c>
      <c r="V4981" s="56" t="str">
        <f t="shared" si="859"/>
        <v/>
      </c>
      <c r="W4981" s="81" t="str">
        <f t="shared" si="860"/>
        <v/>
      </c>
      <c r="X4981" s="53" t="str">
        <f>IF(V4981="","",COUNTIF($V$7:V4981,"該当３"))</f>
        <v/>
      </c>
    </row>
    <row r="4982" spans="1:24">
      <c r="A4982" s="4">
        <v>2048602020</v>
      </c>
      <c r="B4982" s="237">
        <v>20</v>
      </c>
      <c r="C4982" s="238">
        <v>486</v>
      </c>
      <c r="D4982" s="239">
        <v>2</v>
      </c>
      <c r="E4982" s="238">
        <v>20</v>
      </c>
      <c r="F4982" s="7" t="s">
        <v>511</v>
      </c>
      <c r="G4982" s="7" t="s">
        <v>4218</v>
      </c>
      <c r="H4982" s="7" t="s">
        <v>4235</v>
      </c>
      <c r="I4982" s="7" t="s">
        <v>4248</v>
      </c>
      <c r="K4982" s="52" t="str">
        <f t="shared" si="861"/>
        <v/>
      </c>
      <c r="L4982" s="81" t="str">
        <f t="shared" si="851"/>
        <v/>
      </c>
      <c r="M4982" s="53" t="str">
        <f>IF(K4982="","",COUNTIF($K$7:K4982,"ﾘｽﾄ１"))</f>
        <v/>
      </c>
      <c r="N4982" s="53" t="str">
        <f t="shared" si="852"/>
        <v/>
      </c>
      <c r="O4982" s="54" t="str">
        <f t="shared" si="853"/>
        <v/>
      </c>
      <c r="P4982" s="53" t="str">
        <f t="shared" si="854"/>
        <v/>
      </c>
      <c r="Q4982" s="52" t="str">
        <f t="shared" si="855"/>
        <v/>
      </c>
      <c r="R4982" s="55" t="str">
        <f t="shared" si="856"/>
        <v/>
      </c>
      <c r="S4982" s="52" t="str">
        <f t="shared" si="857"/>
        <v/>
      </c>
      <c r="T4982" s="81" t="str">
        <f t="shared" si="858"/>
        <v/>
      </c>
      <c r="U4982" s="53" t="str">
        <f>IF(S4982="","",COUNTIF($S$7:S4982,"該当２"))</f>
        <v/>
      </c>
      <c r="V4982" s="56" t="str">
        <f t="shared" si="859"/>
        <v/>
      </c>
      <c r="W4982" s="81" t="str">
        <f t="shared" si="860"/>
        <v/>
      </c>
      <c r="X4982" s="53" t="str">
        <f>IF(V4982="","",COUNTIF($V$7:V4982,"該当３"))</f>
        <v/>
      </c>
    </row>
    <row r="4983" spans="1:24">
      <c r="A4983" s="4">
        <v>2048603000</v>
      </c>
      <c r="B4983" s="237">
        <v>20</v>
      </c>
      <c r="C4983" s="238">
        <v>486</v>
      </c>
      <c r="D4983" s="239">
        <v>3</v>
      </c>
      <c r="E4983" s="238">
        <v>0</v>
      </c>
      <c r="F4983" s="7" t="s">
        <v>511</v>
      </c>
      <c r="G4983" s="7" t="s">
        <v>4218</v>
      </c>
      <c r="H4983" s="7" t="s">
        <v>4249</v>
      </c>
      <c r="K4983" s="52" t="str">
        <f t="shared" si="861"/>
        <v/>
      </c>
      <c r="L4983" s="81" t="str">
        <f t="shared" ref="L4983:L5046" si="862">IF(K4983="ﾘｽﾄ１",G4983,"")</f>
        <v/>
      </c>
      <c r="M4983" s="53" t="str">
        <f>IF(K4983="","",COUNTIF($K$7:K4983,"ﾘｽﾄ１"))</f>
        <v/>
      </c>
      <c r="N4983" s="53" t="str">
        <f t="shared" ref="N4983:N5046" si="863">IF(AND(D4983=0,E4983&gt;0),"同一区","")</f>
        <v/>
      </c>
      <c r="O4983" s="54" t="str">
        <f t="shared" ref="O4983:O5046" si="864">IF(AND(EXACT($K$2,G4983),H4983&gt;0),"該当１","")</f>
        <v/>
      </c>
      <c r="P4983" s="53" t="str">
        <f t="shared" ref="P4983:P5046" si="865">IF(O4983="該当１",G4983,"")</f>
        <v/>
      </c>
      <c r="Q4983" s="52" t="str">
        <f t="shared" ref="Q4983:Q5046" si="866">IF(O4983="該当１","ﾘｽﾄ2","")</f>
        <v/>
      </c>
      <c r="R4983" s="55" t="str">
        <f t="shared" ref="R4983:R5046" si="867">IF(Q4983="ﾘｽﾄ2",H4983,"")</f>
        <v/>
      </c>
      <c r="S4983" s="52" t="str">
        <f t="shared" ref="S4983:S5046" si="868">IF(AND(Q4983="ﾘｽﾄ2",OR(I4983=0,AND(N4983="同一区",E4983=1))),"該当２","")</f>
        <v/>
      </c>
      <c r="T4983" s="81" t="str">
        <f t="shared" ref="T4983:T5046" si="869">IF(S4983="該当２",H4983,"")</f>
        <v/>
      </c>
      <c r="U4983" s="53" t="str">
        <f>IF(S4983="","",COUNTIF($S$7:S4983,"該当２"))</f>
        <v/>
      </c>
      <c r="V4983" s="56" t="str">
        <f t="shared" ref="V4983:V5046" si="870">IF(AND($S$2=H4983,E4983&gt;0,E4983&lt;998),"該当３","")</f>
        <v/>
      </c>
      <c r="W4983" s="81" t="str">
        <f t="shared" ref="W4983:W5046" si="871">IF(V4983="該当３",I4983,"")</f>
        <v/>
      </c>
      <c r="X4983" s="53" t="str">
        <f>IF(V4983="","",COUNTIF($V$7:V4983,"該当３"))</f>
        <v/>
      </c>
    </row>
    <row r="4984" spans="1:24">
      <c r="A4984" s="4">
        <v>2048603001</v>
      </c>
      <c r="B4984" s="237">
        <v>20</v>
      </c>
      <c r="C4984" s="238">
        <v>486</v>
      </c>
      <c r="D4984" s="239">
        <v>3</v>
      </c>
      <c r="E4984" s="238">
        <v>1</v>
      </c>
      <c r="F4984" s="7" t="s">
        <v>511</v>
      </c>
      <c r="G4984" s="7" t="s">
        <v>4218</v>
      </c>
      <c r="H4984" s="7" t="s">
        <v>4249</v>
      </c>
      <c r="I4984" s="7" t="s">
        <v>4250</v>
      </c>
      <c r="K4984" s="52" t="str">
        <f t="shared" si="861"/>
        <v/>
      </c>
      <c r="L4984" s="81" t="str">
        <f t="shared" si="862"/>
        <v/>
      </c>
      <c r="M4984" s="53" t="str">
        <f>IF(K4984="","",COUNTIF($K$7:K4984,"ﾘｽﾄ１"))</f>
        <v/>
      </c>
      <c r="N4984" s="53" t="str">
        <f t="shared" si="863"/>
        <v/>
      </c>
      <c r="O4984" s="54" t="str">
        <f t="shared" si="864"/>
        <v/>
      </c>
      <c r="P4984" s="53" t="str">
        <f t="shared" si="865"/>
        <v/>
      </c>
      <c r="Q4984" s="52" t="str">
        <f t="shared" si="866"/>
        <v/>
      </c>
      <c r="R4984" s="55" t="str">
        <f t="shared" si="867"/>
        <v/>
      </c>
      <c r="S4984" s="52" t="str">
        <f t="shared" si="868"/>
        <v/>
      </c>
      <c r="T4984" s="81" t="str">
        <f t="shared" si="869"/>
        <v/>
      </c>
      <c r="U4984" s="53" t="str">
        <f>IF(S4984="","",COUNTIF($S$7:S4984,"該当２"))</f>
        <v/>
      </c>
      <c r="V4984" s="56" t="str">
        <f t="shared" si="870"/>
        <v/>
      </c>
      <c r="W4984" s="81" t="str">
        <f t="shared" si="871"/>
        <v/>
      </c>
      <c r="X4984" s="53" t="str">
        <f>IF(V4984="","",COUNTIF($V$7:V4984,"該当３"))</f>
        <v/>
      </c>
    </row>
    <row r="4985" spans="1:24">
      <c r="A4985" s="4">
        <v>2048603002</v>
      </c>
      <c r="B4985" s="237">
        <v>20</v>
      </c>
      <c r="C4985" s="238">
        <v>486</v>
      </c>
      <c r="D4985" s="239">
        <v>3</v>
      </c>
      <c r="E4985" s="238">
        <v>2</v>
      </c>
      <c r="F4985" s="7" t="s">
        <v>511</v>
      </c>
      <c r="G4985" s="7" t="s">
        <v>4218</v>
      </c>
      <c r="H4985" s="7" t="s">
        <v>4249</v>
      </c>
      <c r="I4985" s="7" t="s">
        <v>4251</v>
      </c>
      <c r="K4985" s="52" t="str">
        <f t="shared" si="861"/>
        <v/>
      </c>
      <c r="L4985" s="81" t="str">
        <f t="shared" si="862"/>
        <v/>
      </c>
      <c r="M4985" s="53" t="str">
        <f>IF(K4985="","",COUNTIF($K$7:K4985,"ﾘｽﾄ１"))</f>
        <v/>
      </c>
      <c r="N4985" s="53" t="str">
        <f t="shared" si="863"/>
        <v/>
      </c>
      <c r="O4985" s="54" t="str">
        <f t="shared" si="864"/>
        <v/>
      </c>
      <c r="P4985" s="53" t="str">
        <f t="shared" si="865"/>
        <v/>
      </c>
      <c r="Q4985" s="52" t="str">
        <f t="shared" si="866"/>
        <v/>
      </c>
      <c r="R4985" s="55" t="str">
        <f t="shared" si="867"/>
        <v/>
      </c>
      <c r="S4985" s="52" t="str">
        <f t="shared" si="868"/>
        <v/>
      </c>
      <c r="T4985" s="81" t="str">
        <f t="shared" si="869"/>
        <v/>
      </c>
      <c r="U4985" s="53" t="str">
        <f>IF(S4985="","",COUNTIF($S$7:S4985,"該当２"))</f>
        <v/>
      </c>
      <c r="V4985" s="56" t="str">
        <f t="shared" si="870"/>
        <v/>
      </c>
      <c r="W4985" s="81" t="str">
        <f t="shared" si="871"/>
        <v/>
      </c>
      <c r="X4985" s="53" t="str">
        <f>IF(V4985="","",COUNTIF($V$7:V4985,"該当３"))</f>
        <v/>
      </c>
    </row>
    <row r="4986" spans="1:24">
      <c r="A4986" s="4">
        <v>2048603003</v>
      </c>
      <c r="B4986" s="237">
        <v>20</v>
      </c>
      <c r="C4986" s="238">
        <v>486</v>
      </c>
      <c r="D4986" s="239">
        <v>3</v>
      </c>
      <c r="E4986" s="238">
        <v>3</v>
      </c>
      <c r="F4986" s="7" t="s">
        <v>511</v>
      </c>
      <c r="G4986" s="7" t="s">
        <v>4218</v>
      </c>
      <c r="H4986" s="7" t="s">
        <v>4249</v>
      </c>
      <c r="I4986" s="7" t="s">
        <v>4252</v>
      </c>
      <c r="K4986" s="52" t="str">
        <f t="shared" si="861"/>
        <v/>
      </c>
      <c r="L4986" s="81" t="str">
        <f t="shared" si="862"/>
        <v/>
      </c>
      <c r="M4986" s="53" t="str">
        <f>IF(K4986="","",COUNTIF($K$7:K4986,"ﾘｽﾄ１"))</f>
        <v/>
      </c>
      <c r="N4986" s="53" t="str">
        <f t="shared" si="863"/>
        <v/>
      </c>
      <c r="O4986" s="54" t="str">
        <f t="shared" si="864"/>
        <v/>
      </c>
      <c r="P4986" s="53" t="str">
        <f t="shared" si="865"/>
        <v/>
      </c>
      <c r="Q4986" s="52" t="str">
        <f t="shared" si="866"/>
        <v/>
      </c>
      <c r="R4986" s="55" t="str">
        <f t="shared" si="867"/>
        <v/>
      </c>
      <c r="S4986" s="52" t="str">
        <f t="shared" si="868"/>
        <v/>
      </c>
      <c r="T4986" s="81" t="str">
        <f t="shared" si="869"/>
        <v/>
      </c>
      <c r="U4986" s="53" t="str">
        <f>IF(S4986="","",COUNTIF($S$7:S4986,"該当２"))</f>
        <v/>
      </c>
      <c r="V4986" s="56" t="str">
        <f t="shared" si="870"/>
        <v/>
      </c>
      <c r="W4986" s="81" t="str">
        <f t="shared" si="871"/>
        <v/>
      </c>
      <c r="X4986" s="53" t="str">
        <f>IF(V4986="","",COUNTIF($V$7:V4986,"該当３"))</f>
        <v/>
      </c>
    </row>
    <row r="4987" spans="1:24">
      <c r="A4987" s="4">
        <v>2048603004</v>
      </c>
      <c r="B4987" s="237">
        <v>20</v>
      </c>
      <c r="C4987" s="238">
        <v>486</v>
      </c>
      <c r="D4987" s="239">
        <v>3</v>
      </c>
      <c r="E4987" s="238">
        <v>4</v>
      </c>
      <c r="F4987" s="7" t="s">
        <v>511</v>
      </c>
      <c r="G4987" s="7" t="s">
        <v>4218</v>
      </c>
      <c r="H4987" s="7" t="s">
        <v>4249</v>
      </c>
      <c r="I4987" s="7" t="s">
        <v>2807</v>
      </c>
      <c r="K4987" s="52" t="str">
        <f t="shared" si="861"/>
        <v/>
      </c>
      <c r="L4987" s="81" t="str">
        <f t="shared" si="862"/>
        <v/>
      </c>
      <c r="M4987" s="53" t="str">
        <f>IF(K4987="","",COUNTIF($K$7:K4987,"ﾘｽﾄ１"))</f>
        <v/>
      </c>
      <c r="N4987" s="53" t="str">
        <f t="shared" si="863"/>
        <v/>
      </c>
      <c r="O4987" s="54" t="str">
        <f t="shared" si="864"/>
        <v/>
      </c>
      <c r="P4987" s="53" t="str">
        <f t="shared" si="865"/>
        <v/>
      </c>
      <c r="Q4987" s="52" t="str">
        <f t="shared" si="866"/>
        <v/>
      </c>
      <c r="R4987" s="55" t="str">
        <f t="shared" si="867"/>
        <v/>
      </c>
      <c r="S4987" s="52" t="str">
        <f t="shared" si="868"/>
        <v/>
      </c>
      <c r="T4987" s="81" t="str">
        <f t="shared" si="869"/>
        <v/>
      </c>
      <c r="U4987" s="53" t="str">
        <f>IF(S4987="","",COUNTIF($S$7:S4987,"該当２"))</f>
        <v/>
      </c>
      <c r="V4987" s="56" t="str">
        <f t="shared" si="870"/>
        <v/>
      </c>
      <c r="W4987" s="81" t="str">
        <f t="shared" si="871"/>
        <v/>
      </c>
      <c r="X4987" s="53" t="str">
        <f>IF(V4987="","",COUNTIF($V$7:V4987,"該当３"))</f>
        <v/>
      </c>
    </row>
    <row r="4988" spans="1:24">
      <c r="A4988" s="4">
        <v>2048603005</v>
      </c>
      <c r="B4988" s="237">
        <v>20</v>
      </c>
      <c r="C4988" s="238">
        <v>486</v>
      </c>
      <c r="D4988" s="239">
        <v>3</v>
      </c>
      <c r="E4988" s="238">
        <v>5</v>
      </c>
      <c r="F4988" s="7" t="s">
        <v>511</v>
      </c>
      <c r="G4988" s="7" t="s">
        <v>4218</v>
      </c>
      <c r="H4988" s="7" t="s">
        <v>4249</v>
      </c>
      <c r="I4988" s="7" t="s">
        <v>4253</v>
      </c>
      <c r="K4988" s="52" t="str">
        <f t="shared" si="861"/>
        <v/>
      </c>
      <c r="L4988" s="81" t="str">
        <f t="shared" si="862"/>
        <v/>
      </c>
      <c r="M4988" s="53" t="str">
        <f>IF(K4988="","",COUNTIF($K$7:K4988,"ﾘｽﾄ１"))</f>
        <v/>
      </c>
      <c r="N4988" s="53" t="str">
        <f t="shared" si="863"/>
        <v/>
      </c>
      <c r="O4988" s="54" t="str">
        <f t="shared" si="864"/>
        <v/>
      </c>
      <c r="P4988" s="53" t="str">
        <f t="shared" si="865"/>
        <v/>
      </c>
      <c r="Q4988" s="52" t="str">
        <f t="shared" si="866"/>
        <v/>
      </c>
      <c r="R4988" s="55" t="str">
        <f t="shared" si="867"/>
        <v/>
      </c>
      <c r="S4988" s="52" t="str">
        <f t="shared" si="868"/>
        <v/>
      </c>
      <c r="T4988" s="81" t="str">
        <f t="shared" si="869"/>
        <v/>
      </c>
      <c r="U4988" s="53" t="str">
        <f>IF(S4988="","",COUNTIF($S$7:S4988,"該当２"))</f>
        <v/>
      </c>
      <c r="V4988" s="56" t="str">
        <f t="shared" si="870"/>
        <v/>
      </c>
      <c r="W4988" s="81" t="str">
        <f t="shared" si="871"/>
        <v/>
      </c>
      <c r="X4988" s="53" t="str">
        <f>IF(V4988="","",COUNTIF($V$7:V4988,"該当３"))</f>
        <v/>
      </c>
    </row>
    <row r="4989" spans="1:24">
      <c r="A4989" s="4">
        <v>2048603006</v>
      </c>
      <c r="B4989" s="237">
        <v>20</v>
      </c>
      <c r="C4989" s="238">
        <v>486</v>
      </c>
      <c r="D4989" s="239">
        <v>3</v>
      </c>
      <c r="E4989" s="238">
        <v>6</v>
      </c>
      <c r="F4989" s="7" t="s">
        <v>511</v>
      </c>
      <c r="G4989" s="7" t="s">
        <v>4218</v>
      </c>
      <c r="H4989" s="7" t="s">
        <v>4249</v>
      </c>
      <c r="I4989" s="7" t="s">
        <v>4254</v>
      </c>
      <c r="K4989" s="52" t="str">
        <f t="shared" si="861"/>
        <v/>
      </c>
      <c r="L4989" s="81" t="str">
        <f t="shared" si="862"/>
        <v/>
      </c>
      <c r="M4989" s="53" t="str">
        <f>IF(K4989="","",COUNTIF($K$7:K4989,"ﾘｽﾄ１"))</f>
        <v/>
      </c>
      <c r="N4989" s="53" t="str">
        <f t="shared" si="863"/>
        <v/>
      </c>
      <c r="O4989" s="54" t="str">
        <f t="shared" si="864"/>
        <v/>
      </c>
      <c r="P4989" s="53" t="str">
        <f t="shared" si="865"/>
        <v/>
      </c>
      <c r="Q4989" s="52" t="str">
        <f t="shared" si="866"/>
        <v/>
      </c>
      <c r="R4989" s="55" t="str">
        <f t="shared" si="867"/>
        <v/>
      </c>
      <c r="S4989" s="52" t="str">
        <f t="shared" si="868"/>
        <v/>
      </c>
      <c r="T4989" s="81" t="str">
        <f t="shared" si="869"/>
        <v/>
      </c>
      <c r="U4989" s="53" t="str">
        <f>IF(S4989="","",COUNTIF($S$7:S4989,"該当２"))</f>
        <v/>
      </c>
      <c r="V4989" s="56" t="str">
        <f t="shared" si="870"/>
        <v/>
      </c>
      <c r="W4989" s="81" t="str">
        <f t="shared" si="871"/>
        <v/>
      </c>
      <c r="X4989" s="53" t="str">
        <f>IF(V4989="","",COUNTIF($V$7:V4989,"該当３"))</f>
        <v/>
      </c>
    </row>
    <row r="4990" spans="1:24">
      <c r="A4990" s="4">
        <v>2048603007</v>
      </c>
      <c r="B4990" s="237">
        <v>20</v>
      </c>
      <c r="C4990" s="238">
        <v>486</v>
      </c>
      <c r="D4990" s="239">
        <v>3</v>
      </c>
      <c r="E4990" s="238">
        <v>7</v>
      </c>
      <c r="F4990" s="7" t="s">
        <v>511</v>
      </c>
      <c r="G4990" s="7" t="s">
        <v>4218</v>
      </c>
      <c r="H4990" s="7" t="s">
        <v>4249</v>
      </c>
      <c r="I4990" s="7" t="s">
        <v>4255</v>
      </c>
      <c r="K4990" s="52" t="str">
        <f t="shared" si="861"/>
        <v/>
      </c>
      <c r="L4990" s="81" t="str">
        <f t="shared" si="862"/>
        <v/>
      </c>
      <c r="M4990" s="53" t="str">
        <f>IF(K4990="","",COUNTIF($K$7:K4990,"ﾘｽﾄ１"))</f>
        <v/>
      </c>
      <c r="N4990" s="53" t="str">
        <f t="shared" si="863"/>
        <v/>
      </c>
      <c r="O4990" s="54" t="str">
        <f t="shared" si="864"/>
        <v/>
      </c>
      <c r="P4990" s="53" t="str">
        <f t="shared" si="865"/>
        <v/>
      </c>
      <c r="Q4990" s="52" t="str">
        <f t="shared" si="866"/>
        <v/>
      </c>
      <c r="R4990" s="55" t="str">
        <f t="shared" si="867"/>
        <v/>
      </c>
      <c r="S4990" s="52" t="str">
        <f t="shared" si="868"/>
        <v/>
      </c>
      <c r="T4990" s="81" t="str">
        <f t="shared" si="869"/>
        <v/>
      </c>
      <c r="U4990" s="53" t="str">
        <f>IF(S4990="","",COUNTIF($S$7:S4990,"該当２"))</f>
        <v/>
      </c>
      <c r="V4990" s="56" t="str">
        <f t="shared" si="870"/>
        <v/>
      </c>
      <c r="W4990" s="81" t="str">
        <f t="shared" si="871"/>
        <v/>
      </c>
      <c r="X4990" s="53" t="str">
        <f>IF(V4990="","",COUNTIF($V$7:V4990,"該当３"))</f>
        <v/>
      </c>
    </row>
    <row r="4991" spans="1:24">
      <c r="A4991" s="4">
        <v>2048603008</v>
      </c>
      <c r="B4991" s="237">
        <v>20</v>
      </c>
      <c r="C4991" s="238">
        <v>486</v>
      </c>
      <c r="D4991" s="239">
        <v>3</v>
      </c>
      <c r="E4991" s="238">
        <v>8</v>
      </c>
      <c r="F4991" s="7" t="s">
        <v>511</v>
      </c>
      <c r="G4991" s="7" t="s">
        <v>4218</v>
      </c>
      <c r="H4991" s="7" t="s">
        <v>4249</v>
      </c>
      <c r="I4991" s="7" t="s">
        <v>4256</v>
      </c>
      <c r="K4991" s="52" t="str">
        <f t="shared" si="861"/>
        <v/>
      </c>
      <c r="L4991" s="81" t="str">
        <f t="shared" si="862"/>
        <v/>
      </c>
      <c r="M4991" s="53" t="str">
        <f>IF(K4991="","",COUNTIF($K$7:K4991,"ﾘｽﾄ１"))</f>
        <v/>
      </c>
      <c r="N4991" s="53" t="str">
        <f t="shared" si="863"/>
        <v/>
      </c>
      <c r="O4991" s="54" t="str">
        <f t="shared" si="864"/>
        <v/>
      </c>
      <c r="P4991" s="53" t="str">
        <f t="shared" si="865"/>
        <v/>
      </c>
      <c r="Q4991" s="52" t="str">
        <f t="shared" si="866"/>
        <v/>
      </c>
      <c r="R4991" s="55" t="str">
        <f t="shared" si="867"/>
        <v/>
      </c>
      <c r="S4991" s="52" t="str">
        <f t="shared" si="868"/>
        <v/>
      </c>
      <c r="T4991" s="81" t="str">
        <f t="shared" si="869"/>
        <v/>
      </c>
      <c r="U4991" s="53" t="str">
        <f>IF(S4991="","",COUNTIF($S$7:S4991,"該当２"))</f>
        <v/>
      </c>
      <c r="V4991" s="56" t="str">
        <f t="shared" si="870"/>
        <v/>
      </c>
      <c r="W4991" s="81" t="str">
        <f t="shared" si="871"/>
        <v/>
      </c>
      <c r="X4991" s="53" t="str">
        <f>IF(V4991="","",COUNTIF($V$7:V4991,"該当３"))</f>
        <v/>
      </c>
    </row>
    <row r="4992" spans="1:24">
      <c r="A4992" s="4">
        <v>2048603009</v>
      </c>
      <c r="B4992" s="237">
        <v>20</v>
      </c>
      <c r="C4992" s="238">
        <v>486</v>
      </c>
      <c r="D4992" s="239">
        <v>3</v>
      </c>
      <c r="E4992" s="238">
        <v>9</v>
      </c>
      <c r="F4992" s="7" t="s">
        <v>511</v>
      </c>
      <c r="G4992" s="7" t="s">
        <v>4218</v>
      </c>
      <c r="H4992" s="7" t="s">
        <v>4249</v>
      </c>
      <c r="I4992" s="7" t="s">
        <v>4257</v>
      </c>
      <c r="K4992" s="52" t="str">
        <f t="shared" si="861"/>
        <v/>
      </c>
      <c r="L4992" s="81" t="str">
        <f t="shared" si="862"/>
        <v/>
      </c>
      <c r="M4992" s="53" t="str">
        <f>IF(K4992="","",COUNTIF($K$7:K4992,"ﾘｽﾄ１"))</f>
        <v/>
      </c>
      <c r="N4992" s="53" t="str">
        <f t="shared" si="863"/>
        <v/>
      </c>
      <c r="O4992" s="54" t="str">
        <f t="shared" si="864"/>
        <v/>
      </c>
      <c r="P4992" s="53" t="str">
        <f t="shared" si="865"/>
        <v/>
      </c>
      <c r="Q4992" s="52" t="str">
        <f t="shared" si="866"/>
        <v/>
      </c>
      <c r="R4992" s="55" t="str">
        <f t="shared" si="867"/>
        <v/>
      </c>
      <c r="S4992" s="52" t="str">
        <f t="shared" si="868"/>
        <v/>
      </c>
      <c r="T4992" s="81" t="str">
        <f t="shared" si="869"/>
        <v/>
      </c>
      <c r="U4992" s="53" t="str">
        <f>IF(S4992="","",COUNTIF($S$7:S4992,"該当２"))</f>
        <v/>
      </c>
      <c r="V4992" s="56" t="str">
        <f t="shared" si="870"/>
        <v/>
      </c>
      <c r="W4992" s="81" t="str">
        <f t="shared" si="871"/>
        <v/>
      </c>
      <c r="X4992" s="53" t="str">
        <f>IF(V4992="","",COUNTIF($V$7:V4992,"該当３"))</f>
        <v/>
      </c>
    </row>
    <row r="4993" spans="1:24">
      <c r="A4993" s="4">
        <v>2048603010</v>
      </c>
      <c r="B4993" s="237">
        <v>20</v>
      </c>
      <c r="C4993" s="238">
        <v>486</v>
      </c>
      <c r="D4993" s="239">
        <v>3</v>
      </c>
      <c r="E4993" s="238">
        <v>10</v>
      </c>
      <c r="F4993" s="7" t="s">
        <v>511</v>
      </c>
      <c r="G4993" s="7" t="s">
        <v>4218</v>
      </c>
      <c r="H4993" s="7" t="s">
        <v>4249</v>
      </c>
      <c r="I4993" s="7" t="s">
        <v>1336</v>
      </c>
      <c r="K4993" s="52" t="str">
        <f t="shared" si="861"/>
        <v/>
      </c>
      <c r="L4993" s="81" t="str">
        <f t="shared" si="862"/>
        <v/>
      </c>
      <c r="M4993" s="53" t="str">
        <f>IF(K4993="","",COUNTIF($K$7:K4993,"ﾘｽﾄ１"))</f>
        <v/>
      </c>
      <c r="N4993" s="53" t="str">
        <f t="shared" si="863"/>
        <v/>
      </c>
      <c r="O4993" s="54" t="str">
        <f t="shared" si="864"/>
        <v/>
      </c>
      <c r="P4993" s="53" t="str">
        <f t="shared" si="865"/>
        <v/>
      </c>
      <c r="Q4993" s="52" t="str">
        <f t="shared" si="866"/>
        <v/>
      </c>
      <c r="R4993" s="55" t="str">
        <f t="shared" si="867"/>
        <v/>
      </c>
      <c r="S4993" s="52" t="str">
        <f t="shared" si="868"/>
        <v/>
      </c>
      <c r="T4993" s="81" t="str">
        <f t="shared" si="869"/>
        <v/>
      </c>
      <c r="U4993" s="53" t="str">
        <f>IF(S4993="","",COUNTIF($S$7:S4993,"該当２"))</f>
        <v/>
      </c>
      <c r="V4993" s="56" t="str">
        <f t="shared" si="870"/>
        <v/>
      </c>
      <c r="W4993" s="81" t="str">
        <f t="shared" si="871"/>
        <v/>
      </c>
      <c r="X4993" s="53" t="str">
        <f>IF(V4993="","",COUNTIF($V$7:V4993,"該当３"))</f>
        <v/>
      </c>
    </row>
    <row r="4994" spans="1:24">
      <c r="A4994" s="4">
        <v>2052100000</v>
      </c>
      <c r="B4994" s="237">
        <v>20</v>
      </c>
      <c r="C4994" s="238">
        <v>521</v>
      </c>
      <c r="D4994" s="239">
        <v>0</v>
      </c>
      <c r="E4994" s="238">
        <v>0</v>
      </c>
      <c r="F4994" s="7" t="s">
        <v>511</v>
      </c>
      <c r="G4994" s="7" t="s">
        <v>4258</v>
      </c>
      <c r="K4994" s="52" t="str">
        <f t="shared" si="861"/>
        <v>ﾘｽﾄ１</v>
      </c>
      <c r="L4994" s="81" t="str">
        <f t="shared" si="862"/>
        <v>坂城町</v>
      </c>
      <c r="M4994" s="53">
        <f>IF(K4994="","",COUNTIF($K$7:K4994,"ﾘｽﾄ１"))</f>
        <v>68</v>
      </c>
      <c r="N4994" s="53" t="str">
        <f t="shared" si="863"/>
        <v/>
      </c>
      <c r="O4994" s="54" t="str">
        <f t="shared" si="864"/>
        <v/>
      </c>
      <c r="P4994" s="53" t="str">
        <f t="shared" si="865"/>
        <v/>
      </c>
      <c r="Q4994" s="52" t="str">
        <f t="shared" si="866"/>
        <v/>
      </c>
      <c r="R4994" s="55" t="str">
        <f t="shared" si="867"/>
        <v/>
      </c>
      <c r="S4994" s="52" t="str">
        <f t="shared" si="868"/>
        <v/>
      </c>
      <c r="T4994" s="81" t="str">
        <f t="shared" si="869"/>
        <v/>
      </c>
      <c r="U4994" s="53" t="str">
        <f>IF(S4994="","",COUNTIF($S$7:S4994,"該当２"))</f>
        <v/>
      </c>
      <c r="V4994" s="56" t="str">
        <f t="shared" si="870"/>
        <v/>
      </c>
      <c r="W4994" s="81" t="str">
        <f t="shared" si="871"/>
        <v/>
      </c>
      <c r="X4994" s="53" t="str">
        <f>IF(V4994="","",COUNTIF($V$7:V4994,"該当３"))</f>
        <v/>
      </c>
    </row>
    <row r="4995" spans="1:24">
      <c r="A4995" s="4">
        <v>2052101000</v>
      </c>
      <c r="B4995" s="237">
        <v>20</v>
      </c>
      <c r="C4995" s="238">
        <v>521</v>
      </c>
      <c r="D4995" s="239">
        <v>1</v>
      </c>
      <c r="E4995" s="238">
        <v>0</v>
      </c>
      <c r="F4995" s="7" t="s">
        <v>511</v>
      </c>
      <c r="G4995" s="7" t="s">
        <v>4258</v>
      </c>
      <c r="H4995" s="282" t="s">
        <v>4525</v>
      </c>
      <c r="K4995" s="52" t="str">
        <f t="shared" si="861"/>
        <v/>
      </c>
      <c r="L4995" s="81" t="str">
        <f t="shared" si="862"/>
        <v/>
      </c>
      <c r="M4995" s="53" t="str">
        <f>IF(K4995="","",COUNTIF($K$7:K4995,"ﾘｽﾄ１"))</f>
        <v/>
      </c>
      <c r="N4995" s="53" t="str">
        <f t="shared" si="863"/>
        <v/>
      </c>
      <c r="O4995" s="54" t="str">
        <f t="shared" si="864"/>
        <v/>
      </c>
      <c r="P4995" s="53" t="str">
        <f t="shared" si="865"/>
        <v/>
      </c>
      <c r="Q4995" s="52" t="str">
        <f t="shared" si="866"/>
        <v/>
      </c>
      <c r="R4995" s="55" t="str">
        <f t="shared" si="867"/>
        <v/>
      </c>
      <c r="S4995" s="52" t="str">
        <f t="shared" si="868"/>
        <v/>
      </c>
      <c r="T4995" s="81" t="str">
        <f t="shared" si="869"/>
        <v/>
      </c>
      <c r="U4995" s="53" t="str">
        <f>IF(S4995="","",COUNTIF($S$7:S4995,"該当２"))</f>
        <v/>
      </c>
      <c r="V4995" s="56" t="str">
        <f t="shared" si="870"/>
        <v/>
      </c>
      <c r="W4995" s="81" t="str">
        <f t="shared" si="871"/>
        <v/>
      </c>
      <c r="X4995" s="53" t="str">
        <f>IF(V4995="","",COUNTIF($V$7:V4995,"該当３"))</f>
        <v/>
      </c>
    </row>
    <row r="4996" spans="1:24">
      <c r="A4996" s="4">
        <v>2052101001</v>
      </c>
      <c r="B4996" s="237">
        <v>20</v>
      </c>
      <c r="C4996" s="238">
        <v>521</v>
      </c>
      <c r="D4996" s="239">
        <v>1</v>
      </c>
      <c r="E4996" s="238">
        <v>1</v>
      </c>
      <c r="F4996" s="7" t="s">
        <v>511</v>
      </c>
      <c r="G4996" s="7" t="s">
        <v>4258</v>
      </c>
      <c r="H4996" s="282" t="s">
        <v>4525</v>
      </c>
      <c r="I4996" s="7" t="s">
        <v>758</v>
      </c>
      <c r="K4996" s="52" t="str">
        <f t="shared" si="861"/>
        <v/>
      </c>
      <c r="L4996" s="81" t="str">
        <f t="shared" si="862"/>
        <v/>
      </c>
      <c r="M4996" s="53" t="str">
        <f>IF(K4996="","",COUNTIF($K$7:K4996,"ﾘｽﾄ１"))</f>
        <v/>
      </c>
      <c r="N4996" s="53" t="str">
        <f t="shared" si="863"/>
        <v/>
      </c>
      <c r="O4996" s="54" t="str">
        <f t="shared" si="864"/>
        <v/>
      </c>
      <c r="P4996" s="53" t="str">
        <f t="shared" si="865"/>
        <v/>
      </c>
      <c r="Q4996" s="52" t="str">
        <f t="shared" si="866"/>
        <v/>
      </c>
      <c r="R4996" s="55" t="str">
        <f t="shared" si="867"/>
        <v/>
      </c>
      <c r="S4996" s="52" t="str">
        <f t="shared" si="868"/>
        <v/>
      </c>
      <c r="T4996" s="81" t="str">
        <f t="shared" si="869"/>
        <v/>
      </c>
      <c r="U4996" s="53" t="str">
        <f>IF(S4996="","",COUNTIF($S$7:S4996,"該当２"))</f>
        <v/>
      </c>
      <c r="V4996" s="56" t="str">
        <f t="shared" si="870"/>
        <v/>
      </c>
      <c r="W4996" s="81" t="str">
        <f t="shared" si="871"/>
        <v/>
      </c>
      <c r="X4996" s="53" t="str">
        <f>IF(V4996="","",COUNTIF($V$7:V4996,"該当３"))</f>
        <v/>
      </c>
    </row>
    <row r="4997" spans="1:24">
      <c r="A4997" s="4">
        <v>2052101002</v>
      </c>
      <c r="B4997" s="237">
        <v>20</v>
      </c>
      <c r="C4997" s="238">
        <v>521</v>
      </c>
      <c r="D4997" s="239">
        <v>1</v>
      </c>
      <c r="E4997" s="238">
        <v>2</v>
      </c>
      <c r="F4997" s="7" t="s">
        <v>511</v>
      </c>
      <c r="G4997" s="7" t="s">
        <v>4258</v>
      </c>
      <c r="H4997" s="282" t="s">
        <v>4525</v>
      </c>
      <c r="I4997" s="7" t="s">
        <v>4259</v>
      </c>
      <c r="K4997" s="52" t="str">
        <f t="shared" si="861"/>
        <v/>
      </c>
      <c r="L4997" s="81" t="str">
        <f t="shared" si="862"/>
        <v/>
      </c>
      <c r="M4997" s="53" t="str">
        <f>IF(K4997="","",COUNTIF($K$7:K4997,"ﾘｽﾄ１"))</f>
        <v/>
      </c>
      <c r="N4997" s="53" t="str">
        <f t="shared" si="863"/>
        <v/>
      </c>
      <c r="O4997" s="54" t="str">
        <f t="shared" si="864"/>
        <v/>
      </c>
      <c r="P4997" s="53" t="str">
        <f t="shared" si="865"/>
        <v/>
      </c>
      <c r="Q4997" s="52" t="str">
        <f t="shared" si="866"/>
        <v/>
      </c>
      <c r="R4997" s="55" t="str">
        <f t="shared" si="867"/>
        <v/>
      </c>
      <c r="S4997" s="52" t="str">
        <f t="shared" si="868"/>
        <v/>
      </c>
      <c r="T4997" s="81" t="str">
        <f t="shared" si="869"/>
        <v/>
      </c>
      <c r="U4997" s="53" t="str">
        <f>IF(S4997="","",COUNTIF($S$7:S4997,"該当２"))</f>
        <v/>
      </c>
      <c r="V4997" s="56" t="str">
        <f t="shared" si="870"/>
        <v/>
      </c>
      <c r="W4997" s="81" t="str">
        <f t="shared" si="871"/>
        <v/>
      </c>
      <c r="X4997" s="53" t="str">
        <f>IF(V4997="","",COUNTIF($V$7:V4997,"該当３"))</f>
        <v/>
      </c>
    </row>
    <row r="4998" spans="1:24">
      <c r="A4998" s="4">
        <v>2052101003</v>
      </c>
      <c r="B4998" s="237">
        <v>20</v>
      </c>
      <c r="C4998" s="238">
        <v>521</v>
      </c>
      <c r="D4998" s="239">
        <v>1</v>
      </c>
      <c r="E4998" s="238">
        <v>3</v>
      </c>
      <c r="F4998" s="7" t="s">
        <v>511</v>
      </c>
      <c r="G4998" s="7" t="s">
        <v>4258</v>
      </c>
      <c r="H4998" s="282" t="s">
        <v>4525</v>
      </c>
      <c r="I4998" s="7" t="s">
        <v>4260</v>
      </c>
      <c r="K4998" s="52" t="str">
        <f t="shared" si="861"/>
        <v/>
      </c>
      <c r="L4998" s="81" t="str">
        <f t="shared" si="862"/>
        <v/>
      </c>
      <c r="M4998" s="53" t="str">
        <f>IF(K4998="","",COUNTIF($K$7:K4998,"ﾘｽﾄ１"))</f>
        <v/>
      </c>
      <c r="N4998" s="53" t="str">
        <f t="shared" si="863"/>
        <v/>
      </c>
      <c r="O4998" s="54" t="str">
        <f t="shared" si="864"/>
        <v/>
      </c>
      <c r="P4998" s="53" t="str">
        <f t="shared" si="865"/>
        <v/>
      </c>
      <c r="Q4998" s="52" t="str">
        <f t="shared" si="866"/>
        <v/>
      </c>
      <c r="R4998" s="55" t="str">
        <f t="shared" si="867"/>
        <v/>
      </c>
      <c r="S4998" s="52" t="str">
        <f t="shared" si="868"/>
        <v/>
      </c>
      <c r="T4998" s="81" t="str">
        <f t="shared" si="869"/>
        <v/>
      </c>
      <c r="U4998" s="53" t="str">
        <f>IF(S4998="","",COUNTIF($S$7:S4998,"該当２"))</f>
        <v/>
      </c>
      <c r="V4998" s="56" t="str">
        <f t="shared" si="870"/>
        <v/>
      </c>
      <c r="W4998" s="81" t="str">
        <f t="shared" si="871"/>
        <v/>
      </c>
      <c r="X4998" s="53" t="str">
        <f>IF(V4998="","",COUNTIF($V$7:V4998,"該当３"))</f>
        <v/>
      </c>
    </row>
    <row r="4999" spans="1:24">
      <c r="A4999" s="4">
        <v>2052101004</v>
      </c>
      <c r="B4999" s="237">
        <v>20</v>
      </c>
      <c r="C4999" s="238">
        <v>521</v>
      </c>
      <c r="D4999" s="239">
        <v>1</v>
      </c>
      <c r="E4999" s="238">
        <v>4</v>
      </c>
      <c r="F4999" s="7" t="s">
        <v>511</v>
      </c>
      <c r="G4999" s="7" t="s">
        <v>4258</v>
      </c>
      <c r="H4999" s="282" t="s">
        <v>4525</v>
      </c>
      <c r="I4999" s="7" t="s">
        <v>4261</v>
      </c>
      <c r="K4999" s="52" t="str">
        <f t="shared" si="861"/>
        <v/>
      </c>
      <c r="L4999" s="81" t="str">
        <f t="shared" si="862"/>
        <v/>
      </c>
      <c r="M4999" s="53" t="str">
        <f>IF(K4999="","",COUNTIF($K$7:K4999,"ﾘｽﾄ１"))</f>
        <v/>
      </c>
      <c r="N4999" s="53" t="str">
        <f t="shared" si="863"/>
        <v/>
      </c>
      <c r="O4999" s="54" t="str">
        <f t="shared" si="864"/>
        <v/>
      </c>
      <c r="P4999" s="53" t="str">
        <f t="shared" si="865"/>
        <v/>
      </c>
      <c r="Q4999" s="52" t="str">
        <f t="shared" si="866"/>
        <v/>
      </c>
      <c r="R4999" s="55" t="str">
        <f t="shared" si="867"/>
        <v/>
      </c>
      <c r="S4999" s="52" t="str">
        <f t="shared" si="868"/>
        <v/>
      </c>
      <c r="T4999" s="81" t="str">
        <f t="shared" si="869"/>
        <v/>
      </c>
      <c r="U4999" s="53" t="str">
        <f>IF(S4999="","",COUNTIF($S$7:S4999,"該当２"))</f>
        <v/>
      </c>
      <c r="V4999" s="56" t="str">
        <f t="shared" si="870"/>
        <v/>
      </c>
      <c r="W4999" s="81" t="str">
        <f t="shared" si="871"/>
        <v/>
      </c>
      <c r="X4999" s="53" t="str">
        <f>IF(V4999="","",COUNTIF($V$7:V4999,"該当３"))</f>
        <v/>
      </c>
    </row>
    <row r="5000" spans="1:24">
      <c r="A5000" s="4">
        <v>2052101005</v>
      </c>
      <c r="B5000" s="237">
        <v>20</v>
      </c>
      <c r="C5000" s="238">
        <v>521</v>
      </c>
      <c r="D5000" s="239">
        <v>1</v>
      </c>
      <c r="E5000" s="238">
        <v>5</v>
      </c>
      <c r="F5000" s="7" t="s">
        <v>511</v>
      </c>
      <c r="G5000" s="7" t="s">
        <v>4258</v>
      </c>
      <c r="H5000" s="282" t="s">
        <v>4525</v>
      </c>
      <c r="I5000" s="7" t="s">
        <v>4262</v>
      </c>
      <c r="K5000" s="52" t="str">
        <f t="shared" si="861"/>
        <v/>
      </c>
      <c r="L5000" s="81" t="str">
        <f t="shared" si="862"/>
        <v/>
      </c>
      <c r="M5000" s="53" t="str">
        <f>IF(K5000="","",COUNTIF($K$7:K5000,"ﾘｽﾄ１"))</f>
        <v/>
      </c>
      <c r="N5000" s="53" t="str">
        <f t="shared" si="863"/>
        <v/>
      </c>
      <c r="O5000" s="54" t="str">
        <f t="shared" si="864"/>
        <v/>
      </c>
      <c r="P5000" s="53" t="str">
        <f t="shared" si="865"/>
        <v/>
      </c>
      <c r="Q5000" s="52" t="str">
        <f t="shared" si="866"/>
        <v/>
      </c>
      <c r="R5000" s="55" t="str">
        <f t="shared" si="867"/>
        <v/>
      </c>
      <c r="S5000" s="52" t="str">
        <f t="shared" si="868"/>
        <v/>
      </c>
      <c r="T5000" s="81" t="str">
        <f t="shared" si="869"/>
        <v/>
      </c>
      <c r="U5000" s="53" t="str">
        <f>IF(S5000="","",COUNTIF($S$7:S5000,"該当２"))</f>
        <v/>
      </c>
      <c r="V5000" s="56" t="str">
        <f t="shared" si="870"/>
        <v/>
      </c>
      <c r="W5000" s="81" t="str">
        <f t="shared" si="871"/>
        <v/>
      </c>
      <c r="X5000" s="53" t="str">
        <f>IF(V5000="","",COUNTIF($V$7:V5000,"該当３"))</f>
        <v/>
      </c>
    </row>
    <row r="5001" spans="1:24">
      <c r="A5001" s="4">
        <v>2052101006</v>
      </c>
      <c r="B5001" s="237">
        <v>20</v>
      </c>
      <c r="C5001" s="238">
        <v>521</v>
      </c>
      <c r="D5001" s="239">
        <v>1</v>
      </c>
      <c r="E5001" s="238">
        <v>6</v>
      </c>
      <c r="F5001" s="7" t="s">
        <v>511</v>
      </c>
      <c r="G5001" s="7" t="s">
        <v>4258</v>
      </c>
      <c r="H5001" s="282" t="s">
        <v>4525</v>
      </c>
      <c r="I5001" s="7" t="s">
        <v>2021</v>
      </c>
      <c r="K5001" s="52" t="str">
        <f t="shared" si="861"/>
        <v/>
      </c>
      <c r="L5001" s="81" t="str">
        <f t="shared" si="862"/>
        <v/>
      </c>
      <c r="M5001" s="53" t="str">
        <f>IF(K5001="","",COUNTIF($K$7:K5001,"ﾘｽﾄ１"))</f>
        <v/>
      </c>
      <c r="N5001" s="53" t="str">
        <f t="shared" si="863"/>
        <v/>
      </c>
      <c r="O5001" s="54" t="str">
        <f t="shared" si="864"/>
        <v/>
      </c>
      <c r="P5001" s="53" t="str">
        <f t="shared" si="865"/>
        <v/>
      </c>
      <c r="Q5001" s="52" t="str">
        <f t="shared" si="866"/>
        <v/>
      </c>
      <c r="R5001" s="55" t="str">
        <f t="shared" si="867"/>
        <v/>
      </c>
      <c r="S5001" s="52" t="str">
        <f t="shared" si="868"/>
        <v/>
      </c>
      <c r="T5001" s="81" t="str">
        <f t="shared" si="869"/>
        <v/>
      </c>
      <c r="U5001" s="53" t="str">
        <f>IF(S5001="","",COUNTIF($S$7:S5001,"該当２"))</f>
        <v/>
      </c>
      <c r="V5001" s="56" t="str">
        <f t="shared" si="870"/>
        <v/>
      </c>
      <c r="W5001" s="81" t="str">
        <f t="shared" si="871"/>
        <v/>
      </c>
      <c r="X5001" s="53" t="str">
        <f>IF(V5001="","",COUNTIF($V$7:V5001,"該当３"))</f>
        <v/>
      </c>
    </row>
    <row r="5002" spans="1:24">
      <c r="A5002" s="4">
        <v>2052101007</v>
      </c>
      <c r="B5002" s="237">
        <v>20</v>
      </c>
      <c r="C5002" s="238">
        <v>521</v>
      </c>
      <c r="D5002" s="239">
        <v>1</v>
      </c>
      <c r="E5002" s="238">
        <v>7</v>
      </c>
      <c r="F5002" s="7" t="s">
        <v>511</v>
      </c>
      <c r="G5002" s="7" t="s">
        <v>4258</v>
      </c>
      <c r="H5002" s="282" t="s">
        <v>4525</v>
      </c>
      <c r="I5002" s="7" t="s">
        <v>4263</v>
      </c>
      <c r="K5002" s="52" t="str">
        <f t="shared" si="861"/>
        <v/>
      </c>
      <c r="L5002" s="81" t="str">
        <f t="shared" si="862"/>
        <v/>
      </c>
      <c r="M5002" s="53" t="str">
        <f>IF(K5002="","",COUNTIF($K$7:K5002,"ﾘｽﾄ１"))</f>
        <v/>
      </c>
      <c r="N5002" s="53" t="str">
        <f t="shared" si="863"/>
        <v/>
      </c>
      <c r="O5002" s="54" t="str">
        <f t="shared" si="864"/>
        <v/>
      </c>
      <c r="P5002" s="53" t="str">
        <f t="shared" si="865"/>
        <v/>
      </c>
      <c r="Q5002" s="52" t="str">
        <f t="shared" si="866"/>
        <v/>
      </c>
      <c r="R5002" s="55" t="str">
        <f t="shared" si="867"/>
        <v/>
      </c>
      <c r="S5002" s="52" t="str">
        <f t="shared" si="868"/>
        <v/>
      </c>
      <c r="T5002" s="81" t="str">
        <f t="shared" si="869"/>
        <v/>
      </c>
      <c r="U5002" s="53" t="str">
        <f>IF(S5002="","",COUNTIF($S$7:S5002,"該当２"))</f>
        <v/>
      </c>
      <c r="V5002" s="56" t="str">
        <f t="shared" si="870"/>
        <v/>
      </c>
      <c r="W5002" s="81" t="str">
        <f t="shared" si="871"/>
        <v/>
      </c>
      <c r="X5002" s="53" t="str">
        <f>IF(V5002="","",COUNTIF($V$7:V5002,"該当３"))</f>
        <v/>
      </c>
    </row>
    <row r="5003" spans="1:24">
      <c r="A5003" s="4">
        <v>2052101008</v>
      </c>
      <c r="B5003" s="237">
        <v>20</v>
      </c>
      <c r="C5003" s="238">
        <v>521</v>
      </c>
      <c r="D5003" s="239">
        <v>1</v>
      </c>
      <c r="E5003" s="238">
        <v>8</v>
      </c>
      <c r="F5003" s="7" t="s">
        <v>511</v>
      </c>
      <c r="G5003" s="7" t="s">
        <v>4258</v>
      </c>
      <c r="H5003" s="282" t="s">
        <v>4525</v>
      </c>
      <c r="I5003" s="7" t="s">
        <v>373</v>
      </c>
      <c r="K5003" s="52" t="str">
        <f t="shared" ref="K5003:K5066" si="872">IF(AND($C5003&gt;0,$H5003=""),"ﾘｽﾄ１","")</f>
        <v/>
      </c>
      <c r="L5003" s="81" t="str">
        <f t="shared" si="862"/>
        <v/>
      </c>
      <c r="M5003" s="53" t="str">
        <f>IF(K5003="","",COUNTIF($K$7:K5003,"ﾘｽﾄ１"))</f>
        <v/>
      </c>
      <c r="N5003" s="53" t="str">
        <f t="shared" si="863"/>
        <v/>
      </c>
      <c r="O5003" s="54" t="str">
        <f t="shared" si="864"/>
        <v/>
      </c>
      <c r="P5003" s="53" t="str">
        <f t="shared" si="865"/>
        <v/>
      </c>
      <c r="Q5003" s="52" t="str">
        <f t="shared" si="866"/>
        <v/>
      </c>
      <c r="R5003" s="55" t="str">
        <f t="shared" si="867"/>
        <v/>
      </c>
      <c r="S5003" s="52" t="str">
        <f t="shared" si="868"/>
        <v/>
      </c>
      <c r="T5003" s="81" t="str">
        <f t="shared" si="869"/>
        <v/>
      </c>
      <c r="U5003" s="53" t="str">
        <f>IF(S5003="","",COUNTIF($S$7:S5003,"該当２"))</f>
        <v/>
      </c>
      <c r="V5003" s="56" t="str">
        <f t="shared" si="870"/>
        <v/>
      </c>
      <c r="W5003" s="81" t="str">
        <f t="shared" si="871"/>
        <v/>
      </c>
      <c r="X5003" s="53" t="str">
        <f>IF(V5003="","",COUNTIF($V$7:V5003,"該当３"))</f>
        <v/>
      </c>
    </row>
    <row r="5004" spans="1:24">
      <c r="A5004" s="4">
        <v>2052101009</v>
      </c>
      <c r="B5004" s="237">
        <v>20</v>
      </c>
      <c r="C5004" s="238">
        <v>521</v>
      </c>
      <c r="D5004" s="239">
        <v>1</v>
      </c>
      <c r="E5004" s="238">
        <v>9</v>
      </c>
      <c r="F5004" s="7" t="s">
        <v>511</v>
      </c>
      <c r="G5004" s="7" t="s">
        <v>4258</v>
      </c>
      <c r="H5004" s="282" t="s">
        <v>4525</v>
      </c>
      <c r="I5004" s="7" t="s">
        <v>4264</v>
      </c>
      <c r="K5004" s="52" t="str">
        <f t="shared" si="872"/>
        <v/>
      </c>
      <c r="L5004" s="81" t="str">
        <f t="shared" si="862"/>
        <v/>
      </c>
      <c r="M5004" s="53" t="str">
        <f>IF(K5004="","",COUNTIF($K$7:K5004,"ﾘｽﾄ１"))</f>
        <v/>
      </c>
      <c r="N5004" s="53" t="str">
        <f t="shared" si="863"/>
        <v/>
      </c>
      <c r="O5004" s="54" t="str">
        <f t="shared" si="864"/>
        <v/>
      </c>
      <c r="P5004" s="53" t="str">
        <f t="shared" si="865"/>
        <v/>
      </c>
      <c r="Q5004" s="52" t="str">
        <f t="shared" si="866"/>
        <v/>
      </c>
      <c r="R5004" s="55" t="str">
        <f t="shared" si="867"/>
        <v/>
      </c>
      <c r="S5004" s="52" t="str">
        <f t="shared" si="868"/>
        <v/>
      </c>
      <c r="T5004" s="81" t="str">
        <f t="shared" si="869"/>
        <v/>
      </c>
      <c r="U5004" s="53" t="str">
        <f>IF(S5004="","",COUNTIF($S$7:S5004,"該当２"))</f>
        <v/>
      </c>
      <c r="V5004" s="56" t="str">
        <f t="shared" si="870"/>
        <v/>
      </c>
      <c r="W5004" s="81" t="str">
        <f t="shared" si="871"/>
        <v/>
      </c>
      <c r="X5004" s="53" t="str">
        <f>IF(V5004="","",COUNTIF($V$7:V5004,"該当３"))</f>
        <v/>
      </c>
    </row>
    <row r="5005" spans="1:24">
      <c r="A5005" s="4">
        <v>2052101010</v>
      </c>
      <c r="B5005" s="237">
        <v>20</v>
      </c>
      <c r="C5005" s="238">
        <v>521</v>
      </c>
      <c r="D5005" s="239">
        <v>1</v>
      </c>
      <c r="E5005" s="238">
        <v>10</v>
      </c>
      <c r="F5005" s="7" t="s">
        <v>511</v>
      </c>
      <c r="G5005" s="7" t="s">
        <v>4258</v>
      </c>
      <c r="H5005" s="282" t="s">
        <v>4525</v>
      </c>
      <c r="I5005" s="7" t="s">
        <v>4265</v>
      </c>
      <c r="K5005" s="52" t="str">
        <f t="shared" si="872"/>
        <v/>
      </c>
      <c r="L5005" s="81" t="str">
        <f t="shared" si="862"/>
        <v/>
      </c>
      <c r="M5005" s="53" t="str">
        <f>IF(K5005="","",COUNTIF($K$7:K5005,"ﾘｽﾄ１"))</f>
        <v/>
      </c>
      <c r="N5005" s="53" t="str">
        <f t="shared" si="863"/>
        <v/>
      </c>
      <c r="O5005" s="54" t="str">
        <f t="shared" si="864"/>
        <v/>
      </c>
      <c r="P5005" s="53" t="str">
        <f t="shared" si="865"/>
        <v/>
      </c>
      <c r="Q5005" s="52" t="str">
        <f t="shared" si="866"/>
        <v/>
      </c>
      <c r="R5005" s="55" t="str">
        <f t="shared" si="867"/>
        <v/>
      </c>
      <c r="S5005" s="52" t="str">
        <f t="shared" si="868"/>
        <v/>
      </c>
      <c r="T5005" s="81" t="str">
        <f t="shared" si="869"/>
        <v/>
      </c>
      <c r="U5005" s="53" t="str">
        <f>IF(S5005="","",COUNTIF($S$7:S5005,"該当２"))</f>
        <v/>
      </c>
      <c r="V5005" s="56" t="str">
        <f t="shared" si="870"/>
        <v/>
      </c>
      <c r="W5005" s="81" t="str">
        <f t="shared" si="871"/>
        <v/>
      </c>
      <c r="X5005" s="53" t="str">
        <f>IF(V5005="","",COUNTIF($V$7:V5005,"該当３"))</f>
        <v/>
      </c>
    </row>
    <row r="5006" spans="1:24">
      <c r="A5006" s="4">
        <v>2052101011</v>
      </c>
      <c r="B5006" s="237">
        <v>20</v>
      </c>
      <c r="C5006" s="238">
        <v>521</v>
      </c>
      <c r="D5006" s="239">
        <v>1</v>
      </c>
      <c r="E5006" s="238">
        <v>11</v>
      </c>
      <c r="F5006" s="7" t="s">
        <v>511</v>
      </c>
      <c r="G5006" s="7" t="s">
        <v>4258</v>
      </c>
      <c r="H5006" s="282" t="s">
        <v>4525</v>
      </c>
      <c r="I5006" s="7" t="s">
        <v>4266</v>
      </c>
      <c r="K5006" s="52" t="str">
        <f t="shared" si="872"/>
        <v/>
      </c>
      <c r="L5006" s="81" t="str">
        <f t="shared" si="862"/>
        <v/>
      </c>
      <c r="M5006" s="53" t="str">
        <f>IF(K5006="","",COUNTIF($K$7:K5006,"ﾘｽﾄ１"))</f>
        <v/>
      </c>
      <c r="N5006" s="53" t="str">
        <f t="shared" si="863"/>
        <v/>
      </c>
      <c r="O5006" s="54" t="str">
        <f t="shared" si="864"/>
        <v/>
      </c>
      <c r="P5006" s="53" t="str">
        <f t="shared" si="865"/>
        <v/>
      </c>
      <c r="Q5006" s="52" t="str">
        <f t="shared" si="866"/>
        <v/>
      </c>
      <c r="R5006" s="55" t="str">
        <f t="shared" si="867"/>
        <v/>
      </c>
      <c r="S5006" s="52" t="str">
        <f t="shared" si="868"/>
        <v/>
      </c>
      <c r="T5006" s="81" t="str">
        <f t="shared" si="869"/>
        <v/>
      </c>
      <c r="U5006" s="53" t="str">
        <f>IF(S5006="","",COUNTIF($S$7:S5006,"該当２"))</f>
        <v/>
      </c>
      <c r="V5006" s="56" t="str">
        <f t="shared" si="870"/>
        <v/>
      </c>
      <c r="W5006" s="81" t="str">
        <f t="shared" si="871"/>
        <v/>
      </c>
      <c r="X5006" s="53" t="str">
        <f>IF(V5006="","",COUNTIF($V$7:V5006,"該当３"))</f>
        <v/>
      </c>
    </row>
    <row r="5007" spans="1:24">
      <c r="A5007" s="4">
        <v>2052101012</v>
      </c>
      <c r="B5007" s="237">
        <v>20</v>
      </c>
      <c r="C5007" s="238">
        <v>521</v>
      </c>
      <c r="D5007" s="239">
        <v>1</v>
      </c>
      <c r="E5007" s="238">
        <v>12</v>
      </c>
      <c r="F5007" s="7" t="s">
        <v>511</v>
      </c>
      <c r="G5007" s="7" t="s">
        <v>4258</v>
      </c>
      <c r="H5007" s="282" t="s">
        <v>4525</v>
      </c>
      <c r="I5007" s="7" t="s">
        <v>1045</v>
      </c>
      <c r="K5007" s="52" t="str">
        <f t="shared" si="872"/>
        <v/>
      </c>
      <c r="L5007" s="81" t="str">
        <f t="shared" si="862"/>
        <v/>
      </c>
      <c r="M5007" s="53" t="str">
        <f>IF(K5007="","",COUNTIF($K$7:K5007,"ﾘｽﾄ１"))</f>
        <v/>
      </c>
      <c r="N5007" s="53" t="str">
        <f t="shared" si="863"/>
        <v/>
      </c>
      <c r="O5007" s="54" t="str">
        <f t="shared" si="864"/>
        <v/>
      </c>
      <c r="P5007" s="53" t="str">
        <f t="shared" si="865"/>
        <v/>
      </c>
      <c r="Q5007" s="52" t="str">
        <f t="shared" si="866"/>
        <v/>
      </c>
      <c r="R5007" s="55" t="str">
        <f t="shared" si="867"/>
        <v/>
      </c>
      <c r="S5007" s="52" t="str">
        <f t="shared" si="868"/>
        <v/>
      </c>
      <c r="T5007" s="81" t="str">
        <f t="shared" si="869"/>
        <v/>
      </c>
      <c r="U5007" s="53" t="str">
        <f>IF(S5007="","",COUNTIF($S$7:S5007,"該当２"))</f>
        <v/>
      </c>
      <c r="V5007" s="56" t="str">
        <f t="shared" si="870"/>
        <v/>
      </c>
      <c r="W5007" s="81" t="str">
        <f t="shared" si="871"/>
        <v/>
      </c>
      <c r="X5007" s="53" t="str">
        <f>IF(V5007="","",COUNTIF($V$7:V5007,"該当３"))</f>
        <v/>
      </c>
    </row>
    <row r="5008" spans="1:24">
      <c r="A5008" s="4">
        <v>2052101013</v>
      </c>
      <c r="B5008" s="237">
        <v>20</v>
      </c>
      <c r="C5008" s="238">
        <v>521</v>
      </c>
      <c r="D5008" s="239">
        <v>1</v>
      </c>
      <c r="E5008" s="238">
        <v>13</v>
      </c>
      <c r="F5008" s="7" t="s">
        <v>511</v>
      </c>
      <c r="G5008" s="7" t="s">
        <v>4258</v>
      </c>
      <c r="H5008" s="282" t="s">
        <v>4525</v>
      </c>
      <c r="I5008" s="7" t="s">
        <v>952</v>
      </c>
      <c r="K5008" s="52" t="str">
        <f t="shared" si="872"/>
        <v/>
      </c>
      <c r="L5008" s="81" t="str">
        <f t="shared" si="862"/>
        <v/>
      </c>
      <c r="M5008" s="53" t="str">
        <f>IF(K5008="","",COUNTIF($K$7:K5008,"ﾘｽﾄ１"))</f>
        <v/>
      </c>
      <c r="N5008" s="53" t="str">
        <f t="shared" si="863"/>
        <v/>
      </c>
      <c r="O5008" s="54" t="str">
        <f t="shared" si="864"/>
        <v/>
      </c>
      <c r="P5008" s="53" t="str">
        <f t="shared" si="865"/>
        <v/>
      </c>
      <c r="Q5008" s="52" t="str">
        <f t="shared" si="866"/>
        <v/>
      </c>
      <c r="R5008" s="55" t="str">
        <f t="shared" si="867"/>
        <v/>
      </c>
      <c r="S5008" s="52" t="str">
        <f t="shared" si="868"/>
        <v/>
      </c>
      <c r="T5008" s="81" t="str">
        <f t="shared" si="869"/>
        <v/>
      </c>
      <c r="U5008" s="53" t="str">
        <f>IF(S5008="","",COUNTIF($S$7:S5008,"該当２"))</f>
        <v/>
      </c>
      <c r="V5008" s="56" t="str">
        <f t="shared" si="870"/>
        <v/>
      </c>
      <c r="W5008" s="81" t="str">
        <f t="shared" si="871"/>
        <v/>
      </c>
      <c r="X5008" s="53" t="str">
        <f>IF(V5008="","",COUNTIF($V$7:V5008,"該当３"))</f>
        <v/>
      </c>
    </row>
    <row r="5009" spans="1:24">
      <c r="A5009" s="4">
        <v>2052101014</v>
      </c>
      <c r="B5009" s="237">
        <v>20</v>
      </c>
      <c r="C5009" s="238">
        <v>521</v>
      </c>
      <c r="D5009" s="239">
        <v>1</v>
      </c>
      <c r="E5009" s="238">
        <v>14</v>
      </c>
      <c r="F5009" s="7" t="s">
        <v>511</v>
      </c>
      <c r="G5009" s="7" t="s">
        <v>4258</v>
      </c>
      <c r="H5009" s="282" t="s">
        <v>4525</v>
      </c>
      <c r="I5009" s="7" t="s">
        <v>948</v>
      </c>
      <c r="K5009" s="52" t="str">
        <f t="shared" si="872"/>
        <v/>
      </c>
      <c r="L5009" s="81" t="str">
        <f t="shared" si="862"/>
        <v/>
      </c>
      <c r="M5009" s="53" t="str">
        <f>IF(K5009="","",COUNTIF($K$7:K5009,"ﾘｽﾄ１"))</f>
        <v/>
      </c>
      <c r="N5009" s="53" t="str">
        <f t="shared" si="863"/>
        <v/>
      </c>
      <c r="O5009" s="54" t="str">
        <f t="shared" si="864"/>
        <v/>
      </c>
      <c r="P5009" s="53" t="str">
        <f t="shared" si="865"/>
        <v/>
      </c>
      <c r="Q5009" s="52" t="str">
        <f t="shared" si="866"/>
        <v/>
      </c>
      <c r="R5009" s="55" t="str">
        <f t="shared" si="867"/>
        <v/>
      </c>
      <c r="S5009" s="52" t="str">
        <f t="shared" si="868"/>
        <v/>
      </c>
      <c r="T5009" s="81" t="str">
        <f t="shared" si="869"/>
        <v/>
      </c>
      <c r="U5009" s="53" t="str">
        <f>IF(S5009="","",COUNTIF($S$7:S5009,"該当２"))</f>
        <v/>
      </c>
      <c r="V5009" s="56" t="str">
        <f t="shared" si="870"/>
        <v/>
      </c>
      <c r="W5009" s="81" t="str">
        <f t="shared" si="871"/>
        <v/>
      </c>
      <c r="X5009" s="53" t="str">
        <f>IF(V5009="","",COUNTIF($V$7:V5009,"該当３"))</f>
        <v/>
      </c>
    </row>
    <row r="5010" spans="1:24">
      <c r="A5010" s="4">
        <v>2052102000</v>
      </c>
      <c r="B5010" s="237">
        <v>20</v>
      </c>
      <c r="C5010" s="238">
        <v>521</v>
      </c>
      <c r="D5010" s="239">
        <v>2</v>
      </c>
      <c r="E5010" s="238">
        <v>0</v>
      </c>
      <c r="F5010" s="7" t="s">
        <v>511</v>
      </c>
      <c r="G5010" s="7" t="s">
        <v>4258</v>
      </c>
      <c r="H5010" s="7" t="s">
        <v>4267</v>
      </c>
      <c r="K5010" s="52" t="str">
        <f t="shared" si="872"/>
        <v/>
      </c>
      <c r="L5010" s="81" t="str">
        <f t="shared" si="862"/>
        <v/>
      </c>
      <c r="M5010" s="53" t="str">
        <f>IF(K5010="","",COUNTIF($K$7:K5010,"ﾘｽﾄ１"))</f>
        <v/>
      </c>
      <c r="N5010" s="53" t="str">
        <f t="shared" si="863"/>
        <v/>
      </c>
      <c r="O5010" s="54" t="str">
        <f t="shared" si="864"/>
        <v/>
      </c>
      <c r="P5010" s="53" t="str">
        <f t="shared" si="865"/>
        <v/>
      </c>
      <c r="Q5010" s="52" t="str">
        <f t="shared" si="866"/>
        <v/>
      </c>
      <c r="R5010" s="55" t="str">
        <f t="shared" si="867"/>
        <v/>
      </c>
      <c r="S5010" s="52" t="str">
        <f t="shared" si="868"/>
        <v/>
      </c>
      <c r="T5010" s="81" t="str">
        <f t="shared" si="869"/>
        <v/>
      </c>
      <c r="U5010" s="53" t="str">
        <f>IF(S5010="","",COUNTIF($S$7:S5010,"該当２"))</f>
        <v/>
      </c>
      <c r="V5010" s="56" t="str">
        <f t="shared" si="870"/>
        <v/>
      </c>
      <c r="W5010" s="81" t="str">
        <f t="shared" si="871"/>
        <v/>
      </c>
      <c r="X5010" s="53" t="str">
        <f>IF(V5010="","",COUNTIF($V$7:V5010,"該当３"))</f>
        <v/>
      </c>
    </row>
    <row r="5011" spans="1:24">
      <c r="A5011" s="4">
        <v>2052102001</v>
      </c>
      <c r="B5011" s="237">
        <v>20</v>
      </c>
      <c r="C5011" s="238">
        <v>521</v>
      </c>
      <c r="D5011" s="239">
        <v>2</v>
      </c>
      <c r="E5011" s="238">
        <v>1</v>
      </c>
      <c r="F5011" s="7" t="s">
        <v>511</v>
      </c>
      <c r="G5011" s="7" t="s">
        <v>4258</v>
      </c>
      <c r="H5011" s="7" t="s">
        <v>4267</v>
      </c>
      <c r="I5011" s="7" t="s">
        <v>1446</v>
      </c>
      <c r="K5011" s="52" t="str">
        <f t="shared" si="872"/>
        <v/>
      </c>
      <c r="L5011" s="81" t="str">
        <f t="shared" si="862"/>
        <v/>
      </c>
      <c r="M5011" s="53" t="str">
        <f>IF(K5011="","",COUNTIF($K$7:K5011,"ﾘｽﾄ１"))</f>
        <v/>
      </c>
      <c r="N5011" s="53" t="str">
        <f t="shared" si="863"/>
        <v/>
      </c>
      <c r="O5011" s="54" t="str">
        <f t="shared" si="864"/>
        <v/>
      </c>
      <c r="P5011" s="53" t="str">
        <f t="shared" si="865"/>
        <v/>
      </c>
      <c r="Q5011" s="52" t="str">
        <f t="shared" si="866"/>
        <v/>
      </c>
      <c r="R5011" s="55" t="str">
        <f t="shared" si="867"/>
        <v/>
      </c>
      <c r="S5011" s="52" t="str">
        <f t="shared" si="868"/>
        <v/>
      </c>
      <c r="T5011" s="81" t="str">
        <f t="shared" si="869"/>
        <v/>
      </c>
      <c r="U5011" s="53" t="str">
        <f>IF(S5011="","",COUNTIF($S$7:S5011,"該当２"))</f>
        <v/>
      </c>
      <c r="V5011" s="56" t="str">
        <f t="shared" si="870"/>
        <v/>
      </c>
      <c r="W5011" s="81" t="str">
        <f t="shared" si="871"/>
        <v/>
      </c>
      <c r="X5011" s="53" t="str">
        <f>IF(V5011="","",COUNTIF($V$7:V5011,"該当３"))</f>
        <v/>
      </c>
    </row>
    <row r="5012" spans="1:24">
      <c r="A5012" s="4">
        <v>2052103000</v>
      </c>
      <c r="B5012" s="237">
        <v>20</v>
      </c>
      <c r="C5012" s="238">
        <v>521</v>
      </c>
      <c r="D5012" s="239">
        <v>3</v>
      </c>
      <c r="E5012" s="238">
        <v>0</v>
      </c>
      <c r="F5012" s="7" t="s">
        <v>511</v>
      </c>
      <c r="G5012" s="7" t="s">
        <v>4258</v>
      </c>
      <c r="H5012" s="7" t="s">
        <v>297</v>
      </c>
      <c r="K5012" s="52" t="str">
        <f t="shared" si="872"/>
        <v/>
      </c>
      <c r="L5012" s="81" t="str">
        <f t="shared" si="862"/>
        <v/>
      </c>
      <c r="M5012" s="53" t="str">
        <f>IF(K5012="","",COUNTIF($K$7:K5012,"ﾘｽﾄ１"))</f>
        <v/>
      </c>
      <c r="N5012" s="53" t="str">
        <f t="shared" si="863"/>
        <v/>
      </c>
      <c r="O5012" s="54" t="str">
        <f t="shared" si="864"/>
        <v/>
      </c>
      <c r="P5012" s="53" t="str">
        <f t="shared" si="865"/>
        <v/>
      </c>
      <c r="Q5012" s="52" t="str">
        <f t="shared" si="866"/>
        <v/>
      </c>
      <c r="R5012" s="55" t="str">
        <f t="shared" si="867"/>
        <v/>
      </c>
      <c r="S5012" s="52" t="str">
        <f t="shared" si="868"/>
        <v/>
      </c>
      <c r="T5012" s="81" t="str">
        <f t="shared" si="869"/>
        <v/>
      </c>
      <c r="U5012" s="53" t="str">
        <f>IF(S5012="","",COUNTIF($S$7:S5012,"該当２"))</f>
        <v/>
      </c>
      <c r="V5012" s="56" t="str">
        <f t="shared" si="870"/>
        <v/>
      </c>
      <c r="W5012" s="81" t="str">
        <f t="shared" si="871"/>
        <v/>
      </c>
      <c r="X5012" s="53" t="str">
        <f>IF(V5012="","",COUNTIF($V$7:V5012,"該当３"))</f>
        <v/>
      </c>
    </row>
    <row r="5013" spans="1:24">
      <c r="A5013" s="4">
        <v>2052103001</v>
      </c>
      <c r="B5013" s="237">
        <v>20</v>
      </c>
      <c r="C5013" s="238">
        <v>521</v>
      </c>
      <c r="D5013" s="239">
        <v>3</v>
      </c>
      <c r="E5013" s="238">
        <v>1</v>
      </c>
      <c r="F5013" s="7" t="s">
        <v>511</v>
      </c>
      <c r="G5013" s="7" t="s">
        <v>4258</v>
      </c>
      <c r="H5013" s="7" t="s">
        <v>297</v>
      </c>
      <c r="I5013" s="7" t="s">
        <v>4268</v>
      </c>
      <c r="K5013" s="52" t="str">
        <f t="shared" si="872"/>
        <v/>
      </c>
      <c r="L5013" s="81" t="str">
        <f t="shared" si="862"/>
        <v/>
      </c>
      <c r="M5013" s="53" t="str">
        <f>IF(K5013="","",COUNTIF($K$7:K5013,"ﾘｽﾄ１"))</f>
        <v/>
      </c>
      <c r="N5013" s="53" t="str">
        <f t="shared" si="863"/>
        <v/>
      </c>
      <c r="O5013" s="54" t="str">
        <f t="shared" si="864"/>
        <v/>
      </c>
      <c r="P5013" s="53" t="str">
        <f t="shared" si="865"/>
        <v/>
      </c>
      <c r="Q5013" s="52" t="str">
        <f t="shared" si="866"/>
        <v/>
      </c>
      <c r="R5013" s="55" t="str">
        <f t="shared" si="867"/>
        <v/>
      </c>
      <c r="S5013" s="52" t="str">
        <f t="shared" si="868"/>
        <v/>
      </c>
      <c r="T5013" s="81" t="str">
        <f t="shared" si="869"/>
        <v/>
      </c>
      <c r="U5013" s="53" t="str">
        <f>IF(S5013="","",COUNTIF($S$7:S5013,"該当２"))</f>
        <v/>
      </c>
      <c r="V5013" s="56" t="str">
        <f t="shared" si="870"/>
        <v/>
      </c>
      <c r="W5013" s="81" t="str">
        <f t="shared" si="871"/>
        <v/>
      </c>
      <c r="X5013" s="53" t="str">
        <f>IF(V5013="","",COUNTIF($V$7:V5013,"該当３"))</f>
        <v/>
      </c>
    </row>
    <row r="5014" spans="1:24">
      <c r="A5014" s="4">
        <v>2052103002</v>
      </c>
      <c r="B5014" s="237">
        <v>20</v>
      </c>
      <c r="C5014" s="238">
        <v>521</v>
      </c>
      <c r="D5014" s="239">
        <v>3</v>
      </c>
      <c r="E5014" s="238">
        <v>2</v>
      </c>
      <c r="F5014" s="7" t="s">
        <v>511</v>
      </c>
      <c r="G5014" s="7" t="s">
        <v>4258</v>
      </c>
      <c r="H5014" s="7" t="s">
        <v>297</v>
      </c>
      <c r="I5014" s="7" t="s">
        <v>1824</v>
      </c>
      <c r="K5014" s="52" t="str">
        <f t="shared" si="872"/>
        <v/>
      </c>
      <c r="L5014" s="81" t="str">
        <f t="shared" si="862"/>
        <v/>
      </c>
      <c r="M5014" s="53" t="str">
        <f>IF(K5014="","",COUNTIF($K$7:K5014,"ﾘｽﾄ１"))</f>
        <v/>
      </c>
      <c r="N5014" s="53" t="str">
        <f t="shared" si="863"/>
        <v/>
      </c>
      <c r="O5014" s="54" t="str">
        <f t="shared" si="864"/>
        <v/>
      </c>
      <c r="P5014" s="53" t="str">
        <f t="shared" si="865"/>
        <v/>
      </c>
      <c r="Q5014" s="52" t="str">
        <f t="shared" si="866"/>
        <v/>
      </c>
      <c r="R5014" s="55" t="str">
        <f t="shared" si="867"/>
        <v/>
      </c>
      <c r="S5014" s="52" t="str">
        <f t="shared" si="868"/>
        <v/>
      </c>
      <c r="T5014" s="81" t="str">
        <f t="shared" si="869"/>
        <v/>
      </c>
      <c r="U5014" s="53" t="str">
        <f>IF(S5014="","",COUNTIF($S$7:S5014,"該当２"))</f>
        <v/>
      </c>
      <c r="V5014" s="56" t="str">
        <f t="shared" si="870"/>
        <v/>
      </c>
      <c r="W5014" s="81" t="str">
        <f t="shared" si="871"/>
        <v/>
      </c>
      <c r="X5014" s="53" t="str">
        <f>IF(V5014="","",COUNTIF($V$7:V5014,"該当３"))</f>
        <v/>
      </c>
    </row>
    <row r="5015" spans="1:24">
      <c r="A5015" s="4">
        <v>2052103003</v>
      </c>
      <c r="B5015" s="237">
        <v>20</v>
      </c>
      <c r="C5015" s="238">
        <v>521</v>
      </c>
      <c r="D5015" s="239">
        <v>3</v>
      </c>
      <c r="E5015" s="238">
        <v>3</v>
      </c>
      <c r="F5015" s="7" t="s">
        <v>511</v>
      </c>
      <c r="G5015" s="7" t="s">
        <v>4258</v>
      </c>
      <c r="H5015" s="7" t="s">
        <v>297</v>
      </c>
      <c r="I5015" s="7" t="s">
        <v>331</v>
      </c>
      <c r="K5015" s="52" t="str">
        <f t="shared" si="872"/>
        <v/>
      </c>
      <c r="L5015" s="81" t="str">
        <f t="shared" si="862"/>
        <v/>
      </c>
      <c r="M5015" s="53" t="str">
        <f>IF(K5015="","",COUNTIF($K$7:K5015,"ﾘｽﾄ１"))</f>
        <v/>
      </c>
      <c r="N5015" s="53" t="str">
        <f t="shared" si="863"/>
        <v/>
      </c>
      <c r="O5015" s="54" t="str">
        <f t="shared" si="864"/>
        <v/>
      </c>
      <c r="P5015" s="53" t="str">
        <f t="shared" si="865"/>
        <v/>
      </c>
      <c r="Q5015" s="52" t="str">
        <f t="shared" si="866"/>
        <v/>
      </c>
      <c r="R5015" s="55" t="str">
        <f t="shared" si="867"/>
        <v/>
      </c>
      <c r="S5015" s="52" t="str">
        <f t="shared" si="868"/>
        <v/>
      </c>
      <c r="T5015" s="81" t="str">
        <f t="shared" si="869"/>
        <v/>
      </c>
      <c r="U5015" s="53" t="str">
        <f>IF(S5015="","",COUNTIF($S$7:S5015,"該当２"))</f>
        <v/>
      </c>
      <c r="V5015" s="56" t="str">
        <f t="shared" si="870"/>
        <v/>
      </c>
      <c r="W5015" s="81" t="str">
        <f t="shared" si="871"/>
        <v/>
      </c>
      <c r="X5015" s="53" t="str">
        <f>IF(V5015="","",COUNTIF($V$7:V5015,"該当３"))</f>
        <v/>
      </c>
    </row>
    <row r="5016" spans="1:24">
      <c r="A5016" s="4">
        <v>2052103004</v>
      </c>
      <c r="B5016" s="237">
        <v>20</v>
      </c>
      <c r="C5016" s="238">
        <v>521</v>
      </c>
      <c r="D5016" s="239">
        <v>3</v>
      </c>
      <c r="E5016" s="238">
        <v>4</v>
      </c>
      <c r="F5016" s="7" t="s">
        <v>511</v>
      </c>
      <c r="G5016" s="7" t="s">
        <v>4258</v>
      </c>
      <c r="H5016" s="7" t="s">
        <v>297</v>
      </c>
      <c r="I5016" s="7" t="s">
        <v>4269</v>
      </c>
      <c r="K5016" s="52" t="str">
        <f t="shared" si="872"/>
        <v/>
      </c>
      <c r="L5016" s="81" t="str">
        <f t="shared" si="862"/>
        <v/>
      </c>
      <c r="M5016" s="53" t="str">
        <f>IF(K5016="","",COUNTIF($K$7:K5016,"ﾘｽﾄ１"))</f>
        <v/>
      </c>
      <c r="N5016" s="53" t="str">
        <f t="shared" si="863"/>
        <v/>
      </c>
      <c r="O5016" s="54" t="str">
        <f t="shared" si="864"/>
        <v/>
      </c>
      <c r="P5016" s="53" t="str">
        <f t="shared" si="865"/>
        <v/>
      </c>
      <c r="Q5016" s="52" t="str">
        <f t="shared" si="866"/>
        <v/>
      </c>
      <c r="R5016" s="55" t="str">
        <f t="shared" si="867"/>
        <v/>
      </c>
      <c r="S5016" s="52" t="str">
        <f t="shared" si="868"/>
        <v/>
      </c>
      <c r="T5016" s="81" t="str">
        <f t="shared" si="869"/>
        <v/>
      </c>
      <c r="U5016" s="53" t="str">
        <f>IF(S5016="","",COUNTIF($S$7:S5016,"該当２"))</f>
        <v/>
      </c>
      <c r="V5016" s="56" t="str">
        <f t="shared" si="870"/>
        <v/>
      </c>
      <c r="W5016" s="81" t="str">
        <f t="shared" si="871"/>
        <v/>
      </c>
      <c r="X5016" s="53" t="str">
        <f>IF(V5016="","",COUNTIF($V$7:V5016,"該当３"))</f>
        <v/>
      </c>
    </row>
    <row r="5017" spans="1:24">
      <c r="A5017" s="4">
        <v>2052103005</v>
      </c>
      <c r="B5017" s="237">
        <v>20</v>
      </c>
      <c r="C5017" s="238">
        <v>521</v>
      </c>
      <c r="D5017" s="239">
        <v>3</v>
      </c>
      <c r="E5017" s="238">
        <v>5</v>
      </c>
      <c r="F5017" s="7" t="s">
        <v>511</v>
      </c>
      <c r="G5017" s="7" t="s">
        <v>4258</v>
      </c>
      <c r="H5017" s="7" t="s">
        <v>297</v>
      </c>
      <c r="I5017" s="7" t="s">
        <v>4270</v>
      </c>
      <c r="K5017" s="52" t="str">
        <f t="shared" si="872"/>
        <v/>
      </c>
      <c r="L5017" s="81" t="str">
        <f t="shared" si="862"/>
        <v/>
      </c>
      <c r="M5017" s="53" t="str">
        <f>IF(K5017="","",COUNTIF($K$7:K5017,"ﾘｽﾄ１"))</f>
        <v/>
      </c>
      <c r="N5017" s="53" t="str">
        <f t="shared" si="863"/>
        <v/>
      </c>
      <c r="O5017" s="54" t="str">
        <f t="shared" si="864"/>
        <v/>
      </c>
      <c r="P5017" s="53" t="str">
        <f t="shared" si="865"/>
        <v/>
      </c>
      <c r="Q5017" s="52" t="str">
        <f t="shared" si="866"/>
        <v/>
      </c>
      <c r="R5017" s="55" t="str">
        <f t="shared" si="867"/>
        <v/>
      </c>
      <c r="S5017" s="52" t="str">
        <f t="shared" si="868"/>
        <v/>
      </c>
      <c r="T5017" s="81" t="str">
        <f t="shared" si="869"/>
        <v/>
      </c>
      <c r="U5017" s="53" t="str">
        <f>IF(S5017="","",COUNTIF($S$7:S5017,"該当２"))</f>
        <v/>
      </c>
      <c r="V5017" s="56" t="str">
        <f t="shared" si="870"/>
        <v/>
      </c>
      <c r="W5017" s="81" t="str">
        <f t="shared" si="871"/>
        <v/>
      </c>
      <c r="X5017" s="53" t="str">
        <f>IF(V5017="","",COUNTIF($V$7:V5017,"該当３"))</f>
        <v/>
      </c>
    </row>
    <row r="5018" spans="1:24">
      <c r="A5018" s="4">
        <v>2052104000</v>
      </c>
      <c r="B5018" s="237">
        <v>20</v>
      </c>
      <c r="C5018" s="238">
        <v>521</v>
      </c>
      <c r="D5018" s="239">
        <v>4</v>
      </c>
      <c r="E5018" s="238">
        <v>0</v>
      </c>
      <c r="F5018" s="7" t="s">
        <v>511</v>
      </c>
      <c r="G5018" s="7" t="s">
        <v>4258</v>
      </c>
      <c r="H5018" s="7" t="s">
        <v>4271</v>
      </c>
      <c r="K5018" s="52" t="str">
        <f t="shared" si="872"/>
        <v/>
      </c>
      <c r="L5018" s="81" t="str">
        <f t="shared" si="862"/>
        <v/>
      </c>
      <c r="M5018" s="53" t="str">
        <f>IF(K5018="","",COUNTIF($K$7:K5018,"ﾘｽﾄ１"))</f>
        <v/>
      </c>
      <c r="N5018" s="53" t="str">
        <f t="shared" si="863"/>
        <v/>
      </c>
      <c r="O5018" s="54" t="str">
        <f t="shared" si="864"/>
        <v/>
      </c>
      <c r="P5018" s="53" t="str">
        <f t="shared" si="865"/>
        <v/>
      </c>
      <c r="Q5018" s="52" t="str">
        <f t="shared" si="866"/>
        <v/>
      </c>
      <c r="R5018" s="55" t="str">
        <f t="shared" si="867"/>
        <v/>
      </c>
      <c r="S5018" s="52" t="str">
        <f t="shared" si="868"/>
        <v/>
      </c>
      <c r="T5018" s="81" t="str">
        <f t="shared" si="869"/>
        <v/>
      </c>
      <c r="U5018" s="53" t="str">
        <f>IF(S5018="","",COUNTIF($S$7:S5018,"該当２"))</f>
        <v/>
      </c>
      <c r="V5018" s="56" t="str">
        <f t="shared" si="870"/>
        <v/>
      </c>
      <c r="W5018" s="81" t="str">
        <f t="shared" si="871"/>
        <v/>
      </c>
      <c r="X5018" s="53" t="str">
        <f>IF(V5018="","",COUNTIF($V$7:V5018,"該当３"))</f>
        <v/>
      </c>
    </row>
    <row r="5019" spans="1:24">
      <c r="A5019" s="4">
        <v>2052104001</v>
      </c>
      <c r="B5019" s="237">
        <v>20</v>
      </c>
      <c r="C5019" s="238">
        <v>521</v>
      </c>
      <c r="D5019" s="239">
        <v>4</v>
      </c>
      <c r="E5019" s="238">
        <v>1</v>
      </c>
      <c r="F5019" s="7" t="s">
        <v>511</v>
      </c>
      <c r="G5019" s="7" t="s">
        <v>4258</v>
      </c>
      <c r="H5019" s="7" t="s">
        <v>4271</v>
      </c>
      <c r="I5019" s="7" t="s">
        <v>4272</v>
      </c>
      <c r="K5019" s="52" t="str">
        <f t="shared" si="872"/>
        <v/>
      </c>
      <c r="L5019" s="81" t="str">
        <f t="shared" si="862"/>
        <v/>
      </c>
      <c r="M5019" s="53" t="str">
        <f>IF(K5019="","",COUNTIF($K$7:K5019,"ﾘｽﾄ１"))</f>
        <v/>
      </c>
      <c r="N5019" s="53" t="str">
        <f t="shared" si="863"/>
        <v/>
      </c>
      <c r="O5019" s="54" t="str">
        <f t="shared" si="864"/>
        <v/>
      </c>
      <c r="P5019" s="53" t="str">
        <f t="shared" si="865"/>
        <v/>
      </c>
      <c r="Q5019" s="52" t="str">
        <f t="shared" si="866"/>
        <v/>
      </c>
      <c r="R5019" s="55" t="str">
        <f t="shared" si="867"/>
        <v/>
      </c>
      <c r="S5019" s="52" t="str">
        <f t="shared" si="868"/>
        <v/>
      </c>
      <c r="T5019" s="81" t="str">
        <f t="shared" si="869"/>
        <v/>
      </c>
      <c r="U5019" s="53" t="str">
        <f>IF(S5019="","",COUNTIF($S$7:S5019,"該当２"))</f>
        <v/>
      </c>
      <c r="V5019" s="56" t="str">
        <f t="shared" si="870"/>
        <v/>
      </c>
      <c r="W5019" s="81" t="str">
        <f t="shared" si="871"/>
        <v/>
      </c>
      <c r="X5019" s="53" t="str">
        <f>IF(V5019="","",COUNTIF($V$7:V5019,"該当３"))</f>
        <v/>
      </c>
    </row>
    <row r="5020" spans="1:24">
      <c r="A5020" s="4">
        <v>2052104002</v>
      </c>
      <c r="B5020" s="237">
        <v>20</v>
      </c>
      <c r="C5020" s="238">
        <v>521</v>
      </c>
      <c r="D5020" s="239">
        <v>4</v>
      </c>
      <c r="E5020" s="238">
        <v>2</v>
      </c>
      <c r="F5020" s="7" t="s">
        <v>511</v>
      </c>
      <c r="G5020" s="7" t="s">
        <v>4258</v>
      </c>
      <c r="H5020" s="7" t="s">
        <v>4271</v>
      </c>
      <c r="I5020" s="7" t="s">
        <v>4273</v>
      </c>
      <c r="K5020" s="52" t="str">
        <f t="shared" si="872"/>
        <v/>
      </c>
      <c r="L5020" s="81" t="str">
        <f t="shared" si="862"/>
        <v/>
      </c>
      <c r="M5020" s="53" t="str">
        <f>IF(K5020="","",COUNTIF($K$7:K5020,"ﾘｽﾄ１"))</f>
        <v/>
      </c>
      <c r="N5020" s="53" t="str">
        <f t="shared" si="863"/>
        <v/>
      </c>
      <c r="O5020" s="54" t="str">
        <f t="shared" si="864"/>
        <v/>
      </c>
      <c r="P5020" s="53" t="str">
        <f t="shared" si="865"/>
        <v/>
      </c>
      <c r="Q5020" s="52" t="str">
        <f t="shared" si="866"/>
        <v/>
      </c>
      <c r="R5020" s="55" t="str">
        <f t="shared" si="867"/>
        <v/>
      </c>
      <c r="S5020" s="52" t="str">
        <f t="shared" si="868"/>
        <v/>
      </c>
      <c r="T5020" s="81" t="str">
        <f t="shared" si="869"/>
        <v/>
      </c>
      <c r="U5020" s="53" t="str">
        <f>IF(S5020="","",COUNTIF($S$7:S5020,"該当２"))</f>
        <v/>
      </c>
      <c r="V5020" s="56" t="str">
        <f t="shared" si="870"/>
        <v/>
      </c>
      <c r="W5020" s="81" t="str">
        <f t="shared" si="871"/>
        <v/>
      </c>
      <c r="X5020" s="53" t="str">
        <f>IF(V5020="","",COUNTIF($V$7:V5020,"該当３"))</f>
        <v/>
      </c>
    </row>
    <row r="5021" spans="1:24">
      <c r="A5021" s="4">
        <v>2052104003</v>
      </c>
      <c r="B5021" s="237">
        <v>20</v>
      </c>
      <c r="C5021" s="238">
        <v>521</v>
      </c>
      <c r="D5021" s="239">
        <v>4</v>
      </c>
      <c r="E5021" s="238">
        <v>3</v>
      </c>
      <c r="F5021" s="7" t="s">
        <v>511</v>
      </c>
      <c r="G5021" s="7" t="s">
        <v>4258</v>
      </c>
      <c r="H5021" s="7" t="s">
        <v>4271</v>
      </c>
      <c r="I5021" s="7" t="s">
        <v>378</v>
      </c>
      <c r="K5021" s="52" t="str">
        <f t="shared" si="872"/>
        <v/>
      </c>
      <c r="L5021" s="81" t="str">
        <f t="shared" si="862"/>
        <v/>
      </c>
      <c r="M5021" s="53" t="str">
        <f>IF(K5021="","",COUNTIF($K$7:K5021,"ﾘｽﾄ１"))</f>
        <v/>
      </c>
      <c r="N5021" s="53" t="str">
        <f t="shared" si="863"/>
        <v/>
      </c>
      <c r="O5021" s="54" t="str">
        <f t="shared" si="864"/>
        <v/>
      </c>
      <c r="P5021" s="53" t="str">
        <f t="shared" si="865"/>
        <v/>
      </c>
      <c r="Q5021" s="52" t="str">
        <f t="shared" si="866"/>
        <v/>
      </c>
      <c r="R5021" s="55" t="str">
        <f t="shared" si="867"/>
        <v/>
      </c>
      <c r="S5021" s="52" t="str">
        <f t="shared" si="868"/>
        <v/>
      </c>
      <c r="T5021" s="81" t="str">
        <f t="shared" si="869"/>
        <v/>
      </c>
      <c r="U5021" s="53" t="str">
        <f>IF(S5021="","",COUNTIF($S$7:S5021,"該当２"))</f>
        <v/>
      </c>
      <c r="V5021" s="56" t="str">
        <f t="shared" si="870"/>
        <v/>
      </c>
      <c r="W5021" s="81" t="str">
        <f t="shared" si="871"/>
        <v/>
      </c>
      <c r="X5021" s="53" t="str">
        <f>IF(V5021="","",COUNTIF($V$7:V5021,"該当３"))</f>
        <v/>
      </c>
    </row>
    <row r="5022" spans="1:24">
      <c r="A5022" s="4">
        <v>2052104004</v>
      </c>
      <c r="B5022" s="237">
        <v>20</v>
      </c>
      <c r="C5022" s="238">
        <v>521</v>
      </c>
      <c r="D5022" s="239">
        <v>4</v>
      </c>
      <c r="E5022" s="238">
        <v>4</v>
      </c>
      <c r="F5022" s="7" t="s">
        <v>511</v>
      </c>
      <c r="G5022" s="7" t="s">
        <v>4258</v>
      </c>
      <c r="H5022" s="7" t="s">
        <v>4271</v>
      </c>
      <c r="I5022" s="7" t="s">
        <v>1021</v>
      </c>
      <c r="K5022" s="52" t="str">
        <f t="shared" si="872"/>
        <v/>
      </c>
      <c r="L5022" s="81" t="str">
        <f t="shared" si="862"/>
        <v/>
      </c>
      <c r="M5022" s="53" t="str">
        <f>IF(K5022="","",COUNTIF($K$7:K5022,"ﾘｽﾄ１"))</f>
        <v/>
      </c>
      <c r="N5022" s="53" t="str">
        <f t="shared" si="863"/>
        <v/>
      </c>
      <c r="O5022" s="54" t="str">
        <f t="shared" si="864"/>
        <v/>
      </c>
      <c r="P5022" s="53" t="str">
        <f t="shared" si="865"/>
        <v/>
      </c>
      <c r="Q5022" s="52" t="str">
        <f t="shared" si="866"/>
        <v/>
      </c>
      <c r="R5022" s="55" t="str">
        <f t="shared" si="867"/>
        <v/>
      </c>
      <c r="S5022" s="52" t="str">
        <f t="shared" si="868"/>
        <v/>
      </c>
      <c r="T5022" s="81" t="str">
        <f t="shared" si="869"/>
        <v/>
      </c>
      <c r="U5022" s="53" t="str">
        <f>IF(S5022="","",COUNTIF($S$7:S5022,"該当２"))</f>
        <v/>
      </c>
      <c r="V5022" s="56" t="str">
        <f t="shared" si="870"/>
        <v/>
      </c>
      <c r="W5022" s="81" t="str">
        <f t="shared" si="871"/>
        <v/>
      </c>
      <c r="X5022" s="53" t="str">
        <f>IF(V5022="","",COUNTIF($V$7:V5022,"該当３"))</f>
        <v/>
      </c>
    </row>
    <row r="5023" spans="1:24">
      <c r="A5023" s="4">
        <v>2054100000</v>
      </c>
      <c r="B5023" s="237">
        <v>20</v>
      </c>
      <c r="C5023" s="238">
        <v>541</v>
      </c>
      <c r="D5023" s="239">
        <v>0</v>
      </c>
      <c r="E5023" s="238">
        <v>0</v>
      </c>
      <c r="F5023" s="7" t="s">
        <v>511</v>
      </c>
      <c r="G5023" s="7" t="s">
        <v>4274</v>
      </c>
      <c r="K5023" s="52" t="str">
        <f t="shared" si="872"/>
        <v>ﾘｽﾄ１</v>
      </c>
      <c r="L5023" s="81" t="str">
        <f t="shared" si="862"/>
        <v>小布施町</v>
      </c>
      <c r="M5023" s="53">
        <f>IF(K5023="","",COUNTIF($K$7:K5023,"ﾘｽﾄ１"))</f>
        <v>69</v>
      </c>
      <c r="N5023" s="53" t="str">
        <f t="shared" si="863"/>
        <v/>
      </c>
      <c r="O5023" s="54" t="str">
        <f t="shared" si="864"/>
        <v/>
      </c>
      <c r="P5023" s="53" t="str">
        <f t="shared" si="865"/>
        <v/>
      </c>
      <c r="Q5023" s="52" t="str">
        <f t="shared" si="866"/>
        <v/>
      </c>
      <c r="R5023" s="55" t="str">
        <f t="shared" si="867"/>
        <v/>
      </c>
      <c r="S5023" s="52" t="str">
        <f t="shared" si="868"/>
        <v/>
      </c>
      <c r="T5023" s="81" t="str">
        <f t="shared" si="869"/>
        <v/>
      </c>
      <c r="U5023" s="53" t="str">
        <f>IF(S5023="","",COUNTIF($S$7:S5023,"該当２"))</f>
        <v/>
      </c>
      <c r="V5023" s="56" t="str">
        <f t="shared" si="870"/>
        <v/>
      </c>
      <c r="W5023" s="81" t="str">
        <f t="shared" si="871"/>
        <v/>
      </c>
      <c r="X5023" s="53" t="str">
        <f>IF(V5023="","",COUNTIF($V$7:V5023,"該当３"))</f>
        <v/>
      </c>
    </row>
    <row r="5024" spans="1:24">
      <c r="A5024" s="4">
        <v>2054101000</v>
      </c>
      <c r="B5024" s="237">
        <v>20</v>
      </c>
      <c r="C5024" s="238">
        <v>541</v>
      </c>
      <c r="D5024" s="239">
        <v>1</v>
      </c>
      <c r="E5024" s="238">
        <v>0</v>
      </c>
      <c r="F5024" s="7" t="s">
        <v>511</v>
      </c>
      <c r="G5024" s="7" t="s">
        <v>4274</v>
      </c>
      <c r="H5024" s="7" t="s">
        <v>4275</v>
      </c>
      <c r="K5024" s="52" t="str">
        <f t="shared" si="872"/>
        <v/>
      </c>
      <c r="L5024" s="81" t="str">
        <f t="shared" si="862"/>
        <v/>
      </c>
      <c r="M5024" s="53" t="str">
        <f>IF(K5024="","",COUNTIF($K$7:K5024,"ﾘｽﾄ１"))</f>
        <v/>
      </c>
      <c r="N5024" s="53" t="str">
        <f t="shared" si="863"/>
        <v/>
      </c>
      <c r="O5024" s="54" t="str">
        <f t="shared" si="864"/>
        <v/>
      </c>
      <c r="P5024" s="53" t="str">
        <f t="shared" si="865"/>
        <v/>
      </c>
      <c r="Q5024" s="52" t="str">
        <f t="shared" si="866"/>
        <v/>
      </c>
      <c r="R5024" s="55" t="str">
        <f t="shared" si="867"/>
        <v/>
      </c>
      <c r="S5024" s="52" t="str">
        <f t="shared" si="868"/>
        <v/>
      </c>
      <c r="T5024" s="81" t="str">
        <f t="shared" si="869"/>
        <v/>
      </c>
      <c r="U5024" s="53" t="str">
        <f>IF(S5024="","",COUNTIF($S$7:S5024,"該当２"))</f>
        <v/>
      </c>
      <c r="V5024" s="56" t="str">
        <f t="shared" si="870"/>
        <v/>
      </c>
      <c r="W5024" s="81" t="str">
        <f t="shared" si="871"/>
        <v/>
      </c>
      <c r="X5024" s="53" t="str">
        <f>IF(V5024="","",COUNTIF($V$7:V5024,"該当３"))</f>
        <v/>
      </c>
    </row>
    <row r="5025" spans="1:24">
      <c r="A5025" s="4">
        <v>2054101001</v>
      </c>
      <c r="B5025" s="237">
        <v>20</v>
      </c>
      <c r="C5025" s="238">
        <v>541</v>
      </c>
      <c r="D5025" s="239">
        <v>1</v>
      </c>
      <c r="E5025" s="238">
        <v>1</v>
      </c>
      <c r="F5025" s="7" t="s">
        <v>511</v>
      </c>
      <c r="G5025" s="7" t="s">
        <v>4274</v>
      </c>
      <c r="H5025" s="7" t="s">
        <v>4275</v>
      </c>
      <c r="I5025" s="7" t="s">
        <v>4276</v>
      </c>
      <c r="K5025" s="52" t="str">
        <f t="shared" si="872"/>
        <v/>
      </c>
      <c r="L5025" s="81" t="str">
        <f t="shared" si="862"/>
        <v/>
      </c>
      <c r="M5025" s="53" t="str">
        <f>IF(K5025="","",COUNTIF($K$7:K5025,"ﾘｽﾄ１"))</f>
        <v/>
      </c>
      <c r="N5025" s="53" t="str">
        <f t="shared" si="863"/>
        <v/>
      </c>
      <c r="O5025" s="54" t="str">
        <f t="shared" si="864"/>
        <v/>
      </c>
      <c r="P5025" s="53" t="str">
        <f t="shared" si="865"/>
        <v/>
      </c>
      <c r="Q5025" s="52" t="str">
        <f t="shared" si="866"/>
        <v/>
      </c>
      <c r="R5025" s="55" t="str">
        <f t="shared" si="867"/>
        <v/>
      </c>
      <c r="S5025" s="52" t="str">
        <f t="shared" si="868"/>
        <v/>
      </c>
      <c r="T5025" s="81" t="str">
        <f t="shared" si="869"/>
        <v/>
      </c>
      <c r="U5025" s="53" t="str">
        <f>IF(S5025="","",COUNTIF($S$7:S5025,"該当２"))</f>
        <v/>
      </c>
      <c r="V5025" s="56" t="str">
        <f t="shared" si="870"/>
        <v/>
      </c>
      <c r="W5025" s="81" t="str">
        <f t="shared" si="871"/>
        <v/>
      </c>
      <c r="X5025" s="53" t="str">
        <f>IF(V5025="","",COUNTIF($V$7:V5025,"該当３"))</f>
        <v/>
      </c>
    </row>
    <row r="5026" spans="1:24">
      <c r="A5026" s="4">
        <v>2054101002</v>
      </c>
      <c r="B5026" s="237">
        <v>20</v>
      </c>
      <c r="C5026" s="238">
        <v>541</v>
      </c>
      <c r="D5026" s="239">
        <v>1</v>
      </c>
      <c r="E5026" s="238">
        <v>2</v>
      </c>
      <c r="F5026" s="7" t="s">
        <v>511</v>
      </c>
      <c r="G5026" s="7" t="s">
        <v>4274</v>
      </c>
      <c r="H5026" s="7" t="s">
        <v>4275</v>
      </c>
      <c r="I5026" s="7" t="s">
        <v>4277</v>
      </c>
      <c r="K5026" s="52" t="str">
        <f t="shared" si="872"/>
        <v/>
      </c>
      <c r="L5026" s="81" t="str">
        <f t="shared" si="862"/>
        <v/>
      </c>
      <c r="M5026" s="53" t="str">
        <f>IF(K5026="","",COUNTIF($K$7:K5026,"ﾘｽﾄ１"))</f>
        <v/>
      </c>
      <c r="N5026" s="53" t="str">
        <f t="shared" si="863"/>
        <v/>
      </c>
      <c r="O5026" s="54" t="str">
        <f t="shared" si="864"/>
        <v/>
      </c>
      <c r="P5026" s="53" t="str">
        <f t="shared" si="865"/>
        <v/>
      </c>
      <c r="Q5026" s="52" t="str">
        <f t="shared" si="866"/>
        <v/>
      </c>
      <c r="R5026" s="55" t="str">
        <f t="shared" si="867"/>
        <v/>
      </c>
      <c r="S5026" s="52" t="str">
        <f t="shared" si="868"/>
        <v/>
      </c>
      <c r="T5026" s="81" t="str">
        <f t="shared" si="869"/>
        <v/>
      </c>
      <c r="U5026" s="53" t="str">
        <f>IF(S5026="","",COUNTIF($S$7:S5026,"該当２"))</f>
        <v/>
      </c>
      <c r="V5026" s="56" t="str">
        <f t="shared" si="870"/>
        <v/>
      </c>
      <c r="W5026" s="81" t="str">
        <f t="shared" si="871"/>
        <v/>
      </c>
      <c r="X5026" s="53" t="str">
        <f>IF(V5026="","",COUNTIF($V$7:V5026,"該当３"))</f>
        <v/>
      </c>
    </row>
    <row r="5027" spans="1:24">
      <c r="A5027" s="4">
        <v>2054101003</v>
      </c>
      <c r="B5027" s="237">
        <v>20</v>
      </c>
      <c r="C5027" s="238">
        <v>541</v>
      </c>
      <c r="D5027" s="239">
        <v>1</v>
      </c>
      <c r="E5027" s="238">
        <v>3</v>
      </c>
      <c r="F5027" s="7" t="s">
        <v>511</v>
      </c>
      <c r="G5027" s="7" t="s">
        <v>4274</v>
      </c>
      <c r="H5027" s="7" t="s">
        <v>4275</v>
      </c>
      <c r="I5027" s="7" t="s">
        <v>2133</v>
      </c>
      <c r="K5027" s="52" t="str">
        <f t="shared" si="872"/>
        <v/>
      </c>
      <c r="L5027" s="81" t="str">
        <f t="shared" si="862"/>
        <v/>
      </c>
      <c r="M5027" s="53" t="str">
        <f>IF(K5027="","",COUNTIF($K$7:K5027,"ﾘｽﾄ１"))</f>
        <v/>
      </c>
      <c r="N5027" s="53" t="str">
        <f t="shared" si="863"/>
        <v/>
      </c>
      <c r="O5027" s="54" t="str">
        <f t="shared" si="864"/>
        <v/>
      </c>
      <c r="P5027" s="53" t="str">
        <f t="shared" si="865"/>
        <v/>
      </c>
      <c r="Q5027" s="52" t="str">
        <f t="shared" si="866"/>
        <v/>
      </c>
      <c r="R5027" s="55" t="str">
        <f t="shared" si="867"/>
        <v/>
      </c>
      <c r="S5027" s="52" t="str">
        <f t="shared" si="868"/>
        <v/>
      </c>
      <c r="T5027" s="81" t="str">
        <f t="shared" si="869"/>
        <v/>
      </c>
      <c r="U5027" s="53" t="str">
        <f>IF(S5027="","",COUNTIF($S$7:S5027,"該当２"))</f>
        <v/>
      </c>
      <c r="V5027" s="56" t="str">
        <f t="shared" si="870"/>
        <v/>
      </c>
      <c r="W5027" s="81" t="str">
        <f t="shared" si="871"/>
        <v/>
      </c>
      <c r="X5027" s="53" t="str">
        <f>IF(V5027="","",COUNTIF($V$7:V5027,"該当３"))</f>
        <v/>
      </c>
    </row>
    <row r="5028" spans="1:24">
      <c r="A5028" s="4">
        <v>2054101004</v>
      </c>
      <c r="B5028" s="237">
        <v>20</v>
      </c>
      <c r="C5028" s="238">
        <v>541</v>
      </c>
      <c r="D5028" s="239">
        <v>1</v>
      </c>
      <c r="E5028" s="238">
        <v>4</v>
      </c>
      <c r="F5028" s="7" t="s">
        <v>511</v>
      </c>
      <c r="G5028" s="7" t="s">
        <v>4274</v>
      </c>
      <c r="H5028" s="7" t="s">
        <v>4275</v>
      </c>
      <c r="I5028" s="7" t="s">
        <v>4278</v>
      </c>
      <c r="K5028" s="52" t="str">
        <f t="shared" si="872"/>
        <v/>
      </c>
      <c r="L5028" s="81" t="str">
        <f t="shared" si="862"/>
        <v/>
      </c>
      <c r="M5028" s="53" t="str">
        <f>IF(K5028="","",COUNTIF($K$7:K5028,"ﾘｽﾄ１"))</f>
        <v/>
      </c>
      <c r="N5028" s="53" t="str">
        <f t="shared" si="863"/>
        <v/>
      </c>
      <c r="O5028" s="54" t="str">
        <f t="shared" si="864"/>
        <v/>
      </c>
      <c r="P5028" s="53" t="str">
        <f t="shared" si="865"/>
        <v/>
      </c>
      <c r="Q5028" s="52" t="str">
        <f t="shared" si="866"/>
        <v/>
      </c>
      <c r="R5028" s="55" t="str">
        <f t="shared" si="867"/>
        <v/>
      </c>
      <c r="S5028" s="52" t="str">
        <f t="shared" si="868"/>
        <v/>
      </c>
      <c r="T5028" s="81" t="str">
        <f t="shared" si="869"/>
        <v/>
      </c>
      <c r="U5028" s="53" t="str">
        <f>IF(S5028="","",COUNTIF($S$7:S5028,"該当２"))</f>
        <v/>
      </c>
      <c r="V5028" s="56" t="str">
        <f t="shared" si="870"/>
        <v/>
      </c>
      <c r="W5028" s="81" t="str">
        <f t="shared" si="871"/>
        <v/>
      </c>
      <c r="X5028" s="53" t="str">
        <f>IF(V5028="","",COUNTIF($V$7:V5028,"該当３"))</f>
        <v/>
      </c>
    </row>
    <row r="5029" spans="1:24">
      <c r="A5029" s="4">
        <v>2054101005</v>
      </c>
      <c r="B5029" s="237">
        <v>20</v>
      </c>
      <c r="C5029" s="238">
        <v>541</v>
      </c>
      <c r="D5029" s="239">
        <v>1</v>
      </c>
      <c r="E5029" s="238">
        <v>5</v>
      </c>
      <c r="F5029" s="7" t="s">
        <v>511</v>
      </c>
      <c r="G5029" s="7" t="s">
        <v>4274</v>
      </c>
      <c r="H5029" s="7" t="s">
        <v>4275</v>
      </c>
      <c r="I5029" s="7" t="s">
        <v>417</v>
      </c>
      <c r="K5029" s="52" t="str">
        <f t="shared" si="872"/>
        <v/>
      </c>
      <c r="L5029" s="81" t="str">
        <f t="shared" si="862"/>
        <v/>
      </c>
      <c r="M5029" s="53" t="str">
        <f>IF(K5029="","",COUNTIF($K$7:K5029,"ﾘｽﾄ１"))</f>
        <v/>
      </c>
      <c r="N5029" s="53" t="str">
        <f t="shared" si="863"/>
        <v/>
      </c>
      <c r="O5029" s="54" t="str">
        <f t="shared" si="864"/>
        <v/>
      </c>
      <c r="P5029" s="53" t="str">
        <f t="shared" si="865"/>
        <v/>
      </c>
      <c r="Q5029" s="52" t="str">
        <f t="shared" si="866"/>
        <v/>
      </c>
      <c r="R5029" s="55" t="str">
        <f t="shared" si="867"/>
        <v/>
      </c>
      <c r="S5029" s="52" t="str">
        <f t="shared" si="868"/>
        <v/>
      </c>
      <c r="T5029" s="81" t="str">
        <f t="shared" si="869"/>
        <v/>
      </c>
      <c r="U5029" s="53" t="str">
        <f>IF(S5029="","",COUNTIF($S$7:S5029,"該当２"))</f>
        <v/>
      </c>
      <c r="V5029" s="56" t="str">
        <f t="shared" si="870"/>
        <v/>
      </c>
      <c r="W5029" s="81" t="str">
        <f t="shared" si="871"/>
        <v/>
      </c>
      <c r="X5029" s="53" t="str">
        <f>IF(V5029="","",COUNTIF($V$7:V5029,"該当３"))</f>
        <v/>
      </c>
    </row>
    <row r="5030" spans="1:24">
      <c r="A5030" s="4">
        <v>2054101006</v>
      </c>
      <c r="B5030" s="237">
        <v>20</v>
      </c>
      <c r="C5030" s="238">
        <v>541</v>
      </c>
      <c r="D5030" s="239">
        <v>1</v>
      </c>
      <c r="E5030" s="238">
        <v>6</v>
      </c>
      <c r="F5030" s="7" t="s">
        <v>511</v>
      </c>
      <c r="G5030" s="7" t="s">
        <v>4274</v>
      </c>
      <c r="H5030" s="7" t="s">
        <v>4275</v>
      </c>
      <c r="I5030" s="7" t="s">
        <v>839</v>
      </c>
      <c r="K5030" s="52" t="str">
        <f t="shared" si="872"/>
        <v/>
      </c>
      <c r="L5030" s="81" t="str">
        <f t="shared" si="862"/>
        <v/>
      </c>
      <c r="M5030" s="53" t="str">
        <f>IF(K5030="","",COUNTIF($K$7:K5030,"ﾘｽﾄ１"))</f>
        <v/>
      </c>
      <c r="N5030" s="53" t="str">
        <f t="shared" si="863"/>
        <v/>
      </c>
      <c r="O5030" s="54" t="str">
        <f t="shared" si="864"/>
        <v/>
      </c>
      <c r="P5030" s="53" t="str">
        <f t="shared" si="865"/>
        <v/>
      </c>
      <c r="Q5030" s="52" t="str">
        <f t="shared" si="866"/>
        <v/>
      </c>
      <c r="R5030" s="55" t="str">
        <f t="shared" si="867"/>
        <v/>
      </c>
      <c r="S5030" s="52" t="str">
        <f t="shared" si="868"/>
        <v/>
      </c>
      <c r="T5030" s="81" t="str">
        <f t="shared" si="869"/>
        <v/>
      </c>
      <c r="U5030" s="53" t="str">
        <f>IF(S5030="","",COUNTIF($S$7:S5030,"該当２"))</f>
        <v/>
      </c>
      <c r="V5030" s="56" t="str">
        <f t="shared" si="870"/>
        <v/>
      </c>
      <c r="W5030" s="81" t="str">
        <f t="shared" si="871"/>
        <v/>
      </c>
      <c r="X5030" s="53" t="str">
        <f>IF(V5030="","",COUNTIF($V$7:V5030,"該当３"))</f>
        <v/>
      </c>
    </row>
    <row r="5031" spans="1:24">
      <c r="A5031" s="4">
        <v>2054101007</v>
      </c>
      <c r="B5031" s="237">
        <v>20</v>
      </c>
      <c r="C5031" s="238">
        <v>541</v>
      </c>
      <c r="D5031" s="239">
        <v>1</v>
      </c>
      <c r="E5031" s="238">
        <v>7</v>
      </c>
      <c r="F5031" s="7" t="s">
        <v>511</v>
      </c>
      <c r="G5031" s="7" t="s">
        <v>4274</v>
      </c>
      <c r="H5031" s="7" t="s">
        <v>4275</v>
      </c>
      <c r="I5031" s="7" t="s">
        <v>4279</v>
      </c>
      <c r="K5031" s="52" t="str">
        <f t="shared" si="872"/>
        <v/>
      </c>
      <c r="L5031" s="81" t="str">
        <f t="shared" si="862"/>
        <v/>
      </c>
      <c r="M5031" s="53" t="str">
        <f>IF(K5031="","",COUNTIF($K$7:K5031,"ﾘｽﾄ１"))</f>
        <v/>
      </c>
      <c r="N5031" s="53" t="str">
        <f t="shared" si="863"/>
        <v/>
      </c>
      <c r="O5031" s="54" t="str">
        <f t="shared" si="864"/>
        <v/>
      </c>
      <c r="P5031" s="53" t="str">
        <f t="shared" si="865"/>
        <v/>
      </c>
      <c r="Q5031" s="52" t="str">
        <f t="shared" si="866"/>
        <v/>
      </c>
      <c r="R5031" s="55" t="str">
        <f t="shared" si="867"/>
        <v/>
      </c>
      <c r="S5031" s="52" t="str">
        <f t="shared" si="868"/>
        <v/>
      </c>
      <c r="T5031" s="81" t="str">
        <f t="shared" si="869"/>
        <v/>
      </c>
      <c r="U5031" s="53" t="str">
        <f>IF(S5031="","",COUNTIF($S$7:S5031,"該当２"))</f>
        <v/>
      </c>
      <c r="V5031" s="56" t="str">
        <f t="shared" si="870"/>
        <v/>
      </c>
      <c r="W5031" s="81" t="str">
        <f t="shared" si="871"/>
        <v/>
      </c>
      <c r="X5031" s="53" t="str">
        <f>IF(V5031="","",COUNTIF($V$7:V5031,"該当３"))</f>
        <v/>
      </c>
    </row>
    <row r="5032" spans="1:24">
      <c r="A5032" s="4">
        <v>2054101008</v>
      </c>
      <c r="B5032" s="237">
        <v>20</v>
      </c>
      <c r="C5032" s="238">
        <v>541</v>
      </c>
      <c r="D5032" s="239">
        <v>1</v>
      </c>
      <c r="E5032" s="238">
        <v>8</v>
      </c>
      <c r="F5032" s="7" t="s">
        <v>511</v>
      </c>
      <c r="G5032" s="7" t="s">
        <v>4274</v>
      </c>
      <c r="H5032" s="7" t="s">
        <v>4275</v>
      </c>
      <c r="I5032" s="7" t="s">
        <v>301</v>
      </c>
      <c r="K5032" s="52" t="str">
        <f t="shared" si="872"/>
        <v/>
      </c>
      <c r="L5032" s="81" t="str">
        <f t="shared" si="862"/>
        <v/>
      </c>
      <c r="M5032" s="53" t="str">
        <f>IF(K5032="","",COUNTIF($K$7:K5032,"ﾘｽﾄ１"))</f>
        <v/>
      </c>
      <c r="N5032" s="53" t="str">
        <f t="shared" si="863"/>
        <v/>
      </c>
      <c r="O5032" s="54" t="str">
        <f t="shared" si="864"/>
        <v/>
      </c>
      <c r="P5032" s="53" t="str">
        <f t="shared" si="865"/>
        <v/>
      </c>
      <c r="Q5032" s="52" t="str">
        <f t="shared" si="866"/>
        <v/>
      </c>
      <c r="R5032" s="55" t="str">
        <f t="shared" si="867"/>
        <v/>
      </c>
      <c r="S5032" s="52" t="str">
        <f t="shared" si="868"/>
        <v/>
      </c>
      <c r="T5032" s="81" t="str">
        <f t="shared" si="869"/>
        <v/>
      </c>
      <c r="U5032" s="53" t="str">
        <f>IF(S5032="","",COUNTIF($S$7:S5032,"該当２"))</f>
        <v/>
      </c>
      <c r="V5032" s="56" t="str">
        <f t="shared" si="870"/>
        <v/>
      </c>
      <c r="W5032" s="81" t="str">
        <f t="shared" si="871"/>
        <v/>
      </c>
      <c r="X5032" s="53" t="str">
        <f>IF(V5032="","",COUNTIF($V$7:V5032,"該当３"))</f>
        <v/>
      </c>
    </row>
    <row r="5033" spans="1:24">
      <c r="A5033" s="4">
        <v>2054101009</v>
      </c>
      <c r="B5033" s="237">
        <v>20</v>
      </c>
      <c r="C5033" s="238">
        <v>541</v>
      </c>
      <c r="D5033" s="239">
        <v>1</v>
      </c>
      <c r="E5033" s="238">
        <v>9</v>
      </c>
      <c r="F5033" s="7" t="s">
        <v>511</v>
      </c>
      <c r="G5033" s="7" t="s">
        <v>4274</v>
      </c>
      <c r="H5033" s="7" t="s">
        <v>4275</v>
      </c>
      <c r="I5033" s="7" t="s">
        <v>8</v>
      </c>
      <c r="K5033" s="52" t="str">
        <f t="shared" si="872"/>
        <v/>
      </c>
      <c r="L5033" s="81" t="str">
        <f t="shared" si="862"/>
        <v/>
      </c>
      <c r="M5033" s="53" t="str">
        <f>IF(K5033="","",COUNTIF($K$7:K5033,"ﾘｽﾄ１"))</f>
        <v/>
      </c>
      <c r="N5033" s="53" t="str">
        <f t="shared" si="863"/>
        <v/>
      </c>
      <c r="O5033" s="54" t="str">
        <f t="shared" si="864"/>
        <v/>
      </c>
      <c r="P5033" s="53" t="str">
        <f t="shared" si="865"/>
        <v/>
      </c>
      <c r="Q5033" s="52" t="str">
        <f t="shared" si="866"/>
        <v/>
      </c>
      <c r="R5033" s="55" t="str">
        <f t="shared" si="867"/>
        <v/>
      </c>
      <c r="S5033" s="52" t="str">
        <f t="shared" si="868"/>
        <v/>
      </c>
      <c r="T5033" s="81" t="str">
        <f t="shared" si="869"/>
        <v/>
      </c>
      <c r="U5033" s="53" t="str">
        <f>IF(S5033="","",COUNTIF($S$7:S5033,"該当２"))</f>
        <v/>
      </c>
      <c r="V5033" s="56" t="str">
        <f t="shared" si="870"/>
        <v/>
      </c>
      <c r="W5033" s="81" t="str">
        <f t="shared" si="871"/>
        <v/>
      </c>
      <c r="X5033" s="53" t="str">
        <f>IF(V5033="","",COUNTIF($V$7:V5033,"該当３"))</f>
        <v/>
      </c>
    </row>
    <row r="5034" spans="1:24">
      <c r="A5034" s="4">
        <v>2054101010</v>
      </c>
      <c r="B5034" s="237">
        <v>20</v>
      </c>
      <c r="C5034" s="238">
        <v>541</v>
      </c>
      <c r="D5034" s="239">
        <v>1</v>
      </c>
      <c r="E5034" s="238">
        <v>10</v>
      </c>
      <c r="F5034" s="7" t="s">
        <v>511</v>
      </c>
      <c r="G5034" s="7" t="s">
        <v>4274</v>
      </c>
      <c r="H5034" s="7" t="s">
        <v>4275</v>
      </c>
      <c r="I5034" s="7" t="s">
        <v>318</v>
      </c>
      <c r="K5034" s="52" t="str">
        <f t="shared" si="872"/>
        <v/>
      </c>
      <c r="L5034" s="81" t="str">
        <f t="shared" si="862"/>
        <v/>
      </c>
      <c r="M5034" s="53" t="str">
        <f>IF(K5034="","",COUNTIF($K$7:K5034,"ﾘｽﾄ１"))</f>
        <v/>
      </c>
      <c r="N5034" s="53" t="str">
        <f t="shared" si="863"/>
        <v/>
      </c>
      <c r="O5034" s="54" t="str">
        <f t="shared" si="864"/>
        <v/>
      </c>
      <c r="P5034" s="53" t="str">
        <f t="shared" si="865"/>
        <v/>
      </c>
      <c r="Q5034" s="52" t="str">
        <f t="shared" si="866"/>
        <v/>
      </c>
      <c r="R5034" s="55" t="str">
        <f t="shared" si="867"/>
        <v/>
      </c>
      <c r="S5034" s="52" t="str">
        <f t="shared" si="868"/>
        <v/>
      </c>
      <c r="T5034" s="81" t="str">
        <f t="shared" si="869"/>
        <v/>
      </c>
      <c r="U5034" s="53" t="str">
        <f>IF(S5034="","",COUNTIF($S$7:S5034,"該当２"))</f>
        <v/>
      </c>
      <c r="V5034" s="56" t="str">
        <f t="shared" si="870"/>
        <v/>
      </c>
      <c r="W5034" s="81" t="str">
        <f t="shared" si="871"/>
        <v/>
      </c>
      <c r="X5034" s="53" t="str">
        <f>IF(V5034="","",COUNTIF($V$7:V5034,"該当３"))</f>
        <v/>
      </c>
    </row>
    <row r="5035" spans="1:24">
      <c r="A5035" s="4">
        <v>2054101011</v>
      </c>
      <c r="B5035" s="237">
        <v>20</v>
      </c>
      <c r="C5035" s="238">
        <v>541</v>
      </c>
      <c r="D5035" s="239">
        <v>1</v>
      </c>
      <c r="E5035" s="238">
        <v>11</v>
      </c>
      <c r="F5035" s="7" t="s">
        <v>511</v>
      </c>
      <c r="G5035" s="7" t="s">
        <v>4274</v>
      </c>
      <c r="H5035" s="7" t="s">
        <v>4275</v>
      </c>
      <c r="I5035" s="7" t="s">
        <v>952</v>
      </c>
      <c r="K5035" s="52" t="str">
        <f t="shared" si="872"/>
        <v/>
      </c>
      <c r="L5035" s="81" t="str">
        <f t="shared" si="862"/>
        <v/>
      </c>
      <c r="M5035" s="53" t="str">
        <f>IF(K5035="","",COUNTIF($K$7:K5035,"ﾘｽﾄ１"))</f>
        <v/>
      </c>
      <c r="N5035" s="53" t="str">
        <f t="shared" si="863"/>
        <v/>
      </c>
      <c r="O5035" s="54" t="str">
        <f t="shared" si="864"/>
        <v/>
      </c>
      <c r="P5035" s="53" t="str">
        <f t="shared" si="865"/>
        <v/>
      </c>
      <c r="Q5035" s="52" t="str">
        <f t="shared" si="866"/>
        <v/>
      </c>
      <c r="R5035" s="55" t="str">
        <f t="shared" si="867"/>
        <v/>
      </c>
      <c r="S5035" s="52" t="str">
        <f t="shared" si="868"/>
        <v/>
      </c>
      <c r="T5035" s="81" t="str">
        <f t="shared" si="869"/>
        <v/>
      </c>
      <c r="U5035" s="53" t="str">
        <f>IF(S5035="","",COUNTIF($S$7:S5035,"該当２"))</f>
        <v/>
      </c>
      <c r="V5035" s="56" t="str">
        <f t="shared" si="870"/>
        <v/>
      </c>
      <c r="W5035" s="81" t="str">
        <f t="shared" si="871"/>
        <v/>
      </c>
      <c r="X5035" s="53" t="str">
        <f>IF(V5035="","",COUNTIF($V$7:V5035,"該当３"))</f>
        <v/>
      </c>
    </row>
    <row r="5036" spans="1:24">
      <c r="A5036" s="4">
        <v>2054101012</v>
      </c>
      <c r="B5036" s="237">
        <v>20</v>
      </c>
      <c r="C5036" s="238">
        <v>541</v>
      </c>
      <c r="D5036" s="239">
        <v>1</v>
      </c>
      <c r="E5036" s="238">
        <v>12</v>
      </c>
      <c r="F5036" s="7" t="s">
        <v>511</v>
      </c>
      <c r="G5036" s="7" t="s">
        <v>4274</v>
      </c>
      <c r="H5036" s="7" t="s">
        <v>4275</v>
      </c>
      <c r="I5036" s="7" t="s">
        <v>4280</v>
      </c>
      <c r="K5036" s="52" t="str">
        <f t="shared" si="872"/>
        <v/>
      </c>
      <c r="L5036" s="81" t="str">
        <f t="shared" si="862"/>
        <v/>
      </c>
      <c r="M5036" s="53" t="str">
        <f>IF(K5036="","",COUNTIF($K$7:K5036,"ﾘｽﾄ１"))</f>
        <v/>
      </c>
      <c r="N5036" s="53" t="str">
        <f t="shared" si="863"/>
        <v/>
      </c>
      <c r="O5036" s="54" t="str">
        <f t="shared" si="864"/>
        <v/>
      </c>
      <c r="P5036" s="53" t="str">
        <f t="shared" si="865"/>
        <v/>
      </c>
      <c r="Q5036" s="52" t="str">
        <f t="shared" si="866"/>
        <v/>
      </c>
      <c r="R5036" s="55" t="str">
        <f t="shared" si="867"/>
        <v/>
      </c>
      <c r="S5036" s="52" t="str">
        <f t="shared" si="868"/>
        <v/>
      </c>
      <c r="T5036" s="81" t="str">
        <f t="shared" si="869"/>
        <v/>
      </c>
      <c r="U5036" s="53" t="str">
        <f>IF(S5036="","",COUNTIF($S$7:S5036,"該当２"))</f>
        <v/>
      </c>
      <c r="V5036" s="56" t="str">
        <f t="shared" si="870"/>
        <v/>
      </c>
      <c r="W5036" s="81" t="str">
        <f t="shared" si="871"/>
        <v/>
      </c>
      <c r="X5036" s="53" t="str">
        <f>IF(V5036="","",COUNTIF($V$7:V5036,"該当３"))</f>
        <v/>
      </c>
    </row>
    <row r="5037" spans="1:24">
      <c r="A5037" s="4">
        <v>2054101013</v>
      </c>
      <c r="B5037" s="237">
        <v>20</v>
      </c>
      <c r="C5037" s="238">
        <v>541</v>
      </c>
      <c r="D5037" s="239">
        <v>1</v>
      </c>
      <c r="E5037" s="238">
        <v>13</v>
      </c>
      <c r="F5037" s="7" t="s">
        <v>511</v>
      </c>
      <c r="G5037" s="7" t="s">
        <v>4274</v>
      </c>
      <c r="H5037" s="7" t="s">
        <v>4275</v>
      </c>
      <c r="I5037" s="7" t="s">
        <v>426</v>
      </c>
      <c r="K5037" s="52" t="str">
        <f t="shared" si="872"/>
        <v/>
      </c>
      <c r="L5037" s="81" t="str">
        <f t="shared" si="862"/>
        <v/>
      </c>
      <c r="M5037" s="53" t="str">
        <f>IF(K5037="","",COUNTIF($K$7:K5037,"ﾘｽﾄ１"))</f>
        <v/>
      </c>
      <c r="N5037" s="53" t="str">
        <f t="shared" si="863"/>
        <v/>
      </c>
      <c r="O5037" s="54" t="str">
        <f t="shared" si="864"/>
        <v/>
      </c>
      <c r="P5037" s="53" t="str">
        <f t="shared" si="865"/>
        <v/>
      </c>
      <c r="Q5037" s="52" t="str">
        <f t="shared" si="866"/>
        <v/>
      </c>
      <c r="R5037" s="55" t="str">
        <f t="shared" si="867"/>
        <v/>
      </c>
      <c r="S5037" s="52" t="str">
        <f t="shared" si="868"/>
        <v/>
      </c>
      <c r="T5037" s="81" t="str">
        <f t="shared" si="869"/>
        <v/>
      </c>
      <c r="U5037" s="53" t="str">
        <f>IF(S5037="","",COUNTIF($S$7:S5037,"該当２"))</f>
        <v/>
      </c>
      <c r="V5037" s="56" t="str">
        <f t="shared" si="870"/>
        <v/>
      </c>
      <c r="W5037" s="81" t="str">
        <f t="shared" si="871"/>
        <v/>
      </c>
      <c r="X5037" s="53" t="str">
        <f>IF(V5037="","",COUNTIF($V$7:V5037,"該当３"))</f>
        <v/>
      </c>
    </row>
    <row r="5038" spans="1:24">
      <c r="A5038" s="4">
        <v>2054101014</v>
      </c>
      <c r="B5038" s="237">
        <v>20</v>
      </c>
      <c r="C5038" s="238">
        <v>541</v>
      </c>
      <c r="D5038" s="239">
        <v>1</v>
      </c>
      <c r="E5038" s="238">
        <v>14</v>
      </c>
      <c r="F5038" s="7" t="s">
        <v>511</v>
      </c>
      <c r="G5038" s="7" t="s">
        <v>4274</v>
      </c>
      <c r="H5038" s="7" t="s">
        <v>4275</v>
      </c>
      <c r="I5038" s="7" t="s">
        <v>4203</v>
      </c>
      <c r="K5038" s="52" t="str">
        <f t="shared" si="872"/>
        <v/>
      </c>
      <c r="L5038" s="81" t="str">
        <f t="shared" si="862"/>
        <v/>
      </c>
      <c r="M5038" s="53" t="str">
        <f>IF(K5038="","",COUNTIF($K$7:K5038,"ﾘｽﾄ１"))</f>
        <v/>
      </c>
      <c r="N5038" s="53" t="str">
        <f t="shared" si="863"/>
        <v/>
      </c>
      <c r="O5038" s="54" t="str">
        <f t="shared" si="864"/>
        <v/>
      </c>
      <c r="P5038" s="53" t="str">
        <f t="shared" si="865"/>
        <v/>
      </c>
      <c r="Q5038" s="52" t="str">
        <f t="shared" si="866"/>
        <v/>
      </c>
      <c r="R5038" s="55" t="str">
        <f t="shared" si="867"/>
        <v/>
      </c>
      <c r="S5038" s="52" t="str">
        <f t="shared" si="868"/>
        <v/>
      </c>
      <c r="T5038" s="81" t="str">
        <f t="shared" si="869"/>
        <v/>
      </c>
      <c r="U5038" s="53" t="str">
        <f>IF(S5038="","",COUNTIF($S$7:S5038,"該当２"))</f>
        <v/>
      </c>
      <c r="V5038" s="56" t="str">
        <f t="shared" si="870"/>
        <v/>
      </c>
      <c r="W5038" s="81" t="str">
        <f t="shared" si="871"/>
        <v/>
      </c>
      <c r="X5038" s="53" t="str">
        <f>IF(V5038="","",COUNTIF($V$7:V5038,"該当３"))</f>
        <v/>
      </c>
    </row>
    <row r="5039" spans="1:24">
      <c r="A5039" s="4">
        <v>2054102000</v>
      </c>
      <c r="B5039" s="237">
        <v>20</v>
      </c>
      <c r="C5039" s="238">
        <v>541</v>
      </c>
      <c r="D5039" s="239">
        <v>2</v>
      </c>
      <c r="E5039" s="238">
        <v>0</v>
      </c>
      <c r="F5039" s="7" t="s">
        <v>511</v>
      </c>
      <c r="G5039" s="7" t="s">
        <v>4274</v>
      </c>
      <c r="H5039" s="7" t="s">
        <v>4281</v>
      </c>
      <c r="K5039" s="52" t="str">
        <f t="shared" si="872"/>
        <v/>
      </c>
      <c r="L5039" s="81" t="str">
        <f t="shared" si="862"/>
        <v/>
      </c>
      <c r="M5039" s="53" t="str">
        <f>IF(K5039="","",COUNTIF($K$7:K5039,"ﾘｽﾄ１"))</f>
        <v/>
      </c>
      <c r="N5039" s="53" t="str">
        <f t="shared" si="863"/>
        <v/>
      </c>
      <c r="O5039" s="54" t="str">
        <f t="shared" si="864"/>
        <v/>
      </c>
      <c r="P5039" s="53" t="str">
        <f t="shared" si="865"/>
        <v/>
      </c>
      <c r="Q5039" s="52" t="str">
        <f t="shared" si="866"/>
        <v/>
      </c>
      <c r="R5039" s="55" t="str">
        <f t="shared" si="867"/>
        <v/>
      </c>
      <c r="S5039" s="52" t="str">
        <f t="shared" si="868"/>
        <v/>
      </c>
      <c r="T5039" s="81" t="str">
        <f t="shared" si="869"/>
        <v/>
      </c>
      <c r="U5039" s="53" t="str">
        <f>IF(S5039="","",COUNTIF($S$7:S5039,"該当２"))</f>
        <v/>
      </c>
      <c r="V5039" s="56" t="str">
        <f t="shared" si="870"/>
        <v/>
      </c>
      <c r="W5039" s="81" t="str">
        <f t="shared" si="871"/>
        <v/>
      </c>
      <c r="X5039" s="53" t="str">
        <f>IF(V5039="","",COUNTIF($V$7:V5039,"該当３"))</f>
        <v/>
      </c>
    </row>
    <row r="5040" spans="1:24">
      <c r="A5040" s="4">
        <v>2054102001</v>
      </c>
      <c r="B5040" s="237">
        <v>20</v>
      </c>
      <c r="C5040" s="238">
        <v>541</v>
      </c>
      <c r="D5040" s="239">
        <v>2</v>
      </c>
      <c r="E5040" s="238">
        <v>1</v>
      </c>
      <c r="F5040" s="7" t="s">
        <v>511</v>
      </c>
      <c r="G5040" s="7" t="s">
        <v>4274</v>
      </c>
      <c r="H5040" s="7" t="s">
        <v>4281</v>
      </c>
      <c r="I5040" s="7" t="s">
        <v>10</v>
      </c>
      <c r="K5040" s="52" t="str">
        <f t="shared" si="872"/>
        <v/>
      </c>
      <c r="L5040" s="81" t="str">
        <f t="shared" si="862"/>
        <v/>
      </c>
      <c r="M5040" s="53" t="str">
        <f>IF(K5040="","",COUNTIF($K$7:K5040,"ﾘｽﾄ１"))</f>
        <v/>
      </c>
      <c r="N5040" s="53" t="str">
        <f t="shared" si="863"/>
        <v/>
      </c>
      <c r="O5040" s="54" t="str">
        <f t="shared" si="864"/>
        <v/>
      </c>
      <c r="P5040" s="53" t="str">
        <f t="shared" si="865"/>
        <v/>
      </c>
      <c r="Q5040" s="52" t="str">
        <f t="shared" si="866"/>
        <v/>
      </c>
      <c r="R5040" s="55" t="str">
        <f t="shared" si="867"/>
        <v/>
      </c>
      <c r="S5040" s="52" t="str">
        <f t="shared" si="868"/>
        <v/>
      </c>
      <c r="T5040" s="81" t="str">
        <f t="shared" si="869"/>
        <v/>
      </c>
      <c r="U5040" s="53" t="str">
        <f>IF(S5040="","",COUNTIF($S$7:S5040,"該当２"))</f>
        <v/>
      </c>
      <c r="V5040" s="56" t="str">
        <f t="shared" si="870"/>
        <v/>
      </c>
      <c r="W5040" s="81" t="str">
        <f t="shared" si="871"/>
        <v/>
      </c>
      <c r="X5040" s="53" t="str">
        <f>IF(V5040="","",COUNTIF($V$7:V5040,"該当３"))</f>
        <v/>
      </c>
    </row>
    <row r="5041" spans="1:24">
      <c r="A5041" s="4">
        <v>2054102002</v>
      </c>
      <c r="B5041" s="237">
        <v>20</v>
      </c>
      <c r="C5041" s="238">
        <v>541</v>
      </c>
      <c r="D5041" s="239">
        <v>2</v>
      </c>
      <c r="E5041" s="238">
        <v>2</v>
      </c>
      <c r="F5041" s="7" t="s">
        <v>511</v>
      </c>
      <c r="G5041" s="7" t="s">
        <v>4274</v>
      </c>
      <c r="H5041" s="7" t="s">
        <v>4281</v>
      </c>
      <c r="I5041" s="7" t="s">
        <v>2895</v>
      </c>
      <c r="K5041" s="52" t="str">
        <f t="shared" si="872"/>
        <v/>
      </c>
      <c r="L5041" s="81" t="str">
        <f t="shared" si="862"/>
        <v/>
      </c>
      <c r="M5041" s="53" t="str">
        <f>IF(K5041="","",COUNTIF($K$7:K5041,"ﾘｽﾄ１"))</f>
        <v/>
      </c>
      <c r="N5041" s="53" t="str">
        <f t="shared" si="863"/>
        <v/>
      </c>
      <c r="O5041" s="54" t="str">
        <f t="shared" si="864"/>
        <v/>
      </c>
      <c r="P5041" s="53" t="str">
        <f t="shared" si="865"/>
        <v/>
      </c>
      <c r="Q5041" s="52" t="str">
        <f t="shared" si="866"/>
        <v/>
      </c>
      <c r="R5041" s="55" t="str">
        <f t="shared" si="867"/>
        <v/>
      </c>
      <c r="S5041" s="52" t="str">
        <f t="shared" si="868"/>
        <v/>
      </c>
      <c r="T5041" s="81" t="str">
        <f t="shared" si="869"/>
        <v/>
      </c>
      <c r="U5041" s="53" t="str">
        <f>IF(S5041="","",COUNTIF($S$7:S5041,"該当２"))</f>
        <v/>
      </c>
      <c r="V5041" s="56" t="str">
        <f t="shared" si="870"/>
        <v/>
      </c>
      <c r="W5041" s="81" t="str">
        <f t="shared" si="871"/>
        <v/>
      </c>
      <c r="X5041" s="53" t="str">
        <f>IF(V5041="","",COUNTIF($V$7:V5041,"該当３"))</f>
        <v/>
      </c>
    </row>
    <row r="5042" spans="1:24">
      <c r="A5042" s="4">
        <v>2054102003</v>
      </c>
      <c r="B5042" s="237">
        <v>20</v>
      </c>
      <c r="C5042" s="238">
        <v>541</v>
      </c>
      <c r="D5042" s="239">
        <v>2</v>
      </c>
      <c r="E5042" s="238">
        <v>3</v>
      </c>
      <c r="F5042" s="7" t="s">
        <v>511</v>
      </c>
      <c r="G5042" s="7" t="s">
        <v>4274</v>
      </c>
      <c r="H5042" s="7" t="s">
        <v>4281</v>
      </c>
      <c r="I5042" s="7" t="s">
        <v>4282</v>
      </c>
      <c r="K5042" s="52" t="str">
        <f t="shared" si="872"/>
        <v/>
      </c>
      <c r="L5042" s="81" t="str">
        <f t="shared" si="862"/>
        <v/>
      </c>
      <c r="M5042" s="53" t="str">
        <f>IF(K5042="","",COUNTIF($K$7:K5042,"ﾘｽﾄ１"))</f>
        <v/>
      </c>
      <c r="N5042" s="53" t="str">
        <f t="shared" si="863"/>
        <v/>
      </c>
      <c r="O5042" s="54" t="str">
        <f t="shared" si="864"/>
        <v/>
      </c>
      <c r="P5042" s="53" t="str">
        <f t="shared" si="865"/>
        <v/>
      </c>
      <c r="Q5042" s="52" t="str">
        <f t="shared" si="866"/>
        <v/>
      </c>
      <c r="R5042" s="55" t="str">
        <f t="shared" si="867"/>
        <v/>
      </c>
      <c r="S5042" s="52" t="str">
        <f t="shared" si="868"/>
        <v/>
      </c>
      <c r="T5042" s="81" t="str">
        <f t="shared" si="869"/>
        <v/>
      </c>
      <c r="U5042" s="53" t="str">
        <f>IF(S5042="","",COUNTIF($S$7:S5042,"該当２"))</f>
        <v/>
      </c>
      <c r="V5042" s="56" t="str">
        <f t="shared" si="870"/>
        <v/>
      </c>
      <c r="W5042" s="81" t="str">
        <f t="shared" si="871"/>
        <v/>
      </c>
      <c r="X5042" s="53" t="str">
        <f>IF(V5042="","",COUNTIF($V$7:V5042,"該当３"))</f>
        <v/>
      </c>
    </row>
    <row r="5043" spans="1:24">
      <c r="A5043" s="4">
        <v>2054102004</v>
      </c>
      <c r="B5043" s="237">
        <v>20</v>
      </c>
      <c r="C5043" s="238">
        <v>541</v>
      </c>
      <c r="D5043" s="239">
        <v>2</v>
      </c>
      <c r="E5043" s="238">
        <v>4</v>
      </c>
      <c r="F5043" s="7" t="s">
        <v>511</v>
      </c>
      <c r="G5043" s="7" t="s">
        <v>4274</v>
      </c>
      <c r="H5043" s="7" t="s">
        <v>4281</v>
      </c>
      <c r="I5043" s="7" t="s">
        <v>706</v>
      </c>
      <c r="K5043" s="52" t="str">
        <f t="shared" si="872"/>
        <v/>
      </c>
      <c r="L5043" s="81" t="str">
        <f t="shared" si="862"/>
        <v/>
      </c>
      <c r="M5043" s="53" t="str">
        <f>IF(K5043="","",COUNTIF($K$7:K5043,"ﾘｽﾄ１"))</f>
        <v/>
      </c>
      <c r="N5043" s="53" t="str">
        <f t="shared" si="863"/>
        <v/>
      </c>
      <c r="O5043" s="54" t="str">
        <f t="shared" si="864"/>
        <v/>
      </c>
      <c r="P5043" s="53" t="str">
        <f t="shared" si="865"/>
        <v/>
      </c>
      <c r="Q5043" s="52" t="str">
        <f t="shared" si="866"/>
        <v/>
      </c>
      <c r="R5043" s="55" t="str">
        <f t="shared" si="867"/>
        <v/>
      </c>
      <c r="S5043" s="52" t="str">
        <f t="shared" si="868"/>
        <v/>
      </c>
      <c r="T5043" s="81" t="str">
        <f t="shared" si="869"/>
        <v/>
      </c>
      <c r="U5043" s="53" t="str">
        <f>IF(S5043="","",COUNTIF($S$7:S5043,"該当２"))</f>
        <v/>
      </c>
      <c r="V5043" s="56" t="str">
        <f t="shared" si="870"/>
        <v/>
      </c>
      <c r="W5043" s="81" t="str">
        <f t="shared" si="871"/>
        <v/>
      </c>
      <c r="X5043" s="53" t="str">
        <f>IF(V5043="","",COUNTIF($V$7:V5043,"該当３"))</f>
        <v/>
      </c>
    </row>
    <row r="5044" spans="1:24">
      <c r="A5044" s="4">
        <v>2054102005</v>
      </c>
      <c r="B5044" s="237">
        <v>20</v>
      </c>
      <c r="C5044" s="238">
        <v>541</v>
      </c>
      <c r="D5044" s="239">
        <v>2</v>
      </c>
      <c r="E5044" s="238">
        <v>5</v>
      </c>
      <c r="F5044" s="7" t="s">
        <v>511</v>
      </c>
      <c r="G5044" s="7" t="s">
        <v>4274</v>
      </c>
      <c r="H5044" s="7" t="s">
        <v>4281</v>
      </c>
      <c r="I5044" s="7" t="s">
        <v>4283</v>
      </c>
      <c r="K5044" s="52" t="str">
        <f t="shared" si="872"/>
        <v/>
      </c>
      <c r="L5044" s="81" t="str">
        <f t="shared" si="862"/>
        <v/>
      </c>
      <c r="M5044" s="53" t="str">
        <f>IF(K5044="","",COUNTIF($K$7:K5044,"ﾘｽﾄ１"))</f>
        <v/>
      </c>
      <c r="N5044" s="53" t="str">
        <f t="shared" si="863"/>
        <v/>
      </c>
      <c r="O5044" s="54" t="str">
        <f t="shared" si="864"/>
        <v/>
      </c>
      <c r="P5044" s="53" t="str">
        <f t="shared" si="865"/>
        <v/>
      </c>
      <c r="Q5044" s="52" t="str">
        <f t="shared" si="866"/>
        <v/>
      </c>
      <c r="R5044" s="55" t="str">
        <f t="shared" si="867"/>
        <v/>
      </c>
      <c r="S5044" s="52" t="str">
        <f t="shared" si="868"/>
        <v/>
      </c>
      <c r="T5044" s="81" t="str">
        <f t="shared" si="869"/>
        <v/>
      </c>
      <c r="U5044" s="53" t="str">
        <f>IF(S5044="","",COUNTIF($S$7:S5044,"該当２"))</f>
        <v/>
      </c>
      <c r="V5044" s="56" t="str">
        <f t="shared" si="870"/>
        <v/>
      </c>
      <c r="W5044" s="81" t="str">
        <f t="shared" si="871"/>
        <v/>
      </c>
      <c r="X5044" s="53" t="str">
        <f>IF(V5044="","",COUNTIF($V$7:V5044,"該当３"))</f>
        <v/>
      </c>
    </row>
    <row r="5045" spans="1:24">
      <c r="A5045" s="4">
        <v>2054102006</v>
      </c>
      <c r="B5045" s="237">
        <v>20</v>
      </c>
      <c r="C5045" s="238">
        <v>541</v>
      </c>
      <c r="D5045" s="239">
        <v>2</v>
      </c>
      <c r="E5045" s="238">
        <v>6</v>
      </c>
      <c r="F5045" s="7" t="s">
        <v>511</v>
      </c>
      <c r="G5045" s="7" t="s">
        <v>4274</v>
      </c>
      <c r="H5045" s="7" t="s">
        <v>4281</v>
      </c>
      <c r="I5045" s="7" t="s">
        <v>4284</v>
      </c>
      <c r="K5045" s="52" t="str">
        <f t="shared" si="872"/>
        <v/>
      </c>
      <c r="L5045" s="81" t="str">
        <f t="shared" si="862"/>
        <v/>
      </c>
      <c r="M5045" s="53" t="str">
        <f>IF(K5045="","",COUNTIF($K$7:K5045,"ﾘｽﾄ１"))</f>
        <v/>
      </c>
      <c r="N5045" s="53" t="str">
        <f t="shared" si="863"/>
        <v/>
      </c>
      <c r="O5045" s="54" t="str">
        <f t="shared" si="864"/>
        <v/>
      </c>
      <c r="P5045" s="53" t="str">
        <f t="shared" si="865"/>
        <v/>
      </c>
      <c r="Q5045" s="52" t="str">
        <f t="shared" si="866"/>
        <v/>
      </c>
      <c r="R5045" s="55" t="str">
        <f t="shared" si="867"/>
        <v/>
      </c>
      <c r="S5045" s="52" t="str">
        <f t="shared" si="868"/>
        <v/>
      </c>
      <c r="T5045" s="81" t="str">
        <f t="shared" si="869"/>
        <v/>
      </c>
      <c r="U5045" s="53" t="str">
        <f>IF(S5045="","",COUNTIF($S$7:S5045,"該当２"))</f>
        <v/>
      </c>
      <c r="V5045" s="56" t="str">
        <f t="shared" si="870"/>
        <v/>
      </c>
      <c r="W5045" s="81" t="str">
        <f t="shared" si="871"/>
        <v/>
      </c>
      <c r="X5045" s="53" t="str">
        <f>IF(V5045="","",COUNTIF($V$7:V5045,"該当３"))</f>
        <v/>
      </c>
    </row>
    <row r="5046" spans="1:24">
      <c r="A5046" s="4">
        <v>2054102007</v>
      </c>
      <c r="B5046" s="237">
        <v>20</v>
      </c>
      <c r="C5046" s="238">
        <v>541</v>
      </c>
      <c r="D5046" s="239">
        <v>2</v>
      </c>
      <c r="E5046" s="238">
        <v>7</v>
      </c>
      <c r="F5046" s="7" t="s">
        <v>511</v>
      </c>
      <c r="G5046" s="7" t="s">
        <v>4274</v>
      </c>
      <c r="H5046" s="7" t="s">
        <v>4281</v>
      </c>
      <c r="I5046" s="7" t="s">
        <v>4285</v>
      </c>
      <c r="K5046" s="52" t="str">
        <f t="shared" si="872"/>
        <v/>
      </c>
      <c r="L5046" s="81" t="str">
        <f t="shared" si="862"/>
        <v/>
      </c>
      <c r="M5046" s="53" t="str">
        <f>IF(K5046="","",COUNTIF($K$7:K5046,"ﾘｽﾄ１"))</f>
        <v/>
      </c>
      <c r="N5046" s="53" t="str">
        <f t="shared" si="863"/>
        <v/>
      </c>
      <c r="O5046" s="54" t="str">
        <f t="shared" si="864"/>
        <v/>
      </c>
      <c r="P5046" s="53" t="str">
        <f t="shared" si="865"/>
        <v/>
      </c>
      <c r="Q5046" s="52" t="str">
        <f t="shared" si="866"/>
        <v/>
      </c>
      <c r="R5046" s="55" t="str">
        <f t="shared" si="867"/>
        <v/>
      </c>
      <c r="S5046" s="52" t="str">
        <f t="shared" si="868"/>
        <v/>
      </c>
      <c r="T5046" s="81" t="str">
        <f t="shared" si="869"/>
        <v/>
      </c>
      <c r="U5046" s="53" t="str">
        <f>IF(S5046="","",COUNTIF($S$7:S5046,"該当２"))</f>
        <v/>
      </c>
      <c r="V5046" s="56" t="str">
        <f t="shared" si="870"/>
        <v/>
      </c>
      <c r="W5046" s="81" t="str">
        <f t="shared" si="871"/>
        <v/>
      </c>
      <c r="X5046" s="53" t="str">
        <f>IF(V5046="","",COUNTIF($V$7:V5046,"該当３"))</f>
        <v/>
      </c>
    </row>
    <row r="5047" spans="1:24">
      <c r="A5047" s="4">
        <v>2054300000</v>
      </c>
      <c r="B5047" s="237">
        <v>20</v>
      </c>
      <c r="C5047" s="238">
        <v>543</v>
      </c>
      <c r="D5047" s="239">
        <v>0</v>
      </c>
      <c r="E5047" s="238">
        <v>0</v>
      </c>
      <c r="F5047" s="7" t="s">
        <v>511</v>
      </c>
      <c r="G5047" s="7" t="s">
        <v>4286</v>
      </c>
      <c r="K5047" s="52" t="str">
        <f t="shared" si="872"/>
        <v>ﾘｽﾄ１</v>
      </c>
      <c r="L5047" s="81" t="str">
        <f t="shared" ref="L5047:L5110" si="873">IF(K5047="ﾘｽﾄ１",G5047,"")</f>
        <v>高山村</v>
      </c>
      <c r="M5047" s="53">
        <f>IF(K5047="","",COUNTIF($K$7:K5047,"ﾘｽﾄ１"))</f>
        <v>70</v>
      </c>
      <c r="N5047" s="53" t="str">
        <f t="shared" ref="N5047:N5110" si="874">IF(AND(D5047=0,E5047&gt;0),"同一区","")</f>
        <v/>
      </c>
      <c r="O5047" s="54" t="str">
        <f t="shared" ref="O5047:O5110" si="875">IF(AND(EXACT($K$2,G5047),H5047&gt;0),"該当１","")</f>
        <v/>
      </c>
      <c r="P5047" s="53" t="str">
        <f t="shared" ref="P5047:P5110" si="876">IF(O5047="該当１",G5047,"")</f>
        <v/>
      </c>
      <c r="Q5047" s="52" t="str">
        <f t="shared" ref="Q5047:Q5110" si="877">IF(O5047="該当１","ﾘｽﾄ2","")</f>
        <v/>
      </c>
      <c r="R5047" s="55" t="str">
        <f t="shared" ref="R5047:R5110" si="878">IF(Q5047="ﾘｽﾄ2",H5047,"")</f>
        <v/>
      </c>
      <c r="S5047" s="52" t="str">
        <f t="shared" ref="S5047:S5110" si="879">IF(AND(Q5047="ﾘｽﾄ2",OR(I5047=0,AND(N5047="同一区",E5047=1))),"該当２","")</f>
        <v/>
      </c>
      <c r="T5047" s="81" t="str">
        <f t="shared" ref="T5047:T5110" si="880">IF(S5047="該当２",H5047,"")</f>
        <v/>
      </c>
      <c r="U5047" s="53" t="str">
        <f>IF(S5047="","",COUNTIF($S$7:S5047,"該当２"))</f>
        <v/>
      </c>
      <c r="V5047" s="56" t="str">
        <f t="shared" ref="V5047:V5110" si="881">IF(AND($S$2=H5047,E5047&gt;0,E5047&lt;998),"該当３","")</f>
        <v/>
      </c>
      <c r="W5047" s="81" t="str">
        <f t="shared" ref="W5047:W5110" si="882">IF(V5047="該当３",I5047,"")</f>
        <v/>
      </c>
      <c r="X5047" s="53" t="str">
        <f>IF(V5047="","",COUNTIF($V$7:V5047,"該当３"))</f>
        <v/>
      </c>
    </row>
    <row r="5048" spans="1:24">
      <c r="A5048" s="4">
        <v>2054301000</v>
      </c>
      <c r="B5048" s="237">
        <v>20</v>
      </c>
      <c r="C5048" s="238">
        <v>543</v>
      </c>
      <c r="D5048" s="239">
        <v>1</v>
      </c>
      <c r="E5048" s="238">
        <v>0</v>
      </c>
      <c r="F5048" s="7" t="s">
        <v>511</v>
      </c>
      <c r="G5048" s="7" t="s">
        <v>4286</v>
      </c>
      <c r="H5048" s="7" t="s">
        <v>4287</v>
      </c>
      <c r="K5048" s="52" t="str">
        <f t="shared" si="872"/>
        <v/>
      </c>
      <c r="L5048" s="81" t="str">
        <f t="shared" si="873"/>
        <v/>
      </c>
      <c r="M5048" s="53" t="str">
        <f>IF(K5048="","",COUNTIF($K$7:K5048,"ﾘｽﾄ１"))</f>
        <v/>
      </c>
      <c r="N5048" s="53" t="str">
        <f t="shared" si="874"/>
        <v/>
      </c>
      <c r="O5048" s="54" t="str">
        <f t="shared" si="875"/>
        <v/>
      </c>
      <c r="P5048" s="53" t="str">
        <f t="shared" si="876"/>
        <v/>
      </c>
      <c r="Q5048" s="52" t="str">
        <f t="shared" si="877"/>
        <v/>
      </c>
      <c r="R5048" s="55" t="str">
        <f t="shared" si="878"/>
        <v/>
      </c>
      <c r="S5048" s="52" t="str">
        <f t="shared" si="879"/>
        <v/>
      </c>
      <c r="T5048" s="81" t="str">
        <f t="shared" si="880"/>
        <v/>
      </c>
      <c r="U5048" s="53" t="str">
        <f>IF(S5048="","",COUNTIF($S$7:S5048,"該当２"))</f>
        <v/>
      </c>
      <c r="V5048" s="56" t="str">
        <f t="shared" si="881"/>
        <v/>
      </c>
      <c r="W5048" s="81" t="str">
        <f t="shared" si="882"/>
        <v/>
      </c>
      <c r="X5048" s="53" t="str">
        <f>IF(V5048="","",COUNTIF($V$7:V5048,"該当３"))</f>
        <v/>
      </c>
    </row>
    <row r="5049" spans="1:24">
      <c r="A5049" s="4">
        <v>2054301001</v>
      </c>
      <c r="B5049" s="237">
        <v>20</v>
      </c>
      <c r="C5049" s="238">
        <v>543</v>
      </c>
      <c r="D5049" s="239">
        <v>1</v>
      </c>
      <c r="E5049" s="238">
        <v>1</v>
      </c>
      <c r="F5049" s="7" t="s">
        <v>511</v>
      </c>
      <c r="G5049" s="7" t="s">
        <v>4286</v>
      </c>
      <c r="H5049" s="7" t="s">
        <v>4287</v>
      </c>
      <c r="I5049" s="7" t="s">
        <v>4288</v>
      </c>
      <c r="K5049" s="52" t="str">
        <f t="shared" si="872"/>
        <v/>
      </c>
      <c r="L5049" s="81" t="str">
        <f t="shared" si="873"/>
        <v/>
      </c>
      <c r="M5049" s="53" t="str">
        <f>IF(K5049="","",COUNTIF($K$7:K5049,"ﾘｽﾄ１"))</f>
        <v/>
      </c>
      <c r="N5049" s="53" t="str">
        <f t="shared" si="874"/>
        <v/>
      </c>
      <c r="O5049" s="54" t="str">
        <f t="shared" si="875"/>
        <v/>
      </c>
      <c r="P5049" s="53" t="str">
        <f t="shared" si="876"/>
        <v/>
      </c>
      <c r="Q5049" s="52" t="str">
        <f t="shared" si="877"/>
        <v/>
      </c>
      <c r="R5049" s="55" t="str">
        <f t="shared" si="878"/>
        <v/>
      </c>
      <c r="S5049" s="52" t="str">
        <f t="shared" si="879"/>
        <v/>
      </c>
      <c r="T5049" s="81" t="str">
        <f t="shared" si="880"/>
        <v/>
      </c>
      <c r="U5049" s="53" t="str">
        <f>IF(S5049="","",COUNTIF($S$7:S5049,"該当２"))</f>
        <v/>
      </c>
      <c r="V5049" s="56" t="str">
        <f t="shared" si="881"/>
        <v/>
      </c>
      <c r="W5049" s="81" t="str">
        <f t="shared" si="882"/>
        <v/>
      </c>
      <c r="X5049" s="53" t="str">
        <f>IF(V5049="","",COUNTIF($V$7:V5049,"該当３"))</f>
        <v/>
      </c>
    </row>
    <row r="5050" spans="1:24">
      <c r="A5050" s="4">
        <v>2054301002</v>
      </c>
      <c r="B5050" s="237">
        <v>20</v>
      </c>
      <c r="C5050" s="238">
        <v>543</v>
      </c>
      <c r="D5050" s="239">
        <v>1</v>
      </c>
      <c r="E5050" s="238">
        <v>2</v>
      </c>
      <c r="F5050" s="7" t="s">
        <v>511</v>
      </c>
      <c r="G5050" s="7" t="s">
        <v>4286</v>
      </c>
      <c r="H5050" s="7" t="s">
        <v>4287</v>
      </c>
      <c r="I5050" s="7" t="s">
        <v>355</v>
      </c>
      <c r="K5050" s="52" t="str">
        <f t="shared" si="872"/>
        <v/>
      </c>
      <c r="L5050" s="81" t="str">
        <f t="shared" si="873"/>
        <v/>
      </c>
      <c r="M5050" s="53" t="str">
        <f>IF(K5050="","",COUNTIF($K$7:K5050,"ﾘｽﾄ１"))</f>
        <v/>
      </c>
      <c r="N5050" s="53" t="str">
        <f t="shared" si="874"/>
        <v/>
      </c>
      <c r="O5050" s="54" t="str">
        <f t="shared" si="875"/>
        <v/>
      </c>
      <c r="P5050" s="53" t="str">
        <f t="shared" si="876"/>
        <v/>
      </c>
      <c r="Q5050" s="52" t="str">
        <f t="shared" si="877"/>
        <v/>
      </c>
      <c r="R5050" s="55" t="str">
        <f t="shared" si="878"/>
        <v/>
      </c>
      <c r="S5050" s="52" t="str">
        <f t="shared" si="879"/>
        <v/>
      </c>
      <c r="T5050" s="81" t="str">
        <f t="shared" si="880"/>
        <v/>
      </c>
      <c r="U5050" s="53" t="str">
        <f>IF(S5050="","",COUNTIF($S$7:S5050,"該当２"))</f>
        <v/>
      </c>
      <c r="V5050" s="56" t="str">
        <f t="shared" si="881"/>
        <v/>
      </c>
      <c r="W5050" s="81" t="str">
        <f t="shared" si="882"/>
        <v/>
      </c>
      <c r="X5050" s="53" t="str">
        <f>IF(V5050="","",COUNTIF($V$7:V5050,"該当３"))</f>
        <v/>
      </c>
    </row>
    <row r="5051" spans="1:24">
      <c r="A5051" s="4">
        <v>2054301003</v>
      </c>
      <c r="B5051" s="237">
        <v>20</v>
      </c>
      <c r="C5051" s="238">
        <v>543</v>
      </c>
      <c r="D5051" s="239">
        <v>1</v>
      </c>
      <c r="E5051" s="238">
        <v>3</v>
      </c>
      <c r="F5051" s="7" t="s">
        <v>511</v>
      </c>
      <c r="G5051" s="7" t="s">
        <v>4286</v>
      </c>
      <c r="H5051" s="7" t="s">
        <v>4287</v>
      </c>
      <c r="I5051" s="7" t="s">
        <v>4289</v>
      </c>
      <c r="K5051" s="52" t="str">
        <f t="shared" si="872"/>
        <v/>
      </c>
      <c r="L5051" s="81" t="str">
        <f t="shared" si="873"/>
        <v/>
      </c>
      <c r="M5051" s="53" t="str">
        <f>IF(K5051="","",COUNTIF($K$7:K5051,"ﾘｽﾄ１"))</f>
        <v/>
      </c>
      <c r="N5051" s="53" t="str">
        <f t="shared" si="874"/>
        <v/>
      </c>
      <c r="O5051" s="54" t="str">
        <f t="shared" si="875"/>
        <v/>
      </c>
      <c r="P5051" s="53" t="str">
        <f t="shared" si="876"/>
        <v/>
      </c>
      <c r="Q5051" s="52" t="str">
        <f t="shared" si="877"/>
        <v/>
      </c>
      <c r="R5051" s="55" t="str">
        <f t="shared" si="878"/>
        <v/>
      </c>
      <c r="S5051" s="52" t="str">
        <f t="shared" si="879"/>
        <v/>
      </c>
      <c r="T5051" s="81" t="str">
        <f t="shared" si="880"/>
        <v/>
      </c>
      <c r="U5051" s="53" t="str">
        <f>IF(S5051="","",COUNTIF($S$7:S5051,"該当２"))</f>
        <v/>
      </c>
      <c r="V5051" s="56" t="str">
        <f t="shared" si="881"/>
        <v/>
      </c>
      <c r="W5051" s="81" t="str">
        <f t="shared" si="882"/>
        <v/>
      </c>
      <c r="X5051" s="53" t="str">
        <f>IF(V5051="","",COUNTIF($V$7:V5051,"該当３"))</f>
        <v/>
      </c>
    </row>
    <row r="5052" spans="1:24">
      <c r="A5052" s="4">
        <v>2054301004</v>
      </c>
      <c r="B5052" s="237">
        <v>20</v>
      </c>
      <c r="C5052" s="238">
        <v>543</v>
      </c>
      <c r="D5052" s="239">
        <v>1</v>
      </c>
      <c r="E5052" s="238">
        <v>4</v>
      </c>
      <c r="F5052" s="7" t="s">
        <v>511</v>
      </c>
      <c r="G5052" s="7" t="s">
        <v>4286</v>
      </c>
      <c r="H5052" s="7" t="s">
        <v>4287</v>
      </c>
      <c r="I5052" s="7" t="s">
        <v>271</v>
      </c>
      <c r="K5052" s="52" t="str">
        <f t="shared" si="872"/>
        <v/>
      </c>
      <c r="L5052" s="81" t="str">
        <f t="shared" si="873"/>
        <v/>
      </c>
      <c r="M5052" s="53" t="str">
        <f>IF(K5052="","",COUNTIF($K$7:K5052,"ﾘｽﾄ１"))</f>
        <v/>
      </c>
      <c r="N5052" s="53" t="str">
        <f t="shared" si="874"/>
        <v/>
      </c>
      <c r="O5052" s="54" t="str">
        <f t="shared" si="875"/>
        <v/>
      </c>
      <c r="P5052" s="53" t="str">
        <f t="shared" si="876"/>
        <v/>
      </c>
      <c r="Q5052" s="52" t="str">
        <f t="shared" si="877"/>
        <v/>
      </c>
      <c r="R5052" s="55" t="str">
        <f t="shared" si="878"/>
        <v/>
      </c>
      <c r="S5052" s="52" t="str">
        <f t="shared" si="879"/>
        <v/>
      </c>
      <c r="T5052" s="81" t="str">
        <f t="shared" si="880"/>
        <v/>
      </c>
      <c r="U5052" s="53" t="str">
        <f>IF(S5052="","",COUNTIF($S$7:S5052,"該当２"))</f>
        <v/>
      </c>
      <c r="V5052" s="56" t="str">
        <f t="shared" si="881"/>
        <v/>
      </c>
      <c r="W5052" s="81" t="str">
        <f t="shared" si="882"/>
        <v/>
      </c>
      <c r="X5052" s="53" t="str">
        <f>IF(V5052="","",COUNTIF($V$7:V5052,"該当３"))</f>
        <v/>
      </c>
    </row>
    <row r="5053" spans="1:24">
      <c r="A5053" s="4">
        <v>2054301005</v>
      </c>
      <c r="B5053" s="237">
        <v>20</v>
      </c>
      <c r="C5053" s="238">
        <v>543</v>
      </c>
      <c r="D5053" s="239">
        <v>1</v>
      </c>
      <c r="E5053" s="238">
        <v>5</v>
      </c>
      <c r="F5053" s="7" t="s">
        <v>511</v>
      </c>
      <c r="G5053" s="7" t="s">
        <v>4286</v>
      </c>
      <c r="H5053" s="7" t="s">
        <v>4287</v>
      </c>
      <c r="I5053" s="7" t="s">
        <v>4290</v>
      </c>
      <c r="K5053" s="52" t="str">
        <f t="shared" si="872"/>
        <v/>
      </c>
      <c r="L5053" s="81" t="str">
        <f t="shared" si="873"/>
        <v/>
      </c>
      <c r="M5053" s="53" t="str">
        <f>IF(K5053="","",COUNTIF($K$7:K5053,"ﾘｽﾄ１"))</f>
        <v/>
      </c>
      <c r="N5053" s="53" t="str">
        <f t="shared" si="874"/>
        <v/>
      </c>
      <c r="O5053" s="54" t="str">
        <f t="shared" si="875"/>
        <v/>
      </c>
      <c r="P5053" s="53" t="str">
        <f t="shared" si="876"/>
        <v/>
      </c>
      <c r="Q5053" s="52" t="str">
        <f t="shared" si="877"/>
        <v/>
      </c>
      <c r="R5053" s="55" t="str">
        <f t="shared" si="878"/>
        <v/>
      </c>
      <c r="S5053" s="52" t="str">
        <f t="shared" si="879"/>
        <v/>
      </c>
      <c r="T5053" s="81" t="str">
        <f t="shared" si="880"/>
        <v/>
      </c>
      <c r="U5053" s="53" t="str">
        <f>IF(S5053="","",COUNTIF($S$7:S5053,"該当２"))</f>
        <v/>
      </c>
      <c r="V5053" s="56" t="str">
        <f t="shared" si="881"/>
        <v/>
      </c>
      <c r="W5053" s="81" t="str">
        <f t="shared" si="882"/>
        <v/>
      </c>
      <c r="X5053" s="53" t="str">
        <f>IF(V5053="","",COUNTIF($V$7:V5053,"該当３"))</f>
        <v/>
      </c>
    </row>
    <row r="5054" spans="1:24">
      <c r="A5054" s="4">
        <v>2054301006</v>
      </c>
      <c r="B5054" s="237">
        <v>20</v>
      </c>
      <c r="C5054" s="238">
        <v>543</v>
      </c>
      <c r="D5054" s="239">
        <v>1</v>
      </c>
      <c r="E5054" s="238">
        <v>6</v>
      </c>
      <c r="F5054" s="7" t="s">
        <v>511</v>
      </c>
      <c r="G5054" s="7" t="s">
        <v>4286</v>
      </c>
      <c r="H5054" s="7" t="s">
        <v>4287</v>
      </c>
      <c r="I5054" s="7" t="s">
        <v>1660</v>
      </c>
      <c r="K5054" s="52" t="str">
        <f t="shared" si="872"/>
        <v/>
      </c>
      <c r="L5054" s="81" t="str">
        <f t="shared" si="873"/>
        <v/>
      </c>
      <c r="M5054" s="53" t="str">
        <f>IF(K5054="","",COUNTIF($K$7:K5054,"ﾘｽﾄ１"))</f>
        <v/>
      </c>
      <c r="N5054" s="53" t="str">
        <f t="shared" si="874"/>
        <v/>
      </c>
      <c r="O5054" s="54" t="str">
        <f t="shared" si="875"/>
        <v/>
      </c>
      <c r="P5054" s="53" t="str">
        <f t="shared" si="876"/>
        <v/>
      </c>
      <c r="Q5054" s="52" t="str">
        <f t="shared" si="877"/>
        <v/>
      </c>
      <c r="R5054" s="55" t="str">
        <f t="shared" si="878"/>
        <v/>
      </c>
      <c r="S5054" s="52" t="str">
        <f t="shared" si="879"/>
        <v/>
      </c>
      <c r="T5054" s="81" t="str">
        <f t="shared" si="880"/>
        <v/>
      </c>
      <c r="U5054" s="53" t="str">
        <f>IF(S5054="","",COUNTIF($S$7:S5054,"該当２"))</f>
        <v/>
      </c>
      <c r="V5054" s="56" t="str">
        <f t="shared" si="881"/>
        <v/>
      </c>
      <c r="W5054" s="81" t="str">
        <f t="shared" si="882"/>
        <v/>
      </c>
      <c r="X5054" s="53" t="str">
        <f>IF(V5054="","",COUNTIF($V$7:V5054,"該当３"))</f>
        <v/>
      </c>
    </row>
    <row r="5055" spans="1:24">
      <c r="A5055" s="4">
        <v>2054301007</v>
      </c>
      <c r="B5055" s="237">
        <v>20</v>
      </c>
      <c r="C5055" s="238">
        <v>543</v>
      </c>
      <c r="D5055" s="239">
        <v>1</v>
      </c>
      <c r="E5055" s="238">
        <v>7</v>
      </c>
      <c r="F5055" s="7" t="s">
        <v>511</v>
      </c>
      <c r="G5055" s="7" t="s">
        <v>4286</v>
      </c>
      <c r="H5055" s="7" t="s">
        <v>4287</v>
      </c>
      <c r="I5055" s="7" t="s">
        <v>4291</v>
      </c>
      <c r="K5055" s="52" t="str">
        <f t="shared" si="872"/>
        <v/>
      </c>
      <c r="L5055" s="81" t="str">
        <f t="shared" si="873"/>
        <v/>
      </c>
      <c r="M5055" s="53" t="str">
        <f>IF(K5055="","",COUNTIF($K$7:K5055,"ﾘｽﾄ１"))</f>
        <v/>
      </c>
      <c r="N5055" s="53" t="str">
        <f t="shared" si="874"/>
        <v/>
      </c>
      <c r="O5055" s="54" t="str">
        <f t="shared" si="875"/>
        <v/>
      </c>
      <c r="P5055" s="53" t="str">
        <f t="shared" si="876"/>
        <v/>
      </c>
      <c r="Q5055" s="52" t="str">
        <f t="shared" si="877"/>
        <v/>
      </c>
      <c r="R5055" s="55" t="str">
        <f t="shared" si="878"/>
        <v/>
      </c>
      <c r="S5055" s="52" t="str">
        <f t="shared" si="879"/>
        <v/>
      </c>
      <c r="T5055" s="81" t="str">
        <f t="shared" si="880"/>
        <v/>
      </c>
      <c r="U5055" s="53" t="str">
        <f>IF(S5055="","",COUNTIF($S$7:S5055,"該当２"))</f>
        <v/>
      </c>
      <c r="V5055" s="56" t="str">
        <f t="shared" si="881"/>
        <v/>
      </c>
      <c r="W5055" s="81" t="str">
        <f t="shared" si="882"/>
        <v/>
      </c>
      <c r="X5055" s="53" t="str">
        <f>IF(V5055="","",COUNTIF($V$7:V5055,"該当３"))</f>
        <v/>
      </c>
    </row>
    <row r="5056" spans="1:24">
      <c r="A5056" s="4">
        <v>2054301008</v>
      </c>
      <c r="B5056" s="237">
        <v>20</v>
      </c>
      <c r="C5056" s="238">
        <v>543</v>
      </c>
      <c r="D5056" s="239">
        <v>1</v>
      </c>
      <c r="E5056" s="238">
        <v>8</v>
      </c>
      <c r="F5056" s="7" t="s">
        <v>511</v>
      </c>
      <c r="G5056" s="7" t="s">
        <v>4286</v>
      </c>
      <c r="H5056" s="7" t="s">
        <v>4287</v>
      </c>
      <c r="I5056" s="7" t="s">
        <v>680</v>
      </c>
      <c r="K5056" s="52" t="str">
        <f t="shared" si="872"/>
        <v/>
      </c>
      <c r="L5056" s="81" t="str">
        <f t="shared" si="873"/>
        <v/>
      </c>
      <c r="M5056" s="53" t="str">
        <f>IF(K5056="","",COUNTIF($K$7:K5056,"ﾘｽﾄ１"))</f>
        <v/>
      </c>
      <c r="N5056" s="53" t="str">
        <f t="shared" si="874"/>
        <v/>
      </c>
      <c r="O5056" s="54" t="str">
        <f t="shared" si="875"/>
        <v/>
      </c>
      <c r="P5056" s="53" t="str">
        <f t="shared" si="876"/>
        <v/>
      </c>
      <c r="Q5056" s="52" t="str">
        <f t="shared" si="877"/>
        <v/>
      </c>
      <c r="R5056" s="55" t="str">
        <f t="shared" si="878"/>
        <v/>
      </c>
      <c r="S5056" s="52" t="str">
        <f t="shared" si="879"/>
        <v/>
      </c>
      <c r="T5056" s="81" t="str">
        <f t="shared" si="880"/>
        <v/>
      </c>
      <c r="U5056" s="53" t="str">
        <f>IF(S5056="","",COUNTIF($S$7:S5056,"該当２"))</f>
        <v/>
      </c>
      <c r="V5056" s="56" t="str">
        <f t="shared" si="881"/>
        <v/>
      </c>
      <c r="W5056" s="81" t="str">
        <f t="shared" si="882"/>
        <v/>
      </c>
      <c r="X5056" s="53" t="str">
        <f>IF(V5056="","",COUNTIF($V$7:V5056,"該当３"))</f>
        <v/>
      </c>
    </row>
    <row r="5057" spans="1:24">
      <c r="A5057" s="4">
        <v>2054301009</v>
      </c>
      <c r="B5057" s="237">
        <v>20</v>
      </c>
      <c r="C5057" s="238">
        <v>543</v>
      </c>
      <c r="D5057" s="239">
        <v>1</v>
      </c>
      <c r="E5057" s="238">
        <v>9</v>
      </c>
      <c r="F5057" s="7" t="s">
        <v>511</v>
      </c>
      <c r="G5057" s="7" t="s">
        <v>4286</v>
      </c>
      <c r="H5057" s="7" t="s">
        <v>4287</v>
      </c>
      <c r="I5057" s="7" t="s">
        <v>4292</v>
      </c>
      <c r="K5057" s="52" t="str">
        <f t="shared" si="872"/>
        <v/>
      </c>
      <c r="L5057" s="81" t="str">
        <f t="shared" si="873"/>
        <v/>
      </c>
      <c r="M5057" s="53" t="str">
        <f>IF(K5057="","",COUNTIF($K$7:K5057,"ﾘｽﾄ１"))</f>
        <v/>
      </c>
      <c r="N5057" s="53" t="str">
        <f t="shared" si="874"/>
        <v/>
      </c>
      <c r="O5057" s="54" t="str">
        <f t="shared" si="875"/>
        <v/>
      </c>
      <c r="P5057" s="53" t="str">
        <f t="shared" si="876"/>
        <v/>
      </c>
      <c r="Q5057" s="52" t="str">
        <f t="shared" si="877"/>
        <v/>
      </c>
      <c r="R5057" s="55" t="str">
        <f t="shared" si="878"/>
        <v/>
      </c>
      <c r="S5057" s="52" t="str">
        <f t="shared" si="879"/>
        <v/>
      </c>
      <c r="T5057" s="81" t="str">
        <f t="shared" si="880"/>
        <v/>
      </c>
      <c r="U5057" s="53" t="str">
        <f>IF(S5057="","",COUNTIF($S$7:S5057,"該当２"))</f>
        <v/>
      </c>
      <c r="V5057" s="56" t="str">
        <f t="shared" si="881"/>
        <v/>
      </c>
      <c r="W5057" s="81" t="str">
        <f t="shared" si="882"/>
        <v/>
      </c>
      <c r="X5057" s="53" t="str">
        <f>IF(V5057="","",COUNTIF($V$7:V5057,"該当３"))</f>
        <v/>
      </c>
    </row>
    <row r="5058" spans="1:24">
      <c r="A5058" s="4">
        <v>2054301010</v>
      </c>
      <c r="B5058" s="237">
        <v>20</v>
      </c>
      <c r="C5058" s="238">
        <v>543</v>
      </c>
      <c r="D5058" s="239">
        <v>1</v>
      </c>
      <c r="E5058" s="238">
        <v>10</v>
      </c>
      <c r="F5058" s="7" t="s">
        <v>511</v>
      </c>
      <c r="G5058" s="7" t="s">
        <v>4286</v>
      </c>
      <c r="H5058" s="7" t="s">
        <v>4287</v>
      </c>
      <c r="I5058" s="7" t="s">
        <v>4293</v>
      </c>
      <c r="K5058" s="52" t="str">
        <f t="shared" si="872"/>
        <v/>
      </c>
      <c r="L5058" s="81" t="str">
        <f t="shared" si="873"/>
        <v/>
      </c>
      <c r="M5058" s="53" t="str">
        <f>IF(K5058="","",COUNTIF($K$7:K5058,"ﾘｽﾄ１"))</f>
        <v/>
      </c>
      <c r="N5058" s="53" t="str">
        <f t="shared" si="874"/>
        <v/>
      </c>
      <c r="O5058" s="54" t="str">
        <f t="shared" si="875"/>
        <v/>
      </c>
      <c r="P5058" s="53" t="str">
        <f t="shared" si="876"/>
        <v/>
      </c>
      <c r="Q5058" s="52" t="str">
        <f t="shared" si="877"/>
        <v/>
      </c>
      <c r="R5058" s="55" t="str">
        <f t="shared" si="878"/>
        <v/>
      </c>
      <c r="S5058" s="52" t="str">
        <f t="shared" si="879"/>
        <v/>
      </c>
      <c r="T5058" s="81" t="str">
        <f t="shared" si="880"/>
        <v/>
      </c>
      <c r="U5058" s="53" t="str">
        <f>IF(S5058="","",COUNTIF($S$7:S5058,"該当２"))</f>
        <v/>
      </c>
      <c r="V5058" s="56" t="str">
        <f t="shared" si="881"/>
        <v/>
      </c>
      <c r="W5058" s="81" t="str">
        <f t="shared" si="882"/>
        <v/>
      </c>
      <c r="X5058" s="53" t="str">
        <f>IF(V5058="","",COUNTIF($V$7:V5058,"該当３"))</f>
        <v/>
      </c>
    </row>
    <row r="5059" spans="1:24">
      <c r="A5059" s="4">
        <v>2054301011</v>
      </c>
      <c r="B5059" s="237">
        <v>20</v>
      </c>
      <c r="C5059" s="238">
        <v>543</v>
      </c>
      <c r="D5059" s="239">
        <v>1</v>
      </c>
      <c r="E5059" s="238">
        <v>11</v>
      </c>
      <c r="F5059" s="7" t="s">
        <v>511</v>
      </c>
      <c r="G5059" s="7" t="s">
        <v>4286</v>
      </c>
      <c r="H5059" s="7" t="s">
        <v>4287</v>
      </c>
      <c r="I5059" s="7" t="s">
        <v>4294</v>
      </c>
      <c r="K5059" s="52" t="str">
        <f t="shared" si="872"/>
        <v/>
      </c>
      <c r="L5059" s="81" t="str">
        <f t="shared" si="873"/>
        <v/>
      </c>
      <c r="M5059" s="53" t="str">
        <f>IF(K5059="","",COUNTIF($K$7:K5059,"ﾘｽﾄ１"))</f>
        <v/>
      </c>
      <c r="N5059" s="53" t="str">
        <f t="shared" si="874"/>
        <v/>
      </c>
      <c r="O5059" s="54" t="str">
        <f t="shared" si="875"/>
        <v/>
      </c>
      <c r="P5059" s="53" t="str">
        <f t="shared" si="876"/>
        <v/>
      </c>
      <c r="Q5059" s="52" t="str">
        <f t="shared" si="877"/>
        <v/>
      </c>
      <c r="R5059" s="55" t="str">
        <f t="shared" si="878"/>
        <v/>
      </c>
      <c r="S5059" s="52" t="str">
        <f t="shared" si="879"/>
        <v/>
      </c>
      <c r="T5059" s="81" t="str">
        <f t="shared" si="880"/>
        <v/>
      </c>
      <c r="U5059" s="53" t="str">
        <f>IF(S5059="","",COUNTIF($S$7:S5059,"該当２"))</f>
        <v/>
      </c>
      <c r="V5059" s="56" t="str">
        <f t="shared" si="881"/>
        <v/>
      </c>
      <c r="W5059" s="81" t="str">
        <f t="shared" si="882"/>
        <v/>
      </c>
      <c r="X5059" s="53" t="str">
        <f>IF(V5059="","",COUNTIF($V$7:V5059,"該当３"))</f>
        <v/>
      </c>
    </row>
    <row r="5060" spans="1:24">
      <c r="A5060" s="4">
        <v>2054302000</v>
      </c>
      <c r="B5060" s="237">
        <v>20</v>
      </c>
      <c r="C5060" s="238">
        <v>543</v>
      </c>
      <c r="D5060" s="239">
        <v>2</v>
      </c>
      <c r="E5060" s="238">
        <v>0</v>
      </c>
      <c r="F5060" s="7" t="s">
        <v>511</v>
      </c>
      <c r="G5060" s="7" t="s">
        <v>4286</v>
      </c>
      <c r="H5060" s="7" t="s">
        <v>4295</v>
      </c>
      <c r="K5060" s="52" t="str">
        <f t="shared" si="872"/>
        <v/>
      </c>
      <c r="L5060" s="81" t="str">
        <f t="shared" si="873"/>
        <v/>
      </c>
      <c r="M5060" s="53" t="str">
        <f>IF(K5060="","",COUNTIF($K$7:K5060,"ﾘｽﾄ１"))</f>
        <v/>
      </c>
      <c r="N5060" s="53" t="str">
        <f t="shared" si="874"/>
        <v/>
      </c>
      <c r="O5060" s="54" t="str">
        <f t="shared" si="875"/>
        <v/>
      </c>
      <c r="P5060" s="53" t="str">
        <f t="shared" si="876"/>
        <v/>
      </c>
      <c r="Q5060" s="52" t="str">
        <f t="shared" si="877"/>
        <v/>
      </c>
      <c r="R5060" s="55" t="str">
        <f t="shared" si="878"/>
        <v/>
      </c>
      <c r="S5060" s="52" t="str">
        <f t="shared" si="879"/>
        <v/>
      </c>
      <c r="T5060" s="81" t="str">
        <f t="shared" si="880"/>
        <v/>
      </c>
      <c r="U5060" s="53" t="str">
        <f>IF(S5060="","",COUNTIF($S$7:S5060,"該当２"))</f>
        <v/>
      </c>
      <c r="V5060" s="56" t="str">
        <f t="shared" si="881"/>
        <v/>
      </c>
      <c r="W5060" s="81" t="str">
        <f t="shared" si="882"/>
        <v/>
      </c>
      <c r="X5060" s="53" t="str">
        <f>IF(V5060="","",COUNTIF($V$7:V5060,"該当３"))</f>
        <v/>
      </c>
    </row>
    <row r="5061" spans="1:24">
      <c r="A5061" s="4">
        <v>2054302001</v>
      </c>
      <c r="B5061" s="237">
        <v>20</v>
      </c>
      <c r="C5061" s="238">
        <v>543</v>
      </c>
      <c r="D5061" s="239">
        <v>2</v>
      </c>
      <c r="E5061" s="238">
        <v>1</v>
      </c>
      <c r="F5061" s="7" t="s">
        <v>511</v>
      </c>
      <c r="G5061" s="7" t="s">
        <v>4286</v>
      </c>
      <c r="H5061" s="7" t="s">
        <v>4295</v>
      </c>
      <c r="I5061" s="7" t="s">
        <v>3649</v>
      </c>
      <c r="K5061" s="52" t="str">
        <f t="shared" si="872"/>
        <v/>
      </c>
      <c r="L5061" s="81" t="str">
        <f t="shared" si="873"/>
        <v/>
      </c>
      <c r="M5061" s="53" t="str">
        <f>IF(K5061="","",COUNTIF($K$7:K5061,"ﾘｽﾄ１"))</f>
        <v/>
      </c>
      <c r="N5061" s="53" t="str">
        <f t="shared" si="874"/>
        <v/>
      </c>
      <c r="O5061" s="54" t="str">
        <f t="shared" si="875"/>
        <v/>
      </c>
      <c r="P5061" s="53" t="str">
        <f t="shared" si="876"/>
        <v/>
      </c>
      <c r="Q5061" s="52" t="str">
        <f t="shared" si="877"/>
        <v/>
      </c>
      <c r="R5061" s="55" t="str">
        <f t="shared" si="878"/>
        <v/>
      </c>
      <c r="S5061" s="52" t="str">
        <f t="shared" si="879"/>
        <v/>
      </c>
      <c r="T5061" s="81" t="str">
        <f t="shared" si="880"/>
        <v/>
      </c>
      <c r="U5061" s="53" t="str">
        <f>IF(S5061="","",COUNTIF($S$7:S5061,"該当２"))</f>
        <v/>
      </c>
      <c r="V5061" s="56" t="str">
        <f t="shared" si="881"/>
        <v/>
      </c>
      <c r="W5061" s="81" t="str">
        <f t="shared" si="882"/>
        <v/>
      </c>
      <c r="X5061" s="53" t="str">
        <f>IF(V5061="","",COUNTIF($V$7:V5061,"該当３"))</f>
        <v/>
      </c>
    </row>
    <row r="5062" spans="1:24">
      <c r="A5062" s="4">
        <v>2054302002</v>
      </c>
      <c r="B5062" s="237">
        <v>20</v>
      </c>
      <c r="C5062" s="238">
        <v>543</v>
      </c>
      <c r="D5062" s="239">
        <v>2</v>
      </c>
      <c r="E5062" s="238">
        <v>2</v>
      </c>
      <c r="F5062" s="7" t="s">
        <v>511</v>
      </c>
      <c r="G5062" s="7" t="s">
        <v>4286</v>
      </c>
      <c r="H5062" s="7" t="s">
        <v>4295</v>
      </c>
      <c r="I5062" s="7" t="s">
        <v>428</v>
      </c>
      <c r="K5062" s="52" t="str">
        <f t="shared" si="872"/>
        <v/>
      </c>
      <c r="L5062" s="81" t="str">
        <f t="shared" si="873"/>
        <v/>
      </c>
      <c r="M5062" s="53" t="str">
        <f>IF(K5062="","",COUNTIF($K$7:K5062,"ﾘｽﾄ１"))</f>
        <v/>
      </c>
      <c r="N5062" s="53" t="str">
        <f t="shared" si="874"/>
        <v/>
      </c>
      <c r="O5062" s="54" t="str">
        <f t="shared" si="875"/>
        <v/>
      </c>
      <c r="P5062" s="53" t="str">
        <f t="shared" si="876"/>
        <v/>
      </c>
      <c r="Q5062" s="52" t="str">
        <f t="shared" si="877"/>
        <v/>
      </c>
      <c r="R5062" s="55" t="str">
        <f t="shared" si="878"/>
        <v/>
      </c>
      <c r="S5062" s="52" t="str">
        <f t="shared" si="879"/>
        <v/>
      </c>
      <c r="T5062" s="81" t="str">
        <f t="shared" si="880"/>
        <v/>
      </c>
      <c r="U5062" s="53" t="str">
        <f>IF(S5062="","",COUNTIF($S$7:S5062,"該当２"))</f>
        <v/>
      </c>
      <c r="V5062" s="56" t="str">
        <f t="shared" si="881"/>
        <v/>
      </c>
      <c r="W5062" s="81" t="str">
        <f t="shared" si="882"/>
        <v/>
      </c>
      <c r="X5062" s="53" t="str">
        <f>IF(V5062="","",COUNTIF($V$7:V5062,"該当３"))</f>
        <v/>
      </c>
    </row>
    <row r="5063" spans="1:24">
      <c r="A5063" s="4">
        <v>2054302003</v>
      </c>
      <c r="B5063" s="237">
        <v>20</v>
      </c>
      <c r="C5063" s="238">
        <v>543</v>
      </c>
      <c r="D5063" s="239">
        <v>2</v>
      </c>
      <c r="E5063" s="238">
        <v>3</v>
      </c>
      <c r="F5063" s="7" t="s">
        <v>511</v>
      </c>
      <c r="G5063" s="7" t="s">
        <v>4286</v>
      </c>
      <c r="H5063" s="7" t="s">
        <v>4295</v>
      </c>
      <c r="I5063" s="7" t="s">
        <v>308</v>
      </c>
      <c r="K5063" s="52" t="str">
        <f t="shared" si="872"/>
        <v/>
      </c>
      <c r="L5063" s="81" t="str">
        <f t="shared" si="873"/>
        <v/>
      </c>
      <c r="M5063" s="53" t="str">
        <f>IF(K5063="","",COUNTIF($K$7:K5063,"ﾘｽﾄ１"))</f>
        <v/>
      </c>
      <c r="N5063" s="53" t="str">
        <f t="shared" si="874"/>
        <v/>
      </c>
      <c r="O5063" s="54" t="str">
        <f t="shared" si="875"/>
        <v/>
      </c>
      <c r="P5063" s="53" t="str">
        <f t="shared" si="876"/>
        <v/>
      </c>
      <c r="Q5063" s="52" t="str">
        <f t="shared" si="877"/>
        <v/>
      </c>
      <c r="R5063" s="55" t="str">
        <f t="shared" si="878"/>
        <v/>
      </c>
      <c r="S5063" s="52" t="str">
        <f t="shared" si="879"/>
        <v/>
      </c>
      <c r="T5063" s="81" t="str">
        <f t="shared" si="880"/>
        <v/>
      </c>
      <c r="U5063" s="53" t="str">
        <f>IF(S5063="","",COUNTIF($S$7:S5063,"該当２"))</f>
        <v/>
      </c>
      <c r="V5063" s="56" t="str">
        <f t="shared" si="881"/>
        <v/>
      </c>
      <c r="W5063" s="81" t="str">
        <f t="shared" si="882"/>
        <v/>
      </c>
      <c r="X5063" s="53" t="str">
        <f>IF(V5063="","",COUNTIF($V$7:V5063,"該当３"))</f>
        <v/>
      </c>
    </row>
    <row r="5064" spans="1:24">
      <c r="A5064" s="4">
        <v>2054302004</v>
      </c>
      <c r="B5064" s="237">
        <v>20</v>
      </c>
      <c r="C5064" s="238">
        <v>543</v>
      </c>
      <c r="D5064" s="239">
        <v>2</v>
      </c>
      <c r="E5064" s="238">
        <v>4</v>
      </c>
      <c r="F5064" s="7" t="s">
        <v>511</v>
      </c>
      <c r="G5064" s="7" t="s">
        <v>4286</v>
      </c>
      <c r="H5064" s="7" t="s">
        <v>4295</v>
      </c>
      <c r="I5064" s="7" t="s">
        <v>5</v>
      </c>
      <c r="K5064" s="52" t="str">
        <f t="shared" si="872"/>
        <v/>
      </c>
      <c r="L5064" s="81" t="str">
        <f t="shared" si="873"/>
        <v/>
      </c>
      <c r="M5064" s="53" t="str">
        <f>IF(K5064="","",COUNTIF($K$7:K5064,"ﾘｽﾄ１"))</f>
        <v/>
      </c>
      <c r="N5064" s="53" t="str">
        <f t="shared" si="874"/>
        <v/>
      </c>
      <c r="O5064" s="54" t="str">
        <f t="shared" si="875"/>
        <v/>
      </c>
      <c r="P5064" s="53" t="str">
        <f t="shared" si="876"/>
        <v/>
      </c>
      <c r="Q5064" s="52" t="str">
        <f t="shared" si="877"/>
        <v/>
      </c>
      <c r="R5064" s="55" t="str">
        <f t="shared" si="878"/>
        <v/>
      </c>
      <c r="S5064" s="52" t="str">
        <f t="shared" si="879"/>
        <v/>
      </c>
      <c r="T5064" s="81" t="str">
        <f t="shared" si="880"/>
        <v/>
      </c>
      <c r="U5064" s="53" t="str">
        <f>IF(S5064="","",COUNTIF($S$7:S5064,"該当２"))</f>
        <v/>
      </c>
      <c r="V5064" s="56" t="str">
        <f t="shared" si="881"/>
        <v/>
      </c>
      <c r="W5064" s="81" t="str">
        <f t="shared" si="882"/>
        <v/>
      </c>
      <c r="X5064" s="53" t="str">
        <f>IF(V5064="","",COUNTIF($V$7:V5064,"該当３"))</f>
        <v/>
      </c>
    </row>
    <row r="5065" spans="1:24">
      <c r="A5065" s="4">
        <v>2054302005</v>
      </c>
      <c r="B5065" s="237">
        <v>20</v>
      </c>
      <c r="C5065" s="238">
        <v>543</v>
      </c>
      <c r="D5065" s="239">
        <v>2</v>
      </c>
      <c r="E5065" s="238">
        <v>5</v>
      </c>
      <c r="F5065" s="7" t="s">
        <v>511</v>
      </c>
      <c r="G5065" s="7" t="s">
        <v>4286</v>
      </c>
      <c r="H5065" s="7" t="s">
        <v>4295</v>
      </c>
      <c r="I5065" s="7" t="s">
        <v>4296</v>
      </c>
      <c r="K5065" s="52" t="str">
        <f t="shared" si="872"/>
        <v/>
      </c>
      <c r="L5065" s="81" t="str">
        <f t="shared" si="873"/>
        <v/>
      </c>
      <c r="M5065" s="53" t="str">
        <f>IF(K5065="","",COUNTIF($K$7:K5065,"ﾘｽﾄ１"))</f>
        <v/>
      </c>
      <c r="N5065" s="53" t="str">
        <f t="shared" si="874"/>
        <v/>
      </c>
      <c r="O5065" s="54" t="str">
        <f t="shared" si="875"/>
        <v/>
      </c>
      <c r="P5065" s="53" t="str">
        <f t="shared" si="876"/>
        <v/>
      </c>
      <c r="Q5065" s="52" t="str">
        <f t="shared" si="877"/>
        <v/>
      </c>
      <c r="R5065" s="55" t="str">
        <f t="shared" si="878"/>
        <v/>
      </c>
      <c r="S5065" s="52" t="str">
        <f t="shared" si="879"/>
        <v/>
      </c>
      <c r="T5065" s="81" t="str">
        <f t="shared" si="880"/>
        <v/>
      </c>
      <c r="U5065" s="53" t="str">
        <f>IF(S5065="","",COUNTIF($S$7:S5065,"該当２"))</f>
        <v/>
      </c>
      <c r="V5065" s="56" t="str">
        <f t="shared" si="881"/>
        <v/>
      </c>
      <c r="W5065" s="81" t="str">
        <f t="shared" si="882"/>
        <v/>
      </c>
      <c r="X5065" s="53" t="str">
        <f>IF(V5065="","",COUNTIF($V$7:V5065,"該当３"))</f>
        <v/>
      </c>
    </row>
    <row r="5066" spans="1:24">
      <c r="A5066" s="4">
        <v>2054302006</v>
      </c>
      <c r="B5066" s="237">
        <v>20</v>
      </c>
      <c r="C5066" s="238">
        <v>543</v>
      </c>
      <c r="D5066" s="239">
        <v>2</v>
      </c>
      <c r="E5066" s="238">
        <v>6</v>
      </c>
      <c r="F5066" s="7" t="s">
        <v>511</v>
      </c>
      <c r="G5066" s="7" t="s">
        <v>4286</v>
      </c>
      <c r="H5066" s="7" t="s">
        <v>4295</v>
      </c>
      <c r="I5066" s="7" t="s">
        <v>4297</v>
      </c>
      <c r="K5066" s="52" t="str">
        <f t="shared" si="872"/>
        <v/>
      </c>
      <c r="L5066" s="81" t="str">
        <f t="shared" si="873"/>
        <v/>
      </c>
      <c r="M5066" s="53" t="str">
        <f>IF(K5066="","",COUNTIF($K$7:K5066,"ﾘｽﾄ１"))</f>
        <v/>
      </c>
      <c r="N5066" s="53" t="str">
        <f t="shared" si="874"/>
        <v/>
      </c>
      <c r="O5066" s="54" t="str">
        <f t="shared" si="875"/>
        <v/>
      </c>
      <c r="P5066" s="53" t="str">
        <f t="shared" si="876"/>
        <v/>
      </c>
      <c r="Q5066" s="52" t="str">
        <f t="shared" si="877"/>
        <v/>
      </c>
      <c r="R5066" s="55" t="str">
        <f t="shared" si="878"/>
        <v/>
      </c>
      <c r="S5066" s="52" t="str">
        <f t="shared" si="879"/>
        <v/>
      </c>
      <c r="T5066" s="81" t="str">
        <f t="shared" si="880"/>
        <v/>
      </c>
      <c r="U5066" s="53" t="str">
        <f>IF(S5066="","",COUNTIF($S$7:S5066,"該当２"))</f>
        <v/>
      </c>
      <c r="V5066" s="56" t="str">
        <f t="shared" si="881"/>
        <v/>
      </c>
      <c r="W5066" s="81" t="str">
        <f t="shared" si="882"/>
        <v/>
      </c>
      <c r="X5066" s="53" t="str">
        <f>IF(V5066="","",COUNTIF($V$7:V5066,"該当３"))</f>
        <v/>
      </c>
    </row>
    <row r="5067" spans="1:24">
      <c r="A5067" s="4">
        <v>2054302007</v>
      </c>
      <c r="B5067" s="237">
        <v>20</v>
      </c>
      <c r="C5067" s="238">
        <v>543</v>
      </c>
      <c r="D5067" s="239">
        <v>2</v>
      </c>
      <c r="E5067" s="238">
        <v>7</v>
      </c>
      <c r="F5067" s="7" t="s">
        <v>511</v>
      </c>
      <c r="G5067" s="7" t="s">
        <v>4286</v>
      </c>
      <c r="H5067" s="7" t="s">
        <v>4295</v>
      </c>
      <c r="I5067" s="7" t="s">
        <v>975</v>
      </c>
      <c r="K5067" s="52" t="str">
        <f t="shared" ref="K5067:K5130" si="883">IF(AND($C5067&gt;0,$H5067=""),"ﾘｽﾄ１","")</f>
        <v/>
      </c>
      <c r="L5067" s="81" t="str">
        <f t="shared" si="873"/>
        <v/>
      </c>
      <c r="M5067" s="53" t="str">
        <f>IF(K5067="","",COUNTIF($K$7:K5067,"ﾘｽﾄ１"))</f>
        <v/>
      </c>
      <c r="N5067" s="53" t="str">
        <f t="shared" si="874"/>
        <v/>
      </c>
      <c r="O5067" s="54" t="str">
        <f t="shared" si="875"/>
        <v/>
      </c>
      <c r="P5067" s="53" t="str">
        <f t="shared" si="876"/>
        <v/>
      </c>
      <c r="Q5067" s="52" t="str">
        <f t="shared" si="877"/>
        <v/>
      </c>
      <c r="R5067" s="55" t="str">
        <f t="shared" si="878"/>
        <v/>
      </c>
      <c r="S5067" s="52" t="str">
        <f t="shared" si="879"/>
        <v/>
      </c>
      <c r="T5067" s="81" t="str">
        <f t="shared" si="880"/>
        <v/>
      </c>
      <c r="U5067" s="53" t="str">
        <f>IF(S5067="","",COUNTIF($S$7:S5067,"該当２"))</f>
        <v/>
      </c>
      <c r="V5067" s="56" t="str">
        <f t="shared" si="881"/>
        <v/>
      </c>
      <c r="W5067" s="81" t="str">
        <f t="shared" si="882"/>
        <v/>
      </c>
      <c r="X5067" s="53" t="str">
        <f>IF(V5067="","",COUNTIF($V$7:V5067,"該当３"))</f>
        <v/>
      </c>
    </row>
    <row r="5068" spans="1:24">
      <c r="A5068" s="4">
        <v>2054302008</v>
      </c>
      <c r="B5068" s="237">
        <v>20</v>
      </c>
      <c r="C5068" s="238">
        <v>543</v>
      </c>
      <c r="D5068" s="239">
        <v>2</v>
      </c>
      <c r="E5068" s="238">
        <v>8</v>
      </c>
      <c r="F5068" s="7" t="s">
        <v>511</v>
      </c>
      <c r="G5068" s="7" t="s">
        <v>4286</v>
      </c>
      <c r="H5068" s="7" t="s">
        <v>4295</v>
      </c>
      <c r="I5068" s="7" t="s">
        <v>4298</v>
      </c>
      <c r="K5068" s="52" t="str">
        <f t="shared" si="883"/>
        <v/>
      </c>
      <c r="L5068" s="81" t="str">
        <f t="shared" si="873"/>
        <v/>
      </c>
      <c r="M5068" s="53" t="str">
        <f>IF(K5068="","",COUNTIF($K$7:K5068,"ﾘｽﾄ１"))</f>
        <v/>
      </c>
      <c r="N5068" s="53" t="str">
        <f t="shared" si="874"/>
        <v/>
      </c>
      <c r="O5068" s="54" t="str">
        <f t="shared" si="875"/>
        <v/>
      </c>
      <c r="P5068" s="53" t="str">
        <f t="shared" si="876"/>
        <v/>
      </c>
      <c r="Q5068" s="52" t="str">
        <f t="shared" si="877"/>
        <v/>
      </c>
      <c r="R5068" s="55" t="str">
        <f t="shared" si="878"/>
        <v/>
      </c>
      <c r="S5068" s="52" t="str">
        <f t="shared" si="879"/>
        <v/>
      </c>
      <c r="T5068" s="81" t="str">
        <f t="shared" si="880"/>
        <v/>
      </c>
      <c r="U5068" s="53" t="str">
        <f>IF(S5068="","",COUNTIF($S$7:S5068,"該当２"))</f>
        <v/>
      </c>
      <c r="V5068" s="56" t="str">
        <f t="shared" si="881"/>
        <v/>
      </c>
      <c r="W5068" s="81" t="str">
        <f t="shared" si="882"/>
        <v/>
      </c>
      <c r="X5068" s="53" t="str">
        <f>IF(V5068="","",COUNTIF($V$7:V5068,"該当３"))</f>
        <v/>
      </c>
    </row>
    <row r="5069" spans="1:24">
      <c r="A5069" s="4">
        <v>2054302009</v>
      </c>
      <c r="B5069" s="237">
        <v>20</v>
      </c>
      <c r="C5069" s="238">
        <v>543</v>
      </c>
      <c r="D5069" s="239">
        <v>2</v>
      </c>
      <c r="E5069" s="238">
        <v>9</v>
      </c>
      <c r="F5069" s="7" t="s">
        <v>511</v>
      </c>
      <c r="G5069" s="7" t="s">
        <v>4286</v>
      </c>
      <c r="H5069" s="7" t="s">
        <v>4295</v>
      </c>
      <c r="I5069" s="7" t="s">
        <v>4299</v>
      </c>
      <c r="K5069" s="52" t="str">
        <f t="shared" si="883"/>
        <v/>
      </c>
      <c r="L5069" s="81" t="str">
        <f t="shared" si="873"/>
        <v/>
      </c>
      <c r="M5069" s="53" t="str">
        <f>IF(K5069="","",COUNTIF($K$7:K5069,"ﾘｽﾄ１"))</f>
        <v/>
      </c>
      <c r="N5069" s="53" t="str">
        <f t="shared" si="874"/>
        <v/>
      </c>
      <c r="O5069" s="54" t="str">
        <f t="shared" si="875"/>
        <v/>
      </c>
      <c r="P5069" s="53" t="str">
        <f t="shared" si="876"/>
        <v/>
      </c>
      <c r="Q5069" s="52" t="str">
        <f t="shared" si="877"/>
        <v/>
      </c>
      <c r="R5069" s="55" t="str">
        <f t="shared" si="878"/>
        <v/>
      </c>
      <c r="S5069" s="52" t="str">
        <f t="shared" si="879"/>
        <v/>
      </c>
      <c r="T5069" s="81" t="str">
        <f t="shared" si="880"/>
        <v/>
      </c>
      <c r="U5069" s="53" t="str">
        <f>IF(S5069="","",COUNTIF($S$7:S5069,"該当２"))</f>
        <v/>
      </c>
      <c r="V5069" s="56" t="str">
        <f t="shared" si="881"/>
        <v/>
      </c>
      <c r="W5069" s="81" t="str">
        <f t="shared" si="882"/>
        <v/>
      </c>
      <c r="X5069" s="53" t="str">
        <f>IF(V5069="","",COUNTIF($V$7:V5069,"該当３"))</f>
        <v/>
      </c>
    </row>
    <row r="5070" spans="1:24">
      <c r="A5070" s="4">
        <v>2054302010</v>
      </c>
      <c r="B5070" s="237">
        <v>20</v>
      </c>
      <c r="C5070" s="238">
        <v>543</v>
      </c>
      <c r="D5070" s="239">
        <v>2</v>
      </c>
      <c r="E5070" s="238">
        <v>10</v>
      </c>
      <c r="F5070" s="7" t="s">
        <v>511</v>
      </c>
      <c r="G5070" s="7" t="s">
        <v>4286</v>
      </c>
      <c r="H5070" s="7" t="s">
        <v>4295</v>
      </c>
      <c r="I5070" s="7" t="s">
        <v>4300</v>
      </c>
      <c r="K5070" s="52" t="str">
        <f t="shared" si="883"/>
        <v/>
      </c>
      <c r="L5070" s="81" t="str">
        <f t="shared" si="873"/>
        <v/>
      </c>
      <c r="M5070" s="53" t="str">
        <f>IF(K5070="","",COUNTIF($K$7:K5070,"ﾘｽﾄ１"))</f>
        <v/>
      </c>
      <c r="N5070" s="53" t="str">
        <f t="shared" si="874"/>
        <v/>
      </c>
      <c r="O5070" s="54" t="str">
        <f t="shared" si="875"/>
        <v/>
      </c>
      <c r="P5070" s="53" t="str">
        <f t="shared" si="876"/>
        <v/>
      </c>
      <c r="Q5070" s="52" t="str">
        <f t="shared" si="877"/>
        <v/>
      </c>
      <c r="R5070" s="55" t="str">
        <f t="shared" si="878"/>
        <v/>
      </c>
      <c r="S5070" s="52" t="str">
        <f t="shared" si="879"/>
        <v/>
      </c>
      <c r="T5070" s="81" t="str">
        <f t="shared" si="880"/>
        <v/>
      </c>
      <c r="U5070" s="53" t="str">
        <f>IF(S5070="","",COUNTIF($S$7:S5070,"該当２"))</f>
        <v/>
      </c>
      <c r="V5070" s="56" t="str">
        <f t="shared" si="881"/>
        <v/>
      </c>
      <c r="W5070" s="81" t="str">
        <f t="shared" si="882"/>
        <v/>
      </c>
      <c r="X5070" s="53" t="str">
        <f>IF(V5070="","",COUNTIF($V$7:V5070,"該当３"))</f>
        <v/>
      </c>
    </row>
    <row r="5071" spans="1:24">
      <c r="A5071" s="4">
        <v>2054302011</v>
      </c>
      <c r="B5071" s="237">
        <v>20</v>
      </c>
      <c r="C5071" s="238">
        <v>543</v>
      </c>
      <c r="D5071" s="239">
        <v>2</v>
      </c>
      <c r="E5071" s="238">
        <v>11</v>
      </c>
      <c r="F5071" s="7" t="s">
        <v>511</v>
      </c>
      <c r="G5071" s="7" t="s">
        <v>4286</v>
      </c>
      <c r="H5071" s="7" t="s">
        <v>4295</v>
      </c>
      <c r="I5071" s="7" t="s">
        <v>4301</v>
      </c>
      <c r="K5071" s="52" t="str">
        <f t="shared" si="883"/>
        <v/>
      </c>
      <c r="L5071" s="81" t="str">
        <f t="shared" si="873"/>
        <v/>
      </c>
      <c r="M5071" s="53" t="str">
        <f>IF(K5071="","",COUNTIF($K$7:K5071,"ﾘｽﾄ１"))</f>
        <v/>
      </c>
      <c r="N5071" s="53" t="str">
        <f t="shared" si="874"/>
        <v/>
      </c>
      <c r="O5071" s="54" t="str">
        <f t="shared" si="875"/>
        <v/>
      </c>
      <c r="P5071" s="53" t="str">
        <f t="shared" si="876"/>
        <v/>
      </c>
      <c r="Q5071" s="52" t="str">
        <f t="shared" si="877"/>
        <v/>
      </c>
      <c r="R5071" s="55" t="str">
        <f t="shared" si="878"/>
        <v/>
      </c>
      <c r="S5071" s="52" t="str">
        <f t="shared" si="879"/>
        <v/>
      </c>
      <c r="T5071" s="81" t="str">
        <f t="shared" si="880"/>
        <v/>
      </c>
      <c r="U5071" s="53" t="str">
        <f>IF(S5071="","",COUNTIF($S$7:S5071,"該当２"))</f>
        <v/>
      </c>
      <c r="V5071" s="56" t="str">
        <f t="shared" si="881"/>
        <v/>
      </c>
      <c r="W5071" s="81" t="str">
        <f t="shared" si="882"/>
        <v/>
      </c>
      <c r="X5071" s="53" t="str">
        <f>IF(V5071="","",COUNTIF($V$7:V5071,"該当３"))</f>
        <v/>
      </c>
    </row>
    <row r="5072" spans="1:24">
      <c r="A5072" s="4">
        <v>2054302012</v>
      </c>
      <c r="B5072" s="237">
        <v>20</v>
      </c>
      <c r="C5072" s="238">
        <v>543</v>
      </c>
      <c r="D5072" s="239">
        <v>2</v>
      </c>
      <c r="E5072" s="238">
        <v>12</v>
      </c>
      <c r="F5072" s="7" t="s">
        <v>511</v>
      </c>
      <c r="G5072" s="7" t="s">
        <v>4286</v>
      </c>
      <c r="H5072" s="7" t="s">
        <v>4295</v>
      </c>
      <c r="I5072" s="7" t="s">
        <v>868</v>
      </c>
      <c r="K5072" s="52" t="str">
        <f t="shared" si="883"/>
        <v/>
      </c>
      <c r="L5072" s="81" t="str">
        <f t="shared" si="873"/>
        <v/>
      </c>
      <c r="M5072" s="53" t="str">
        <f>IF(K5072="","",COUNTIF($K$7:K5072,"ﾘｽﾄ１"))</f>
        <v/>
      </c>
      <c r="N5072" s="53" t="str">
        <f t="shared" si="874"/>
        <v/>
      </c>
      <c r="O5072" s="54" t="str">
        <f t="shared" si="875"/>
        <v/>
      </c>
      <c r="P5072" s="53" t="str">
        <f t="shared" si="876"/>
        <v/>
      </c>
      <c r="Q5072" s="52" t="str">
        <f t="shared" si="877"/>
        <v/>
      </c>
      <c r="R5072" s="55" t="str">
        <f t="shared" si="878"/>
        <v/>
      </c>
      <c r="S5072" s="52" t="str">
        <f t="shared" si="879"/>
        <v/>
      </c>
      <c r="T5072" s="81" t="str">
        <f t="shared" si="880"/>
        <v/>
      </c>
      <c r="U5072" s="53" t="str">
        <f>IF(S5072="","",COUNTIF($S$7:S5072,"該当２"))</f>
        <v/>
      </c>
      <c r="V5072" s="56" t="str">
        <f t="shared" si="881"/>
        <v/>
      </c>
      <c r="W5072" s="81" t="str">
        <f t="shared" si="882"/>
        <v/>
      </c>
      <c r="X5072" s="53" t="str">
        <f>IF(V5072="","",COUNTIF($V$7:V5072,"該当３"))</f>
        <v/>
      </c>
    </row>
    <row r="5073" spans="1:24">
      <c r="A5073" s="4">
        <v>2054302013</v>
      </c>
      <c r="B5073" s="237">
        <v>20</v>
      </c>
      <c r="C5073" s="238">
        <v>543</v>
      </c>
      <c r="D5073" s="239">
        <v>2</v>
      </c>
      <c r="E5073" s="238">
        <v>13</v>
      </c>
      <c r="F5073" s="7" t="s">
        <v>511</v>
      </c>
      <c r="G5073" s="7" t="s">
        <v>4286</v>
      </c>
      <c r="H5073" s="7" t="s">
        <v>4295</v>
      </c>
      <c r="I5073" s="7" t="s">
        <v>4216</v>
      </c>
      <c r="K5073" s="52" t="str">
        <f t="shared" si="883"/>
        <v/>
      </c>
      <c r="L5073" s="81" t="str">
        <f t="shared" si="873"/>
        <v/>
      </c>
      <c r="M5073" s="53" t="str">
        <f>IF(K5073="","",COUNTIF($K$7:K5073,"ﾘｽﾄ１"))</f>
        <v/>
      </c>
      <c r="N5073" s="53" t="str">
        <f t="shared" si="874"/>
        <v/>
      </c>
      <c r="O5073" s="54" t="str">
        <f t="shared" si="875"/>
        <v/>
      </c>
      <c r="P5073" s="53" t="str">
        <f t="shared" si="876"/>
        <v/>
      </c>
      <c r="Q5073" s="52" t="str">
        <f t="shared" si="877"/>
        <v/>
      </c>
      <c r="R5073" s="55" t="str">
        <f t="shared" si="878"/>
        <v/>
      </c>
      <c r="S5073" s="52" t="str">
        <f t="shared" si="879"/>
        <v/>
      </c>
      <c r="T5073" s="81" t="str">
        <f t="shared" si="880"/>
        <v/>
      </c>
      <c r="U5073" s="53" t="str">
        <f>IF(S5073="","",COUNTIF($S$7:S5073,"該当２"))</f>
        <v/>
      </c>
      <c r="V5073" s="56" t="str">
        <f t="shared" si="881"/>
        <v/>
      </c>
      <c r="W5073" s="81" t="str">
        <f t="shared" si="882"/>
        <v/>
      </c>
      <c r="X5073" s="53" t="str">
        <f>IF(V5073="","",COUNTIF($V$7:V5073,"該当３"))</f>
        <v/>
      </c>
    </row>
    <row r="5074" spans="1:24">
      <c r="A5074" s="4">
        <v>2054302014</v>
      </c>
      <c r="B5074" s="237">
        <v>20</v>
      </c>
      <c r="C5074" s="238">
        <v>543</v>
      </c>
      <c r="D5074" s="239">
        <v>2</v>
      </c>
      <c r="E5074" s="238">
        <v>14</v>
      </c>
      <c r="F5074" s="7" t="s">
        <v>511</v>
      </c>
      <c r="G5074" s="7" t="s">
        <v>4286</v>
      </c>
      <c r="H5074" s="7" t="s">
        <v>4295</v>
      </c>
      <c r="I5074" s="7" t="s">
        <v>4302</v>
      </c>
      <c r="K5074" s="52" t="str">
        <f t="shared" si="883"/>
        <v/>
      </c>
      <c r="L5074" s="81" t="str">
        <f t="shared" si="873"/>
        <v/>
      </c>
      <c r="M5074" s="53" t="str">
        <f>IF(K5074="","",COUNTIF($K$7:K5074,"ﾘｽﾄ１"))</f>
        <v/>
      </c>
      <c r="N5074" s="53" t="str">
        <f t="shared" si="874"/>
        <v/>
      </c>
      <c r="O5074" s="54" t="str">
        <f t="shared" si="875"/>
        <v/>
      </c>
      <c r="P5074" s="53" t="str">
        <f t="shared" si="876"/>
        <v/>
      </c>
      <c r="Q5074" s="52" t="str">
        <f t="shared" si="877"/>
        <v/>
      </c>
      <c r="R5074" s="55" t="str">
        <f t="shared" si="878"/>
        <v/>
      </c>
      <c r="S5074" s="52" t="str">
        <f t="shared" si="879"/>
        <v/>
      </c>
      <c r="T5074" s="81" t="str">
        <f t="shared" si="880"/>
        <v/>
      </c>
      <c r="U5074" s="53" t="str">
        <f>IF(S5074="","",COUNTIF($S$7:S5074,"該当２"))</f>
        <v/>
      </c>
      <c r="V5074" s="56" t="str">
        <f t="shared" si="881"/>
        <v/>
      </c>
      <c r="W5074" s="81" t="str">
        <f t="shared" si="882"/>
        <v/>
      </c>
      <c r="X5074" s="53" t="str">
        <f>IF(V5074="","",COUNTIF($V$7:V5074,"該当３"))</f>
        <v/>
      </c>
    </row>
    <row r="5075" spans="1:24">
      <c r="A5075" s="4">
        <v>2054302015</v>
      </c>
      <c r="B5075" s="237">
        <v>20</v>
      </c>
      <c r="C5075" s="238">
        <v>543</v>
      </c>
      <c r="D5075" s="239">
        <v>2</v>
      </c>
      <c r="E5075" s="238">
        <v>15</v>
      </c>
      <c r="F5075" s="7" t="s">
        <v>511</v>
      </c>
      <c r="G5075" s="7" t="s">
        <v>4286</v>
      </c>
      <c r="H5075" s="7" t="s">
        <v>4295</v>
      </c>
      <c r="I5075" s="7" t="s">
        <v>588</v>
      </c>
      <c r="K5075" s="52" t="str">
        <f t="shared" si="883"/>
        <v/>
      </c>
      <c r="L5075" s="81" t="str">
        <f t="shared" si="873"/>
        <v/>
      </c>
      <c r="M5075" s="53" t="str">
        <f>IF(K5075="","",COUNTIF($K$7:K5075,"ﾘｽﾄ１"))</f>
        <v/>
      </c>
      <c r="N5075" s="53" t="str">
        <f t="shared" si="874"/>
        <v/>
      </c>
      <c r="O5075" s="54" t="str">
        <f t="shared" si="875"/>
        <v/>
      </c>
      <c r="P5075" s="53" t="str">
        <f t="shared" si="876"/>
        <v/>
      </c>
      <c r="Q5075" s="52" t="str">
        <f t="shared" si="877"/>
        <v/>
      </c>
      <c r="R5075" s="55" t="str">
        <f t="shared" si="878"/>
        <v/>
      </c>
      <c r="S5075" s="52" t="str">
        <f t="shared" si="879"/>
        <v/>
      </c>
      <c r="T5075" s="81" t="str">
        <f t="shared" si="880"/>
        <v/>
      </c>
      <c r="U5075" s="53" t="str">
        <f>IF(S5075="","",COUNTIF($S$7:S5075,"該当２"))</f>
        <v/>
      </c>
      <c r="V5075" s="56" t="str">
        <f t="shared" si="881"/>
        <v/>
      </c>
      <c r="W5075" s="81" t="str">
        <f t="shared" si="882"/>
        <v/>
      </c>
      <c r="X5075" s="53" t="str">
        <f>IF(V5075="","",COUNTIF($V$7:V5075,"該当３"))</f>
        <v/>
      </c>
    </row>
    <row r="5076" spans="1:24">
      <c r="A5076" s="4">
        <v>2054302016</v>
      </c>
      <c r="B5076" s="237">
        <v>20</v>
      </c>
      <c r="C5076" s="238">
        <v>543</v>
      </c>
      <c r="D5076" s="239">
        <v>2</v>
      </c>
      <c r="E5076" s="238">
        <v>16</v>
      </c>
      <c r="F5076" s="7" t="s">
        <v>511</v>
      </c>
      <c r="G5076" s="7" t="s">
        <v>4286</v>
      </c>
      <c r="H5076" s="7" t="s">
        <v>4295</v>
      </c>
      <c r="I5076" s="7" t="s">
        <v>2952</v>
      </c>
      <c r="K5076" s="52" t="str">
        <f t="shared" si="883"/>
        <v/>
      </c>
      <c r="L5076" s="81" t="str">
        <f t="shared" si="873"/>
        <v/>
      </c>
      <c r="M5076" s="53" t="str">
        <f>IF(K5076="","",COUNTIF($K$7:K5076,"ﾘｽﾄ１"))</f>
        <v/>
      </c>
      <c r="N5076" s="53" t="str">
        <f t="shared" si="874"/>
        <v/>
      </c>
      <c r="O5076" s="54" t="str">
        <f t="shared" si="875"/>
        <v/>
      </c>
      <c r="P5076" s="53" t="str">
        <f t="shared" si="876"/>
        <v/>
      </c>
      <c r="Q5076" s="52" t="str">
        <f t="shared" si="877"/>
        <v/>
      </c>
      <c r="R5076" s="55" t="str">
        <f t="shared" si="878"/>
        <v/>
      </c>
      <c r="S5076" s="52" t="str">
        <f t="shared" si="879"/>
        <v/>
      </c>
      <c r="T5076" s="81" t="str">
        <f t="shared" si="880"/>
        <v/>
      </c>
      <c r="U5076" s="53" t="str">
        <f>IF(S5076="","",COUNTIF($S$7:S5076,"該当２"))</f>
        <v/>
      </c>
      <c r="V5076" s="56" t="str">
        <f t="shared" si="881"/>
        <v/>
      </c>
      <c r="W5076" s="81" t="str">
        <f t="shared" si="882"/>
        <v/>
      </c>
      <c r="X5076" s="53" t="str">
        <f>IF(V5076="","",COUNTIF($V$7:V5076,"該当３"))</f>
        <v/>
      </c>
    </row>
    <row r="5077" spans="1:24">
      <c r="A5077" s="4">
        <v>2056100000</v>
      </c>
      <c r="B5077" s="237">
        <v>20</v>
      </c>
      <c r="C5077" s="238">
        <v>561</v>
      </c>
      <c r="D5077" s="239">
        <v>0</v>
      </c>
      <c r="E5077" s="238">
        <v>0</v>
      </c>
      <c r="F5077" s="7" t="s">
        <v>511</v>
      </c>
      <c r="G5077" s="7" t="s">
        <v>4303</v>
      </c>
      <c r="K5077" s="52" t="str">
        <f t="shared" si="883"/>
        <v>ﾘｽﾄ１</v>
      </c>
      <c r="L5077" s="81" t="str">
        <f t="shared" si="873"/>
        <v>山ノ内町</v>
      </c>
      <c r="M5077" s="53">
        <f>IF(K5077="","",COUNTIF($K$7:K5077,"ﾘｽﾄ１"))</f>
        <v>71</v>
      </c>
      <c r="N5077" s="53" t="str">
        <f t="shared" si="874"/>
        <v/>
      </c>
      <c r="O5077" s="54" t="str">
        <f t="shared" si="875"/>
        <v/>
      </c>
      <c r="P5077" s="53" t="str">
        <f t="shared" si="876"/>
        <v/>
      </c>
      <c r="Q5077" s="52" t="str">
        <f t="shared" si="877"/>
        <v/>
      </c>
      <c r="R5077" s="55" t="str">
        <f t="shared" si="878"/>
        <v/>
      </c>
      <c r="S5077" s="52" t="str">
        <f t="shared" si="879"/>
        <v/>
      </c>
      <c r="T5077" s="81" t="str">
        <f t="shared" si="880"/>
        <v/>
      </c>
      <c r="U5077" s="53" t="str">
        <f>IF(S5077="","",COUNTIF($S$7:S5077,"該当２"))</f>
        <v/>
      </c>
      <c r="V5077" s="56" t="str">
        <f t="shared" si="881"/>
        <v/>
      </c>
      <c r="W5077" s="81" t="str">
        <f t="shared" si="882"/>
        <v/>
      </c>
      <c r="X5077" s="53" t="str">
        <f>IF(V5077="","",COUNTIF($V$7:V5077,"該当３"))</f>
        <v/>
      </c>
    </row>
    <row r="5078" spans="1:24">
      <c r="A5078" s="4">
        <v>2056101000</v>
      </c>
      <c r="B5078" s="237">
        <v>20</v>
      </c>
      <c r="C5078" s="238">
        <v>561</v>
      </c>
      <c r="D5078" s="239">
        <v>1</v>
      </c>
      <c r="E5078" s="238">
        <v>0</v>
      </c>
      <c r="F5078" s="7" t="s">
        <v>511</v>
      </c>
      <c r="G5078" s="7" t="s">
        <v>4303</v>
      </c>
      <c r="H5078" s="7" t="s">
        <v>4304</v>
      </c>
      <c r="K5078" s="52" t="str">
        <f t="shared" si="883"/>
        <v/>
      </c>
      <c r="L5078" s="81" t="str">
        <f t="shared" si="873"/>
        <v/>
      </c>
      <c r="M5078" s="53" t="str">
        <f>IF(K5078="","",COUNTIF($K$7:K5078,"ﾘｽﾄ１"))</f>
        <v/>
      </c>
      <c r="N5078" s="53" t="str">
        <f t="shared" si="874"/>
        <v/>
      </c>
      <c r="O5078" s="54" t="str">
        <f t="shared" si="875"/>
        <v/>
      </c>
      <c r="P5078" s="53" t="str">
        <f t="shared" si="876"/>
        <v/>
      </c>
      <c r="Q5078" s="52" t="str">
        <f t="shared" si="877"/>
        <v/>
      </c>
      <c r="R5078" s="55" t="str">
        <f t="shared" si="878"/>
        <v/>
      </c>
      <c r="S5078" s="52" t="str">
        <f t="shared" si="879"/>
        <v/>
      </c>
      <c r="T5078" s="81" t="str">
        <f t="shared" si="880"/>
        <v/>
      </c>
      <c r="U5078" s="53" t="str">
        <f>IF(S5078="","",COUNTIF($S$7:S5078,"該当２"))</f>
        <v/>
      </c>
      <c r="V5078" s="56" t="str">
        <f t="shared" si="881"/>
        <v/>
      </c>
      <c r="W5078" s="81" t="str">
        <f t="shared" si="882"/>
        <v/>
      </c>
      <c r="X5078" s="53" t="str">
        <f>IF(V5078="","",COUNTIF($V$7:V5078,"該当３"))</f>
        <v/>
      </c>
    </row>
    <row r="5079" spans="1:24">
      <c r="A5079" s="4">
        <v>2056101001</v>
      </c>
      <c r="B5079" s="237">
        <v>20</v>
      </c>
      <c r="C5079" s="238">
        <v>561</v>
      </c>
      <c r="D5079" s="239">
        <v>1</v>
      </c>
      <c r="E5079" s="238">
        <v>1</v>
      </c>
      <c r="F5079" s="7" t="s">
        <v>511</v>
      </c>
      <c r="G5079" s="7" t="s">
        <v>4303</v>
      </c>
      <c r="H5079" s="7" t="s">
        <v>4304</v>
      </c>
      <c r="I5079" s="7" t="s">
        <v>4305</v>
      </c>
      <c r="K5079" s="52" t="str">
        <f t="shared" si="883"/>
        <v/>
      </c>
      <c r="L5079" s="81" t="str">
        <f t="shared" si="873"/>
        <v/>
      </c>
      <c r="M5079" s="53" t="str">
        <f>IF(K5079="","",COUNTIF($K$7:K5079,"ﾘｽﾄ１"))</f>
        <v/>
      </c>
      <c r="N5079" s="53" t="str">
        <f t="shared" si="874"/>
        <v/>
      </c>
      <c r="O5079" s="54" t="str">
        <f t="shared" si="875"/>
        <v/>
      </c>
      <c r="P5079" s="53" t="str">
        <f t="shared" si="876"/>
        <v/>
      </c>
      <c r="Q5079" s="52" t="str">
        <f t="shared" si="877"/>
        <v/>
      </c>
      <c r="R5079" s="55" t="str">
        <f t="shared" si="878"/>
        <v/>
      </c>
      <c r="S5079" s="52" t="str">
        <f t="shared" si="879"/>
        <v/>
      </c>
      <c r="T5079" s="81" t="str">
        <f t="shared" si="880"/>
        <v/>
      </c>
      <c r="U5079" s="53" t="str">
        <f>IF(S5079="","",COUNTIF($S$7:S5079,"該当２"))</f>
        <v/>
      </c>
      <c r="V5079" s="56" t="str">
        <f t="shared" si="881"/>
        <v/>
      </c>
      <c r="W5079" s="81" t="str">
        <f t="shared" si="882"/>
        <v/>
      </c>
      <c r="X5079" s="53" t="str">
        <f>IF(V5079="","",COUNTIF($V$7:V5079,"該当３"))</f>
        <v/>
      </c>
    </row>
    <row r="5080" spans="1:24">
      <c r="A5080" s="4">
        <v>2056101002</v>
      </c>
      <c r="B5080" s="237">
        <v>20</v>
      </c>
      <c r="C5080" s="238">
        <v>561</v>
      </c>
      <c r="D5080" s="239">
        <v>1</v>
      </c>
      <c r="E5080" s="238">
        <v>2</v>
      </c>
      <c r="F5080" s="7" t="s">
        <v>511</v>
      </c>
      <c r="G5080" s="7" t="s">
        <v>4303</v>
      </c>
      <c r="H5080" s="7" t="s">
        <v>4304</v>
      </c>
      <c r="I5080" s="7" t="s">
        <v>4306</v>
      </c>
      <c r="K5080" s="52" t="str">
        <f t="shared" si="883"/>
        <v/>
      </c>
      <c r="L5080" s="81" t="str">
        <f t="shared" si="873"/>
        <v/>
      </c>
      <c r="M5080" s="53" t="str">
        <f>IF(K5080="","",COUNTIF($K$7:K5080,"ﾘｽﾄ１"))</f>
        <v/>
      </c>
      <c r="N5080" s="53" t="str">
        <f t="shared" si="874"/>
        <v/>
      </c>
      <c r="O5080" s="54" t="str">
        <f t="shared" si="875"/>
        <v/>
      </c>
      <c r="P5080" s="53" t="str">
        <f t="shared" si="876"/>
        <v/>
      </c>
      <c r="Q5080" s="52" t="str">
        <f t="shared" si="877"/>
        <v/>
      </c>
      <c r="R5080" s="55" t="str">
        <f t="shared" si="878"/>
        <v/>
      </c>
      <c r="S5080" s="52" t="str">
        <f t="shared" si="879"/>
        <v/>
      </c>
      <c r="T5080" s="81" t="str">
        <f t="shared" si="880"/>
        <v/>
      </c>
      <c r="U5080" s="53" t="str">
        <f>IF(S5080="","",COUNTIF($S$7:S5080,"該当２"))</f>
        <v/>
      </c>
      <c r="V5080" s="56" t="str">
        <f t="shared" si="881"/>
        <v/>
      </c>
      <c r="W5080" s="81" t="str">
        <f t="shared" si="882"/>
        <v/>
      </c>
      <c r="X5080" s="53" t="str">
        <f>IF(V5080="","",COUNTIF($V$7:V5080,"該当３"))</f>
        <v/>
      </c>
    </row>
    <row r="5081" spans="1:24">
      <c r="A5081" s="4">
        <v>2056101003</v>
      </c>
      <c r="B5081" s="237">
        <v>20</v>
      </c>
      <c r="C5081" s="238">
        <v>561</v>
      </c>
      <c r="D5081" s="239">
        <v>1</v>
      </c>
      <c r="E5081" s="238">
        <v>3</v>
      </c>
      <c r="F5081" s="7" t="s">
        <v>511</v>
      </c>
      <c r="G5081" s="7" t="s">
        <v>4303</v>
      </c>
      <c r="H5081" s="7" t="s">
        <v>4304</v>
      </c>
      <c r="I5081" s="7" t="s">
        <v>4307</v>
      </c>
      <c r="K5081" s="52" t="str">
        <f t="shared" si="883"/>
        <v/>
      </c>
      <c r="L5081" s="81" t="str">
        <f t="shared" si="873"/>
        <v/>
      </c>
      <c r="M5081" s="53" t="str">
        <f>IF(K5081="","",COUNTIF($K$7:K5081,"ﾘｽﾄ１"))</f>
        <v/>
      </c>
      <c r="N5081" s="53" t="str">
        <f t="shared" si="874"/>
        <v/>
      </c>
      <c r="O5081" s="54" t="str">
        <f t="shared" si="875"/>
        <v/>
      </c>
      <c r="P5081" s="53" t="str">
        <f t="shared" si="876"/>
        <v/>
      </c>
      <c r="Q5081" s="52" t="str">
        <f t="shared" si="877"/>
        <v/>
      </c>
      <c r="R5081" s="55" t="str">
        <f t="shared" si="878"/>
        <v/>
      </c>
      <c r="S5081" s="52" t="str">
        <f t="shared" si="879"/>
        <v/>
      </c>
      <c r="T5081" s="81" t="str">
        <f t="shared" si="880"/>
        <v/>
      </c>
      <c r="U5081" s="53" t="str">
        <f>IF(S5081="","",COUNTIF($S$7:S5081,"該当２"))</f>
        <v/>
      </c>
      <c r="V5081" s="56" t="str">
        <f t="shared" si="881"/>
        <v/>
      </c>
      <c r="W5081" s="81" t="str">
        <f t="shared" si="882"/>
        <v/>
      </c>
      <c r="X5081" s="53" t="str">
        <f>IF(V5081="","",COUNTIF($V$7:V5081,"該当３"))</f>
        <v/>
      </c>
    </row>
    <row r="5082" spans="1:24">
      <c r="A5082" s="4">
        <v>2056101004</v>
      </c>
      <c r="B5082" s="237">
        <v>20</v>
      </c>
      <c r="C5082" s="238">
        <v>561</v>
      </c>
      <c r="D5082" s="239">
        <v>1</v>
      </c>
      <c r="E5082" s="238">
        <v>4</v>
      </c>
      <c r="F5082" s="7" t="s">
        <v>511</v>
      </c>
      <c r="G5082" s="7" t="s">
        <v>4303</v>
      </c>
      <c r="H5082" s="7" t="s">
        <v>4304</v>
      </c>
      <c r="I5082" s="7" t="s">
        <v>3899</v>
      </c>
      <c r="K5082" s="52" t="str">
        <f t="shared" si="883"/>
        <v/>
      </c>
      <c r="L5082" s="81" t="str">
        <f t="shared" si="873"/>
        <v/>
      </c>
      <c r="M5082" s="53" t="str">
        <f>IF(K5082="","",COUNTIF($K$7:K5082,"ﾘｽﾄ１"))</f>
        <v/>
      </c>
      <c r="N5082" s="53" t="str">
        <f t="shared" si="874"/>
        <v/>
      </c>
      <c r="O5082" s="54" t="str">
        <f t="shared" si="875"/>
        <v/>
      </c>
      <c r="P5082" s="53" t="str">
        <f t="shared" si="876"/>
        <v/>
      </c>
      <c r="Q5082" s="52" t="str">
        <f t="shared" si="877"/>
        <v/>
      </c>
      <c r="R5082" s="55" t="str">
        <f t="shared" si="878"/>
        <v/>
      </c>
      <c r="S5082" s="52" t="str">
        <f t="shared" si="879"/>
        <v/>
      </c>
      <c r="T5082" s="81" t="str">
        <f t="shared" si="880"/>
        <v/>
      </c>
      <c r="U5082" s="53" t="str">
        <f>IF(S5082="","",COUNTIF($S$7:S5082,"該当２"))</f>
        <v/>
      </c>
      <c r="V5082" s="56" t="str">
        <f t="shared" si="881"/>
        <v/>
      </c>
      <c r="W5082" s="81" t="str">
        <f t="shared" si="882"/>
        <v/>
      </c>
      <c r="X5082" s="53" t="str">
        <f>IF(V5082="","",COUNTIF($V$7:V5082,"該当３"))</f>
        <v/>
      </c>
    </row>
    <row r="5083" spans="1:24">
      <c r="A5083" s="4">
        <v>2056101005</v>
      </c>
      <c r="B5083" s="237">
        <v>20</v>
      </c>
      <c r="C5083" s="238">
        <v>561</v>
      </c>
      <c r="D5083" s="239">
        <v>1</v>
      </c>
      <c r="E5083" s="238">
        <v>5</v>
      </c>
      <c r="F5083" s="7" t="s">
        <v>511</v>
      </c>
      <c r="G5083" s="7" t="s">
        <v>4303</v>
      </c>
      <c r="H5083" s="7" t="s">
        <v>4304</v>
      </c>
      <c r="I5083" s="7" t="s">
        <v>4308</v>
      </c>
      <c r="K5083" s="52" t="str">
        <f t="shared" si="883"/>
        <v/>
      </c>
      <c r="L5083" s="81" t="str">
        <f t="shared" si="873"/>
        <v/>
      </c>
      <c r="M5083" s="53" t="str">
        <f>IF(K5083="","",COUNTIF($K$7:K5083,"ﾘｽﾄ１"))</f>
        <v/>
      </c>
      <c r="N5083" s="53" t="str">
        <f t="shared" si="874"/>
        <v/>
      </c>
      <c r="O5083" s="54" t="str">
        <f t="shared" si="875"/>
        <v/>
      </c>
      <c r="P5083" s="53" t="str">
        <f t="shared" si="876"/>
        <v/>
      </c>
      <c r="Q5083" s="52" t="str">
        <f t="shared" si="877"/>
        <v/>
      </c>
      <c r="R5083" s="55" t="str">
        <f t="shared" si="878"/>
        <v/>
      </c>
      <c r="S5083" s="52" t="str">
        <f t="shared" si="879"/>
        <v/>
      </c>
      <c r="T5083" s="81" t="str">
        <f t="shared" si="880"/>
        <v/>
      </c>
      <c r="U5083" s="53" t="str">
        <f>IF(S5083="","",COUNTIF($S$7:S5083,"該当２"))</f>
        <v/>
      </c>
      <c r="V5083" s="56" t="str">
        <f t="shared" si="881"/>
        <v/>
      </c>
      <c r="W5083" s="81" t="str">
        <f t="shared" si="882"/>
        <v/>
      </c>
      <c r="X5083" s="53" t="str">
        <f>IF(V5083="","",COUNTIF($V$7:V5083,"該当３"))</f>
        <v/>
      </c>
    </row>
    <row r="5084" spans="1:24">
      <c r="A5084" s="4">
        <v>2056101006</v>
      </c>
      <c r="B5084" s="237">
        <v>20</v>
      </c>
      <c r="C5084" s="238">
        <v>561</v>
      </c>
      <c r="D5084" s="239">
        <v>1</v>
      </c>
      <c r="E5084" s="238">
        <v>6</v>
      </c>
      <c r="F5084" s="7" t="s">
        <v>511</v>
      </c>
      <c r="G5084" s="7" t="s">
        <v>4303</v>
      </c>
      <c r="H5084" s="7" t="s">
        <v>4304</v>
      </c>
      <c r="I5084" s="7" t="s">
        <v>4309</v>
      </c>
      <c r="K5084" s="52" t="str">
        <f t="shared" si="883"/>
        <v/>
      </c>
      <c r="L5084" s="81" t="str">
        <f t="shared" si="873"/>
        <v/>
      </c>
      <c r="M5084" s="53" t="str">
        <f>IF(K5084="","",COUNTIF($K$7:K5084,"ﾘｽﾄ１"))</f>
        <v/>
      </c>
      <c r="N5084" s="53" t="str">
        <f t="shared" si="874"/>
        <v/>
      </c>
      <c r="O5084" s="54" t="str">
        <f t="shared" si="875"/>
        <v/>
      </c>
      <c r="P5084" s="53" t="str">
        <f t="shared" si="876"/>
        <v/>
      </c>
      <c r="Q5084" s="52" t="str">
        <f t="shared" si="877"/>
        <v/>
      </c>
      <c r="R5084" s="55" t="str">
        <f t="shared" si="878"/>
        <v/>
      </c>
      <c r="S5084" s="52" t="str">
        <f t="shared" si="879"/>
        <v/>
      </c>
      <c r="T5084" s="81" t="str">
        <f t="shared" si="880"/>
        <v/>
      </c>
      <c r="U5084" s="53" t="str">
        <f>IF(S5084="","",COUNTIF($S$7:S5084,"該当２"))</f>
        <v/>
      </c>
      <c r="V5084" s="56" t="str">
        <f t="shared" si="881"/>
        <v/>
      </c>
      <c r="W5084" s="81" t="str">
        <f t="shared" si="882"/>
        <v/>
      </c>
      <c r="X5084" s="53" t="str">
        <f>IF(V5084="","",COUNTIF($V$7:V5084,"該当３"))</f>
        <v/>
      </c>
    </row>
    <row r="5085" spans="1:24">
      <c r="A5085" s="4">
        <v>2056101007</v>
      </c>
      <c r="B5085" s="237">
        <v>20</v>
      </c>
      <c r="C5085" s="238">
        <v>561</v>
      </c>
      <c r="D5085" s="239">
        <v>1</v>
      </c>
      <c r="E5085" s="238">
        <v>7</v>
      </c>
      <c r="F5085" s="7" t="s">
        <v>511</v>
      </c>
      <c r="G5085" s="7" t="s">
        <v>4303</v>
      </c>
      <c r="H5085" s="7" t="s">
        <v>4304</v>
      </c>
      <c r="I5085" s="7" t="s">
        <v>365</v>
      </c>
      <c r="K5085" s="52" t="str">
        <f t="shared" si="883"/>
        <v/>
      </c>
      <c r="L5085" s="81" t="str">
        <f t="shared" si="873"/>
        <v/>
      </c>
      <c r="M5085" s="53" t="str">
        <f>IF(K5085="","",COUNTIF($K$7:K5085,"ﾘｽﾄ１"))</f>
        <v/>
      </c>
      <c r="N5085" s="53" t="str">
        <f t="shared" si="874"/>
        <v/>
      </c>
      <c r="O5085" s="54" t="str">
        <f t="shared" si="875"/>
        <v/>
      </c>
      <c r="P5085" s="53" t="str">
        <f t="shared" si="876"/>
        <v/>
      </c>
      <c r="Q5085" s="52" t="str">
        <f t="shared" si="877"/>
        <v/>
      </c>
      <c r="R5085" s="55" t="str">
        <f t="shared" si="878"/>
        <v/>
      </c>
      <c r="S5085" s="52" t="str">
        <f t="shared" si="879"/>
        <v/>
      </c>
      <c r="T5085" s="81" t="str">
        <f t="shared" si="880"/>
        <v/>
      </c>
      <c r="U5085" s="53" t="str">
        <f>IF(S5085="","",COUNTIF($S$7:S5085,"該当２"))</f>
        <v/>
      </c>
      <c r="V5085" s="56" t="str">
        <f t="shared" si="881"/>
        <v/>
      </c>
      <c r="W5085" s="81" t="str">
        <f t="shared" si="882"/>
        <v/>
      </c>
      <c r="X5085" s="53" t="str">
        <f>IF(V5085="","",COUNTIF($V$7:V5085,"該当３"))</f>
        <v/>
      </c>
    </row>
    <row r="5086" spans="1:24">
      <c r="A5086" s="4">
        <v>2056102000</v>
      </c>
      <c r="B5086" s="237">
        <v>20</v>
      </c>
      <c r="C5086" s="238">
        <v>561</v>
      </c>
      <c r="D5086" s="239">
        <v>2</v>
      </c>
      <c r="E5086" s="238">
        <v>0</v>
      </c>
      <c r="F5086" s="7" t="s">
        <v>511</v>
      </c>
      <c r="G5086" s="7" t="s">
        <v>4303</v>
      </c>
      <c r="H5086" s="7" t="s">
        <v>4310</v>
      </c>
      <c r="K5086" s="52" t="str">
        <f t="shared" si="883"/>
        <v/>
      </c>
      <c r="L5086" s="81" t="str">
        <f t="shared" si="873"/>
        <v/>
      </c>
      <c r="M5086" s="53" t="str">
        <f>IF(K5086="","",COUNTIF($K$7:K5086,"ﾘｽﾄ１"))</f>
        <v/>
      </c>
      <c r="N5086" s="53" t="str">
        <f t="shared" si="874"/>
        <v/>
      </c>
      <c r="O5086" s="54" t="str">
        <f t="shared" si="875"/>
        <v/>
      </c>
      <c r="P5086" s="53" t="str">
        <f t="shared" si="876"/>
        <v/>
      </c>
      <c r="Q5086" s="52" t="str">
        <f t="shared" si="877"/>
        <v/>
      </c>
      <c r="R5086" s="55" t="str">
        <f t="shared" si="878"/>
        <v/>
      </c>
      <c r="S5086" s="52" t="str">
        <f t="shared" si="879"/>
        <v/>
      </c>
      <c r="T5086" s="81" t="str">
        <f t="shared" si="880"/>
        <v/>
      </c>
      <c r="U5086" s="53" t="str">
        <f>IF(S5086="","",COUNTIF($S$7:S5086,"該当２"))</f>
        <v/>
      </c>
      <c r="V5086" s="56" t="str">
        <f t="shared" si="881"/>
        <v/>
      </c>
      <c r="W5086" s="81" t="str">
        <f t="shared" si="882"/>
        <v/>
      </c>
      <c r="X5086" s="53" t="str">
        <f>IF(V5086="","",COUNTIF($V$7:V5086,"該当３"))</f>
        <v/>
      </c>
    </row>
    <row r="5087" spans="1:24">
      <c r="A5087" s="4">
        <v>2056102001</v>
      </c>
      <c r="B5087" s="237">
        <v>20</v>
      </c>
      <c r="C5087" s="238">
        <v>561</v>
      </c>
      <c r="D5087" s="239">
        <v>2</v>
      </c>
      <c r="E5087" s="238">
        <v>1</v>
      </c>
      <c r="F5087" s="7" t="s">
        <v>511</v>
      </c>
      <c r="G5087" s="7" t="s">
        <v>4303</v>
      </c>
      <c r="H5087" s="7" t="s">
        <v>4310</v>
      </c>
      <c r="I5087" s="7" t="s">
        <v>2560</v>
      </c>
      <c r="K5087" s="52" t="str">
        <f t="shared" si="883"/>
        <v/>
      </c>
      <c r="L5087" s="81" t="str">
        <f t="shared" si="873"/>
        <v/>
      </c>
      <c r="M5087" s="53" t="str">
        <f>IF(K5087="","",COUNTIF($K$7:K5087,"ﾘｽﾄ１"))</f>
        <v/>
      </c>
      <c r="N5087" s="53" t="str">
        <f t="shared" si="874"/>
        <v/>
      </c>
      <c r="O5087" s="54" t="str">
        <f t="shared" si="875"/>
        <v/>
      </c>
      <c r="P5087" s="53" t="str">
        <f t="shared" si="876"/>
        <v/>
      </c>
      <c r="Q5087" s="52" t="str">
        <f t="shared" si="877"/>
        <v/>
      </c>
      <c r="R5087" s="55" t="str">
        <f t="shared" si="878"/>
        <v/>
      </c>
      <c r="S5087" s="52" t="str">
        <f t="shared" si="879"/>
        <v/>
      </c>
      <c r="T5087" s="81" t="str">
        <f t="shared" si="880"/>
        <v/>
      </c>
      <c r="U5087" s="53" t="str">
        <f>IF(S5087="","",COUNTIF($S$7:S5087,"該当２"))</f>
        <v/>
      </c>
      <c r="V5087" s="56" t="str">
        <f t="shared" si="881"/>
        <v/>
      </c>
      <c r="W5087" s="81" t="str">
        <f t="shared" si="882"/>
        <v/>
      </c>
      <c r="X5087" s="53" t="str">
        <f>IF(V5087="","",COUNTIF($V$7:V5087,"該当３"))</f>
        <v/>
      </c>
    </row>
    <row r="5088" spans="1:24">
      <c r="A5088" s="4">
        <v>2056102002</v>
      </c>
      <c r="B5088" s="237">
        <v>20</v>
      </c>
      <c r="C5088" s="238">
        <v>561</v>
      </c>
      <c r="D5088" s="239">
        <v>2</v>
      </c>
      <c r="E5088" s="238">
        <v>2</v>
      </c>
      <c r="F5088" s="7" t="s">
        <v>511</v>
      </c>
      <c r="G5088" s="7" t="s">
        <v>4303</v>
      </c>
      <c r="H5088" s="7" t="s">
        <v>4310</v>
      </c>
      <c r="I5088" s="7" t="s">
        <v>4201</v>
      </c>
      <c r="K5088" s="52" t="str">
        <f t="shared" si="883"/>
        <v/>
      </c>
      <c r="L5088" s="81" t="str">
        <f t="shared" si="873"/>
        <v/>
      </c>
      <c r="M5088" s="53" t="str">
        <f>IF(K5088="","",COUNTIF($K$7:K5088,"ﾘｽﾄ１"))</f>
        <v/>
      </c>
      <c r="N5088" s="53" t="str">
        <f t="shared" si="874"/>
        <v/>
      </c>
      <c r="O5088" s="54" t="str">
        <f t="shared" si="875"/>
        <v/>
      </c>
      <c r="P5088" s="53" t="str">
        <f t="shared" si="876"/>
        <v/>
      </c>
      <c r="Q5088" s="52" t="str">
        <f t="shared" si="877"/>
        <v/>
      </c>
      <c r="R5088" s="55" t="str">
        <f t="shared" si="878"/>
        <v/>
      </c>
      <c r="S5088" s="52" t="str">
        <f t="shared" si="879"/>
        <v/>
      </c>
      <c r="T5088" s="81" t="str">
        <f t="shared" si="880"/>
        <v/>
      </c>
      <c r="U5088" s="53" t="str">
        <f>IF(S5088="","",COUNTIF($S$7:S5088,"該当２"))</f>
        <v/>
      </c>
      <c r="V5088" s="56" t="str">
        <f t="shared" si="881"/>
        <v/>
      </c>
      <c r="W5088" s="81" t="str">
        <f t="shared" si="882"/>
        <v/>
      </c>
      <c r="X5088" s="53" t="str">
        <f>IF(V5088="","",COUNTIF($V$7:V5088,"該当３"))</f>
        <v/>
      </c>
    </row>
    <row r="5089" spans="1:24">
      <c r="A5089" s="4">
        <v>2056102003</v>
      </c>
      <c r="B5089" s="237">
        <v>20</v>
      </c>
      <c r="C5089" s="238">
        <v>561</v>
      </c>
      <c r="D5089" s="239">
        <v>2</v>
      </c>
      <c r="E5089" s="238">
        <v>3</v>
      </c>
      <c r="F5089" s="7" t="s">
        <v>511</v>
      </c>
      <c r="G5089" s="7" t="s">
        <v>4303</v>
      </c>
      <c r="H5089" s="7" t="s">
        <v>4310</v>
      </c>
      <c r="I5089" s="7" t="s">
        <v>4311</v>
      </c>
      <c r="K5089" s="52" t="str">
        <f t="shared" si="883"/>
        <v/>
      </c>
      <c r="L5089" s="81" t="str">
        <f t="shared" si="873"/>
        <v/>
      </c>
      <c r="M5089" s="53" t="str">
        <f>IF(K5089="","",COUNTIF($K$7:K5089,"ﾘｽﾄ１"))</f>
        <v/>
      </c>
      <c r="N5089" s="53" t="str">
        <f t="shared" si="874"/>
        <v/>
      </c>
      <c r="O5089" s="54" t="str">
        <f t="shared" si="875"/>
        <v/>
      </c>
      <c r="P5089" s="53" t="str">
        <f t="shared" si="876"/>
        <v/>
      </c>
      <c r="Q5089" s="52" t="str">
        <f t="shared" si="877"/>
        <v/>
      </c>
      <c r="R5089" s="55" t="str">
        <f t="shared" si="878"/>
        <v/>
      </c>
      <c r="S5089" s="52" t="str">
        <f t="shared" si="879"/>
        <v/>
      </c>
      <c r="T5089" s="81" t="str">
        <f t="shared" si="880"/>
        <v/>
      </c>
      <c r="U5089" s="53" t="str">
        <f>IF(S5089="","",COUNTIF($S$7:S5089,"該当２"))</f>
        <v/>
      </c>
      <c r="V5089" s="56" t="str">
        <f t="shared" si="881"/>
        <v/>
      </c>
      <c r="W5089" s="81" t="str">
        <f t="shared" si="882"/>
        <v/>
      </c>
      <c r="X5089" s="53" t="str">
        <f>IF(V5089="","",COUNTIF($V$7:V5089,"該当３"))</f>
        <v/>
      </c>
    </row>
    <row r="5090" spans="1:24">
      <c r="A5090" s="4">
        <v>2056102004</v>
      </c>
      <c r="B5090" s="237">
        <v>20</v>
      </c>
      <c r="C5090" s="238">
        <v>561</v>
      </c>
      <c r="D5090" s="239">
        <v>2</v>
      </c>
      <c r="E5090" s="238">
        <v>4</v>
      </c>
      <c r="F5090" s="7" t="s">
        <v>511</v>
      </c>
      <c r="G5090" s="7" t="s">
        <v>4303</v>
      </c>
      <c r="H5090" s="7" t="s">
        <v>4310</v>
      </c>
      <c r="I5090" s="7" t="s">
        <v>4312</v>
      </c>
      <c r="K5090" s="52" t="str">
        <f t="shared" si="883"/>
        <v/>
      </c>
      <c r="L5090" s="81" t="str">
        <f t="shared" si="873"/>
        <v/>
      </c>
      <c r="M5090" s="53" t="str">
        <f>IF(K5090="","",COUNTIF($K$7:K5090,"ﾘｽﾄ１"))</f>
        <v/>
      </c>
      <c r="N5090" s="53" t="str">
        <f t="shared" si="874"/>
        <v/>
      </c>
      <c r="O5090" s="54" t="str">
        <f t="shared" si="875"/>
        <v/>
      </c>
      <c r="P5090" s="53" t="str">
        <f t="shared" si="876"/>
        <v/>
      </c>
      <c r="Q5090" s="52" t="str">
        <f t="shared" si="877"/>
        <v/>
      </c>
      <c r="R5090" s="55" t="str">
        <f t="shared" si="878"/>
        <v/>
      </c>
      <c r="S5090" s="52" t="str">
        <f t="shared" si="879"/>
        <v/>
      </c>
      <c r="T5090" s="81" t="str">
        <f t="shared" si="880"/>
        <v/>
      </c>
      <c r="U5090" s="53" t="str">
        <f>IF(S5090="","",COUNTIF($S$7:S5090,"該当２"))</f>
        <v/>
      </c>
      <c r="V5090" s="56" t="str">
        <f t="shared" si="881"/>
        <v/>
      </c>
      <c r="W5090" s="81" t="str">
        <f t="shared" si="882"/>
        <v/>
      </c>
      <c r="X5090" s="53" t="str">
        <f>IF(V5090="","",COUNTIF($V$7:V5090,"該当３"))</f>
        <v/>
      </c>
    </row>
    <row r="5091" spans="1:24">
      <c r="A5091" s="4">
        <v>2056102005</v>
      </c>
      <c r="B5091" s="237">
        <v>20</v>
      </c>
      <c r="C5091" s="238">
        <v>561</v>
      </c>
      <c r="D5091" s="239">
        <v>2</v>
      </c>
      <c r="E5091" s="238">
        <v>5</v>
      </c>
      <c r="F5091" s="7" t="s">
        <v>511</v>
      </c>
      <c r="G5091" s="7" t="s">
        <v>4303</v>
      </c>
      <c r="H5091" s="7" t="s">
        <v>4310</v>
      </c>
      <c r="I5091" s="7" t="s">
        <v>4313</v>
      </c>
      <c r="K5091" s="52" t="str">
        <f t="shared" si="883"/>
        <v/>
      </c>
      <c r="L5091" s="81" t="str">
        <f t="shared" si="873"/>
        <v/>
      </c>
      <c r="M5091" s="53" t="str">
        <f>IF(K5091="","",COUNTIF($K$7:K5091,"ﾘｽﾄ１"))</f>
        <v/>
      </c>
      <c r="N5091" s="53" t="str">
        <f t="shared" si="874"/>
        <v/>
      </c>
      <c r="O5091" s="54" t="str">
        <f t="shared" si="875"/>
        <v/>
      </c>
      <c r="P5091" s="53" t="str">
        <f t="shared" si="876"/>
        <v/>
      </c>
      <c r="Q5091" s="52" t="str">
        <f t="shared" si="877"/>
        <v/>
      </c>
      <c r="R5091" s="55" t="str">
        <f t="shared" si="878"/>
        <v/>
      </c>
      <c r="S5091" s="52" t="str">
        <f t="shared" si="879"/>
        <v/>
      </c>
      <c r="T5091" s="81" t="str">
        <f t="shared" si="880"/>
        <v/>
      </c>
      <c r="U5091" s="53" t="str">
        <f>IF(S5091="","",COUNTIF($S$7:S5091,"該当２"))</f>
        <v/>
      </c>
      <c r="V5091" s="56" t="str">
        <f t="shared" si="881"/>
        <v/>
      </c>
      <c r="W5091" s="81" t="str">
        <f t="shared" si="882"/>
        <v/>
      </c>
      <c r="X5091" s="53" t="str">
        <f>IF(V5091="","",COUNTIF($V$7:V5091,"該当３"))</f>
        <v/>
      </c>
    </row>
    <row r="5092" spans="1:24">
      <c r="A5092" s="4">
        <v>2056103000</v>
      </c>
      <c r="B5092" s="237">
        <v>20</v>
      </c>
      <c r="C5092" s="238">
        <v>561</v>
      </c>
      <c r="D5092" s="239">
        <v>3</v>
      </c>
      <c r="E5092" s="238">
        <v>0</v>
      </c>
      <c r="F5092" s="7" t="s">
        <v>511</v>
      </c>
      <c r="G5092" s="7" t="s">
        <v>4303</v>
      </c>
      <c r="H5092" s="7" t="s">
        <v>4314</v>
      </c>
      <c r="K5092" s="52" t="str">
        <f t="shared" si="883"/>
        <v/>
      </c>
      <c r="L5092" s="81" t="str">
        <f t="shared" si="873"/>
        <v/>
      </c>
      <c r="M5092" s="53" t="str">
        <f>IF(K5092="","",COUNTIF($K$7:K5092,"ﾘｽﾄ１"))</f>
        <v/>
      </c>
      <c r="N5092" s="53" t="str">
        <f t="shared" si="874"/>
        <v/>
      </c>
      <c r="O5092" s="54" t="str">
        <f t="shared" si="875"/>
        <v/>
      </c>
      <c r="P5092" s="53" t="str">
        <f t="shared" si="876"/>
        <v/>
      </c>
      <c r="Q5092" s="52" t="str">
        <f t="shared" si="877"/>
        <v/>
      </c>
      <c r="R5092" s="55" t="str">
        <f t="shared" si="878"/>
        <v/>
      </c>
      <c r="S5092" s="52" t="str">
        <f t="shared" si="879"/>
        <v/>
      </c>
      <c r="T5092" s="81" t="str">
        <f t="shared" si="880"/>
        <v/>
      </c>
      <c r="U5092" s="53" t="str">
        <f>IF(S5092="","",COUNTIF($S$7:S5092,"該当２"))</f>
        <v/>
      </c>
      <c r="V5092" s="56" t="str">
        <f t="shared" si="881"/>
        <v/>
      </c>
      <c r="W5092" s="81" t="str">
        <f t="shared" si="882"/>
        <v/>
      </c>
      <c r="X5092" s="53" t="str">
        <f>IF(V5092="","",COUNTIF($V$7:V5092,"該当３"))</f>
        <v/>
      </c>
    </row>
    <row r="5093" spans="1:24">
      <c r="A5093" s="4">
        <v>2056103001</v>
      </c>
      <c r="B5093" s="237">
        <v>20</v>
      </c>
      <c r="C5093" s="238">
        <v>561</v>
      </c>
      <c r="D5093" s="239">
        <v>3</v>
      </c>
      <c r="E5093" s="238">
        <v>1</v>
      </c>
      <c r="F5093" s="7" t="s">
        <v>511</v>
      </c>
      <c r="G5093" s="7" t="s">
        <v>4303</v>
      </c>
      <c r="H5093" s="7" t="s">
        <v>4314</v>
      </c>
      <c r="I5093" s="7" t="s">
        <v>341</v>
      </c>
      <c r="K5093" s="52" t="str">
        <f t="shared" si="883"/>
        <v/>
      </c>
      <c r="L5093" s="81" t="str">
        <f t="shared" si="873"/>
        <v/>
      </c>
      <c r="M5093" s="53" t="str">
        <f>IF(K5093="","",COUNTIF($K$7:K5093,"ﾘｽﾄ１"))</f>
        <v/>
      </c>
      <c r="N5093" s="53" t="str">
        <f t="shared" si="874"/>
        <v/>
      </c>
      <c r="O5093" s="54" t="str">
        <f t="shared" si="875"/>
        <v/>
      </c>
      <c r="P5093" s="53" t="str">
        <f t="shared" si="876"/>
        <v/>
      </c>
      <c r="Q5093" s="52" t="str">
        <f t="shared" si="877"/>
        <v/>
      </c>
      <c r="R5093" s="55" t="str">
        <f t="shared" si="878"/>
        <v/>
      </c>
      <c r="S5093" s="52" t="str">
        <f t="shared" si="879"/>
        <v/>
      </c>
      <c r="T5093" s="81" t="str">
        <f t="shared" si="880"/>
        <v/>
      </c>
      <c r="U5093" s="53" t="str">
        <f>IF(S5093="","",COUNTIF($S$7:S5093,"該当２"))</f>
        <v/>
      </c>
      <c r="V5093" s="56" t="str">
        <f t="shared" si="881"/>
        <v/>
      </c>
      <c r="W5093" s="81" t="str">
        <f t="shared" si="882"/>
        <v/>
      </c>
      <c r="X5093" s="53" t="str">
        <f>IF(V5093="","",COUNTIF($V$7:V5093,"該当３"))</f>
        <v/>
      </c>
    </row>
    <row r="5094" spans="1:24">
      <c r="A5094" s="4">
        <v>2056103002</v>
      </c>
      <c r="B5094" s="237">
        <v>20</v>
      </c>
      <c r="C5094" s="238">
        <v>561</v>
      </c>
      <c r="D5094" s="239">
        <v>3</v>
      </c>
      <c r="E5094" s="238">
        <v>2</v>
      </c>
      <c r="F5094" s="7" t="s">
        <v>511</v>
      </c>
      <c r="G5094" s="7" t="s">
        <v>4303</v>
      </c>
      <c r="H5094" s="7" t="s">
        <v>4314</v>
      </c>
      <c r="I5094" s="7" t="s">
        <v>4315</v>
      </c>
      <c r="K5094" s="52" t="str">
        <f t="shared" si="883"/>
        <v/>
      </c>
      <c r="L5094" s="81" t="str">
        <f t="shared" si="873"/>
        <v/>
      </c>
      <c r="M5094" s="53" t="str">
        <f>IF(K5094="","",COUNTIF($K$7:K5094,"ﾘｽﾄ１"))</f>
        <v/>
      </c>
      <c r="N5094" s="53" t="str">
        <f t="shared" si="874"/>
        <v/>
      </c>
      <c r="O5094" s="54" t="str">
        <f t="shared" si="875"/>
        <v/>
      </c>
      <c r="P5094" s="53" t="str">
        <f t="shared" si="876"/>
        <v/>
      </c>
      <c r="Q5094" s="52" t="str">
        <f t="shared" si="877"/>
        <v/>
      </c>
      <c r="R5094" s="55" t="str">
        <f t="shared" si="878"/>
        <v/>
      </c>
      <c r="S5094" s="52" t="str">
        <f t="shared" si="879"/>
        <v/>
      </c>
      <c r="T5094" s="81" t="str">
        <f t="shared" si="880"/>
        <v/>
      </c>
      <c r="U5094" s="53" t="str">
        <f>IF(S5094="","",COUNTIF($S$7:S5094,"該当２"))</f>
        <v/>
      </c>
      <c r="V5094" s="56" t="str">
        <f t="shared" si="881"/>
        <v/>
      </c>
      <c r="W5094" s="81" t="str">
        <f t="shared" si="882"/>
        <v/>
      </c>
      <c r="X5094" s="53" t="str">
        <f>IF(V5094="","",COUNTIF($V$7:V5094,"該当３"))</f>
        <v/>
      </c>
    </row>
    <row r="5095" spans="1:24">
      <c r="A5095" s="4">
        <v>2056103003</v>
      </c>
      <c r="B5095" s="237">
        <v>20</v>
      </c>
      <c r="C5095" s="238">
        <v>561</v>
      </c>
      <c r="D5095" s="239">
        <v>3</v>
      </c>
      <c r="E5095" s="238">
        <v>3</v>
      </c>
      <c r="F5095" s="7" t="s">
        <v>511</v>
      </c>
      <c r="G5095" s="7" t="s">
        <v>4303</v>
      </c>
      <c r="H5095" s="7" t="s">
        <v>4314</v>
      </c>
      <c r="I5095" s="7" t="s">
        <v>4316</v>
      </c>
      <c r="K5095" s="52" t="str">
        <f t="shared" si="883"/>
        <v/>
      </c>
      <c r="L5095" s="81" t="str">
        <f t="shared" si="873"/>
        <v/>
      </c>
      <c r="M5095" s="53" t="str">
        <f>IF(K5095="","",COUNTIF($K$7:K5095,"ﾘｽﾄ１"))</f>
        <v/>
      </c>
      <c r="N5095" s="53" t="str">
        <f t="shared" si="874"/>
        <v/>
      </c>
      <c r="O5095" s="54" t="str">
        <f t="shared" si="875"/>
        <v/>
      </c>
      <c r="P5095" s="53" t="str">
        <f t="shared" si="876"/>
        <v/>
      </c>
      <c r="Q5095" s="52" t="str">
        <f t="shared" si="877"/>
        <v/>
      </c>
      <c r="R5095" s="55" t="str">
        <f t="shared" si="878"/>
        <v/>
      </c>
      <c r="S5095" s="52" t="str">
        <f t="shared" si="879"/>
        <v/>
      </c>
      <c r="T5095" s="81" t="str">
        <f t="shared" si="880"/>
        <v/>
      </c>
      <c r="U5095" s="53" t="str">
        <f>IF(S5095="","",COUNTIF($S$7:S5095,"該当２"))</f>
        <v/>
      </c>
      <c r="V5095" s="56" t="str">
        <f t="shared" si="881"/>
        <v/>
      </c>
      <c r="W5095" s="81" t="str">
        <f t="shared" si="882"/>
        <v/>
      </c>
      <c r="X5095" s="53" t="str">
        <f>IF(V5095="","",COUNTIF($V$7:V5095,"該当３"))</f>
        <v/>
      </c>
    </row>
    <row r="5096" spans="1:24">
      <c r="A5096" s="4">
        <v>2056103004</v>
      </c>
      <c r="B5096" s="237">
        <v>20</v>
      </c>
      <c r="C5096" s="238">
        <v>561</v>
      </c>
      <c r="D5096" s="239">
        <v>3</v>
      </c>
      <c r="E5096" s="238">
        <v>4</v>
      </c>
      <c r="F5096" s="7" t="s">
        <v>511</v>
      </c>
      <c r="G5096" s="7" t="s">
        <v>4303</v>
      </c>
      <c r="H5096" s="7" t="s">
        <v>4314</v>
      </c>
      <c r="I5096" s="7" t="s">
        <v>4317</v>
      </c>
      <c r="K5096" s="52" t="str">
        <f t="shared" si="883"/>
        <v/>
      </c>
      <c r="L5096" s="81" t="str">
        <f t="shared" si="873"/>
        <v/>
      </c>
      <c r="M5096" s="53" t="str">
        <f>IF(K5096="","",COUNTIF($K$7:K5096,"ﾘｽﾄ１"))</f>
        <v/>
      </c>
      <c r="N5096" s="53" t="str">
        <f t="shared" si="874"/>
        <v/>
      </c>
      <c r="O5096" s="54" t="str">
        <f t="shared" si="875"/>
        <v/>
      </c>
      <c r="P5096" s="53" t="str">
        <f t="shared" si="876"/>
        <v/>
      </c>
      <c r="Q5096" s="52" t="str">
        <f t="shared" si="877"/>
        <v/>
      </c>
      <c r="R5096" s="55" t="str">
        <f t="shared" si="878"/>
        <v/>
      </c>
      <c r="S5096" s="52" t="str">
        <f t="shared" si="879"/>
        <v/>
      </c>
      <c r="T5096" s="81" t="str">
        <f t="shared" si="880"/>
        <v/>
      </c>
      <c r="U5096" s="53" t="str">
        <f>IF(S5096="","",COUNTIF($S$7:S5096,"該当２"))</f>
        <v/>
      </c>
      <c r="V5096" s="56" t="str">
        <f t="shared" si="881"/>
        <v/>
      </c>
      <c r="W5096" s="81" t="str">
        <f t="shared" si="882"/>
        <v/>
      </c>
      <c r="X5096" s="53" t="str">
        <f>IF(V5096="","",COUNTIF($V$7:V5096,"該当３"))</f>
        <v/>
      </c>
    </row>
    <row r="5097" spans="1:24">
      <c r="A5097" s="4">
        <v>2056103005</v>
      </c>
      <c r="B5097" s="237">
        <v>20</v>
      </c>
      <c r="C5097" s="238">
        <v>561</v>
      </c>
      <c r="D5097" s="239">
        <v>3</v>
      </c>
      <c r="E5097" s="238">
        <v>5</v>
      </c>
      <c r="F5097" s="7" t="s">
        <v>511</v>
      </c>
      <c r="G5097" s="7" t="s">
        <v>4303</v>
      </c>
      <c r="H5097" s="7" t="s">
        <v>4314</v>
      </c>
      <c r="I5097" s="7" t="s">
        <v>4318</v>
      </c>
      <c r="K5097" s="52" t="str">
        <f t="shared" si="883"/>
        <v/>
      </c>
      <c r="L5097" s="81" t="str">
        <f t="shared" si="873"/>
        <v/>
      </c>
      <c r="M5097" s="53" t="str">
        <f>IF(K5097="","",COUNTIF($K$7:K5097,"ﾘｽﾄ１"))</f>
        <v/>
      </c>
      <c r="N5097" s="53" t="str">
        <f t="shared" si="874"/>
        <v/>
      </c>
      <c r="O5097" s="54" t="str">
        <f t="shared" si="875"/>
        <v/>
      </c>
      <c r="P5097" s="53" t="str">
        <f t="shared" si="876"/>
        <v/>
      </c>
      <c r="Q5097" s="52" t="str">
        <f t="shared" si="877"/>
        <v/>
      </c>
      <c r="R5097" s="55" t="str">
        <f t="shared" si="878"/>
        <v/>
      </c>
      <c r="S5097" s="52" t="str">
        <f t="shared" si="879"/>
        <v/>
      </c>
      <c r="T5097" s="81" t="str">
        <f t="shared" si="880"/>
        <v/>
      </c>
      <c r="U5097" s="53" t="str">
        <f>IF(S5097="","",COUNTIF($S$7:S5097,"該当２"))</f>
        <v/>
      </c>
      <c r="V5097" s="56" t="str">
        <f t="shared" si="881"/>
        <v/>
      </c>
      <c r="W5097" s="81" t="str">
        <f t="shared" si="882"/>
        <v/>
      </c>
      <c r="X5097" s="53" t="str">
        <f>IF(V5097="","",COUNTIF($V$7:V5097,"該当３"))</f>
        <v/>
      </c>
    </row>
    <row r="5098" spans="1:24">
      <c r="A5098" s="4">
        <v>2056103006</v>
      </c>
      <c r="B5098" s="237">
        <v>20</v>
      </c>
      <c r="C5098" s="238">
        <v>561</v>
      </c>
      <c r="D5098" s="239">
        <v>3</v>
      </c>
      <c r="E5098" s="238">
        <v>6</v>
      </c>
      <c r="F5098" s="7" t="s">
        <v>511</v>
      </c>
      <c r="G5098" s="7" t="s">
        <v>4303</v>
      </c>
      <c r="H5098" s="7" t="s">
        <v>4314</v>
      </c>
      <c r="I5098" s="7" t="s">
        <v>4319</v>
      </c>
      <c r="K5098" s="52" t="str">
        <f t="shared" si="883"/>
        <v/>
      </c>
      <c r="L5098" s="81" t="str">
        <f t="shared" si="873"/>
        <v/>
      </c>
      <c r="M5098" s="53" t="str">
        <f>IF(K5098="","",COUNTIF($K$7:K5098,"ﾘｽﾄ１"))</f>
        <v/>
      </c>
      <c r="N5098" s="53" t="str">
        <f t="shared" si="874"/>
        <v/>
      </c>
      <c r="O5098" s="54" t="str">
        <f t="shared" si="875"/>
        <v/>
      </c>
      <c r="P5098" s="53" t="str">
        <f t="shared" si="876"/>
        <v/>
      </c>
      <c r="Q5098" s="52" t="str">
        <f t="shared" si="877"/>
        <v/>
      </c>
      <c r="R5098" s="55" t="str">
        <f t="shared" si="878"/>
        <v/>
      </c>
      <c r="S5098" s="52" t="str">
        <f t="shared" si="879"/>
        <v/>
      </c>
      <c r="T5098" s="81" t="str">
        <f t="shared" si="880"/>
        <v/>
      </c>
      <c r="U5098" s="53" t="str">
        <f>IF(S5098="","",COUNTIF($S$7:S5098,"該当２"))</f>
        <v/>
      </c>
      <c r="V5098" s="56" t="str">
        <f t="shared" si="881"/>
        <v/>
      </c>
      <c r="W5098" s="81" t="str">
        <f t="shared" si="882"/>
        <v/>
      </c>
      <c r="X5098" s="53" t="str">
        <f>IF(V5098="","",COUNTIF($V$7:V5098,"該当３"))</f>
        <v/>
      </c>
    </row>
    <row r="5099" spans="1:24">
      <c r="A5099" s="4">
        <v>2056103007</v>
      </c>
      <c r="B5099" s="237">
        <v>20</v>
      </c>
      <c r="C5099" s="238">
        <v>561</v>
      </c>
      <c r="D5099" s="239">
        <v>3</v>
      </c>
      <c r="E5099" s="238">
        <v>7</v>
      </c>
      <c r="F5099" s="7" t="s">
        <v>511</v>
      </c>
      <c r="G5099" s="7" t="s">
        <v>4303</v>
      </c>
      <c r="H5099" s="7" t="s">
        <v>4314</v>
      </c>
      <c r="I5099" s="7" t="s">
        <v>4320</v>
      </c>
      <c r="K5099" s="52" t="str">
        <f t="shared" si="883"/>
        <v/>
      </c>
      <c r="L5099" s="81" t="str">
        <f t="shared" si="873"/>
        <v/>
      </c>
      <c r="M5099" s="53" t="str">
        <f>IF(K5099="","",COUNTIF($K$7:K5099,"ﾘｽﾄ１"))</f>
        <v/>
      </c>
      <c r="N5099" s="53" t="str">
        <f t="shared" si="874"/>
        <v/>
      </c>
      <c r="O5099" s="54" t="str">
        <f t="shared" si="875"/>
        <v/>
      </c>
      <c r="P5099" s="53" t="str">
        <f t="shared" si="876"/>
        <v/>
      </c>
      <c r="Q5099" s="52" t="str">
        <f t="shared" si="877"/>
        <v/>
      </c>
      <c r="R5099" s="55" t="str">
        <f t="shared" si="878"/>
        <v/>
      </c>
      <c r="S5099" s="52" t="str">
        <f t="shared" si="879"/>
        <v/>
      </c>
      <c r="T5099" s="81" t="str">
        <f t="shared" si="880"/>
        <v/>
      </c>
      <c r="U5099" s="53" t="str">
        <f>IF(S5099="","",COUNTIF($S$7:S5099,"該当２"))</f>
        <v/>
      </c>
      <c r="V5099" s="56" t="str">
        <f t="shared" si="881"/>
        <v/>
      </c>
      <c r="W5099" s="81" t="str">
        <f t="shared" si="882"/>
        <v/>
      </c>
      <c r="X5099" s="53" t="str">
        <f>IF(V5099="","",COUNTIF($V$7:V5099,"該当３"))</f>
        <v/>
      </c>
    </row>
    <row r="5100" spans="1:24">
      <c r="A5100" s="4">
        <v>2056103008</v>
      </c>
      <c r="B5100" s="237">
        <v>20</v>
      </c>
      <c r="C5100" s="238">
        <v>561</v>
      </c>
      <c r="D5100" s="239">
        <v>3</v>
      </c>
      <c r="E5100" s="238">
        <v>8</v>
      </c>
      <c r="F5100" s="7" t="s">
        <v>511</v>
      </c>
      <c r="G5100" s="7" t="s">
        <v>4303</v>
      </c>
      <c r="H5100" s="7" t="s">
        <v>4314</v>
      </c>
      <c r="I5100" s="7" t="s">
        <v>4321</v>
      </c>
      <c r="K5100" s="52" t="str">
        <f t="shared" si="883"/>
        <v/>
      </c>
      <c r="L5100" s="81" t="str">
        <f t="shared" si="873"/>
        <v/>
      </c>
      <c r="M5100" s="53" t="str">
        <f>IF(K5100="","",COUNTIF($K$7:K5100,"ﾘｽﾄ１"))</f>
        <v/>
      </c>
      <c r="N5100" s="53" t="str">
        <f t="shared" si="874"/>
        <v/>
      </c>
      <c r="O5100" s="54" t="str">
        <f t="shared" si="875"/>
        <v/>
      </c>
      <c r="P5100" s="53" t="str">
        <f t="shared" si="876"/>
        <v/>
      </c>
      <c r="Q5100" s="52" t="str">
        <f t="shared" si="877"/>
        <v/>
      </c>
      <c r="R5100" s="55" t="str">
        <f t="shared" si="878"/>
        <v/>
      </c>
      <c r="S5100" s="52" t="str">
        <f t="shared" si="879"/>
        <v/>
      </c>
      <c r="T5100" s="81" t="str">
        <f t="shared" si="880"/>
        <v/>
      </c>
      <c r="U5100" s="53" t="str">
        <f>IF(S5100="","",COUNTIF($S$7:S5100,"該当２"))</f>
        <v/>
      </c>
      <c r="V5100" s="56" t="str">
        <f t="shared" si="881"/>
        <v/>
      </c>
      <c r="W5100" s="81" t="str">
        <f t="shared" si="882"/>
        <v/>
      </c>
      <c r="X5100" s="53" t="str">
        <f>IF(V5100="","",COUNTIF($V$7:V5100,"該当３"))</f>
        <v/>
      </c>
    </row>
    <row r="5101" spans="1:24">
      <c r="A5101" s="4">
        <v>2056103009</v>
      </c>
      <c r="B5101" s="237">
        <v>20</v>
      </c>
      <c r="C5101" s="238">
        <v>561</v>
      </c>
      <c r="D5101" s="239">
        <v>3</v>
      </c>
      <c r="E5101" s="238">
        <v>9</v>
      </c>
      <c r="F5101" s="7" t="s">
        <v>511</v>
      </c>
      <c r="G5101" s="7" t="s">
        <v>4303</v>
      </c>
      <c r="H5101" s="7" t="s">
        <v>4314</v>
      </c>
      <c r="I5101" s="7" t="s">
        <v>4322</v>
      </c>
      <c r="K5101" s="52" t="str">
        <f t="shared" si="883"/>
        <v/>
      </c>
      <c r="L5101" s="81" t="str">
        <f t="shared" si="873"/>
        <v/>
      </c>
      <c r="M5101" s="53" t="str">
        <f>IF(K5101="","",COUNTIF($K$7:K5101,"ﾘｽﾄ１"))</f>
        <v/>
      </c>
      <c r="N5101" s="53" t="str">
        <f t="shared" si="874"/>
        <v/>
      </c>
      <c r="O5101" s="54" t="str">
        <f t="shared" si="875"/>
        <v/>
      </c>
      <c r="P5101" s="53" t="str">
        <f t="shared" si="876"/>
        <v/>
      </c>
      <c r="Q5101" s="52" t="str">
        <f t="shared" si="877"/>
        <v/>
      </c>
      <c r="R5101" s="55" t="str">
        <f t="shared" si="878"/>
        <v/>
      </c>
      <c r="S5101" s="52" t="str">
        <f t="shared" si="879"/>
        <v/>
      </c>
      <c r="T5101" s="81" t="str">
        <f t="shared" si="880"/>
        <v/>
      </c>
      <c r="U5101" s="53" t="str">
        <f>IF(S5101="","",COUNTIF($S$7:S5101,"該当２"))</f>
        <v/>
      </c>
      <c r="V5101" s="56" t="str">
        <f t="shared" si="881"/>
        <v/>
      </c>
      <c r="W5101" s="81" t="str">
        <f t="shared" si="882"/>
        <v/>
      </c>
      <c r="X5101" s="53" t="str">
        <f>IF(V5101="","",COUNTIF($V$7:V5101,"該当３"))</f>
        <v/>
      </c>
    </row>
    <row r="5102" spans="1:24">
      <c r="A5102" s="4">
        <v>2056103010</v>
      </c>
      <c r="B5102" s="237">
        <v>20</v>
      </c>
      <c r="C5102" s="238">
        <v>561</v>
      </c>
      <c r="D5102" s="239">
        <v>3</v>
      </c>
      <c r="E5102" s="238">
        <v>10</v>
      </c>
      <c r="F5102" s="7" t="s">
        <v>511</v>
      </c>
      <c r="G5102" s="7" t="s">
        <v>4303</v>
      </c>
      <c r="H5102" s="7" t="s">
        <v>4314</v>
      </c>
      <c r="I5102" s="7" t="s">
        <v>4323</v>
      </c>
      <c r="K5102" s="52" t="str">
        <f t="shared" si="883"/>
        <v/>
      </c>
      <c r="L5102" s="81" t="str">
        <f t="shared" si="873"/>
        <v/>
      </c>
      <c r="M5102" s="53" t="str">
        <f>IF(K5102="","",COUNTIF($K$7:K5102,"ﾘｽﾄ１"))</f>
        <v/>
      </c>
      <c r="N5102" s="53" t="str">
        <f t="shared" si="874"/>
        <v/>
      </c>
      <c r="O5102" s="54" t="str">
        <f t="shared" si="875"/>
        <v/>
      </c>
      <c r="P5102" s="53" t="str">
        <f t="shared" si="876"/>
        <v/>
      </c>
      <c r="Q5102" s="52" t="str">
        <f t="shared" si="877"/>
        <v/>
      </c>
      <c r="R5102" s="55" t="str">
        <f t="shared" si="878"/>
        <v/>
      </c>
      <c r="S5102" s="52" t="str">
        <f t="shared" si="879"/>
        <v/>
      </c>
      <c r="T5102" s="81" t="str">
        <f t="shared" si="880"/>
        <v/>
      </c>
      <c r="U5102" s="53" t="str">
        <f>IF(S5102="","",COUNTIF($S$7:S5102,"該当２"))</f>
        <v/>
      </c>
      <c r="V5102" s="56" t="str">
        <f t="shared" si="881"/>
        <v/>
      </c>
      <c r="W5102" s="81" t="str">
        <f t="shared" si="882"/>
        <v/>
      </c>
      <c r="X5102" s="53" t="str">
        <f>IF(V5102="","",COUNTIF($V$7:V5102,"該当３"))</f>
        <v/>
      </c>
    </row>
    <row r="5103" spans="1:24">
      <c r="A5103" s="4">
        <v>2056103011</v>
      </c>
      <c r="B5103" s="237">
        <v>20</v>
      </c>
      <c r="C5103" s="238">
        <v>561</v>
      </c>
      <c r="D5103" s="239">
        <v>3</v>
      </c>
      <c r="E5103" s="238">
        <v>11</v>
      </c>
      <c r="F5103" s="7" t="s">
        <v>511</v>
      </c>
      <c r="G5103" s="7" t="s">
        <v>4303</v>
      </c>
      <c r="H5103" s="7" t="s">
        <v>4314</v>
      </c>
      <c r="I5103" s="7" t="s">
        <v>4324</v>
      </c>
      <c r="K5103" s="52" t="str">
        <f t="shared" si="883"/>
        <v/>
      </c>
      <c r="L5103" s="81" t="str">
        <f t="shared" si="873"/>
        <v/>
      </c>
      <c r="M5103" s="53" t="str">
        <f>IF(K5103="","",COUNTIF($K$7:K5103,"ﾘｽﾄ１"))</f>
        <v/>
      </c>
      <c r="N5103" s="53" t="str">
        <f t="shared" si="874"/>
        <v/>
      </c>
      <c r="O5103" s="54" t="str">
        <f t="shared" si="875"/>
        <v/>
      </c>
      <c r="P5103" s="53" t="str">
        <f t="shared" si="876"/>
        <v/>
      </c>
      <c r="Q5103" s="52" t="str">
        <f t="shared" si="877"/>
        <v/>
      </c>
      <c r="R5103" s="55" t="str">
        <f t="shared" si="878"/>
        <v/>
      </c>
      <c r="S5103" s="52" t="str">
        <f t="shared" si="879"/>
        <v/>
      </c>
      <c r="T5103" s="81" t="str">
        <f t="shared" si="880"/>
        <v/>
      </c>
      <c r="U5103" s="53" t="str">
        <f>IF(S5103="","",COUNTIF($S$7:S5103,"該当２"))</f>
        <v/>
      </c>
      <c r="V5103" s="56" t="str">
        <f t="shared" si="881"/>
        <v/>
      </c>
      <c r="W5103" s="81" t="str">
        <f t="shared" si="882"/>
        <v/>
      </c>
      <c r="X5103" s="53" t="str">
        <f>IF(V5103="","",COUNTIF($V$7:V5103,"該当３"))</f>
        <v/>
      </c>
    </row>
    <row r="5104" spans="1:24">
      <c r="A5104" s="4">
        <v>2056103012</v>
      </c>
      <c r="B5104" s="237">
        <v>20</v>
      </c>
      <c r="C5104" s="238">
        <v>561</v>
      </c>
      <c r="D5104" s="239">
        <v>3</v>
      </c>
      <c r="E5104" s="238">
        <v>12</v>
      </c>
      <c r="F5104" s="7" t="s">
        <v>511</v>
      </c>
      <c r="G5104" s="7" t="s">
        <v>4303</v>
      </c>
      <c r="H5104" s="7" t="s">
        <v>4314</v>
      </c>
      <c r="I5104" s="7" t="s">
        <v>4325</v>
      </c>
      <c r="K5104" s="52" t="str">
        <f t="shared" si="883"/>
        <v/>
      </c>
      <c r="L5104" s="81" t="str">
        <f t="shared" si="873"/>
        <v/>
      </c>
      <c r="M5104" s="53" t="str">
        <f>IF(K5104="","",COUNTIF($K$7:K5104,"ﾘｽﾄ１"))</f>
        <v/>
      </c>
      <c r="N5104" s="53" t="str">
        <f t="shared" si="874"/>
        <v/>
      </c>
      <c r="O5104" s="54" t="str">
        <f t="shared" si="875"/>
        <v/>
      </c>
      <c r="P5104" s="53" t="str">
        <f t="shared" si="876"/>
        <v/>
      </c>
      <c r="Q5104" s="52" t="str">
        <f t="shared" si="877"/>
        <v/>
      </c>
      <c r="R5104" s="55" t="str">
        <f t="shared" si="878"/>
        <v/>
      </c>
      <c r="S5104" s="52" t="str">
        <f t="shared" si="879"/>
        <v/>
      </c>
      <c r="T5104" s="81" t="str">
        <f t="shared" si="880"/>
        <v/>
      </c>
      <c r="U5104" s="53" t="str">
        <f>IF(S5104="","",COUNTIF($S$7:S5104,"該当２"))</f>
        <v/>
      </c>
      <c r="V5104" s="56" t="str">
        <f t="shared" si="881"/>
        <v/>
      </c>
      <c r="W5104" s="81" t="str">
        <f t="shared" si="882"/>
        <v/>
      </c>
      <c r="X5104" s="53" t="str">
        <f>IF(V5104="","",COUNTIF($V$7:V5104,"該当３"))</f>
        <v/>
      </c>
    </row>
    <row r="5105" spans="1:24">
      <c r="A5105" s="4">
        <v>2056200000</v>
      </c>
      <c r="B5105" s="237">
        <v>20</v>
      </c>
      <c r="C5105" s="238">
        <v>562</v>
      </c>
      <c r="D5105" s="239">
        <v>0</v>
      </c>
      <c r="E5105" s="238">
        <v>0</v>
      </c>
      <c r="F5105" s="7" t="s">
        <v>511</v>
      </c>
      <c r="G5105" s="7" t="s">
        <v>4326</v>
      </c>
      <c r="K5105" s="52" t="str">
        <f t="shared" si="883"/>
        <v>ﾘｽﾄ１</v>
      </c>
      <c r="L5105" s="81" t="str">
        <f t="shared" si="873"/>
        <v>木島平村</v>
      </c>
      <c r="M5105" s="53">
        <f>IF(K5105="","",COUNTIF($K$7:K5105,"ﾘｽﾄ１"))</f>
        <v>72</v>
      </c>
      <c r="N5105" s="53" t="str">
        <f t="shared" si="874"/>
        <v/>
      </c>
      <c r="O5105" s="54" t="str">
        <f t="shared" si="875"/>
        <v/>
      </c>
      <c r="P5105" s="53" t="str">
        <f t="shared" si="876"/>
        <v/>
      </c>
      <c r="Q5105" s="52" t="str">
        <f t="shared" si="877"/>
        <v/>
      </c>
      <c r="R5105" s="55" t="str">
        <f t="shared" si="878"/>
        <v/>
      </c>
      <c r="S5105" s="52" t="str">
        <f t="shared" si="879"/>
        <v/>
      </c>
      <c r="T5105" s="81" t="str">
        <f t="shared" si="880"/>
        <v/>
      </c>
      <c r="U5105" s="53" t="str">
        <f>IF(S5105="","",COUNTIF($S$7:S5105,"該当２"))</f>
        <v/>
      </c>
      <c r="V5105" s="56" t="str">
        <f t="shared" si="881"/>
        <v/>
      </c>
      <c r="W5105" s="81" t="str">
        <f t="shared" si="882"/>
        <v/>
      </c>
      <c r="X5105" s="53" t="str">
        <f>IF(V5105="","",COUNTIF($V$7:V5105,"該当３"))</f>
        <v/>
      </c>
    </row>
    <row r="5106" spans="1:24">
      <c r="A5106" s="4">
        <v>2056201000</v>
      </c>
      <c r="B5106" s="237">
        <v>20</v>
      </c>
      <c r="C5106" s="238">
        <v>562</v>
      </c>
      <c r="D5106" s="239">
        <v>1</v>
      </c>
      <c r="E5106" s="238">
        <v>0</v>
      </c>
      <c r="F5106" s="7" t="s">
        <v>511</v>
      </c>
      <c r="G5106" s="7" t="s">
        <v>4326</v>
      </c>
      <c r="H5106" s="7" t="s">
        <v>4327</v>
      </c>
      <c r="K5106" s="52" t="str">
        <f t="shared" si="883"/>
        <v/>
      </c>
      <c r="L5106" s="81" t="str">
        <f t="shared" si="873"/>
        <v/>
      </c>
      <c r="M5106" s="53" t="str">
        <f>IF(K5106="","",COUNTIF($K$7:K5106,"ﾘｽﾄ１"))</f>
        <v/>
      </c>
      <c r="N5106" s="53" t="str">
        <f t="shared" si="874"/>
        <v/>
      </c>
      <c r="O5106" s="54" t="str">
        <f t="shared" si="875"/>
        <v/>
      </c>
      <c r="P5106" s="53" t="str">
        <f t="shared" si="876"/>
        <v/>
      </c>
      <c r="Q5106" s="52" t="str">
        <f t="shared" si="877"/>
        <v/>
      </c>
      <c r="R5106" s="55" t="str">
        <f t="shared" si="878"/>
        <v/>
      </c>
      <c r="S5106" s="52" t="str">
        <f t="shared" si="879"/>
        <v/>
      </c>
      <c r="T5106" s="81" t="str">
        <f t="shared" si="880"/>
        <v/>
      </c>
      <c r="U5106" s="53" t="str">
        <f>IF(S5106="","",COUNTIF($S$7:S5106,"該当２"))</f>
        <v/>
      </c>
      <c r="V5106" s="56" t="str">
        <f t="shared" si="881"/>
        <v/>
      </c>
      <c r="W5106" s="81" t="str">
        <f t="shared" si="882"/>
        <v/>
      </c>
      <c r="X5106" s="53" t="str">
        <f>IF(V5106="","",COUNTIF($V$7:V5106,"該当３"))</f>
        <v/>
      </c>
    </row>
    <row r="5107" spans="1:24">
      <c r="A5107" s="4">
        <v>2056201001</v>
      </c>
      <c r="B5107" s="237">
        <v>20</v>
      </c>
      <c r="C5107" s="238">
        <v>562</v>
      </c>
      <c r="D5107" s="239">
        <v>1</v>
      </c>
      <c r="E5107" s="238">
        <v>1</v>
      </c>
      <c r="F5107" s="7" t="s">
        <v>511</v>
      </c>
      <c r="G5107" s="7" t="s">
        <v>4326</v>
      </c>
      <c r="H5107" s="7" t="s">
        <v>4327</v>
      </c>
      <c r="I5107" s="7" t="s">
        <v>12</v>
      </c>
      <c r="K5107" s="52" t="str">
        <f t="shared" si="883"/>
        <v/>
      </c>
      <c r="L5107" s="81" t="str">
        <f t="shared" si="873"/>
        <v/>
      </c>
      <c r="M5107" s="53" t="str">
        <f>IF(K5107="","",COUNTIF($K$7:K5107,"ﾘｽﾄ１"))</f>
        <v/>
      </c>
      <c r="N5107" s="53" t="str">
        <f t="shared" si="874"/>
        <v/>
      </c>
      <c r="O5107" s="54" t="str">
        <f t="shared" si="875"/>
        <v/>
      </c>
      <c r="P5107" s="53" t="str">
        <f t="shared" si="876"/>
        <v/>
      </c>
      <c r="Q5107" s="52" t="str">
        <f t="shared" si="877"/>
        <v/>
      </c>
      <c r="R5107" s="55" t="str">
        <f t="shared" si="878"/>
        <v/>
      </c>
      <c r="S5107" s="52" t="str">
        <f t="shared" si="879"/>
        <v/>
      </c>
      <c r="T5107" s="81" t="str">
        <f t="shared" si="880"/>
        <v/>
      </c>
      <c r="U5107" s="53" t="str">
        <f>IF(S5107="","",COUNTIF($S$7:S5107,"該当２"))</f>
        <v/>
      </c>
      <c r="V5107" s="56" t="str">
        <f t="shared" si="881"/>
        <v/>
      </c>
      <c r="W5107" s="81" t="str">
        <f t="shared" si="882"/>
        <v/>
      </c>
      <c r="X5107" s="53" t="str">
        <f>IF(V5107="","",COUNTIF($V$7:V5107,"該当３"))</f>
        <v/>
      </c>
    </row>
    <row r="5108" spans="1:24">
      <c r="A5108" s="4">
        <v>2056201002</v>
      </c>
      <c r="B5108" s="237">
        <v>20</v>
      </c>
      <c r="C5108" s="238">
        <v>562</v>
      </c>
      <c r="D5108" s="239">
        <v>1</v>
      </c>
      <c r="E5108" s="238">
        <v>2</v>
      </c>
      <c r="F5108" s="7" t="s">
        <v>511</v>
      </c>
      <c r="G5108" s="7" t="s">
        <v>4326</v>
      </c>
      <c r="H5108" s="7" t="s">
        <v>4327</v>
      </c>
      <c r="I5108" s="7" t="s">
        <v>4328</v>
      </c>
      <c r="K5108" s="52" t="str">
        <f t="shared" si="883"/>
        <v/>
      </c>
      <c r="L5108" s="81" t="str">
        <f t="shared" si="873"/>
        <v/>
      </c>
      <c r="M5108" s="53" t="str">
        <f>IF(K5108="","",COUNTIF($K$7:K5108,"ﾘｽﾄ１"))</f>
        <v/>
      </c>
      <c r="N5108" s="53" t="str">
        <f t="shared" si="874"/>
        <v/>
      </c>
      <c r="O5108" s="54" t="str">
        <f t="shared" si="875"/>
        <v/>
      </c>
      <c r="P5108" s="53" t="str">
        <f t="shared" si="876"/>
        <v/>
      </c>
      <c r="Q5108" s="52" t="str">
        <f t="shared" si="877"/>
        <v/>
      </c>
      <c r="R5108" s="55" t="str">
        <f t="shared" si="878"/>
        <v/>
      </c>
      <c r="S5108" s="52" t="str">
        <f t="shared" si="879"/>
        <v/>
      </c>
      <c r="T5108" s="81" t="str">
        <f t="shared" si="880"/>
        <v/>
      </c>
      <c r="U5108" s="53" t="str">
        <f>IF(S5108="","",COUNTIF($S$7:S5108,"該当２"))</f>
        <v/>
      </c>
      <c r="V5108" s="56" t="str">
        <f t="shared" si="881"/>
        <v/>
      </c>
      <c r="W5108" s="81" t="str">
        <f t="shared" si="882"/>
        <v/>
      </c>
      <c r="X5108" s="53" t="str">
        <f>IF(V5108="","",COUNTIF($V$7:V5108,"該当３"))</f>
        <v/>
      </c>
    </row>
    <row r="5109" spans="1:24">
      <c r="A5109" s="4">
        <v>2056201003</v>
      </c>
      <c r="B5109" s="237">
        <v>20</v>
      </c>
      <c r="C5109" s="238">
        <v>562</v>
      </c>
      <c r="D5109" s="239">
        <v>1</v>
      </c>
      <c r="E5109" s="238">
        <v>3</v>
      </c>
      <c r="F5109" s="7" t="s">
        <v>511</v>
      </c>
      <c r="G5109" s="7" t="s">
        <v>4326</v>
      </c>
      <c r="H5109" s="7" t="s">
        <v>4327</v>
      </c>
      <c r="I5109" s="7" t="s">
        <v>367</v>
      </c>
      <c r="K5109" s="52" t="str">
        <f t="shared" si="883"/>
        <v/>
      </c>
      <c r="L5109" s="81" t="str">
        <f t="shared" si="873"/>
        <v/>
      </c>
      <c r="M5109" s="53" t="str">
        <f>IF(K5109="","",COUNTIF($K$7:K5109,"ﾘｽﾄ１"))</f>
        <v/>
      </c>
      <c r="N5109" s="53" t="str">
        <f t="shared" si="874"/>
        <v/>
      </c>
      <c r="O5109" s="54" t="str">
        <f t="shared" si="875"/>
        <v/>
      </c>
      <c r="P5109" s="53" t="str">
        <f t="shared" si="876"/>
        <v/>
      </c>
      <c r="Q5109" s="52" t="str">
        <f t="shared" si="877"/>
        <v/>
      </c>
      <c r="R5109" s="55" t="str">
        <f t="shared" si="878"/>
        <v/>
      </c>
      <c r="S5109" s="52" t="str">
        <f t="shared" si="879"/>
        <v/>
      </c>
      <c r="T5109" s="81" t="str">
        <f t="shared" si="880"/>
        <v/>
      </c>
      <c r="U5109" s="53" t="str">
        <f>IF(S5109="","",COUNTIF($S$7:S5109,"該当２"))</f>
        <v/>
      </c>
      <c r="V5109" s="56" t="str">
        <f t="shared" si="881"/>
        <v/>
      </c>
      <c r="W5109" s="81" t="str">
        <f t="shared" si="882"/>
        <v/>
      </c>
      <c r="X5109" s="53" t="str">
        <f>IF(V5109="","",COUNTIF($V$7:V5109,"該当３"))</f>
        <v/>
      </c>
    </row>
    <row r="5110" spans="1:24">
      <c r="A5110" s="4">
        <v>2056201004</v>
      </c>
      <c r="B5110" s="237">
        <v>20</v>
      </c>
      <c r="C5110" s="238">
        <v>562</v>
      </c>
      <c r="D5110" s="239">
        <v>1</v>
      </c>
      <c r="E5110" s="238">
        <v>4</v>
      </c>
      <c r="F5110" s="7" t="s">
        <v>511</v>
      </c>
      <c r="G5110" s="7" t="s">
        <v>4326</v>
      </c>
      <c r="H5110" s="7" t="s">
        <v>4327</v>
      </c>
      <c r="I5110" s="7" t="s">
        <v>4329</v>
      </c>
      <c r="K5110" s="52" t="str">
        <f t="shared" si="883"/>
        <v/>
      </c>
      <c r="L5110" s="81" t="str">
        <f t="shared" si="873"/>
        <v/>
      </c>
      <c r="M5110" s="53" t="str">
        <f>IF(K5110="","",COUNTIF($K$7:K5110,"ﾘｽﾄ１"))</f>
        <v/>
      </c>
      <c r="N5110" s="53" t="str">
        <f t="shared" si="874"/>
        <v/>
      </c>
      <c r="O5110" s="54" t="str">
        <f t="shared" si="875"/>
        <v/>
      </c>
      <c r="P5110" s="53" t="str">
        <f t="shared" si="876"/>
        <v/>
      </c>
      <c r="Q5110" s="52" t="str">
        <f t="shared" si="877"/>
        <v/>
      </c>
      <c r="R5110" s="55" t="str">
        <f t="shared" si="878"/>
        <v/>
      </c>
      <c r="S5110" s="52" t="str">
        <f t="shared" si="879"/>
        <v/>
      </c>
      <c r="T5110" s="81" t="str">
        <f t="shared" si="880"/>
        <v/>
      </c>
      <c r="U5110" s="53" t="str">
        <f>IF(S5110="","",COUNTIF($S$7:S5110,"該当２"))</f>
        <v/>
      </c>
      <c r="V5110" s="56" t="str">
        <f t="shared" si="881"/>
        <v/>
      </c>
      <c r="W5110" s="81" t="str">
        <f t="shared" si="882"/>
        <v/>
      </c>
      <c r="X5110" s="53" t="str">
        <f>IF(V5110="","",COUNTIF($V$7:V5110,"該当３"))</f>
        <v/>
      </c>
    </row>
    <row r="5111" spans="1:24">
      <c r="A5111" s="4">
        <v>2056201005</v>
      </c>
      <c r="B5111" s="237">
        <v>20</v>
      </c>
      <c r="C5111" s="238">
        <v>562</v>
      </c>
      <c r="D5111" s="239">
        <v>1</v>
      </c>
      <c r="E5111" s="238">
        <v>5</v>
      </c>
      <c r="F5111" s="7" t="s">
        <v>511</v>
      </c>
      <c r="G5111" s="7" t="s">
        <v>4326</v>
      </c>
      <c r="H5111" s="7" t="s">
        <v>4327</v>
      </c>
      <c r="I5111" s="7" t="s">
        <v>4330</v>
      </c>
      <c r="K5111" s="52" t="str">
        <f t="shared" si="883"/>
        <v/>
      </c>
      <c r="L5111" s="81" t="str">
        <f t="shared" ref="L5111:L5174" si="884">IF(K5111="ﾘｽﾄ１",G5111,"")</f>
        <v/>
      </c>
      <c r="M5111" s="53" t="str">
        <f>IF(K5111="","",COUNTIF($K$7:K5111,"ﾘｽﾄ１"))</f>
        <v/>
      </c>
      <c r="N5111" s="53" t="str">
        <f t="shared" ref="N5111:N5174" si="885">IF(AND(D5111=0,E5111&gt;0),"同一区","")</f>
        <v/>
      </c>
      <c r="O5111" s="54" t="str">
        <f t="shared" ref="O5111:O5174" si="886">IF(AND(EXACT($K$2,G5111),H5111&gt;0),"該当１","")</f>
        <v/>
      </c>
      <c r="P5111" s="53" t="str">
        <f t="shared" ref="P5111:P5174" si="887">IF(O5111="該当１",G5111,"")</f>
        <v/>
      </c>
      <c r="Q5111" s="52" t="str">
        <f t="shared" ref="Q5111:Q5174" si="888">IF(O5111="該当１","ﾘｽﾄ2","")</f>
        <v/>
      </c>
      <c r="R5111" s="55" t="str">
        <f t="shared" ref="R5111:R5174" si="889">IF(Q5111="ﾘｽﾄ2",H5111,"")</f>
        <v/>
      </c>
      <c r="S5111" s="52" t="str">
        <f t="shared" ref="S5111:S5174" si="890">IF(AND(Q5111="ﾘｽﾄ2",OR(I5111=0,AND(N5111="同一区",E5111=1))),"該当２","")</f>
        <v/>
      </c>
      <c r="T5111" s="81" t="str">
        <f t="shared" ref="T5111:T5174" si="891">IF(S5111="該当２",H5111,"")</f>
        <v/>
      </c>
      <c r="U5111" s="53" t="str">
        <f>IF(S5111="","",COUNTIF($S$7:S5111,"該当２"))</f>
        <v/>
      </c>
      <c r="V5111" s="56" t="str">
        <f t="shared" ref="V5111:V5174" si="892">IF(AND($S$2=H5111,E5111&gt;0,E5111&lt;998),"該当３","")</f>
        <v/>
      </c>
      <c r="W5111" s="81" t="str">
        <f t="shared" ref="W5111:W5174" si="893">IF(V5111="該当３",I5111,"")</f>
        <v/>
      </c>
      <c r="X5111" s="53" t="str">
        <f>IF(V5111="","",COUNTIF($V$7:V5111,"該当３"))</f>
        <v/>
      </c>
    </row>
    <row r="5112" spans="1:24">
      <c r="A5112" s="4">
        <v>2056201006</v>
      </c>
      <c r="B5112" s="237">
        <v>20</v>
      </c>
      <c r="C5112" s="238">
        <v>562</v>
      </c>
      <c r="D5112" s="239">
        <v>1</v>
      </c>
      <c r="E5112" s="238">
        <v>6</v>
      </c>
      <c r="F5112" s="7" t="s">
        <v>511</v>
      </c>
      <c r="G5112" s="7" t="s">
        <v>4326</v>
      </c>
      <c r="H5112" s="7" t="s">
        <v>4327</v>
      </c>
      <c r="I5112" s="7" t="s">
        <v>4331</v>
      </c>
      <c r="K5112" s="52" t="str">
        <f t="shared" si="883"/>
        <v/>
      </c>
      <c r="L5112" s="81" t="str">
        <f t="shared" si="884"/>
        <v/>
      </c>
      <c r="M5112" s="53" t="str">
        <f>IF(K5112="","",COUNTIF($K$7:K5112,"ﾘｽﾄ１"))</f>
        <v/>
      </c>
      <c r="N5112" s="53" t="str">
        <f t="shared" si="885"/>
        <v/>
      </c>
      <c r="O5112" s="54" t="str">
        <f t="shared" si="886"/>
        <v/>
      </c>
      <c r="P5112" s="53" t="str">
        <f t="shared" si="887"/>
        <v/>
      </c>
      <c r="Q5112" s="52" t="str">
        <f t="shared" si="888"/>
        <v/>
      </c>
      <c r="R5112" s="55" t="str">
        <f t="shared" si="889"/>
        <v/>
      </c>
      <c r="S5112" s="52" t="str">
        <f t="shared" si="890"/>
        <v/>
      </c>
      <c r="T5112" s="81" t="str">
        <f t="shared" si="891"/>
        <v/>
      </c>
      <c r="U5112" s="53" t="str">
        <f>IF(S5112="","",COUNTIF($S$7:S5112,"該当２"))</f>
        <v/>
      </c>
      <c r="V5112" s="56" t="str">
        <f t="shared" si="892"/>
        <v/>
      </c>
      <c r="W5112" s="81" t="str">
        <f t="shared" si="893"/>
        <v/>
      </c>
      <c r="X5112" s="53" t="str">
        <f>IF(V5112="","",COUNTIF($V$7:V5112,"該当３"))</f>
        <v/>
      </c>
    </row>
    <row r="5113" spans="1:24">
      <c r="A5113" s="4">
        <v>2056201007</v>
      </c>
      <c r="B5113" s="237">
        <v>20</v>
      </c>
      <c r="C5113" s="238">
        <v>562</v>
      </c>
      <c r="D5113" s="239">
        <v>1</v>
      </c>
      <c r="E5113" s="238">
        <v>7</v>
      </c>
      <c r="F5113" s="7" t="s">
        <v>511</v>
      </c>
      <c r="G5113" s="7" t="s">
        <v>4326</v>
      </c>
      <c r="H5113" s="7" t="s">
        <v>4327</v>
      </c>
      <c r="I5113" s="7" t="s">
        <v>346</v>
      </c>
      <c r="K5113" s="52" t="str">
        <f t="shared" si="883"/>
        <v/>
      </c>
      <c r="L5113" s="81" t="str">
        <f t="shared" si="884"/>
        <v/>
      </c>
      <c r="M5113" s="53" t="str">
        <f>IF(K5113="","",COUNTIF($K$7:K5113,"ﾘｽﾄ１"))</f>
        <v/>
      </c>
      <c r="N5113" s="53" t="str">
        <f t="shared" si="885"/>
        <v/>
      </c>
      <c r="O5113" s="54" t="str">
        <f t="shared" si="886"/>
        <v/>
      </c>
      <c r="P5113" s="53" t="str">
        <f t="shared" si="887"/>
        <v/>
      </c>
      <c r="Q5113" s="52" t="str">
        <f t="shared" si="888"/>
        <v/>
      </c>
      <c r="R5113" s="55" t="str">
        <f t="shared" si="889"/>
        <v/>
      </c>
      <c r="S5113" s="52" t="str">
        <f t="shared" si="890"/>
        <v/>
      </c>
      <c r="T5113" s="81" t="str">
        <f t="shared" si="891"/>
        <v/>
      </c>
      <c r="U5113" s="53" t="str">
        <f>IF(S5113="","",COUNTIF($S$7:S5113,"該当２"))</f>
        <v/>
      </c>
      <c r="V5113" s="56" t="str">
        <f t="shared" si="892"/>
        <v/>
      </c>
      <c r="W5113" s="81" t="str">
        <f t="shared" si="893"/>
        <v/>
      </c>
      <c r="X5113" s="53" t="str">
        <f>IF(V5113="","",COUNTIF($V$7:V5113,"該当３"))</f>
        <v/>
      </c>
    </row>
    <row r="5114" spans="1:24">
      <c r="A5114" s="4">
        <v>2056201008</v>
      </c>
      <c r="B5114" s="237">
        <v>20</v>
      </c>
      <c r="C5114" s="238">
        <v>562</v>
      </c>
      <c r="D5114" s="239">
        <v>1</v>
      </c>
      <c r="E5114" s="238">
        <v>8</v>
      </c>
      <c r="F5114" s="7" t="s">
        <v>511</v>
      </c>
      <c r="G5114" s="7" t="s">
        <v>4326</v>
      </c>
      <c r="H5114" s="7" t="s">
        <v>4327</v>
      </c>
      <c r="I5114" s="7" t="s">
        <v>4332</v>
      </c>
      <c r="K5114" s="52" t="str">
        <f t="shared" si="883"/>
        <v/>
      </c>
      <c r="L5114" s="81" t="str">
        <f t="shared" si="884"/>
        <v/>
      </c>
      <c r="M5114" s="53" t="str">
        <f>IF(K5114="","",COUNTIF($K$7:K5114,"ﾘｽﾄ１"))</f>
        <v/>
      </c>
      <c r="N5114" s="53" t="str">
        <f t="shared" si="885"/>
        <v/>
      </c>
      <c r="O5114" s="54" t="str">
        <f t="shared" si="886"/>
        <v/>
      </c>
      <c r="P5114" s="53" t="str">
        <f t="shared" si="887"/>
        <v/>
      </c>
      <c r="Q5114" s="52" t="str">
        <f t="shared" si="888"/>
        <v/>
      </c>
      <c r="R5114" s="55" t="str">
        <f t="shared" si="889"/>
        <v/>
      </c>
      <c r="S5114" s="52" t="str">
        <f t="shared" si="890"/>
        <v/>
      </c>
      <c r="T5114" s="81" t="str">
        <f t="shared" si="891"/>
        <v/>
      </c>
      <c r="U5114" s="53" t="str">
        <f>IF(S5114="","",COUNTIF($S$7:S5114,"該当２"))</f>
        <v/>
      </c>
      <c r="V5114" s="56" t="str">
        <f t="shared" si="892"/>
        <v/>
      </c>
      <c r="W5114" s="81" t="str">
        <f t="shared" si="893"/>
        <v/>
      </c>
      <c r="X5114" s="53" t="str">
        <f>IF(V5114="","",COUNTIF($V$7:V5114,"該当３"))</f>
        <v/>
      </c>
    </row>
    <row r="5115" spans="1:24">
      <c r="A5115" s="4">
        <v>2056201009</v>
      </c>
      <c r="B5115" s="237">
        <v>20</v>
      </c>
      <c r="C5115" s="238">
        <v>562</v>
      </c>
      <c r="D5115" s="239">
        <v>1</v>
      </c>
      <c r="E5115" s="238">
        <v>9</v>
      </c>
      <c r="F5115" s="7" t="s">
        <v>511</v>
      </c>
      <c r="G5115" s="7" t="s">
        <v>4326</v>
      </c>
      <c r="H5115" s="7" t="s">
        <v>4327</v>
      </c>
      <c r="I5115" s="7" t="s">
        <v>4333</v>
      </c>
      <c r="K5115" s="52" t="str">
        <f t="shared" si="883"/>
        <v/>
      </c>
      <c r="L5115" s="81" t="str">
        <f t="shared" si="884"/>
        <v/>
      </c>
      <c r="M5115" s="53" t="str">
        <f>IF(K5115="","",COUNTIF($K$7:K5115,"ﾘｽﾄ１"))</f>
        <v/>
      </c>
      <c r="N5115" s="53" t="str">
        <f t="shared" si="885"/>
        <v/>
      </c>
      <c r="O5115" s="54" t="str">
        <f t="shared" si="886"/>
        <v/>
      </c>
      <c r="P5115" s="53" t="str">
        <f t="shared" si="887"/>
        <v/>
      </c>
      <c r="Q5115" s="52" t="str">
        <f t="shared" si="888"/>
        <v/>
      </c>
      <c r="R5115" s="55" t="str">
        <f t="shared" si="889"/>
        <v/>
      </c>
      <c r="S5115" s="52" t="str">
        <f t="shared" si="890"/>
        <v/>
      </c>
      <c r="T5115" s="81" t="str">
        <f t="shared" si="891"/>
        <v/>
      </c>
      <c r="U5115" s="53" t="str">
        <f>IF(S5115="","",COUNTIF($S$7:S5115,"該当２"))</f>
        <v/>
      </c>
      <c r="V5115" s="56" t="str">
        <f t="shared" si="892"/>
        <v/>
      </c>
      <c r="W5115" s="81" t="str">
        <f t="shared" si="893"/>
        <v/>
      </c>
      <c r="X5115" s="53" t="str">
        <f>IF(V5115="","",COUNTIF($V$7:V5115,"該当３"))</f>
        <v/>
      </c>
    </row>
    <row r="5116" spans="1:24">
      <c r="A5116" s="4">
        <v>2056201010</v>
      </c>
      <c r="B5116" s="237">
        <v>20</v>
      </c>
      <c r="C5116" s="238">
        <v>562</v>
      </c>
      <c r="D5116" s="239">
        <v>1</v>
      </c>
      <c r="E5116" s="238">
        <v>10</v>
      </c>
      <c r="F5116" s="7" t="s">
        <v>511</v>
      </c>
      <c r="G5116" s="7" t="s">
        <v>4326</v>
      </c>
      <c r="H5116" s="7" t="s">
        <v>4327</v>
      </c>
      <c r="I5116" s="7" t="s">
        <v>4334</v>
      </c>
      <c r="K5116" s="52" t="str">
        <f t="shared" si="883"/>
        <v/>
      </c>
      <c r="L5116" s="81" t="str">
        <f t="shared" si="884"/>
        <v/>
      </c>
      <c r="M5116" s="53" t="str">
        <f>IF(K5116="","",COUNTIF($K$7:K5116,"ﾘｽﾄ１"))</f>
        <v/>
      </c>
      <c r="N5116" s="53" t="str">
        <f t="shared" si="885"/>
        <v/>
      </c>
      <c r="O5116" s="54" t="str">
        <f t="shared" si="886"/>
        <v/>
      </c>
      <c r="P5116" s="53" t="str">
        <f t="shared" si="887"/>
        <v/>
      </c>
      <c r="Q5116" s="52" t="str">
        <f t="shared" si="888"/>
        <v/>
      </c>
      <c r="R5116" s="55" t="str">
        <f t="shared" si="889"/>
        <v/>
      </c>
      <c r="S5116" s="52" t="str">
        <f t="shared" si="890"/>
        <v/>
      </c>
      <c r="T5116" s="81" t="str">
        <f t="shared" si="891"/>
        <v/>
      </c>
      <c r="U5116" s="53" t="str">
        <f>IF(S5116="","",COUNTIF($S$7:S5116,"該当２"))</f>
        <v/>
      </c>
      <c r="V5116" s="56" t="str">
        <f t="shared" si="892"/>
        <v/>
      </c>
      <c r="W5116" s="81" t="str">
        <f t="shared" si="893"/>
        <v/>
      </c>
      <c r="X5116" s="53" t="str">
        <f>IF(V5116="","",COUNTIF($V$7:V5116,"該当３"))</f>
        <v/>
      </c>
    </row>
    <row r="5117" spans="1:24">
      <c r="A5117" s="4">
        <v>2056201011</v>
      </c>
      <c r="B5117" s="237">
        <v>20</v>
      </c>
      <c r="C5117" s="238">
        <v>562</v>
      </c>
      <c r="D5117" s="239">
        <v>1</v>
      </c>
      <c r="E5117" s="238">
        <v>11</v>
      </c>
      <c r="F5117" s="7" t="s">
        <v>511</v>
      </c>
      <c r="G5117" s="7" t="s">
        <v>4326</v>
      </c>
      <c r="H5117" s="7" t="s">
        <v>4327</v>
      </c>
      <c r="I5117" s="7" t="s">
        <v>4335</v>
      </c>
      <c r="K5117" s="52" t="str">
        <f t="shared" si="883"/>
        <v/>
      </c>
      <c r="L5117" s="81" t="str">
        <f t="shared" si="884"/>
        <v/>
      </c>
      <c r="M5117" s="53" t="str">
        <f>IF(K5117="","",COUNTIF($K$7:K5117,"ﾘｽﾄ１"))</f>
        <v/>
      </c>
      <c r="N5117" s="53" t="str">
        <f t="shared" si="885"/>
        <v/>
      </c>
      <c r="O5117" s="54" t="str">
        <f t="shared" si="886"/>
        <v/>
      </c>
      <c r="P5117" s="53" t="str">
        <f t="shared" si="887"/>
        <v/>
      </c>
      <c r="Q5117" s="52" t="str">
        <f t="shared" si="888"/>
        <v/>
      </c>
      <c r="R5117" s="55" t="str">
        <f t="shared" si="889"/>
        <v/>
      </c>
      <c r="S5117" s="52" t="str">
        <f t="shared" si="890"/>
        <v/>
      </c>
      <c r="T5117" s="81" t="str">
        <f t="shared" si="891"/>
        <v/>
      </c>
      <c r="U5117" s="53" t="str">
        <f>IF(S5117="","",COUNTIF($S$7:S5117,"該当２"))</f>
        <v/>
      </c>
      <c r="V5117" s="56" t="str">
        <f t="shared" si="892"/>
        <v/>
      </c>
      <c r="W5117" s="81" t="str">
        <f t="shared" si="893"/>
        <v/>
      </c>
      <c r="X5117" s="53" t="str">
        <f>IF(V5117="","",COUNTIF($V$7:V5117,"該当３"))</f>
        <v/>
      </c>
    </row>
    <row r="5118" spans="1:24">
      <c r="A5118" s="4">
        <v>2056201012</v>
      </c>
      <c r="B5118" s="237">
        <v>20</v>
      </c>
      <c r="C5118" s="238">
        <v>562</v>
      </c>
      <c r="D5118" s="239">
        <v>1</v>
      </c>
      <c r="E5118" s="238">
        <v>12</v>
      </c>
      <c r="F5118" s="7" t="s">
        <v>511</v>
      </c>
      <c r="G5118" s="7" t="s">
        <v>4326</v>
      </c>
      <c r="H5118" s="7" t="s">
        <v>4327</v>
      </c>
      <c r="I5118" s="7" t="s">
        <v>465</v>
      </c>
      <c r="K5118" s="52" t="str">
        <f t="shared" si="883"/>
        <v/>
      </c>
      <c r="L5118" s="81" t="str">
        <f t="shared" si="884"/>
        <v/>
      </c>
      <c r="M5118" s="53" t="str">
        <f>IF(K5118="","",COUNTIF($K$7:K5118,"ﾘｽﾄ１"))</f>
        <v/>
      </c>
      <c r="N5118" s="53" t="str">
        <f t="shared" si="885"/>
        <v/>
      </c>
      <c r="O5118" s="54" t="str">
        <f t="shared" si="886"/>
        <v/>
      </c>
      <c r="P5118" s="53" t="str">
        <f t="shared" si="887"/>
        <v/>
      </c>
      <c r="Q5118" s="52" t="str">
        <f t="shared" si="888"/>
        <v/>
      </c>
      <c r="R5118" s="55" t="str">
        <f t="shared" si="889"/>
        <v/>
      </c>
      <c r="S5118" s="52" t="str">
        <f t="shared" si="890"/>
        <v/>
      </c>
      <c r="T5118" s="81" t="str">
        <f t="shared" si="891"/>
        <v/>
      </c>
      <c r="U5118" s="53" t="str">
        <f>IF(S5118="","",COUNTIF($S$7:S5118,"該当２"))</f>
        <v/>
      </c>
      <c r="V5118" s="56" t="str">
        <f t="shared" si="892"/>
        <v/>
      </c>
      <c r="W5118" s="81" t="str">
        <f t="shared" si="893"/>
        <v/>
      </c>
      <c r="X5118" s="53" t="str">
        <f>IF(V5118="","",COUNTIF($V$7:V5118,"該当３"))</f>
        <v/>
      </c>
    </row>
    <row r="5119" spans="1:24">
      <c r="A5119" s="4">
        <v>2056201013</v>
      </c>
      <c r="B5119" s="237">
        <v>20</v>
      </c>
      <c r="C5119" s="238">
        <v>562</v>
      </c>
      <c r="D5119" s="239">
        <v>1</v>
      </c>
      <c r="E5119" s="238">
        <v>13</v>
      </c>
      <c r="F5119" s="7" t="s">
        <v>511</v>
      </c>
      <c r="G5119" s="7" t="s">
        <v>4326</v>
      </c>
      <c r="H5119" s="7" t="s">
        <v>4327</v>
      </c>
      <c r="I5119" s="7" t="s">
        <v>4336</v>
      </c>
      <c r="K5119" s="52" t="str">
        <f t="shared" si="883"/>
        <v/>
      </c>
      <c r="L5119" s="81" t="str">
        <f t="shared" si="884"/>
        <v/>
      </c>
      <c r="M5119" s="53" t="str">
        <f>IF(K5119="","",COUNTIF($K$7:K5119,"ﾘｽﾄ１"))</f>
        <v/>
      </c>
      <c r="N5119" s="53" t="str">
        <f t="shared" si="885"/>
        <v/>
      </c>
      <c r="O5119" s="54" t="str">
        <f t="shared" si="886"/>
        <v/>
      </c>
      <c r="P5119" s="53" t="str">
        <f t="shared" si="887"/>
        <v/>
      </c>
      <c r="Q5119" s="52" t="str">
        <f t="shared" si="888"/>
        <v/>
      </c>
      <c r="R5119" s="55" t="str">
        <f t="shared" si="889"/>
        <v/>
      </c>
      <c r="S5119" s="52" t="str">
        <f t="shared" si="890"/>
        <v/>
      </c>
      <c r="T5119" s="81" t="str">
        <f t="shared" si="891"/>
        <v/>
      </c>
      <c r="U5119" s="53" t="str">
        <f>IF(S5119="","",COUNTIF($S$7:S5119,"該当２"))</f>
        <v/>
      </c>
      <c r="V5119" s="56" t="str">
        <f t="shared" si="892"/>
        <v/>
      </c>
      <c r="W5119" s="81" t="str">
        <f t="shared" si="893"/>
        <v/>
      </c>
      <c r="X5119" s="53" t="str">
        <f>IF(V5119="","",COUNTIF($V$7:V5119,"該当３"))</f>
        <v/>
      </c>
    </row>
    <row r="5120" spans="1:24">
      <c r="A5120" s="4">
        <v>2056202000</v>
      </c>
      <c r="B5120" s="237">
        <v>20</v>
      </c>
      <c r="C5120" s="238">
        <v>562</v>
      </c>
      <c r="D5120" s="239">
        <v>2</v>
      </c>
      <c r="E5120" s="238">
        <v>0</v>
      </c>
      <c r="F5120" s="7" t="s">
        <v>511</v>
      </c>
      <c r="G5120" s="7" t="s">
        <v>4326</v>
      </c>
      <c r="H5120" s="7" t="s">
        <v>4337</v>
      </c>
      <c r="K5120" s="52" t="str">
        <f t="shared" si="883"/>
        <v/>
      </c>
      <c r="L5120" s="81" t="str">
        <f t="shared" si="884"/>
        <v/>
      </c>
      <c r="M5120" s="53" t="str">
        <f>IF(K5120="","",COUNTIF($K$7:K5120,"ﾘｽﾄ１"))</f>
        <v/>
      </c>
      <c r="N5120" s="53" t="str">
        <f t="shared" si="885"/>
        <v/>
      </c>
      <c r="O5120" s="54" t="str">
        <f t="shared" si="886"/>
        <v/>
      </c>
      <c r="P5120" s="53" t="str">
        <f t="shared" si="887"/>
        <v/>
      </c>
      <c r="Q5120" s="52" t="str">
        <f t="shared" si="888"/>
        <v/>
      </c>
      <c r="R5120" s="55" t="str">
        <f t="shared" si="889"/>
        <v/>
      </c>
      <c r="S5120" s="52" t="str">
        <f t="shared" si="890"/>
        <v/>
      </c>
      <c r="T5120" s="81" t="str">
        <f t="shared" si="891"/>
        <v/>
      </c>
      <c r="U5120" s="53" t="str">
        <f>IF(S5120="","",COUNTIF($S$7:S5120,"該当２"))</f>
        <v/>
      </c>
      <c r="V5120" s="56" t="str">
        <f t="shared" si="892"/>
        <v/>
      </c>
      <c r="W5120" s="81" t="str">
        <f t="shared" si="893"/>
        <v/>
      </c>
      <c r="X5120" s="53" t="str">
        <f>IF(V5120="","",COUNTIF($V$7:V5120,"該当３"))</f>
        <v/>
      </c>
    </row>
    <row r="5121" spans="1:24">
      <c r="A5121" s="4">
        <v>2056202001</v>
      </c>
      <c r="B5121" s="237">
        <v>20</v>
      </c>
      <c r="C5121" s="238">
        <v>562</v>
      </c>
      <c r="D5121" s="239">
        <v>2</v>
      </c>
      <c r="E5121" s="238">
        <v>1</v>
      </c>
      <c r="F5121" s="7" t="s">
        <v>511</v>
      </c>
      <c r="G5121" s="7" t="s">
        <v>4326</v>
      </c>
      <c r="H5121" s="7" t="s">
        <v>4337</v>
      </c>
      <c r="I5121" s="7" t="s">
        <v>4338</v>
      </c>
      <c r="K5121" s="52" t="str">
        <f t="shared" si="883"/>
        <v/>
      </c>
      <c r="L5121" s="81" t="str">
        <f t="shared" si="884"/>
        <v/>
      </c>
      <c r="M5121" s="53" t="str">
        <f>IF(K5121="","",COUNTIF($K$7:K5121,"ﾘｽﾄ１"))</f>
        <v/>
      </c>
      <c r="N5121" s="53" t="str">
        <f t="shared" si="885"/>
        <v/>
      </c>
      <c r="O5121" s="54" t="str">
        <f t="shared" si="886"/>
        <v/>
      </c>
      <c r="P5121" s="53" t="str">
        <f t="shared" si="887"/>
        <v/>
      </c>
      <c r="Q5121" s="52" t="str">
        <f t="shared" si="888"/>
        <v/>
      </c>
      <c r="R5121" s="55" t="str">
        <f t="shared" si="889"/>
        <v/>
      </c>
      <c r="S5121" s="52" t="str">
        <f t="shared" si="890"/>
        <v/>
      </c>
      <c r="T5121" s="81" t="str">
        <f t="shared" si="891"/>
        <v/>
      </c>
      <c r="U5121" s="53" t="str">
        <f>IF(S5121="","",COUNTIF($S$7:S5121,"該当２"))</f>
        <v/>
      </c>
      <c r="V5121" s="56" t="str">
        <f t="shared" si="892"/>
        <v/>
      </c>
      <c r="W5121" s="81" t="str">
        <f t="shared" si="893"/>
        <v/>
      </c>
      <c r="X5121" s="53" t="str">
        <f>IF(V5121="","",COUNTIF($V$7:V5121,"該当３"))</f>
        <v/>
      </c>
    </row>
    <row r="5122" spans="1:24">
      <c r="A5122" s="4">
        <v>2056202002</v>
      </c>
      <c r="B5122" s="237">
        <v>20</v>
      </c>
      <c r="C5122" s="238">
        <v>562</v>
      </c>
      <c r="D5122" s="239">
        <v>2</v>
      </c>
      <c r="E5122" s="238">
        <v>2</v>
      </c>
      <c r="F5122" s="7" t="s">
        <v>511</v>
      </c>
      <c r="G5122" s="7" t="s">
        <v>4326</v>
      </c>
      <c r="H5122" s="7" t="s">
        <v>4337</v>
      </c>
      <c r="I5122" s="7" t="s">
        <v>5</v>
      </c>
      <c r="K5122" s="52" t="str">
        <f t="shared" si="883"/>
        <v/>
      </c>
      <c r="L5122" s="81" t="str">
        <f t="shared" si="884"/>
        <v/>
      </c>
      <c r="M5122" s="53" t="str">
        <f>IF(K5122="","",COUNTIF($K$7:K5122,"ﾘｽﾄ１"))</f>
        <v/>
      </c>
      <c r="N5122" s="53" t="str">
        <f t="shared" si="885"/>
        <v/>
      </c>
      <c r="O5122" s="54" t="str">
        <f t="shared" si="886"/>
        <v/>
      </c>
      <c r="P5122" s="53" t="str">
        <f t="shared" si="887"/>
        <v/>
      </c>
      <c r="Q5122" s="52" t="str">
        <f t="shared" si="888"/>
        <v/>
      </c>
      <c r="R5122" s="55" t="str">
        <f t="shared" si="889"/>
        <v/>
      </c>
      <c r="S5122" s="52" t="str">
        <f t="shared" si="890"/>
        <v/>
      </c>
      <c r="T5122" s="81" t="str">
        <f t="shared" si="891"/>
        <v/>
      </c>
      <c r="U5122" s="53" t="str">
        <f>IF(S5122="","",COUNTIF($S$7:S5122,"該当２"))</f>
        <v/>
      </c>
      <c r="V5122" s="56" t="str">
        <f t="shared" si="892"/>
        <v/>
      </c>
      <c r="W5122" s="81" t="str">
        <f t="shared" si="893"/>
        <v/>
      </c>
      <c r="X5122" s="53" t="str">
        <f>IF(V5122="","",COUNTIF($V$7:V5122,"該当３"))</f>
        <v/>
      </c>
    </row>
    <row r="5123" spans="1:24">
      <c r="A5123" s="4">
        <v>2056202003</v>
      </c>
      <c r="B5123" s="237">
        <v>20</v>
      </c>
      <c r="C5123" s="238">
        <v>562</v>
      </c>
      <c r="D5123" s="239">
        <v>2</v>
      </c>
      <c r="E5123" s="238">
        <v>3</v>
      </c>
      <c r="F5123" s="7" t="s">
        <v>511</v>
      </c>
      <c r="G5123" s="7" t="s">
        <v>4326</v>
      </c>
      <c r="H5123" s="7" t="s">
        <v>4337</v>
      </c>
      <c r="I5123" s="7" t="s">
        <v>4339</v>
      </c>
      <c r="K5123" s="52" t="str">
        <f t="shared" si="883"/>
        <v/>
      </c>
      <c r="L5123" s="81" t="str">
        <f t="shared" si="884"/>
        <v/>
      </c>
      <c r="M5123" s="53" t="str">
        <f>IF(K5123="","",COUNTIF($K$7:K5123,"ﾘｽﾄ１"))</f>
        <v/>
      </c>
      <c r="N5123" s="53" t="str">
        <f t="shared" si="885"/>
        <v/>
      </c>
      <c r="O5123" s="54" t="str">
        <f t="shared" si="886"/>
        <v/>
      </c>
      <c r="P5123" s="53" t="str">
        <f t="shared" si="887"/>
        <v/>
      </c>
      <c r="Q5123" s="52" t="str">
        <f t="shared" si="888"/>
        <v/>
      </c>
      <c r="R5123" s="55" t="str">
        <f t="shared" si="889"/>
        <v/>
      </c>
      <c r="S5123" s="52" t="str">
        <f t="shared" si="890"/>
        <v/>
      </c>
      <c r="T5123" s="81" t="str">
        <f t="shared" si="891"/>
        <v/>
      </c>
      <c r="U5123" s="53" t="str">
        <f>IF(S5123="","",COUNTIF($S$7:S5123,"該当２"))</f>
        <v/>
      </c>
      <c r="V5123" s="56" t="str">
        <f t="shared" si="892"/>
        <v/>
      </c>
      <c r="W5123" s="81" t="str">
        <f t="shared" si="893"/>
        <v/>
      </c>
      <c r="X5123" s="53" t="str">
        <f>IF(V5123="","",COUNTIF($V$7:V5123,"該当３"))</f>
        <v/>
      </c>
    </row>
    <row r="5124" spans="1:24">
      <c r="A5124" s="4">
        <v>2056202004</v>
      </c>
      <c r="B5124" s="237">
        <v>20</v>
      </c>
      <c r="C5124" s="238">
        <v>562</v>
      </c>
      <c r="D5124" s="239">
        <v>2</v>
      </c>
      <c r="E5124" s="238">
        <v>4</v>
      </c>
      <c r="F5124" s="7" t="s">
        <v>511</v>
      </c>
      <c r="G5124" s="7" t="s">
        <v>4326</v>
      </c>
      <c r="H5124" s="7" t="s">
        <v>4337</v>
      </c>
      <c r="I5124" s="7" t="s">
        <v>4340</v>
      </c>
      <c r="K5124" s="52" t="str">
        <f t="shared" si="883"/>
        <v/>
      </c>
      <c r="L5124" s="81" t="str">
        <f t="shared" si="884"/>
        <v/>
      </c>
      <c r="M5124" s="53" t="str">
        <f>IF(K5124="","",COUNTIF($K$7:K5124,"ﾘｽﾄ１"))</f>
        <v/>
      </c>
      <c r="N5124" s="53" t="str">
        <f t="shared" si="885"/>
        <v/>
      </c>
      <c r="O5124" s="54" t="str">
        <f t="shared" si="886"/>
        <v/>
      </c>
      <c r="P5124" s="53" t="str">
        <f t="shared" si="887"/>
        <v/>
      </c>
      <c r="Q5124" s="52" t="str">
        <f t="shared" si="888"/>
        <v/>
      </c>
      <c r="R5124" s="55" t="str">
        <f t="shared" si="889"/>
        <v/>
      </c>
      <c r="S5124" s="52" t="str">
        <f t="shared" si="890"/>
        <v/>
      </c>
      <c r="T5124" s="81" t="str">
        <f t="shared" si="891"/>
        <v/>
      </c>
      <c r="U5124" s="53" t="str">
        <f>IF(S5124="","",COUNTIF($S$7:S5124,"該当２"))</f>
        <v/>
      </c>
      <c r="V5124" s="56" t="str">
        <f t="shared" si="892"/>
        <v/>
      </c>
      <c r="W5124" s="81" t="str">
        <f t="shared" si="893"/>
        <v/>
      </c>
      <c r="X5124" s="53" t="str">
        <f>IF(V5124="","",COUNTIF($V$7:V5124,"該当３"))</f>
        <v/>
      </c>
    </row>
    <row r="5125" spans="1:24">
      <c r="A5125" s="4">
        <v>2056202005</v>
      </c>
      <c r="B5125" s="237">
        <v>20</v>
      </c>
      <c r="C5125" s="238">
        <v>562</v>
      </c>
      <c r="D5125" s="239">
        <v>2</v>
      </c>
      <c r="E5125" s="238">
        <v>5</v>
      </c>
      <c r="F5125" s="7" t="s">
        <v>511</v>
      </c>
      <c r="G5125" s="7" t="s">
        <v>4326</v>
      </c>
      <c r="H5125" s="7" t="s">
        <v>4337</v>
      </c>
      <c r="I5125" s="7" t="s">
        <v>4200</v>
      </c>
      <c r="K5125" s="52" t="str">
        <f t="shared" si="883"/>
        <v/>
      </c>
      <c r="L5125" s="81" t="str">
        <f t="shared" si="884"/>
        <v/>
      </c>
      <c r="M5125" s="53" t="str">
        <f>IF(K5125="","",COUNTIF($K$7:K5125,"ﾘｽﾄ１"))</f>
        <v/>
      </c>
      <c r="N5125" s="53" t="str">
        <f t="shared" si="885"/>
        <v/>
      </c>
      <c r="O5125" s="54" t="str">
        <f t="shared" si="886"/>
        <v/>
      </c>
      <c r="P5125" s="53" t="str">
        <f t="shared" si="887"/>
        <v/>
      </c>
      <c r="Q5125" s="52" t="str">
        <f t="shared" si="888"/>
        <v/>
      </c>
      <c r="R5125" s="55" t="str">
        <f t="shared" si="889"/>
        <v/>
      </c>
      <c r="S5125" s="52" t="str">
        <f t="shared" si="890"/>
        <v/>
      </c>
      <c r="T5125" s="81" t="str">
        <f t="shared" si="891"/>
        <v/>
      </c>
      <c r="U5125" s="53" t="str">
        <f>IF(S5125="","",COUNTIF($S$7:S5125,"該当２"))</f>
        <v/>
      </c>
      <c r="V5125" s="56" t="str">
        <f t="shared" si="892"/>
        <v/>
      </c>
      <c r="W5125" s="81" t="str">
        <f t="shared" si="893"/>
        <v/>
      </c>
      <c r="X5125" s="53" t="str">
        <f>IF(V5125="","",COUNTIF($V$7:V5125,"該当３"))</f>
        <v/>
      </c>
    </row>
    <row r="5126" spans="1:24">
      <c r="A5126" s="4">
        <v>2056202006</v>
      </c>
      <c r="B5126" s="237">
        <v>20</v>
      </c>
      <c r="C5126" s="238">
        <v>562</v>
      </c>
      <c r="D5126" s="239">
        <v>2</v>
      </c>
      <c r="E5126" s="238">
        <v>6</v>
      </c>
      <c r="F5126" s="7" t="s">
        <v>511</v>
      </c>
      <c r="G5126" s="7" t="s">
        <v>4326</v>
      </c>
      <c r="H5126" s="7" t="s">
        <v>4337</v>
      </c>
      <c r="I5126" s="7" t="s">
        <v>4341</v>
      </c>
      <c r="K5126" s="52" t="str">
        <f t="shared" si="883"/>
        <v/>
      </c>
      <c r="L5126" s="81" t="str">
        <f t="shared" si="884"/>
        <v/>
      </c>
      <c r="M5126" s="53" t="str">
        <f>IF(K5126="","",COUNTIF($K$7:K5126,"ﾘｽﾄ１"))</f>
        <v/>
      </c>
      <c r="N5126" s="53" t="str">
        <f t="shared" si="885"/>
        <v/>
      </c>
      <c r="O5126" s="54" t="str">
        <f t="shared" si="886"/>
        <v/>
      </c>
      <c r="P5126" s="53" t="str">
        <f t="shared" si="887"/>
        <v/>
      </c>
      <c r="Q5126" s="52" t="str">
        <f t="shared" si="888"/>
        <v/>
      </c>
      <c r="R5126" s="55" t="str">
        <f t="shared" si="889"/>
        <v/>
      </c>
      <c r="S5126" s="52" t="str">
        <f t="shared" si="890"/>
        <v/>
      </c>
      <c r="T5126" s="81" t="str">
        <f t="shared" si="891"/>
        <v/>
      </c>
      <c r="U5126" s="53" t="str">
        <f>IF(S5126="","",COUNTIF($S$7:S5126,"該当２"))</f>
        <v/>
      </c>
      <c r="V5126" s="56" t="str">
        <f t="shared" si="892"/>
        <v/>
      </c>
      <c r="W5126" s="81" t="str">
        <f t="shared" si="893"/>
        <v/>
      </c>
      <c r="X5126" s="53" t="str">
        <f>IF(V5126="","",COUNTIF($V$7:V5126,"該当３"))</f>
        <v/>
      </c>
    </row>
    <row r="5127" spans="1:24">
      <c r="A5127" s="4">
        <v>2056203000</v>
      </c>
      <c r="B5127" s="237">
        <v>20</v>
      </c>
      <c r="C5127" s="238">
        <v>562</v>
      </c>
      <c r="D5127" s="239">
        <v>3</v>
      </c>
      <c r="E5127" s="238">
        <v>0</v>
      </c>
      <c r="F5127" s="7" t="s">
        <v>511</v>
      </c>
      <c r="G5127" s="7" t="s">
        <v>4326</v>
      </c>
      <c r="H5127" s="7" t="s">
        <v>4342</v>
      </c>
      <c r="K5127" s="52" t="str">
        <f t="shared" si="883"/>
        <v/>
      </c>
      <c r="L5127" s="81" t="str">
        <f t="shared" si="884"/>
        <v/>
      </c>
      <c r="M5127" s="53" t="str">
        <f>IF(K5127="","",COUNTIF($K$7:K5127,"ﾘｽﾄ１"))</f>
        <v/>
      </c>
      <c r="N5127" s="53" t="str">
        <f t="shared" si="885"/>
        <v/>
      </c>
      <c r="O5127" s="54" t="str">
        <f t="shared" si="886"/>
        <v/>
      </c>
      <c r="P5127" s="53" t="str">
        <f t="shared" si="887"/>
        <v/>
      </c>
      <c r="Q5127" s="52" t="str">
        <f t="shared" si="888"/>
        <v/>
      </c>
      <c r="R5127" s="55" t="str">
        <f t="shared" si="889"/>
        <v/>
      </c>
      <c r="S5127" s="52" t="str">
        <f t="shared" si="890"/>
        <v/>
      </c>
      <c r="T5127" s="81" t="str">
        <f t="shared" si="891"/>
        <v/>
      </c>
      <c r="U5127" s="53" t="str">
        <f>IF(S5127="","",COUNTIF($S$7:S5127,"該当２"))</f>
        <v/>
      </c>
      <c r="V5127" s="56" t="str">
        <f t="shared" si="892"/>
        <v/>
      </c>
      <c r="W5127" s="81" t="str">
        <f t="shared" si="893"/>
        <v/>
      </c>
      <c r="X5127" s="53" t="str">
        <f>IF(V5127="","",COUNTIF($V$7:V5127,"該当３"))</f>
        <v/>
      </c>
    </row>
    <row r="5128" spans="1:24">
      <c r="A5128" s="4">
        <v>2056203001</v>
      </c>
      <c r="B5128" s="237">
        <v>20</v>
      </c>
      <c r="C5128" s="238">
        <v>562</v>
      </c>
      <c r="D5128" s="239">
        <v>3</v>
      </c>
      <c r="E5128" s="238">
        <v>1</v>
      </c>
      <c r="F5128" s="7" t="s">
        <v>511</v>
      </c>
      <c r="G5128" s="7" t="s">
        <v>4326</v>
      </c>
      <c r="H5128" s="7" t="s">
        <v>4342</v>
      </c>
      <c r="I5128" s="7" t="s">
        <v>421</v>
      </c>
      <c r="K5128" s="52" t="str">
        <f t="shared" si="883"/>
        <v/>
      </c>
      <c r="L5128" s="81" t="str">
        <f t="shared" si="884"/>
        <v/>
      </c>
      <c r="M5128" s="53" t="str">
        <f>IF(K5128="","",COUNTIF($K$7:K5128,"ﾘｽﾄ１"))</f>
        <v/>
      </c>
      <c r="N5128" s="53" t="str">
        <f t="shared" si="885"/>
        <v/>
      </c>
      <c r="O5128" s="54" t="str">
        <f t="shared" si="886"/>
        <v/>
      </c>
      <c r="P5128" s="53" t="str">
        <f t="shared" si="887"/>
        <v/>
      </c>
      <c r="Q5128" s="52" t="str">
        <f t="shared" si="888"/>
        <v/>
      </c>
      <c r="R5128" s="55" t="str">
        <f t="shared" si="889"/>
        <v/>
      </c>
      <c r="S5128" s="52" t="str">
        <f t="shared" si="890"/>
        <v/>
      </c>
      <c r="T5128" s="81" t="str">
        <f t="shared" si="891"/>
        <v/>
      </c>
      <c r="U5128" s="53" t="str">
        <f>IF(S5128="","",COUNTIF($S$7:S5128,"該当２"))</f>
        <v/>
      </c>
      <c r="V5128" s="56" t="str">
        <f t="shared" si="892"/>
        <v/>
      </c>
      <c r="W5128" s="81" t="str">
        <f t="shared" si="893"/>
        <v/>
      </c>
      <c r="X5128" s="53" t="str">
        <f>IF(V5128="","",COUNTIF($V$7:V5128,"該当３"))</f>
        <v/>
      </c>
    </row>
    <row r="5129" spans="1:24">
      <c r="A5129" s="4">
        <v>2056203002</v>
      </c>
      <c r="B5129" s="237">
        <v>20</v>
      </c>
      <c r="C5129" s="238">
        <v>562</v>
      </c>
      <c r="D5129" s="239">
        <v>3</v>
      </c>
      <c r="E5129" s="238">
        <v>2</v>
      </c>
      <c r="F5129" s="7" t="s">
        <v>511</v>
      </c>
      <c r="G5129" s="7" t="s">
        <v>4326</v>
      </c>
      <c r="H5129" s="7" t="s">
        <v>4342</v>
      </c>
      <c r="I5129" s="7" t="s">
        <v>301</v>
      </c>
      <c r="K5129" s="52" t="str">
        <f t="shared" si="883"/>
        <v/>
      </c>
      <c r="L5129" s="81" t="str">
        <f t="shared" si="884"/>
        <v/>
      </c>
      <c r="M5129" s="53" t="str">
        <f>IF(K5129="","",COUNTIF($K$7:K5129,"ﾘｽﾄ１"))</f>
        <v/>
      </c>
      <c r="N5129" s="53" t="str">
        <f t="shared" si="885"/>
        <v/>
      </c>
      <c r="O5129" s="54" t="str">
        <f t="shared" si="886"/>
        <v/>
      </c>
      <c r="P5129" s="53" t="str">
        <f t="shared" si="887"/>
        <v/>
      </c>
      <c r="Q5129" s="52" t="str">
        <f t="shared" si="888"/>
        <v/>
      </c>
      <c r="R5129" s="55" t="str">
        <f t="shared" si="889"/>
        <v/>
      </c>
      <c r="S5129" s="52" t="str">
        <f t="shared" si="890"/>
        <v/>
      </c>
      <c r="T5129" s="81" t="str">
        <f t="shared" si="891"/>
        <v/>
      </c>
      <c r="U5129" s="53" t="str">
        <f>IF(S5129="","",COUNTIF($S$7:S5129,"該当２"))</f>
        <v/>
      </c>
      <c r="V5129" s="56" t="str">
        <f t="shared" si="892"/>
        <v/>
      </c>
      <c r="W5129" s="81" t="str">
        <f t="shared" si="893"/>
        <v/>
      </c>
      <c r="X5129" s="53" t="str">
        <f>IF(V5129="","",COUNTIF($V$7:V5129,"該当３"))</f>
        <v/>
      </c>
    </row>
    <row r="5130" spans="1:24">
      <c r="A5130" s="4">
        <v>2056203003</v>
      </c>
      <c r="B5130" s="237">
        <v>20</v>
      </c>
      <c r="C5130" s="238">
        <v>562</v>
      </c>
      <c r="D5130" s="239">
        <v>3</v>
      </c>
      <c r="E5130" s="238">
        <v>3</v>
      </c>
      <c r="F5130" s="7" t="s">
        <v>511</v>
      </c>
      <c r="G5130" s="7" t="s">
        <v>4326</v>
      </c>
      <c r="H5130" s="7" t="s">
        <v>4342</v>
      </c>
      <c r="I5130" s="7" t="s">
        <v>275</v>
      </c>
      <c r="K5130" s="52" t="str">
        <f t="shared" si="883"/>
        <v/>
      </c>
      <c r="L5130" s="81" t="str">
        <f t="shared" si="884"/>
        <v/>
      </c>
      <c r="M5130" s="53" t="str">
        <f>IF(K5130="","",COUNTIF($K$7:K5130,"ﾘｽﾄ１"))</f>
        <v/>
      </c>
      <c r="N5130" s="53" t="str">
        <f t="shared" si="885"/>
        <v/>
      </c>
      <c r="O5130" s="54" t="str">
        <f t="shared" si="886"/>
        <v/>
      </c>
      <c r="P5130" s="53" t="str">
        <f t="shared" si="887"/>
        <v/>
      </c>
      <c r="Q5130" s="52" t="str">
        <f t="shared" si="888"/>
        <v/>
      </c>
      <c r="R5130" s="55" t="str">
        <f t="shared" si="889"/>
        <v/>
      </c>
      <c r="S5130" s="52" t="str">
        <f t="shared" si="890"/>
        <v/>
      </c>
      <c r="T5130" s="81" t="str">
        <f t="shared" si="891"/>
        <v/>
      </c>
      <c r="U5130" s="53" t="str">
        <f>IF(S5130="","",COUNTIF($S$7:S5130,"該当２"))</f>
        <v/>
      </c>
      <c r="V5130" s="56" t="str">
        <f t="shared" si="892"/>
        <v/>
      </c>
      <c r="W5130" s="81" t="str">
        <f t="shared" si="893"/>
        <v/>
      </c>
      <c r="X5130" s="53" t="str">
        <f>IF(V5130="","",COUNTIF($V$7:V5130,"該当３"))</f>
        <v/>
      </c>
    </row>
    <row r="5131" spans="1:24">
      <c r="A5131" s="4">
        <v>2056203004</v>
      </c>
      <c r="B5131" s="237">
        <v>20</v>
      </c>
      <c r="C5131" s="238">
        <v>562</v>
      </c>
      <c r="D5131" s="239">
        <v>3</v>
      </c>
      <c r="E5131" s="238">
        <v>4</v>
      </c>
      <c r="F5131" s="7" t="s">
        <v>511</v>
      </c>
      <c r="G5131" s="7" t="s">
        <v>4326</v>
      </c>
      <c r="H5131" s="7" t="s">
        <v>4342</v>
      </c>
      <c r="I5131" s="7" t="s">
        <v>368</v>
      </c>
      <c r="K5131" s="52" t="str">
        <f t="shared" ref="K5131:K5194" si="894">IF(AND($C5131&gt;0,$H5131=""),"ﾘｽﾄ１","")</f>
        <v/>
      </c>
      <c r="L5131" s="81" t="str">
        <f t="shared" si="884"/>
        <v/>
      </c>
      <c r="M5131" s="53" t="str">
        <f>IF(K5131="","",COUNTIF($K$7:K5131,"ﾘｽﾄ１"))</f>
        <v/>
      </c>
      <c r="N5131" s="53" t="str">
        <f t="shared" si="885"/>
        <v/>
      </c>
      <c r="O5131" s="54" t="str">
        <f t="shared" si="886"/>
        <v/>
      </c>
      <c r="P5131" s="53" t="str">
        <f t="shared" si="887"/>
        <v/>
      </c>
      <c r="Q5131" s="52" t="str">
        <f t="shared" si="888"/>
        <v/>
      </c>
      <c r="R5131" s="55" t="str">
        <f t="shared" si="889"/>
        <v/>
      </c>
      <c r="S5131" s="52" t="str">
        <f t="shared" si="890"/>
        <v/>
      </c>
      <c r="T5131" s="81" t="str">
        <f t="shared" si="891"/>
        <v/>
      </c>
      <c r="U5131" s="53" t="str">
        <f>IF(S5131="","",COUNTIF($S$7:S5131,"該当２"))</f>
        <v/>
      </c>
      <c r="V5131" s="56" t="str">
        <f t="shared" si="892"/>
        <v/>
      </c>
      <c r="W5131" s="81" t="str">
        <f t="shared" si="893"/>
        <v/>
      </c>
      <c r="X5131" s="53" t="str">
        <f>IF(V5131="","",COUNTIF($V$7:V5131,"該当３"))</f>
        <v/>
      </c>
    </row>
    <row r="5132" spans="1:24">
      <c r="A5132" s="4">
        <v>2056203005</v>
      </c>
      <c r="B5132" s="237">
        <v>20</v>
      </c>
      <c r="C5132" s="238">
        <v>562</v>
      </c>
      <c r="D5132" s="239">
        <v>3</v>
      </c>
      <c r="E5132" s="238">
        <v>5</v>
      </c>
      <c r="F5132" s="7" t="s">
        <v>511</v>
      </c>
      <c r="G5132" s="7" t="s">
        <v>4326</v>
      </c>
      <c r="H5132" s="7" t="s">
        <v>4342</v>
      </c>
      <c r="I5132" s="7" t="s">
        <v>2534</v>
      </c>
      <c r="K5132" s="52" t="str">
        <f t="shared" si="894"/>
        <v/>
      </c>
      <c r="L5132" s="81" t="str">
        <f t="shared" si="884"/>
        <v/>
      </c>
      <c r="M5132" s="53" t="str">
        <f>IF(K5132="","",COUNTIF($K$7:K5132,"ﾘｽﾄ１"))</f>
        <v/>
      </c>
      <c r="N5132" s="53" t="str">
        <f t="shared" si="885"/>
        <v/>
      </c>
      <c r="O5132" s="54" t="str">
        <f t="shared" si="886"/>
        <v/>
      </c>
      <c r="P5132" s="53" t="str">
        <f t="shared" si="887"/>
        <v/>
      </c>
      <c r="Q5132" s="52" t="str">
        <f t="shared" si="888"/>
        <v/>
      </c>
      <c r="R5132" s="55" t="str">
        <f t="shared" si="889"/>
        <v/>
      </c>
      <c r="S5132" s="52" t="str">
        <f t="shared" si="890"/>
        <v/>
      </c>
      <c r="T5132" s="81" t="str">
        <f t="shared" si="891"/>
        <v/>
      </c>
      <c r="U5132" s="53" t="str">
        <f>IF(S5132="","",COUNTIF($S$7:S5132,"該当２"))</f>
        <v/>
      </c>
      <c r="V5132" s="56" t="str">
        <f t="shared" si="892"/>
        <v/>
      </c>
      <c r="W5132" s="81" t="str">
        <f t="shared" si="893"/>
        <v/>
      </c>
      <c r="X5132" s="53" t="str">
        <f>IF(V5132="","",COUNTIF($V$7:V5132,"該当３"))</f>
        <v/>
      </c>
    </row>
    <row r="5133" spans="1:24">
      <c r="A5133" s="4">
        <v>2056203006</v>
      </c>
      <c r="B5133" s="237">
        <v>20</v>
      </c>
      <c r="C5133" s="238">
        <v>562</v>
      </c>
      <c r="D5133" s="239">
        <v>3</v>
      </c>
      <c r="E5133" s="238">
        <v>6</v>
      </c>
      <c r="F5133" s="7" t="s">
        <v>511</v>
      </c>
      <c r="G5133" s="7" t="s">
        <v>4326</v>
      </c>
      <c r="H5133" s="7" t="s">
        <v>4342</v>
      </c>
      <c r="I5133" s="7" t="s">
        <v>4343</v>
      </c>
      <c r="K5133" s="52" t="str">
        <f t="shared" si="894"/>
        <v/>
      </c>
      <c r="L5133" s="81" t="str">
        <f t="shared" si="884"/>
        <v/>
      </c>
      <c r="M5133" s="53" t="str">
        <f>IF(K5133="","",COUNTIF($K$7:K5133,"ﾘｽﾄ１"))</f>
        <v/>
      </c>
      <c r="N5133" s="53" t="str">
        <f t="shared" si="885"/>
        <v/>
      </c>
      <c r="O5133" s="54" t="str">
        <f t="shared" si="886"/>
        <v/>
      </c>
      <c r="P5133" s="53" t="str">
        <f t="shared" si="887"/>
        <v/>
      </c>
      <c r="Q5133" s="52" t="str">
        <f t="shared" si="888"/>
        <v/>
      </c>
      <c r="R5133" s="55" t="str">
        <f t="shared" si="889"/>
        <v/>
      </c>
      <c r="S5133" s="52" t="str">
        <f t="shared" si="890"/>
        <v/>
      </c>
      <c r="T5133" s="81" t="str">
        <f t="shared" si="891"/>
        <v/>
      </c>
      <c r="U5133" s="53" t="str">
        <f>IF(S5133="","",COUNTIF($S$7:S5133,"該当２"))</f>
        <v/>
      </c>
      <c r="V5133" s="56" t="str">
        <f t="shared" si="892"/>
        <v/>
      </c>
      <c r="W5133" s="81" t="str">
        <f t="shared" si="893"/>
        <v/>
      </c>
      <c r="X5133" s="53" t="str">
        <f>IF(V5133="","",COUNTIF($V$7:V5133,"該当３"))</f>
        <v/>
      </c>
    </row>
    <row r="5134" spans="1:24">
      <c r="A5134" s="4">
        <v>2056203007</v>
      </c>
      <c r="B5134" s="237">
        <v>20</v>
      </c>
      <c r="C5134" s="238">
        <v>562</v>
      </c>
      <c r="D5134" s="239">
        <v>3</v>
      </c>
      <c r="E5134" s="238">
        <v>7</v>
      </c>
      <c r="F5134" s="7" t="s">
        <v>511</v>
      </c>
      <c r="G5134" s="7" t="s">
        <v>4326</v>
      </c>
      <c r="H5134" s="7" t="s">
        <v>4342</v>
      </c>
      <c r="I5134" s="7" t="s">
        <v>3737</v>
      </c>
      <c r="K5134" s="52" t="str">
        <f t="shared" si="894"/>
        <v/>
      </c>
      <c r="L5134" s="81" t="str">
        <f t="shared" si="884"/>
        <v/>
      </c>
      <c r="M5134" s="53" t="str">
        <f>IF(K5134="","",COUNTIF($K$7:K5134,"ﾘｽﾄ１"))</f>
        <v/>
      </c>
      <c r="N5134" s="53" t="str">
        <f t="shared" si="885"/>
        <v/>
      </c>
      <c r="O5134" s="54" t="str">
        <f t="shared" si="886"/>
        <v/>
      </c>
      <c r="P5134" s="53" t="str">
        <f t="shared" si="887"/>
        <v/>
      </c>
      <c r="Q5134" s="52" t="str">
        <f t="shared" si="888"/>
        <v/>
      </c>
      <c r="R5134" s="55" t="str">
        <f t="shared" si="889"/>
        <v/>
      </c>
      <c r="S5134" s="52" t="str">
        <f t="shared" si="890"/>
        <v/>
      </c>
      <c r="T5134" s="81" t="str">
        <f t="shared" si="891"/>
        <v/>
      </c>
      <c r="U5134" s="53" t="str">
        <f>IF(S5134="","",COUNTIF($S$7:S5134,"該当２"))</f>
        <v/>
      </c>
      <c r="V5134" s="56" t="str">
        <f t="shared" si="892"/>
        <v/>
      </c>
      <c r="W5134" s="81" t="str">
        <f t="shared" si="893"/>
        <v/>
      </c>
      <c r="X5134" s="53" t="str">
        <f>IF(V5134="","",COUNTIF($V$7:V5134,"該当３"))</f>
        <v/>
      </c>
    </row>
    <row r="5135" spans="1:24">
      <c r="A5135" s="4">
        <v>2056300000</v>
      </c>
      <c r="B5135" s="237">
        <v>20</v>
      </c>
      <c r="C5135" s="238">
        <v>563</v>
      </c>
      <c r="D5135" s="239">
        <v>0</v>
      </c>
      <c r="E5135" s="238">
        <v>0</v>
      </c>
      <c r="F5135" s="7" t="s">
        <v>511</v>
      </c>
      <c r="G5135" s="7" t="s">
        <v>4344</v>
      </c>
      <c r="K5135" s="52" t="str">
        <f t="shared" si="894"/>
        <v>ﾘｽﾄ１</v>
      </c>
      <c r="L5135" s="81" t="str">
        <f t="shared" si="884"/>
        <v>野沢温泉村</v>
      </c>
      <c r="M5135" s="53">
        <f>IF(K5135="","",COUNTIF($K$7:K5135,"ﾘｽﾄ１"))</f>
        <v>73</v>
      </c>
      <c r="N5135" s="53" t="str">
        <f t="shared" si="885"/>
        <v/>
      </c>
      <c r="O5135" s="54" t="str">
        <f t="shared" si="886"/>
        <v/>
      </c>
      <c r="P5135" s="53" t="str">
        <f t="shared" si="887"/>
        <v/>
      </c>
      <c r="Q5135" s="52" t="str">
        <f t="shared" si="888"/>
        <v/>
      </c>
      <c r="R5135" s="55" t="str">
        <f t="shared" si="889"/>
        <v/>
      </c>
      <c r="S5135" s="52" t="str">
        <f t="shared" si="890"/>
        <v/>
      </c>
      <c r="T5135" s="81" t="str">
        <f t="shared" si="891"/>
        <v/>
      </c>
      <c r="U5135" s="53" t="str">
        <f>IF(S5135="","",COUNTIF($S$7:S5135,"該当２"))</f>
        <v/>
      </c>
      <c r="V5135" s="56" t="str">
        <f t="shared" si="892"/>
        <v/>
      </c>
      <c r="W5135" s="81" t="str">
        <f t="shared" si="893"/>
        <v/>
      </c>
      <c r="X5135" s="53" t="str">
        <f>IF(V5135="","",COUNTIF($V$7:V5135,"該当３"))</f>
        <v/>
      </c>
    </row>
    <row r="5136" spans="1:24">
      <c r="A5136" s="4">
        <v>2056301000</v>
      </c>
      <c r="B5136" s="237">
        <v>20</v>
      </c>
      <c r="C5136" s="238">
        <v>563</v>
      </c>
      <c r="D5136" s="239">
        <v>1</v>
      </c>
      <c r="E5136" s="238">
        <v>0</v>
      </c>
      <c r="F5136" s="7" t="s">
        <v>511</v>
      </c>
      <c r="G5136" s="7" t="s">
        <v>4344</v>
      </c>
      <c r="H5136" s="7" t="s">
        <v>4345</v>
      </c>
      <c r="K5136" s="52" t="str">
        <f t="shared" si="894"/>
        <v/>
      </c>
      <c r="L5136" s="81" t="str">
        <f t="shared" si="884"/>
        <v/>
      </c>
      <c r="M5136" s="53" t="str">
        <f>IF(K5136="","",COUNTIF($K$7:K5136,"ﾘｽﾄ１"))</f>
        <v/>
      </c>
      <c r="N5136" s="53" t="str">
        <f t="shared" si="885"/>
        <v/>
      </c>
      <c r="O5136" s="54" t="str">
        <f t="shared" si="886"/>
        <v/>
      </c>
      <c r="P5136" s="53" t="str">
        <f t="shared" si="887"/>
        <v/>
      </c>
      <c r="Q5136" s="52" t="str">
        <f t="shared" si="888"/>
        <v/>
      </c>
      <c r="R5136" s="55" t="str">
        <f t="shared" si="889"/>
        <v/>
      </c>
      <c r="S5136" s="52" t="str">
        <f t="shared" si="890"/>
        <v/>
      </c>
      <c r="T5136" s="81" t="str">
        <f t="shared" si="891"/>
        <v/>
      </c>
      <c r="U5136" s="53" t="str">
        <f>IF(S5136="","",COUNTIF($S$7:S5136,"該当２"))</f>
        <v/>
      </c>
      <c r="V5136" s="56" t="str">
        <f t="shared" si="892"/>
        <v/>
      </c>
      <c r="W5136" s="81" t="str">
        <f t="shared" si="893"/>
        <v/>
      </c>
      <c r="X5136" s="53" t="str">
        <f>IF(V5136="","",COUNTIF($V$7:V5136,"該当３"))</f>
        <v/>
      </c>
    </row>
    <row r="5137" spans="1:24">
      <c r="A5137" s="4">
        <v>2056301001</v>
      </c>
      <c r="B5137" s="237">
        <v>20</v>
      </c>
      <c r="C5137" s="238">
        <v>563</v>
      </c>
      <c r="D5137" s="239">
        <v>1</v>
      </c>
      <c r="E5137" s="238">
        <v>1</v>
      </c>
      <c r="F5137" s="7" t="s">
        <v>511</v>
      </c>
      <c r="G5137" s="7" t="s">
        <v>4344</v>
      </c>
      <c r="H5137" s="7" t="s">
        <v>4345</v>
      </c>
      <c r="I5137" s="7" t="s">
        <v>4346</v>
      </c>
      <c r="K5137" s="52" t="str">
        <f t="shared" si="894"/>
        <v/>
      </c>
      <c r="L5137" s="81" t="str">
        <f t="shared" si="884"/>
        <v/>
      </c>
      <c r="M5137" s="53" t="str">
        <f>IF(K5137="","",COUNTIF($K$7:K5137,"ﾘｽﾄ１"))</f>
        <v/>
      </c>
      <c r="N5137" s="53" t="str">
        <f t="shared" si="885"/>
        <v/>
      </c>
      <c r="O5137" s="54" t="str">
        <f t="shared" si="886"/>
        <v/>
      </c>
      <c r="P5137" s="53" t="str">
        <f t="shared" si="887"/>
        <v/>
      </c>
      <c r="Q5137" s="52" t="str">
        <f t="shared" si="888"/>
        <v/>
      </c>
      <c r="R5137" s="55" t="str">
        <f t="shared" si="889"/>
        <v/>
      </c>
      <c r="S5137" s="52" t="str">
        <f t="shared" si="890"/>
        <v/>
      </c>
      <c r="T5137" s="81" t="str">
        <f t="shared" si="891"/>
        <v/>
      </c>
      <c r="U5137" s="53" t="str">
        <f>IF(S5137="","",COUNTIF($S$7:S5137,"該当２"))</f>
        <v/>
      </c>
      <c r="V5137" s="56" t="str">
        <f t="shared" si="892"/>
        <v/>
      </c>
      <c r="W5137" s="81" t="str">
        <f t="shared" si="893"/>
        <v/>
      </c>
      <c r="X5137" s="53" t="str">
        <f>IF(V5137="","",COUNTIF($V$7:V5137,"該当３"))</f>
        <v/>
      </c>
    </row>
    <row r="5138" spans="1:24">
      <c r="A5138" s="4">
        <v>2056301002</v>
      </c>
      <c r="B5138" s="237">
        <v>20</v>
      </c>
      <c r="C5138" s="238">
        <v>563</v>
      </c>
      <c r="D5138" s="239">
        <v>1</v>
      </c>
      <c r="E5138" s="238">
        <v>2</v>
      </c>
      <c r="F5138" s="7" t="s">
        <v>511</v>
      </c>
      <c r="G5138" s="7" t="s">
        <v>4344</v>
      </c>
      <c r="H5138" s="7" t="s">
        <v>4345</v>
      </c>
      <c r="I5138" s="7" t="s">
        <v>1006</v>
      </c>
      <c r="K5138" s="52" t="str">
        <f t="shared" si="894"/>
        <v/>
      </c>
      <c r="L5138" s="81" t="str">
        <f t="shared" si="884"/>
        <v/>
      </c>
      <c r="M5138" s="53" t="str">
        <f>IF(K5138="","",COUNTIF($K$7:K5138,"ﾘｽﾄ１"))</f>
        <v/>
      </c>
      <c r="N5138" s="53" t="str">
        <f t="shared" si="885"/>
        <v/>
      </c>
      <c r="O5138" s="54" t="str">
        <f t="shared" si="886"/>
        <v/>
      </c>
      <c r="P5138" s="53" t="str">
        <f t="shared" si="887"/>
        <v/>
      </c>
      <c r="Q5138" s="52" t="str">
        <f t="shared" si="888"/>
        <v/>
      </c>
      <c r="R5138" s="55" t="str">
        <f t="shared" si="889"/>
        <v/>
      </c>
      <c r="S5138" s="52" t="str">
        <f t="shared" si="890"/>
        <v/>
      </c>
      <c r="T5138" s="81" t="str">
        <f t="shared" si="891"/>
        <v/>
      </c>
      <c r="U5138" s="53" t="str">
        <f>IF(S5138="","",COUNTIF($S$7:S5138,"該当２"))</f>
        <v/>
      </c>
      <c r="V5138" s="56" t="str">
        <f t="shared" si="892"/>
        <v/>
      </c>
      <c r="W5138" s="81" t="str">
        <f t="shared" si="893"/>
        <v/>
      </c>
      <c r="X5138" s="53" t="str">
        <f>IF(V5138="","",COUNTIF($V$7:V5138,"該当３"))</f>
        <v/>
      </c>
    </row>
    <row r="5139" spans="1:24">
      <c r="A5139" s="4">
        <v>2056302000</v>
      </c>
      <c r="B5139" s="237">
        <v>20</v>
      </c>
      <c r="C5139" s="238">
        <v>563</v>
      </c>
      <c r="D5139" s="239">
        <v>2</v>
      </c>
      <c r="E5139" s="238">
        <v>0</v>
      </c>
      <c r="F5139" s="7" t="s">
        <v>511</v>
      </c>
      <c r="G5139" s="7" t="s">
        <v>4344</v>
      </c>
      <c r="H5139" s="7" t="s">
        <v>4347</v>
      </c>
      <c r="K5139" s="52" t="str">
        <f t="shared" si="894"/>
        <v/>
      </c>
      <c r="L5139" s="81" t="str">
        <f t="shared" si="884"/>
        <v/>
      </c>
      <c r="M5139" s="53" t="str">
        <f>IF(K5139="","",COUNTIF($K$7:K5139,"ﾘｽﾄ１"))</f>
        <v/>
      </c>
      <c r="N5139" s="53" t="str">
        <f t="shared" si="885"/>
        <v/>
      </c>
      <c r="O5139" s="54" t="str">
        <f t="shared" si="886"/>
        <v/>
      </c>
      <c r="P5139" s="53" t="str">
        <f t="shared" si="887"/>
        <v/>
      </c>
      <c r="Q5139" s="52" t="str">
        <f t="shared" si="888"/>
        <v/>
      </c>
      <c r="R5139" s="55" t="str">
        <f t="shared" si="889"/>
        <v/>
      </c>
      <c r="S5139" s="52" t="str">
        <f t="shared" si="890"/>
        <v/>
      </c>
      <c r="T5139" s="81" t="str">
        <f t="shared" si="891"/>
        <v/>
      </c>
      <c r="U5139" s="53" t="str">
        <f>IF(S5139="","",COUNTIF($S$7:S5139,"該当２"))</f>
        <v/>
      </c>
      <c r="V5139" s="56" t="str">
        <f t="shared" si="892"/>
        <v/>
      </c>
      <c r="W5139" s="81" t="str">
        <f t="shared" si="893"/>
        <v/>
      </c>
      <c r="X5139" s="53" t="str">
        <f>IF(V5139="","",COUNTIF($V$7:V5139,"該当３"))</f>
        <v/>
      </c>
    </row>
    <row r="5140" spans="1:24">
      <c r="A5140" s="4">
        <v>2056302001</v>
      </c>
      <c r="B5140" s="237">
        <v>20</v>
      </c>
      <c r="C5140" s="238">
        <v>563</v>
      </c>
      <c r="D5140" s="239">
        <v>2</v>
      </c>
      <c r="E5140" s="238">
        <v>1</v>
      </c>
      <c r="F5140" s="7" t="s">
        <v>511</v>
      </c>
      <c r="G5140" s="7" t="s">
        <v>4344</v>
      </c>
      <c r="H5140" s="7" t="s">
        <v>4347</v>
      </c>
      <c r="I5140" s="7" t="s">
        <v>558</v>
      </c>
      <c r="K5140" s="52" t="str">
        <f t="shared" si="894"/>
        <v/>
      </c>
      <c r="L5140" s="81" t="str">
        <f t="shared" si="884"/>
        <v/>
      </c>
      <c r="M5140" s="53" t="str">
        <f>IF(K5140="","",COUNTIF($K$7:K5140,"ﾘｽﾄ１"))</f>
        <v/>
      </c>
      <c r="N5140" s="53" t="str">
        <f t="shared" si="885"/>
        <v/>
      </c>
      <c r="O5140" s="54" t="str">
        <f t="shared" si="886"/>
        <v/>
      </c>
      <c r="P5140" s="53" t="str">
        <f t="shared" si="887"/>
        <v/>
      </c>
      <c r="Q5140" s="52" t="str">
        <f t="shared" si="888"/>
        <v/>
      </c>
      <c r="R5140" s="55" t="str">
        <f t="shared" si="889"/>
        <v/>
      </c>
      <c r="S5140" s="52" t="str">
        <f t="shared" si="890"/>
        <v/>
      </c>
      <c r="T5140" s="81" t="str">
        <f t="shared" si="891"/>
        <v/>
      </c>
      <c r="U5140" s="53" t="str">
        <f>IF(S5140="","",COUNTIF($S$7:S5140,"該当２"))</f>
        <v/>
      </c>
      <c r="V5140" s="56" t="str">
        <f t="shared" si="892"/>
        <v/>
      </c>
      <c r="W5140" s="81" t="str">
        <f t="shared" si="893"/>
        <v/>
      </c>
      <c r="X5140" s="53" t="str">
        <f>IF(V5140="","",COUNTIF($V$7:V5140,"該当３"))</f>
        <v/>
      </c>
    </row>
    <row r="5141" spans="1:24">
      <c r="A5141" s="4">
        <v>2056302002</v>
      </c>
      <c r="B5141" s="237">
        <v>20</v>
      </c>
      <c r="C5141" s="238">
        <v>563</v>
      </c>
      <c r="D5141" s="239">
        <v>2</v>
      </c>
      <c r="E5141" s="238">
        <v>2</v>
      </c>
      <c r="F5141" s="7" t="s">
        <v>511</v>
      </c>
      <c r="G5141" s="7" t="s">
        <v>4344</v>
      </c>
      <c r="H5141" s="7" t="s">
        <v>4347</v>
      </c>
      <c r="I5141" s="7" t="s">
        <v>4348</v>
      </c>
      <c r="K5141" s="52" t="str">
        <f t="shared" si="894"/>
        <v/>
      </c>
      <c r="L5141" s="81" t="str">
        <f t="shared" si="884"/>
        <v/>
      </c>
      <c r="M5141" s="53" t="str">
        <f>IF(K5141="","",COUNTIF($K$7:K5141,"ﾘｽﾄ１"))</f>
        <v/>
      </c>
      <c r="N5141" s="53" t="str">
        <f t="shared" si="885"/>
        <v/>
      </c>
      <c r="O5141" s="54" t="str">
        <f t="shared" si="886"/>
        <v/>
      </c>
      <c r="P5141" s="53" t="str">
        <f t="shared" si="887"/>
        <v/>
      </c>
      <c r="Q5141" s="52" t="str">
        <f t="shared" si="888"/>
        <v/>
      </c>
      <c r="R5141" s="55" t="str">
        <f t="shared" si="889"/>
        <v/>
      </c>
      <c r="S5141" s="52" t="str">
        <f t="shared" si="890"/>
        <v/>
      </c>
      <c r="T5141" s="81" t="str">
        <f t="shared" si="891"/>
        <v/>
      </c>
      <c r="U5141" s="53" t="str">
        <f>IF(S5141="","",COUNTIF($S$7:S5141,"該当２"))</f>
        <v/>
      </c>
      <c r="V5141" s="56" t="str">
        <f t="shared" si="892"/>
        <v/>
      </c>
      <c r="W5141" s="81" t="str">
        <f t="shared" si="893"/>
        <v/>
      </c>
      <c r="X5141" s="53" t="str">
        <f>IF(V5141="","",COUNTIF($V$7:V5141,"該当３"))</f>
        <v/>
      </c>
    </row>
    <row r="5142" spans="1:24">
      <c r="A5142" s="4">
        <v>2056302003</v>
      </c>
      <c r="B5142" s="237">
        <v>20</v>
      </c>
      <c r="C5142" s="238">
        <v>563</v>
      </c>
      <c r="D5142" s="239">
        <v>2</v>
      </c>
      <c r="E5142" s="238">
        <v>3</v>
      </c>
      <c r="F5142" s="7" t="s">
        <v>511</v>
      </c>
      <c r="G5142" s="7" t="s">
        <v>4344</v>
      </c>
      <c r="H5142" s="7" t="s">
        <v>4347</v>
      </c>
      <c r="I5142" s="7" t="s">
        <v>4349</v>
      </c>
      <c r="K5142" s="52" t="str">
        <f t="shared" si="894"/>
        <v/>
      </c>
      <c r="L5142" s="81" t="str">
        <f t="shared" si="884"/>
        <v/>
      </c>
      <c r="M5142" s="53" t="str">
        <f>IF(K5142="","",COUNTIF($K$7:K5142,"ﾘｽﾄ１"))</f>
        <v/>
      </c>
      <c r="N5142" s="53" t="str">
        <f t="shared" si="885"/>
        <v/>
      </c>
      <c r="O5142" s="54" t="str">
        <f t="shared" si="886"/>
        <v/>
      </c>
      <c r="P5142" s="53" t="str">
        <f t="shared" si="887"/>
        <v/>
      </c>
      <c r="Q5142" s="52" t="str">
        <f t="shared" si="888"/>
        <v/>
      </c>
      <c r="R5142" s="55" t="str">
        <f t="shared" si="889"/>
        <v/>
      </c>
      <c r="S5142" s="52" t="str">
        <f t="shared" si="890"/>
        <v/>
      </c>
      <c r="T5142" s="81" t="str">
        <f t="shared" si="891"/>
        <v/>
      </c>
      <c r="U5142" s="53" t="str">
        <f>IF(S5142="","",COUNTIF($S$7:S5142,"該当２"))</f>
        <v/>
      </c>
      <c r="V5142" s="56" t="str">
        <f t="shared" si="892"/>
        <v/>
      </c>
      <c r="W5142" s="81" t="str">
        <f t="shared" si="893"/>
        <v/>
      </c>
      <c r="X5142" s="53" t="str">
        <f>IF(V5142="","",COUNTIF($V$7:V5142,"該当３"))</f>
        <v/>
      </c>
    </row>
    <row r="5143" spans="1:24">
      <c r="A5143" s="4">
        <v>2056302004</v>
      </c>
      <c r="B5143" s="237">
        <v>20</v>
      </c>
      <c r="C5143" s="238">
        <v>563</v>
      </c>
      <c r="D5143" s="239">
        <v>2</v>
      </c>
      <c r="E5143" s="238">
        <v>4</v>
      </c>
      <c r="F5143" s="7" t="s">
        <v>511</v>
      </c>
      <c r="G5143" s="7" t="s">
        <v>4344</v>
      </c>
      <c r="H5143" s="7" t="s">
        <v>4347</v>
      </c>
      <c r="I5143" s="7" t="s">
        <v>4350</v>
      </c>
      <c r="K5143" s="52" t="str">
        <f t="shared" si="894"/>
        <v/>
      </c>
      <c r="L5143" s="81" t="str">
        <f t="shared" si="884"/>
        <v/>
      </c>
      <c r="M5143" s="53" t="str">
        <f>IF(K5143="","",COUNTIF($K$7:K5143,"ﾘｽﾄ１"))</f>
        <v/>
      </c>
      <c r="N5143" s="53" t="str">
        <f t="shared" si="885"/>
        <v/>
      </c>
      <c r="O5143" s="54" t="str">
        <f t="shared" si="886"/>
        <v/>
      </c>
      <c r="P5143" s="53" t="str">
        <f t="shared" si="887"/>
        <v/>
      </c>
      <c r="Q5143" s="52" t="str">
        <f t="shared" si="888"/>
        <v/>
      </c>
      <c r="R5143" s="55" t="str">
        <f t="shared" si="889"/>
        <v/>
      </c>
      <c r="S5143" s="52" t="str">
        <f t="shared" si="890"/>
        <v/>
      </c>
      <c r="T5143" s="81" t="str">
        <f t="shared" si="891"/>
        <v/>
      </c>
      <c r="U5143" s="53" t="str">
        <f>IF(S5143="","",COUNTIF($S$7:S5143,"該当２"))</f>
        <v/>
      </c>
      <c r="V5143" s="56" t="str">
        <f t="shared" si="892"/>
        <v/>
      </c>
      <c r="W5143" s="81" t="str">
        <f t="shared" si="893"/>
        <v/>
      </c>
      <c r="X5143" s="53" t="str">
        <f>IF(V5143="","",COUNTIF($V$7:V5143,"該当３"))</f>
        <v/>
      </c>
    </row>
    <row r="5144" spans="1:24">
      <c r="A5144" s="4">
        <v>2056302005</v>
      </c>
      <c r="B5144" s="237">
        <v>20</v>
      </c>
      <c r="C5144" s="238">
        <v>563</v>
      </c>
      <c r="D5144" s="239">
        <v>2</v>
      </c>
      <c r="E5144" s="238">
        <v>5</v>
      </c>
      <c r="F5144" s="7" t="s">
        <v>511</v>
      </c>
      <c r="G5144" s="7" t="s">
        <v>4344</v>
      </c>
      <c r="H5144" s="7" t="s">
        <v>4347</v>
      </c>
      <c r="I5144" s="7" t="s">
        <v>4351</v>
      </c>
      <c r="K5144" s="52" t="str">
        <f t="shared" si="894"/>
        <v/>
      </c>
      <c r="L5144" s="81" t="str">
        <f t="shared" si="884"/>
        <v/>
      </c>
      <c r="M5144" s="53" t="str">
        <f>IF(K5144="","",COUNTIF($K$7:K5144,"ﾘｽﾄ１"))</f>
        <v/>
      </c>
      <c r="N5144" s="53" t="str">
        <f t="shared" si="885"/>
        <v/>
      </c>
      <c r="O5144" s="54" t="str">
        <f t="shared" si="886"/>
        <v/>
      </c>
      <c r="P5144" s="53" t="str">
        <f t="shared" si="887"/>
        <v/>
      </c>
      <c r="Q5144" s="52" t="str">
        <f t="shared" si="888"/>
        <v/>
      </c>
      <c r="R5144" s="55" t="str">
        <f t="shared" si="889"/>
        <v/>
      </c>
      <c r="S5144" s="52" t="str">
        <f t="shared" si="890"/>
        <v/>
      </c>
      <c r="T5144" s="81" t="str">
        <f t="shared" si="891"/>
        <v/>
      </c>
      <c r="U5144" s="53" t="str">
        <f>IF(S5144="","",COUNTIF($S$7:S5144,"該当２"))</f>
        <v/>
      </c>
      <c r="V5144" s="56" t="str">
        <f t="shared" si="892"/>
        <v/>
      </c>
      <c r="W5144" s="81" t="str">
        <f t="shared" si="893"/>
        <v/>
      </c>
      <c r="X5144" s="53" t="str">
        <f>IF(V5144="","",COUNTIF($V$7:V5144,"該当３"))</f>
        <v/>
      </c>
    </row>
    <row r="5145" spans="1:24">
      <c r="A5145" s="4">
        <v>2056303000</v>
      </c>
      <c r="B5145" s="237">
        <v>20</v>
      </c>
      <c r="C5145" s="238">
        <v>563</v>
      </c>
      <c r="D5145" s="239">
        <v>3</v>
      </c>
      <c r="E5145" s="238">
        <v>0</v>
      </c>
      <c r="F5145" s="7" t="s">
        <v>511</v>
      </c>
      <c r="G5145" s="7" t="s">
        <v>4344</v>
      </c>
      <c r="H5145" s="7" t="s">
        <v>4352</v>
      </c>
      <c r="K5145" s="52" t="str">
        <f t="shared" si="894"/>
        <v/>
      </c>
      <c r="L5145" s="81" t="str">
        <f t="shared" si="884"/>
        <v/>
      </c>
      <c r="M5145" s="53" t="str">
        <f>IF(K5145="","",COUNTIF($K$7:K5145,"ﾘｽﾄ１"))</f>
        <v/>
      </c>
      <c r="N5145" s="53" t="str">
        <f t="shared" si="885"/>
        <v/>
      </c>
      <c r="O5145" s="54" t="str">
        <f t="shared" si="886"/>
        <v/>
      </c>
      <c r="P5145" s="53" t="str">
        <f t="shared" si="887"/>
        <v/>
      </c>
      <c r="Q5145" s="52" t="str">
        <f t="shared" si="888"/>
        <v/>
      </c>
      <c r="R5145" s="55" t="str">
        <f t="shared" si="889"/>
        <v/>
      </c>
      <c r="S5145" s="52" t="str">
        <f t="shared" si="890"/>
        <v/>
      </c>
      <c r="T5145" s="81" t="str">
        <f t="shared" si="891"/>
        <v/>
      </c>
      <c r="U5145" s="53" t="str">
        <f>IF(S5145="","",COUNTIF($S$7:S5145,"該当２"))</f>
        <v/>
      </c>
      <c r="V5145" s="56" t="str">
        <f t="shared" si="892"/>
        <v/>
      </c>
      <c r="W5145" s="81" t="str">
        <f t="shared" si="893"/>
        <v/>
      </c>
      <c r="X5145" s="53" t="str">
        <f>IF(V5145="","",COUNTIF($V$7:V5145,"該当３"))</f>
        <v/>
      </c>
    </row>
    <row r="5146" spans="1:24">
      <c r="A5146" s="4">
        <v>2056303001</v>
      </c>
      <c r="B5146" s="237">
        <v>20</v>
      </c>
      <c r="C5146" s="238">
        <v>563</v>
      </c>
      <c r="D5146" s="239">
        <v>3</v>
      </c>
      <c r="E5146" s="238">
        <v>1</v>
      </c>
      <c r="F5146" s="7" t="s">
        <v>511</v>
      </c>
      <c r="G5146" s="7" t="s">
        <v>4344</v>
      </c>
      <c r="H5146" s="7" t="s">
        <v>4352</v>
      </c>
      <c r="I5146" s="7" t="s">
        <v>4317</v>
      </c>
      <c r="K5146" s="52" t="str">
        <f t="shared" si="894"/>
        <v/>
      </c>
      <c r="L5146" s="81" t="str">
        <f t="shared" si="884"/>
        <v/>
      </c>
      <c r="M5146" s="53" t="str">
        <f>IF(K5146="","",COUNTIF($K$7:K5146,"ﾘｽﾄ１"))</f>
        <v/>
      </c>
      <c r="N5146" s="53" t="str">
        <f t="shared" si="885"/>
        <v/>
      </c>
      <c r="O5146" s="54" t="str">
        <f t="shared" si="886"/>
        <v/>
      </c>
      <c r="P5146" s="53" t="str">
        <f t="shared" si="887"/>
        <v/>
      </c>
      <c r="Q5146" s="52" t="str">
        <f t="shared" si="888"/>
        <v/>
      </c>
      <c r="R5146" s="55" t="str">
        <f t="shared" si="889"/>
        <v/>
      </c>
      <c r="S5146" s="52" t="str">
        <f t="shared" si="890"/>
        <v/>
      </c>
      <c r="T5146" s="81" t="str">
        <f t="shared" si="891"/>
        <v/>
      </c>
      <c r="U5146" s="53" t="str">
        <f>IF(S5146="","",COUNTIF($S$7:S5146,"該当２"))</f>
        <v/>
      </c>
      <c r="V5146" s="56" t="str">
        <f t="shared" si="892"/>
        <v/>
      </c>
      <c r="W5146" s="81" t="str">
        <f t="shared" si="893"/>
        <v/>
      </c>
      <c r="X5146" s="53" t="str">
        <f>IF(V5146="","",COUNTIF($V$7:V5146,"該当３"))</f>
        <v/>
      </c>
    </row>
    <row r="5147" spans="1:24">
      <c r="A5147" s="4">
        <v>2056303002</v>
      </c>
      <c r="B5147" s="237">
        <v>20</v>
      </c>
      <c r="C5147" s="238">
        <v>563</v>
      </c>
      <c r="D5147" s="239">
        <v>3</v>
      </c>
      <c r="E5147" s="238">
        <v>2</v>
      </c>
      <c r="F5147" s="7" t="s">
        <v>511</v>
      </c>
      <c r="G5147" s="7" t="s">
        <v>4344</v>
      </c>
      <c r="H5147" s="7" t="s">
        <v>4352</v>
      </c>
      <c r="I5147" s="7" t="s">
        <v>4353</v>
      </c>
      <c r="K5147" s="52" t="str">
        <f t="shared" si="894"/>
        <v/>
      </c>
      <c r="L5147" s="81" t="str">
        <f t="shared" si="884"/>
        <v/>
      </c>
      <c r="M5147" s="53" t="str">
        <f>IF(K5147="","",COUNTIF($K$7:K5147,"ﾘｽﾄ１"))</f>
        <v/>
      </c>
      <c r="N5147" s="53" t="str">
        <f t="shared" si="885"/>
        <v/>
      </c>
      <c r="O5147" s="54" t="str">
        <f t="shared" si="886"/>
        <v/>
      </c>
      <c r="P5147" s="53" t="str">
        <f t="shared" si="887"/>
        <v/>
      </c>
      <c r="Q5147" s="52" t="str">
        <f t="shared" si="888"/>
        <v/>
      </c>
      <c r="R5147" s="55" t="str">
        <f t="shared" si="889"/>
        <v/>
      </c>
      <c r="S5147" s="52" t="str">
        <f t="shared" si="890"/>
        <v/>
      </c>
      <c r="T5147" s="81" t="str">
        <f t="shared" si="891"/>
        <v/>
      </c>
      <c r="U5147" s="53" t="str">
        <f>IF(S5147="","",COUNTIF($S$7:S5147,"該当２"))</f>
        <v/>
      </c>
      <c r="V5147" s="56" t="str">
        <f t="shared" si="892"/>
        <v/>
      </c>
      <c r="W5147" s="81" t="str">
        <f t="shared" si="893"/>
        <v/>
      </c>
      <c r="X5147" s="53" t="str">
        <f>IF(V5147="","",COUNTIF($V$7:V5147,"該当３"))</f>
        <v/>
      </c>
    </row>
    <row r="5148" spans="1:24">
      <c r="A5148" s="4">
        <v>2058300000</v>
      </c>
      <c r="B5148" s="237">
        <v>20</v>
      </c>
      <c r="C5148" s="238">
        <v>583</v>
      </c>
      <c r="D5148" s="239">
        <v>0</v>
      </c>
      <c r="E5148" s="238">
        <v>0</v>
      </c>
      <c r="F5148" s="7" t="s">
        <v>511</v>
      </c>
      <c r="G5148" s="7" t="s">
        <v>4354</v>
      </c>
      <c r="K5148" s="52" t="str">
        <f t="shared" si="894"/>
        <v>ﾘｽﾄ１</v>
      </c>
      <c r="L5148" s="81" t="str">
        <f t="shared" si="884"/>
        <v>信濃町</v>
      </c>
      <c r="M5148" s="53">
        <f>IF(K5148="","",COUNTIF($K$7:K5148,"ﾘｽﾄ１"))</f>
        <v>74</v>
      </c>
      <c r="N5148" s="53" t="str">
        <f t="shared" si="885"/>
        <v/>
      </c>
      <c r="O5148" s="54" t="str">
        <f t="shared" si="886"/>
        <v/>
      </c>
      <c r="P5148" s="53" t="str">
        <f t="shared" si="887"/>
        <v/>
      </c>
      <c r="Q5148" s="52" t="str">
        <f t="shared" si="888"/>
        <v/>
      </c>
      <c r="R5148" s="55" t="str">
        <f t="shared" si="889"/>
        <v/>
      </c>
      <c r="S5148" s="52" t="str">
        <f t="shared" si="890"/>
        <v/>
      </c>
      <c r="T5148" s="81" t="str">
        <f t="shared" si="891"/>
        <v/>
      </c>
      <c r="U5148" s="53" t="str">
        <f>IF(S5148="","",COUNTIF($S$7:S5148,"該当２"))</f>
        <v/>
      </c>
      <c r="V5148" s="56" t="str">
        <f t="shared" si="892"/>
        <v/>
      </c>
      <c r="W5148" s="81" t="str">
        <f t="shared" si="893"/>
        <v/>
      </c>
      <c r="X5148" s="53" t="str">
        <f>IF(V5148="","",COUNTIF($V$7:V5148,"該当３"))</f>
        <v/>
      </c>
    </row>
    <row r="5149" spans="1:24">
      <c r="A5149" s="4">
        <v>2058301000</v>
      </c>
      <c r="B5149" s="237">
        <v>20</v>
      </c>
      <c r="C5149" s="238">
        <v>583</v>
      </c>
      <c r="D5149" s="239">
        <v>1</v>
      </c>
      <c r="E5149" s="238">
        <v>0</v>
      </c>
      <c r="F5149" s="7" t="s">
        <v>511</v>
      </c>
      <c r="G5149" s="7" t="s">
        <v>4354</v>
      </c>
      <c r="H5149" s="7" t="s">
        <v>4355</v>
      </c>
      <c r="K5149" s="52" t="str">
        <f t="shared" si="894"/>
        <v/>
      </c>
      <c r="L5149" s="81" t="str">
        <f t="shared" si="884"/>
        <v/>
      </c>
      <c r="M5149" s="53" t="str">
        <f>IF(K5149="","",COUNTIF($K$7:K5149,"ﾘｽﾄ１"))</f>
        <v/>
      </c>
      <c r="N5149" s="53" t="str">
        <f t="shared" si="885"/>
        <v/>
      </c>
      <c r="O5149" s="54" t="str">
        <f t="shared" si="886"/>
        <v/>
      </c>
      <c r="P5149" s="53" t="str">
        <f t="shared" si="887"/>
        <v/>
      </c>
      <c r="Q5149" s="52" t="str">
        <f t="shared" si="888"/>
        <v/>
      </c>
      <c r="R5149" s="55" t="str">
        <f t="shared" si="889"/>
        <v/>
      </c>
      <c r="S5149" s="52" t="str">
        <f t="shared" si="890"/>
        <v/>
      </c>
      <c r="T5149" s="81" t="str">
        <f t="shared" si="891"/>
        <v/>
      </c>
      <c r="U5149" s="53" t="str">
        <f>IF(S5149="","",COUNTIF($S$7:S5149,"該当２"))</f>
        <v/>
      </c>
      <c r="V5149" s="56" t="str">
        <f t="shared" si="892"/>
        <v/>
      </c>
      <c r="W5149" s="81" t="str">
        <f t="shared" si="893"/>
        <v/>
      </c>
      <c r="X5149" s="53" t="str">
        <f>IF(V5149="","",COUNTIF($V$7:V5149,"該当３"))</f>
        <v/>
      </c>
    </row>
    <row r="5150" spans="1:24">
      <c r="A5150" s="4">
        <v>2058301001</v>
      </c>
      <c r="B5150" s="237">
        <v>20</v>
      </c>
      <c r="C5150" s="238">
        <v>583</v>
      </c>
      <c r="D5150" s="239">
        <v>1</v>
      </c>
      <c r="E5150" s="238">
        <v>1</v>
      </c>
      <c r="F5150" s="7" t="s">
        <v>511</v>
      </c>
      <c r="G5150" s="7" t="s">
        <v>4354</v>
      </c>
      <c r="H5150" s="7" t="s">
        <v>4355</v>
      </c>
      <c r="I5150" s="7" t="s">
        <v>373</v>
      </c>
      <c r="K5150" s="52" t="str">
        <f t="shared" si="894"/>
        <v/>
      </c>
      <c r="L5150" s="81" t="str">
        <f t="shared" si="884"/>
        <v/>
      </c>
      <c r="M5150" s="53" t="str">
        <f>IF(K5150="","",COUNTIF($K$7:K5150,"ﾘｽﾄ１"))</f>
        <v/>
      </c>
      <c r="N5150" s="53" t="str">
        <f t="shared" si="885"/>
        <v/>
      </c>
      <c r="O5150" s="54" t="str">
        <f t="shared" si="886"/>
        <v/>
      </c>
      <c r="P5150" s="53" t="str">
        <f t="shared" si="887"/>
        <v/>
      </c>
      <c r="Q5150" s="52" t="str">
        <f t="shared" si="888"/>
        <v/>
      </c>
      <c r="R5150" s="55" t="str">
        <f t="shared" si="889"/>
        <v/>
      </c>
      <c r="S5150" s="52" t="str">
        <f t="shared" si="890"/>
        <v/>
      </c>
      <c r="T5150" s="81" t="str">
        <f t="shared" si="891"/>
        <v/>
      </c>
      <c r="U5150" s="53" t="str">
        <f>IF(S5150="","",COUNTIF($S$7:S5150,"該当２"))</f>
        <v/>
      </c>
      <c r="V5150" s="56" t="str">
        <f t="shared" si="892"/>
        <v/>
      </c>
      <c r="W5150" s="81" t="str">
        <f t="shared" si="893"/>
        <v/>
      </c>
      <c r="X5150" s="53" t="str">
        <f>IF(V5150="","",COUNTIF($V$7:V5150,"該当３"))</f>
        <v/>
      </c>
    </row>
    <row r="5151" spans="1:24">
      <c r="A5151" s="4">
        <v>2058301002</v>
      </c>
      <c r="B5151" s="237">
        <v>20</v>
      </c>
      <c r="C5151" s="238">
        <v>583</v>
      </c>
      <c r="D5151" s="239">
        <v>1</v>
      </c>
      <c r="E5151" s="238">
        <v>2</v>
      </c>
      <c r="F5151" s="7" t="s">
        <v>511</v>
      </c>
      <c r="G5151" s="7" t="s">
        <v>4354</v>
      </c>
      <c r="H5151" s="7" t="s">
        <v>4355</v>
      </c>
      <c r="I5151" s="7" t="s">
        <v>9</v>
      </c>
      <c r="K5151" s="52" t="str">
        <f t="shared" si="894"/>
        <v/>
      </c>
      <c r="L5151" s="81" t="str">
        <f t="shared" si="884"/>
        <v/>
      </c>
      <c r="M5151" s="53" t="str">
        <f>IF(K5151="","",COUNTIF($K$7:K5151,"ﾘｽﾄ１"))</f>
        <v/>
      </c>
      <c r="N5151" s="53" t="str">
        <f t="shared" si="885"/>
        <v/>
      </c>
      <c r="O5151" s="54" t="str">
        <f t="shared" si="886"/>
        <v/>
      </c>
      <c r="P5151" s="53" t="str">
        <f t="shared" si="887"/>
        <v/>
      </c>
      <c r="Q5151" s="52" t="str">
        <f t="shared" si="888"/>
        <v/>
      </c>
      <c r="R5151" s="55" t="str">
        <f t="shared" si="889"/>
        <v/>
      </c>
      <c r="S5151" s="52" t="str">
        <f t="shared" si="890"/>
        <v/>
      </c>
      <c r="T5151" s="81" t="str">
        <f t="shared" si="891"/>
        <v/>
      </c>
      <c r="U5151" s="53" t="str">
        <f>IF(S5151="","",COUNTIF($S$7:S5151,"該当２"))</f>
        <v/>
      </c>
      <c r="V5151" s="56" t="str">
        <f t="shared" si="892"/>
        <v/>
      </c>
      <c r="W5151" s="81" t="str">
        <f t="shared" si="893"/>
        <v/>
      </c>
      <c r="X5151" s="53" t="str">
        <f>IF(V5151="","",COUNTIF($V$7:V5151,"該当３"))</f>
        <v/>
      </c>
    </row>
    <row r="5152" spans="1:24">
      <c r="A5152" s="4">
        <v>2058301003</v>
      </c>
      <c r="B5152" s="237">
        <v>20</v>
      </c>
      <c r="C5152" s="238">
        <v>583</v>
      </c>
      <c r="D5152" s="239">
        <v>1</v>
      </c>
      <c r="E5152" s="238">
        <v>3</v>
      </c>
      <c r="F5152" s="7" t="s">
        <v>511</v>
      </c>
      <c r="G5152" s="7" t="s">
        <v>4354</v>
      </c>
      <c r="H5152" s="7" t="s">
        <v>4355</v>
      </c>
      <c r="I5152" s="7" t="s">
        <v>318</v>
      </c>
      <c r="K5152" s="52" t="str">
        <f t="shared" si="894"/>
        <v/>
      </c>
      <c r="L5152" s="81" t="str">
        <f t="shared" si="884"/>
        <v/>
      </c>
      <c r="M5152" s="53" t="str">
        <f>IF(K5152="","",COUNTIF($K$7:K5152,"ﾘｽﾄ１"))</f>
        <v/>
      </c>
      <c r="N5152" s="53" t="str">
        <f t="shared" si="885"/>
        <v/>
      </c>
      <c r="O5152" s="54" t="str">
        <f t="shared" si="886"/>
        <v/>
      </c>
      <c r="P5152" s="53" t="str">
        <f t="shared" si="887"/>
        <v/>
      </c>
      <c r="Q5152" s="52" t="str">
        <f t="shared" si="888"/>
        <v/>
      </c>
      <c r="R5152" s="55" t="str">
        <f t="shared" si="889"/>
        <v/>
      </c>
      <c r="S5152" s="52" t="str">
        <f t="shared" si="890"/>
        <v/>
      </c>
      <c r="T5152" s="81" t="str">
        <f t="shared" si="891"/>
        <v/>
      </c>
      <c r="U5152" s="53" t="str">
        <f>IF(S5152="","",COUNTIF($S$7:S5152,"該当２"))</f>
        <v/>
      </c>
      <c r="V5152" s="56" t="str">
        <f t="shared" si="892"/>
        <v/>
      </c>
      <c r="W5152" s="81" t="str">
        <f t="shared" si="893"/>
        <v/>
      </c>
      <c r="X5152" s="53" t="str">
        <f>IF(V5152="","",COUNTIF($V$7:V5152,"該当３"))</f>
        <v/>
      </c>
    </row>
    <row r="5153" spans="1:24">
      <c r="A5153" s="4">
        <v>2058301004</v>
      </c>
      <c r="B5153" s="237">
        <v>20</v>
      </c>
      <c r="C5153" s="238">
        <v>583</v>
      </c>
      <c r="D5153" s="239">
        <v>1</v>
      </c>
      <c r="E5153" s="238">
        <v>4</v>
      </c>
      <c r="F5153" s="7" t="s">
        <v>511</v>
      </c>
      <c r="G5153" s="7" t="s">
        <v>4354</v>
      </c>
      <c r="H5153" s="7" t="s">
        <v>4355</v>
      </c>
      <c r="I5153" s="7" t="s">
        <v>277</v>
      </c>
      <c r="K5153" s="52" t="str">
        <f t="shared" si="894"/>
        <v/>
      </c>
      <c r="L5153" s="81" t="str">
        <f t="shared" si="884"/>
        <v/>
      </c>
      <c r="M5153" s="53" t="str">
        <f>IF(K5153="","",COUNTIF($K$7:K5153,"ﾘｽﾄ１"))</f>
        <v/>
      </c>
      <c r="N5153" s="53" t="str">
        <f t="shared" si="885"/>
        <v/>
      </c>
      <c r="O5153" s="54" t="str">
        <f t="shared" si="886"/>
        <v/>
      </c>
      <c r="P5153" s="53" t="str">
        <f t="shared" si="887"/>
        <v/>
      </c>
      <c r="Q5153" s="52" t="str">
        <f t="shared" si="888"/>
        <v/>
      </c>
      <c r="R5153" s="55" t="str">
        <f t="shared" si="889"/>
        <v/>
      </c>
      <c r="S5153" s="52" t="str">
        <f t="shared" si="890"/>
        <v/>
      </c>
      <c r="T5153" s="81" t="str">
        <f t="shared" si="891"/>
        <v/>
      </c>
      <c r="U5153" s="53" t="str">
        <f>IF(S5153="","",COUNTIF($S$7:S5153,"該当２"))</f>
        <v/>
      </c>
      <c r="V5153" s="56" t="str">
        <f t="shared" si="892"/>
        <v/>
      </c>
      <c r="W5153" s="81" t="str">
        <f t="shared" si="893"/>
        <v/>
      </c>
      <c r="X5153" s="53" t="str">
        <f>IF(V5153="","",COUNTIF($V$7:V5153,"該当３"))</f>
        <v/>
      </c>
    </row>
    <row r="5154" spans="1:24">
      <c r="A5154" s="4">
        <v>2058301005</v>
      </c>
      <c r="B5154" s="237">
        <v>20</v>
      </c>
      <c r="C5154" s="238">
        <v>583</v>
      </c>
      <c r="D5154" s="239">
        <v>1</v>
      </c>
      <c r="E5154" s="238">
        <v>5</v>
      </c>
      <c r="F5154" s="7" t="s">
        <v>511</v>
      </c>
      <c r="G5154" s="7" t="s">
        <v>4354</v>
      </c>
      <c r="H5154" s="7" t="s">
        <v>4355</v>
      </c>
      <c r="I5154" s="7" t="s">
        <v>4356</v>
      </c>
      <c r="K5154" s="52" t="str">
        <f t="shared" si="894"/>
        <v/>
      </c>
      <c r="L5154" s="81" t="str">
        <f t="shared" si="884"/>
        <v/>
      </c>
      <c r="M5154" s="53" t="str">
        <f>IF(K5154="","",COUNTIF($K$7:K5154,"ﾘｽﾄ１"))</f>
        <v/>
      </c>
      <c r="N5154" s="53" t="str">
        <f t="shared" si="885"/>
        <v/>
      </c>
      <c r="O5154" s="54" t="str">
        <f t="shared" si="886"/>
        <v/>
      </c>
      <c r="P5154" s="53" t="str">
        <f t="shared" si="887"/>
        <v/>
      </c>
      <c r="Q5154" s="52" t="str">
        <f t="shared" si="888"/>
        <v/>
      </c>
      <c r="R5154" s="55" t="str">
        <f t="shared" si="889"/>
        <v/>
      </c>
      <c r="S5154" s="52" t="str">
        <f t="shared" si="890"/>
        <v/>
      </c>
      <c r="T5154" s="81" t="str">
        <f t="shared" si="891"/>
        <v/>
      </c>
      <c r="U5154" s="53" t="str">
        <f>IF(S5154="","",COUNTIF($S$7:S5154,"該当２"))</f>
        <v/>
      </c>
      <c r="V5154" s="56" t="str">
        <f t="shared" si="892"/>
        <v/>
      </c>
      <c r="W5154" s="81" t="str">
        <f t="shared" si="893"/>
        <v/>
      </c>
      <c r="X5154" s="53" t="str">
        <f>IF(V5154="","",COUNTIF($V$7:V5154,"該当３"))</f>
        <v/>
      </c>
    </row>
    <row r="5155" spans="1:24">
      <c r="A5155" s="4">
        <v>2058301006</v>
      </c>
      <c r="B5155" s="237">
        <v>20</v>
      </c>
      <c r="C5155" s="238">
        <v>583</v>
      </c>
      <c r="D5155" s="239">
        <v>1</v>
      </c>
      <c r="E5155" s="238">
        <v>6</v>
      </c>
      <c r="F5155" s="7" t="s">
        <v>511</v>
      </c>
      <c r="G5155" s="7" t="s">
        <v>4354</v>
      </c>
      <c r="H5155" s="7" t="s">
        <v>4355</v>
      </c>
      <c r="I5155" s="7" t="s">
        <v>1972</v>
      </c>
      <c r="K5155" s="52" t="str">
        <f t="shared" si="894"/>
        <v/>
      </c>
      <c r="L5155" s="81" t="str">
        <f t="shared" si="884"/>
        <v/>
      </c>
      <c r="M5155" s="53" t="str">
        <f>IF(K5155="","",COUNTIF($K$7:K5155,"ﾘｽﾄ１"))</f>
        <v/>
      </c>
      <c r="N5155" s="53" t="str">
        <f t="shared" si="885"/>
        <v/>
      </c>
      <c r="O5155" s="54" t="str">
        <f t="shared" si="886"/>
        <v/>
      </c>
      <c r="P5155" s="53" t="str">
        <f t="shared" si="887"/>
        <v/>
      </c>
      <c r="Q5155" s="52" t="str">
        <f t="shared" si="888"/>
        <v/>
      </c>
      <c r="R5155" s="55" t="str">
        <f t="shared" si="889"/>
        <v/>
      </c>
      <c r="S5155" s="52" t="str">
        <f t="shared" si="890"/>
        <v/>
      </c>
      <c r="T5155" s="81" t="str">
        <f t="shared" si="891"/>
        <v/>
      </c>
      <c r="U5155" s="53" t="str">
        <f>IF(S5155="","",COUNTIF($S$7:S5155,"該当２"))</f>
        <v/>
      </c>
      <c r="V5155" s="56" t="str">
        <f t="shared" si="892"/>
        <v/>
      </c>
      <c r="W5155" s="81" t="str">
        <f t="shared" si="893"/>
        <v/>
      </c>
      <c r="X5155" s="53" t="str">
        <f>IF(V5155="","",COUNTIF($V$7:V5155,"該当３"))</f>
        <v/>
      </c>
    </row>
    <row r="5156" spans="1:24">
      <c r="A5156" s="4">
        <v>2058301007</v>
      </c>
      <c r="B5156" s="237">
        <v>20</v>
      </c>
      <c r="C5156" s="238">
        <v>583</v>
      </c>
      <c r="D5156" s="239">
        <v>1</v>
      </c>
      <c r="E5156" s="238">
        <v>7</v>
      </c>
      <c r="F5156" s="7" t="s">
        <v>511</v>
      </c>
      <c r="G5156" s="7" t="s">
        <v>4354</v>
      </c>
      <c r="H5156" s="7" t="s">
        <v>4355</v>
      </c>
      <c r="I5156" s="7" t="s">
        <v>4357</v>
      </c>
      <c r="K5156" s="52" t="str">
        <f t="shared" si="894"/>
        <v/>
      </c>
      <c r="L5156" s="81" t="str">
        <f t="shared" si="884"/>
        <v/>
      </c>
      <c r="M5156" s="53" t="str">
        <f>IF(K5156="","",COUNTIF($K$7:K5156,"ﾘｽﾄ１"))</f>
        <v/>
      </c>
      <c r="N5156" s="53" t="str">
        <f t="shared" si="885"/>
        <v/>
      </c>
      <c r="O5156" s="54" t="str">
        <f t="shared" si="886"/>
        <v/>
      </c>
      <c r="P5156" s="53" t="str">
        <f t="shared" si="887"/>
        <v/>
      </c>
      <c r="Q5156" s="52" t="str">
        <f t="shared" si="888"/>
        <v/>
      </c>
      <c r="R5156" s="55" t="str">
        <f t="shared" si="889"/>
        <v/>
      </c>
      <c r="S5156" s="52" t="str">
        <f t="shared" si="890"/>
        <v/>
      </c>
      <c r="T5156" s="81" t="str">
        <f t="shared" si="891"/>
        <v/>
      </c>
      <c r="U5156" s="53" t="str">
        <f>IF(S5156="","",COUNTIF($S$7:S5156,"該当２"))</f>
        <v/>
      </c>
      <c r="V5156" s="56" t="str">
        <f t="shared" si="892"/>
        <v/>
      </c>
      <c r="W5156" s="81" t="str">
        <f t="shared" si="893"/>
        <v/>
      </c>
      <c r="X5156" s="53" t="str">
        <f>IF(V5156="","",COUNTIF($V$7:V5156,"該当３"))</f>
        <v/>
      </c>
    </row>
    <row r="5157" spans="1:24">
      <c r="A5157" s="4">
        <v>2058301008</v>
      </c>
      <c r="B5157" s="237">
        <v>20</v>
      </c>
      <c r="C5157" s="238">
        <v>583</v>
      </c>
      <c r="D5157" s="239">
        <v>1</v>
      </c>
      <c r="E5157" s="238">
        <v>8</v>
      </c>
      <c r="F5157" s="7" t="s">
        <v>511</v>
      </c>
      <c r="G5157" s="7" t="s">
        <v>4354</v>
      </c>
      <c r="H5157" s="7" t="s">
        <v>4355</v>
      </c>
      <c r="I5157" s="7" t="s">
        <v>335</v>
      </c>
      <c r="K5157" s="52" t="str">
        <f t="shared" si="894"/>
        <v/>
      </c>
      <c r="L5157" s="81" t="str">
        <f t="shared" si="884"/>
        <v/>
      </c>
      <c r="M5157" s="53" t="str">
        <f>IF(K5157="","",COUNTIF($K$7:K5157,"ﾘｽﾄ１"))</f>
        <v/>
      </c>
      <c r="N5157" s="53" t="str">
        <f t="shared" si="885"/>
        <v/>
      </c>
      <c r="O5157" s="54" t="str">
        <f t="shared" si="886"/>
        <v/>
      </c>
      <c r="P5157" s="53" t="str">
        <f t="shared" si="887"/>
        <v/>
      </c>
      <c r="Q5157" s="52" t="str">
        <f t="shared" si="888"/>
        <v/>
      </c>
      <c r="R5157" s="55" t="str">
        <f t="shared" si="889"/>
        <v/>
      </c>
      <c r="S5157" s="52" t="str">
        <f t="shared" si="890"/>
        <v/>
      </c>
      <c r="T5157" s="81" t="str">
        <f t="shared" si="891"/>
        <v/>
      </c>
      <c r="U5157" s="53" t="str">
        <f>IF(S5157="","",COUNTIF($S$7:S5157,"該当２"))</f>
        <v/>
      </c>
      <c r="V5157" s="56" t="str">
        <f t="shared" si="892"/>
        <v/>
      </c>
      <c r="W5157" s="81" t="str">
        <f t="shared" si="893"/>
        <v/>
      </c>
      <c r="X5157" s="53" t="str">
        <f>IF(V5157="","",COUNTIF($V$7:V5157,"該当３"))</f>
        <v/>
      </c>
    </row>
    <row r="5158" spans="1:24">
      <c r="A5158" s="4">
        <v>2058301009</v>
      </c>
      <c r="B5158" s="237">
        <v>20</v>
      </c>
      <c r="C5158" s="238">
        <v>583</v>
      </c>
      <c r="D5158" s="239">
        <v>1</v>
      </c>
      <c r="E5158" s="238">
        <v>9</v>
      </c>
      <c r="F5158" s="7" t="s">
        <v>511</v>
      </c>
      <c r="G5158" s="7" t="s">
        <v>4354</v>
      </c>
      <c r="H5158" s="7" t="s">
        <v>4355</v>
      </c>
      <c r="I5158" s="7" t="s">
        <v>1355</v>
      </c>
      <c r="K5158" s="52" t="str">
        <f t="shared" si="894"/>
        <v/>
      </c>
      <c r="L5158" s="81" t="str">
        <f t="shared" si="884"/>
        <v/>
      </c>
      <c r="M5158" s="53" t="str">
        <f>IF(K5158="","",COUNTIF($K$7:K5158,"ﾘｽﾄ１"))</f>
        <v/>
      </c>
      <c r="N5158" s="53" t="str">
        <f t="shared" si="885"/>
        <v/>
      </c>
      <c r="O5158" s="54" t="str">
        <f t="shared" si="886"/>
        <v/>
      </c>
      <c r="P5158" s="53" t="str">
        <f t="shared" si="887"/>
        <v/>
      </c>
      <c r="Q5158" s="52" t="str">
        <f t="shared" si="888"/>
        <v/>
      </c>
      <c r="R5158" s="55" t="str">
        <f t="shared" si="889"/>
        <v/>
      </c>
      <c r="S5158" s="52" t="str">
        <f t="shared" si="890"/>
        <v/>
      </c>
      <c r="T5158" s="81" t="str">
        <f t="shared" si="891"/>
        <v/>
      </c>
      <c r="U5158" s="53" t="str">
        <f>IF(S5158="","",COUNTIF($S$7:S5158,"該当２"))</f>
        <v/>
      </c>
      <c r="V5158" s="56" t="str">
        <f t="shared" si="892"/>
        <v/>
      </c>
      <c r="W5158" s="81" t="str">
        <f t="shared" si="893"/>
        <v/>
      </c>
      <c r="X5158" s="53" t="str">
        <f>IF(V5158="","",COUNTIF($V$7:V5158,"該当３"))</f>
        <v/>
      </c>
    </row>
    <row r="5159" spans="1:24">
      <c r="A5159" s="4">
        <v>2058301010</v>
      </c>
      <c r="B5159" s="237">
        <v>20</v>
      </c>
      <c r="C5159" s="238">
        <v>583</v>
      </c>
      <c r="D5159" s="239">
        <v>1</v>
      </c>
      <c r="E5159" s="238">
        <v>10</v>
      </c>
      <c r="F5159" s="7" t="s">
        <v>511</v>
      </c>
      <c r="G5159" s="7" t="s">
        <v>4354</v>
      </c>
      <c r="H5159" s="7" t="s">
        <v>4355</v>
      </c>
      <c r="I5159" s="7" t="s">
        <v>4358</v>
      </c>
      <c r="K5159" s="52" t="str">
        <f t="shared" si="894"/>
        <v/>
      </c>
      <c r="L5159" s="81" t="str">
        <f t="shared" si="884"/>
        <v/>
      </c>
      <c r="M5159" s="53" t="str">
        <f>IF(K5159="","",COUNTIF($K$7:K5159,"ﾘｽﾄ１"))</f>
        <v/>
      </c>
      <c r="N5159" s="53" t="str">
        <f t="shared" si="885"/>
        <v/>
      </c>
      <c r="O5159" s="54" t="str">
        <f t="shared" si="886"/>
        <v/>
      </c>
      <c r="P5159" s="53" t="str">
        <f t="shared" si="887"/>
        <v/>
      </c>
      <c r="Q5159" s="52" t="str">
        <f t="shared" si="888"/>
        <v/>
      </c>
      <c r="R5159" s="55" t="str">
        <f t="shared" si="889"/>
        <v/>
      </c>
      <c r="S5159" s="52" t="str">
        <f t="shared" si="890"/>
        <v/>
      </c>
      <c r="T5159" s="81" t="str">
        <f t="shared" si="891"/>
        <v/>
      </c>
      <c r="U5159" s="53" t="str">
        <f>IF(S5159="","",COUNTIF($S$7:S5159,"該当２"))</f>
        <v/>
      </c>
      <c r="V5159" s="56" t="str">
        <f t="shared" si="892"/>
        <v/>
      </c>
      <c r="W5159" s="81" t="str">
        <f t="shared" si="893"/>
        <v/>
      </c>
      <c r="X5159" s="53" t="str">
        <f>IF(V5159="","",COUNTIF($V$7:V5159,"該当３"))</f>
        <v/>
      </c>
    </row>
    <row r="5160" spans="1:24">
      <c r="A5160" s="4">
        <v>2058301011</v>
      </c>
      <c r="B5160" s="237">
        <v>20</v>
      </c>
      <c r="C5160" s="238">
        <v>583</v>
      </c>
      <c r="D5160" s="239">
        <v>1</v>
      </c>
      <c r="E5160" s="238">
        <v>11</v>
      </c>
      <c r="F5160" s="7" t="s">
        <v>511</v>
      </c>
      <c r="G5160" s="7" t="s">
        <v>4354</v>
      </c>
      <c r="H5160" s="7" t="s">
        <v>4355</v>
      </c>
      <c r="I5160" s="7" t="s">
        <v>4359</v>
      </c>
      <c r="K5160" s="52" t="str">
        <f t="shared" si="894"/>
        <v/>
      </c>
      <c r="L5160" s="81" t="str">
        <f t="shared" si="884"/>
        <v/>
      </c>
      <c r="M5160" s="53" t="str">
        <f>IF(K5160="","",COUNTIF($K$7:K5160,"ﾘｽﾄ１"))</f>
        <v/>
      </c>
      <c r="N5160" s="53" t="str">
        <f t="shared" si="885"/>
        <v/>
      </c>
      <c r="O5160" s="54" t="str">
        <f t="shared" si="886"/>
        <v/>
      </c>
      <c r="P5160" s="53" t="str">
        <f t="shared" si="887"/>
        <v/>
      </c>
      <c r="Q5160" s="52" t="str">
        <f t="shared" si="888"/>
        <v/>
      </c>
      <c r="R5160" s="55" t="str">
        <f t="shared" si="889"/>
        <v/>
      </c>
      <c r="S5160" s="52" t="str">
        <f t="shared" si="890"/>
        <v/>
      </c>
      <c r="T5160" s="81" t="str">
        <f t="shared" si="891"/>
        <v/>
      </c>
      <c r="U5160" s="53" t="str">
        <f>IF(S5160="","",COUNTIF($S$7:S5160,"該当２"))</f>
        <v/>
      </c>
      <c r="V5160" s="56" t="str">
        <f t="shared" si="892"/>
        <v/>
      </c>
      <c r="W5160" s="81" t="str">
        <f t="shared" si="893"/>
        <v/>
      </c>
      <c r="X5160" s="53" t="str">
        <f>IF(V5160="","",COUNTIF($V$7:V5160,"該当３"))</f>
        <v/>
      </c>
    </row>
    <row r="5161" spans="1:24">
      <c r="A5161" s="4">
        <v>2058301012</v>
      </c>
      <c r="B5161" s="237">
        <v>20</v>
      </c>
      <c r="C5161" s="238">
        <v>583</v>
      </c>
      <c r="D5161" s="239">
        <v>1</v>
      </c>
      <c r="E5161" s="238">
        <v>12</v>
      </c>
      <c r="F5161" s="7" t="s">
        <v>511</v>
      </c>
      <c r="G5161" s="7" t="s">
        <v>4354</v>
      </c>
      <c r="H5161" s="7" t="s">
        <v>4355</v>
      </c>
      <c r="I5161" s="7" t="s">
        <v>4360</v>
      </c>
      <c r="K5161" s="52" t="str">
        <f t="shared" si="894"/>
        <v/>
      </c>
      <c r="L5161" s="81" t="str">
        <f t="shared" si="884"/>
        <v/>
      </c>
      <c r="M5161" s="53" t="str">
        <f>IF(K5161="","",COUNTIF($K$7:K5161,"ﾘｽﾄ１"))</f>
        <v/>
      </c>
      <c r="N5161" s="53" t="str">
        <f t="shared" si="885"/>
        <v/>
      </c>
      <c r="O5161" s="54" t="str">
        <f t="shared" si="886"/>
        <v/>
      </c>
      <c r="P5161" s="53" t="str">
        <f t="shared" si="887"/>
        <v/>
      </c>
      <c r="Q5161" s="52" t="str">
        <f t="shared" si="888"/>
        <v/>
      </c>
      <c r="R5161" s="55" t="str">
        <f t="shared" si="889"/>
        <v/>
      </c>
      <c r="S5161" s="52" t="str">
        <f t="shared" si="890"/>
        <v/>
      </c>
      <c r="T5161" s="81" t="str">
        <f t="shared" si="891"/>
        <v/>
      </c>
      <c r="U5161" s="53" t="str">
        <f>IF(S5161="","",COUNTIF($S$7:S5161,"該当２"))</f>
        <v/>
      </c>
      <c r="V5161" s="56" t="str">
        <f t="shared" si="892"/>
        <v/>
      </c>
      <c r="W5161" s="81" t="str">
        <f t="shared" si="893"/>
        <v/>
      </c>
      <c r="X5161" s="53" t="str">
        <f>IF(V5161="","",COUNTIF($V$7:V5161,"該当３"))</f>
        <v/>
      </c>
    </row>
    <row r="5162" spans="1:24">
      <c r="A5162" s="4">
        <v>2058301013</v>
      </c>
      <c r="B5162" s="237">
        <v>20</v>
      </c>
      <c r="C5162" s="238">
        <v>583</v>
      </c>
      <c r="D5162" s="239">
        <v>1</v>
      </c>
      <c r="E5162" s="238">
        <v>13</v>
      </c>
      <c r="F5162" s="7" t="s">
        <v>511</v>
      </c>
      <c r="G5162" s="7" t="s">
        <v>4354</v>
      </c>
      <c r="H5162" s="7" t="s">
        <v>4355</v>
      </c>
      <c r="I5162" s="7" t="s">
        <v>4361</v>
      </c>
      <c r="K5162" s="52" t="str">
        <f t="shared" si="894"/>
        <v/>
      </c>
      <c r="L5162" s="81" t="str">
        <f t="shared" si="884"/>
        <v/>
      </c>
      <c r="M5162" s="53" t="str">
        <f>IF(K5162="","",COUNTIF($K$7:K5162,"ﾘｽﾄ１"))</f>
        <v/>
      </c>
      <c r="N5162" s="53" t="str">
        <f t="shared" si="885"/>
        <v/>
      </c>
      <c r="O5162" s="54" t="str">
        <f t="shared" si="886"/>
        <v/>
      </c>
      <c r="P5162" s="53" t="str">
        <f t="shared" si="887"/>
        <v/>
      </c>
      <c r="Q5162" s="52" t="str">
        <f t="shared" si="888"/>
        <v/>
      </c>
      <c r="R5162" s="55" t="str">
        <f t="shared" si="889"/>
        <v/>
      </c>
      <c r="S5162" s="52" t="str">
        <f t="shared" si="890"/>
        <v/>
      </c>
      <c r="T5162" s="81" t="str">
        <f t="shared" si="891"/>
        <v/>
      </c>
      <c r="U5162" s="53" t="str">
        <f>IF(S5162="","",COUNTIF($S$7:S5162,"該当２"))</f>
        <v/>
      </c>
      <c r="V5162" s="56" t="str">
        <f t="shared" si="892"/>
        <v/>
      </c>
      <c r="W5162" s="81" t="str">
        <f t="shared" si="893"/>
        <v/>
      </c>
      <c r="X5162" s="53" t="str">
        <f>IF(V5162="","",COUNTIF($V$7:V5162,"該当３"))</f>
        <v/>
      </c>
    </row>
    <row r="5163" spans="1:24">
      <c r="A5163" s="4">
        <v>2058301014</v>
      </c>
      <c r="B5163" s="237">
        <v>20</v>
      </c>
      <c r="C5163" s="238">
        <v>583</v>
      </c>
      <c r="D5163" s="239">
        <v>1</v>
      </c>
      <c r="E5163" s="238">
        <v>14</v>
      </c>
      <c r="F5163" s="7" t="s">
        <v>511</v>
      </c>
      <c r="G5163" s="7" t="s">
        <v>4354</v>
      </c>
      <c r="H5163" s="7" t="s">
        <v>4355</v>
      </c>
      <c r="I5163" s="7" t="s">
        <v>4362</v>
      </c>
      <c r="K5163" s="52" t="str">
        <f t="shared" si="894"/>
        <v/>
      </c>
      <c r="L5163" s="81" t="str">
        <f t="shared" si="884"/>
        <v/>
      </c>
      <c r="M5163" s="53" t="str">
        <f>IF(K5163="","",COUNTIF($K$7:K5163,"ﾘｽﾄ１"))</f>
        <v/>
      </c>
      <c r="N5163" s="53" t="str">
        <f t="shared" si="885"/>
        <v/>
      </c>
      <c r="O5163" s="54" t="str">
        <f t="shared" si="886"/>
        <v/>
      </c>
      <c r="P5163" s="53" t="str">
        <f t="shared" si="887"/>
        <v/>
      </c>
      <c r="Q5163" s="52" t="str">
        <f t="shared" si="888"/>
        <v/>
      </c>
      <c r="R5163" s="55" t="str">
        <f t="shared" si="889"/>
        <v/>
      </c>
      <c r="S5163" s="52" t="str">
        <f t="shared" si="890"/>
        <v/>
      </c>
      <c r="T5163" s="81" t="str">
        <f t="shared" si="891"/>
        <v/>
      </c>
      <c r="U5163" s="53" t="str">
        <f>IF(S5163="","",COUNTIF($S$7:S5163,"該当２"))</f>
        <v/>
      </c>
      <c r="V5163" s="56" t="str">
        <f t="shared" si="892"/>
        <v/>
      </c>
      <c r="W5163" s="81" t="str">
        <f t="shared" si="893"/>
        <v/>
      </c>
      <c r="X5163" s="53" t="str">
        <f>IF(V5163="","",COUNTIF($V$7:V5163,"該当３"))</f>
        <v/>
      </c>
    </row>
    <row r="5164" spans="1:24">
      <c r="A5164" s="4">
        <v>2058301015</v>
      </c>
      <c r="B5164" s="237">
        <v>20</v>
      </c>
      <c r="C5164" s="238">
        <v>583</v>
      </c>
      <c r="D5164" s="239">
        <v>1</v>
      </c>
      <c r="E5164" s="238">
        <v>15</v>
      </c>
      <c r="F5164" s="7" t="s">
        <v>511</v>
      </c>
      <c r="G5164" s="7" t="s">
        <v>4354</v>
      </c>
      <c r="H5164" s="7" t="s">
        <v>4355</v>
      </c>
      <c r="I5164" s="7" t="s">
        <v>4363</v>
      </c>
      <c r="K5164" s="52" t="str">
        <f t="shared" si="894"/>
        <v/>
      </c>
      <c r="L5164" s="81" t="str">
        <f t="shared" si="884"/>
        <v/>
      </c>
      <c r="M5164" s="53" t="str">
        <f>IF(K5164="","",COUNTIF($K$7:K5164,"ﾘｽﾄ１"))</f>
        <v/>
      </c>
      <c r="N5164" s="53" t="str">
        <f t="shared" si="885"/>
        <v/>
      </c>
      <c r="O5164" s="54" t="str">
        <f t="shared" si="886"/>
        <v/>
      </c>
      <c r="P5164" s="53" t="str">
        <f t="shared" si="887"/>
        <v/>
      </c>
      <c r="Q5164" s="52" t="str">
        <f t="shared" si="888"/>
        <v/>
      </c>
      <c r="R5164" s="55" t="str">
        <f t="shared" si="889"/>
        <v/>
      </c>
      <c r="S5164" s="52" t="str">
        <f t="shared" si="890"/>
        <v/>
      </c>
      <c r="T5164" s="81" t="str">
        <f t="shared" si="891"/>
        <v/>
      </c>
      <c r="U5164" s="53" t="str">
        <f>IF(S5164="","",COUNTIF($S$7:S5164,"該当２"))</f>
        <v/>
      </c>
      <c r="V5164" s="56" t="str">
        <f t="shared" si="892"/>
        <v/>
      </c>
      <c r="W5164" s="81" t="str">
        <f t="shared" si="893"/>
        <v/>
      </c>
      <c r="X5164" s="53" t="str">
        <f>IF(V5164="","",COUNTIF($V$7:V5164,"該当３"))</f>
        <v/>
      </c>
    </row>
    <row r="5165" spans="1:24">
      <c r="A5165" s="4">
        <v>2058301016</v>
      </c>
      <c r="B5165" s="237">
        <v>20</v>
      </c>
      <c r="C5165" s="238">
        <v>583</v>
      </c>
      <c r="D5165" s="239">
        <v>1</v>
      </c>
      <c r="E5165" s="238">
        <v>16</v>
      </c>
      <c r="F5165" s="7" t="s">
        <v>511</v>
      </c>
      <c r="G5165" s="7" t="s">
        <v>4354</v>
      </c>
      <c r="H5165" s="7" t="s">
        <v>4355</v>
      </c>
      <c r="I5165" s="7" t="s">
        <v>4364</v>
      </c>
      <c r="K5165" s="52" t="str">
        <f t="shared" si="894"/>
        <v/>
      </c>
      <c r="L5165" s="81" t="str">
        <f t="shared" si="884"/>
        <v/>
      </c>
      <c r="M5165" s="53" t="str">
        <f>IF(K5165="","",COUNTIF($K$7:K5165,"ﾘｽﾄ１"))</f>
        <v/>
      </c>
      <c r="N5165" s="53" t="str">
        <f t="shared" si="885"/>
        <v/>
      </c>
      <c r="O5165" s="54" t="str">
        <f t="shared" si="886"/>
        <v/>
      </c>
      <c r="P5165" s="53" t="str">
        <f t="shared" si="887"/>
        <v/>
      </c>
      <c r="Q5165" s="52" t="str">
        <f t="shared" si="888"/>
        <v/>
      </c>
      <c r="R5165" s="55" t="str">
        <f t="shared" si="889"/>
        <v/>
      </c>
      <c r="S5165" s="52" t="str">
        <f t="shared" si="890"/>
        <v/>
      </c>
      <c r="T5165" s="81" t="str">
        <f t="shared" si="891"/>
        <v/>
      </c>
      <c r="U5165" s="53" t="str">
        <f>IF(S5165="","",COUNTIF($S$7:S5165,"該当２"))</f>
        <v/>
      </c>
      <c r="V5165" s="56" t="str">
        <f t="shared" si="892"/>
        <v/>
      </c>
      <c r="W5165" s="81" t="str">
        <f t="shared" si="893"/>
        <v/>
      </c>
      <c r="X5165" s="53" t="str">
        <f>IF(V5165="","",COUNTIF($V$7:V5165,"該当３"))</f>
        <v/>
      </c>
    </row>
    <row r="5166" spans="1:24">
      <c r="A5166" s="4">
        <v>2058301017</v>
      </c>
      <c r="B5166" s="237">
        <v>20</v>
      </c>
      <c r="C5166" s="238">
        <v>583</v>
      </c>
      <c r="D5166" s="239">
        <v>1</v>
      </c>
      <c r="E5166" s="238">
        <v>17</v>
      </c>
      <c r="F5166" s="7" t="s">
        <v>511</v>
      </c>
      <c r="G5166" s="7" t="s">
        <v>4354</v>
      </c>
      <c r="H5166" s="7" t="s">
        <v>4355</v>
      </c>
      <c r="I5166" s="7" t="s">
        <v>4365</v>
      </c>
      <c r="K5166" s="52" t="str">
        <f t="shared" si="894"/>
        <v/>
      </c>
      <c r="L5166" s="81" t="str">
        <f t="shared" si="884"/>
        <v/>
      </c>
      <c r="M5166" s="53" t="str">
        <f>IF(K5166="","",COUNTIF($K$7:K5166,"ﾘｽﾄ１"))</f>
        <v/>
      </c>
      <c r="N5166" s="53" t="str">
        <f t="shared" si="885"/>
        <v/>
      </c>
      <c r="O5166" s="54" t="str">
        <f t="shared" si="886"/>
        <v/>
      </c>
      <c r="P5166" s="53" t="str">
        <f t="shared" si="887"/>
        <v/>
      </c>
      <c r="Q5166" s="52" t="str">
        <f t="shared" si="888"/>
        <v/>
      </c>
      <c r="R5166" s="55" t="str">
        <f t="shared" si="889"/>
        <v/>
      </c>
      <c r="S5166" s="52" t="str">
        <f t="shared" si="890"/>
        <v/>
      </c>
      <c r="T5166" s="81" t="str">
        <f t="shared" si="891"/>
        <v/>
      </c>
      <c r="U5166" s="53" t="str">
        <f>IF(S5166="","",COUNTIF($S$7:S5166,"該当２"))</f>
        <v/>
      </c>
      <c r="V5166" s="56" t="str">
        <f t="shared" si="892"/>
        <v/>
      </c>
      <c r="W5166" s="81" t="str">
        <f t="shared" si="893"/>
        <v/>
      </c>
      <c r="X5166" s="53" t="str">
        <f>IF(V5166="","",COUNTIF($V$7:V5166,"該当３"))</f>
        <v/>
      </c>
    </row>
    <row r="5167" spans="1:24">
      <c r="A5167" s="4">
        <v>2058301018</v>
      </c>
      <c r="B5167" s="237">
        <v>20</v>
      </c>
      <c r="C5167" s="238">
        <v>583</v>
      </c>
      <c r="D5167" s="239">
        <v>1</v>
      </c>
      <c r="E5167" s="238">
        <v>18</v>
      </c>
      <c r="F5167" s="7" t="s">
        <v>511</v>
      </c>
      <c r="G5167" s="7" t="s">
        <v>4354</v>
      </c>
      <c r="H5167" s="7" t="s">
        <v>4355</v>
      </c>
      <c r="I5167" s="7" t="s">
        <v>4366</v>
      </c>
      <c r="K5167" s="52" t="str">
        <f t="shared" si="894"/>
        <v/>
      </c>
      <c r="L5167" s="81" t="str">
        <f t="shared" si="884"/>
        <v/>
      </c>
      <c r="M5167" s="53" t="str">
        <f>IF(K5167="","",COUNTIF($K$7:K5167,"ﾘｽﾄ１"))</f>
        <v/>
      </c>
      <c r="N5167" s="53" t="str">
        <f t="shared" si="885"/>
        <v/>
      </c>
      <c r="O5167" s="54" t="str">
        <f t="shared" si="886"/>
        <v/>
      </c>
      <c r="P5167" s="53" t="str">
        <f t="shared" si="887"/>
        <v/>
      </c>
      <c r="Q5167" s="52" t="str">
        <f t="shared" si="888"/>
        <v/>
      </c>
      <c r="R5167" s="55" t="str">
        <f t="shared" si="889"/>
        <v/>
      </c>
      <c r="S5167" s="52" t="str">
        <f t="shared" si="890"/>
        <v/>
      </c>
      <c r="T5167" s="81" t="str">
        <f t="shared" si="891"/>
        <v/>
      </c>
      <c r="U5167" s="53" t="str">
        <f>IF(S5167="","",COUNTIF($S$7:S5167,"該当２"))</f>
        <v/>
      </c>
      <c r="V5167" s="56" t="str">
        <f t="shared" si="892"/>
        <v/>
      </c>
      <c r="W5167" s="81" t="str">
        <f t="shared" si="893"/>
        <v/>
      </c>
      <c r="X5167" s="53" t="str">
        <f>IF(V5167="","",COUNTIF($V$7:V5167,"該当３"))</f>
        <v/>
      </c>
    </row>
    <row r="5168" spans="1:24">
      <c r="A5168" s="4">
        <v>2058301019</v>
      </c>
      <c r="B5168" s="237">
        <v>20</v>
      </c>
      <c r="C5168" s="238">
        <v>583</v>
      </c>
      <c r="D5168" s="239">
        <v>1</v>
      </c>
      <c r="E5168" s="238">
        <v>19</v>
      </c>
      <c r="F5168" s="7" t="s">
        <v>511</v>
      </c>
      <c r="G5168" s="7" t="s">
        <v>4354</v>
      </c>
      <c r="H5168" s="7" t="s">
        <v>4355</v>
      </c>
      <c r="I5168" s="7" t="s">
        <v>2141</v>
      </c>
      <c r="K5168" s="52" t="str">
        <f t="shared" si="894"/>
        <v/>
      </c>
      <c r="L5168" s="81" t="str">
        <f t="shared" si="884"/>
        <v/>
      </c>
      <c r="M5168" s="53" t="str">
        <f>IF(K5168="","",COUNTIF($K$7:K5168,"ﾘｽﾄ１"))</f>
        <v/>
      </c>
      <c r="N5168" s="53" t="str">
        <f t="shared" si="885"/>
        <v/>
      </c>
      <c r="O5168" s="54" t="str">
        <f t="shared" si="886"/>
        <v/>
      </c>
      <c r="P5168" s="53" t="str">
        <f t="shared" si="887"/>
        <v/>
      </c>
      <c r="Q5168" s="52" t="str">
        <f t="shared" si="888"/>
        <v/>
      </c>
      <c r="R5168" s="55" t="str">
        <f t="shared" si="889"/>
        <v/>
      </c>
      <c r="S5168" s="52" t="str">
        <f t="shared" si="890"/>
        <v/>
      </c>
      <c r="T5168" s="81" t="str">
        <f t="shared" si="891"/>
        <v/>
      </c>
      <c r="U5168" s="53" t="str">
        <f>IF(S5168="","",COUNTIF($S$7:S5168,"該当２"))</f>
        <v/>
      </c>
      <c r="V5168" s="56" t="str">
        <f t="shared" si="892"/>
        <v/>
      </c>
      <c r="W5168" s="81" t="str">
        <f t="shared" si="893"/>
        <v/>
      </c>
      <c r="X5168" s="53" t="str">
        <f>IF(V5168="","",COUNTIF($V$7:V5168,"該当３"))</f>
        <v/>
      </c>
    </row>
    <row r="5169" spans="1:24">
      <c r="A5169" s="4">
        <v>2058302000</v>
      </c>
      <c r="B5169" s="237">
        <v>20</v>
      </c>
      <c r="C5169" s="238">
        <v>583</v>
      </c>
      <c r="D5169" s="239">
        <v>2</v>
      </c>
      <c r="E5169" s="238">
        <v>0</v>
      </c>
      <c r="F5169" s="7" t="s">
        <v>511</v>
      </c>
      <c r="G5169" s="7" t="s">
        <v>4354</v>
      </c>
      <c r="H5169" s="7" t="s">
        <v>4367</v>
      </c>
      <c r="K5169" s="52" t="str">
        <f t="shared" si="894"/>
        <v/>
      </c>
      <c r="L5169" s="81" t="str">
        <f t="shared" si="884"/>
        <v/>
      </c>
      <c r="M5169" s="53" t="str">
        <f>IF(K5169="","",COUNTIF($K$7:K5169,"ﾘｽﾄ１"))</f>
        <v/>
      </c>
      <c r="N5169" s="53" t="str">
        <f t="shared" si="885"/>
        <v/>
      </c>
      <c r="O5169" s="54" t="str">
        <f t="shared" si="886"/>
        <v/>
      </c>
      <c r="P5169" s="53" t="str">
        <f t="shared" si="887"/>
        <v/>
      </c>
      <c r="Q5169" s="52" t="str">
        <f t="shared" si="888"/>
        <v/>
      </c>
      <c r="R5169" s="55" t="str">
        <f t="shared" si="889"/>
        <v/>
      </c>
      <c r="S5169" s="52" t="str">
        <f t="shared" si="890"/>
        <v/>
      </c>
      <c r="T5169" s="81" t="str">
        <f t="shared" si="891"/>
        <v/>
      </c>
      <c r="U5169" s="53" t="str">
        <f>IF(S5169="","",COUNTIF($S$7:S5169,"該当２"))</f>
        <v/>
      </c>
      <c r="V5169" s="56" t="str">
        <f t="shared" si="892"/>
        <v/>
      </c>
      <c r="W5169" s="81" t="str">
        <f t="shared" si="893"/>
        <v/>
      </c>
      <c r="X5169" s="53" t="str">
        <f>IF(V5169="","",COUNTIF($V$7:V5169,"該当３"))</f>
        <v/>
      </c>
    </row>
    <row r="5170" spans="1:24">
      <c r="A5170" s="4">
        <v>2058302001</v>
      </c>
      <c r="B5170" s="237">
        <v>20</v>
      </c>
      <c r="C5170" s="238">
        <v>583</v>
      </c>
      <c r="D5170" s="239">
        <v>2</v>
      </c>
      <c r="E5170" s="238">
        <v>1</v>
      </c>
      <c r="F5170" s="7" t="s">
        <v>511</v>
      </c>
      <c r="G5170" s="7" t="s">
        <v>4354</v>
      </c>
      <c r="H5170" s="7" t="s">
        <v>4367</v>
      </c>
      <c r="I5170" s="7" t="s">
        <v>318</v>
      </c>
      <c r="K5170" s="52" t="str">
        <f t="shared" si="894"/>
        <v/>
      </c>
      <c r="L5170" s="81" t="str">
        <f t="shared" si="884"/>
        <v/>
      </c>
      <c r="M5170" s="53" t="str">
        <f>IF(K5170="","",COUNTIF($K$7:K5170,"ﾘｽﾄ１"))</f>
        <v/>
      </c>
      <c r="N5170" s="53" t="str">
        <f t="shared" si="885"/>
        <v/>
      </c>
      <c r="O5170" s="54" t="str">
        <f t="shared" si="886"/>
        <v/>
      </c>
      <c r="P5170" s="53" t="str">
        <f t="shared" si="887"/>
        <v/>
      </c>
      <c r="Q5170" s="52" t="str">
        <f t="shared" si="888"/>
        <v/>
      </c>
      <c r="R5170" s="55" t="str">
        <f t="shared" si="889"/>
        <v/>
      </c>
      <c r="S5170" s="52" t="str">
        <f t="shared" si="890"/>
        <v/>
      </c>
      <c r="T5170" s="81" t="str">
        <f t="shared" si="891"/>
        <v/>
      </c>
      <c r="U5170" s="53" t="str">
        <f>IF(S5170="","",COUNTIF($S$7:S5170,"該当２"))</f>
        <v/>
      </c>
      <c r="V5170" s="56" t="str">
        <f t="shared" si="892"/>
        <v/>
      </c>
      <c r="W5170" s="81" t="str">
        <f t="shared" si="893"/>
        <v/>
      </c>
      <c r="X5170" s="53" t="str">
        <f>IF(V5170="","",COUNTIF($V$7:V5170,"該当３"))</f>
        <v/>
      </c>
    </row>
    <row r="5171" spans="1:24">
      <c r="A5171" s="4">
        <v>2058302002</v>
      </c>
      <c r="B5171" s="237">
        <v>20</v>
      </c>
      <c r="C5171" s="238">
        <v>583</v>
      </c>
      <c r="D5171" s="239">
        <v>2</v>
      </c>
      <c r="E5171" s="238">
        <v>2</v>
      </c>
      <c r="F5171" s="7" t="s">
        <v>511</v>
      </c>
      <c r="G5171" s="7" t="s">
        <v>4354</v>
      </c>
      <c r="H5171" s="7" t="s">
        <v>4367</v>
      </c>
      <c r="I5171" s="7" t="s">
        <v>9</v>
      </c>
      <c r="K5171" s="52" t="str">
        <f t="shared" si="894"/>
        <v/>
      </c>
      <c r="L5171" s="81" t="str">
        <f t="shared" si="884"/>
        <v/>
      </c>
      <c r="M5171" s="53" t="str">
        <f>IF(K5171="","",COUNTIF($K$7:K5171,"ﾘｽﾄ１"))</f>
        <v/>
      </c>
      <c r="N5171" s="53" t="str">
        <f t="shared" si="885"/>
        <v/>
      </c>
      <c r="O5171" s="54" t="str">
        <f t="shared" si="886"/>
        <v/>
      </c>
      <c r="P5171" s="53" t="str">
        <f t="shared" si="887"/>
        <v/>
      </c>
      <c r="Q5171" s="52" t="str">
        <f t="shared" si="888"/>
        <v/>
      </c>
      <c r="R5171" s="55" t="str">
        <f t="shared" si="889"/>
        <v/>
      </c>
      <c r="S5171" s="52" t="str">
        <f t="shared" si="890"/>
        <v/>
      </c>
      <c r="T5171" s="81" t="str">
        <f t="shared" si="891"/>
        <v/>
      </c>
      <c r="U5171" s="53" t="str">
        <f>IF(S5171="","",COUNTIF($S$7:S5171,"該当２"))</f>
        <v/>
      </c>
      <c r="V5171" s="56" t="str">
        <f t="shared" si="892"/>
        <v/>
      </c>
      <c r="W5171" s="81" t="str">
        <f t="shared" si="893"/>
        <v/>
      </c>
      <c r="X5171" s="53" t="str">
        <f>IF(V5171="","",COUNTIF($V$7:V5171,"該当３"))</f>
        <v/>
      </c>
    </row>
    <row r="5172" spans="1:24">
      <c r="A5172" s="4">
        <v>2058302003</v>
      </c>
      <c r="B5172" s="237">
        <v>20</v>
      </c>
      <c r="C5172" s="238">
        <v>583</v>
      </c>
      <c r="D5172" s="239">
        <v>2</v>
      </c>
      <c r="E5172" s="238">
        <v>3</v>
      </c>
      <c r="F5172" s="7" t="s">
        <v>511</v>
      </c>
      <c r="G5172" s="7" t="s">
        <v>4354</v>
      </c>
      <c r="H5172" s="7" t="s">
        <v>4367</v>
      </c>
      <c r="I5172" s="7" t="s">
        <v>373</v>
      </c>
      <c r="K5172" s="52" t="str">
        <f t="shared" si="894"/>
        <v/>
      </c>
      <c r="L5172" s="81" t="str">
        <f t="shared" si="884"/>
        <v/>
      </c>
      <c r="M5172" s="53" t="str">
        <f>IF(K5172="","",COUNTIF($K$7:K5172,"ﾘｽﾄ１"))</f>
        <v/>
      </c>
      <c r="N5172" s="53" t="str">
        <f t="shared" si="885"/>
        <v/>
      </c>
      <c r="O5172" s="54" t="str">
        <f t="shared" si="886"/>
        <v/>
      </c>
      <c r="P5172" s="53" t="str">
        <f t="shared" si="887"/>
        <v/>
      </c>
      <c r="Q5172" s="52" t="str">
        <f t="shared" si="888"/>
        <v/>
      </c>
      <c r="R5172" s="55" t="str">
        <f t="shared" si="889"/>
        <v/>
      </c>
      <c r="S5172" s="52" t="str">
        <f t="shared" si="890"/>
        <v/>
      </c>
      <c r="T5172" s="81" t="str">
        <f t="shared" si="891"/>
        <v/>
      </c>
      <c r="U5172" s="53" t="str">
        <f>IF(S5172="","",COUNTIF($S$7:S5172,"該当２"))</f>
        <v/>
      </c>
      <c r="V5172" s="56" t="str">
        <f t="shared" si="892"/>
        <v/>
      </c>
      <c r="W5172" s="81" t="str">
        <f t="shared" si="893"/>
        <v/>
      </c>
      <c r="X5172" s="53" t="str">
        <f>IF(V5172="","",COUNTIF($V$7:V5172,"該当３"))</f>
        <v/>
      </c>
    </row>
    <row r="5173" spans="1:24">
      <c r="A5173" s="4">
        <v>2058302004</v>
      </c>
      <c r="B5173" s="237">
        <v>20</v>
      </c>
      <c r="C5173" s="238">
        <v>583</v>
      </c>
      <c r="D5173" s="239">
        <v>2</v>
      </c>
      <c r="E5173" s="238">
        <v>4</v>
      </c>
      <c r="F5173" s="7" t="s">
        <v>511</v>
      </c>
      <c r="G5173" s="7" t="s">
        <v>4354</v>
      </c>
      <c r="H5173" s="7" t="s">
        <v>4367</v>
      </c>
      <c r="I5173" s="7" t="s">
        <v>4368</v>
      </c>
      <c r="K5173" s="52" t="str">
        <f t="shared" si="894"/>
        <v/>
      </c>
      <c r="L5173" s="81" t="str">
        <f t="shared" si="884"/>
        <v/>
      </c>
      <c r="M5173" s="53" t="str">
        <f>IF(K5173="","",COUNTIF($K$7:K5173,"ﾘｽﾄ１"))</f>
        <v/>
      </c>
      <c r="N5173" s="53" t="str">
        <f t="shared" si="885"/>
        <v/>
      </c>
      <c r="O5173" s="54" t="str">
        <f t="shared" si="886"/>
        <v/>
      </c>
      <c r="P5173" s="53" t="str">
        <f t="shared" si="887"/>
        <v/>
      </c>
      <c r="Q5173" s="52" t="str">
        <f t="shared" si="888"/>
        <v/>
      </c>
      <c r="R5173" s="55" t="str">
        <f t="shared" si="889"/>
        <v/>
      </c>
      <c r="S5173" s="52" t="str">
        <f t="shared" si="890"/>
        <v/>
      </c>
      <c r="T5173" s="81" t="str">
        <f t="shared" si="891"/>
        <v/>
      </c>
      <c r="U5173" s="53" t="str">
        <f>IF(S5173="","",COUNTIF($S$7:S5173,"該当２"))</f>
        <v/>
      </c>
      <c r="V5173" s="56" t="str">
        <f t="shared" si="892"/>
        <v/>
      </c>
      <c r="W5173" s="81" t="str">
        <f t="shared" si="893"/>
        <v/>
      </c>
      <c r="X5173" s="53" t="str">
        <f>IF(V5173="","",COUNTIF($V$7:V5173,"該当３"))</f>
        <v/>
      </c>
    </row>
    <row r="5174" spans="1:24">
      <c r="A5174" s="4">
        <v>2058302005</v>
      </c>
      <c r="B5174" s="237">
        <v>20</v>
      </c>
      <c r="C5174" s="238">
        <v>583</v>
      </c>
      <c r="D5174" s="239">
        <v>2</v>
      </c>
      <c r="E5174" s="238">
        <v>5</v>
      </c>
      <c r="F5174" s="7" t="s">
        <v>511</v>
      </c>
      <c r="G5174" s="7" t="s">
        <v>4354</v>
      </c>
      <c r="H5174" s="7" t="s">
        <v>4367</v>
      </c>
      <c r="I5174" s="7" t="s">
        <v>4369</v>
      </c>
      <c r="K5174" s="52" t="str">
        <f t="shared" si="894"/>
        <v/>
      </c>
      <c r="L5174" s="81" t="str">
        <f t="shared" si="884"/>
        <v/>
      </c>
      <c r="M5174" s="53" t="str">
        <f>IF(K5174="","",COUNTIF($K$7:K5174,"ﾘｽﾄ１"))</f>
        <v/>
      </c>
      <c r="N5174" s="53" t="str">
        <f t="shared" si="885"/>
        <v/>
      </c>
      <c r="O5174" s="54" t="str">
        <f t="shared" si="886"/>
        <v/>
      </c>
      <c r="P5174" s="53" t="str">
        <f t="shared" si="887"/>
        <v/>
      </c>
      <c r="Q5174" s="52" t="str">
        <f t="shared" si="888"/>
        <v/>
      </c>
      <c r="R5174" s="55" t="str">
        <f t="shared" si="889"/>
        <v/>
      </c>
      <c r="S5174" s="52" t="str">
        <f t="shared" si="890"/>
        <v/>
      </c>
      <c r="T5174" s="81" t="str">
        <f t="shared" si="891"/>
        <v/>
      </c>
      <c r="U5174" s="53" t="str">
        <f>IF(S5174="","",COUNTIF($S$7:S5174,"該当２"))</f>
        <v/>
      </c>
      <c r="V5174" s="56" t="str">
        <f t="shared" si="892"/>
        <v/>
      </c>
      <c r="W5174" s="81" t="str">
        <f t="shared" si="893"/>
        <v/>
      </c>
      <c r="X5174" s="53" t="str">
        <f>IF(V5174="","",COUNTIF($V$7:V5174,"該当３"))</f>
        <v/>
      </c>
    </row>
    <row r="5175" spans="1:24">
      <c r="A5175" s="4">
        <v>2058302006</v>
      </c>
      <c r="B5175" s="237">
        <v>20</v>
      </c>
      <c r="C5175" s="238">
        <v>583</v>
      </c>
      <c r="D5175" s="239">
        <v>2</v>
      </c>
      <c r="E5175" s="238">
        <v>6</v>
      </c>
      <c r="F5175" s="7" t="s">
        <v>511</v>
      </c>
      <c r="G5175" s="7" t="s">
        <v>4354</v>
      </c>
      <c r="H5175" s="7" t="s">
        <v>4367</v>
      </c>
      <c r="I5175" s="7" t="s">
        <v>833</v>
      </c>
      <c r="K5175" s="52" t="str">
        <f t="shared" si="894"/>
        <v/>
      </c>
      <c r="L5175" s="81" t="str">
        <f t="shared" ref="L5175:L5238" si="895">IF(K5175="ﾘｽﾄ１",G5175,"")</f>
        <v/>
      </c>
      <c r="M5175" s="53" t="str">
        <f>IF(K5175="","",COUNTIF($K$7:K5175,"ﾘｽﾄ１"))</f>
        <v/>
      </c>
      <c r="N5175" s="53" t="str">
        <f t="shared" ref="N5175:N5238" si="896">IF(AND(D5175=0,E5175&gt;0),"同一区","")</f>
        <v/>
      </c>
      <c r="O5175" s="54" t="str">
        <f t="shared" ref="O5175:O5238" si="897">IF(AND(EXACT($K$2,G5175),H5175&gt;0),"該当１","")</f>
        <v/>
      </c>
      <c r="P5175" s="53" t="str">
        <f t="shared" ref="P5175:P5238" si="898">IF(O5175="該当１",G5175,"")</f>
        <v/>
      </c>
      <c r="Q5175" s="52" t="str">
        <f t="shared" ref="Q5175:Q5238" si="899">IF(O5175="該当１","ﾘｽﾄ2","")</f>
        <v/>
      </c>
      <c r="R5175" s="55" t="str">
        <f t="shared" ref="R5175:R5238" si="900">IF(Q5175="ﾘｽﾄ2",H5175,"")</f>
        <v/>
      </c>
      <c r="S5175" s="52" t="str">
        <f t="shared" ref="S5175:S5238" si="901">IF(AND(Q5175="ﾘｽﾄ2",OR(I5175=0,AND(N5175="同一区",E5175=1))),"該当２","")</f>
        <v/>
      </c>
      <c r="T5175" s="81" t="str">
        <f t="shared" ref="T5175:T5238" si="902">IF(S5175="該当２",H5175,"")</f>
        <v/>
      </c>
      <c r="U5175" s="53" t="str">
        <f>IF(S5175="","",COUNTIF($S$7:S5175,"該当２"))</f>
        <v/>
      </c>
      <c r="V5175" s="56" t="str">
        <f t="shared" ref="V5175:V5238" si="903">IF(AND($S$2=H5175,E5175&gt;0,E5175&lt;998),"該当３","")</f>
        <v/>
      </c>
      <c r="W5175" s="81" t="str">
        <f t="shared" ref="W5175:W5238" si="904">IF(V5175="該当３",I5175,"")</f>
        <v/>
      </c>
      <c r="X5175" s="53" t="str">
        <f>IF(V5175="","",COUNTIF($V$7:V5175,"該当３"))</f>
        <v/>
      </c>
    </row>
    <row r="5176" spans="1:24">
      <c r="A5176" s="4">
        <v>2058302007</v>
      </c>
      <c r="B5176" s="237">
        <v>20</v>
      </c>
      <c r="C5176" s="238">
        <v>583</v>
      </c>
      <c r="D5176" s="239">
        <v>2</v>
      </c>
      <c r="E5176" s="238">
        <v>7</v>
      </c>
      <c r="F5176" s="7" t="s">
        <v>511</v>
      </c>
      <c r="G5176" s="7" t="s">
        <v>4354</v>
      </c>
      <c r="H5176" s="7" t="s">
        <v>4367</v>
      </c>
      <c r="I5176" s="7" t="s">
        <v>4370</v>
      </c>
      <c r="K5176" s="52" t="str">
        <f t="shared" si="894"/>
        <v/>
      </c>
      <c r="L5176" s="81" t="str">
        <f t="shared" si="895"/>
        <v/>
      </c>
      <c r="M5176" s="53" t="str">
        <f>IF(K5176="","",COUNTIF($K$7:K5176,"ﾘｽﾄ１"))</f>
        <v/>
      </c>
      <c r="N5176" s="53" t="str">
        <f t="shared" si="896"/>
        <v/>
      </c>
      <c r="O5176" s="54" t="str">
        <f t="shared" si="897"/>
        <v/>
      </c>
      <c r="P5176" s="53" t="str">
        <f t="shared" si="898"/>
        <v/>
      </c>
      <c r="Q5176" s="52" t="str">
        <f t="shared" si="899"/>
        <v/>
      </c>
      <c r="R5176" s="55" t="str">
        <f t="shared" si="900"/>
        <v/>
      </c>
      <c r="S5176" s="52" t="str">
        <f t="shared" si="901"/>
        <v/>
      </c>
      <c r="T5176" s="81" t="str">
        <f t="shared" si="902"/>
        <v/>
      </c>
      <c r="U5176" s="53" t="str">
        <f>IF(S5176="","",COUNTIF($S$7:S5176,"該当２"))</f>
        <v/>
      </c>
      <c r="V5176" s="56" t="str">
        <f t="shared" si="903"/>
        <v/>
      </c>
      <c r="W5176" s="81" t="str">
        <f t="shared" si="904"/>
        <v/>
      </c>
      <c r="X5176" s="53" t="str">
        <f>IF(V5176="","",COUNTIF($V$7:V5176,"該当３"))</f>
        <v/>
      </c>
    </row>
    <row r="5177" spans="1:24">
      <c r="A5177" s="4">
        <v>2058302008</v>
      </c>
      <c r="B5177" s="237">
        <v>20</v>
      </c>
      <c r="C5177" s="238">
        <v>583</v>
      </c>
      <c r="D5177" s="239">
        <v>2</v>
      </c>
      <c r="E5177" s="238">
        <v>8</v>
      </c>
      <c r="F5177" s="7" t="s">
        <v>511</v>
      </c>
      <c r="G5177" s="7" t="s">
        <v>4354</v>
      </c>
      <c r="H5177" s="7" t="s">
        <v>4367</v>
      </c>
      <c r="I5177" s="7" t="s">
        <v>4371</v>
      </c>
      <c r="K5177" s="52" t="str">
        <f t="shared" si="894"/>
        <v/>
      </c>
      <c r="L5177" s="81" t="str">
        <f t="shared" si="895"/>
        <v/>
      </c>
      <c r="M5177" s="53" t="str">
        <f>IF(K5177="","",COUNTIF($K$7:K5177,"ﾘｽﾄ１"))</f>
        <v/>
      </c>
      <c r="N5177" s="53" t="str">
        <f t="shared" si="896"/>
        <v/>
      </c>
      <c r="O5177" s="54" t="str">
        <f t="shared" si="897"/>
        <v/>
      </c>
      <c r="P5177" s="53" t="str">
        <f t="shared" si="898"/>
        <v/>
      </c>
      <c r="Q5177" s="52" t="str">
        <f t="shared" si="899"/>
        <v/>
      </c>
      <c r="R5177" s="55" t="str">
        <f t="shared" si="900"/>
        <v/>
      </c>
      <c r="S5177" s="52" t="str">
        <f t="shared" si="901"/>
        <v/>
      </c>
      <c r="T5177" s="81" t="str">
        <f t="shared" si="902"/>
        <v/>
      </c>
      <c r="U5177" s="53" t="str">
        <f>IF(S5177="","",COUNTIF($S$7:S5177,"該当２"))</f>
        <v/>
      </c>
      <c r="V5177" s="56" t="str">
        <f t="shared" si="903"/>
        <v/>
      </c>
      <c r="W5177" s="81" t="str">
        <f t="shared" si="904"/>
        <v/>
      </c>
      <c r="X5177" s="53" t="str">
        <f>IF(V5177="","",COUNTIF($V$7:V5177,"該当３"))</f>
        <v/>
      </c>
    </row>
    <row r="5178" spans="1:24">
      <c r="A5178" s="4">
        <v>2058302009</v>
      </c>
      <c r="B5178" s="237">
        <v>20</v>
      </c>
      <c r="C5178" s="238">
        <v>583</v>
      </c>
      <c r="D5178" s="239">
        <v>2</v>
      </c>
      <c r="E5178" s="238">
        <v>9</v>
      </c>
      <c r="F5178" s="7" t="s">
        <v>511</v>
      </c>
      <c r="G5178" s="7" t="s">
        <v>4354</v>
      </c>
      <c r="H5178" s="7" t="s">
        <v>4367</v>
      </c>
      <c r="I5178" s="7" t="s">
        <v>4372</v>
      </c>
      <c r="K5178" s="52" t="str">
        <f t="shared" si="894"/>
        <v/>
      </c>
      <c r="L5178" s="81" t="str">
        <f t="shared" si="895"/>
        <v/>
      </c>
      <c r="M5178" s="53" t="str">
        <f>IF(K5178="","",COUNTIF($K$7:K5178,"ﾘｽﾄ１"))</f>
        <v/>
      </c>
      <c r="N5178" s="53" t="str">
        <f t="shared" si="896"/>
        <v/>
      </c>
      <c r="O5178" s="54" t="str">
        <f t="shared" si="897"/>
        <v/>
      </c>
      <c r="P5178" s="53" t="str">
        <f t="shared" si="898"/>
        <v/>
      </c>
      <c r="Q5178" s="52" t="str">
        <f t="shared" si="899"/>
        <v/>
      </c>
      <c r="R5178" s="55" t="str">
        <f t="shared" si="900"/>
        <v/>
      </c>
      <c r="S5178" s="52" t="str">
        <f t="shared" si="901"/>
        <v/>
      </c>
      <c r="T5178" s="81" t="str">
        <f t="shared" si="902"/>
        <v/>
      </c>
      <c r="U5178" s="53" t="str">
        <f>IF(S5178="","",COUNTIF($S$7:S5178,"該当２"))</f>
        <v/>
      </c>
      <c r="V5178" s="56" t="str">
        <f t="shared" si="903"/>
        <v/>
      </c>
      <c r="W5178" s="81" t="str">
        <f t="shared" si="904"/>
        <v/>
      </c>
      <c r="X5178" s="53" t="str">
        <f>IF(V5178="","",COUNTIF($V$7:V5178,"該当３"))</f>
        <v/>
      </c>
    </row>
    <row r="5179" spans="1:24">
      <c r="A5179" s="4">
        <v>2058302010</v>
      </c>
      <c r="B5179" s="237">
        <v>20</v>
      </c>
      <c r="C5179" s="238">
        <v>583</v>
      </c>
      <c r="D5179" s="239">
        <v>2</v>
      </c>
      <c r="E5179" s="238">
        <v>10</v>
      </c>
      <c r="F5179" s="7" t="s">
        <v>511</v>
      </c>
      <c r="G5179" s="7" t="s">
        <v>4354</v>
      </c>
      <c r="H5179" s="7" t="s">
        <v>4367</v>
      </c>
      <c r="I5179" s="7" t="s">
        <v>4373</v>
      </c>
      <c r="K5179" s="52" t="str">
        <f t="shared" si="894"/>
        <v/>
      </c>
      <c r="L5179" s="81" t="str">
        <f t="shared" si="895"/>
        <v/>
      </c>
      <c r="M5179" s="53" t="str">
        <f>IF(K5179="","",COUNTIF($K$7:K5179,"ﾘｽﾄ１"))</f>
        <v/>
      </c>
      <c r="N5179" s="53" t="str">
        <f t="shared" si="896"/>
        <v/>
      </c>
      <c r="O5179" s="54" t="str">
        <f t="shared" si="897"/>
        <v/>
      </c>
      <c r="P5179" s="53" t="str">
        <f t="shared" si="898"/>
        <v/>
      </c>
      <c r="Q5179" s="52" t="str">
        <f t="shared" si="899"/>
        <v/>
      </c>
      <c r="R5179" s="55" t="str">
        <f t="shared" si="900"/>
        <v/>
      </c>
      <c r="S5179" s="52" t="str">
        <f t="shared" si="901"/>
        <v/>
      </c>
      <c r="T5179" s="81" t="str">
        <f t="shared" si="902"/>
        <v/>
      </c>
      <c r="U5179" s="53" t="str">
        <f>IF(S5179="","",COUNTIF($S$7:S5179,"該当２"))</f>
        <v/>
      </c>
      <c r="V5179" s="56" t="str">
        <f t="shared" si="903"/>
        <v/>
      </c>
      <c r="W5179" s="81" t="str">
        <f t="shared" si="904"/>
        <v/>
      </c>
      <c r="X5179" s="53" t="str">
        <f>IF(V5179="","",COUNTIF($V$7:V5179,"該当３"))</f>
        <v/>
      </c>
    </row>
    <row r="5180" spans="1:24">
      <c r="A5180" s="4">
        <v>2058302011</v>
      </c>
      <c r="B5180" s="237">
        <v>20</v>
      </c>
      <c r="C5180" s="238">
        <v>583</v>
      </c>
      <c r="D5180" s="239">
        <v>2</v>
      </c>
      <c r="E5180" s="238">
        <v>11</v>
      </c>
      <c r="F5180" s="7" t="s">
        <v>511</v>
      </c>
      <c r="G5180" s="7" t="s">
        <v>4354</v>
      </c>
      <c r="H5180" s="7" t="s">
        <v>4367</v>
      </c>
      <c r="I5180" s="7" t="s">
        <v>2576</v>
      </c>
      <c r="K5180" s="52" t="str">
        <f t="shared" si="894"/>
        <v/>
      </c>
      <c r="L5180" s="81" t="str">
        <f t="shared" si="895"/>
        <v/>
      </c>
      <c r="M5180" s="53" t="str">
        <f>IF(K5180="","",COUNTIF($K$7:K5180,"ﾘｽﾄ１"))</f>
        <v/>
      </c>
      <c r="N5180" s="53" t="str">
        <f t="shared" si="896"/>
        <v/>
      </c>
      <c r="O5180" s="54" t="str">
        <f t="shared" si="897"/>
        <v/>
      </c>
      <c r="P5180" s="53" t="str">
        <f t="shared" si="898"/>
        <v/>
      </c>
      <c r="Q5180" s="52" t="str">
        <f t="shared" si="899"/>
        <v/>
      </c>
      <c r="R5180" s="55" t="str">
        <f t="shared" si="900"/>
        <v/>
      </c>
      <c r="S5180" s="52" t="str">
        <f t="shared" si="901"/>
        <v/>
      </c>
      <c r="T5180" s="81" t="str">
        <f t="shared" si="902"/>
        <v/>
      </c>
      <c r="U5180" s="53" t="str">
        <f>IF(S5180="","",COUNTIF($S$7:S5180,"該当２"))</f>
        <v/>
      </c>
      <c r="V5180" s="56" t="str">
        <f t="shared" si="903"/>
        <v/>
      </c>
      <c r="W5180" s="81" t="str">
        <f t="shared" si="904"/>
        <v/>
      </c>
      <c r="X5180" s="53" t="str">
        <f>IF(V5180="","",COUNTIF($V$7:V5180,"該当３"))</f>
        <v/>
      </c>
    </row>
    <row r="5181" spans="1:24">
      <c r="A5181" s="4">
        <v>2058302012</v>
      </c>
      <c r="B5181" s="237">
        <v>20</v>
      </c>
      <c r="C5181" s="238">
        <v>583</v>
      </c>
      <c r="D5181" s="239">
        <v>2</v>
      </c>
      <c r="E5181" s="238">
        <v>12</v>
      </c>
      <c r="F5181" s="7" t="s">
        <v>511</v>
      </c>
      <c r="G5181" s="7" t="s">
        <v>4354</v>
      </c>
      <c r="H5181" s="7" t="s">
        <v>4367</v>
      </c>
      <c r="I5181" s="7" t="s">
        <v>926</v>
      </c>
      <c r="K5181" s="52" t="str">
        <f t="shared" si="894"/>
        <v/>
      </c>
      <c r="L5181" s="81" t="str">
        <f t="shared" si="895"/>
        <v/>
      </c>
      <c r="M5181" s="53" t="str">
        <f>IF(K5181="","",COUNTIF($K$7:K5181,"ﾘｽﾄ１"))</f>
        <v/>
      </c>
      <c r="N5181" s="53" t="str">
        <f t="shared" si="896"/>
        <v/>
      </c>
      <c r="O5181" s="54" t="str">
        <f t="shared" si="897"/>
        <v/>
      </c>
      <c r="P5181" s="53" t="str">
        <f t="shared" si="898"/>
        <v/>
      </c>
      <c r="Q5181" s="52" t="str">
        <f t="shared" si="899"/>
        <v/>
      </c>
      <c r="R5181" s="55" t="str">
        <f t="shared" si="900"/>
        <v/>
      </c>
      <c r="S5181" s="52" t="str">
        <f t="shared" si="901"/>
        <v/>
      </c>
      <c r="T5181" s="81" t="str">
        <f t="shared" si="902"/>
        <v/>
      </c>
      <c r="U5181" s="53" t="str">
        <f>IF(S5181="","",COUNTIF($S$7:S5181,"該当２"))</f>
        <v/>
      </c>
      <c r="V5181" s="56" t="str">
        <f t="shared" si="903"/>
        <v/>
      </c>
      <c r="W5181" s="81" t="str">
        <f t="shared" si="904"/>
        <v/>
      </c>
      <c r="X5181" s="53" t="str">
        <f>IF(V5181="","",COUNTIF($V$7:V5181,"該当３"))</f>
        <v/>
      </c>
    </row>
    <row r="5182" spans="1:24">
      <c r="A5182" s="4">
        <v>2058302013</v>
      </c>
      <c r="B5182" s="237">
        <v>20</v>
      </c>
      <c r="C5182" s="238">
        <v>583</v>
      </c>
      <c r="D5182" s="239">
        <v>2</v>
      </c>
      <c r="E5182" s="238">
        <v>13</v>
      </c>
      <c r="F5182" s="7" t="s">
        <v>511</v>
      </c>
      <c r="G5182" s="7" t="s">
        <v>4354</v>
      </c>
      <c r="H5182" s="7" t="s">
        <v>4367</v>
      </c>
      <c r="I5182" s="7" t="s">
        <v>4374</v>
      </c>
      <c r="K5182" s="52" t="str">
        <f t="shared" si="894"/>
        <v/>
      </c>
      <c r="L5182" s="81" t="str">
        <f t="shared" si="895"/>
        <v/>
      </c>
      <c r="M5182" s="53" t="str">
        <f>IF(K5182="","",COUNTIF($K$7:K5182,"ﾘｽﾄ１"))</f>
        <v/>
      </c>
      <c r="N5182" s="53" t="str">
        <f t="shared" si="896"/>
        <v/>
      </c>
      <c r="O5182" s="54" t="str">
        <f t="shared" si="897"/>
        <v/>
      </c>
      <c r="P5182" s="53" t="str">
        <f t="shared" si="898"/>
        <v/>
      </c>
      <c r="Q5182" s="52" t="str">
        <f t="shared" si="899"/>
        <v/>
      </c>
      <c r="R5182" s="55" t="str">
        <f t="shared" si="900"/>
        <v/>
      </c>
      <c r="S5182" s="52" t="str">
        <f t="shared" si="901"/>
        <v/>
      </c>
      <c r="T5182" s="81" t="str">
        <f t="shared" si="902"/>
        <v/>
      </c>
      <c r="U5182" s="53" t="str">
        <f>IF(S5182="","",COUNTIF($S$7:S5182,"該当２"))</f>
        <v/>
      </c>
      <c r="V5182" s="56" t="str">
        <f t="shared" si="903"/>
        <v/>
      </c>
      <c r="W5182" s="81" t="str">
        <f t="shared" si="904"/>
        <v/>
      </c>
      <c r="X5182" s="53" t="str">
        <f>IF(V5182="","",COUNTIF($V$7:V5182,"該当３"))</f>
        <v/>
      </c>
    </row>
    <row r="5183" spans="1:24">
      <c r="A5183" s="4">
        <v>2058302014</v>
      </c>
      <c r="B5183" s="237">
        <v>20</v>
      </c>
      <c r="C5183" s="238">
        <v>583</v>
      </c>
      <c r="D5183" s="239">
        <v>2</v>
      </c>
      <c r="E5183" s="238">
        <v>14</v>
      </c>
      <c r="F5183" s="7" t="s">
        <v>511</v>
      </c>
      <c r="G5183" s="7" t="s">
        <v>4354</v>
      </c>
      <c r="H5183" s="7" t="s">
        <v>4367</v>
      </c>
      <c r="I5183" s="7" t="s">
        <v>4375</v>
      </c>
      <c r="K5183" s="52" t="str">
        <f t="shared" si="894"/>
        <v/>
      </c>
      <c r="L5183" s="81" t="str">
        <f t="shared" si="895"/>
        <v/>
      </c>
      <c r="M5183" s="53" t="str">
        <f>IF(K5183="","",COUNTIF($K$7:K5183,"ﾘｽﾄ１"))</f>
        <v/>
      </c>
      <c r="N5183" s="53" t="str">
        <f t="shared" si="896"/>
        <v/>
      </c>
      <c r="O5183" s="54" t="str">
        <f t="shared" si="897"/>
        <v/>
      </c>
      <c r="P5183" s="53" t="str">
        <f t="shared" si="898"/>
        <v/>
      </c>
      <c r="Q5183" s="52" t="str">
        <f t="shared" si="899"/>
        <v/>
      </c>
      <c r="R5183" s="55" t="str">
        <f t="shared" si="900"/>
        <v/>
      </c>
      <c r="S5183" s="52" t="str">
        <f t="shared" si="901"/>
        <v/>
      </c>
      <c r="T5183" s="81" t="str">
        <f t="shared" si="902"/>
        <v/>
      </c>
      <c r="U5183" s="53" t="str">
        <f>IF(S5183="","",COUNTIF($S$7:S5183,"該当２"))</f>
        <v/>
      </c>
      <c r="V5183" s="56" t="str">
        <f t="shared" si="903"/>
        <v/>
      </c>
      <c r="W5183" s="81" t="str">
        <f t="shared" si="904"/>
        <v/>
      </c>
      <c r="X5183" s="53" t="str">
        <f>IF(V5183="","",COUNTIF($V$7:V5183,"該当３"))</f>
        <v/>
      </c>
    </row>
    <row r="5184" spans="1:24">
      <c r="A5184" s="4">
        <v>2058302015</v>
      </c>
      <c r="B5184" s="237">
        <v>20</v>
      </c>
      <c r="C5184" s="238">
        <v>583</v>
      </c>
      <c r="D5184" s="239">
        <v>2</v>
      </c>
      <c r="E5184" s="238">
        <v>15</v>
      </c>
      <c r="F5184" s="7" t="s">
        <v>511</v>
      </c>
      <c r="G5184" s="7" t="s">
        <v>4354</v>
      </c>
      <c r="H5184" s="7" t="s">
        <v>4367</v>
      </c>
      <c r="I5184" s="7" t="s">
        <v>4376</v>
      </c>
      <c r="K5184" s="52" t="str">
        <f t="shared" si="894"/>
        <v/>
      </c>
      <c r="L5184" s="81" t="str">
        <f t="shared" si="895"/>
        <v/>
      </c>
      <c r="M5184" s="53" t="str">
        <f>IF(K5184="","",COUNTIF($K$7:K5184,"ﾘｽﾄ１"))</f>
        <v/>
      </c>
      <c r="N5184" s="53" t="str">
        <f t="shared" si="896"/>
        <v/>
      </c>
      <c r="O5184" s="54" t="str">
        <f t="shared" si="897"/>
        <v/>
      </c>
      <c r="P5184" s="53" t="str">
        <f t="shared" si="898"/>
        <v/>
      </c>
      <c r="Q5184" s="52" t="str">
        <f t="shared" si="899"/>
        <v/>
      </c>
      <c r="R5184" s="55" t="str">
        <f t="shared" si="900"/>
        <v/>
      </c>
      <c r="S5184" s="52" t="str">
        <f t="shared" si="901"/>
        <v/>
      </c>
      <c r="T5184" s="81" t="str">
        <f t="shared" si="902"/>
        <v/>
      </c>
      <c r="U5184" s="53" t="str">
        <f>IF(S5184="","",COUNTIF($S$7:S5184,"該当２"))</f>
        <v/>
      </c>
      <c r="V5184" s="56" t="str">
        <f t="shared" si="903"/>
        <v/>
      </c>
      <c r="W5184" s="81" t="str">
        <f t="shared" si="904"/>
        <v/>
      </c>
      <c r="X5184" s="53" t="str">
        <f>IF(V5184="","",COUNTIF($V$7:V5184,"該当３"))</f>
        <v/>
      </c>
    </row>
    <row r="5185" spans="1:24">
      <c r="A5185" s="4">
        <v>2058303000</v>
      </c>
      <c r="B5185" s="237">
        <v>20</v>
      </c>
      <c r="C5185" s="238">
        <v>583</v>
      </c>
      <c r="D5185" s="239">
        <v>3</v>
      </c>
      <c r="E5185" s="238">
        <v>0</v>
      </c>
      <c r="F5185" s="7" t="s">
        <v>511</v>
      </c>
      <c r="G5185" s="7" t="s">
        <v>4354</v>
      </c>
      <c r="H5185" s="7" t="s">
        <v>4377</v>
      </c>
      <c r="K5185" s="52" t="str">
        <f t="shared" si="894"/>
        <v/>
      </c>
      <c r="L5185" s="81" t="str">
        <f t="shared" si="895"/>
        <v/>
      </c>
      <c r="M5185" s="53" t="str">
        <f>IF(K5185="","",COUNTIF($K$7:K5185,"ﾘｽﾄ１"))</f>
        <v/>
      </c>
      <c r="N5185" s="53" t="str">
        <f t="shared" si="896"/>
        <v/>
      </c>
      <c r="O5185" s="54" t="str">
        <f t="shared" si="897"/>
        <v/>
      </c>
      <c r="P5185" s="53" t="str">
        <f t="shared" si="898"/>
        <v/>
      </c>
      <c r="Q5185" s="52" t="str">
        <f t="shared" si="899"/>
        <v/>
      </c>
      <c r="R5185" s="55" t="str">
        <f t="shared" si="900"/>
        <v/>
      </c>
      <c r="S5185" s="52" t="str">
        <f t="shared" si="901"/>
        <v/>
      </c>
      <c r="T5185" s="81" t="str">
        <f t="shared" si="902"/>
        <v/>
      </c>
      <c r="U5185" s="53" t="str">
        <f>IF(S5185="","",COUNTIF($S$7:S5185,"該当２"))</f>
        <v/>
      </c>
      <c r="V5185" s="56" t="str">
        <f t="shared" si="903"/>
        <v/>
      </c>
      <c r="W5185" s="81" t="str">
        <f t="shared" si="904"/>
        <v/>
      </c>
      <c r="X5185" s="53" t="str">
        <f>IF(V5185="","",COUNTIF($V$7:V5185,"該当３"))</f>
        <v/>
      </c>
    </row>
    <row r="5186" spans="1:24">
      <c r="A5186" s="4">
        <v>2058303001</v>
      </c>
      <c r="B5186" s="237">
        <v>20</v>
      </c>
      <c r="C5186" s="238">
        <v>583</v>
      </c>
      <c r="D5186" s="239">
        <v>3</v>
      </c>
      <c r="E5186" s="238">
        <v>1</v>
      </c>
      <c r="F5186" s="7" t="s">
        <v>511</v>
      </c>
      <c r="G5186" s="7" t="s">
        <v>4354</v>
      </c>
      <c r="H5186" s="7" t="s">
        <v>4377</v>
      </c>
      <c r="I5186" s="7" t="s">
        <v>4378</v>
      </c>
      <c r="K5186" s="52" t="str">
        <f t="shared" si="894"/>
        <v/>
      </c>
      <c r="L5186" s="81" t="str">
        <f t="shared" si="895"/>
        <v/>
      </c>
      <c r="M5186" s="53" t="str">
        <f>IF(K5186="","",COUNTIF($K$7:K5186,"ﾘｽﾄ１"))</f>
        <v/>
      </c>
      <c r="N5186" s="53" t="str">
        <f t="shared" si="896"/>
        <v/>
      </c>
      <c r="O5186" s="54" t="str">
        <f t="shared" si="897"/>
        <v/>
      </c>
      <c r="P5186" s="53" t="str">
        <f t="shared" si="898"/>
        <v/>
      </c>
      <c r="Q5186" s="52" t="str">
        <f t="shared" si="899"/>
        <v/>
      </c>
      <c r="R5186" s="55" t="str">
        <f t="shared" si="900"/>
        <v/>
      </c>
      <c r="S5186" s="52" t="str">
        <f t="shared" si="901"/>
        <v/>
      </c>
      <c r="T5186" s="81" t="str">
        <f t="shared" si="902"/>
        <v/>
      </c>
      <c r="U5186" s="53" t="str">
        <f>IF(S5186="","",COUNTIF($S$7:S5186,"該当２"))</f>
        <v/>
      </c>
      <c r="V5186" s="56" t="str">
        <f t="shared" si="903"/>
        <v/>
      </c>
      <c r="W5186" s="81" t="str">
        <f t="shared" si="904"/>
        <v/>
      </c>
      <c r="X5186" s="53" t="str">
        <f>IF(V5186="","",COUNTIF($V$7:V5186,"該当３"))</f>
        <v/>
      </c>
    </row>
    <row r="5187" spans="1:24">
      <c r="A5187" s="4">
        <v>2058303002</v>
      </c>
      <c r="B5187" s="237">
        <v>20</v>
      </c>
      <c r="C5187" s="238">
        <v>583</v>
      </c>
      <c r="D5187" s="239">
        <v>3</v>
      </c>
      <c r="E5187" s="238">
        <v>2</v>
      </c>
      <c r="F5187" s="7" t="s">
        <v>511</v>
      </c>
      <c r="G5187" s="7" t="s">
        <v>4354</v>
      </c>
      <c r="H5187" s="7" t="s">
        <v>4377</v>
      </c>
      <c r="I5187" s="7" t="s">
        <v>318</v>
      </c>
      <c r="K5187" s="52" t="str">
        <f t="shared" si="894"/>
        <v/>
      </c>
      <c r="L5187" s="81" t="str">
        <f t="shared" si="895"/>
        <v/>
      </c>
      <c r="M5187" s="53" t="str">
        <f>IF(K5187="","",COUNTIF($K$7:K5187,"ﾘｽﾄ１"))</f>
        <v/>
      </c>
      <c r="N5187" s="53" t="str">
        <f t="shared" si="896"/>
        <v/>
      </c>
      <c r="O5187" s="54" t="str">
        <f t="shared" si="897"/>
        <v/>
      </c>
      <c r="P5187" s="53" t="str">
        <f t="shared" si="898"/>
        <v/>
      </c>
      <c r="Q5187" s="52" t="str">
        <f t="shared" si="899"/>
        <v/>
      </c>
      <c r="R5187" s="55" t="str">
        <f t="shared" si="900"/>
        <v/>
      </c>
      <c r="S5187" s="52" t="str">
        <f t="shared" si="901"/>
        <v/>
      </c>
      <c r="T5187" s="81" t="str">
        <f t="shared" si="902"/>
        <v/>
      </c>
      <c r="U5187" s="53" t="str">
        <f>IF(S5187="","",COUNTIF($S$7:S5187,"該当２"))</f>
        <v/>
      </c>
      <c r="V5187" s="56" t="str">
        <f t="shared" si="903"/>
        <v/>
      </c>
      <c r="W5187" s="81" t="str">
        <f t="shared" si="904"/>
        <v/>
      </c>
      <c r="X5187" s="53" t="str">
        <f>IF(V5187="","",COUNTIF($V$7:V5187,"該当３"))</f>
        <v/>
      </c>
    </row>
    <row r="5188" spans="1:24">
      <c r="A5188" s="4">
        <v>2058303003</v>
      </c>
      <c r="B5188" s="237">
        <v>20</v>
      </c>
      <c r="C5188" s="238">
        <v>583</v>
      </c>
      <c r="D5188" s="239">
        <v>3</v>
      </c>
      <c r="E5188" s="238">
        <v>3</v>
      </c>
      <c r="F5188" s="7" t="s">
        <v>511</v>
      </c>
      <c r="G5188" s="7" t="s">
        <v>4354</v>
      </c>
      <c r="H5188" s="7" t="s">
        <v>4377</v>
      </c>
      <c r="I5188" s="7" t="s">
        <v>9</v>
      </c>
      <c r="K5188" s="52" t="str">
        <f t="shared" si="894"/>
        <v/>
      </c>
      <c r="L5188" s="81" t="str">
        <f t="shared" si="895"/>
        <v/>
      </c>
      <c r="M5188" s="53" t="str">
        <f>IF(K5188="","",COUNTIF($K$7:K5188,"ﾘｽﾄ１"))</f>
        <v/>
      </c>
      <c r="N5188" s="53" t="str">
        <f t="shared" si="896"/>
        <v/>
      </c>
      <c r="O5188" s="54" t="str">
        <f t="shared" si="897"/>
        <v/>
      </c>
      <c r="P5188" s="53" t="str">
        <f t="shared" si="898"/>
        <v/>
      </c>
      <c r="Q5188" s="52" t="str">
        <f t="shared" si="899"/>
        <v/>
      </c>
      <c r="R5188" s="55" t="str">
        <f t="shared" si="900"/>
        <v/>
      </c>
      <c r="S5188" s="52" t="str">
        <f t="shared" si="901"/>
        <v/>
      </c>
      <c r="T5188" s="81" t="str">
        <f t="shared" si="902"/>
        <v/>
      </c>
      <c r="U5188" s="53" t="str">
        <f>IF(S5188="","",COUNTIF($S$7:S5188,"該当２"))</f>
        <v/>
      </c>
      <c r="V5188" s="56" t="str">
        <f t="shared" si="903"/>
        <v/>
      </c>
      <c r="W5188" s="81" t="str">
        <f t="shared" si="904"/>
        <v/>
      </c>
      <c r="X5188" s="53" t="str">
        <f>IF(V5188="","",COUNTIF($V$7:V5188,"該当３"))</f>
        <v/>
      </c>
    </row>
    <row r="5189" spans="1:24">
      <c r="A5189" s="4">
        <v>2058303004</v>
      </c>
      <c r="B5189" s="237">
        <v>20</v>
      </c>
      <c r="C5189" s="238">
        <v>583</v>
      </c>
      <c r="D5189" s="239">
        <v>3</v>
      </c>
      <c r="E5189" s="238">
        <v>4</v>
      </c>
      <c r="F5189" s="7" t="s">
        <v>511</v>
      </c>
      <c r="G5189" s="7" t="s">
        <v>4354</v>
      </c>
      <c r="H5189" s="7" t="s">
        <v>4377</v>
      </c>
      <c r="I5189" s="7" t="s">
        <v>3515</v>
      </c>
      <c r="K5189" s="52" t="str">
        <f t="shared" si="894"/>
        <v/>
      </c>
      <c r="L5189" s="81" t="str">
        <f t="shared" si="895"/>
        <v/>
      </c>
      <c r="M5189" s="53" t="str">
        <f>IF(K5189="","",COUNTIF($K$7:K5189,"ﾘｽﾄ１"))</f>
        <v/>
      </c>
      <c r="N5189" s="53" t="str">
        <f t="shared" si="896"/>
        <v/>
      </c>
      <c r="O5189" s="54" t="str">
        <f t="shared" si="897"/>
        <v/>
      </c>
      <c r="P5189" s="53" t="str">
        <f t="shared" si="898"/>
        <v/>
      </c>
      <c r="Q5189" s="52" t="str">
        <f t="shared" si="899"/>
        <v/>
      </c>
      <c r="R5189" s="55" t="str">
        <f t="shared" si="900"/>
        <v/>
      </c>
      <c r="S5189" s="52" t="str">
        <f t="shared" si="901"/>
        <v/>
      </c>
      <c r="T5189" s="81" t="str">
        <f t="shared" si="902"/>
        <v/>
      </c>
      <c r="U5189" s="53" t="str">
        <f>IF(S5189="","",COUNTIF($S$7:S5189,"該当２"))</f>
        <v/>
      </c>
      <c r="V5189" s="56" t="str">
        <f t="shared" si="903"/>
        <v/>
      </c>
      <c r="W5189" s="81" t="str">
        <f t="shared" si="904"/>
        <v/>
      </c>
      <c r="X5189" s="53" t="str">
        <f>IF(V5189="","",COUNTIF($V$7:V5189,"該当３"))</f>
        <v/>
      </c>
    </row>
    <row r="5190" spans="1:24">
      <c r="A5190" s="4">
        <v>2058303005</v>
      </c>
      <c r="B5190" s="237">
        <v>20</v>
      </c>
      <c r="C5190" s="238">
        <v>583</v>
      </c>
      <c r="D5190" s="239">
        <v>3</v>
      </c>
      <c r="E5190" s="238">
        <v>5</v>
      </c>
      <c r="F5190" s="7" t="s">
        <v>511</v>
      </c>
      <c r="G5190" s="7" t="s">
        <v>4354</v>
      </c>
      <c r="H5190" s="7" t="s">
        <v>4377</v>
      </c>
      <c r="I5190" s="7" t="s">
        <v>277</v>
      </c>
      <c r="K5190" s="52" t="str">
        <f t="shared" si="894"/>
        <v/>
      </c>
      <c r="L5190" s="81" t="str">
        <f t="shared" si="895"/>
        <v/>
      </c>
      <c r="M5190" s="53" t="str">
        <f>IF(K5190="","",COUNTIF($K$7:K5190,"ﾘｽﾄ１"))</f>
        <v/>
      </c>
      <c r="N5190" s="53" t="str">
        <f t="shared" si="896"/>
        <v/>
      </c>
      <c r="O5190" s="54" t="str">
        <f t="shared" si="897"/>
        <v/>
      </c>
      <c r="P5190" s="53" t="str">
        <f t="shared" si="898"/>
        <v/>
      </c>
      <c r="Q5190" s="52" t="str">
        <f t="shared" si="899"/>
        <v/>
      </c>
      <c r="R5190" s="55" t="str">
        <f t="shared" si="900"/>
        <v/>
      </c>
      <c r="S5190" s="52" t="str">
        <f t="shared" si="901"/>
        <v/>
      </c>
      <c r="T5190" s="81" t="str">
        <f t="shared" si="902"/>
        <v/>
      </c>
      <c r="U5190" s="53" t="str">
        <f>IF(S5190="","",COUNTIF($S$7:S5190,"該当２"))</f>
        <v/>
      </c>
      <c r="V5190" s="56" t="str">
        <f t="shared" si="903"/>
        <v/>
      </c>
      <c r="W5190" s="81" t="str">
        <f t="shared" si="904"/>
        <v/>
      </c>
      <c r="X5190" s="53" t="str">
        <f>IF(V5190="","",COUNTIF($V$7:V5190,"該当３"))</f>
        <v/>
      </c>
    </row>
    <row r="5191" spans="1:24">
      <c r="A5191" s="4">
        <v>2058303006</v>
      </c>
      <c r="B5191" s="237">
        <v>20</v>
      </c>
      <c r="C5191" s="238">
        <v>583</v>
      </c>
      <c r="D5191" s="239">
        <v>3</v>
      </c>
      <c r="E5191" s="238">
        <v>6</v>
      </c>
      <c r="F5191" s="7" t="s">
        <v>511</v>
      </c>
      <c r="G5191" s="7" t="s">
        <v>4354</v>
      </c>
      <c r="H5191" s="7" t="s">
        <v>4377</v>
      </c>
      <c r="I5191" s="7" t="s">
        <v>2178</v>
      </c>
      <c r="K5191" s="52" t="str">
        <f t="shared" si="894"/>
        <v/>
      </c>
      <c r="L5191" s="81" t="str">
        <f t="shared" si="895"/>
        <v/>
      </c>
      <c r="M5191" s="53" t="str">
        <f>IF(K5191="","",COUNTIF($K$7:K5191,"ﾘｽﾄ１"))</f>
        <v/>
      </c>
      <c r="N5191" s="53" t="str">
        <f t="shared" si="896"/>
        <v/>
      </c>
      <c r="O5191" s="54" t="str">
        <f t="shared" si="897"/>
        <v/>
      </c>
      <c r="P5191" s="53" t="str">
        <f t="shared" si="898"/>
        <v/>
      </c>
      <c r="Q5191" s="52" t="str">
        <f t="shared" si="899"/>
        <v/>
      </c>
      <c r="R5191" s="55" t="str">
        <f t="shared" si="900"/>
        <v/>
      </c>
      <c r="S5191" s="52" t="str">
        <f t="shared" si="901"/>
        <v/>
      </c>
      <c r="T5191" s="81" t="str">
        <f t="shared" si="902"/>
        <v/>
      </c>
      <c r="U5191" s="53" t="str">
        <f>IF(S5191="","",COUNTIF($S$7:S5191,"該当２"))</f>
        <v/>
      </c>
      <c r="V5191" s="56" t="str">
        <f t="shared" si="903"/>
        <v/>
      </c>
      <c r="W5191" s="81" t="str">
        <f t="shared" si="904"/>
        <v/>
      </c>
      <c r="X5191" s="53" t="str">
        <f>IF(V5191="","",COUNTIF($V$7:V5191,"該当３"))</f>
        <v/>
      </c>
    </row>
    <row r="5192" spans="1:24">
      <c r="A5192" s="4">
        <v>2058303007</v>
      </c>
      <c r="B5192" s="237">
        <v>20</v>
      </c>
      <c r="C5192" s="238">
        <v>583</v>
      </c>
      <c r="D5192" s="239">
        <v>3</v>
      </c>
      <c r="E5192" s="238">
        <v>7</v>
      </c>
      <c r="F5192" s="7" t="s">
        <v>511</v>
      </c>
      <c r="G5192" s="7" t="s">
        <v>4354</v>
      </c>
      <c r="H5192" s="7" t="s">
        <v>4377</v>
      </c>
      <c r="I5192" s="7" t="s">
        <v>4379</v>
      </c>
      <c r="K5192" s="52" t="str">
        <f t="shared" si="894"/>
        <v/>
      </c>
      <c r="L5192" s="81" t="str">
        <f t="shared" si="895"/>
        <v/>
      </c>
      <c r="M5192" s="53" t="str">
        <f>IF(K5192="","",COUNTIF($K$7:K5192,"ﾘｽﾄ１"))</f>
        <v/>
      </c>
      <c r="N5192" s="53" t="str">
        <f t="shared" si="896"/>
        <v/>
      </c>
      <c r="O5192" s="54" t="str">
        <f t="shared" si="897"/>
        <v/>
      </c>
      <c r="P5192" s="53" t="str">
        <f t="shared" si="898"/>
        <v/>
      </c>
      <c r="Q5192" s="52" t="str">
        <f t="shared" si="899"/>
        <v/>
      </c>
      <c r="R5192" s="55" t="str">
        <f t="shared" si="900"/>
        <v/>
      </c>
      <c r="S5192" s="52" t="str">
        <f t="shared" si="901"/>
        <v/>
      </c>
      <c r="T5192" s="81" t="str">
        <f t="shared" si="902"/>
        <v/>
      </c>
      <c r="U5192" s="53" t="str">
        <f>IF(S5192="","",COUNTIF($S$7:S5192,"該当２"))</f>
        <v/>
      </c>
      <c r="V5192" s="56" t="str">
        <f t="shared" si="903"/>
        <v/>
      </c>
      <c r="W5192" s="81" t="str">
        <f t="shared" si="904"/>
        <v/>
      </c>
      <c r="X5192" s="53" t="str">
        <f>IF(V5192="","",COUNTIF($V$7:V5192,"該当３"))</f>
        <v/>
      </c>
    </row>
    <row r="5193" spans="1:24">
      <c r="A5193" s="4">
        <v>2058303008</v>
      </c>
      <c r="B5193" s="237">
        <v>20</v>
      </c>
      <c r="C5193" s="238">
        <v>583</v>
      </c>
      <c r="D5193" s="239">
        <v>3</v>
      </c>
      <c r="E5193" s="238">
        <v>8</v>
      </c>
      <c r="F5193" s="7" t="s">
        <v>511</v>
      </c>
      <c r="G5193" s="7" t="s">
        <v>4354</v>
      </c>
      <c r="H5193" s="7" t="s">
        <v>4377</v>
      </c>
      <c r="I5193" s="7" t="s">
        <v>4380</v>
      </c>
      <c r="K5193" s="52" t="str">
        <f t="shared" si="894"/>
        <v/>
      </c>
      <c r="L5193" s="81" t="str">
        <f t="shared" si="895"/>
        <v/>
      </c>
      <c r="M5193" s="53" t="str">
        <f>IF(K5193="","",COUNTIF($K$7:K5193,"ﾘｽﾄ１"))</f>
        <v/>
      </c>
      <c r="N5193" s="53" t="str">
        <f t="shared" si="896"/>
        <v/>
      </c>
      <c r="O5193" s="54" t="str">
        <f t="shared" si="897"/>
        <v/>
      </c>
      <c r="P5193" s="53" t="str">
        <f t="shared" si="898"/>
        <v/>
      </c>
      <c r="Q5193" s="52" t="str">
        <f t="shared" si="899"/>
        <v/>
      </c>
      <c r="R5193" s="55" t="str">
        <f t="shared" si="900"/>
        <v/>
      </c>
      <c r="S5193" s="52" t="str">
        <f t="shared" si="901"/>
        <v/>
      </c>
      <c r="T5193" s="81" t="str">
        <f t="shared" si="902"/>
        <v/>
      </c>
      <c r="U5193" s="53" t="str">
        <f>IF(S5193="","",COUNTIF($S$7:S5193,"該当２"))</f>
        <v/>
      </c>
      <c r="V5193" s="56" t="str">
        <f t="shared" si="903"/>
        <v/>
      </c>
      <c r="W5193" s="81" t="str">
        <f t="shared" si="904"/>
        <v/>
      </c>
      <c r="X5193" s="53" t="str">
        <f>IF(V5193="","",COUNTIF($V$7:V5193,"該当３"))</f>
        <v/>
      </c>
    </row>
    <row r="5194" spans="1:24">
      <c r="A5194" s="4">
        <v>2058303009</v>
      </c>
      <c r="B5194" s="237">
        <v>20</v>
      </c>
      <c r="C5194" s="238">
        <v>583</v>
      </c>
      <c r="D5194" s="239">
        <v>3</v>
      </c>
      <c r="E5194" s="238">
        <v>9</v>
      </c>
      <c r="F5194" s="7" t="s">
        <v>511</v>
      </c>
      <c r="G5194" s="7" t="s">
        <v>4354</v>
      </c>
      <c r="H5194" s="7" t="s">
        <v>4377</v>
      </c>
      <c r="I5194" s="7" t="s">
        <v>4381</v>
      </c>
      <c r="K5194" s="52" t="str">
        <f t="shared" si="894"/>
        <v/>
      </c>
      <c r="L5194" s="81" t="str">
        <f t="shared" si="895"/>
        <v/>
      </c>
      <c r="M5194" s="53" t="str">
        <f>IF(K5194="","",COUNTIF($K$7:K5194,"ﾘｽﾄ１"))</f>
        <v/>
      </c>
      <c r="N5194" s="53" t="str">
        <f t="shared" si="896"/>
        <v/>
      </c>
      <c r="O5194" s="54" t="str">
        <f t="shared" si="897"/>
        <v/>
      </c>
      <c r="P5194" s="53" t="str">
        <f t="shared" si="898"/>
        <v/>
      </c>
      <c r="Q5194" s="52" t="str">
        <f t="shared" si="899"/>
        <v/>
      </c>
      <c r="R5194" s="55" t="str">
        <f t="shared" si="900"/>
        <v/>
      </c>
      <c r="S5194" s="52" t="str">
        <f t="shared" si="901"/>
        <v/>
      </c>
      <c r="T5194" s="81" t="str">
        <f t="shared" si="902"/>
        <v/>
      </c>
      <c r="U5194" s="53" t="str">
        <f>IF(S5194="","",COUNTIF($S$7:S5194,"該当２"))</f>
        <v/>
      </c>
      <c r="V5194" s="56" t="str">
        <f t="shared" si="903"/>
        <v/>
      </c>
      <c r="W5194" s="81" t="str">
        <f t="shared" si="904"/>
        <v/>
      </c>
      <c r="X5194" s="53" t="str">
        <f>IF(V5194="","",COUNTIF($V$7:V5194,"該当３"))</f>
        <v/>
      </c>
    </row>
    <row r="5195" spans="1:24">
      <c r="A5195" s="4">
        <v>2058303010</v>
      </c>
      <c r="B5195" s="237">
        <v>20</v>
      </c>
      <c r="C5195" s="238">
        <v>583</v>
      </c>
      <c r="D5195" s="239">
        <v>3</v>
      </c>
      <c r="E5195" s="238">
        <v>10</v>
      </c>
      <c r="F5195" s="7" t="s">
        <v>511</v>
      </c>
      <c r="G5195" s="7" t="s">
        <v>4354</v>
      </c>
      <c r="H5195" s="7" t="s">
        <v>4377</v>
      </c>
      <c r="I5195" s="7" t="s">
        <v>4382</v>
      </c>
      <c r="K5195" s="52" t="str">
        <f t="shared" ref="K5195:K5258" si="905">IF(AND($C5195&gt;0,$H5195=""),"ﾘｽﾄ１","")</f>
        <v/>
      </c>
      <c r="L5195" s="81" t="str">
        <f t="shared" si="895"/>
        <v/>
      </c>
      <c r="M5195" s="53" t="str">
        <f>IF(K5195="","",COUNTIF($K$7:K5195,"ﾘｽﾄ１"))</f>
        <v/>
      </c>
      <c r="N5195" s="53" t="str">
        <f t="shared" si="896"/>
        <v/>
      </c>
      <c r="O5195" s="54" t="str">
        <f t="shared" si="897"/>
        <v/>
      </c>
      <c r="P5195" s="53" t="str">
        <f t="shared" si="898"/>
        <v/>
      </c>
      <c r="Q5195" s="52" t="str">
        <f t="shared" si="899"/>
        <v/>
      </c>
      <c r="R5195" s="55" t="str">
        <f t="shared" si="900"/>
        <v/>
      </c>
      <c r="S5195" s="52" t="str">
        <f t="shared" si="901"/>
        <v/>
      </c>
      <c r="T5195" s="81" t="str">
        <f t="shared" si="902"/>
        <v/>
      </c>
      <c r="U5195" s="53" t="str">
        <f>IF(S5195="","",COUNTIF($S$7:S5195,"該当２"))</f>
        <v/>
      </c>
      <c r="V5195" s="56" t="str">
        <f t="shared" si="903"/>
        <v/>
      </c>
      <c r="W5195" s="81" t="str">
        <f t="shared" si="904"/>
        <v/>
      </c>
      <c r="X5195" s="53" t="str">
        <f>IF(V5195="","",COUNTIF($V$7:V5195,"該当３"))</f>
        <v/>
      </c>
    </row>
    <row r="5196" spans="1:24">
      <c r="A5196" s="4">
        <v>2058303011</v>
      </c>
      <c r="B5196" s="237">
        <v>20</v>
      </c>
      <c r="C5196" s="238">
        <v>583</v>
      </c>
      <c r="D5196" s="239">
        <v>3</v>
      </c>
      <c r="E5196" s="238">
        <v>11</v>
      </c>
      <c r="F5196" s="7" t="s">
        <v>511</v>
      </c>
      <c r="G5196" s="7" t="s">
        <v>4354</v>
      </c>
      <c r="H5196" s="7" t="s">
        <v>4377</v>
      </c>
      <c r="I5196" s="7" t="s">
        <v>4383</v>
      </c>
      <c r="K5196" s="52" t="str">
        <f t="shared" si="905"/>
        <v/>
      </c>
      <c r="L5196" s="81" t="str">
        <f t="shared" si="895"/>
        <v/>
      </c>
      <c r="M5196" s="53" t="str">
        <f>IF(K5196="","",COUNTIF($K$7:K5196,"ﾘｽﾄ１"))</f>
        <v/>
      </c>
      <c r="N5196" s="53" t="str">
        <f t="shared" si="896"/>
        <v/>
      </c>
      <c r="O5196" s="54" t="str">
        <f t="shared" si="897"/>
        <v/>
      </c>
      <c r="P5196" s="53" t="str">
        <f t="shared" si="898"/>
        <v/>
      </c>
      <c r="Q5196" s="52" t="str">
        <f t="shared" si="899"/>
        <v/>
      </c>
      <c r="R5196" s="55" t="str">
        <f t="shared" si="900"/>
        <v/>
      </c>
      <c r="S5196" s="52" t="str">
        <f t="shared" si="901"/>
        <v/>
      </c>
      <c r="T5196" s="81" t="str">
        <f t="shared" si="902"/>
        <v/>
      </c>
      <c r="U5196" s="53" t="str">
        <f>IF(S5196="","",COUNTIF($S$7:S5196,"該当２"))</f>
        <v/>
      </c>
      <c r="V5196" s="56" t="str">
        <f t="shared" si="903"/>
        <v/>
      </c>
      <c r="W5196" s="81" t="str">
        <f t="shared" si="904"/>
        <v/>
      </c>
      <c r="X5196" s="53" t="str">
        <f>IF(V5196="","",COUNTIF($V$7:V5196,"該当３"))</f>
        <v/>
      </c>
    </row>
    <row r="5197" spans="1:24">
      <c r="A5197" s="4">
        <v>2058303012</v>
      </c>
      <c r="B5197" s="237">
        <v>20</v>
      </c>
      <c r="C5197" s="238">
        <v>583</v>
      </c>
      <c r="D5197" s="239">
        <v>3</v>
      </c>
      <c r="E5197" s="238">
        <v>12</v>
      </c>
      <c r="F5197" s="7" t="s">
        <v>511</v>
      </c>
      <c r="G5197" s="7" t="s">
        <v>4354</v>
      </c>
      <c r="H5197" s="7" t="s">
        <v>4377</v>
      </c>
      <c r="I5197" s="7" t="s">
        <v>4384</v>
      </c>
      <c r="K5197" s="52" t="str">
        <f t="shared" si="905"/>
        <v/>
      </c>
      <c r="L5197" s="81" t="str">
        <f t="shared" si="895"/>
        <v/>
      </c>
      <c r="M5197" s="53" t="str">
        <f>IF(K5197="","",COUNTIF($K$7:K5197,"ﾘｽﾄ１"))</f>
        <v/>
      </c>
      <c r="N5197" s="53" t="str">
        <f t="shared" si="896"/>
        <v/>
      </c>
      <c r="O5197" s="54" t="str">
        <f t="shared" si="897"/>
        <v/>
      </c>
      <c r="P5197" s="53" t="str">
        <f t="shared" si="898"/>
        <v/>
      </c>
      <c r="Q5197" s="52" t="str">
        <f t="shared" si="899"/>
        <v/>
      </c>
      <c r="R5197" s="55" t="str">
        <f t="shared" si="900"/>
        <v/>
      </c>
      <c r="S5197" s="52" t="str">
        <f t="shared" si="901"/>
        <v/>
      </c>
      <c r="T5197" s="81" t="str">
        <f t="shared" si="902"/>
        <v/>
      </c>
      <c r="U5197" s="53" t="str">
        <f>IF(S5197="","",COUNTIF($S$7:S5197,"該当２"))</f>
        <v/>
      </c>
      <c r="V5197" s="56" t="str">
        <f t="shared" si="903"/>
        <v/>
      </c>
      <c r="W5197" s="81" t="str">
        <f t="shared" si="904"/>
        <v/>
      </c>
      <c r="X5197" s="53" t="str">
        <f>IF(V5197="","",COUNTIF($V$7:V5197,"該当３"))</f>
        <v/>
      </c>
    </row>
    <row r="5198" spans="1:24">
      <c r="A5198" s="4">
        <v>2058303013</v>
      </c>
      <c r="B5198" s="237">
        <v>20</v>
      </c>
      <c r="C5198" s="238">
        <v>583</v>
      </c>
      <c r="D5198" s="239">
        <v>3</v>
      </c>
      <c r="E5198" s="238">
        <v>13</v>
      </c>
      <c r="F5198" s="7" t="s">
        <v>511</v>
      </c>
      <c r="G5198" s="7" t="s">
        <v>4354</v>
      </c>
      <c r="H5198" s="7" t="s">
        <v>4377</v>
      </c>
      <c r="I5198" s="7" t="s">
        <v>4385</v>
      </c>
      <c r="K5198" s="52" t="str">
        <f t="shared" si="905"/>
        <v/>
      </c>
      <c r="L5198" s="81" t="str">
        <f t="shared" si="895"/>
        <v/>
      </c>
      <c r="M5198" s="53" t="str">
        <f>IF(K5198="","",COUNTIF($K$7:K5198,"ﾘｽﾄ１"))</f>
        <v/>
      </c>
      <c r="N5198" s="53" t="str">
        <f t="shared" si="896"/>
        <v/>
      </c>
      <c r="O5198" s="54" t="str">
        <f t="shared" si="897"/>
        <v/>
      </c>
      <c r="P5198" s="53" t="str">
        <f t="shared" si="898"/>
        <v/>
      </c>
      <c r="Q5198" s="52" t="str">
        <f t="shared" si="899"/>
        <v/>
      </c>
      <c r="R5198" s="55" t="str">
        <f t="shared" si="900"/>
        <v/>
      </c>
      <c r="S5198" s="52" t="str">
        <f t="shared" si="901"/>
        <v/>
      </c>
      <c r="T5198" s="81" t="str">
        <f t="shared" si="902"/>
        <v/>
      </c>
      <c r="U5198" s="53" t="str">
        <f>IF(S5198="","",COUNTIF($S$7:S5198,"該当２"))</f>
        <v/>
      </c>
      <c r="V5198" s="56" t="str">
        <f t="shared" si="903"/>
        <v/>
      </c>
      <c r="W5198" s="81" t="str">
        <f t="shared" si="904"/>
        <v/>
      </c>
      <c r="X5198" s="53" t="str">
        <f>IF(V5198="","",COUNTIF($V$7:V5198,"該当３"))</f>
        <v/>
      </c>
    </row>
    <row r="5199" spans="1:24">
      <c r="A5199" s="4">
        <v>2058303014</v>
      </c>
      <c r="B5199" s="237">
        <v>20</v>
      </c>
      <c r="C5199" s="238">
        <v>583</v>
      </c>
      <c r="D5199" s="239">
        <v>3</v>
      </c>
      <c r="E5199" s="238">
        <v>14</v>
      </c>
      <c r="F5199" s="7" t="s">
        <v>511</v>
      </c>
      <c r="G5199" s="7" t="s">
        <v>4354</v>
      </c>
      <c r="H5199" s="7" t="s">
        <v>4377</v>
      </c>
      <c r="I5199" s="7" t="s">
        <v>4386</v>
      </c>
      <c r="K5199" s="52" t="str">
        <f t="shared" si="905"/>
        <v/>
      </c>
      <c r="L5199" s="81" t="str">
        <f t="shared" si="895"/>
        <v/>
      </c>
      <c r="M5199" s="53" t="str">
        <f>IF(K5199="","",COUNTIF($K$7:K5199,"ﾘｽﾄ１"))</f>
        <v/>
      </c>
      <c r="N5199" s="53" t="str">
        <f t="shared" si="896"/>
        <v/>
      </c>
      <c r="O5199" s="54" t="str">
        <f t="shared" si="897"/>
        <v/>
      </c>
      <c r="P5199" s="53" t="str">
        <f t="shared" si="898"/>
        <v/>
      </c>
      <c r="Q5199" s="52" t="str">
        <f t="shared" si="899"/>
        <v/>
      </c>
      <c r="R5199" s="55" t="str">
        <f t="shared" si="900"/>
        <v/>
      </c>
      <c r="S5199" s="52" t="str">
        <f t="shared" si="901"/>
        <v/>
      </c>
      <c r="T5199" s="81" t="str">
        <f t="shared" si="902"/>
        <v/>
      </c>
      <c r="U5199" s="53" t="str">
        <f>IF(S5199="","",COUNTIF($S$7:S5199,"該当２"))</f>
        <v/>
      </c>
      <c r="V5199" s="56" t="str">
        <f t="shared" si="903"/>
        <v/>
      </c>
      <c r="W5199" s="81" t="str">
        <f t="shared" si="904"/>
        <v/>
      </c>
      <c r="X5199" s="53" t="str">
        <f>IF(V5199="","",COUNTIF($V$7:V5199,"該当３"))</f>
        <v/>
      </c>
    </row>
    <row r="5200" spans="1:24">
      <c r="A5200" s="4">
        <v>2058303015</v>
      </c>
      <c r="B5200" s="237">
        <v>20</v>
      </c>
      <c r="C5200" s="238">
        <v>583</v>
      </c>
      <c r="D5200" s="239">
        <v>3</v>
      </c>
      <c r="E5200" s="238">
        <v>15</v>
      </c>
      <c r="F5200" s="7" t="s">
        <v>511</v>
      </c>
      <c r="G5200" s="7" t="s">
        <v>4354</v>
      </c>
      <c r="H5200" s="7" t="s">
        <v>4377</v>
      </c>
      <c r="I5200" s="7" t="s">
        <v>4387</v>
      </c>
      <c r="K5200" s="52" t="str">
        <f t="shared" si="905"/>
        <v/>
      </c>
      <c r="L5200" s="81" t="str">
        <f t="shared" si="895"/>
        <v/>
      </c>
      <c r="M5200" s="53" t="str">
        <f>IF(K5200="","",COUNTIF($K$7:K5200,"ﾘｽﾄ１"))</f>
        <v/>
      </c>
      <c r="N5200" s="53" t="str">
        <f t="shared" si="896"/>
        <v/>
      </c>
      <c r="O5200" s="54" t="str">
        <f t="shared" si="897"/>
        <v/>
      </c>
      <c r="P5200" s="53" t="str">
        <f t="shared" si="898"/>
        <v/>
      </c>
      <c r="Q5200" s="52" t="str">
        <f t="shared" si="899"/>
        <v/>
      </c>
      <c r="R5200" s="55" t="str">
        <f t="shared" si="900"/>
        <v/>
      </c>
      <c r="S5200" s="52" t="str">
        <f t="shared" si="901"/>
        <v/>
      </c>
      <c r="T5200" s="81" t="str">
        <f t="shared" si="902"/>
        <v/>
      </c>
      <c r="U5200" s="53" t="str">
        <f>IF(S5200="","",COUNTIF($S$7:S5200,"該当２"))</f>
        <v/>
      </c>
      <c r="V5200" s="56" t="str">
        <f t="shared" si="903"/>
        <v/>
      </c>
      <c r="W5200" s="81" t="str">
        <f t="shared" si="904"/>
        <v/>
      </c>
      <c r="X5200" s="53" t="str">
        <f>IF(V5200="","",COUNTIF($V$7:V5200,"該当３"))</f>
        <v/>
      </c>
    </row>
    <row r="5201" spans="1:24">
      <c r="A5201" s="4">
        <v>2058303016</v>
      </c>
      <c r="B5201" s="237">
        <v>20</v>
      </c>
      <c r="C5201" s="238">
        <v>583</v>
      </c>
      <c r="D5201" s="239">
        <v>3</v>
      </c>
      <c r="E5201" s="238">
        <v>16</v>
      </c>
      <c r="F5201" s="7" t="s">
        <v>511</v>
      </c>
      <c r="G5201" s="7" t="s">
        <v>4354</v>
      </c>
      <c r="H5201" s="7" t="s">
        <v>4377</v>
      </c>
      <c r="I5201" s="7" t="s">
        <v>4388</v>
      </c>
      <c r="K5201" s="52" t="str">
        <f t="shared" si="905"/>
        <v/>
      </c>
      <c r="L5201" s="81" t="str">
        <f t="shared" si="895"/>
        <v/>
      </c>
      <c r="M5201" s="53" t="str">
        <f>IF(K5201="","",COUNTIF($K$7:K5201,"ﾘｽﾄ１"))</f>
        <v/>
      </c>
      <c r="N5201" s="53" t="str">
        <f t="shared" si="896"/>
        <v/>
      </c>
      <c r="O5201" s="54" t="str">
        <f t="shared" si="897"/>
        <v/>
      </c>
      <c r="P5201" s="53" t="str">
        <f t="shared" si="898"/>
        <v/>
      </c>
      <c r="Q5201" s="52" t="str">
        <f t="shared" si="899"/>
        <v/>
      </c>
      <c r="R5201" s="55" t="str">
        <f t="shared" si="900"/>
        <v/>
      </c>
      <c r="S5201" s="52" t="str">
        <f t="shared" si="901"/>
        <v/>
      </c>
      <c r="T5201" s="81" t="str">
        <f t="shared" si="902"/>
        <v/>
      </c>
      <c r="U5201" s="53" t="str">
        <f>IF(S5201="","",COUNTIF($S$7:S5201,"該当２"))</f>
        <v/>
      </c>
      <c r="V5201" s="56" t="str">
        <f t="shared" si="903"/>
        <v/>
      </c>
      <c r="W5201" s="81" t="str">
        <f t="shared" si="904"/>
        <v/>
      </c>
      <c r="X5201" s="53" t="str">
        <f>IF(V5201="","",COUNTIF($V$7:V5201,"該当３"))</f>
        <v/>
      </c>
    </row>
    <row r="5202" spans="1:24">
      <c r="A5202" s="4">
        <v>2058303017</v>
      </c>
      <c r="B5202" s="237">
        <v>20</v>
      </c>
      <c r="C5202" s="238">
        <v>583</v>
      </c>
      <c r="D5202" s="239">
        <v>3</v>
      </c>
      <c r="E5202" s="238">
        <v>17</v>
      </c>
      <c r="F5202" s="7" t="s">
        <v>511</v>
      </c>
      <c r="G5202" s="7" t="s">
        <v>4354</v>
      </c>
      <c r="H5202" s="7" t="s">
        <v>4377</v>
      </c>
      <c r="I5202" s="7" t="s">
        <v>4389</v>
      </c>
      <c r="K5202" s="52" t="str">
        <f t="shared" si="905"/>
        <v/>
      </c>
      <c r="L5202" s="81" t="str">
        <f t="shared" si="895"/>
        <v/>
      </c>
      <c r="M5202" s="53" t="str">
        <f>IF(K5202="","",COUNTIF($K$7:K5202,"ﾘｽﾄ１"))</f>
        <v/>
      </c>
      <c r="N5202" s="53" t="str">
        <f t="shared" si="896"/>
        <v/>
      </c>
      <c r="O5202" s="54" t="str">
        <f t="shared" si="897"/>
        <v/>
      </c>
      <c r="P5202" s="53" t="str">
        <f t="shared" si="898"/>
        <v/>
      </c>
      <c r="Q5202" s="52" t="str">
        <f t="shared" si="899"/>
        <v/>
      </c>
      <c r="R5202" s="55" t="str">
        <f t="shared" si="900"/>
        <v/>
      </c>
      <c r="S5202" s="52" t="str">
        <f t="shared" si="901"/>
        <v/>
      </c>
      <c r="T5202" s="81" t="str">
        <f t="shared" si="902"/>
        <v/>
      </c>
      <c r="U5202" s="53" t="str">
        <f>IF(S5202="","",COUNTIF($S$7:S5202,"該当２"))</f>
        <v/>
      </c>
      <c r="V5202" s="56" t="str">
        <f t="shared" si="903"/>
        <v/>
      </c>
      <c r="W5202" s="81" t="str">
        <f t="shared" si="904"/>
        <v/>
      </c>
      <c r="X5202" s="53" t="str">
        <f>IF(V5202="","",COUNTIF($V$7:V5202,"該当３"))</f>
        <v/>
      </c>
    </row>
    <row r="5203" spans="1:24">
      <c r="A5203" s="4">
        <v>2058304000</v>
      </c>
      <c r="B5203" s="237">
        <v>20</v>
      </c>
      <c r="C5203" s="238">
        <v>583</v>
      </c>
      <c r="D5203" s="239">
        <v>4</v>
      </c>
      <c r="E5203" s="238">
        <v>0</v>
      </c>
      <c r="F5203" s="7" t="s">
        <v>511</v>
      </c>
      <c r="G5203" s="7" t="s">
        <v>4354</v>
      </c>
      <c r="H5203" s="7" t="s">
        <v>4390</v>
      </c>
      <c r="K5203" s="52" t="str">
        <f t="shared" si="905"/>
        <v/>
      </c>
      <c r="L5203" s="81" t="str">
        <f t="shared" si="895"/>
        <v/>
      </c>
      <c r="M5203" s="53" t="str">
        <f>IF(K5203="","",COUNTIF($K$7:K5203,"ﾘｽﾄ１"))</f>
        <v/>
      </c>
      <c r="N5203" s="53" t="str">
        <f t="shared" si="896"/>
        <v/>
      </c>
      <c r="O5203" s="54" t="str">
        <f t="shared" si="897"/>
        <v/>
      </c>
      <c r="P5203" s="53" t="str">
        <f t="shared" si="898"/>
        <v/>
      </c>
      <c r="Q5203" s="52" t="str">
        <f t="shared" si="899"/>
        <v/>
      </c>
      <c r="R5203" s="55" t="str">
        <f t="shared" si="900"/>
        <v/>
      </c>
      <c r="S5203" s="52" t="str">
        <f t="shared" si="901"/>
        <v/>
      </c>
      <c r="T5203" s="81" t="str">
        <f t="shared" si="902"/>
        <v/>
      </c>
      <c r="U5203" s="53" t="str">
        <f>IF(S5203="","",COUNTIF($S$7:S5203,"該当２"))</f>
        <v/>
      </c>
      <c r="V5203" s="56" t="str">
        <f t="shared" si="903"/>
        <v/>
      </c>
      <c r="W5203" s="81" t="str">
        <f t="shared" si="904"/>
        <v/>
      </c>
      <c r="X5203" s="53" t="str">
        <f>IF(V5203="","",COUNTIF($V$7:V5203,"該当３"))</f>
        <v/>
      </c>
    </row>
    <row r="5204" spans="1:24">
      <c r="A5204" s="4">
        <v>2058304001</v>
      </c>
      <c r="B5204" s="237">
        <v>20</v>
      </c>
      <c r="C5204" s="238">
        <v>583</v>
      </c>
      <c r="D5204" s="239">
        <v>4</v>
      </c>
      <c r="E5204" s="238">
        <v>1</v>
      </c>
      <c r="F5204" s="7" t="s">
        <v>511</v>
      </c>
      <c r="G5204" s="7" t="s">
        <v>4354</v>
      </c>
      <c r="H5204" s="7" t="s">
        <v>4390</v>
      </c>
      <c r="I5204" s="7" t="s">
        <v>409</v>
      </c>
      <c r="K5204" s="52" t="str">
        <f t="shared" si="905"/>
        <v/>
      </c>
      <c r="L5204" s="81" t="str">
        <f t="shared" si="895"/>
        <v/>
      </c>
      <c r="M5204" s="53" t="str">
        <f>IF(K5204="","",COUNTIF($K$7:K5204,"ﾘｽﾄ１"))</f>
        <v/>
      </c>
      <c r="N5204" s="53" t="str">
        <f t="shared" si="896"/>
        <v/>
      </c>
      <c r="O5204" s="54" t="str">
        <f t="shared" si="897"/>
        <v/>
      </c>
      <c r="P5204" s="53" t="str">
        <f t="shared" si="898"/>
        <v/>
      </c>
      <c r="Q5204" s="52" t="str">
        <f t="shared" si="899"/>
        <v/>
      </c>
      <c r="R5204" s="55" t="str">
        <f t="shared" si="900"/>
        <v/>
      </c>
      <c r="S5204" s="52" t="str">
        <f t="shared" si="901"/>
        <v/>
      </c>
      <c r="T5204" s="81" t="str">
        <f t="shared" si="902"/>
        <v/>
      </c>
      <c r="U5204" s="53" t="str">
        <f>IF(S5204="","",COUNTIF($S$7:S5204,"該当２"))</f>
        <v/>
      </c>
      <c r="V5204" s="56" t="str">
        <f t="shared" si="903"/>
        <v/>
      </c>
      <c r="W5204" s="81" t="str">
        <f t="shared" si="904"/>
        <v/>
      </c>
      <c r="X5204" s="53" t="str">
        <f>IF(V5204="","",COUNTIF($V$7:V5204,"該当３"))</f>
        <v/>
      </c>
    </row>
    <row r="5205" spans="1:24">
      <c r="A5205" s="4">
        <v>2058304002</v>
      </c>
      <c r="B5205" s="237">
        <v>20</v>
      </c>
      <c r="C5205" s="238">
        <v>583</v>
      </c>
      <c r="D5205" s="239">
        <v>4</v>
      </c>
      <c r="E5205" s="238">
        <v>2</v>
      </c>
      <c r="F5205" s="7" t="s">
        <v>511</v>
      </c>
      <c r="G5205" s="7" t="s">
        <v>4354</v>
      </c>
      <c r="H5205" s="7" t="s">
        <v>4390</v>
      </c>
      <c r="I5205" s="7" t="s">
        <v>4391</v>
      </c>
      <c r="K5205" s="52" t="str">
        <f t="shared" si="905"/>
        <v/>
      </c>
      <c r="L5205" s="81" t="str">
        <f t="shared" si="895"/>
        <v/>
      </c>
      <c r="M5205" s="53" t="str">
        <f>IF(K5205="","",COUNTIF($K$7:K5205,"ﾘｽﾄ１"))</f>
        <v/>
      </c>
      <c r="N5205" s="53" t="str">
        <f t="shared" si="896"/>
        <v/>
      </c>
      <c r="O5205" s="54" t="str">
        <f t="shared" si="897"/>
        <v/>
      </c>
      <c r="P5205" s="53" t="str">
        <f t="shared" si="898"/>
        <v/>
      </c>
      <c r="Q5205" s="52" t="str">
        <f t="shared" si="899"/>
        <v/>
      </c>
      <c r="R5205" s="55" t="str">
        <f t="shared" si="900"/>
        <v/>
      </c>
      <c r="S5205" s="52" t="str">
        <f t="shared" si="901"/>
        <v/>
      </c>
      <c r="T5205" s="81" t="str">
        <f t="shared" si="902"/>
        <v/>
      </c>
      <c r="U5205" s="53" t="str">
        <f>IF(S5205="","",COUNTIF($S$7:S5205,"該当２"))</f>
        <v/>
      </c>
      <c r="V5205" s="56" t="str">
        <f t="shared" si="903"/>
        <v/>
      </c>
      <c r="W5205" s="81" t="str">
        <f t="shared" si="904"/>
        <v/>
      </c>
      <c r="X5205" s="53" t="str">
        <f>IF(V5205="","",COUNTIF($V$7:V5205,"該当３"))</f>
        <v/>
      </c>
    </row>
    <row r="5206" spans="1:24">
      <c r="A5206" s="4">
        <v>2058304003</v>
      </c>
      <c r="B5206" s="237">
        <v>20</v>
      </c>
      <c r="C5206" s="238">
        <v>583</v>
      </c>
      <c r="D5206" s="239">
        <v>4</v>
      </c>
      <c r="E5206" s="238">
        <v>3</v>
      </c>
      <c r="F5206" s="7" t="s">
        <v>511</v>
      </c>
      <c r="G5206" s="7" t="s">
        <v>4354</v>
      </c>
      <c r="H5206" s="7" t="s">
        <v>4390</v>
      </c>
      <c r="I5206" s="7" t="s">
        <v>4392</v>
      </c>
      <c r="K5206" s="52" t="str">
        <f t="shared" si="905"/>
        <v/>
      </c>
      <c r="L5206" s="81" t="str">
        <f t="shared" si="895"/>
        <v/>
      </c>
      <c r="M5206" s="53" t="str">
        <f>IF(K5206="","",COUNTIF($K$7:K5206,"ﾘｽﾄ１"))</f>
        <v/>
      </c>
      <c r="N5206" s="53" t="str">
        <f t="shared" si="896"/>
        <v/>
      </c>
      <c r="O5206" s="54" t="str">
        <f t="shared" si="897"/>
        <v/>
      </c>
      <c r="P5206" s="53" t="str">
        <f t="shared" si="898"/>
        <v/>
      </c>
      <c r="Q5206" s="52" t="str">
        <f t="shared" si="899"/>
        <v/>
      </c>
      <c r="R5206" s="55" t="str">
        <f t="shared" si="900"/>
        <v/>
      </c>
      <c r="S5206" s="52" t="str">
        <f t="shared" si="901"/>
        <v/>
      </c>
      <c r="T5206" s="81" t="str">
        <f t="shared" si="902"/>
        <v/>
      </c>
      <c r="U5206" s="53" t="str">
        <f>IF(S5206="","",COUNTIF($S$7:S5206,"該当２"))</f>
        <v/>
      </c>
      <c r="V5206" s="56" t="str">
        <f t="shared" si="903"/>
        <v/>
      </c>
      <c r="W5206" s="81" t="str">
        <f t="shared" si="904"/>
        <v/>
      </c>
      <c r="X5206" s="53" t="str">
        <f>IF(V5206="","",COUNTIF($V$7:V5206,"該当３"))</f>
        <v/>
      </c>
    </row>
    <row r="5207" spans="1:24">
      <c r="A5207" s="4">
        <v>2058304004</v>
      </c>
      <c r="B5207" s="237">
        <v>20</v>
      </c>
      <c r="C5207" s="238">
        <v>583</v>
      </c>
      <c r="D5207" s="239">
        <v>4</v>
      </c>
      <c r="E5207" s="238">
        <v>4</v>
      </c>
      <c r="F5207" s="7" t="s">
        <v>511</v>
      </c>
      <c r="G5207" s="7" t="s">
        <v>4354</v>
      </c>
      <c r="H5207" s="7" t="s">
        <v>4390</v>
      </c>
      <c r="I5207" s="7" t="s">
        <v>448</v>
      </c>
      <c r="K5207" s="52" t="str">
        <f t="shared" si="905"/>
        <v/>
      </c>
      <c r="L5207" s="81" t="str">
        <f t="shared" si="895"/>
        <v/>
      </c>
      <c r="M5207" s="53" t="str">
        <f>IF(K5207="","",COUNTIF($K$7:K5207,"ﾘｽﾄ１"))</f>
        <v/>
      </c>
      <c r="N5207" s="53" t="str">
        <f t="shared" si="896"/>
        <v/>
      </c>
      <c r="O5207" s="54" t="str">
        <f t="shared" si="897"/>
        <v/>
      </c>
      <c r="P5207" s="53" t="str">
        <f t="shared" si="898"/>
        <v/>
      </c>
      <c r="Q5207" s="52" t="str">
        <f t="shared" si="899"/>
        <v/>
      </c>
      <c r="R5207" s="55" t="str">
        <f t="shared" si="900"/>
        <v/>
      </c>
      <c r="S5207" s="52" t="str">
        <f t="shared" si="901"/>
        <v/>
      </c>
      <c r="T5207" s="81" t="str">
        <f t="shared" si="902"/>
        <v/>
      </c>
      <c r="U5207" s="53" t="str">
        <f>IF(S5207="","",COUNTIF($S$7:S5207,"該当２"))</f>
        <v/>
      </c>
      <c r="V5207" s="56" t="str">
        <f t="shared" si="903"/>
        <v/>
      </c>
      <c r="W5207" s="81" t="str">
        <f t="shared" si="904"/>
        <v/>
      </c>
      <c r="X5207" s="53" t="str">
        <f>IF(V5207="","",COUNTIF($V$7:V5207,"該当３"))</f>
        <v/>
      </c>
    </row>
    <row r="5208" spans="1:24">
      <c r="A5208" s="4">
        <v>2058304005</v>
      </c>
      <c r="B5208" s="237">
        <v>20</v>
      </c>
      <c r="C5208" s="238">
        <v>583</v>
      </c>
      <c r="D5208" s="239">
        <v>4</v>
      </c>
      <c r="E5208" s="238">
        <v>5</v>
      </c>
      <c r="F5208" s="7" t="s">
        <v>511</v>
      </c>
      <c r="G5208" s="7" t="s">
        <v>4354</v>
      </c>
      <c r="H5208" s="7" t="s">
        <v>4390</v>
      </c>
      <c r="I5208" s="7" t="s">
        <v>4393</v>
      </c>
      <c r="K5208" s="52" t="str">
        <f t="shared" si="905"/>
        <v/>
      </c>
      <c r="L5208" s="81" t="str">
        <f t="shared" si="895"/>
        <v/>
      </c>
      <c r="M5208" s="53" t="str">
        <f>IF(K5208="","",COUNTIF($K$7:K5208,"ﾘｽﾄ１"))</f>
        <v/>
      </c>
      <c r="N5208" s="53" t="str">
        <f t="shared" si="896"/>
        <v/>
      </c>
      <c r="O5208" s="54" t="str">
        <f t="shared" si="897"/>
        <v/>
      </c>
      <c r="P5208" s="53" t="str">
        <f t="shared" si="898"/>
        <v/>
      </c>
      <c r="Q5208" s="52" t="str">
        <f t="shared" si="899"/>
        <v/>
      </c>
      <c r="R5208" s="55" t="str">
        <f t="shared" si="900"/>
        <v/>
      </c>
      <c r="S5208" s="52" t="str">
        <f t="shared" si="901"/>
        <v/>
      </c>
      <c r="T5208" s="81" t="str">
        <f t="shared" si="902"/>
        <v/>
      </c>
      <c r="U5208" s="53" t="str">
        <f>IF(S5208="","",COUNTIF($S$7:S5208,"該当２"))</f>
        <v/>
      </c>
      <c r="V5208" s="56" t="str">
        <f t="shared" si="903"/>
        <v/>
      </c>
      <c r="W5208" s="81" t="str">
        <f t="shared" si="904"/>
        <v/>
      </c>
      <c r="X5208" s="53" t="str">
        <f>IF(V5208="","",COUNTIF($V$7:V5208,"該当３"))</f>
        <v/>
      </c>
    </row>
    <row r="5209" spans="1:24">
      <c r="A5209" s="4">
        <v>2058304006</v>
      </c>
      <c r="B5209" s="237">
        <v>20</v>
      </c>
      <c r="C5209" s="238">
        <v>583</v>
      </c>
      <c r="D5209" s="239">
        <v>4</v>
      </c>
      <c r="E5209" s="238">
        <v>6</v>
      </c>
      <c r="F5209" s="7" t="s">
        <v>511</v>
      </c>
      <c r="G5209" s="7" t="s">
        <v>4354</v>
      </c>
      <c r="H5209" s="7" t="s">
        <v>4390</v>
      </c>
      <c r="I5209" s="7" t="s">
        <v>4394</v>
      </c>
      <c r="K5209" s="52" t="str">
        <f t="shared" si="905"/>
        <v/>
      </c>
      <c r="L5209" s="81" t="str">
        <f t="shared" si="895"/>
        <v/>
      </c>
      <c r="M5209" s="53" t="str">
        <f>IF(K5209="","",COUNTIF($K$7:K5209,"ﾘｽﾄ１"))</f>
        <v/>
      </c>
      <c r="N5209" s="53" t="str">
        <f t="shared" si="896"/>
        <v/>
      </c>
      <c r="O5209" s="54" t="str">
        <f t="shared" si="897"/>
        <v/>
      </c>
      <c r="P5209" s="53" t="str">
        <f t="shared" si="898"/>
        <v/>
      </c>
      <c r="Q5209" s="52" t="str">
        <f t="shared" si="899"/>
        <v/>
      </c>
      <c r="R5209" s="55" t="str">
        <f t="shared" si="900"/>
        <v/>
      </c>
      <c r="S5209" s="52" t="str">
        <f t="shared" si="901"/>
        <v/>
      </c>
      <c r="T5209" s="81" t="str">
        <f t="shared" si="902"/>
        <v/>
      </c>
      <c r="U5209" s="53" t="str">
        <f>IF(S5209="","",COUNTIF($S$7:S5209,"該当２"))</f>
        <v/>
      </c>
      <c r="V5209" s="56" t="str">
        <f t="shared" si="903"/>
        <v/>
      </c>
      <c r="W5209" s="81" t="str">
        <f t="shared" si="904"/>
        <v/>
      </c>
      <c r="X5209" s="53" t="str">
        <f>IF(V5209="","",COUNTIF($V$7:V5209,"該当３"))</f>
        <v/>
      </c>
    </row>
    <row r="5210" spans="1:24">
      <c r="A5210" s="4">
        <v>2058304007</v>
      </c>
      <c r="B5210" s="237">
        <v>20</v>
      </c>
      <c r="C5210" s="238">
        <v>583</v>
      </c>
      <c r="D5210" s="239">
        <v>4</v>
      </c>
      <c r="E5210" s="238">
        <v>7</v>
      </c>
      <c r="F5210" s="7" t="s">
        <v>511</v>
      </c>
      <c r="G5210" s="7" t="s">
        <v>4354</v>
      </c>
      <c r="H5210" s="7" t="s">
        <v>4390</v>
      </c>
      <c r="I5210" s="7" t="s">
        <v>5</v>
      </c>
      <c r="K5210" s="52" t="str">
        <f t="shared" si="905"/>
        <v/>
      </c>
      <c r="L5210" s="81" t="str">
        <f t="shared" si="895"/>
        <v/>
      </c>
      <c r="M5210" s="53" t="str">
        <f>IF(K5210="","",COUNTIF($K$7:K5210,"ﾘｽﾄ１"))</f>
        <v/>
      </c>
      <c r="N5210" s="53" t="str">
        <f t="shared" si="896"/>
        <v/>
      </c>
      <c r="O5210" s="54" t="str">
        <f t="shared" si="897"/>
        <v/>
      </c>
      <c r="P5210" s="53" t="str">
        <f t="shared" si="898"/>
        <v/>
      </c>
      <c r="Q5210" s="52" t="str">
        <f t="shared" si="899"/>
        <v/>
      </c>
      <c r="R5210" s="55" t="str">
        <f t="shared" si="900"/>
        <v/>
      </c>
      <c r="S5210" s="52" t="str">
        <f t="shared" si="901"/>
        <v/>
      </c>
      <c r="T5210" s="81" t="str">
        <f t="shared" si="902"/>
        <v/>
      </c>
      <c r="U5210" s="53" t="str">
        <f>IF(S5210="","",COUNTIF($S$7:S5210,"該当２"))</f>
        <v/>
      </c>
      <c r="V5210" s="56" t="str">
        <f t="shared" si="903"/>
        <v/>
      </c>
      <c r="W5210" s="81" t="str">
        <f t="shared" si="904"/>
        <v/>
      </c>
      <c r="X5210" s="53" t="str">
        <f>IF(V5210="","",COUNTIF($V$7:V5210,"該当３"))</f>
        <v/>
      </c>
    </row>
    <row r="5211" spans="1:24">
      <c r="A5211" s="4">
        <v>2058304008</v>
      </c>
      <c r="B5211" s="237">
        <v>20</v>
      </c>
      <c r="C5211" s="238">
        <v>583</v>
      </c>
      <c r="D5211" s="239">
        <v>4</v>
      </c>
      <c r="E5211" s="238">
        <v>8</v>
      </c>
      <c r="F5211" s="7" t="s">
        <v>511</v>
      </c>
      <c r="G5211" s="7" t="s">
        <v>4354</v>
      </c>
      <c r="H5211" s="7" t="s">
        <v>4390</v>
      </c>
      <c r="I5211" s="7" t="s">
        <v>4395</v>
      </c>
      <c r="K5211" s="52" t="str">
        <f t="shared" si="905"/>
        <v/>
      </c>
      <c r="L5211" s="81" t="str">
        <f t="shared" si="895"/>
        <v/>
      </c>
      <c r="M5211" s="53" t="str">
        <f>IF(K5211="","",COUNTIF($K$7:K5211,"ﾘｽﾄ１"))</f>
        <v/>
      </c>
      <c r="N5211" s="53" t="str">
        <f t="shared" si="896"/>
        <v/>
      </c>
      <c r="O5211" s="54" t="str">
        <f t="shared" si="897"/>
        <v/>
      </c>
      <c r="P5211" s="53" t="str">
        <f t="shared" si="898"/>
        <v/>
      </c>
      <c r="Q5211" s="52" t="str">
        <f t="shared" si="899"/>
        <v/>
      </c>
      <c r="R5211" s="55" t="str">
        <f t="shared" si="900"/>
        <v/>
      </c>
      <c r="S5211" s="52" t="str">
        <f t="shared" si="901"/>
        <v/>
      </c>
      <c r="T5211" s="81" t="str">
        <f t="shared" si="902"/>
        <v/>
      </c>
      <c r="U5211" s="53" t="str">
        <f>IF(S5211="","",COUNTIF($S$7:S5211,"該当２"))</f>
        <v/>
      </c>
      <c r="V5211" s="56" t="str">
        <f t="shared" si="903"/>
        <v/>
      </c>
      <c r="W5211" s="81" t="str">
        <f t="shared" si="904"/>
        <v/>
      </c>
      <c r="X5211" s="53" t="str">
        <f>IF(V5211="","",COUNTIF($V$7:V5211,"該当３"))</f>
        <v/>
      </c>
    </row>
    <row r="5212" spans="1:24">
      <c r="A5212" s="4">
        <v>2058304009</v>
      </c>
      <c r="B5212" s="237">
        <v>20</v>
      </c>
      <c r="C5212" s="238">
        <v>583</v>
      </c>
      <c r="D5212" s="239">
        <v>4</v>
      </c>
      <c r="E5212" s="238">
        <v>9</v>
      </c>
      <c r="F5212" s="7" t="s">
        <v>511</v>
      </c>
      <c r="G5212" s="7" t="s">
        <v>4354</v>
      </c>
      <c r="H5212" s="7" t="s">
        <v>4390</v>
      </c>
      <c r="I5212" s="7" t="s">
        <v>7</v>
      </c>
      <c r="K5212" s="52" t="str">
        <f t="shared" si="905"/>
        <v/>
      </c>
      <c r="L5212" s="81" t="str">
        <f t="shared" si="895"/>
        <v/>
      </c>
      <c r="M5212" s="53" t="str">
        <f>IF(K5212="","",COUNTIF($K$7:K5212,"ﾘｽﾄ１"))</f>
        <v/>
      </c>
      <c r="N5212" s="53" t="str">
        <f t="shared" si="896"/>
        <v/>
      </c>
      <c r="O5212" s="54" t="str">
        <f t="shared" si="897"/>
        <v/>
      </c>
      <c r="P5212" s="53" t="str">
        <f t="shared" si="898"/>
        <v/>
      </c>
      <c r="Q5212" s="52" t="str">
        <f t="shared" si="899"/>
        <v/>
      </c>
      <c r="R5212" s="55" t="str">
        <f t="shared" si="900"/>
        <v/>
      </c>
      <c r="S5212" s="52" t="str">
        <f t="shared" si="901"/>
        <v/>
      </c>
      <c r="T5212" s="81" t="str">
        <f t="shared" si="902"/>
        <v/>
      </c>
      <c r="U5212" s="53" t="str">
        <f>IF(S5212="","",COUNTIF($S$7:S5212,"該当２"))</f>
        <v/>
      </c>
      <c r="V5212" s="56" t="str">
        <f t="shared" si="903"/>
        <v/>
      </c>
      <c r="W5212" s="81" t="str">
        <f t="shared" si="904"/>
        <v/>
      </c>
      <c r="X5212" s="53" t="str">
        <f>IF(V5212="","",COUNTIF($V$7:V5212,"該当３"))</f>
        <v/>
      </c>
    </row>
    <row r="5213" spans="1:24">
      <c r="A5213" s="4">
        <v>2058304010</v>
      </c>
      <c r="B5213" s="237">
        <v>20</v>
      </c>
      <c r="C5213" s="238">
        <v>583</v>
      </c>
      <c r="D5213" s="239">
        <v>4</v>
      </c>
      <c r="E5213" s="238">
        <v>10</v>
      </c>
      <c r="F5213" s="7" t="s">
        <v>511</v>
      </c>
      <c r="G5213" s="7" t="s">
        <v>4354</v>
      </c>
      <c r="H5213" s="7" t="s">
        <v>4390</v>
      </c>
      <c r="I5213" s="7" t="s">
        <v>396</v>
      </c>
      <c r="K5213" s="52" t="str">
        <f t="shared" si="905"/>
        <v/>
      </c>
      <c r="L5213" s="81" t="str">
        <f t="shared" si="895"/>
        <v/>
      </c>
      <c r="M5213" s="53" t="str">
        <f>IF(K5213="","",COUNTIF($K$7:K5213,"ﾘｽﾄ１"))</f>
        <v/>
      </c>
      <c r="N5213" s="53" t="str">
        <f t="shared" si="896"/>
        <v/>
      </c>
      <c r="O5213" s="54" t="str">
        <f t="shared" si="897"/>
        <v/>
      </c>
      <c r="P5213" s="53" t="str">
        <f t="shared" si="898"/>
        <v/>
      </c>
      <c r="Q5213" s="52" t="str">
        <f t="shared" si="899"/>
        <v/>
      </c>
      <c r="R5213" s="55" t="str">
        <f t="shared" si="900"/>
        <v/>
      </c>
      <c r="S5213" s="52" t="str">
        <f t="shared" si="901"/>
        <v/>
      </c>
      <c r="T5213" s="81" t="str">
        <f t="shared" si="902"/>
        <v/>
      </c>
      <c r="U5213" s="53" t="str">
        <f>IF(S5213="","",COUNTIF($S$7:S5213,"該当２"))</f>
        <v/>
      </c>
      <c r="V5213" s="56" t="str">
        <f t="shared" si="903"/>
        <v/>
      </c>
      <c r="W5213" s="81" t="str">
        <f t="shared" si="904"/>
        <v/>
      </c>
      <c r="X5213" s="53" t="str">
        <f>IF(V5213="","",COUNTIF($V$7:V5213,"該当３"))</f>
        <v/>
      </c>
    </row>
    <row r="5214" spans="1:24">
      <c r="A5214" s="4">
        <v>2058304011</v>
      </c>
      <c r="B5214" s="237">
        <v>20</v>
      </c>
      <c r="C5214" s="238">
        <v>583</v>
      </c>
      <c r="D5214" s="239">
        <v>4</v>
      </c>
      <c r="E5214" s="238">
        <v>11</v>
      </c>
      <c r="F5214" s="7" t="s">
        <v>511</v>
      </c>
      <c r="G5214" s="7" t="s">
        <v>4354</v>
      </c>
      <c r="H5214" s="7" t="s">
        <v>4390</v>
      </c>
      <c r="I5214" s="7" t="s">
        <v>4396</v>
      </c>
      <c r="K5214" s="52" t="str">
        <f t="shared" si="905"/>
        <v/>
      </c>
      <c r="L5214" s="81" t="str">
        <f t="shared" si="895"/>
        <v/>
      </c>
      <c r="M5214" s="53" t="str">
        <f>IF(K5214="","",COUNTIF($K$7:K5214,"ﾘｽﾄ１"))</f>
        <v/>
      </c>
      <c r="N5214" s="53" t="str">
        <f t="shared" si="896"/>
        <v/>
      </c>
      <c r="O5214" s="54" t="str">
        <f t="shared" si="897"/>
        <v/>
      </c>
      <c r="P5214" s="53" t="str">
        <f t="shared" si="898"/>
        <v/>
      </c>
      <c r="Q5214" s="52" t="str">
        <f t="shared" si="899"/>
        <v/>
      </c>
      <c r="R5214" s="55" t="str">
        <f t="shared" si="900"/>
        <v/>
      </c>
      <c r="S5214" s="52" t="str">
        <f t="shared" si="901"/>
        <v/>
      </c>
      <c r="T5214" s="81" t="str">
        <f t="shared" si="902"/>
        <v/>
      </c>
      <c r="U5214" s="53" t="str">
        <f>IF(S5214="","",COUNTIF($S$7:S5214,"該当２"))</f>
        <v/>
      </c>
      <c r="V5214" s="56" t="str">
        <f t="shared" si="903"/>
        <v/>
      </c>
      <c r="W5214" s="81" t="str">
        <f t="shared" si="904"/>
        <v/>
      </c>
      <c r="X5214" s="53" t="str">
        <f>IF(V5214="","",COUNTIF($V$7:V5214,"該当３"))</f>
        <v/>
      </c>
    </row>
    <row r="5215" spans="1:24">
      <c r="A5215" s="4">
        <v>2058304012</v>
      </c>
      <c r="B5215" s="237">
        <v>20</v>
      </c>
      <c r="C5215" s="238">
        <v>583</v>
      </c>
      <c r="D5215" s="239">
        <v>4</v>
      </c>
      <c r="E5215" s="238">
        <v>12</v>
      </c>
      <c r="F5215" s="7" t="s">
        <v>511</v>
      </c>
      <c r="G5215" s="7" t="s">
        <v>4354</v>
      </c>
      <c r="H5215" s="7" t="s">
        <v>4390</v>
      </c>
      <c r="I5215" s="7" t="s">
        <v>4397</v>
      </c>
      <c r="K5215" s="52" t="str">
        <f t="shared" si="905"/>
        <v/>
      </c>
      <c r="L5215" s="81" t="str">
        <f t="shared" si="895"/>
        <v/>
      </c>
      <c r="M5215" s="53" t="str">
        <f>IF(K5215="","",COUNTIF($K$7:K5215,"ﾘｽﾄ１"))</f>
        <v/>
      </c>
      <c r="N5215" s="53" t="str">
        <f t="shared" si="896"/>
        <v/>
      </c>
      <c r="O5215" s="54" t="str">
        <f t="shared" si="897"/>
        <v/>
      </c>
      <c r="P5215" s="53" t="str">
        <f t="shared" si="898"/>
        <v/>
      </c>
      <c r="Q5215" s="52" t="str">
        <f t="shared" si="899"/>
        <v/>
      </c>
      <c r="R5215" s="55" t="str">
        <f t="shared" si="900"/>
        <v/>
      </c>
      <c r="S5215" s="52" t="str">
        <f t="shared" si="901"/>
        <v/>
      </c>
      <c r="T5215" s="81" t="str">
        <f t="shared" si="902"/>
        <v/>
      </c>
      <c r="U5215" s="53" t="str">
        <f>IF(S5215="","",COUNTIF($S$7:S5215,"該当２"))</f>
        <v/>
      </c>
      <c r="V5215" s="56" t="str">
        <f t="shared" si="903"/>
        <v/>
      </c>
      <c r="W5215" s="81" t="str">
        <f t="shared" si="904"/>
        <v/>
      </c>
      <c r="X5215" s="53" t="str">
        <f>IF(V5215="","",COUNTIF($V$7:V5215,"該当３"))</f>
        <v/>
      </c>
    </row>
    <row r="5216" spans="1:24">
      <c r="A5216" s="4">
        <v>2058304013</v>
      </c>
      <c r="B5216" s="237">
        <v>20</v>
      </c>
      <c r="C5216" s="238">
        <v>583</v>
      </c>
      <c r="D5216" s="239">
        <v>4</v>
      </c>
      <c r="E5216" s="238">
        <v>13</v>
      </c>
      <c r="F5216" s="7" t="s">
        <v>511</v>
      </c>
      <c r="G5216" s="7" t="s">
        <v>4354</v>
      </c>
      <c r="H5216" s="7" t="s">
        <v>4390</v>
      </c>
      <c r="I5216" s="7" t="s">
        <v>346</v>
      </c>
      <c r="K5216" s="52" t="str">
        <f t="shared" si="905"/>
        <v/>
      </c>
      <c r="L5216" s="81" t="str">
        <f t="shared" si="895"/>
        <v/>
      </c>
      <c r="M5216" s="53" t="str">
        <f>IF(K5216="","",COUNTIF($K$7:K5216,"ﾘｽﾄ１"))</f>
        <v/>
      </c>
      <c r="N5216" s="53" t="str">
        <f t="shared" si="896"/>
        <v/>
      </c>
      <c r="O5216" s="54" t="str">
        <f t="shared" si="897"/>
        <v/>
      </c>
      <c r="P5216" s="53" t="str">
        <f t="shared" si="898"/>
        <v/>
      </c>
      <c r="Q5216" s="52" t="str">
        <f t="shared" si="899"/>
        <v/>
      </c>
      <c r="R5216" s="55" t="str">
        <f t="shared" si="900"/>
        <v/>
      </c>
      <c r="S5216" s="52" t="str">
        <f t="shared" si="901"/>
        <v/>
      </c>
      <c r="T5216" s="81" t="str">
        <f t="shared" si="902"/>
        <v/>
      </c>
      <c r="U5216" s="53" t="str">
        <f>IF(S5216="","",COUNTIF($S$7:S5216,"該当２"))</f>
        <v/>
      </c>
      <c r="V5216" s="56" t="str">
        <f t="shared" si="903"/>
        <v/>
      </c>
      <c r="W5216" s="81" t="str">
        <f t="shared" si="904"/>
        <v/>
      </c>
      <c r="X5216" s="53" t="str">
        <f>IF(V5216="","",COUNTIF($V$7:V5216,"該当３"))</f>
        <v/>
      </c>
    </row>
    <row r="5217" spans="1:24">
      <c r="A5217" s="4">
        <v>2058304014</v>
      </c>
      <c r="B5217" s="237">
        <v>20</v>
      </c>
      <c r="C5217" s="238">
        <v>583</v>
      </c>
      <c r="D5217" s="239">
        <v>4</v>
      </c>
      <c r="E5217" s="238">
        <v>14</v>
      </c>
      <c r="F5217" s="7" t="s">
        <v>511</v>
      </c>
      <c r="G5217" s="7" t="s">
        <v>4354</v>
      </c>
      <c r="H5217" s="7" t="s">
        <v>4390</v>
      </c>
      <c r="I5217" s="7" t="s">
        <v>4398</v>
      </c>
      <c r="K5217" s="52" t="str">
        <f t="shared" si="905"/>
        <v/>
      </c>
      <c r="L5217" s="81" t="str">
        <f t="shared" si="895"/>
        <v/>
      </c>
      <c r="M5217" s="53" t="str">
        <f>IF(K5217="","",COUNTIF($K$7:K5217,"ﾘｽﾄ１"))</f>
        <v/>
      </c>
      <c r="N5217" s="53" t="str">
        <f t="shared" si="896"/>
        <v/>
      </c>
      <c r="O5217" s="54" t="str">
        <f t="shared" si="897"/>
        <v/>
      </c>
      <c r="P5217" s="53" t="str">
        <f t="shared" si="898"/>
        <v/>
      </c>
      <c r="Q5217" s="52" t="str">
        <f t="shared" si="899"/>
        <v/>
      </c>
      <c r="R5217" s="55" t="str">
        <f t="shared" si="900"/>
        <v/>
      </c>
      <c r="S5217" s="52" t="str">
        <f t="shared" si="901"/>
        <v/>
      </c>
      <c r="T5217" s="81" t="str">
        <f t="shared" si="902"/>
        <v/>
      </c>
      <c r="U5217" s="53" t="str">
        <f>IF(S5217="","",COUNTIF($S$7:S5217,"該当２"))</f>
        <v/>
      </c>
      <c r="V5217" s="56" t="str">
        <f t="shared" si="903"/>
        <v/>
      </c>
      <c r="W5217" s="81" t="str">
        <f t="shared" si="904"/>
        <v/>
      </c>
      <c r="X5217" s="53" t="str">
        <f>IF(V5217="","",COUNTIF($V$7:V5217,"該当３"))</f>
        <v/>
      </c>
    </row>
    <row r="5218" spans="1:24">
      <c r="A5218" s="4">
        <v>2058304015</v>
      </c>
      <c r="B5218" s="237">
        <v>20</v>
      </c>
      <c r="C5218" s="238">
        <v>583</v>
      </c>
      <c r="D5218" s="239">
        <v>4</v>
      </c>
      <c r="E5218" s="238">
        <v>15</v>
      </c>
      <c r="F5218" s="7" t="s">
        <v>511</v>
      </c>
      <c r="G5218" s="7" t="s">
        <v>4354</v>
      </c>
      <c r="H5218" s="7" t="s">
        <v>4390</v>
      </c>
      <c r="I5218" s="7" t="s">
        <v>4399</v>
      </c>
      <c r="K5218" s="52" t="str">
        <f t="shared" si="905"/>
        <v/>
      </c>
      <c r="L5218" s="81" t="str">
        <f t="shared" si="895"/>
        <v/>
      </c>
      <c r="M5218" s="53" t="str">
        <f>IF(K5218="","",COUNTIF($K$7:K5218,"ﾘｽﾄ１"))</f>
        <v/>
      </c>
      <c r="N5218" s="53" t="str">
        <f t="shared" si="896"/>
        <v/>
      </c>
      <c r="O5218" s="54" t="str">
        <f t="shared" si="897"/>
        <v/>
      </c>
      <c r="P5218" s="53" t="str">
        <f t="shared" si="898"/>
        <v/>
      </c>
      <c r="Q5218" s="52" t="str">
        <f t="shared" si="899"/>
        <v/>
      </c>
      <c r="R5218" s="55" t="str">
        <f t="shared" si="900"/>
        <v/>
      </c>
      <c r="S5218" s="52" t="str">
        <f t="shared" si="901"/>
        <v/>
      </c>
      <c r="T5218" s="81" t="str">
        <f t="shared" si="902"/>
        <v/>
      </c>
      <c r="U5218" s="53" t="str">
        <f>IF(S5218="","",COUNTIF($S$7:S5218,"該当２"))</f>
        <v/>
      </c>
      <c r="V5218" s="56" t="str">
        <f t="shared" si="903"/>
        <v/>
      </c>
      <c r="W5218" s="81" t="str">
        <f t="shared" si="904"/>
        <v/>
      </c>
      <c r="X5218" s="53" t="str">
        <f>IF(V5218="","",COUNTIF($V$7:V5218,"該当３"))</f>
        <v/>
      </c>
    </row>
    <row r="5219" spans="1:24">
      <c r="A5219" s="4">
        <v>2058305000</v>
      </c>
      <c r="B5219" s="237">
        <v>20</v>
      </c>
      <c r="C5219" s="238">
        <v>583</v>
      </c>
      <c r="D5219" s="239">
        <v>5</v>
      </c>
      <c r="E5219" s="238">
        <v>0</v>
      </c>
      <c r="F5219" s="7" t="s">
        <v>511</v>
      </c>
      <c r="G5219" s="7" t="s">
        <v>4354</v>
      </c>
      <c r="H5219" s="7" t="s">
        <v>4400</v>
      </c>
      <c r="K5219" s="52" t="str">
        <f t="shared" si="905"/>
        <v/>
      </c>
      <c r="L5219" s="81" t="str">
        <f t="shared" si="895"/>
        <v/>
      </c>
      <c r="M5219" s="53" t="str">
        <f>IF(K5219="","",COUNTIF($K$7:K5219,"ﾘｽﾄ１"))</f>
        <v/>
      </c>
      <c r="N5219" s="53" t="str">
        <f t="shared" si="896"/>
        <v/>
      </c>
      <c r="O5219" s="54" t="str">
        <f t="shared" si="897"/>
        <v/>
      </c>
      <c r="P5219" s="53" t="str">
        <f t="shared" si="898"/>
        <v/>
      </c>
      <c r="Q5219" s="52" t="str">
        <f t="shared" si="899"/>
        <v/>
      </c>
      <c r="R5219" s="55" t="str">
        <f t="shared" si="900"/>
        <v/>
      </c>
      <c r="S5219" s="52" t="str">
        <f t="shared" si="901"/>
        <v/>
      </c>
      <c r="T5219" s="81" t="str">
        <f t="shared" si="902"/>
        <v/>
      </c>
      <c r="U5219" s="53" t="str">
        <f>IF(S5219="","",COUNTIF($S$7:S5219,"該当２"))</f>
        <v/>
      </c>
      <c r="V5219" s="56" t="str">
        <f t="shared" si="903"/>
        <v/>
      </c>
      <c r="W5219" s="81" t="str">
        <f t="shared" si="904"/>
        <v/>
      </c>
      <c r="X5219" s="53" t="str">
        <f>IF(V5219="","",COUNTIF($V$7:V5219,"該当３"))</f>
        <v/>
      </c>
    </row>
    <row r="5220" spans="1:24">
      <c r="A5220" s="4">
        <v>2058305001</v>
      </c>
      <c r="B5220" s="237">
        <v>20</v>
      </c>
      <c r="C5220" s="238">
        <v>583</v>
      </c>
      <c r="D5220" s="239">
        <v>5</v>
      </c>
      <c r="E5220" s="238">
        <v>1</v>
      </c>
      <c r="F5220" s="7" t="s">
        <v>511</v>
      </c>
      <c r="G5220" s="7" t="s">
        <v>4354</v>
      </c>
      <c r="H5220" s="7" t="s">
        <v>4400</v>
      </c>
      <c r="I5220" s="7" t="s">
        <v>4401</v>
      </c>
      <c r="K5220" s="52" t="str">
        <f t="shared" si="905"/>
        <v/>
      </c>
      <c r="L5220" s="81" t="str">
        <f t="shared" si="895"/>
        <v/>
      </c>
      <c r="M5220" s="53" t="str">
        <f>IF(K5220="","",COUNTIF($K$7:K5220,"ﾘｽﾄ１"))</f>
        <v/>
      </c>
      <c r="N5220" s="53" t="str">
        <f t="shared" si="896"/>
        <v/>
      </c>
      <c r="O5220" s="54" t="str">
        <f t="shared" si="897"/>
        <v/>
      </c>
      <c r="P5220" s="53" t="str">
        <f t="shared" si="898"/>
        <v/>
      </c>
      <c r="Q5220" s="52" t="str">
        <f t="shared" si="899"/>
        <v/>
      </c>
      <c r="R5220" s="55" t="str">
        <f t="shared" si="900"/>
        <v/>
      </c>
      <c r="S5220" s="52" t="str">
        <f t="shared" si="901"/>
        <v/>
      </c>
      <c r="T5220" s="81" t="str">
        <f t="shared" si="902"/>
        <v/>
      </c>
      <c r="U5220" s="53" t="str">
        <f>IF(S5220="","",COUNTIF($S$7:S5220,"該当２"))</f>
        <v/>
      </c>
      <c r="V5220" s="56" t="str">
        <f t="shared" si="903"/>
        <v/>
      </c>
      <c r="W5220" s="81" t="str">
        <f t="shared" si="904"/>
        <v/>
      </c>
      <c r="X5220" s="53" t="str">
        <f>IF(V5220="","",COUNTIF($V$7:V5220,"該当３"))</f>
        <v/>
      </c>
    </row>
    <row r="5221" spans="1:24">
      <c r="A5221" s="4">
        <v>2058800000</v>
      </c>
      <c r="B5221" s="237">
        <v>20</v>
      </c>
      <c r="C5221" s="238">
        <v>588</v>
      </c>
      <c r="D5221" s="239">
        <v>0</v>
      </c>
      <c r="E5221" s="238">
        <v>0</v>
      </c>
      <c r="F5221" s="7" t="s">
        <v>511</v>
      </c>
      <c r="G5221" s="7" t="s">
        <v>4402</v>
      </c>
      <c r="K5221" s="52" t="str">
        <f t="shared" si="905"/>
        <v>ﾘｽﾄ１</v>
      </c>
      <c r="L5221" s="81" t="str">
        <f t="shared" si="895"/>
        <v>小川村</v>
      </c>
      <c r="M5221" s="53">
        <f>IF(K5221="","",COUNTIF($K$7:K5221,"ﾘｽﾄ１"))</f>
        <v>75</v>
      </c>
      <c r="N5221" s="53" t="str">
        <f t="shared" si="896"/>
        <v/>
      </c>
      <c r="O5221" s="54" t="str">
        <f t="shared" si="897"/>
        <v/>
      </c>
      <c r="P5221" s="53" t="str">
        <f t="shared" si="898"/>
        <v/>
      </c>
      <c r="Q5221" s="52" t="str">
        <f t="shared" si="899"/>
        <v/>
      </c>
      <c r="R5221" s="55" t="str">
        <f t="shared" si="900"/>
        <v/>
      </c>
      <c r="S5221" s="52" t="str">
        <f t="shared" si="901"/>
        <v/>
      </c>
      <c r="T5221" s="81" t="str">
        <f t="shared" si="902"/>
        <v/>
      </c>
      <c r="U5221" s="53" t="str">
        <f>IF(S5221="","",COUNTIF($S$7:S5221,"該当２"))</f>
        <v/>
      </c>
      <c r="V5221" s="56" t="str">
        <f t="shared" si="903"/>
        <v/>
      </c>
      <c r="W5221" s="81" t="str">
        <f t="shared" si="904"/>
        <v/>
      </c>
      <c r="X5221" s="53" t="str">
        <f>IF(V5221="","",COUNTIF($V$7:V5221,"該当３"))</f>
        <v/>
      </c>
    </row>
    <row r="5222" spans="1:24">
      <c r="A5222" s="4">
        <v>2058801000</v>
      </c>
      <c r="B5222" s="237">
        <v>20</v>
      </c>
      <c r="C5222" s="238">
        <v>588</v>
      </c>
      <c r="D5222" s="239">
        <v>1</v>
      </c>
      <c r="E5222" s="238">
        <v>0</v>
      </c>
      <c r="F5222" s="7" t="s">
        <v>511</v>
      </c>
      <c r="G5222" s="7" t="s">
        <v>4402</v>
      </c>
      <c r="H5222" s="7" t="s">
        <v>4403</v>
      </c>
      <c r="K5222" s="52" t="str">
        <f t="shared" si="905"/>
        <v/>
      </c>
      <c r="L5222" s="81" t="str">
        <f t="shared" si="895"/>
        <v/>
      </c>
      <c r="M5222" s="53" t="str">
        <f>IF(K5222="","",COUNTIF($K$7:K5222,"ﾘｽﾄ１"))</f>
        <v/>
      </c>
      <c r="N5222" s="53" t="str">
        <f t="shared" si="896"/>
        <v/>
      </c>
      <c r="O5222" s="54" t="str">
        <f t="shared" si="897"/>
        <v/>
      </c>
      <c r="P5222" s="53" t="str">
        <f t="shared" si="898"/>
        <v/>
      </c>
      <c r="Q5222" s="52" t="str">
        <f t="shared" si="899"/>
        <v/>
      </c>
      <c r="R5222" s="55" t="str">
        <f t="shared" si="900"/>
        <v/>
      </c>
      <c r="S5222" s="52" t="str">
        <f t="shared" si="901"/>
        <v/>
      </c>
      <c r="T5222" s="81" t="str">
        <f t="shared" si="902"/>
        <v/>
      </c>
      <c r="U5222" s="53" t="str">
        <f>IF(S5222="","",COUNTIF($S$7:S5222,"該当２"))</f>
        <v/>
      </c>
      <c r="V5222" s="56" t="str">
        <f t="shared" si="903"/>
        <v/>
      </c>
      <c r="W5222" s="81" t="str">
        <f t="shared" si="904"/>
        <v/>
      </c>
      <c r="X5222" s="53" t="str">
        <f>IF(V5222="","",COUNTIF($V$7:V5222,"該当３"))</f>
        <v/>
      </c>
    </row>
    <row r="5223" spans="1:24">
      <c r="A5223" s="4">
        <v>2058801001</v>
      </c>
      <c r="B5223" s="237">
        <v>20</v>
      </c>
      <c r="C5223" s="238">
        <v>588</v>
      </c>
      <c r="D5223" s="239">
        <v>1</v>
      </c>
      <c r="E5223" s="238">
        <v>1</v>
      </c>
      <c r="F5223" s="7" t="s">
        <v>511</v>
      </c>
      <c r="G5223" s="7" t="s">
        <v>4402</v>
      </c>
      <c r="H5223" s="7" t="s">
        <v>4403</v>
      </c>
      <c r="I5223" s="7" t="s">
        <v>4404</v>
      </c>
      <c r="K5223" s="52" t="str">
        <f t="shared" si="905"/>
        <v/>
      </c>
      <c r="L5223" s="81" t="str">
        <f t="shared" si="895"/>
        <v/>
      </c>
      <c r="M5223" s="53" t="str">
        <f>IF(K5223="","",COUNTIF($K$7:K5223,"ﾘｽﾄ１"))</f>
        <v/>
      </c>
      <c r="N5223" s="53" t="str">
        <f t="shared" si="896"/>
        <v/>
      </c>
      <c r="O5223" s="54" t="str">
        <f t="shared" si="897"/>
        <v/>
      </c>
      <c r="P5223" s="53" t="str">
        <f t="shared" si="898"/>
        <v/>
      </c>
      <c r="Q5223" s="52" t="str">
        <f t="shared" si="899"/>
        <v/>
      </c>
      <c r="R5223" s="55" t="str">
        <f t="shared" si="900"/>
        <v/>
      </c>
      <c r="S5223" s="52" t="str">
        <f t="shared" si="901"/>
        <v/>
      </c>
      <c r="T5223" s="81" t="str">
        <f t="shared" si="902"/>
        <v/>
      </c>
      <c r="U5223" s="53" t="str">
        <f>IF(S5223="","",COUNTIF($S$7:S5223,"該当２"))</f>
        <v/>
      </c>
      <c r="V5223" s="56" t="str">
        <f t="shared" si="903"/>
        <v/>
      </c>
      <c r="W5223" s="81" t="str">
        <f t="shared" si="904"/>
        <v/>
      </c>
      <c r="X5223" s="53" t="str">
        <f>IF(V5223="","",COUNTIF($V$7:V5223,"該当３"))</f>
        <v/>
      </c>
    </row>
    <row r="5224" spans="1:24">
      <c r="A5224" s="4">
        <v>2058801002</v>
      </c>
      <c r="B5224" s="237">
        <v>20</v>
      </c>
      <c r="C5224" s="238">
        <v>588</v>
      </c>
      <c r="D5224" s="239">
        <v>1</v>
      </c>
      <c r="E5224" s="238">
        <v>2</v>
      </c>
      <c r="F5224" s="7" t="s">
        <v>511</v>
      </c>
      <c r="G5224" s="7" t="s">
        <v>4402</v>
      </c>
      <c r="H5224" s="7" t="s">
        <v>4403</v>
      </c>
      <c r="I5224" s="7" t="s">
        <v>4405</v>
      </c>
      <c r="K5224" s="52" t="str">
        <f t="shared" si="905"/>
        <v/>
      </c>
      <c r="L5224" s="81" t="str">
        <f t="shared" si="895"/>
        <v/>
      </c>
      <c r="M5224" s="53" t="str">
        <f>IF(K5224="","",COUNTIF($K$7:K5224,"ﾘｽﾄ１"))</f>
        <v/>
      </c>
      <c r="N5224" s="53" t="str">
        <f t="shared" si="896"/>
        <v/>
      </c>
      <c r="O5224" s="54" t="str">
        <f t="shared" si="897"/>
        <v/>
      </c>
      <c r="P5224" s="53" t="str">
        <f t="shared" si="898"/>
        <v/>
      </c>
      <c r="Q5224" s="52" t="str">
        <f t="shared" si="899"/>
        <v/>
      </c>
      <c r="R5224" s="55" t="str">
        <f t="shared" si="900"/>
        <v/>
      </c>
      <c r="S5224" s="52" t="str">
        <f t="shared" si="901"/>
        <v/>
      </c>
      <c r="T5224" s="81" t="str">
        <f t="shared" si="902"/>
        <v/>
      </c>
      <c r="U5224" s="53" t="str">
        <f>IF(S5224="","",COUNTIF($S$7:S5224,"該当２"))</f>
        <v/>
      </c>
      <c r="V5224" s="56" t="str">
        <f t="shared" si="903"/>
        <v/>
      </c>
      <c r="W5224" s="81" t="str">
        <f t="shared" si="904"/>
        <v/>
      </c>
      <c r="X5224" s="53" t="str">
        <f>IF(V5224="","",COUNTIF($V$7:V5224,"該当３"))</f>
        <v/>
      </c>
    </row>
    <row r="5225" spans="1:24">
      <c r="A5225" s="4">
        <v>2058801003</v>
      </c>
      <c r="B5225" s="237">
        <v>20</v>
      </c>
      <c r="C5225" s="238">
        <v>588</v>
      </c>
      <c r="D5225" s="239">
        <v>1</v>
      </c>
      <c r="E5225" s="238">
        <v>3</v>
      </c>
      <c r="F5225" s="7" t="s">
        <v>511</v>
      </c>
      <c r="G5225" s="7" t="s">
        <v>4402</v>
      </c>
      <c r="H5225" s="7" t="s">
        <v>4403</v>
      </c>
      <c r="I5225" s="7" t="s">
        <v>721</v>
      </c>
      <c r="K5225" s="52" t="str">
        <f t="shared" si="905"/>
        <v/>
      </c>
      <c r="L5225" s="81" t="str">
        <f t="shared" si="895"/>
        <v/>
      </c>
      <c r="M5225" s="53" t="str">
        <f>IF(K5225="","",COUNTIF($K$7:K5225,"ﾘｽﾄ１"))</f>
        <v/>
      </c>
      <c r="N5225" s="53" t="str">
        <f t="shared" si="896"/>
        <v/>
      </c>
      <c r="O5225" s="54" t="str">
        <f t="shared" si="897"/>
        <v/>
      </c>
      <c r="P5225" s="53" t="str">
        <f t="shared" si="898"/>
        <v/>
      </c>
      <c r="Q5225" s="52" t="str">
        <f t="shared" si="899"/>
        <v/>
      </c>
      <c r="R5225" s="55" t="str">
        <f t="shared" si="900"/>
        <v/>
      </c>
      <c r="S5225" s="52" t="str">
        <f t="shared" si="901"/>
        <v/>
      </c>
      <c r="T5225" s="81" t="str">
        <f t="shared" si="902"/>
        <v/>
      </c>
      <c r="U5225" s="53" t="str">
        <f>IF(S5225="","",COUNTIF($S$7:S5225,"該当２"))</f>
        <v/>
      </c>
      <c r="V5225" s="56" t="str">
        <f t="shared" si="903"/>
        <v/>
      </c>
      <c r="W5225" s="81" t="str">
        <f t="shared" si="904"/>
        <v/>
      </c>
      <c r="X5225" s="53" t="str">
        <f>IF(V5225="","",COUNTIF($V$7:V5225,"該当３"))</f>
        <v/>
      </c>
    </row>
    <row r="5226" spans="1:24">
      <c r="A5226" s="4">
        <v>2058801004</v>
      </c>
      <c r="B5226" s="237">
        <v>20</v>
      </c>
      <c r="C5226" s="238">
        <v>588</v>
      </c>
      <c r="D5226" s="239">
        <v>1</v>
      </c>
      <c r="E5226" s="238">
        <v>4</v>
      </c>
      <c r="F5226" s="7" t="s">
        <v>511</v>
      </c>
      <c r="G5226" s="7" t="s">
        <v>4402</v>
      </c>
      <c r="H5226" s="7" t="s">
        <v>4403</v>
      </c>
      <c r="I5226" s="7" t="s">
        <v>4406</v>
      </c>
      <c r="K5226" s="52" t="str">
        <f t="shared" si="905"/>
        <v/>
      </c>
      <c r="L5226" s="81" t="str">
        <f t="shared" si="895"/>
        <v/>
      </c>
      <c r="M5226" s="53" t="str">
        <f>IF(K5226="","",COUNTIF($K$7:K5226,"ﾘｽﾄ１"))</f>
        <v/>
      </c>
      <c r="N5226" s="53" t="str">
        <f t="shared" si="896"/>
        <v/>
      </c>
      <c r="O5226" s="54" t="str">
        <f t="shared" si="897"/>
        <v/>
      </c>
      <c r="P5226" s="53" t="str">
        <f t="shared" si="898"/>
        <v/>
      </c>
      <c r="Q5226" s="52" t="str">
        <f t="shared" si="899"/>
        <v/>
      </c>
      <c r="R5226" s="55" t="str">
        <f t="shared" si="900"/>
        <v/>
      </c>
      <c r="S5226" s="52" t="str">
        <f t="shared" si="901"/>
        <v/>
      </c>
      <c r="T5226" s="81" t="str">
        <f t="shared" si="902"/>
        <v/>
      </c>
      <c r="U5226" s="53" t="str">
        <f>IF(S5226="","",COUNTIF($S$7:S5226,"該当２"))</f>
        <v/>
      </c>
      <c r="V5226" s="56" t="str">
        <f t="shared" si="903"/>
        <v/>
      </c>
      <c r="W5226" s="81" t="str">
        <f t="shared" si="904"/>
        <v/>
      </c>
      <c r="X5226" s="53" t="str">
        <f>IF(V5226="","",COUNTIF($V$7:V5226,"該当３"))</f>
        <v/>
      </c>
    </row>
    <row r="5227" spans="1:24">
      <c r="A5227" s="4">
        <v>2058801005</v>
      </c>
      <c r="B5227" s="237">
        <v>20</v>
      </c>
      <c r="C5227" s="238">
        <v>588</v>
      </c>
      <c r="D5227" s="239">
        <v>1</v>
      </c>
      <c r="E5227" s="238">
        <v>5</v>
      </c>
      <c r="F5227" s="7" t="s">
        <v>511</v>
      </c>
      <c r="G5227" s="7" t="s">
        <v>4402</v>
      </c>
      <c r="H5227" s="7" t="s">
        <v>4403</v>
      </c>
      <c r="I5227" s="7" t="s">
        <v>4407</v>
      </c>
      <c r="K5227" s="52" t="str">
        <f t="shared" si="905"/>
        <v/>
      </c>
      <c r="L5227" s="81" t="str">
        <f t="shared" si="895"/>
        <v/>
      </c>
      <c r="M5227" s="53" t="str">
        <f>IF(K5227="","",COUNTIF($K$7:K5227,"ﾘｽﾄ１"))</f>
        <v/>
      </c>
      <c r="N5227" s="53" t="str">
        <f t="shared" si="896"/>
        <v/>
      </c>
      <c r="O5227" s="54" t="str">
        <f t="shared" si="897"/>
        <v/>
      </c>
      <c r="P5227" s="53" t="str">
        <f t="shared" si="898"/>
        <v/>
      </c>
      <c r="Q5227" s="52" t="str">
        <f t="shared" si="899"/>
        <v/>
      </c>
      <c r="R5227" s="55" t="str">
        <f t="shared" si="900"/>
        <v/>
      </c>
      <c r="S5227" s="52" t="str">
        <f t="shared" si="901"/>
        <v/>
      </c>
      <c r="T5227" s="81" t="str">
        <f t="shared" si="902"/>
        <v/>
      </c>
      <c r="U5227" s="53" t="str">
        <f>IF(S5227="","",COUNTIF($S$7:S5227,"該当２"))</f>
        <v/>
      </c>
      <c r="V5227" s="56" t="str">
        <f t="shared" si="903"/>
        <v/>
      </c>
      <c r="W5227" s="81" t="str">
        <f t="shared" si="904"/>
        <v/>
      </c>
      <c r="X5227" s="53" t="str">
        <f>IF(V5227="","",COUNTIF($V$7:V5227,"該当３"))</f>
        <v/>
      </c>
    </row>
    <row r="5228" spans="1:24">
      <c r="A5228" s="4">
        <v>2058801006</v>
      </c>
      <c r="B5228" s="237">
        <v>20</v>
      </c>
      <c r="C5228" s="238">
        <v>588</v>
      </c>
      <c r="D5228" s="239">
        <v>1</v>
      </c>
      <c r="E5228" s="238">
        <v>6</v>
      </c>
      <c r="F5228" s="7" t="s">
        <v>511</v>
      </c>
      <c r="G5228" s="7" t="s">
        <v>4402</v>
      </c>
      <c r="H5228" s="7" t="s">
        <v>4403</v>
      </c>
      <c r="I5228" s="7" t="s">
        <v>4408</v>
      </c>
      <c r="K5228" s="52" t="str">
        <f t="shared" si="905"/>
        <v/>
      </c>
      <c r="L5228" s="81" t="str">
        <f t="shared" si="895"/>
        <v/>
      </c>
      <c r="M5228" s="53" t="str">
        <f>IF(K5228="","",COUNTIF($K$7:K5228,"ﾘｽﾄ１"))</f>
        <v/>
      </c>
      <c r="N5228" s="53" t="str">
        <f t="shared" si="896"/>
        <v/>
      </c>
      <c r="O5228" s="54" t="str">
        <f t="shared" si="897"/>
        <v/>
      </c>
      <c r="P5228" s="53" t="str">
        <f t="shared" si="898"/>
        <v/>
      </c>
      <c r="Q5228" s="52" t="str">
        <f t="shared" si="899"/>
        <v/>
      </c>
      <c r="R5228" s="55" t="str">
        <f t="shared" si="900"/>
        <v/>
      </c>
      <c r="S5228" s="52" t="str">
        <f t="shared" si="901"/>
        <v/>
      </c>
      <c r="T5228" s="81" t="str">
        <f t="shared" si="902"/>
        <v/>
      </c>
      <c r="U5228" s="53" t="str">
        <f>IF(S5228="","",COUNTIF($S$7:S5228,"該当２"))</f>
        <v/>
      </c>
      <c r="V5228" s="56" t="str">
        <f t="shared" si="903"/>
        <v/>
      </c>
      <c r="W5228" s="81" t="str">
        <f t="shared" si="904"/>
        <v/>
      </c>
      <c r="X5228" s="53" t="str">
        <f>IF(V5228="","",COUNTIF($V$7:V5228,"該当３"))</f>
        <v/>
      </c>
    </row>
    <row r="5229" spans="1:24">
      <c r="A5229" s="4">
        <v>2058801007</v>
      </c>
      <c r="B5229" s="237">
        <v>20</v>
      </c>
      <c r="C5229" s="238">
        <v>588</v>
      </c>
      <c r="D5229" s="239">
        <v>1</v>
      </c>
      <c r="E5229" s="238">
        <v>7</v>
      </c>
      <c r="F5229" s="7" t="s">
        <v>511</v>
      </c>
      <c r="G5229" s="7" t="s">
        <v>4402</v>
      </c>
      <c r="H5229" s="7" t="s">
        <v>4403</v>
      </c>
      <c r="I5229" s="7" t="s">
        <v>4409</v>
      </c>
      <c r="K5229" s="52" t="str">
        <f t="shared" si="905"/>
        <v/>
      </c>
      <c r="L5229" s="81" t="str">
        <f t="shared" si="895"/>
        <v/>
      </c>
      <c r="M5229" s="53" t="str">
        <f>IF(K5229="","",COUNTIF($K$7:K5229,"ﾘｽﾄ１"))</f>
        <v/>
      </c>
      <c r="N5229" s="53" t="str">
        <f t="shared" si="896"/>
        <v/>
      </c>
      <c r="O5229" s="54" t="str">
        <f t="shared" si="897"/>
        <v/>
      </c>
      <c r="P5229" s="53" t="str">
        <f t="shared" si="898"/>
        <v/>
      </c>
      <c r="Q5229" s="52" t="str">
        <f t="shared" si="899"/>
        <v/>
      </c>
      <c r="R5229" s="55" t="str">
        <f t="shared" si="900"/>
        <v/>
      </c>
      <c r="S5229" s="52" t="str">
        <f t="shared" si="901"/>
        <v/>
      </c>
      <c r="T5229" s="81" t="str">
        <f t="shared" si="902"/>
        <v/>
      </c>
      <c r="U5229" s="53" t="str">
        <f>IF(S5229="","",COUNTIF($S$7:S5229,"該当２"))</f>
        <v/>
      </c>
      <c r="V5229" s="56" t="str">
        <f t="shared" si="903"/>
        <v/>
      </c>
      <c r="W5229" s="81" t="str">
        <f t="shared" si="904"/>
        <v/>
      </c>
      <c r="X5229" s="53" t="str">
        <f>IF(V5229="","",COUNTIF($V$7:V5229,"該当３"))</f>
        <v/>
      </c>
    </row>
    <row r="5230" spans="1:24">
      <c r="A5230" s="4">
        <v>2058801008</v>
      </c>
      <c r="B5230" s="237">
        <v>20</v>
      </c>
      <c r="C5230" s="238">
        <v>588</v>
      </c>
      <c r="D5230" s="239">
        <v>1</v>
      </c>
      <c r="E5230" s="238">
        <v>8</v>
      </c>
      <c r="F5230" s="7" t="s">
        <v>511</v>
      </c>
      <c r="G5230" s="7" t="s">
        <v>4402</v>
      </c>
      <c r="H5230" s="7" t="s">
        <v>4403</v>
      </c>
      <c r="I5230" s="7" t="s">
        <v>4410</v>
      </c>
      <c r="K5230" s="52" t="str">
        <f t="shared" si="905"/>
        <v/>
      </c>
      <c r="L5230" s="81" t="str">
        <f t="shared" si="895"/>
        <v/>
      </c>
      <c r="M5230" s="53" t="str">
        <f>IF(K5230="","",COUNTIF($K$7:K5230,"ﾘｽﾄ１"))</f>
        <v/>
      </c>
      <c r="N5230" s="53" t="str">
        <f t="shared" si="896"/>
        <v/>
      </c>
      <c r="O5230" s="54" t="str">
        <f t="shared" si="897"/>
        <v/>
      </c>
      <c r="P5230" s="53" t="str">
        <f t="shared" si="898"/>
        <v/>
      </c>
      <c r="Q5230" s="52" t="str">
        <f t="shared" si="899"/>
        <v/>
      </c>
      <c r="R5230" s="55" t="str">
        <f t="shared" si="900"/>
        <v/>
      </c>
      <c r="S5230" s="52" t="str">
        <f t="shared" si="901"/>
        <v/>
      </c>
      <c r="T5230" s="81" t="str">
        <f t="shared" si="902"/>
        <v/>
      </c>
      <c r="U5230" s="53" t="str">
        <f>IF(S5230="","",COUNTIF($S$7:S5230,"該当２"))</f>
        <v/>
      </c>
      <c r="V5230" s="56" t="str">
        <f t="shared" si="903"/>
        <v/>
      </c>
      <c r="W5230" s="81" t="str">
        <f t="shared" si="904"/>
        <v/>
      </c>
      <c r="X5230" s="53" t="str">
        <f>IF(V5230="","",COUNTIF($V$7:V5230,"該当３"))</f>
        <v/>
      </c>
    </row>
    <row r="5231" spans="1:24">
      <c r="A5231" s="4">
        <v>2058801009</v>
      </c>
      <c r="B5231" s="237">
        <v>20</v>
      </c>
      <c r="C5231" s="238">
        <v>588</v>
      </c>
      <c r="D5231" s="239">
        <v>1</v>
      </c>
      <c r="E5231" s="238">
        <v>9</v>
      </c>
      <c r="F5231" s="7" t="s">
        <v>511</v>
      </c>
      <c r="G5231" s="7" t="s">
        <v>4402</v>
      </c>
      <c r="H5231" s="7" t="s">
        <v>4403</v>
      </c>
      <c r="I5231" s="7" t="s">
        <v>4411</v>
      </c>
      <c r="K5231" s="52" t="str">
        <f t="shared" si="905"/>
        <v/>
      </c>
      <c r="L5231" s="81" t="str">
        <f t="shared" si="895"/>
        <v/>
      </c>
      <c r="M5231" s="53" t="str">
        <f>IF(K5231="","",COUNTIF($K$7:K5231,"ﾘｽﾄ１"))</f>
        <v/>
      </c>
      <c r="N5231" s="53" t="str">
        <f t="shared" si="896"/>
        <v/>
      </c>
      <c r="O5231" s="54" t="str">
        <f t="shared" si="897"/>
        <v/>
      </c>
      <c r="P5231" s="53" t="str">
        <f t="shared" si="898"/>
        <v/>
      </c>
      <c r="Q5231" s="52" t="str">
        <f t="shared" si="899"/>
        <v/>
      </c>
      <c r="R5231" s="55" t="str">
        <f t="shared" si="900"/>
        <v/>
      </c>
      <c r="S5231" s="52" t="str">
        <f t="shared" si="901"/>
        <v/>
      </c>
      <c r="T5231" s="81" t="str">
        <f t="shared" si="902"/>
        <v/>
      </c>
      <c r="U5231" s="53" t="str">
        <f>IF(S5231="","",COUNTIF($S$7:S5231,"該当２"))</f>
        <v/>
      </c>
      <c r="V5231" s="56" t="str">
        <f t="shared" si="903"/>
        <v/>
      </c>
      <c r="W5231" s="81" t="str">
        <f t="shared" si="904"/>
        <v/>
      </c>
      <c r="X5231" s="53" t="str">
        <f>IF(V5231="","",COUNTIF($V$7:V5231,"該当３"))</f>
        <v/>
      </c>
    </row>
    <row r="5232" spans="1:24">
      <c r="A5232" s="4">
        <v>2058801010</v>
      </c>
      <c r="B5232" s="237">
        <v>20</v>
      </c>
      <c r="C5232" s="238">
        <v>588</v>
      </c>
      <c r="D5232" s="239">
        <v>1</v>
      </c>
      <c r="E5232" s="238">
        <v>10</v>
      </c>
      <c r="F5232" s="7" t="s">
        <v>511</v>
      </c>
      <c r="G5232" s="7" t="s">
        <v>4402</v>
      </c>
      <c r="H5232" s="7" t="s">
        <v>4403</v>
      </c>
      <c r="I5232" s="7" t="s">
        <v>4412</v>
      </c>
      <c r="K5232" s="52" t="str">
        <f t="shared" si="905"/>
        <v/>
      </c>
      <c r="L5232" s="81" t="str">
        <f t="shared" si="895"/>
        <v/>
      </c>
      <c r="M5232" s="53" t="str">
        <f>IF(K5232="","",COUNTIF($K$7:K5232,"ﾘｽﾄ１"))</f>
        <v/>
      </c>
      <c r="N5232" s="53" t="str">
        <f t="shared" si="896"/>
        <v/>
      </c>
      <c r="O5232" s="54" t="str">
        <f t="shared" si="897"/>
        <v/>
      </c>
      <c r="P5232" s="53" t="str">
        <f t="shared" si="898"/>
        <v/>
      </c>
      <c r="Q5232" s="52" t="str">
        <f t="shared" si="899"/>
        <v/>
      </c>
      <c r="R5232" s="55" t="str">
        <f t="shared" si="900"/>
        <v/>
      </c>
      <c r="S5232" s="52" t="str">
        <f t="shared" si="901"/>
        <v/>
      </c>
      <c r="T5232" s="81" t="str">
        <f t="shared" si="902"/>
        <v/>
      </c>
      <c r="U5232" s="53" t="str">
        <f>IF(S5232="","",COUNTIF($S$7:S5232,"該当２"))</f>
        <v/>
      </c>
      <c r="V5232" s="56" t="str">
        <f t="shared" si="903"/>
        <v/>
      </c>
      <c r="W5232" s="81" t="str">
        <f t="shared" si="904"/>
        <v/>
      </c>
      <c r="X5232" s="53" t="str">
        <f>IF(V5232="","",COUNTIF($V$7:V5232,"該当３"))</f>
        <v/>
      </c>
    </row>
    <row r="5233" spans="1:24">
      <c r="A5233" s="4">
        <v>2058801011</v>
      </c>
      <c r="B5233" s="237">
        <v>20</v>
      </c>
      <c r="C5233" s="238">
        <v>588</v>
      </c>
      <c r="D5233" s="239">
        <v>1</v>
      </c>
      <c r="E5233" s="238">
        <v>11</v>
      </c>
      <c r="F5233" s="7" t="s">
        <v>511</v>
      </c>
      <c r="G5233" s="7" t="s">
        <v>4402</v>
      </c>
      <c r="H5233" s="7" t="s">
        <v>4403</v>
      </c>
      <c r="I5233" s="7" t="s">
        <v>4413</v>
      </c>
      <c r="K5233" s="52" t="str">
        <f t="shared" si="905"/>
        <v/>
      </c>
      <c r="L5233" s="81" t="str">
        <f t="shared" si="895"/>
        <v/>
      </c>
      <c r="M5233" s="53" t="str">
        <f>IF(K5233="","",COUNTIF($K$7:K5233,"ﾘｽﾄ１"))</f>
        <v/>
      </c>
      <c r="N5233" s="53" t="str">
        <f t="shared" si="896"/>
        <v/>
      </c>
      <c r="O5233" s="54" t="str">
        <f t="shared" si="897"/>
        <v/>
      </c>
      <c r="P5233" s="53" t="str">
        <f t="shared" si="898"/>
        <v/>
      </c>
      <c r="Q5233" s="52" t="str">
        <f t="shared" si="899"/>
        <v/>
      </c>
      <c r="R5233" s="55" t="str">
        <f t="shared" si="900"/>
        <v/>
      </c>
      <c r="S5233" s="52" t="str">
        <f t="shared" si="901"/>
        <v/>
      </c>
      <c r="T5233" s="81" t="str">
        <f t="shared" si="902"/>
        <v/>
      </c>
      <c r="U5233" s="53" t="str">
        <f>IF(S5233="","",COUNTIF($S$7:S5233,"該当２"))</f>
        <v/>
      </c>
      <c r="V5233" s="56" t="str">
        <f t="shared" si="903"/>
        <v/>
      </c>
      <c r="W5233" s="81" t="str">
        <f t="shared" si="904"/>
        <v/>
      </c>
      <c r="X5233" s="53" t="str">
        <f>IF(V5233="","",COUNTIF($V$7:V5233,"該当３"))</f>
        <v/>
      </c>
    </row>
    <row r="5234" spans="1:24">
      <c r="A5234" s="4">
        <v>2058801012</v>
      </c>
      <c r="B5234" s="237">
        <v>20</v>
      </c>
      <c r="C5234" s="238">
        <v>588</v>
      </c>
      <c r="D5234" s="239">
        <v>1</v>
      </c>
      <c r="E5234" s="238">
        <v>12</v>
      </c>
      <c r="F5234" s="7" t="s">
        <v>511</v>
      </c>
      <c r="G5234" s="7" t="s">
        <v>4402</v>
      </c>
      <c r="H5234" s="7" t="s">
        <v>4403</v>
      </c>
      <c r="I5234" s="7" t="s">
        <v>4336</v>
      </c>
      <c r="K5234" s="52" t="str">
        <f t="shared" si="905"/>
        <v/>
      </c>
      <c r="L5234" s="81" t="str">
        <f t="shared" si="895"/>
        <v/>
      </c>
      <c r="M5234" s="53" t="str">
        <f>IF(K5234="","",COUNTIF($K$7:K5234,"ﾘｽﾄ１"))</f>
        <v/>
      </c>
      <c r="N5234" s="53" t="str">
        <f t="shared" si="896"/>
        <v/>
      </c>
      <c r="O5234" s="54" t="str">
        <f t="shared" si="897"/>
        <v/>
      </c>
      <c r="P5234" s="53" t="str">
        <f t="shared" si="898"/>
        <v/>
      </c>
      <c r="Q5234" s="52" t="str">
        <f t="shared" si="899"/>
        <v/>
      </c>
      <c r="R5234" s="55" t="str">
        <f t="shared" si="900"/>
        <v/>
      </c>
      <c r="S5234" s="52" t="str">
        <f t="shared" si="901"/>
        <v/>
      </c>
      <c r="T5234" s="81" t="str">
        <f t="shared" si="902"/>
        <v/>
      </c>
      <c r="U5234" s="53" t="str">
        <f>IF(S5234="","",COUNTIF($S$7:S5234,"該当２"))</f>
        <v/>
      </c>
      <c r="V5234" s="56" t="str">
        <f t="shared" si="903"/>
        <v/>
      </c>
      <c r="W5234" s="81" t="str">
        <f t="shared" si="904"/>
        <v/>
      </c>
      <c r="X5234" s="53" t="str">
        <f>IF(V5234="","",COUNTIF($V$7:V5234,"該当３"))</f>
        <v/>
      </c>
    </row>
    <row r="5235" spans="1:24">
      <c r="A5235" s="4">
        <v>2058801013</v>
      </c>
      <c r="B5235" s="237">
        <v>20</v>
      </c>
      <c r="C5235" s="238">
        <v>588</v>
      </c>
      <c r="D5235" s="239">
        <v>1</v>
      </c>
      <c r="E5235" s="238">
        <v>13</v>
      </c>
      <c r="F5235" s="7" t="s">
        <v>511</v>
      </c>
      <c r="G5235" s="7" t="s">
        <v>4402</v>
      </c>
      <c r="H5235" s="7" t="s">
        <v>4403</v>
      </c>
      <c r="I5235" s="7" t="s">
        <v>2497</v>
      </c>
      <c r="K5235" s="52" t="str">
        <f t="shared" si="905"/>
        <v/>
      </c>
      <c r="L5235" s="81" t="str">
        <f t="shared" si="895"/>
        <v/>
      </c>
      <c r="M5235" s="53" t="str">
        <f>IF(K5235="","",COUNTIF($K$7:K5235,"ﾘｽﾄ１"))</f>
        <v/>
      </c>
      <c r="N5235" s="53" t="str">
        <f t="shared" si="896"/>
        <v/>
      </c>
      <c r="O5235" s="54" t="str">
        <f t="shared" si="897"/>
        <v/>
      </c>
      <c r="P5235" s="53" t="str">
        <f t="shared" si="898"/>
        <v/>
      </c>
      <c r="Q5235" s="52" t="str">
        <f t="shared" si="899"/>
        <v/>
      </c>
      <c r="R5235" s="55" t="str">
        <f t="shared" si="900"/>
        <v/>
      </c>
      <c r="S5235" s="52" t="str">
        <f t="shared" si="901"/>
        <v/>
      </c>
      <c r="T5235" s="81" t="str">
        <f t="shared" si="902"/>
        <v/>
      </c>
      <c r="U5235" s="53" t="str">
        <f>IF(S5235="","",COUNTIF($S$7:S5235,"該当２"))</f>
        <v/>
      </c>
      <c r="V5235" s="56" t="str">
        <f t="shared" si="903"/>
        <v/>
      </c>
      <c r="W5235" s="81" t="str">
        <f t="shared" si="904"/>
        <v/>
      </c>
      <c r="X5235" s="53" t="str">
        <f>IF(V5235="","",COUNTIF($V$7:V5235,"該当３"))</f>
        <v/>
      </c>
    </row>
    <row r="5236" spans="1:24">
      <c r="A5236" s="4">
        <v>2058801014</v>
      </c>
      <c r="B5236" s="237">
        <v>20</v>
      </c>
      <c r="C5236" s="238">
        <v>588</v>
      </c>
      <c r="D5236" s="239">
        <v>1</v>
      </c>
      <c r="E5236" s="238">
        <v>14</v>
      </c>
      <c r="F5236" s="7" t="s">
        <v>511</v>
      </c>
      <c r="G5236" s="7" t="s">
        <v>4402</v>
      </c>
      <c r="H5236" s="7" t="s">
        <v>4403</v>
      </c>
      <c r="I5236" s="7" t="s">
        <v>323</v>
      </c>
      <c r="K5236" s="52" t="str">
        <f t="shared" si="905"/>
        <v/>
      </c>
      <c r="L5236" s="81" t="str">
        <f t="shared" si="895"/>
        <v/>
      </c>
      <c r="M5236" s="53" t="str">
        <f>IF(K5236="","",COUNTIF($K$7:K5236,"ﾘｽﾄ１"))</f>
        <v/>
      </c>
      <c r="N5236" s="53" t="str">
        <f t="shared" si="896"/>
        <v/>
      </c>
      <c r="O5236" s="54" t="str">
        <f t="shared" si="897"/>
        <v/>
      </c>
      <c r="P5236" s="53" t="str">
        <f t="shared" si="898"/>
        <v/>
      </c>
      <c r="Q5236" s="52" t="str">
        <f t="shared" si="899"/>
        <v/>
      </c>
      <c r="R5236" s="55" t="str">
        <f t="shared" si="900"/>
        <v/>
      </c>
      <c r="S5236" s="52" t="str">
        <f t="shared" si="901"/>
        <v/>
      </c>
      <c r="T5236" s="81" t="str">
        <f t="shared" si="902"/>
        <v/>
      </c>
      <c r="U5236" s="53" t="str">
        <f>IF(S5236="","",COUNTIF($S$7:S5236,"該当２"))</f>
        <v/>
      </c>
      <c r="V5236" s="56" t="str">
        <f t="shared" si="903"/>
        <v/>
      </c>
      <c r="W5236" s="81" t="str">
        <f t="shared" si="904"/>
        <v/>
      </c>
      <c r="X5236" s="53" t="str">
        <f>IF(V5236="","",COUNTIF($V$7:V5236,"該当３"))</f>
        <v/>
      </c>
    </row>
    <row r="5237" spans="1:24">
      <c r="A5237" s="4">
        <v>2058801015</v>
      </c>
      <c r="B5237" s="237">
        <v>20</v>
      </c>
      <c r="C5237" s="238">
        <v>588</v>
      </c>
      <c r="D5237" s="239">
        <v>1</v>
      </c>
      <c r="E5237" s="238">
        <v>15</v>
      </c>
      <c r="F5237" s="7" t="s">
        <v>511</v>
      </c>
      <c r="G5237" s="7" t="s">
        <v>4402</v>
      </c>
      <c r="H5237" s="7" t="s">
        <v>4403</v>
      </c>
      <c r="I5237" s="7" t="s">
        <v>4414</v>
      </c>
      <c r="K5237" s="52" t="str">
        <f t="shared" si="905"/>
        <v/>
      </c>
      <c r="L5237" s="81" t="str">
        <f t="shared" si="895"/>
        <v/>
      </c>
      <c r="M5237" s="53" t="str">
        <f>IF(K5237="","",COUNTIF($K$7:K5237,"ﾘｽﾄ１"))</f>
        <v/>
      </c>
      <c r="N5237" s="53" t="str">
        <f t="shared" si="896"/>
        <v/>
      </c>
      <c r="O5237" s="54" t="str">
        <f t="shared" si="897"/>
        <v/>
      </c>
      <c r="P5237" s="53" t="str">
        <f t="shared" si="898"/>
        <v/>
      </c>
      <c r="Q5237" s="52" t="str">
        <f t="shared" si="899"/>
        <v/>
      </c>
      <c r="R5237" s="55" t="str">
        <f t="shared" si="900"/>
        <v/>
      </c>
      <c r="S5237" s="52" t="str">
        <f t="shared" si="901"/>
        <v/>
      </c>
      <c r="T5237" s="81" t="str">
        <f t="shared" si="902"/>
        <v/>
      </c>
      <c r="U5237" s="53" t="str">
        <f>IF(S5237="","",COUNTIF($S$7:S5237,"該当２"))</f>
        <v/>
      </c>
      <c r="V5237" s="56" t="str">
        <f t="shared" si="903"/>
        <v/>
      </c>
      <c r="W5237" s="81" t="str">
        <f t="shared" si="904"/>
        <v/>
      </c>
      <c r="X5237" s="53" t="str">
        <f>IF(V5237="","",COUNTIF($V$7:V5237,"該当３"))</f>
        <v/>
      </c>
    </row>
    <row r="5238" spans="1:24">
      <c r="A5238" s="4">
        <v>2058801016</v>
      </c>
      <c r="B5238" s="237">
        <v>20</v>
      </c>
      <c r="C5238" s="238">
        <v>588</v>
      </c>
      <c r="D5238" s="239">
        <v>1</v>
      </c>
      <c r="E5238" s="238">
        <v>16</v>
      </c>
      <c r="F5238" s="7" t="s">
        <v>511</v>
      </c>
      <c r="G5238" s="7" t="s">
        <v>4402</v>
      </c>
      <c r="H5238" s="7" t="s">
        <v>4403</v>
      </c>
      <c r="I5238" s="7" t="s">
        <v>4415</v>
      </c>
      <c r="K5238" s="52" t="str">
        <f t="shared" si="905"/>
        <v/>
      </c>
      <c r="L5238" s="81" t="str">
        <f t="shared" si="895"/>
        <v/>
      </c>
      <c r="M5238" s="53" t="str">
        <f>IF(K5238="","",COUNTIF($K$7:K5238,"ﾘｽﾄ１"))</f>
        <v/>
      </c>
      <c r="N5238" s="53" t="str">
        <f t="shared" si="896"/>
        <v/>
      </c>
      <c r="O5238" s="54" t="str">
        <f t="shared" si="897"/>
        <v/>
      </c>
      <c r="P5238" s="53" t="str">
        <f t="shared" si="898"/>
        <v/>
      </c>
      <c r="Q5238" s="52" t="str">
        <f t="shared" si="899"/>
        <v/>
      </c>
      <c r="R5238" s="55" t="str">
        <f t="shared" si="900"/>
        <v/>
      </c>
      <c r="S5238" s="52" t="str">
        <f t="shared" si="901"/>
        <v/>
      </c>
      <c r="T5238" s="81" t="str">
        <f t="shared" si="902"/>
        <v/>
      </c>
      <c r="U5238" s="53" t="str">
        <f>IF(S5238="","",COUNTIF($S$7:S5238,"該当２"))</f>
        <v/>
      </c>
      <c r="V5238" s="56" t="str">
        <f t="shared" si="903"/>
        <v/>
      </c>
      <c r="W5238" s="81" t="str">
        <f t="shared" si="904"/>
        <v/>
      </c>
      <c r="X5238" s="53" t="str">
        <f>IF(V5238="","",COUNTIF($V$7:V5238,"該当３"))</f>
        <v/>
      </c>
    </row>
    <row r="5239" spans="1:24">
      <c r="A5239" s="4">
        <v>2058801017</v>
      </c>
      <c r="B5239" s="237">
        <v>20</v>
      </c>
      <c r="C5239" s="238">
        <v>588</v>
      </c>
      <c r="D5239" s="239">
        <v>1</v>
      </c>
      <c r="E5239" s="238">
        <v>17</v>
      </c>
      <c r="F5239" s="7" t="s">
        <v>511</v>
      </c>
      <c r="G5239" s="7" t="s">
        <v>4402</v>
      </c>
      <c r="H5239" s="7" t="s">
        <v>4403</v>
      </c>
      <c r="I5239" s="7" t="s">
        <v>4416</v>
      </c>
      <c r="K5239" s="52" t="str">
        <f t="shared" si="905"/>
        <v/>
      </c>
      <c r="L5239" s="81" t="str">
        <f t="shared" ref="L5239:L5302" si="906">IF(K5239="ﾘｽﾄ１",G5239,"")</f>
        <v/>
      </c>
      <c r="M5239" s="53" t="str">
        <f>IF(K5239="","",COUNTIF($K$7:K5239,"ﾘｽﾄ１"))</f>
        <v/>
      </c>
      <c r="N5239" s="53" t="str">
        <f t="shared" ref="N5239:N5302" si="907">IF(AND(D5239=0,E5239&gt;0),"同一区","")</f>
        <v/>
      </c>
      <c r="O5239" s="54" t="str">
        <f t="shared" ref="O5239:O5302" si="908">IF(AND(EXACT($K$2,G5239),H5239&gt;0),"該当１","")</f>
        <v/>
      </c>
      <c r="P5239" s="53" t="str">
        <f t="shared" ref="P5239:P5302" si="909">IF(O5239="該当１",G5239,"")</f>
        <v/>
      </c>
      <c r="Q5239" s="52" t="str">
        <f t="shared" ref="Q5239:Q5302" si="910">IF(O5239="該当１","ﾘｽﾄ2","")</f>
        <v/>
      </c>
      <c r="R5239" s="55" t="str">
        <f t="shared" ref="R5239:R5302" si="911">IF(Q5239="ﾘｽﾄ2",H5239,"")</f>
        <v/>
      </c>
      <c r="S5239" s="52" t="str">
        <f t="shared" ref="S5239:S5302" si="912">IF(AND(Q5239="ﾘｽﾄ2",OR(I5239=0,AND(N5239="同一区",E5239=1))),"該当２","")</f>
        <v/>
      </c>
      <c r="T5239" s="81" t="str">
        <f t="shared" ref="T5239:T5302" si="913">IF(S5239="該当２",H5239,"")</f>
        <v/>
      </c>
      <c r="U5239" s="53" t="str">
        <f>IF(S5239="","",COUNTIF($S$7:S5239,"該当２"))</f>
        <v/>
      </c>
      <c r="V5239" s="56" t="str">
        <f t="shared" ref="V5239:V5302" si="914">IF(AND($S$2=H5239,E5239&gt;0,E5239&lt;998),"該当３","")</f>
        <v/>
      </c>
      <c r="W5239" s="81" t="str">
        <f t="shared" ref="W5239:W5302" si="915">IF(V5239="該当３",I5239,"")</f>
        <v/>
      </c>
      <c r="X5239" s="53" t="str">
        <f>IF(V5239="","",COUNTIF($V$7:V5239,"該当３"))</f>
        <v/>
      </c>
    </row>
    <row r="5240" spans="1:24">
      <c r="A5240" s="4">
        <v>2058802000</v>
      </c>
      <c r="B5240" s="237">
        <v>20</v>
      </c>
      <c r="C5240" s="238">
        <v>588</v>
      </c>
      <c r="D5240" s="239">
        <v>2</v>
      </c>
      <c r="E5240" s="238">
        <v>0</v>
      </c>
      <c r="F5240" s="7" t="s">
        <v>511</v>
      </c>
      <c r="G5240" s="7" t="s">
        <v>4402</v>
      </c>
      <c r="H5240" s="7" t="s">
        <v>4417</v>
      </c>
      <c r="K5240" s="52" t="str">
        <f t="shared" si="905"/>
        <v/>
      </c>
      <c r="L5240" s="81" t="str">
        <f t="shared" si="906"/>
        <v/>
      </c>
      <c r="M5240" s="53" t="str">
        <f>IF(K5240="","",COUNTIF($K$7:K5240,"ﾘｽﾄ１"))</f>
        <v/>
      </c>
      <c r="N5240" s="53" t="str">
        <f t="shared" si="907"/>
        <v/>
      </c>
      <c r="O5240" s="54" t="str">
        <f t="shared" si="908"/>
        <v/>
      </c>
      <c r="P5240" s="53" t="str">
        <f t="shared" si="909"/>
        <v/>
      </c>
      <c r="Q5240" s="52" t="str">
        <f t="shared" si="910"/>
        <v/>
      </c>
      <c r="R5240" s="55" t="str">
        <f t="shared" si="911"/>
        <v/>
      </c>
      <c r="S5240" s="52" t="str">
        <f t="shared" si="912"/>
        <v/>
      </c>
      <c r="T5240" s="81" t="str">
        <f t="shared" si="913"/>
        <v/>
      </c>
      <c r="U5240" s="53" t="str">
        <f>IF(S5240="","",COUNTIF($S$7:S5240,"該当２"))</f>
        <v/>
      </c>
      <c r="V5240" s="56" t="str">
        <f t="shared" si="914"/>
        <v/>
      </c>
      <c r="W5240" s="81" t="str">
        <f t="shared" si="915"/>
        <v/>
      </c>
      <c r="X5240" s="53" t="str">
        <f>IF(V5240="","",COUNTIF($V$7:V5240,"該当３"))</f>
        <v/>
      </c>
    </row>
    <row r="5241" spans="1:24">
      <c r="A5241" s="4">
        <v>2058802001</v>
      </c>
      <c r="B5241" s="237">
        <v>20</v>
      </c>
      <c r="C5241" s="238">
        <v>588</v>
      </c>
      <c r="D5241" s="239">
        <v>2</v>
      </c>
      <c r="E5241" s="238">
        <v>1</v>
      </c>
      <c r="F5241" s="7" t="s">
        <v>511</v>
      </c>
      <c r="G5241" s="7" t="s">
        <v>4402</v>
      </c>
      <c r="H5241" s="7" t="s">
        <v>4417</v>
      </c>
      <c r="I5241" s="7" t="s">
        <v>4418</v>
      </c>
      <c r="K5241" s="52" t="str">
        <f t="shared" si="905"/>
        <v/>
      </c>
      <c r="L5241" s="81" t="str">
        <f t="shared" si="906"/>
        <v/>
      </c>
      <c r="M5241" s="53" t="str">
        <f>IF(K5241="","",COUNTIF($K$7:K5241,"ﾘｽﾄ１"))</f>
        <v/>
      </c>
      <c r="N5241" s="53" t="str">
        <f t="shared" si="907"/>
        <v/>
      </c>
      <c r="O5241" s="54" t="str">
        <f t="shared" si="908"/>
        <v/>
      </c>
      <c r="P5241" s="53" t="str">
        <f t="shared" si="909"/>
        <v/>
      </c>
      <c r="Q5241" s="52" t="str">
        <f t="shared" si="910"/>
        <v/>
      </c>
      <c r="R5241" s="55" t="str">
        <f t="shared" si="911"/>
        <v/>
      </c>
      <c r="S5241" s="52" t="str">
        <f t="shared" si="912"/>
        <v/>
      </c>
      <c r="T5241" s="81" t="str">
        <f t="shared" si="913"/>
        <v/>
      </c>
      <c r="U5241" s="53" t="str">
        <f>IF(S5241="","",COUNTIF($S$7:S5241,"該当２"))</f>
        <v/>
      </c>
      <c r="V5241" s="56" t="str">
        <f t="shared" si="914"/>
        <v/>
      </c>
      <c r="W5241" s="81" t="str">
        <f t="shared" si="915"/>
        <v/>
      </c>
      <c r="X5241" s="53" t="str">
        <f>IF(V5241="","",COUNTIF($V$7:V5241,"該当３"))</f>
        <v/>
      </c>
    </row>
    <row r="5242" spans="1:24">
      <c r="A5242" s="4">
        <v>2058802002</v>
      </c>
      <c r="B5242" s="237">
        <v>20</v>
      </c>
      <c r="C5242" s="238">
        <v>588</v>
      </c>
      <c r="D5242" s="239">
        <v>2</v>
      </c>
      <c r="E5242" s="238">
        <v>2</v>
      </c>
      <c r="F5242" s="7" t="s">
        <v>511</v>
      </c>
      <c r="G5242" s="7" t="s">
        <v>4402</v>
      </c>
      <c r="H5242" s="7" t="s">
        <v>4417</v>
      </c>
      <c r="I5242" s="7" t="s">
        <v>4419</v>
      </c>
      <c r="K5242" s="52" t="str">
        <f t="shared" si="905"/>
        <v/>
      </c>
      <c r="L5242" s="81" t="str">
        <f t="shared" si="906"/>
        <v/>
      </c>
      <c r="M5242" s="53" t="str">
        <f>IF(K5242="","",COUNTIF($K$7:K5242,"ﾘｽﾄ１"))</f>
        <v/>
      </c>
      <c r="N5242" s="53" t="str">
        <f t="shared" si="907"/>
        <v/>
      </c>
      <c r="O5242" s="54" t="str">
        <f t="shared" si="908"/>
        <v/>
      </c>
      <c r="P5242" s="53" t="str">
        <f t="shared" si="909"/>
        <v/>
      </c>
      <c r="Q5242" s="52" t="str">
        <f t="shared" si="910"/>
        <v/>
      </c>
      <c r="R5242" s="55" t="str">
        <f t="shared" si="911"/>
        <v/>
      </c>
      <c r="S5242" s="52" t="str">
        <f t="shared" si="912"/>
        <v/>
      </c>
      <c r="T5242" s="81" t="str">
        <f t="shared" si="913"/>
        <v/>
      </c>
      <c r="U5242" s="53" t="str">
        <f>IF(S5242="","",COUNTIF($S$7:S5242,"該当２"))</f>
        <v/>
      </c>
      <c r="V5242" s="56" t="str">
        <f t="shared" si="914"/>
        <v/>
      </c>
      <c r="W5242" s="81" t="str">
        <f t="shared" si="915"/>
        <v/>
      </c>
      <c r="X5242" s="53" t="str">
        <f>IF(V5242="","",COUNTIF($V$7:V5242,"該当３"))</f>
        <v/>
      </c>
    </row>
    <row r="5243" spans="1:24">
      <c r="A5243" s="4">
        <v>2058802003</v>
      </c>
      <c r="B5243" s="237">
        <v>20</v>
      </c>
      <c r="C5243" s="238">
        <v>588</v>
      </c>
      <c r="D5243" s="239">
        <v>2</v>
      </c>
      <c r="E5243" s="238">
        <v>3</v>
      </c>
      <c r="F5243" s="7" t="s">
        <v>511</v>
      </c>
      <c r="G5243" s="7" t="s">
        <v>4402</v>
      </c>
      <c r="H5243" s="7" t="s">
        <v>4417</v>
      </c>
      <c r="I5243" s="7" t="s">
        <v>4420</v>
      </c>
      <c r="K5243" s="52" t="str">
        <f t="shared" si="905"/>
        <v/>
      </c>
      <c r="L5243" s="81" t="str">
        <f t="shared" si="906"/>
        <v/>
      </c>
      <c r="M5243" s="53" t="str">
        <f>IF(K5243="","",COUNTIF($K$7:K5243,"ﾘｽﾄ１"))</f>
        <v/>
      </c>
      <c r="N5243" s="53" t="str">
        <f t="shared" si="907"/>
        <v/>
      </c>
      <c r="O5243" s="54" t="str">
        <f t="shared" si="908"/>
        <v/>
      </c>
      <c r="P5243" s="53" t="str">
        <f t="shared" si="909"/>
        <v/>
      </c>
      <c r="Q5243" s="52" t="str">
        <f t="shared" si="910"/>
        <v/>
      </c>
      <c r="R5243" s="55" t="str">
        <f t="shared" si="911"/>
        <v/>
      </c>
      <c r="S5243" s="52" t="str">
        <f t="shared" si="912"/>
        <v/>
      </c>
      <c r="T5243" s="81" t="str">
        <f t="shared" si="913"/>
        <v/>
      </c>
      <c r="U5243" s="53" t="str">
        <f>IF(S5243="","",COUNTIF($S$7:S5243,"該当２"))</f>
        <v/>
      </c>
      <c r="V5243" s="56" t="str">
        <f t="shared" si="914"/>
        <v/>
      </c>
      <c r="W5243" s="81" t="str">
        <f t="shared" si="915"/>
        <v/>
      </c>
      <c r="X5243" s="53" t="str">
        <f>IF(V5243="","",COUNTIF($V$7:V5243,"該当３"))</f>
        <v/>
      </c>
    </row>
    <row r="5244" spans="1:24">
      <c r="A5244" s="4">
        <v>2058802004</v>
      </c>
      <c r="B5244" s="237">
        <v>20</v>
      </c>
      <c r="C5244" s="238">
        <v>588</v>
      </c>
      <c r="D5244" s="239">
        <v>2</v>
      </c>
      <c r="E5244" s="238">
        <v>4</v>
      </c>
      <c r="F5244" s="7" t="s">
        <v>511</v>
      </c>
      <c r="G5244" s="7" t="s">
        <v>4402</v>
      </c>
      <c r="H5244" s="7" t="s">
        <v>4417</v>
      </c>
      <c r="I5244" s="7" t="s">
        <v>4421</v>
      </c>
      <c r="K5244" s="52" t="str">
        <f t="shared" si="905"/>
        <v/>
      </c>
      <c r="L5244" s="81" t="str">
        <f t="shared" si="906"/>
        <v/>
      </c>
      <c r="M5244" s="53" t="str">
        <f>IF(K5244="","",COUNTIF($K$7:K5244,"ﾘｽﾄ１"))</f>
        <v/>
      </c>
      <c r="N5244" s="53" t="str">
        <f t="shared" si="907"/>
        <v/>
      </c>
      <c r="O5244" s="54" t="str">
        <f t="shared" si="908"/>
        <v/>
      </c>
      <c r="P5244" s="53" t="str">
        <f t="shared" si="909"/>
        <v/>
      </c>
      <c r="Q5244" s="52" t="str">
        <f t="shared" si="910"/>
        <v/>
      </c>
      <c r="R5244" s="55" t="str">
        <f t="shared" si="911"/>
        <v/>
      </c>
      <c r="S5244" s="52" t="str">
        <f t="shared" si="912"/>
        <v/>
      </c>
      <c r="T5244" s="81" t="str">
        <f t="shared" si="913"/>
        <v/>
      </c>
      <c r="U5244" s="53" t="str">
        <f>IF(S5244="","",COUNTIF($S$7:S5244,"該当２"))</f>
        <v/>
      </c>
      <c r="V5244" s="56" t="str">
        <f t="shared" si="914"/>
        <v/>
      </c>
      <c r="W5244" s="81" t="str">
        <f t="shared" si="915"/>
        <v/>
      </c>
      <c r="X5244" s="53" t="str">
        <f>IF(V5244="","",COUNTIF($V$7:V5244,"該当３"))</f>
        <v/>
      </c>
    </row>
    <row r="5245" spans="1:24">
      <c r="A5245" s="4">
        <v>2058802005</v>
      </c>
      <c r="B5245" s="237">
        <v>20</v>
      </c>
      <c r="C5245" s="238">
        <v>588</v>
      </c>
      <c r="D5245" s="239">
        <v>2</v>
      </c>
      <c r="E5245" s="238">
        <v>5</v>
      </c>
      <c r="F5245" s="7" t="s">
        <v>511</v>
      </c>
      <c r="G5245" s="7" t="s">
        <v>4402</v>
      </c>
      <c r="H5245" s="7" t="s">
        <v>4417</v>
      </c>
      <c r="I5245" s="7" t="s">
        <v>4422</v>
      </c>
      <c r="K5245" s="52" t="str">
        <f t="shared" si="905"/>
        <v/>
      </c>
      <c r="L5245" s="81" t="str">
        <f t="shared" si="906"/>
        <v/>
      </c>
      <c r="M5245" s="53" t="str">
        <f>IF(K5245="","",COUNTIF($K$7:K5245,"ﾘｽﾄ１"))</f>
        <v/>
      </c>
      <c r="N5245" s="53" t="str">
        <f t="shared" si="907"/>
        <v/>
      </c>
      <c r="O5245" s="54" t="str">
        <f t="shared" si="908"/>
        <v/>
      </c>
      <c r="P5245" s="53" t="str">
        <f t="shared" si="909"/>
        <v/>
      </c>
      <c r="Q5245" s="52" t="str">
        <f t="shared" si="910"/>
        <v/>
      </c>
      <c r="R5245" s="55" t="str">
        <f t="shared" si="911"/>
        <v/>
      </c>
      <c r="S5245" s="52" t="str">
        <f t="shared" si="912"/>
        <v/>
      </c>
      <c r="T5245" s="81" t="str">
        <f t="shared" si="913"/>
        <v/>
      </c>
      <c r="U5245" s="53" t="str">
        <f>IF(S5245="","",COUNTIF($S$7:S5245,"該当２"))</f>
        <v/>
      </c>
      <c r="V5245" s="56" t="str">
        <f t="shared" si="914"/>
        <v/>
      </c>
      <c r="W5245" s="81" t="str">
        <f t="shared" si="915"/>
        <v/>
      </c>
      <c r="X5245" s="53" t="str">
        <f>IF(V5245="","",COUNTIF($V$7:V5245,"該当３"))</f>
        <v/>
      </c>
    </row>
    <row r="5246" spans="1:24">
      <c r="A5246" s="4">
        <v>2058802006</v>
      </c>
      <c r="B5246" s="237">
        <v>20</v>
      </c>
      <c r="C5246" s="238">
        <v>588</v>
      </c>
      <c r="D5246" s="239">
        <v>2</v>
      </c>
      <c r="E5246" s="238">
        <v>6</v>
      </c>
      <c r="F5246" s="7" t="s">
        <v>511</v>
      </c>
      <c r="G5246" s="7" t="s">
        <v>4402</v>
      </c>
      <c r="H5246" s="7" t="s">
        <v>4417</v>
      </c>
      <c r="I5246" s="7" t="s">
        <v>4423</v>
      </c>
      <c r="K5246" s="52" t="str">
        <f t="shared" si="905"/>
        <v/>
      </c>
      <c r="L5246" s="81" t="str">
        <f t="shared" si="906"/>
        <v/>
      </c>
      <c r="M5246" s="53" t="str">
        <f>IF(K5246="","",COUNTIF($K$7:K5246,"ﾘｽﾄ１"))</f>
        <v/>
      </c>
      <c r="N5246" s="53" t="str">
        <f t="shared" si="907"/>
        <v/>
      </c>
      <c r="O5246" s="54" t="str">
        <f t="shared" si="908"/>
        <v/>
      </c>
      <c r="P5246" s="53" t="str">
        <f t="shared" si="909"/>
        <v/>
      </c>
      <c r="Q5246" s="52" t="str">
        <f t="shared" si="910"/>
        <v/>
      </c>
      <c r="R5246" s="55" t="str">
        <f t="shared" si="911"/>
        <v/>
      </c>
      <c r="S5246" s="52" t="str">
        <f t="shared" si="912"/>
        <v/>
      </c>
      <c r="T5246" s="81" t="str">
        <f t="shared" si="913"/>
        <v/>
      </c>
      <c r="U5246" s="53" t="str">
        <f>IF(S5246="","",COUNTIF($S$7:S5246,"該当２"))</f>
        <v/>
      </c>
      <c r="V5246" s="56" t="str">
        <f t="shared" si="914"/>
        <v/>
      </c>
      <c r="W5246" s="81" t="str">
        <f t="shared" si="915"/>
        <v/>
      </c>
      <c r="X5246" s="53" t="str">
        <f>IF(V5246="","",COUNTIF($V$7:V5246,"該当３"))</f>
        <v/>
      </c>
    </row>
    <row r="5247" spans="1:24">
      <c r="A5247" s="4">
        <v>2058802007</v>
      </c>
      <c r="B5247" s="237">
        <v>20</v>
      </c>
      <c r="C5247" s="238">
        <v>588</v>
      </c>
      <c r="D5247" s="239">
        <v>2</v>
      </c>
      <c r="E5247" s="238">
        <v>7</v>
      </c>
      <c r="F5247" s="7" t="s">
        <v>511</v>
      </c>
      <c r="G5247" s="7" t="s">
        <v>4402</v>
      </c>
      <c r="H5247" s="7" t="s">
        <v>4417</v>
      </c>
      <c r="I5247" s="7" t="s">
        <v>1096</v>
      </c>
      <c r="K5247" s="52" t="str">
        <f t="shared" si="905"/>
        <v/>
      </c>
      <c r="L5247" s="81" t="str">
        <f t="shared" si="906"/>
        <v/>
      </c>
      <c r="M5247" s="53" t="str">
        <f>IF(K5247="","",COUNTIF($K$7:K5247,"ﾘｽﾄ１"))</f>
        <v/>
      </c>
      <c r="N5247" s="53" t="str">
        <f t="shared" si="907"/>
        <v/>
      </c>
      <c r="O5247" s="54" t="str">
        <f t="shared" si="908"/>
        <v/>
      </c>
      <c r="P5247" s="53" t="str">
        <f t="shared" si="909"/>
        <v/>
      </c>
      <c r="Q5247" s="52" t="str">
        <f t="shared" si="910"/>
        <v/>
      </c>
      <c r="R5247" s="55" t="str">
        <f t="shared" si="911"/>
        <v/>
      </c>
      <c r="S5247" s="52" t="str">
        <f t="shared" si="912"/>
        <v/>
      </c>
      <c r="T5247" s="81" t="str">
        <f t="shared" si="913"/>
        <v/>
      </c>
      <c r="U5247" s="53" t="str">
        <f>IF(S5247="","",COUNTIF($S$7:S5247,"該当２"))</f>
        <v/>
      </c>
      <c r="V5247" s="56" t="str">
        <f t="shared" si="914"/>
        <v/>
      </c>
      <c r="W5247" s="81" t="str">
        <f t="shared" si="915"/>
        <v/>
      </c>
      <c r="X5247" s="53" t="str">
        <f>IF(V5247="","",COUNTIF($V$7:V5247,"該当３"))</f>
        <v/>
      </c>
    </row>
    <row r="5248" spans="1:24">
      <c r="A5248" s="4">
        <v>2058802008</v>
      </c>
      <c r="B5248" s="237">
        <v>20</v>
      </c>
      <c r="C5248" s="238">
        <v>588</v>
      </c>
      <c r="D5248" s="239">
        <v>2</v>
      </c>
      <c r="E5248" s="238">
        <v>8</v>
      </c>
      <c r="F5248" s="7" t="s">
        <v>511</v>
      </c>
      <c r="G5248" s="7" t="s">
        <v>4402</v>
      </c>
      <c r="H5248" s="7" t="s">
        <v>4417</v>
      </c>
      <c r="I5248" s="7" t="s">
        <v>4424</v>
      </c>
      <c r="K5248" s="52" t="str">
        <f t="shared" si="905"/>
        <v/>
      </c>
      <c r="L5248" s="81" t="str">
        <f t="shared" si="906"/>
        <v/>
      </c>
      <c r="M5248" s="53" t="str">
        <f>IF(K5248="","",COUNTIF($K$7:K5248,"ﾘｽﾄ１"))</f>
        <v/>
      </c>
      <c r="N5248" s="53" t="str">
        <f t="shared" si="907"/>
        <v/>
      </c>
      <c r="O5248" s="54" t="str">
        <f t="shared" si="908"/>
        <v/>
      </c>
      <c r="P5248" s="53" t="str">
        <f t="shared" si="909"/>
        <v/>
      </c>
      <c r="Q5248" s="52" t="str">
        <f t="shared" si="910"/>
        <v/>
      </c>
      <c r="R5248" s="55" t="str">
        <f t="shared" si="911"/>
        <v/>
      </c>
      <c r="S5248" s="52" t="str">
        <f t="shared" si="912"/>
        <v/>
      </c>
      <c r="T5248" s="81" t="str">
        <f t="shared" si="913"/>
        <v/>
      </c>
      <c r="U5248" s="53" t="str">
        <f>IF(S5248="","",COUNTIF($S$7:S5248,"該当２"))</f>
        <v/>
      </c>
      <c r="V5248" s="56" t="str">
        <f t="shared" si="914"/>
        <v/>
      </c>
      <c r="W5248" s="81" t="str">
        <f t="shared" si="915"/>
        <v/>
      </c>
      <c r="X5248" s="53" t="str">
        <f>IF(V5248="","",COUNTIF($V$7:V5248,"該当３"))</f>
        <v/>
      </c>
    </row>
    <row r="5249" spans="1:24">
      <c r="A5249" s="4">
        <v>2058802009</v>
      </c>
      <c r="B5249" s="237">
        <v>20</v>
      </c>
      <c r="C5249" s="238">
        <v>588</v>
      </c>
      <c r="D5249" s="239">
        <v>2</v>
      </c>
      <c r="E5249" s="238">
        <v>9</v>
      </c>
      <c r="F5249" s="7" t="s">
        <v>511</v>
      </c>
      <c r="G5249" s="7" t="s">
        <v>4402</v>
      </c>
      <c r="H5249" s="7" t="s">
        <v>4417</v>
      </c>
      <c r="I5249" s="7" t="s">
        <v>4425</v>
      </c>
      <c r="K5249" s="52" t="str">
        <f t="shared" si="905"/>
        <v/>
      </c>
      <c r="L5249" s="81" t="str">
        <f t="shared" si="906"/>
        <v/>
      </c>
      <c r="M5249" s="53" t="str">
        <f>IF(K5249="","",COUNTIF($K$7:K5249,"ﾘｽﾄ１"))</f>
        <v/>
      </c>
      <c r="N5249" s="53" t="str">
        <f t="shared" si="907"/>
        <v/>
      </c>
      <c r="O5249" s="54" t="str">
        <f t="shared" si="908"/>
        <v/>
      </c>
      <c r="P5249" s="53" t="str">
        <f t="shared" si="909"/>
        <v/>
      </c>
      <c r="Q5249" s="52" t="str">
        <f t="shared" si="910"/>
        <v/>
      </c>
      <c r="R5249" s="55" t="str">
        <f t="shared" si="911"/>
        <v/>
      </c>
      <c r="S5249" s="52" t="str">
        <f t="shared" si="912"/>
        <v/>
      </c>
      <c r="T5249" s="81" t="str">
        <f t="shared" si="913"/>
        <v/>
      </c>
      <c r="U5249" s="53" t="str">
        <f>IF(S5249="","",COUNTIF($S$7:S5249,"該当２"))</f>
        <v/>
      </c>
      <c r="V5249" s="56" t="str">
        <f t="shared" si="914"/>
        <v/>
      </c>
      <c r="W5249" s="81" t="str">
        <f t="shared" si="915"/>
        <v/>
      </c>
      <c r="X5249" s="53" t="str">
        <f>IF(V5249="","",COUNTIF($V$7:V5249,"該当３"))</f>
        <v/>
      </c>
    </row>
    <row r="5250" spans="1:24">
      <c r="A5250" s="4">
        <v>2058802010</v>
      </c>
      <c r="B5250" s="237">
        <v>20</v>
      </c>
      <c r="C5250" s="238">
        <v>588</v>
      </c>
      <c r="D5250" s="239">
        <v>2</v>
      </c>
      <c r="E5250" s="238">
        <v>10</v>
      </c>
      <c r="F5250" s="7" t="s">
        <v>511</v>
      </c>
      <c r="G5250" s="7" t="s">
        <v>4402</v>
      </c>
      <c r="H5250" s="7" t="s">
        <v>4417</v>
      </c>
      <c r="I5250" s="7" t="s">
        <v>4426</v>
      </c>
      <c r="K5250" s="52" t="str">
        <f t="shared" si="905"/>
        <v/>
      </c>
      <c r="L5250" s="81" t="str">
        <f t="shared" si="906"/>
        <v/>
      </c>
      <c r="M5250" s="53" t="str">
        <f>IF(K5250="","",COUNTIF($K$7:K5250,"ﾘｽﾄ１"))</f>
        <v/>
      </c>
      <c r="N5250" s="53" t="str">
        <f t="shared" si="907"/>
        <v/>
      </c>
      <c r="O5250" s="54" t="str">
        <f t="shared" si="908"/>
        <v/>
      </c>
      <c r="P5250" s="53" t="str">
        <f t="shared" si="909"/>
        <v/>
      </c>
      <c r="Q5250" s="52" t="str">
        <f t="shared" si="910"/>
        <v/>
      </c>
      <c r="R5250" s="55" t="str">
        <f t="shared" si="911"/>
        <v/>
      </c>
      <c r="S5250" s="52" t="str">
        <f t="shared" si="912"/>
        <v/>
      </c>
      <c r="T5250" s="81" t="str">
        <f t="shared" si="913"/>
        <v/>
      </c>
      <c r="U5250" s="53" t="str">
        <f>IF(S5250="","",COUNTIF($S$7:S5250,"該当２"))</f>
        <v/>
      </c>
      <c r="V5250" s="56" t="str">
        <f t="shared" si="914"/>
        <v/>
      </c>
      <c r="W5250" s="81" t="str">
        <f t="shared" si="915"/>
        <v/>
      </c>
      <c r="X5250" s="53" t="str">
        <f>IF(V5250="","",COUNTIF($V$7:V5250,"該当３"))</f>
        <v/>
      </c>
    </row>
    <row r="5251" spans="1:24">
      <c r="A5251" s="4">
        <v>2058802011</v>
      </c>
      <c r="B5251" s="237">
        <v>20</v>
      </c>
      <c r="C5251" s="238">
        <v>588</v>
      </c>
      <c r="D5251" s="239">
        <v>2</v>
      </c>
      <c r="E5251" s="238">
        <v>11</v>
      </c>
      <c r="F5251" s="7" t="s">
        <v>511</v>
      </c>
      <c r="G5251" s="7" t="s">
        <v>4402</v>
      </c>
      <c r="H5251" s="7" t="s">
        <v>4417</v>
      </c>
      <c r="I5251" s="7" t="s">
        <v>4427</v>
      </c>
      <c r="K5251" s="52" t="str">
        <f t="shared" si="905"/>
        <v/>
      </c>
      <c r="L5251" s="81" t="str">
        <f t="shared" si="906"/>
        <v/>
      </c>
      <c r="M5251" s="53" t="str">
        <f>IF(K5251="","",COUNTIF($K$7:K5251,"ﾘｽﾄ１"))</f>
        <v/>
      </c>
      <c r="N5251" s="53" t="str">
        <f t="shared" si="907"/>
        <v/>
      </c>
      <c r="O5251" s="54" t="str">
        <f t="shared" si="908"/>
        <v/>
      </c>
      <c r="P5251" s="53" t="str">
        <f t="shared" si="909"/>
        <v/>
      </c>
      <c r="Q5251" s="52" t="str">
        <f t="shared" si="910"/>
        <v/>
      </c>
      <c r="R5251" s="55" t="str">
        <f t="shared" si="911"/>
        <v/>
      </c>
      <c r="S5251" s="52" t="str">
        <f t="shared" si="912"/>
        <v/>
      </c>
      <c r="T5251" s="81" t="str">
        <f t="shared" si="913"/>
        <v/>
      </c>
      <c r="U5251" s="53" t="str">
        <f>IF(S5251="","",COUNTIF($S$7:S5251,"該当２"))</f>
        <v/>
      </c>
      <c r="V5251" s="56" t="str">
        <f t="shared" si="914"/>
        <v/>
      </c>
      <c r="W5251" s="81" t="str">
        <f t="shared" si="915"/>
        <v/>
      </c>
      <c r="X5251" s="53" t="str">
        <f>IF(V5251="","",COUNTIF($V$7:V5251,"該当３"))</f>
        <v/>
      </c>
    </row>
    <row r="5252" spans="1:24">
      <c r="A5252" s="4">
        <v>2058802012</v>
      </c>
      <c r="B5252" s="237">
        <v>20</v>
      </c>
      <c r="C5252" s="238">
        <v>588</v>
      </c>
      <c r="D5252" s="239">
        <v>2</v>
      </c>
      <c r="E5252" s="238">
        <v>12</v>
      </c>
      <c r="F5252" s="7" t="s">
        <v>511</v>
      </c>
      <c r="G5252" s="7" t="s">
        <v>4402</v>
      </c>
      <c r="H5252" s="7" t="s">
        <v>4417</v>
      </c>
      <c r="I5252" s="7" t="s">
        <v>4428</v>
      </c>
      <c r="K5252" s="52" t="str">
        <f t="shared" si="905"/>
        <v/>
      </c>
      <c r="L5252" s="81" t="str">
        <f t="shared" si="906"/>
        <v/>
      </c>
      <c r="M5252" s="53" t="str">
        <f>IF(K5252="","",COUNTIF($K$7:K5252,"ﾘｽﾄ１"))</f>
        <v/>
      </c>
      <c r="N5252" s="53" t="str">
        <f t="shared" si="907"/>
        <v/>
      </c>
      <c r="O5252" s="54" t="str">
        <f t="shared" si="908"/>
        <v/>
      </c>
      <c r="P5252" s="53" t="str">
        <f t="shared" si="909"/>
        <v/>
      </c>
      <c r="Q5252" s="52" t="str">
        <f t="shared" si="910"/>
        <v/>
      </c>
      <c r="R5252" s="55" t="str">
        <f t="shared" si="911"/>
        <v/>
      </c>
      <c r="S5252" s="52" t="str">
        <f t="shared" si="912"/>
        <v/>
      </c>
      <c r="T5252" s="81" t="str">
        <f t="shared" si="913"/>
        <v/>
      </c>
      <c r="U5252" s="53" t="str">
        <f>IF(S5252="","",COUNTIF($S$7:S5252,"該当２"))</f>
        <v/>
      </c>
      <c r="V5252" s="56" t="str">
        <f t="shared" si="914"/>
        <v/>
      </c>
      <c r="W5252" s="81" t="str">
        <f t="shared" si="915"/>
        <v/>
      </c>
      <c r="X5252" s="53" t="str">
        <f>IF(V5252="","",COUNTIF($V$7:V5252,"該当３"))</f>
        <v/>
      </c>
    </row>
    <row r="5253" spans="1:24">
      <c r="A5253" s="4">
        <v>2058802013</v>
      </c>
      <c r="B5253" s="237">
        <v>20</v>
      </c>
      <c r="C5253" s="238">
        <v>588</v>
      </c>
      <c r="D5253" s="239">
        <v>2</v>
      </c>
      <c r="E5253" s="238">
        <v>13</v>
      </c>
      <c r="F5253" s="7" t="s">
        <v>511</v>
      </c>
      <c r="G5253" s="7" t="s">
        <v>4402</v>
      </c>
      <c r="H5253" s="7" t="s">
        <v>4417</v>
      </c>
      <c r="I5253" s="7" t="s">
        <v>4429</v>
      </c>
      <c r="K5253" s="52" t="str">
        <f t="shared" si="905"/>
        <v/>
      </c>
      <c r="L5253" s="81" t="str">
        <f t="shared" si="906"/>
        <v/>
      </c>
      <c r="M5253" s="53" t="str">
        <f>IF(K5253="","",COUNTIF($K$7:K5253,"ﾘｽﾄ１"))</f>
        <v/>
      </c>
      <c r="N5253" s="53" t="str">
        <f t="shared" si="907"/>
        <v/>
      </c>
      <c r="O5253" s="54" t="str">
        <f t="shared" si="908"/>
        <v/>
      </c>
      <c r="P5253" s="53" t="str">
        <f t="shared" si="909"/>
        <v/>
      </c>
      <c r="Q5253" s="52" t="str">
        <f t="shared" si="910"/>
        <v/>
      </c>
      <c r="R5253" s="55" t="str">
        <f t="shared" si="911"/>
        <v/>
      </c>
      <c r="S5253" s="52" t="str">
        <f t="shared" si="912"/>
        <v/>
      </c>
      <c r="T5253" s="81" t="str">
        <f t="shared" si="913"/>
        <v/>
      </c>
      <c r="U5253" s="53" t="str">
        <f>IF(S5253="","",COUNTIF($S$7:S5253,"該当２"))</f>
        <v/>
      </c>
      <c r="V5253" s="56" t="str">
        <f t="shared" si="914"/>
        <v/>
      </c>
      <c r="W5253" s="81" t="str">
        <f t="shared" si="915"/>
        <v/>
      </c>
      <c r="X5253" s="53" t="str">
        <f>IF(V5253="","",COUNTIF($V$7:V5253,"該当３"))</f>
        <v/>
      </c>
    </row>
    <row r="5254" spans="1:24">
      <c r="A5254" s="4">
        <v>2058802014</v>
      </c>
      <c r="B5254" s="237">
        <v>20</v>
      </c>
      <c r="C5254" s="238">
        <v>588</v>
      </c>
      <c r="D5254" s="239">
        <v>2</v>
      </c>
      <c r="E5254" s="238">
        <v>14</v>
      </c>
      <c r="F5254" s="7" t="s">
        <v>511</v>
      </c>
      <c r="G5254" s="7" t="s">
        <v>4402</v>
      </c>
      <c r="H5254" s="7" t="s">
        <v>4417</v>
      </c>
      <c r="I5254" s="7" t="s">
        <v>4430</v>
      </c>
      <c r="K5254" s="52" t="str">
        <f t="shared" si="905"/>
        <v/>
      </c>
      <c r="L5254" s="81" t="str">
        <f t="shared" si="906"/>
        <v/>
      </c>
      <c r="M5254" s="53" t="str">
        <f>IF(K5254="","",COUNTIF($K$7:K5254,"ﾘｽﾄ１"))</f>
        <v/>
      </c>
      <c r="N5254" s="53" t="str">
        <f t="shared" si="907"/>
        <v/>
      </c>
      <c r="O5254" s="54" t="str">
        <f t="shared" si="908"/>
        <v/>
      </c>
      <c r="P5254" s="53" t="str">
        <f t="shared" si="909"/>
        <v/>
      </c>
      <c r="Q5254" s="52" t="str">
        <f t="shared" si="910"/>
        <v/>
      </c>
      <c r="R5254" s="55" t="str">
        <f t="shared" si="911"/>
        <v/>
      </c>
      <c r="S5254" s="52" t="str">
        <f t="shared" si="912"/>
        <v/>
      </c>
      <c r="T5254" s="81" t="str">
        <f t="shared" si="913"/>
        <v/>
      </c>
      <c r="U5254" s="53" t="str">
        <f>IF(S5254="","",COUNTIF($S$7:S5254,"該当２"))</f>
        <v/>
      </c>
      <c r="V5254" s="56" t="str">
        <f t="shared" si="914"/>
        <v/>
      </c>
      <c r="W5254" s="81" t="str">
        <f t="shared" si="915"/>
        <v/>
      </c>
      <c r="X5254" s="53" t="str">
        <f>IF(V5254="","",COUNTIF($V$7:V5254,"該当３"))</f>
        <v/>
      </c>
    </row>
    <row r="5255" spans="1:24">
      <c r="A5255" s="4">
        <v>2058802015</v>
      </c>
      <c r="B5255" s="237">
        <v>20</v>
      </c>
      <c r="C5255" s="238">
        <v>588</v>
      </c>
      <c r="D5255" s="239">
        <v>2</v>
      </c>
      <c r="E5255" s="238">
        <v>15</v>
      </c>
      <c r="F5255" s="7" t="s">
        <v>511</v>
      </c>
      <c r="G5255" s="7" t="s">
        <v>4402</v>
      </c>
      <c r="H5255" s="7" t="s">
        <v>4417</v>
      </c>
      <c r="I5255" s="7" t="s">
        <v>4431</v>
      </c>
      <c r="K5255" s="52" t="str">
        <f t="shared" si="905"/>
        <v/>
      </c>
      <c r="L5255" s="81" t="str">
        <f t="shared" si="906"/>
        <v/>
      </c>
      <c r="M5255" s="53" t="str">
        <f>IF(K5255="","",COUNTIF($K$7:K5255,"ﾘｽﾄ１"))</f>
        <v/>
      </c>
      <c r="N5255" s="53" t="str">
        <f t="shared" si="907"/>
        <v/>
      </c>
      <c r="O5255" s="54" t="str">
        <f t="shared" si="908"/>
        <v/>
      </c>
      <c r="P5255" s="53" t="str">
        <f t="shared" si="909"/>
        <v/>
      </c>
      <c r="Q5255" s="52" t="str">
        <f t="shared" si="910"/>
        <v/>
      </c>
      <c r="R5255" s="55" t="str">
        <f t="shared" si="911"/>
        <v/>
      </c>
      <c r="S5255" s="52" t="str">
        <f t="shared" si="912"/>
        <v/>
      </c>
      <c r="T5255" s="81" t="str">
        <f t="shared" si="913"/>
        <v/>
      </c>
      <c r="U5255" s="53" t="str">
        <f>IF(S5255="","",COUNTIF($S$7:S5255,"該当２"))</f>
        <v/>
      </c>
      <c r="V5255" s="56" t="str">
        <f t="shared" si="914"/>
        <v/>
      </c>
      <c r="W5255" s="81" t="str">
        <f t="shared" si="915"/>
        <v/>
      </c>
      <c r="X5255" s="53" t="str">
        <f>IF(V5255="","",COUNTIF($V$7:V5255,"該当３"))</f>
        <v/>
      </c>
    </row>
    <row r="5256" spans="1:24">
      <c r="A5256" s="4">
        <v>2058802016</v>
      </c>
      <c r="B5256" s="237">
        <v>20</v>
      </c>
      <c r="C5256" s="238">
        <v>588</v>
      </c>
      <c r="D5256" s="239">
        <v>2</v>
      </c>
      <c r="E5256" s="238">
        <v>16</v>
      </c>
      <c r="F5256" s="7" t="s">
        <v>511</v>
      </c>
      <c r="G5256" s="7" t="s">
        <v>4402</v>
      </c>
      <c r="H5256" s="7" t="s">
        <v>4417</v>
      </c>
      <c r="I5256" s="7" t="s">
        <v>4432</v>
      </c>
      <c r="K5256" s="52" t="str">
        <f t="shared" si="905"/>
        <v/>
      </c>
      <c r="L5256" s="81" t="str">
        <f t="shared" si="906"/>
        <v/>
      </c>
      <c r="M5256" s="53" t="str">
        <f>IF(K5256="","",COUNTIF($K$7:K5256,"ﾘｽﾄ１"))</f>
        <v/>
      </c>
      <c r="N5256" s="53" t="str">
        <f t="shared" si="907"/>
        <v/>
      </c>
      <c r="O5256" s="54" t="str">
        <f t="shared" si="908"/>
        <v/>
      </c>
      <c r="P5256" s="53" t="str">
        <f t="shared" si="909"/>
        <v/>
      </c>
      <c r="Q5256" s="52" t="str">
        <f t="shared" si="910"/>
        <v/>
      </c>
      <c r="R5256" s="55" t="str">
        <f t="shared" si="911"/>
        <v/>
      </c>
      <c r="S5256" s="52" t="str">
        <f t="shared" si="912"/>
        <v/>
      </c>
      <c r="T5256" s="81" t="str">
        <f t="shared" si="913"/>
        <v/>
      </c>
      <c r="U5256" s="53" t="str">
        <f>IF(S5256="","",COUNTIF($S$7:S5256,"該当２"))</f>
        <v/>
      </c>
      <c r="V5256" s="56" t="str">
        <f t="shared" si="914"/>
        <v/>
      </c>
      <c r="W5256" s="81" t="str">
        <f t="shared" si="915"/>
        <v/>
      </c>
      <c r="X5256" s="53" t="str">
        <f>IF(V5256="","",COUNTIF($V$7:V5256,"該当３"))</f>
        <v/>
      </c>
    </row>
    <row r="5257" spans="1:24">
      <c r="A5257" s="4">
        <v>2058802017</v>
      </c>
      <c r="B5257" s="237">
        <v>20</v>
      </c>
      <c r="C5257" s="238">
        <v>588</v>
      </c>
      <c r="D5257" s="239">
        <v>2</v>
      </c>
      <c r="E5257" s="238">
        <v>17</v>
      </c>
      <c r="F5257" s="7" t="s">
        <v>511</v>
      </c>
      <c r="G5257" s="7" t="s">
        <v>4402</v>
      </c>
      <c r="H5257" s="7" t="s">
        <v>4417</v>
      </c>
      <c r="I5257" s="7" t="s">
        <v>4433</v>
      </c>
      <c r="K5257" s="52" t="str">
        <f t="shared" si="905"/>
        <v/>
      </c>
      <c r="L5257" s="81" t="str">
        <f t="shared" si="906"/>
        <v/>
      </c>
      <c r="M5257" s="53" t="str">
        <f>IF(K5257="","",COUNTIF($K$7:K5257,"ﾘｽﾄ１"))</f>
        <v/>
      </c>
      <c r="N5257" s="53" t="str">
        <f t="shared" si="907"/>
        <v/>
      </c>
      <c r="O5257" s="54" t="str">
        <f t="shared" si="908"/>
        <v/>
      </c>
      <c r="P5257" s="53" t="str">
        <f t="shared" si="909"/>
        <v/>
      </c>
      <c r="Q5257" s="52" t="str">
        <f t="shared" si="910"/>
        <v/>
      </c>
      <c r="R5257" s="55" t="str">
        <f t="shared" si="911"/>
        <v/>
      </c>
      <c r="S5257" s="52" t="str">
        <f t="shared" si="912"/>
        <v/>
      </c>
      <c r="T5257" s="81" t="str">
        <f t="shared" si="913"/>
        <v/>
      </c>
      <c r="U5257" s="53" t="str">
        <f>IF(S5257="","",COUNTIF($S$7:S5257,"該当２"))</f>
        <v/>
      </c>
      <c r="V5257" s="56" t="str">
        <f t="shared" si="914"/>
        <v/>
      </c>
      <c r="W5257" s="81" t="str">
        <f t="shared" si="915"/>
        <v/>
      </c>
      <c r="X5257" s="53" t="str">
        <f>IF(V5257="","",COUNTIF($V$7:V5257,"該当３"))</f>
        <v/>
      </c>
    </row>
    <row r="5258" spans="1:24">
      <c r="A5258" s="4">
        <v>2058802018</v>
      </c>
      <c r="B5258" s="237">
        <v>20</v>
      </c>
      <c r="C5258" s="238">
        <v>588</v>
      </c>
      <c r="D5258" s="239">
        <v>2</v>
      </c>
      <c r="E5258" s="238">
        <v>18</v>
      </c>
      <c r="F5258" s="7" t="s">
        <v>511</v>
      </c>
      <c r="G5258" s="7" t="s">
        <v>4402</v>
      </c>
      <c r="H5258" s="7" t="s">
        <v>4417</v>
      </c>
      <c r="I5258" s="7" t="s">
        <v>4434</v>
      </c>
      <c r="K5258" s="52" t="str">
        <f t="shared" si="905"/>
        <v/>
      </c>
      <c r="L5258" s="81" t="str">
        <f t="shared" si="906"/>
        <v/>
      </c>
      <c r="M5258" s="53" t="str">
        <f>IF(K5258="","",COUNTIF($K$7:K5258,"ﾘｽﾄ１"))</f>
        <v/>
      </c>
      <c r="N5258" s="53" t="str">
        <f t="shared" si="907"/>
        <v/>
      </c>
      <c r="O5258" s="54" t="str">
        <f t="shared" si="908"/>
        <v/>
      </c>
      <c r="P5258" s="53" t="str">
        <f t="shared" si="909"/>
        <v/>
      </c>
      <c r="Q5258" s="52" t="str">
        <f t="shared" si="910"/>
        <v/>
      </c>
      <c r="R5258" s="55" t="str">
        <f t="shared" si="911"/>
        <v/>
      </c>
      <c r="S5258" s="52" t="str">
        <f t="shared" si="912"/>
        <v/>
      </c>
      <c r="T5258" s="81" t="str">
        <f t="shared" si="913"/>
        <v/>
      </c>
      <c r="U5258" s="53" t="str">
        <f>IF(S5258="","",COUNTIF($S$7:S5258,"該当２"))</f>
        <v/>
      </c>
      <c r="V5258" s="56" t="str">
        <f t="shared" si="914"/>
        <v/>
      </c>
      <c r="W5258" s="81" t="str">
        <f t="shared" si="915"/>
        <v/>
      </c>
      <c r="X5258" s="53" t="str">
        <f>IF(V5258="","",COUNTIF($V$7:V5258,"該当３"))</f>
        <v/>
      </c>
    </row>
    <row r="5259" spans="1:24">
      <c r="A5259" s="4">
        <v>2058802019</v>
      </c>
      <c r="B5259" s="237">
        <v>20</v>
      </c>
      <c r="C5259" s="238">
        <v>588</v>
      </c>
      <c r="D5259" s="239">
        <v>2</v>
      </c>
      <c r="E5259" s="238">
        <v>19</v>
      </c>
      <c r="F5259" s="7" t="s">
        <v>511</v>
      </c>
      <c r="G5259" s="7" t="s">
        <v>4402</v>
      </c>
      <c r="H5259" s="7" t="s">
        <v>4417</v>
      </c>
      <c r="I5259" s="7" t="s">
        <v>4435</v>
      </c>
      <c r="K5259" s="52" t="str">
        <f t="shared" ref="K5259:K5322" si="916">IF(AND($C5259&gt;0,$H5259=""),"ﾘｽﾄ１","")</f>
        <v/>
      </c>
      <c r="L5259" s="81" t="str">
        <f t="shared" si="906"/>
        <v/>
      </c>
      <c r="M5259" s="53" t="str">
        <f>IF(K5259="","",COUNTIF($K$7:K5259,"ﾘｽﾄ１"))</f>
        <v/>
      </c>
      <c r="N5259" s="53" t="str">
        <f t="shared" si="907"/>
        <v/>
      </c>
      <c r="O5259" s="54" t="str">
        <f t="shared" si="908"/>
        <v/>
      </c>
      <c r="P5259" s="53" t="str">
        <f t="shared" si="909"/>
        <v/>
      </c>
      <c r="Q5259" s="52" t="str">
        <f t="shared" si="910"/>
        <v/>
      </c>
      <c r="R5259" s="55" t="str">
        <f t="shared" si="911"/>
        <v/>
      </c>
      <c r="S5259" s="52" t="str">
        <f t="shared" si="912"/>
        <v/>
      </c>
      <c r="T5259" s="81" t="str">
        <f t="shared" si="913"/>
        <v/>
      </c>
      <c r="U5259" s="53" t="str">
        <f>IF(S5259="","",COUNTIF($S$7:S5259,"該当２"))</f>
        <v/>
      </c>
      <c r="V5259" s="56" t="str">
        <f t="shared" si="914"/>
        <v/>
      </c>
      <c r="W5259" s="81" t="str">
        <f t="shared" si="915"/>
        <v/>
      </c>
      <c r="X5259" s="53" t="str">
        <f>IF(V5259="","",COUNTIF($V$7:V5259,"該当３"))</f>
        <v/>
      </c>
    </row>
    <row r="5260" spans="1:24">
      <c r="A5260" s="4">
        <v>2058802020</v>
      </c>
      <c r="B5260" s="237">
        <v>20</v>
      </c>
      <c r="C5260" s="238">
        <v>588</v>
      </c>
      <c r="D5260" s="239">
        <v>2</v>
      </c>
      <c r="E5260" s="238">
        <v>20</v>
      </c>
      <c r="F5260" s="7" t="s">
        <v>511</v>
      </c>
      <c r="G5260" s="7" t="s">
        <v>4402</v>
      </c>
      <c r="H5260" s="7" t="s">
        <v>4417</v>
      </c>
      <c r="I5260" s="7" t="s">
        <v>335</v>
      </c>
      <c r="K5260" s="52" t="str">
        <f t="shared" si="916"/>
        <v/>
      </c>
      <c r="L5260" s="81" t="str">
        <f t="shared" si="906"/>
        <v/>
      </c>
      <c r="M5260" s="53" t="str">
        <f>IF(K5260="","",COUNTIF($K$7:K5260,"ﾘｽﾄ１"))</f>
        <v/>
      </c>
      <c r="N5260" s="53" t="str">
        <f t="shared" si="907"/>
        <v/>
      </c>
      <c r="O5260" s="54" t="str">
        <f t="shared" si="908"/>
        <v/>
      </c>
      <c r="P5260" s="53" t="str">
        <f t="shared" si="909"/>
        <v/>
      </c>
      <c r="Q5260" s="52" t="str">
        <f t="shared" si="910"/>
        <v/>
      </c>
      <c r="R5260" s="55" t="str">
        <f t="shared" si="911"/>
        <v/>
      </c>
      <c r="S5260" s="52" t="str">
        <f t="shared" si="912"/>
        <v/>
      </c>
      <c r="T5260" s="81" t="str">
        <f t="shared" si="913"/>
        <v/>
      </c>
      <c r="U5260" s="53" t="str">
        <f>IF(S5260="","",COUNTIF($S$7:S5260,"該当２"))</f>
        <v/>
      </c>
      <c r="V5260" s="56" t="str">
        <f t="shared" si="914"/>
        <v/>
      </c>
      <c r="W5260" s="81" t="str">
        <f t="shared" si="915"/>
        <v/>
      </c>
      <c r="X5260" s="53" t="str">
        <f>IF(V5260="","",COUNTIF($V$7:V5260,"該当３"))</f>
        <v/>
      </c>
    </row>
    <row r="5261" spans="1:24">
      <c r="A5261" s="4">
        <v>2058802021</v>
      </c>
      <c r="B5261" s="237">
        <v>20</v>
      </c>
      <c r="C5261" s="238">
        <v>588</v>
      </c>
      <c r="D5261" s="239">
        <v>2</v>
      </c>
      <c r="E5261" s="238">
        <v>21</v>
      </c>
      <c r="F5261" s="7" t="s">
        <v>511</v>
      </c>
      <c r="G5261" s="7" t="s">
        <v>4402</v>
      </c>
      <c r="H5261" s="7" t="s">
        <v>4417</v>
      </c>
      <c r="I5261" s="7" t="s">
        <v>4436</v>
      </c>
      <c r="K5261" s="52" t="str">
        <f t="shared" si="916"/>
        <v/>
      </c>
      <c r="L5261" s="81" t="str">
        <f t="shared" si="906"/>
        <v/>
      </c>
      <c r="M5261" s="53" t="str">
        <f>IF(K5261="","",COUNTIF($K$7:K5261,"ﾘｽﾄ１"))</f>
        <v/>
      </c>
      <c r="N5261" s="53" t="str">
        <f t="shared" si="907"/>
        <v/>
      </c>
      <c r="O5261" s="54" t="str">
        <f t="shared" si="908"/>
        <v/>
      </c>
      <c r="P5261" s="53" t="str">
        <f t="shared" si="909"/>
        <v/>
      </c>
      <c r="Q5261" s="52" t="str">
        <f t="shared" si="910"/>
        <v/>
      </c>
      <c r="R5261" s="55" t="str">
        <f t="shared" si="911"/>
        <v/>
      </c>
      <c r="S5261" s="52" t="str">
        <f t="shared" si="912"/>
        <v/>
      </c>
      <c r="T5261" s="81" t="str">
        <f t="shared" si="913"/>
        <v/>
      </c>
      <c r="U5261" s="53" t="str">
        <f>IF(S5261="","",COUNTIF($S$7:S5261,"該当２"))</f>
        <v/>
      </c>
      <c r="V5261" s="56" t="str">
        <f t="shared" si="914"/>
        <v/>
      </c>
      <c r="W5261" s="81" t="str">
        <f t="shared" si="915"/>
        <v/>
      </c>
      <c r="X5261" s="53" t="str">
        <f>IF(V5261="","",COUNTIF($V$7:V5261,"該当３"))</f>
        <v/>
      </c>
    </row>
    <row r="5262" spans="1:24">
      <c r="A5262" s="4">
        <v>2058802022</v>
      </c>
      <c r="B5262" s="237">
        <v>20</v>
      </c>
      <c r="C5262" s="238">
        <v>588</v>
      </c>
      <c r="D5262" s="239">
        <v>2</v>
      </c>
      <c r="E5262" s="238">
        <v>22</v>
      </c>
      <c r="F5262" s="7" t="s">
        <v>511</v>
      </c>
      <c r="G5262" s="7" t="s">
        <v>4402</v>
      </c>
      <c r="H5262" s="7" t="s">
        <v>4417</v>
      </c>
      <c r="I5262" s="7" t="s">
        <v>4437</v>
      </c>
      <c r="K5262" s="52" t="str">
        <f t="shared" si="916"/>
        <v/>
      </c>
      <c r="L5262" s="81" t="str">
        <f t="shared" si="906"/>
        <v/>
      </c>
      <c r="M5262" s="53" t="str">
        <f>IF(K5262="","",COUNTIF($K$7:K5262,"ﾘｽﾄ１"))</f>
        <v/>
      </c>
      <c r="N5262" s="53" t="str">
        <f t="shared" si="907"/>
        <v/>
      </c>
      <c r="O5262" s="54" t="str">
        <f t="shared" si="908"/>
        <v/>
      </c>
      <c r="P5262" s="53" t="str">
        <f t="shared" si="909"/>
        <v/>
      </c>
      <c r="Q5262" s="52" t="str">
        <f t="shared" si="910"/>
        <v/>
      </c>
      <c r="R5262" s="55" t="str">
        <f t="shared" si="911"/>
        <v/>
      </c>
      <c r="S5262" s="52" t="str">
        <f t="shared" si="912"/>
        <v/>
      </c>
      <c r="T5262" s="81" t="str">
        <f t="shared" si="913"/>
        <v/>
      </c>
      <c r="U5262" s="53" t="str">
        <f>IF(S5262="","",COUNTIF($S$7:S5262,"該当２"))</f>
        <v/>
      </c>
      <c r="V5262" s="56" t="str">
        <f t="shared" si="914"/>
        <v/>
      </c>
      <c r="W5262" s="81" t="str">
        <f t="shared" si="915"/>
        <v/>
      </c>
      <c r="X5262" s="53" t="str">
        <f>IF(V5262="","",COUNTIF($V$7:V5262,"該当３"))</f>
        <v/>
      </c>
    </row>
    <row r="5263" spans="1:24">
      <c r="A5263" s="4">
        <v>2058802023</v>
      </c>
      <c r="B5263" s="237">
        <v>20</v>
      </c>
      <c r="C5263" s="238">
        <v>588</v>
      </c>
      <c r="D5263" s="239">
        <v>2</v>
      </c>
      <c r="E5263" s="238">
        <v>23</v>
      </c>
      <c r="F5263" s="7" t="s">
        <v>511</v>
      </c>
      <c r="G5263" s="7" t="s">
        <v>4402</v>
      </c>
      <c r="H5263" s="7" t="s">
        <v>4417</v>
      </c>
      <c r="I5263" s="7" t="s">
        <v>4438</v>
      </c>
      <c r="K5263" s="52" t="str">
        <f t="shared" si="916"/>
        <v/>
      </c>
      <c r="L5263" s="81" t="str">
        <f t="shared" si="906"/>
        <v/>
      </c>
      <c r="M5263" s="53" t="str">
        <f>IF(K5263="","",COUNTIF($K$7:K5263,"ﾘｽﾄ１"))</f>
        <v/>
      </c>
      <c r="N5263" s="53" t="str">
        <f t="shared" si="907"/>
        <v/>
      </c>
      <c r="O5263" s="54" t="str">
        <f t="shared" si="908"/>
        <v/>
      </c>
      <c r="P5263" s="53" t="str">
        <f t="shared" si="909"/>
        <v/>
      </c>
      <c r="Q5263" s="52" t="str">
        <f t="shared" si="910"/>
        <v/>
      </c>
      <c r="R5263" s="55" t="str">
        <f t="shared" si="911"/>
        <v/>
      </c>
      <c r="S5263" s="52" t="str">
        <f t="shared" si="912"/>
        <v/>
      </c>
      <c r="T5263" s="81" t="str">
        <f t="shared" si="913"/>
        <v/>
      </c>
      <c r="U5263" s="53" t="str">
        <f>IF(S5263="","",COUNTIF($S$7:S5263,"該当２"))</f>
        <v/>
      </c>
      <c r="V5263" s="56" t="str">
        <f t="shared" si="914"/>
        <v/>
      </c>
      <c r="W5263" s="81" t="str">
        <f t="shared" si="915"/>
        <v/>
      </c>
      <c r="X5263" s="53" t="str">
        <f>IF(V5263="","",COUNTIF($V$7:V5263,"該当３"))</f>
        <v/>
      </c>
    </row>
    <row r="5264" spans="1:24">
      <c r="A5264" s="4">
        <v>2058802024</v>
      </c>
      <c r="B5264" s="237">
        <v>20</v>
      </c>
      <c r="C5264" s="238">
        <v>588</v>
      </c>
      <c r="D5264" s="239">
        <v>2</v>
      </c>
      <c r="E5264" s="238">
        <v>24</v>
      </c>
      <c r="F5264" s="7" t="s">
        <v>511</v>
      </c>
      <c r="G5264" s="7" t="s">
        <v>4402</v>
      </c>
      <c r="H5264" s="7" t="s">
        <v>4417</v>
      </c>
      <c r="I5264" s="7" t="s">
        <v>4340</v>
      </c>
      <c r="K5264" s="52" t="str">
        <f t="shared" si="916"/>
        <v/>
      </c>
      <c r="L5264" s="81" t="str">
        <f t="shared" si="906"/>
        <v/>
      </c>
      <c r="M5264" s="53" t="str">
        <f>IF(K5264="","",COUNTIF($K$7:K5264,"ﾘｽﾄ１"))</f>
        <v/>
      </c>
      <c r="N5264" s="53" t="str">
        <f t="shared" si="907"/>
        <v/>
      </c>
      <c r="O5264" s="54" t="str">
        <f t="shared" si="908"/>
        <v/>
      </c>
      <c r="P5264" s="53" t="str">
        <f t="shared" si="909"/>
        <v/>
      </c>
      <c r="Q5264" s="52" t="str">
        <f t="shared" si="910"/>
        <v/>
      </c>
      <c r="R5264" s="55" t="str">
        <f t="shared" si="911"/>
        <v/>
      </c>
      <c r="S5264" s="52" t="str">
        <f t="shared" si="912"/>
        <v/>
      </c>
      <c r="T5264" s="81" t="str">
        <f t="shared" si="913"/>
        <v/>
      </c>
      <c r="U5264" s="53" t="str">
        <f>IF(S5264="","",COUNTIF($S$7:S5264,"該当２"))</f>
        <v/>
      </c>
      <c r="V5264" s="56" t="str">
        <f t="shared" si="914"/>
        <v/>
      </c>
      <c r="W5264" s="81" t="str">
        <f t="shared" si="915"/>
        <v/>
      </c>
      <c r="X5264" s="53" t="str">
        <f>IF(V5264="","",COUNTIF($V$7:V5264,"該当３"))</f>
        <v/>
      </c>
    </row>
    <row r="5265" spans="1:24">
      <c r="A5265" s="4">
        <v>2058802025</v>
      </c>
      <c r="B5265" s="237">
        <v>20</v>
      </c>
      <c r="C5265" s="238">
        <v>588</v>
      </c>
      <c r="D5265" s="239">
        <v>2</v>
      </c>
      <c r="E5265" s="238">
        <v>25</v>
      </c>
      <c r="F5265" s="7" t="s">
        <v>511</v>
      </c>
      <c r="G5265" s="7" t="s">
        <v>4402</v>
      </c>
      <c r="H5265" s="7" t="s">
        <v>4417</v>
      </c>
      <c r="I5265" s="7" t="s">
        <v>4439</v>
      </c>
      <c r="K5265" s="52" t="str">
        <f t="shared" si="916"/>
        <v/>
      </c>
      <c r="L5265" s="81" t="str">
        <f t="shared" si="906"/>
        <v/>
      </c>
      <c r="M5265" s="53" t="str">
        <f>IF(K5265="","",COUNTIF($K$7:K5265,"ﾘｽﾄ１"))</f>
        <v/>
      </c>
      <c r="N5265" s="53" t="str">
        <f t="shared" si="907"/>
        <v/>
      </c>
      <c r="O5265" s="54" t="str">
        <f t="shared" si="908"/>
        <v/>
      </c>
      <c r="P5265" s="53" t="str">
        <f t="shared" si="909"/>
        <v/>
      </c>
      <c r="Q5265" s="52" t="str">
        <f t="shared" si="910"/>
        <v/>
      </c>
      <c r="R5265" s="55" t="str">
        <f t="shared" si="911"/>
        <v/>
      </c>
      <c r="S5265" s="52" t="str">
        <f t="shared" si="912"/>
        <v/>
      </c>
      <c r="T5265" s="81" t="str">
        <f t="shared" si="913"/>
        <v/>
      </c>
      <c r="U5265" s="53" t="str">
        <f>IF(S5265="","",COUNTIF($S$7:S5265,"該当２"))</f>
        <v/>
      </c>
      <c r="V5265" s="56" t="str">
        <f t="shared" si="914"/>
        <v/>
      </c>
      <c r="W5265" s="81" t="str">
        <f t="shared" si="915"/>
        <v/>
      </c>
      <c r="X5265" s="53" t="str">
        <f>IF(V5265="","",COUNTIF($V$7:V5265,"該当３"))</f>
        <v/>
      </c>
    </row>
    <row r="5266" spans="1:24">
      <c r="A5266" s="4">
        <v>2058802026</v>
      </c>
      <c r="B5266" s="237">
        <v>20</v>
      </c>
      <c r="C5266" s="238">
        <v>588</v>
      </c>
      <c r="D5266" s="239">
        <v>2</v>
      </c>
      <c r="E5266" s="238">
        <v>26</v>
      </c>
      <c r="F5266" s="7" t="s">
        <v>511</v>
      </c>
      <c r="G5266" s="7" t="s">
        <v>4402</v>
      </c>
      <c r="H5266" s="7" t="s">
        <v>4417</v>
      </c>
      <c r="I5266" s="7" t="s">
        <v>4440</v>
      </c>
      <c r="K5266" s="52" t="str">
        <f t="shared" si="916"/>
        <v/>
      </c>
      <c r="L5266" s="81" t="str">
        <f t="shared" si="906"/>
        <v/>
      </c>
      <c r="M5266" s="53" t="str">
        <f>IF(K5266="","",COUNTIF($K$7:K5266,"ﾘｽﾄ１"))</f>
        <v/>
      </c>
      <c r="N5266" s="53" t="str">
        <f t="shared" si="907"/>
        <v/>
      </c>
      <c r="O5266" s="54" t="str">
        <f t="shared" si="908"/>
        <v/>
      </c>
      <c r="P5266" s="53" t="str">
        <f t="shared" si="909"/>
        <v/>
      </c>
      <c r="Q5266" s="52" t="str">
        <f t="shared" si="910"/>
        <v/>
      </c>
      <c r="R5266" s="55" t="str">
        <f t="shared" si="911"/>
        <v/>
      </c>
      <c r="S5266" s="52" t="str">
        <f t="shared" si="912"/>
        <v/>
      </c>
      <c r="T5266" s="81" t="str">
        <f t="shared" si="913"/>
        <v/>
      </c>
      <c r="U5266" s="53" t="str">
        <f>IF(S5266="","",COUNTIF($S$7:S5266,"該当２"))</f>
        <v/>
      </c>
      <c r="V5266" s="56" t="str">
        <f t="shared" si="914"/>
        <v/>
      </c>
      <c r="W5266" s="81" t="str">
        <f t="shared" si="915"/>
        <v/>
      </c>
      <c r="X5266" s="53" t="str">
        <f>IF(V5266="","",COUNTIF($V$7:V5266,"該当３"))</f>
        <v/>
      </c>
    </row>
    <row r="5267" spans="1:24">
      <c r="A5267" s="4">
        <v>2058802027</v>
      </c>
      <c r="B5267" s="237">
        <v>20</v>
      </c>
      <c r="C5267" s="238">
        <v>588</v>
      </c>
      <c r="D5267" s="239">
        <v>2</v>
      </c>
      <c r="E5267" s="238">
        <v>27</v>
      </c>
      <c r="F5267" s="7" t="s">
        <v>511</v>
      </c>
      <c r="G5267" s="7" t="s">
        <v>4402</v>
      </c>
      <c r="H5267" s="7" t="s">
        <v>4417</v>
      </c>
      <c r="I5267" s="7" t="s">
        <v>2608</v>
      </c>
      <c r="K5267" s="52" t="str">
        <f t="shared" si="916"/>
        <v/>
      </c>
      <c r="L5267" s="81" t="str">
        <f t="shared" si="906"/>
        <v/>
      </c>
      <c r="M5267" s="53" t="str">
        <f>IF(K5267="","",COUNTIF($K$7:K5267,"ﾘｽﾄ１"))</f>
        <v/>
      </c>
      <c r="N5267" s="53" t="str">
        <f t="shared" si="907"/>
        <v/>
      </c>
      <c r="O5267" s="54" t="str">
        <f t="shared" si="908"/>
        <v/>
      </c>
      <c r="P5267" s="53" t="str">
        <f t="shared" si="909"/>
        <v/>
      </c>
      <c r="Q5267" s="52" t="str">
        <f t="shared" si="910"/>
        <v/>
      </c>
      <c r="R5267" s="55" t="str">
        <f t="shared" si="911"/>
        <v/>
      </c>
      <c r="S5267" s="52" t="str">
        <f t="shared" si="912"/>
        <v/>
      </c>
      <c r="T5267" s="81" t="str">
        <f t="shared" si="913"/>
        <v/>
      </c>
      <c r="U5267" s="53" t="str">
        <f>IF(S5267="","",COUNTIF($S$7:S5267,"該当２"))</f>
        <v/>
      </c>
      <c r="V5267" s="56" t="str">
        <f t="shared" si="914"/>
        <v/>
      </c>
      <c r="W5267" s="81" t="str">
        <f t="shared" si="915"/>
        <v/>
      </c>
      <c r="X5267" s="53" t="str">
        <f>IF(V5267="","",COUNTIF($V$7:V5267,"該当３"))</f>
        <v/>
      </c>
    </row>
    <row r="5268" spans="1:24">
      <c r="A5268" s="4">
        <v>2058802028</v>
      </c>
      <c r="B5268" s="237">
        <v>20</v>
      </c>
      <c r="C5268" s="238">
        <v>588</v>
      </c>
      <c r="D5268" s="239">
        <v>2</v>
      </c>
      <c r="E5268" s="238">
        <v>28</v>
      </c>
      <c r="F5268" s="7" t="s">
        <v>511</v>
      </c>
      <c r="G5268" s="7" t="s">
        <v>4402</v>
      </c>
      <c r="H5268" s="7" t="s">
        <v>4417</v>
      </c>
      <c r="I5268" s="7" t="s">
        <v>2127</v>
      </c>
      <c r="K5268" s="52" t="str">
        <f t="shared" si="916"/>
        <v/>
      </c>
      <c r="L5268" s="81" t="str">
        <f t="shared" si="906"/>
        <v/>
      </c>
      <c r="M5268" s="53" t="str">
        <f>IF(K5268="","",COUNTIF($K$7:K5268,"ﾘｽﾄ１"))</f>
        <v/>
      </c>
      <c r="N5268" s="53" t="str">
        <f t="shared" si="907"/>
        <v/>
      </c>
      <c r="O5268" s="54" t="str">
        <f t="shared" si="908"/>
        <v/>
      </c>
      <c r="P5268" s="53" t="str">
        <f t="shared" si="909"/>
        <v/>
      </c>
      <c r="Q5268" s="52" t="str">
        <f t="shared" si="910"/>
        <v/>
      </c>
      <c r="R5268" s="55" t="str">
        <f t="shared" si="911"/>
        <v/>
      </c>
      <c r="S5268" s="52" t="str">
        <f t="shared" si="912"/>
        <v/>
      </c>
      <c r="T5268" s="81" t="str">
        <f t="shared" si="913"/>
        <v/>
      </c>
      <c r="U5268" s="53" t="str">
        <f>IF(S5268="","",COUNTIF($S$7:S5268,"該当２"))</f>
        <v/>
      </c>
      <c r="V5268" s="56" t="str">
        <f t="shared" si="914"/>
        <v/>
      </c>
      <c r="W5268" s="81" t="str">
        <f t="shared" si="915"/>
        <v/>
      </c>
      <c r="X5268" s="53" t="str">
        <f>IF(V5268="","",COUNTIF($V$7:V5268,"該当３"))</f>
        <v/>
      </c>
    </row>
    <row r="5269" spans="1:24">
      <c r="A5269" s="4">
        <v>2058802029</v>
      </c>
      <c r="B5269" s="237">
        <v>20</v>
      </c>
      <c r="C5269" s="238">
        <v>588</v>
      </c>
      <c r="D5269" s="239">
        <v>2</v>
      </c>
      <c r="E5269" s="238">
        <v>29</v>
      </c>
      <c r="F5269" s="7" t="s">
        <v>511</v>
      </c>
      <c r="G5269" s="7" t="s">
        <v>4402</v>
      </c>
      <c r="H5269" s="7" t="s">
        <v>4417</v>
      </c>
      <c r="I5269" s="7" t="s">
        <v>484</v>
      </c>
      <c r="K5269" s="52" t="str">
        <f t="shared" si="916"/>
        <v/>
      </c>
      <c r="L5269" s="81" t="str">
        <f t="shared" si="906"/>
        <v/>
      </c>
      <c r="M5269" s="53" t="str">
        <f>IF(K5269="","",COUNTIF($K$7:K5269,"ﾘｽﾄ１"))</f>
        <v/>
      </c>
      <c r="N5269" s="53" t="str">
        <f t="shared" si="907"/>
        <v/>
      </c>
      <c r="O5269" s="54" t="str">
        <f t="shared" si="908"/>
        <v/>
      </c>
      <c r="P5269" s="53" t="str">
        <f t="shared" si="909"/>
        <v/>
      </c>
      <c r="Q5269" s="52" t="str">
        <f t="shared" si="910"/>
        <v/>
      </c>
      <c r="R5269" s="55" t="str">
        <f t="shared" si="911"/>
        <v/>
      </c>
      <c r="S5269" s="52" t="str">
        <f t="shared" si="912"/>
        <v/>
      </c>
      <c r="T5269" s="81" t="str">
        <f t="shared" si="913"/>
        <v/>
      </c>
      <c r="U5269" s="53" t="str">
        <f>IF(S5269="","",COUNTIF($S$7:S5269,"該当２"))</f>
        <v/>
      </c>
      <c r="V5269" s="56" t="str">
        <f t="shared" si="914"/>
        <v/>
      </c>
      <c r="W5269" s="81" t="str">
        <f t="shared" si="915"/>
        <v/>
      </c>
      <c r="X5269" s="53" t="str">
        <f>IF(V5269="","",COUNTIF($V$7:V5269,"該当３"))</f>
        <v/>
      </c>
    </row>
    <row r="5270" spans="1:24">
      <c r="A5270" s="4">
        <v>2058802030</v>
      </c>
      <c r="B5270" s="237">
        <v>20</v>
      </c>
      <c r="C5270" s="238">
        <v>588</v>
      </c>
      <c r="D5270" s="239">
        <v>2</v>
      </c>
      <c r="E5270" s="238">
        <v>30</v>
      </c>
      <c r="F5270" s="7" t="s">
        <v>511</v>
      </c>
      <c r="G5270" s="7" t="s">
        <v>4402</v>
      </c>
      <c r="H5270" s="7" t="s">
        <v>4417</v>
      </c>
      <c r="I5270" s="7" t="s">
        <v>4441</v>
      </c>
      <c r="K5270" s="52" t="str">
        <f t="shared" si="916"/>
        <v/>
      </c>
      <c r="L5270" s="81" t="str">
        <f t="shared" si="906"/>
        <v/>
      </c>
      <c r="M5270" s="53" t="str">
        <f>IF(K5270="","",COUNTIF($K$7:K5270,"ﾘｽﾄ１"))</f>
        <v/>
      </c>
      <c r="N5270" s="53" t="str">
        <f t="shared" si="907"/>
        <v/>
      </c>
      <c r="O5270" s="54" t="str">
        <f t="shared" si="908"/>
        <v/>
      </c>
      <c r="P5270" s="53" t="str">
        <f t="shared" si="909"/>
        <v/>
      </c>
      <c r="Q5270" s="52" t="str">
        <f t="shared" si="910"/>
        <v/>
      </c>
      <c r="R5270" s="55" t="str">
        <f t="shared" si="911"/>
        <v/>
      </c>
      <c r="S5270" s="52" t="str">
        <f t="shared" si="912"/>
        <v/>
      </c>
      <c r="T5270" s="81" t="str">
        <f t="shared" si="913"/>
        <v/>
      </c>
      <c r="U5270" s="53" t="str">
        <f>IF(S5270="","",COUNTIF($S$7:S5270,"該当２"))</f>
        <v/>
      </c>
      <c r="V5270" s="56" t="str">
        <f t="shared" si="914"/>
        <v/>
      </c>
      <c r="W5270" s="81" t="str">
        <f t="shared" si="915"/>
        <v/>
      </c>
      <c r="X5270" s="53" t="str">
        <f>IF(V5270="","",COUNTIF($V$7:V5270,"該当３"))</f>
        <v/>
      </c>
    </row>
    <row r="5271" spans="1:24">
      <c r="A5271" s="4">
        <v>2059000000</v>
      </c>
      <c r="B5271" s="237">
        <v>20</v>
      </c>
      <c r="C5271" s="238">
        <v>590</v>
      </c>
      <c r="D5271" s="239">
        <v>0</v>
      </c>
      <c r="E5271" s="238">
        <v>0</v>
      </c>
      <c r="F5271" s="7" t="s">
        <v>511</v>
      </c>
      <c r="G5271" s="7" t="s">
        <v>4442</v>
      </c>
      <c r="K5271" s="52" t="str">
        <f t="shared" si="916"/>
        <v>ﾘｽﾄ１</v>
      </c>
      <c r="L5271" s="81" t="str">
        <f t="shared" si="906"/>
        <v>飯綱町</v>
      </c>
      <c r="M5271" s="53">
        <f>IF(K5271="","",COUNTIF($K$7:K5271,"ﾘｽﾄ１"))</f>
        <v>76</v>
      </c>
      <c r="N5271" s="53" t="str">
        <f t="shared" si="907"/>
        <v/>
      </c>
      <c r="O5271" s="54" t="str">
        <f t="shared" si="908"/>
        <v/>
      </c>
      <c r="P5271" s="53" t="str">
        <f t="shared" si="909"/>
        <v/>
      </c>
      <c r="Q5271" s="52" t="str">
        <f t="shared" si="910"/>
        <v/>
      </c>
      <c r="R5271" s="55" t="str">
        <f t="shared" si="911"/>
        <v/>
      </c>
      <c r="S5271" s="52" t="str">
        <f t="shared" si="912"/>
        <v/>
      </c>
      <c r="T5271" s="81" t="str">
        <f t="shared" si="913"/>
        <v/>
      </c>
      <c r="U5271" s="53" t="str">
        <f>IF(S5271="","",COUNTIF($S$7:S5271,"該当２"))</f>
        <v/>
      </c>
      <c r="V5271" s="56" t="str">
        <f t="shared" si="914"/>
        <v/>
      </c>
      <c r="W5271" s="81" t="str">
        <f t="shared" si="915"/>
        <v/>
      </c>
      <c r="X5271" s="53" t="str">
        <f>IF(V5271="","",COUNTIF($V$7:V5271,"該当３"))</f>
        <v/>
      </c>
    </row>
    <row r="5272" spans="1:24">
      <c r="A5272" s="4">
        <v>2059001000</v>
      </c>
      <c r="B5272" s="237">
        <v>20</v>
      </c>
      <c r="C5272" s="238">
        <v>590</v>
      </c>
      <c r="D5272" s="239">
        <v>1</v>
      </c>
      <c r="E5272" s="238">
        <v>0</v>
      </c>
      <c r="F5272" s="7" t="s">
        <v>511</v>
      </c>
      <c r="G5272" s="7" t="s">
        <v>4442</v>
      </c>
      <c r="H5272" s="7" t="s">
        <v>285</v>
      </c>
      <c r="K5272" s="52" t="str">
        <f t="shared" si="916"/>
        <v/>
      </c>
      <c r="L5272" s="81" t="str">
        <f t="shared" si="906"/>
        <v/>
      </c>
      <c r="M5272" s="53" t="str">
        <f>IF(K5272="","",COUNTIF($K$7:K5272,"ﾘｽﾄ１"))</f>
        <v/>
      </c>
      <c r="N5272" s="53" t="str">
        <f t="shared" si="907"/>
        <v/>
      </c>
      <c r="O5272" s="54" t="str">
        <f t="shared" si="908"/>
        <v/>
      </c>
      <c r="P5272" s="53" t="str">
        <f t="shared" si="909"/>
        <v/>
      </c>
      <c r="Q5272" s="52" t="str">
        <f t="shared" si="910"/>
        <v/>
      </c>
      <c r="R5272" s="55" t="str">
        <f t="shared" si="911"/>
        <v/>
      </c>
      <c r="S5272" s="52" t="str">
        <f t="shared" si="912"/>
        <v/>
      </c>
      <c r="T5272" s="81" t="str">
        <f t="shared" si="913"/>
        <v/>
      </c>
      <c r="U5272" s="53" t="str">
        <f>IF(S5272="","",COUNTIF($S$7:S5272,"該当２"))</f>
        <v/>
      </c>
      <c r="V5272" s="56" t="str">
        <f t="shared" si="914"/>
        <v/>
      </c>
      <c r="W5272" s="81" t="str">
        <f t="shared" si="915"/>
        <v/>
      </c>
      <c r="X5272" s="53" t="str">
        <f>IF(V5272="","",COUNTIF($V$7:V5272,"該当３"))</f>
        <v/>
      </c>
    </row>
    <row r="5273" spans="1:24">
      <c r="A5273" s="4">
        <v>2059001001</v>
      </c>
      <c r="B5273" s="237">
        <v>20</v>
      </c>
      <c r="C5273" s="238">
        <v>590</v>
      </c>
      <c r="D5273" s="239">
        <v>1</v>
      </c>
      <c r="E5273" s="238">
        <v>1</v>
      </c>
      <c r="F5273" s="7" t="s">
        <v>511</v>
      </c>
      <c r="G5273" s="7" t="s">
        <v>4442</v>
      </c>
      <c r="H5273" s="7" t="s">
        <v>285</v>
      </c>
      <c r="I5273" s="7" t="s">
        <v>4443</v>
      </c>
      <c r="K5273" s="52" t="str">
        <f t="shared" si="916"/>
        <v/>
      </c>
      <c r="L5273" s="81" t="str">
        <f t="shared" si="906"/>
        <v/>
      </c>
      <c r="M5273" s="53" t="str">
        <f>IF(K5273="","",COUNTIF($K$7:K5273,"ﾘｽﾄ１"))</f>
        <v/>
      </c>
      <c r="N5273" s="53" t="str">
        <f t="shared" si="907"/>
        <v/>
      </c>
      <c r="O5273" s="54" t="str">
        <f t="shared" si="908"/>
        <v/>
      </c>
      <c r="P5273" s="53" t="str">
        <f t="shared" si="909"/>
        <v/>
      </c>
      <c r="Q5273" s="52" t="str">
        <f t="shared" si="910"/>
        <v/>
      </c>
      <c r="R5273" s="55" t="str">
        <f t="shared" si="911"/>
        <v/>
      </c>
      <c r="S5273" s="52" t="str">
        <f t="shared" si="912"/>
        <v/>
      </c>
      <c r="T5273" s="81" t="str">
        <f t="shared" si="913"/>
        <v/>
      </c>
      <c r="U5273" s="53" t="str">
        <f>IF(S5273="","",COUNTIF($S$7:S5273,"該当２"))</f>
        <v/>
      </c>
      <c r="V5273" s="56" t="str">
        <f t="shared" si="914"/>
        <v/>
      </c>
      <c r="W5273" s="81" t="str">
        <f t="shared" si="915"/>
        <v/>
      </c>
      <c r="X5273" s="53" t="str">
        <f>IF(V5273="","",COUNTIF($V$7:V5273,"該当３"))</f>
        <v/>
      </c>
    </row>
    <row r="5274" spans="1:24">
      <c r="A5274" s="4">
        <v>2059001002</v>
      </c>
      <c r="B5274" s="237">
        <v>20</v>
      </c>
      <c r="C5274" s="238">
        <v>590</v>
      </c>
      <c r="D5274" s="239">
        <v>1</v>
      </c>
      <c r="E5274" s="238">
        <v>2</v>
      </c>
      <c r="F5274" s="7" t="s">
        <v>511</v>
      </c>
      <c r="G5274" s="7" t="s">
        <v>4442</v>
      </c>
      <c r="H5274" s="7" t="s">
        <v>285</v>
      </c>
      <c r="I5274" s="7" t="s">
        <v>4444</v>
      </c>
      <c r="K5274" s="52" t="str">
        <f t="shared" si="916"/>
        <v/>
      </c>
      <c r="L5274" s="81" t="str">
        <f t="shared" si="906"/>
        <v/>
      </c>
      <c r="M5274" s="53" t="str">
        <f>IF(K5274="","",COUNTIF($K$7:K5274,"ﾘｽﾄ１"))</f>
        <v/>
      </c>
      <c r="N5274" s="53" t="str">
        <f t="shared" si="907"/>
        <v/>
      </c>
      <c r="O5274" s="54" t="str">
        <f t="shared" si="908"/>
        <v/>
      </c>
      <c r="P5274" s="53" t="str">
        <f t="shared" si="909"/>
        <v/>
      </c>
      <c r="Q5274" s="52" t="str">
        <f t="shared" si="910"/>
        <v/>
      </c>
      <c r="R5274" s="55" t="str">
        <f t="shared" si="911"/>
        <v/>
      </c>
      <c r="S5274" s="52" t="str">
        <f t="shared" si="912"/>
        <v/>
      </c>
      <c r="T5274" s="81" t="str">
        <f t="shared" si="913"/>
        <v/>
      </c>
      <c r="U5274" s="53" t="str">
        <f>IF(S5274="","",COUNTIF($S$7:S5274,"該当２"))</f>
        <v/>
      </c>
      <c r="V5274" s="56" t="str">
        <f t="shared" si="914"/>
        <v/>
      </c>
      <c r="W5274" s="81" t="str">
        <f t="shared" si="915"/>
        <v/>
      </c>
      <c r="X5274" s="53" t="str">
        <f>IF(V5274="","",COUNTIF($V$7:V5274,"該当３"))</f>
        <v/>
      </c>
    </row>
    <row r="5275" spans="1:24">
      <c r="A5275" s="4">
        <v>2059001003</v>
      </c>
      <c r="B5275" s="237">
        <v>20</v>
      </c>
      <c r="C5275" s="238">
        <v>590</v>
      </c>
      <c r="D5275" s="239">
        <v>1</v>
      </c>
      <c r="E5275" s="238">
        <v>3</v>
      </c>
      <c r="F5275" s="7" t="s">
        <v>511</v>
      </c>
      <c r="G5275" s="7" t="s">
        <v>4442</v>
      </c>
      <c r="H5275" s="7" t="s">
        <v>285</v>
      </c>
      <c r="I5275" s="7" t="s">
        <v>4445</v>
      </c>
      <c r="K5275" s="52" t="str">
        <f t="shared" si="916"/>
        <v/>
      </c>
      <c r="L5275" s="81" t="str">
        <f t="shared" si="906"/>
        <v/>
      </c>
      <c r="M5275" s="53" t="str">
        <f>IF(K5275="","",COUNTIF($K$7:K5275,"ﾘｽﾄ１"))</f>
        <v/>
      </c>
      <c r="N5275" s="53" t="str">
        <f t="shared" si="907"/>
        <v/>
      </c>
      <c r="O5275" s="54" t="str">
        <f t="shared" si="908"/>
        <v/>
      </c>
      <c r="P5275" s="53" t="str">
        <f t="shared" si="909"/>
        <v/>
      </c>
      <c r="Q5275" s="52" t="str">
        <f t="shared" si="910"/>
        <v/>
      </c>
      <c r="R5275" s="55" t="str">
        <f t="shared" si="911"/>
        <v/>
      </c>
      <c r="S5275" s="52" t="str">
        <f t="shared" si="912"/>
        <v/>
      </c>
      <c r="T5275" s="81" t="str">
        <f t="shared" si="913"/>
        <v/>
      </c>
      <c r="U5275" s="53" t="str">
        <f>IF(S5275="","",COUNTIF($S$7:S5275,"該当２"))</f>
        <v/>
      </c>
      <c r="V5275" s="56" t="str">
        <f t="shared" si="914"/>
        <v/>
      </c>
      <c r="W5275" s="81" t="str">
        <f t="shared" si="915"/>
        <v/>
      </c>
      <c r="X5275" s="53" t="str">
        <f>IF(V5275="","",COUNTIF($V$7:V5275,"該当３"))</f>
        <v/>
      </c>
    </row>
    <row r="5276" spans="1:24">
      <c r="A5276" s="4">
        <v>2059001004</v>
      </c>
      <c r="B5276" s="237">
        <v>20</v>
      </c>
      <c r="C5276" s="238">
        <v>590</v>
      </c>
      <c r="D5276" s="239">
        <v>1</v>
      </c>
      <c r="E5276" s="238">
        <v>4</v>
      </c>
      <c r="F5276" s="7" t="s">
        <v>511</v>
      </c>
      <c r="G5276" s="7" t="s">
        <v>4442</v>
      </c>
      <c r="H5276" s="7" t="s">
        <v>285</v>
      </c>
      <c r="I5276" s="7" t="s">
        <v>414</v>
      </c>
      <c r="K5276" s="52" t="str">
        <f t="shared" si="916"/>
        <v/>
      </c>
      <c r="L5276" s="81" t="str">
        <f t="shared" si="906"/>
        <v/>
      </c>
      <c r="M5276" s="53" t="str">
        <f>IF(K5276="","",COUNTIF($K$7:K5276,"ﾘｽﾄ１"))</f>
        <v/>
      </c>
      <c r="N5276" s="53" t="str">
        <f t="shared" si="907"/>
        <v/>
      </c>
      <c r="O5276" s="54" t="str">
        <f t="shared" si="908"/>
        <v/>
      </c>
      <c r="P5276" s="53" t="str">
        <f t="shared" si="909"/>
        <v/>
      </c>
      <c r="Q5276" s="52" t="str">
        <f t="shared" si="910"/>
        <v/>
      </c>
      <c r="R5276" s="55" t="str">
        <f t="shared" si="911"/>
        <v/>
      </c>
      <c r="S5276" s="52" t="str">
        <f t="shared" si="912"/>
        <v/>
      </c>
      <c r="T5276" s="81" t="str">
        <f t="shared" si="913"/>
        <v/>
      </c>
      <c r="U5276" s="53" t="str">
        <f>IF(S5276="","",COUNTIF($S$7:S5276,"該当２"))</f>
        <v/>
      </c>
      <c r="V5276" s="56" t="str">
        <f t="shared" si="914"/>
        <v/>
      </c>
      <c r="W5276" s="81" t="str">
        <f t="shared" si="915"/>
        <v/>
      </c>
      <c r="X5276" s="53" t="str">
        <f>IF(V5276="","",COUNTIF($V$7:V5276,"該当３"))</f>
        <v/>
      </c>
    </row>
    <row r="5277" spans="1:24">
      <c r="A5277" s="4">
        <v>2059001005</v>
      </c>
      <c r="B5277" s="237">
        <v>20</v>
      </c>
      <c r="C5277" s="238">
        <v>590</v>
      </c>
      <c r="D5277" s="239">
        <v>1</v>
      </c>
      <c r="E5277" s="238">
        <v>5</v>
      </c>
      <c r="F5277" s="7" t="s">
        <v>511</v>
      </c>
      <c r="G5277" s="7" t="s">
        <v>4442</v>
      </c>
      <c r="H5277" s="7" t="s">
        <v>285</v>
      </c>
      <c r="I5277" s="7" t="s">
        <v>4446</v>
      </c>
      <c r="K5277" s="52" t="str">
        <f t="shared" si="916"/>
        <v/>
      </c>
      <c r="L5277" s="81" t="str">
        <f t="shared" si="906"/>
        <v/>
      </c>
      <c r="M5277" s="53" t="str">
        <f>IF(K5277="","",COUNTIF($K$7:K5277,"ﾘｽﾄ１"))</f>
        <v/>
      </c>
      <c r="N5277" s="53" t="str">
        <f t="shared" si="907"/>
        <v/>
      </c>
      <c r="O5277" s="54" t="str">
        <f t="shared" si="908"/>
        <v/>
      </c>
      <c r="P5277" s="53" t="str">
        <f t="shared" si="909"/>
        <v/>
      </c>
      <c r="Q5277" s="52" t="str">
        <f t="shared" si="910"/>
        <v/>
      </c>
      <c r="R5277" s="55" t="str">
        <f t="shared" si="911"/>
        <v/>
      </c>
      <c r="S5277" s="52" t="str">
        <f t="shared" si="912"/>
        <v/>
      </c>
      <c r="T5277" s="81" t="str">
        <f t="shared" si="913"/>
        <v/>
      </c>
      <c r="U5277" s="53" t="str">
        <f>IF(S5277="","",COUNTIF($S$7:S5277,"該当２"))</f>
        <v/>
      </c>
      <c r="V5277" s="56" t="str">
        <f t="shared" si="914"/>
        <v/>
      </c>
      <c r="W5277" s="81" t="str">
        <f t="shared" si="915"/>
        <v/>
      </c>
      <c r="X5277" s="53" t="str">
        <f>IF(V5277="","",COUNTIF($V$7:V5277,"該当３"))</f>
        <v/>
      </c>
    </row>
    <row r="5278" spans="1:24">
      <c r="A5278" s="4">
        <v>2059001006</v>
      </c>
      <c r="B5278" s="237">
        <v>20</v>
      </c>
      <c r="C5278" s="238">
        <v>590</v>
      </c>
      <c r="D5278" s="239">
        <v>1</v>
      </c>
      <c r="E5278" s="238">
        <v>6</v>
      </c>
      <c r="F5278" s="7" t="s">
        <v>511</v>
      </c>
      <c r="G5278" s="7" t="s">
        <v>4442</v>
      </c>
      <c r="H5278" s="7" t="s">
        <v>285</v>
      </c>
      <c r="I5278" s="7" t="s">
        <v>386</v>
      </c>
      <c r="K5278" s="52" t="str">
        <f t="shared" si="916"/>
        <v/>
      </c>
      <c r="L5278" s="81" t="str">
        <f t="shared" si="906"/>
        <v/>
      </c>
      <c r="M5278" s="53" t="str">
        <f>IF(K5278="","",COUNTIF($K$7:K5278,"ﾘｽﾄ１"))</f>
        <v/>
      </c>
      <c r="N5278" s="53" t="str">
        <f t="shared" si="907"/>
        <v/>
      </c>
      <c r="O5278" s="54" t="str">
        <f t="shared" si="908"/>
        <v/>
      </c>
      <c r="P5278" s="53" t="str">
        <f t="shared" si="909"/>
        <v/>
      </c>
      <c r="Q5278" s="52" t="str">
        <f t="shared" si="910"/>
        <v/>
      </c>
      <c r="R5278" s="55" t="str">
        <f t="shared" si="911"/>
        <v/>
      </c>
      <c r="S5278" s="52" t="str">
        <f t="shared" si="912"/>
        <v/>
      </c>
      <c r="T5278" s="81" t="str">
        <f t="shared" si="913"/>
        <v/>
      </c>
      <c r="U5278" s="53" t="str">
        <f>IF(S5278="","",COUNTIF($S$7:S5278,"該当２"))</f>
        <v/>
      </c>
      <c r="V5278" s="56" t="str">
        <f t="shared" si="914"/>
        <v/>
      </c>
      <c r="W5278" s="81" t="str">
        <f t="shared" si="915"/>
        <v/>
      </c>
      <c r="X5278" s="53" t="str">
        <f>IF(V5278="","",COUNTIF($V$7:V5278,"該当３"))</f>
        <v/>
      </c>
    </row>
    <row r="5279" spans="1:24">
      <c r="A5279" s="4">
        <v>2059001007</v>
      </c>
      <c r="B5279" s="237">
        <v>20</v>
      </c>
      <c r="C5279" s="238">
        <v>590</v>
      </c>
      <c r="D5279" s="239">
        <v>1</v>
      </c>
      <c r="E5279" s="238">
        <v>7</v>
      </c>
      <c r="F5279" s="7" t="s">
        <v>511</v>
      </c>
      <c r="G5279" s="7" t="s">
        <v>4442</v>
      </c>
      <c r="H5279" s="7" t="s">
        <v>285</v>
      </c>
      <c r="I5279" s="7" t="s">
        <v>2812</v>
      </c>
      <c r="K5279" s="52" t="str">
        <f t="shared" si="916"/>
        <v/>
      </c>
      <c r="L5279" s="81" t="str">
        <f t="shared" si="906"/>
        <v/>
      </c>
      <c r="M5279" s="53" t="str">
        <f>IF(K5279="","",COUNTIF($K$7:K5279,"ﾘｽﾄ１"))</f>
        <v/>
      </c>
      <c r="N5279" s="53" t="str">
        <f t="shared" si="907"/>
        <v/>
      </c>
      <c r="O5279" s="54" t="str">
        <f t="shared" si="908"/>
        <v/>
      </c>
      <c r="P5279" s="53" t="str">
        <f t="shared" si="909"/>
        <v/>
      </c>
      <c r="Q5279" s="52" t="str">
        <f t="shared" si="910"/>
        <v/>
      </c>
      <c r="R5279" s="55" t="str">
        <f t="shared" si="911"/>
        <v/>
      </c>
      <c r="S5279" s="52" t="str">
        <f t="shared" si="912"/>
        <v/>
      </c>
      <c r="T5279" s="81" t="str">
        <f t="shared" si="913"/>
        <v/>
      </c>
      <c r="U5279" s="53" t="str">
        <f>IF(S5279="","",COUNTIF($S$7:S5279,"該当２"))</f>
        <v/>
      </c>
      <c r="V5279" s="56" t="str">
        <f t="shared" si="914"/>
        <v/>
      </c>
      <c r="W5279" s="81" t="str">
        <f t="shared" si="915"/>
        <v/>
      </c>
      <c r="X5279" s="53" t="str">
        <f>IF(V5279="","",COUNTIF($V$7:V5279,"該当３"))</f>
        <v/>
      </c>
    </row>
    <row r="5280" spans="1:24">
      <c r="A5280" s="4">
        <v>2059001008</v>
      </c>
      <c r="B5280" s="237">
        <v>20</v>
      </c>
      <c r="C5280" s="238">
        <v>590</v>
      </c>
      <c r="D5280" s="239">
        <v>1</v>
      </c>
      <c r="E5280" s="238">
        <v>8</v>
      </c>
      <c r="F5280" s="7" t="s">
        <v>511</v>
      </c>
      <c r="G5280" s="7" t="s">
        <v>4442</v>
      </c>
      <c r="H5280" s="7" t="s">
        <v>285</v>
      </c>
      <c r="I5280" s="7" t="s">
        <v>14</v>
      </c>
      <c r="K5280" s="52" t="str">
        <f t="shared" si="916"/>
        <v/>
      </c>
      <c r="L5280" s="81" t="str">
        <f t="shared" si="906"/>
        <v/>
      </c>
      <c r="M5280" s="53" t="str">
        <f>IF(K5280="","",COUNTIF($K$7:K5280,"ﾘｽﾄ１"))</f>
        <v/>
      </c>
      <c r="N5280" s="53" t="str">
        <f t="shared" si="907"/>
        <v/>
      </c>
      <c r="O5280" s="54" t="str">
        <f t="shared" si="908"/>
        <v/>
      </c>
      <c r="P5280" s="53" t="str">
        <f t="shared" si="909"/>
        <v/>
      </c>
      <c r="Q5280" s="52" t="str">
        <f t="shared" si="910"/>
        <v/>
      </c>
      <c r="R5280" s="55" t="str">
        <f t="shared" si="911"/>
        <v/>
      </c>
      <c r="S5280" s="52" t="str">
        <f t="shared" si="912"/>
        <v/>
      </c>
      <c r="T5280" s="81" t="str">
        <f t="shared" si="913"/>
        <v/>
      </c>
      <c r="U5280" s="53" t="str">
        <f>IF(S5280="","",COUNTIF($S$7:S5280,"該当２"))</f>
        <v/>
      </c>
      <c r="V5280" s="56" t="str">
        <f t="shared" si="914"/>
        <v/>
      </c>
      <c r="W5280" s="81" t="str">
        <f t="shared" si="915"/>
        <v/>
      </c>
      <c r="X5280" s="53" t="str">
        <f>IF(V5280="","",COUNTIF($V$7:V5280,"該当３"))</f>
        <v/>
      </c>
    </row>
    <row r="5281" spans="1:24">
      <c r="A5281" s="4">
        <v>2059001009</v>
      </c>
      <c r="B5281" s="237">
        <v>20</v>
      </c>
      <c r="C5281" s="238">
        <v>590</v>
      </c>
      <c r="D5281" s="239">
        <v>1</v>
      </c>
      <c r="E5281" s="238">
        <v>9</v>
      </c>
      <c r="F5281" s="7" t="s">
        <v>511</v>
      </c>
      <c r="G5281" s="7" t="s">
        <v>4442</v>
      </c>
      <c r="H5281" s="7" t="s">
        <v>285</v>
      </c>
      <c r="I5281" s="7" t="s">
        <v>1643</v>
      </c>
      <c r="K5281" s="52" t="str">
        <f t="shared" si="916"/>
        <v/>
      </c>
      <c r="L5281" s="81" t="str">
        <f t="shared" si="906"/>
        <v/>
      </c>
      <c r="M5281" s="53" t="str">
        <f>IF(K5281="","",COUNTIF($K$7:K5281,"ﾘｽﾄ１"))</f>
        <v/>
      </c>
      <c r="N5281" s="53" t="str">
        <f t="shared" si="907"/>
        <v/>
      </c>
      <c r="O5281" s="54" t="str">
        <f t="shared" si="908"/>
        <v/>
      </c>
      <c r="P5281" s="53" t="str">
        <f t="shared" si="909"/>
        <v/>
      </c>
      <c r="Q5281" s="52" t="str">
        <f t="shared" si="910"/>
        <v/>
      </c>
      <c r="R5281" s="55" t="str">
        <f t="shared" si="911"/>
        <v/>
      </c>
      <c r="S5281" s="52" t="str">
        <f t="shared" si="912"/>
        <v/>
      </c>
      <c r="T5281" s="81" t="str">
        <f t="shared" si="913"/>
        <v/>
      </c>
      <c r="U5281" s="53" t="str">
        <f>IF(S5281="","",COUNTIF($S$7:S5281,"該当２"))</f>
        <v/>
      </c>
      <c r="V5281" s="56" t="str">
        <f t="shared" si="914"/>
        <v/>
      </c>
      <c r="W5281" s="81" t="str">
        <f t="shared" si="915"/>
        <v/>
      </c>
      <c r="X5281" s="53" t="str">
        <f>IF(V5281="","",COUNTIF($V$7:V5281,"該当３"))</f>
        <v/>
      </c>
    </row>
    <row r="5282" spans="1:24">
      <c r="A5282" s="4">
        <v>2059001010</v>
      </c>
      <c r="B5282" s="237">
        <v>20</v>
      </c>
      <c r="C5282" s="238">
        <v>590</v>
      </c>
      <c r="D5282" s="239">
        <v>1</v>
      </c>
      <c r="E5282" s="238">
        <v>10</v>
      </c>
      <c r="F5282" s="7" t="s">
        <v>511</v>
      </c>
      <c r="G5282" s="7" t="s">
        <v>4442</v>
      </c>
      <c r="H5282" s="7" t="s">
        <v>285</v>
      </c>
      <c r="I5282" s="7" t="s">
        <v>748</v>
      </c>
      <c r="K5282" s="52" t="str">
        <f t="shared" si="916"/>
        <v/>
      </c>
      <c r="L5282" s="81" t="str">
        <f t="shared" si="906"/>
        <v/>
      </c>
      <c r="M5282" s="53" t="str">
        <f>IF(K5282="","",COUNTIF($K$7:K5282,"ﾘｽﾄ１"))</f>
        <v/>
      </c>
      <c r="N5282" s="53" t="str">
        <f t="shared" si="907"/>
        <v/>
      </c>
      <c r="O5282" s="54" t="str">
        <f t="shared" si="908"/>
        <v/>
      </c>
      <c r="P5282" s="53" t="str">
        <f t="shared" si="909"/>
        <v/>
      </c>
      <c r="Q5282" s="52" t="str">
        <f t="shared" si="910"/>
        <v/>
      </c>
      <c r="R5282" s="55" t="str">
        <f t="shared" si="911"/>
        <v/>
      </c>
      <c r="S5282" s="52" t="str">
        <f t="shared" si="912"/>
        <v/>
      </c>
      <c r="T5282" s="81" t="str">
        <f t="shared" si="913"/>
        <v/>
      </c>
      <c r="U5282" s="53" t="str">
        <f>IF(S5282="","",COUNTIF($S$7:S5282,"該当２"))</f>
        <v/>
      </c>
      <c r="V5282" s="56" t="str">
        <f t="shared" si="914"/>
        <v/>
      </c>
      <c r="W5282" s="81" t="str">
        <f t="shared" si="915"/>
        <v/>
      </c>
      <c r="X5282" s="53" t="str">
        <f>IF(V5282="","",COUNTIF($V$7:V5282,"該当３"))</f>
        <v/>
      </c>
    </row>
    <row r="5283" spans="1:24">
      <c r="A5283" s="4">
        <v>2059001011</v>
      </c>
      <c r="B5283" s="237">
        <v>20</v>
      </c>
      <c r="C5283" s="238">
        <v>590</v>
      </c>
      <c r="D5283" s="239">
        <v>1</v>
      </c>
      <c r="E5283" s="238">
        <v>11</v>
      </c>
      <c r="F5283" s="7" t="s">
        <v>511</v>
      </c>
      <c r="G5283" s="7" t="s">
        <v>4442</v>
      </c>
      <c r="H5283" s="7" t="s">
        <v>285</v>
      </c>
      <c r="I5283" s="7" t="s">
        <v>4447</v>
      </c>
      <c r="K5283" s="52" t="str">
        <f t="shared" si="916"/>
        <v/>
      </c>
      <c r="L5283" s="81" t="str">
        <f t="shared" si="906"/>
        <v/>
      </c>
      <c r="M5283" s="53" t="str">
        <f>IF(K5283="","",COUNTIF($K$7:K5283,"ﾘｽﾄ１"))</f>
        <v/>
      </c>
      <c r="N5283" s="53" t="str">
        <f t="shared" si="907"/>
        <v/>
      </c>
      <c r="O5283" s="54" t="str">
        <f t="shared" si="908"/>
        <v/>
      </c>
      <c r="P5283" s="53" t="str">
        <f t="shared" si="909"/>
        <v/>
      </c>
      <c r="Q5283" s="52" t="str">
        <f t="shared" si="910"/>
        <v/>
      </c>
      <c r="R5283" s="55" t="str">
        <f t="shared" si="911"/>
        <v/>
      </c>
      <c r="S5283" s="52" t="str">
        <f t="shared" si="912"/>
        <v/>
      </c>
      <c r="T5283" s="81" t="str">
        <f t="shared" si="913"/>
        <v/>
      </c>
      <c r="U5283" s="53" t="str">
        <f>IF(S5283="","",COUNTIF($S$7:S5283,"該当２"))</f>
        <v/>
      </c>
      <c r="V5283" s="56" t="str">
        <f t="shared" si="914"/>
        <v/>
      </c>
      <c r="W5283" s="81" t="str">
        <f t="shared" si="915"/>
        <v/>
      </c>
      <c r="X5283" s="53" t="str">
        <f>IF(V5283="","",COUNTIF($V$7:V5283,"該当３"))</f>
        <v/>
      </c>
    </row>
    <row r="5284" spans="1:24">
      <c r="A5284" s="4">
        <v>2059002000</v>
      </c>
      <c r="B5284" s="237">
        <v>20</v>
      </c>
      <c r="C5284" s="238">
        <v>590</v>
      </c>
      <c r="D5284" s="239">
        <v>2</v>
      </c>
      <c r="E5284" s="238">
        <v>0</v>
      </c>
      <c r="F5284" s="7" t="s">
        <v>511</v>
      </c>
      <c r="G5284" s="7" t="s">
        <v>4442</v>
      </c>
      <c r="H5284" s="7" t="s">
        <v>282</v>
      </c>
      <c r="K5284" s="52" t="str">
        <f t="shared" si="916"/>
        <v/>
      </c>
      <c r="L5284" s="81" t="str">
        <f t="shared" si="906"/>
        <v/>
      </c>
      <c r="M5284" s="53" t="str">
        <f>IF(K5284="","",COUNTIF($K$7:K5284,"ﾘｽﾄ１"))</f>
        <v/>
      </c>
      <c r="N5284" s="53" t="str">
        <f t="shared" si="907"/>
        <v/>
      </c>
      <c r="O5284" s="54" t="str">
        <f t="shared" si="908"/>
        <v/>
      </c>
      <c r="P5284" s="53" t="str">
        <f t="shared" si="909"/>
        <v/>
      </c>
      <c r="Q5284" s="52" t="str">
        <f t="shared" si="910"/>
        <v/>
      </c>
      <c r="R5284" s="55" t="str">
        <f t="shared" si="911"/>
        <v/>
      </c>
      <c r="S5284" s="52" t="str">
        <f t="shared" si="912"/>
        <v/>
      </c>
      <c r="T5284" s="81" t="str">
        <f t="shared" si="913"/>
        <v/>
      </c>
      <c r="U5284" s="53" t="str">
        <f>IF(S5284="","",COUNTIF($S$7:S5284,"該当２"))</f>
        <v/>
      </c>
      <c r="V5284" s="56" t="str">
        <f t="shared" si="914"/>
        <v/>
      </c>
      <c r="W5284" s="81" t="str">
        <f t="shared" si="915"/>
        <v/>
      </c>
      <c r="X5284" s="53" t="str">
        <f>IF(V5284="","",COUNTIF($V$7:V5284,"該当３"))</f>
        <v/>
      </c>
    </row>
    <row r="5285" spans="1:24">
      <c r="A5285" s="4">
        <v>2059002001</v>
      </c>
      <c r="B5285" s="237">
        <v>20</v>
      </c>
      <c r="C5285" s="238">
        <v>590</v>
      </c>
      <c r="D5285" s="239">
        <v>2</v>
      </c>
      <c r="E5285" s="238">
        <v>1</v>
      </c>
      <c r="F5285" s="7" t="s">
        <v>511</v>
      </c>
      <c r="G5285" s="7" t="s">
        <v>4442</v>
      </c>
      <c r="H5285" s="7" t="s">
        <v>282</v>
      </c>
      <c r="I5285" s="7" t="s">
        <v>1587</v>
      </c>
      <c r="K5285" s="52" t="str">
        <f t="shared" si="916"/>
        <v/>
      </c>
      <c r="L5285" s="81" t="str">
        <f t="shared" si="906"/>
        <v/>
      </c>
      <c r="M5285" s="53" t="str">
        <f>IF(K5285="","",COUNTIF($K$7:K5285,"ﾘｽﾄ１"))</f>
        <v/>
      </c>
      <c r="N5285" s="53" t="str">
        <f t="shared" si="907"/>
        <v/>
      </c>
      <c r="O5285" s="54" t="str">
        <f t="shared" si="908"/>
        <v/>
      </c>
      <c r="P5285" s="53" t="str">
        <f t="shared" si="909"/>
        <v/>
      </c>
      <c r="Q5285" s="52" t="str">
        <f t="shared" si="910"/>
        <v/>
      </c>
      <c r="R5285" s="55" t="str">
        <f t="shared" si="911"/>
        <v/>
      </c>
      <c r="S5285" s="52" t="str">
        <f t="shared" si="912"/>
        <v/>
      </c>
      <c r="T5285" s="81" t="str">
        <f t="shared" si="913"/>
        <v/>
      </c>
      <c r="U5285" s="53" t="str">
        <f>IF(S5285="","",COUNTIF($S$7:S5285,"該当２"))</f>
        <v/>
      </c>
      <c r="V5285" s="56" t="str">
        <f t="shared" si="914"/>
        <v/>
      </c>
      <c r="W5285" s="81" t="str">
        <f t="shared" si="915"/>
        <v/>
      </c>
      <c r="X5285" s="53" t="str">
        <f>IF(V5285="","",COUNTIF($V$7:V5285,"該当３"))</f>
        <v/>
      </c>
    </row>
    <row r="5286" spans="1:24">
      <c r="A5286" s="4">
        <v>2059002002</v>
      </c>
      <c r="B5286" s="237">
        <v>20</v>
      </c>
      <c r="C5286" s="238">
        <v>590</v>
      </c>
      <c r="D5286" s="239">
        <v>2</v>
      </c>
      <c r="E5286" s="238">
        <v>2</v>
      </c>
      <c r="F5286" s="7" t="s">
        <v>511</v>
      </c>
      <c r="G5286" s="7" t="s">
        <v>4442</v>
      </c>
      <c r="H5286" s="7" t="s">
        <v>282</v>
      </c>
      <c r="I5286" s="7" t="s">
        <v>2949</v>
      </c>
      <c r="K5286" s="52" t="str">
        <f t="shared" si="916"/>
        <v/>
      </c>
      <c r="L5286" s="81" t="str">
        <f t="shared" si="906"/>
        <v/>
      </c>
      <c r="M5286" s="53" t="str">
        <f>IF(K5286="","",COUNTIF($K$7:K5286,"ﾘｽﾄ１"))</f>
        <v/>
      </c>
      <c r="N5286" s="53" t="str">
        <f t="shared" si="907"/>
        <v/>
      </c>
      <c r="O5286" s="54" t="str">
        <f t="shared" si="908"/>
        <v/>
      </c>
      <c r="P5286" s="53" t="str">
        <f t="shared" si="909"/>
        <v/>
      </c>
      <c r="Q5286" s="52" t="str">
        <f t="shared" si="910"/>
        <v/>
      </c>
      <c r="R5286" s="55" t="str">
        <f t="shared" si="911"/>
        <v/>
      </c>
      <c r="S5286" s="52" t="str">
        <f t="shared" si="912"/>
        <v/>
      </c>
      <c r="T5286" s="81" t="str">
        <f t="shared" si="913"/>
        <v/>
      </c>
      <c r="U5286" s="53" t="str">
        <f>IF(S5286="","",COUNTIF($S$7:S5286,"該当２"))</f>
        <v/>
      </c>
      <c r="V5286" s="56" t="str">
        <f t="shared" si="914"/>
        <v/>
      </c>
      <c r="W5286" s="81" t="str">
        <f t="shared" si="915"/>
        <v/>
      </c>
      <c r="X5286" s="53" t="str">
        <f>IF(V5286="","",COUNTIF($V$7:V5286,"該当３"))</f>
        <v/>
      </c>
    </row>
    <row r="5287" spans="1:24">
      <c r="A5287" s="4">
        <v>2059002003</v>
      </c>
      <c r="B5287" s="237">
        <v>20</v>
      </c>
      <c r="C5287" s="238">
        <v>590</v>
      </c>
      <c r="D5287" s="239">
        <v>2</v>
      </c>
      <c r="E5287" s="238">
        <v>3</v>
      </c>
      <c r="F5287" s="7" t="s">
        <v>511</v>
      </c>
      <c r="G5287" s="7" t="s">
        <v>4442</v>
      </c>
      <c r="H5287" s="7" t="s">
        <v>282</v>
      </c>
      <c r="I5287" s="7" t="s">
        <v>12</v>
      </c>
      <c r="K5287" s="52" t="str">
        <f t="shared" si="916"/>
        <v/>
      </c>
      <c r="L5287" s="81" t="str">
        <f t="shared" si="906"/>
        <v/>
      </c>
      <c r="M5287" s="53" t="str">
        <f>IF(K5287="","",COUNTIF($K$7:K5287,"ﾘｽﾄ１"))</f>
        <v/>
      </c>
      <c r="N5287" s="53" t="str">
        <f t="shared" si="907"/>
        <v/>
      </c>
      <c r="O5287" s="54" t="str">
        <f t="shared" si="908"/>
        <v/>
      </c>
      <c r="P5287" s="53" t="str">
        <f t="shared" si="909"/>
        <v/>
      </c>
      <c r="Q5287" s="52" t="str">
        <f t="shared" si="910"/>
        <v/>
      </c>
      <c r="R5287" s="55" t="str">
        <f t="shared" si="911"/>
        <v/>
      </c>
      <c r="S5287" s="52" t="str">
        <f t="shared" si="912"/>
        <v/>
      </c>
      <c r="T5287" s="81" t="str">
        <f t="shared" si="913"/>
        <v/>
      </c>
      <c r="U5287" s="53" t="str">
        <f>IF(S5287="","",COUNTIF($S$7:S5287,"該当２"))</f>
        <v/>
      </c>
      <c r="V5287" s="56" t="str">
        <f t="shared" si="914"/>
        <v/>
      </c>
      <c r="W5287" s="81" t="str">
        <f t="shared" si="915"/>
        <v/>
      </c>
      <c r="X5287" s="53" t="str">
        <f>IF(V5287="","",COUNTIF($V$7:V5287,"該当３"))</f>
        <v/>
      </c>
    </row>
    <row r="5288" spans="1:24">
      <c r="A5288" s="4">
        <v>2059002004</v>
      </c>
      <c r="B5288" s="237">
        <v>20</v>
      </c>
      <c r="C5288" s="238">
        <v>590</v>
      </c>
      <c r="D5288" s="239">
        <v>2</v>
      </c>
      <c r="E5288" s="238">
        <v>4</v>
      </c>
      <c r="F5288" s="7" t="s">
        <v>511</v>
      </c>
      <c r="G5288" s="7" t="s">
        <v>4442</v>
      </c>
      <c r="H5288" s="7" t="s">
        <v>282</v>
      </c>
      <c r="I5288" s="7" t="s">
        <v>935</v>
      </c>
      <c r="K5288" s="52" t="str">
        <f t="shared" si="916"/>
        <v/>
      </c>
      <c r="L5288" s="81" t="str">
        <f t="shared" si="906"/>
        <v/>
      </c>
      <c r="M5288" s="53" t="str">
        <f>IF(K5288="","",COUNTIF($K$7:K5288,"ﾘｽﾄ１"))</f>
        <v/>
      </c>
      <c r="N5288" s="53" t="str">
        <f t="shared" si="907"/>
        <v/>
      </c>
      <c r="O5288" s="54" t="str">
        <f t="shared" si="908"/>
        <v/>
      </c>
      <c r="P5288" s="53" t="str">
        <f t="shared" si="909"/>
        <v/>
      </c>
      <c r="Q5288" s="52" t="str">
        <f t="shared" si="910"/>
        <v/>
      </c>
      <c r="R5288" s="55" t="str">
        <f t="shared" si="911"/>
        <v/>
      </c>
      <c r="S5288" s="52" t="str">
        <f t="shared" si="912"/>
        <v/>
      </c>
      <c r="T5288" s="81" t="str">
        <f t="shared" si="913"/>
        <v/>
      </c>
      <c r="U5288" s="53" t="str">
        <f>IF(S5288="","",COUNTIF($S$7:S5288,"該当２"))</f>
        <v/>
      </c>
      <c r="V5288" s="56" t="str">
        <f t="shared" si="914"/>
        <v/>
      </c>
      <c r="W5288" s="81" t="str">
        <f t="shared" si="915"/>
        <v/>
      </c>
      <c r="X5288" s="53" t="str">
        <f>IF(V5288="","",COUNTIF($V$7:V5288,"該当３"))</f>
        <v/>
      </c>
    </row>
    <row r="5289" spans="1:24">
      <c r="A5289" s="4">
        <v>2059002005</v>
      </c>
      <c r="B5289" s="237">
        <v>20</v>
      </c>
      <c r="C5289" s="238">
        <v>590</v>
      </c>
      <c r="D5289" s="239">
        <v>2</v>
      </c>
      <c r="E5289" s="238">
        <v>5</v>
      </c>
      <c r="F5289" s="7" t="s">
        <v>511</v>
      </c>
      <c r="G5289" s="7" t="s">
        <v>4442</v>
      </c>
      <c r="H5289" s="7" t="s">
        <v>282</v>
      </c>
      <c r="I5289" s="7" t="s">
        <v>758</v>
      </c>
      <c r="K5289" s="52" t="str">
        <f t="shared" si="916"/>
        <v/>
      </c>
      <c r="L5289" s="81" t="str">
        <f t="shared" si="906"/>
        <v/>
      </c>
      <c r="M5289" s="53" t="str">
        <f>IF(K5289="","",COUNTIF($K$7:K5289,"ﾘｽﾄ１"))</f>
        <v/>
      </c>
      <c r="N5289" s="53" t="str">
        <f t="shared" si="907"/>
        <v/>
      </c>
      <c r="O5289" s="54" t="str">
        <f t="shared" si="908"/>
        <v/>
      </c>
      <c r="P5289" s="53" t="str">
        <f t="shared" si="909"/>
        <v/>
      </c>
      <c r="Q5289" s="52" t="str">
        <f t="shared" si="910"/>
        <v/>
      </c>
      <c r="R5289" s="55" t="str">
        <f t="shared" si="911"/>
        <v/>
      </c>
      <c r="S5289" s="52" t="str">
        <f t="shared" si="912"/>
        <v/>
      </c>
      <c r="T5289" s="81" t="str">
        <f t="shared" si="913"/>
        <v/>
      </c>
      <c r="U5289" s="53" t="str">
        <f>IF(S5289="","",COUNTIF($S$7:S5289,"該当２"))</f>
        <v/>
      </c>
      <c r="V5289" s="56" t="str">
        <f t="shared" si="914"/>
        <v/>
      </c>
      <c r="W5289" s="81" t="str">
        <f t="shared" si="915"/>
        <v/>
      </c>
      <c r="X5289" s="53" t="str">
        <f>IF(V5289="","",COUNTIF($V$7:V5289,"該当３"))</f>
        <v/>
      </c>
    </row>
    <row r="5290" spans="1:24">
      <c r="A5290" s="4">
        <v>2059002006</v>
      </c>
      <c r="B5290" s="237">
        <v>20</v>
      </c>
      <c r="C5290" s="238">
        <v>590</v>
      </c>
      <c r="D5290" s="239">
        <v>2</v>
      </c>
      <c r="E5290" s="238">
        <v>6</v>
      </c>
      <c r="F5290" s="7" t="s">
        <v>511</v>
      </c>
      <c r="G5290" s="7" t="s">
        <v>4442</v>
      </c>
      <c r="H5290" s="7" t="s">
        <v>282</v>
      </c>
      <c r="I5290" s="7" t="s">
        <v>4448</v>
      </c>
      <c r="K5290" s="52" t="str">
        <f t="shared" si="916"/>
        <v/>
      </c>
      <c r="L5290" s="81" t="str">
        <f t="shared" si="906"/>
        <v/>
      </c>
      <c r="M5290" s="53" t="str">
        <f>IF(K5290="","",COUNTIF($K$7:K5290,"ﾘｽﾄ１"))</f>
        <v/>
      </c>
      <c r="N5290" s="53" t="str">
        <f t="shared" si="907"/>
        <v/>
      </c>
      <c r="O5290" s="54" t="str">
        <f t="shared" si="908"/>
        <v/>
      </c>
      <c r="P5290" s="53" t="str">
        <f t="shared" si="909"/>
        <v/>
      </c>
      <c r="Q5290" s="52" t="str">
        <f t="shared" si="910"/>
        <v/>
      </c>
      <c r="R5290" s="55" t="str">
        <f t="shared" si="911"/>
        <v/>
      </c>
      <c r="S5290" s="52" t="str">
        <f t="shared" si="912"/>
        <v/>
      </c>
      <c r="T5290" s="81" t="str">
        <f t="shared" si="913"/>
        <v/>
      </c>
      <c r="U5290" s="53" t="str">
        <f>IF(S5290="","",COUNTIF($S$7:S5290,"該当２"))</f>
        <v/>
      </c>
      <c r="V5290" s="56" t="str">
        <f t="shared" si="914"/>
        <v/>
      </c>
      <c r="W5290" s="81" t="str">
        <f t="shared" si="915"/>
        <v/>
      </c>
      <c r="X5290" s="53" t="str">
        <f>IF(V5290="","",COUNTIF($V$7:V5290,"該当３"))</f>
        <v/>
      </c>
    </row>
    <row r="5291" spans="1:24">
      <c r="A5291" s="4">
        <v>2059002007</v>
      </c>
      <c r="B5291" s="237">
        <v>20</v>
      </c>
      <c r="C5291" s="238">
        <v>590</v>
      </c>
      <c r="D5291" s="239">
        <v>2</v>
      </c>
      <c r="E5291" s="238">
        <v>7</v>
      </c>
      <c r="F5291" s="7" t="s">
        <v>511</v>
      </c>
      <c r="G5291" s="7" t="s">
        <v>4442</v>
      </c>
      <c r="H5291" s="7" t="s">
        <v>282</v>
      </c>
      <c r="I5291" s="7" t="s">
        <v>4449</v>
      </c>
      <c r="K5291" s="52" t="str">
        <f t="shared" si="916"/>
        <v/>
      </c>
      <c r="L5291" s="81" t="str">
        <f t="shared" si="906"/>
        <v/>
      </c>
      <c r="M5291" s="53" t="str">
        <f>IF(K5291="","",COUNTIF($K$7:K5291,"ﾘｽﾄ１"))</f>
        <v/>
      </c>
      <c r="N5291" s="53" t="str">
        <f t="shared" si="907"/>
        <v/>
      </c>
      <c r="O5291" s="54" t="str">
        <f t="shared" si="908"/>
        <v/>
      </c>
      <c r="P5291" s="53" t="str">
        <f t="shared" si="909"/>
        <v/>
      </c>
      <c r="Q5291" s="52" t="str">
        <f t="shared" si="910"/>
        <v/>
      </c>
      <c r="R5291" s="55" t="str">
        <f t="shared" si="911"/>
        <v/>
      </c>
      <c r="S5291" s="52" t="str">
        <f t="shared" si="912"/>
        <v/>
      </c>
      <c r="T5291" s="81" t="str">
        <f t="shared" si="913"/>
        <v/>
      </c>
      <c r="U5291" s="53" t="str">
        <f>IF(S5291="","",COUNTIF($S$7:S5291,"該当２"))</f>
        <v/>
      </c>
      <c r="V5291" s="56" t="str">
        <f t="shared" si="914"/>
        <v/>
      </c>
      <c r="W5291" s="81" t="str">
        <f t="shared" si="915"/>
        <v/>
      </c>
      <c r="X5291" s="53" t="str">
        <f>IF(V5291="","",COUNTIF($V$7:V5291,"該当３"))</f>
        <v/>
      </c>
    </row>
    <row r="5292" spans="1:24">
      <c r="A5292" s="4">
        <v>2059002008</v>
      </c>
      <c r="B5292" s="237">
        <v>20</v>
      </c>
      <c r="C5292" s="238">
        <v>590</v>
      </c>
      <c r="D5292" s="239">
        <v>2</v>
      </c>
      <c r="E5292" s="238">
        <v>8</v>
      </c>
      <c r="F5292" s="7" t="s">
        <v>511</v>
      </c>
      <c r="G5292" s="7" t="s">
        <v>4442</v>
      </c>
      <c r="H5292" s="7" t="s">
        <v>282</v>
      </c>
      <c r="I5292" s="7" t="s">
        <v>4450</v>
      </c>
      <c r="K5292" s="52" t="str">
        <f t="shared" si="916"/>
        <v/>
      </c>
      <c r="L5292" s="81" t="str">
        <f t="shared" si="906"/>
        <v/>
      </c>
      <c r="M5292" s="53" t="str">
        <f>IF(K5292="","",COUNTIF($K$7:K5292,"ﾘｽﾄ１"))</f>
        <v/>
      </c>
      <c r="N5292" s="53" t="str">
        <f t="shared" si="907"/>
        <v/>
      </c>
      <c r="O5292" s="54" t="str">
        <f t="shared" si="908"/>
        <v/>
      </c>
      <c r="P5292" s="53" t="str">
        <f t="shared" si="909"/>
        <v/>
      </c>
      <c r="Q5292" s="52" t="str">
        <f t="shared" si="910"/>
        <v/>
      </c>
      <c r="R5292" s="55" t="str">
        <f t="shared" si="911"/>
        <v/>
      </c>
      <c r="S5292" s="52" t="str">
        <f t="shared" si="912"/>
        <v/>
      </c>
      <c r="T5292" s="81" t="str">
        <f t="shared" si="913"/>
        <v/>
      </c>
      <c r="U5292" s="53" t="str">
        <f>IF(S5292="","",COUNTIF($S$7:S5292,"該当２"))</f>
        <v/>
      </c>
      <c r="V5292" s="56" t="str">
        <f t="shared" si="914"/>
        <v/>
      </c>
      <c r="W5292" s="81" t="str">
        <f t="shared" si="915"/>
        <v/>
      </c>
      <c r="X5292" s="53" t="str">
        <f>IF(V5292="","",COUNTIF($V$7:V5292,"該当３"))</f>
        <v/>
      </c>
    </row>
    <row r="5293" spans="1:24">
      <c r="A5293" s="4">
        <v>2059002009</v>
      </c>
      <c r="B5293" s="237">
        <v>20</v>
      </c>
      <c r="C5293" s="238">
        <v>590</v>
      </c>
      <c r="D5293" s="239">
        <v>2</v>
      </c>
      <c r="E5293" s="238">
        <v>9</v>
      </c>
      <c r="F5293" s="7" t="s">
        <v>511</v>
      </c>
      <c r="G5293" s="7" t="s">
        <v>4442</v>
      </c>
      <c r="H5293" s="7" t="s">
        <v>282</v>
      </c>
      <c r="I5293" s="7" t="s">
        <v>4451</v>
      </c>
      <c r="K5293" s="52" t="str">
        <f t="shared" si="916"/>
        <v/>
      </c>
      <c r="L5293" s="81" t="str">
        <f t="shared" si="906"/>
        <v/>
      </c>
      <c r="M5293" s="53" t="str">
        <f>IF(K5293="","",COUNTIF($K$7:K5293,"ﾘｽﾄ１"))</f>
        <v/>
      </c>
      <c r="N5293" s="53" t="str">
        <f t="shared" si="907"/>
        <v/>
      </c>
      <c r="O5293" s="54" t="str">
        <f t="shared" si="908"/>
        <v/>
      </c>
      <c r="P5293" s="53" t="str">
        <f t="shared" si="909"/>
        <v/>
      </c>
      <c r="Q5293" s="52" t="str">
        <f t="shared" si="910"/>
        <v/>
      </c>
      <c r="R5293" s="55" t="str">
        <f t="shared" si="911"/>
        <v/>
      </c>
      <c r="S5293" s="52" t="str">
        <f t="shared" si="912"/>
        <v/>
      </c>
      <c r="T5293" s="81" t="str">
        <f t="shared" si="913"/>
        <v/>
      </c>
      <c r="U5293" s="53" t="str">
        <f>IF(S5293="","",COUNTIF($S$7:S5293,"該当２"))</f>
        <v/>
      </c>
      <c r="V5293" s="56" t="str">
        <f t="shared" si="914"/>
        <v/>
      </c>
      <c r="W5293" s="81" t="str">
        <f t="shared" si="915"/>
        <v/>
      </c>
      <c r="X5293" s="53" t="str">
        <f>IF(V5293="","",COUNTIF($V$7:V5293,"該当３"))</f>
        <v/>
      </c>
    </row>
    <row r="5294" spans="1:24">
      <c r="A5294" s="4">
        <v>2059003000</v>
      </c>
      <c r="B5294" s="237">
        <v>20</v>
      </c>
      <c r="C5294" s="238">
        <v>590</v>
      </c>
      <c r="D5294" s="239">
        <v>3</v>
      </c>
      <c r="E5294" s="238">
        <v>0</v>
      </c>
      <c r="F5294" s="7" t="s">
        <v>511</v>
      </c>
      <c r="G5294" s="7" t="s">
        <v>4442</v>
      </c>
      <c r="H5294" s="7" t="s">
        <v>4452</v>
      </c>
      <c r="K5294" s="52" t="str">
        <f t="shared" si="916"/>
        <v/>
      </c>
      <c r="L5294" s="81" t="str">
        <f t="shared" si="906"/>
        <v/>
      </c>
      <c r="M5294" s="53" t="str">
        <f>IF(K5294="","",COUNTIF($K$7:K5294,"ﾘｽﾄ１"))</f>
        <v/>
      </c>
      <c r="N5294" s="53" t="str">
        <f t="shared" si="907"/>
        <v/>
      </c>
      <c r="O5294" s="54" t="str">
        <f t="shared" si="908"/>
        <v/>
      </c>
      <c r="P5294" s="53" t="str">
        <f t="shared" si="909"/>
        <v/>
      </c>
      <c r="Q5294" s="52" t="str">
        <f t="shared" si="910"/>
        <v/>
      </c>
      <c r="R5294" s="55" t="str">
        <f t="shared" si="911"/>
        <v/>
      </c>
      <c r="S5294" s="52" t="str">
        <f t="shared" si="912"/>
        <v/>
      </c>
      <c r="T5294" s="81" t="str">
        <f t="shared" si="913"/>
        <v/>
      </c>
      <c r="U5294" s="53" t="str">
        <f>IF(S5294="","",COUNTIF($S$7:S5294,"該当２"))</f>
        <v/>
      </c>
      <c r="V5294" s="56" t="str">
        <f t="shared" si="914"/>
        <v/>
      </c>
      <c r="W5294" s="81" t="str">
        <f t="shared" si="915"/>
        <v/>
      </c>
      <c r="X5294" s="53" t="str">
        <f>IF(V5294="","",COUNTIF($V$7:V5294,"該当３"))</f>
        <v/>
      </c>
    </row>
    <row r="5295" spans="1:24">
      <c r="A5295" s="4">
        <v>2059003001</v>
      </c>
      <c r="B5295" s="237">
        <v>20</v>
      </c>
      <c r="C5295" s="238">
        <v>590</v>
      </c>
      <c r="D5295" s="239">
        <v>3</v>
      </c>
      <c r="E5295" s="238">
        <v>1</v>
      </c>
      <c r="F5295" s="7" t="s">
        <v>511</v>
      </c>
      <c r="G5295" s="7" t="s">
        <v>4442</v>
      </c>
      <c r="H5295" s="7" t="s">
        <v>4452</v>
      </c>
      <c r="I5295" s="7" t="s">
        <v>4453</v>
      </c>
      <c r="K5295" s="52" t="str">
        <f t="shared" si="916"/>
        <v/>
      </c>
      <c r="L5295" s="81" t="str">
        <f t="shared" si="906"/>
        <v/>
      </c>
      <c r="M5295" s="53" t="str">
        <f>IF(K5295="","",COUNTIF($K$7:K5295,"ﾘｽﾄ１"))</f>
        <v/>
      </c>
      <c r="N5295" s="53" t="str">
        <f t="shared" si="907"/>
        <v/>
      </c>
      <c r="O5295" s="54" t="str">
        <f t="shared" si="908"/>
        <v/>
      </c>
      <c r="P5295" s="53" t="str">
        <f t="shared" si="909"/>
        <v/>
      </c>
      <c r="Q5295" s="52" t="str">
        <f t="shared" si="910"/>
        <v/>
      </c>
      <c r="R5295" s="55" t="str">
        <f t="shared" si="911"/>
        <v/>
      </c>
      <c r="S5295" s="52" t="str">
        <f t="shared" si="912"/>
        <v/>
      </c>
      <c r="T5295" s="81" t="str">
        <f t="shared" si="913"/>
        <v/>
      </c>
      <c r="U5295" s="53" t="str">
        <f>IF(S5295="","",COUNTIF($S$7:S5295,"該当２"))</f>
        <v/>
      </c>
      <c r="V5295" s="56" t="str">
        <f t="shared" si="914"/>
        <v/>
      </c>
      <c r="W5295" s="81" t="str">
        <f t="shared" si="915"/>
        <v/>
      </c>
      <c r="X5295" s="53" t="str">
        <f>IF(V5295="","",COUNTIF($V$7:V5295,"該当３"))</f>
        <v/>
      </c>
    </row>
    <row r="5296" spans="1:24">
      <c r="A5296" s="4">
        <v>2059003002</v>
      </c>
      <c r="B5296" s="237">
        <v>20</v>
      </c>
      <c r="C5296" s="238">
        <v>590</v>
      </c>
      <c r="D5296" s="239">
        <v>3</v>
      </c>
      <c r="E5296" s="238">
        <v>2</v>
      </c>
      <c r="F5296" s="7" t="s">
        <v>511</v>
      </c>
      <c r="G5296" s="7" t="s">
        <v>4442</v>
      </c>
      <c r="H5296" s="7" t="s">
        <v>4452</v>
      </c>
      <c r="I5296" s="7" t="s">
        <v>4454</v>
      </c>
      <c r="K5296" s="52" t="str">
        <f t="shared" si="916"/>
        <v/>
      </c>
      <c r="L5296" s="81" t="str">
        <f t="shared" si="906"/>
        <v/>
      </c>
      <c r="M5296" s="53" t="str">
        <f>IF(K5296="","",COUNTIF($K$7:K5296,"ﾘｽﾄ１"))</f>
        <v/>
      </c>
      <c r="N5296" s="53" t="str">
        <f t="shared" si="907"/>
        <v/>
      </c>
      <c r="O5296" s="54" t="str">
        <f t="shared" si="908"/>
        <v/>
      </c>
      <c r="P5296" s="53" t="str">
        <f t="shared" si="909"/>
        <v/>
      </c>
      <c r="Q5296" s="52" t="str">
        <f t="shared" si="910"/>
        <v/>
      </c>
      <c r="R5296" s="55" t="str">
        <f t="shared" si="911"/>
        <v/>
      </c>
      <c r="S5296" s="52" t="str">
        <f t="shared" si="912"/>
        <v/>
      </c>
      <c r="T5296" s="81" t="str">
        <f t="shared" si="913"/>
        <v/>
      </c>
      <c r="U5296" s="53" t="str">
        <f>IF(S5296="","",COUNTIF($S$7:S5296,"該当２"))</f>
        <v/>
      </c>
      <c r="V5296" s="56" t="str">
        <f t="shared" si="914"/>
        <v/>
      </c>
      <c r="W5296" s="81" t="str">
        <f t="shared" si="915"/>
        <v/>
      </c>
      <c r="X5296" s="53" t="str">
        <f>IF(V5296="","",COUNTIF($V$7:V5296,"該当３"))</f>
        <v/>
      </c>
    </row>
    <row r="5297" spans="1:24">
      <c r="A5297" s="4">
        <v>2059003003</v>
      </c>
      <c r="B5297" s="237">
        <v>20</v>
      </c>
      <c r="C5297" s="238">
        <v>590</v>
      </c>
      <c r="D5297" s="239">
        <v>3</v>
      </c>
      <c r="E5297" s="238">
        <v>3</v>
      </c>
      <c r="F5297" s="7" t="s">
        <v>511</v>
      </c>
      <c r="G5297" s="7" t="s">
        <v>4442</v>
      </c>
      <c r="H5297" s="7" t="s">
        <v>4452</v>
      </c>
      <c r="I5297" s="7" t="s">
        <v>4455</v>
      </c>
      <c r="K5297" s="52" t="str">
        <f t="shared" si="916"/>
        <v/>
      </c>
      <c r="L5297" s="81" t="str">
        <f t="shared" si="906"/>
        <v/>
      </c>
      <c r="M5297" s="53" t="str">
        <f>IF(K5297="","",COUNTIF($K$7:K5297,"ﾘｽﾄ１"))</f>
        <v/>
      </c>
      <c r="N5297" s="53" t="str">
        <f t="shared" si="907"/>
        <v/>
      </c>
      <c r="O5297" s="54" t="str">
        <f t="shared" si="908"/>
        <v/>
      </c>
      <c r="P5297" s="53" t="str">
        <f t="shared" si="909"/>
        <v/>
      </c>
      <c r="Q5297" s="52" t="str">
        <f t="shared" si="910"/>
        <v/>
      </c>
      <c r="R5297" s="55" t="str">
        <f t="shared" si="911"/>
        <v/>
      </c>
      <c r="S5297" s="52" t="str">
        <f t="shared" si="912"/>
        <v/>
      </c>
      <c r="T5297" s="81" t="str">
        <f t="shared" si="913"/>
        <v/>
      </c>
      <c r="U5297" s="53" t="str">
        <f>IF(S5297="","",COUNTIF($S$7:S5297,"該当２"))</f>
        <v/>
      </c>
      <c r="V5297" s="56" t="str">
        <f t="shared" si="914"/>
        <v/>
      </c>
      <c r="W5297" s="81" t="str">
        <f t="shared" si="915"/>
        <v/>
      </c>
      <c r="X5297" s="53" t="str">
        <f>IF(V5297="","",COUNTIF($V$7:V5297,"該当３"))</f>
        <v/>
      </c>
    </row>
    <row r="5298" spans="1:24">
      <c r="A5298" s="4">
        <v>2059003004</v>
      </c>
      <c r="B5298" s="237">
        <v>20</v>
      </c>
      <c r="C5298" s="238">
        <v>590</v>
      </c>
      <c r="D5298" s="239">
        <v>3</v>
      </c>
      <c r="E5298" s="238">
        <v>4</v>
      </c>
      <c r="F5298" s="7" t="s">
        <v>511</v>
      </c>
      <c r="G5298" s="7" t="s">
        <v>4442</v>
      </c>
      <c r="H5298" s="7" t="s">
        <v>4452</v>
      </c>
      <c r="I5298" s="7" t="s">
        <v>497</v>
      </c>
      <c r="K5298" s="52" t="str">
        <f t="shared" si="916"/>
        <v/>
      </c>
      <c r="L5298" s="81" t="str">
        <f t="shared" si="906"/>
        <v/>
      </c>
      <c r="M5298" s="53" t="str">
        <f>IF(K5298="","",COUNTIF($K$7:K5298,"ﾘｽﾄ１"))</f>
        <v/>
      </c>
      <c r="N5298" s="53" t="str">
        <f t="shared" si="907"/>
        <v/>
      </c>
      <c r="O5298" s="54" t="str">
        <f t="shared" si="908"/>
        <v/>
      </c>
      <c r="P5298" s="53" t="str">
        <f t="shared" si="909"/>
        <v/>
      </c>
      <c r="Q5298" s="52" t="str">
        <f t="shared" si="910"/>
        <v/>
      </c>
      <c r="R5298" s="55" t="str">
        <f t="shared" si="911"/>
        <v/>
      </c>
      <c r="S5298" s="52" t="str">
        <f t="shared" si="912"/>
        <v/>
      </c>
      <c r="T5298" s="81" t="str">
        <f t="shared" si="913"/>
        <v/>
      </c>
      <c r="U5298" s="53" t="str">
        <f>IF(S5298="","",COUNTIF($S$7:S5298,"該当２"))</f>
        <v/>
      </c>
      <c r="V5298" s="56" t="str">
        <f t="shared" si="914"/>
        <v/>
      </c>
      <c r="W5298" s="81" t="str">
        <f t="shared" si="915"/>
        <v/>
      </c>
      <c r="X5298" s="53" t="str">
        <f>IF(V5298="","",COUNTIF($V$7:V5298,"該当３"))</f>
        <v/>
      </c>
    </row>
    <row r="5299" spans="1:24">
      <c r="A5299" s="4">
        <v>2059003005</v>
      </c>
      <c r="B5299" s="237">
        <v>20</v>
      </c>
      <c r="C5299" s="238">
        <v>590</v>
      </c>
      <c r="D5299" s="239">
        <v>3</v>
      </c>
      <c r="E5299" s="238">
        <v>5</v>
      </c>
      <c r="F5299" s="7" t="s">
        <v>511</v>
      </c>
      <c r="G5299" s="7" t="s">
        <v>4442</v>
      </c>
      <c r="H5299" s="7" t="s">
        <v>4452</v>
      </c>
      <c r="I5299" s="7" t="s">
        <v>4456</v>
      </c>
      <c r="K5299" s="52" t="str">
        <f t="shared" si="916"/>
        <v/>
      </c>
      <c r="L5299" s="81" t="str">
        <f t="shared" si="906"/>
        <v/>
      </c>
      <c r="M5299" s="53" t="str">
        <f>IF(K5299="","",COUNTIF($K$7:K5299,"ﾘｽﾄ１"))</f>
        <v/>
      </c>
      <c r="N5299" s="53" t="str">
        <f t="shared" si="907"/>
        <v/>
      </c>
      <c r="O5299" s="54" t="str">
        <f t="shared" si="908"/>
        <v/>
      </c>
      <c r="P5299" s="53" t="str">
        <f t="shared" si="909"/>
        <v/>
      </c>
      <c r="Q5299" s="52" t="str">
        <f t="shared" si="910"/>
        <v/>
      </c>
      <c r="R5299" s="55" t="str">
        <f t="shared" si="911"/>
        <v/>
      </c>
      <c r="S5299" s="52" t="str">
        <f t="shared" si="912"/>
        <v/>
      </c>
      <c r="T5299" s="81" t="str">
        <f t="shared" si="913"/>
        <v/>
      </c>
      <c r="U5299" s="53" t="str">
        <f>IF(S5299="","",COUNTIF($S$7:S5299,"該当２"))</f>
        <v/>
      </c>
      <c r="V5299" s="56" t="str">
        <f t="shared" si="914"/>
        <v/>
      </c>
      <c r="W5299" s="81" t="str">
        <f t="shared" si="915"/>
        <v/>
      </c>
      <c r="X5299" s="53" t="str">
        <f>IF(V5299="","",COUNTIF($V$7:V5299,"該当３"))</f>
        <v/>
      </c>
    </row>
    <row r="5300" spans="1:24">
      <c r="A5300" s="4">
        <v>2059003006</v>
      </c>
      <c r="B5300" s="237">
        <v>20</v>
      </c>
      <c r="C5300" s="238">
        <v>590</v>
      </c>
      <c r="D5300" s="239">
        <v>3</v>
      </c>
      <c r="E5300" s="238">
        <v>6</v>
      </c>
      <c r="F5300" s="7" t="s">
        <v>511</v>
      </c>
      <c r="G5300" s="7" t="s">
        <v>4442</v>
      </c>
      <c r="H5300" s="7" t="s">
        <v>4452</v>
      </c>
      <c r="I5300" s="7" t="s">
        <v>919</v>
      </c>
      <c r="K5300" s="52" t="str">
        <f t="shared" si="916"/>
        <v/>
      </c>
      <c r="L5300" s="81" t="str">
        <f t="shared" si="906"/>
        <v/>
      </c>
      <c r="M5300" s="53" t="str">
        <f>IF(K5300="","",COUNTIF($K$7:K5300,"ﾘｽﾄ１"))</f>
        <v/>
      </c>
      <c r="N5300" s="53" t="str">
        <f t="shared" si="907"/>
        <v/>
      </c>
      <c r="O5300" s="54" t="str">
        <f t="shared" si="908"/>
        <v/>
      </c>
      <c r="P5300" s="53" t="str">
        <f t="shared" si="909"/>
        <v/>
      </c>
      <c r="Q5300" s="52" t="str">
        <f t="shared" si="910"/>
        <v/>
      </c>
      <c r="R5300" s="55" t="str">
        <f t="shared" si="911"/>
        <v/>
      </c>
      <c r="S5300" s="52" t="str">
        <f t="shared" si="912"/>
        <v/>
      </c>
      <c r="T5300" s="81" t="str">
        <f t="shared" si="913"/>
        <v/>
      </c>
      <c r="U5300" s="53" t="str">
        <f>IF(S5300="","",COUNTIF($S$7:S5300,"該当２"))</f>
        <v/>
      </c>
      <c r="V5300" s="56" t="str">
        <f t="shared" si="914"/>
        <v/>
      </c>
      <c r="W5300" s="81" t="str">
        <f t="shared" si="915"/>
        <v/>
      </c>
      <c r="X5300" s="53" t="str">
        <f>IF(V5300="","",COUNTIF($V$7:V5300,"該当３"))</f>
        <v/>
      </c>
    </row>
    <row r="5301" spans="1:24">
      <c r="A5301" s="4">
        <v>2059003007</v>
      </c>
      <c r="B5301" s="237">
        <v>20</v>
      </c>
      <c r="C5301" s="238">
        <v>590</v>
      </c>
      <c r="D5301" s="239">
        <v>3</v>
      </c>
      <c r="E5301" s="238">
        <v>7</v>
      </c>
      <c r="F5301" s="7" t="s">
        <v>511</v>
      </c>
      <c r="G5301" s="7" t="s">
        <v>4442</v>
      </c>
      <c r="H5301" s="7" t="s">
        <v>4452</v>
      </c>
      <c r="I5301" s="7" t="s">
        <v>4457</v>
      </c>
      <c r="K5301" s="52" t="str">
        <f t="shared" si="916"/>
        <v/>
      </c>
      <c r="L5301" s="81" t="str">
        <f t="shared" si="906"/>
        <v/>
      </c>
      <c r="M5301" s="53" t="str">
        <f>IF(K5301="","",COUNTIF($K$7:K5301,"ﾘｽﾄ１"))</f>
        <v/>
      </c>
      <c r="N5301" s="53" t="str">
        <f t="shared" si="907"/>
        <v/>
      </c>
      <c r="O5301" s="54" t="str">
        <f t="shared" si="908"/>
        <v/>
      </c>
      <c r="P5301" s="53" t="str">
        <f t="shared" si="909"/>
        <v/>
      </c>
      <c r="Q5301" s="52" t="str">
        <f t="shared" si="910"/>
        <v/>
      </c>
      <c r="R5301" s="55" t="str">
        <f t="shared" si="911"/>
        <v/>
      </c>
      <c r="S5301" s="52" t="str">
        <f t="shared" si="912"/>
        <v/>
      </c>
      <c r="T5301" s="81" t="str">
        <f t="shared" si="913"/>
        <v/>
      </c>
      <c r="U5301" s="53" t="str">
        <f>IF(S5301="","",COUNTIF($S$7:S5301,"該当２"))</f>
        <v/>
      </c>
      <c r="V5301" s="56" t="str">
        <f t="shared" si="914"/>
        <v/>
      </c>
      <c r="W5301" s="81" t="str">
        <f t="shared" si="915"/>
        <v/>
      </c>
      <c r="X5301" s="53" t="str">
        <f>IF(V5301="","",COUNTIF($V$7:V5301,"該当３"))</f>
        <v/>
      </c>
    </row>
    <row r="5302" spans="1:24">
      <c r="A5302" s="4">
        <v>2059003008</v>
      </c>
      <c r="B5302" s="237">
        <v>20</v>
      </c>
      <c r="C5302" s="238">
        <v>590</v>
      </c>
      <c r="D5302" s="239">
        <v>3</v>
      </c>
      <c r="E5302" s="238">
        <v>8</v>
      </c>
      <c r="F5302" s="7" t="s">
        <v>511</v>
      </c>
      <c r="G5302" s="7" t="s">
        <v>4442</v>
      </c>
      <c r="H5302" s="7" t="s">
        <v>4452</v>
      </c>
      <c r="I5302" s="7" t="s">
        <v>4</v>
      </c>
      <c r="K5302" s="52" t="str">
        <f t="shared" si="916"/>
        <v/>
      </c>
      <c r="L5302" s="81" t="str">
        <f t="shared" si="906"/>
        <v/>
      </c>
      <c r="M5302" s="53" t="str">
        <f>IF(K5302="","",COUNTIF($K$7:K5302,"ﾘｽﾄ１"))</f>
        <v/>
      </c>
      <c r="N5302" s="53" t="str">
        <f t="shared" si="907"/>
        <v/>
      </c>
      <c r="O5302" s="54" t="str">
        <f t="shared" si="908"/>
        <v/>
      </c>
      <c r="P5302" s="53" t="str">
        <f t="shared" si="909"/>
        <v/>
      </c>
      <c r="Q5302" s="52" t="str">
        <f t="shared" si="910"/>
        <v/>
      </c>
      <c r="R5302" s="55" t="str">
        <f t="shared" si="911"/>
        <v/>
      </c>
      <c r="S5302" s="52" t="str">
        <f t="shared" si="912"/>
        <v/>
      </c>
      <c r="T5302" s="81" t="str">
        <f t="shared" si="913"/>
        <v/>
      </c>
      <c r="U5302" s="53" t="str">
        <f>IF(S5302="","",COUNTIF($S$7:S5302,"該当２"))</f>
        <v/>
      </c>
      <c r="V5302" s="56" t="str">
        <f t="shared" si="914"/>
        <v/>
      </c>
      <c r="W5302" s="81" t="str">
        <f t="shared" si="915"/>
        <v/>
      </c>
      <c r="X5302" s="53" t="str">
        <f>IF(V5302="","",COUNTIF($V$7:V5302,"該当３"))</f>
        <v/>
      </c>
    </row>
    <row r="5303" spans="1:24">
      <c r="A5303" s="4">
        <v>2059003009</v>
      </c>
      <c r="B5303" s="237">
        <v>20</v>
      </c>
      <c r="C5303" s="238">
        <v>590</v>
      </c>
      <c r="D5303" s="239">
        <v>3</v>
      </c>
      <c r="E5303" s="238">
        <v>9</v>
      </c>
      <c r="F5303" s="7" t="s">
        <v>511</v>
      </c>
      <c r="G5303" s="7" t="s">
        <v>4442</v>
      </c>
      <c r="H5303" s="7" t="s">
        <v>4452</v>
      </c>
      <c r="I5303" s="7" t="s">
        <v>5</v>
      </c>
      <c r="K5303" s="52" t="str">
        <f t="shared" si="916"/>
        <v/>
      </c>
      <c r="L5303" s="81" t="str">
        <f t="shared" ref="L5303:L5366" si="917">IF(K5303="ﾘｽﾄ１",G5303,"")</f>
        <v/>
      </c>
      <c r="M5303" s="53" t="str">
        <f>IF(K5303="","",COUNTIF($K$7:K5303,"ﾘｽﾄ１"))</f>
        <v/>
      </c>
      <c r="N5303" s="53" t="str">
        <f t="shared" ref="N5303:N5366" si="918">IF(AND(D5303=0,E5303&gt;0),"同一区","")</f>
        <v/>
      </c>
      <c r="O5303" s="54" t="str">
        <f t="shared" ref="O5303:O5366" si="919">IF(AND(EXACT($K$2,G5303),H5303&gt;0),"該当１","")</f>
        <v/>
      </c>
      <c r="P5303" s="53" t="str">
        <f t="shared" ref="P5303:P5366" si="920">IF(O5303="該当１",G5303,"")</f>
        <v/>
      </c>
      <c r="Q5303" s="52" t="str">
        <f t="shared" ref="Q5303:Q5366" si="921">IF(O5303="該当１","ﾘｽﾄ2","")</f>
        <v/>
      </c>
      <c r="R5303" s="55" t="str">
        <f t="shared" ref="R5303:R5366" si="922">IF(Q5303="ﾘｽﾄ2",H5303,"")</f>
        <v/>
      </c>
      <c r="S5303" s="52" t="str">
        <f t="shared" ref="S5303:S5366" si="923">IF(AND(Q5303="ﾘｽﾄ2",OR(I5303=0,AND(N5303="同一区",E5303=1))),"該当２","")</f>
        <v/>
      </c>
      <c r="T5303" s="81" t="str">
        <f t="shared" ref="T5303:T5366" si="924">IF(S5303="該当２",H5303,"")</f>
        <v/>
      </c>
      <c r="U5303" s="53" t="str">
        <f>IF(S5303="","",COUNTIF($S$7:S5303,"該当２"))</f>
        <v/>
      </c>
      <c r="V5303" s="56" t="str">
        <f t="shared" ref="V5303:V5366" si="925">IF(AND($S$2=H5303,E5303&gt;0,E5303&lt;998),"該当３","")</f>
        <v/>
      </c>
      <c r="W5303" s="81" t="str">
        <f t="shared" ref="W5303:W5366" si="926">IF(V5303="該当３",I5303,"")</f>
        <v/>
      </c>
      <c r="X5303" s="53" t="str">
        <f>IF(V5303="","",COUNTIF($V$7:V5303,"該当３"))</f>
        <v/>
      </c>
    </row>
    <row r="5304" spans="1:24">
      <c r="A5304" s="4">
        <v>2059003010</v>
      </c>
      <c r="B5304" s="237">
        <v>20</v>
      </c>
      <c r="C5304" s="238">
        <v>590</v>
      </c>
      <c r="D5304" s="239">
        <v>3</v>
      </c>
      <c r="E5304" s="238">
        <v>10</v>
      </c>
      <c r="F5304" s="7" t="s">
        <v>511</v>
      </c>
      <c r="G5304" s="7" t="s">
        <v>4442</v>
      </c>
      <c r="H5304" s="7" t="s">
        <v>4452</v>
      </c>
      <c r="I5304" s="7" t="s">
        <v>4458</v>
      </c>
      <c r="K5304" s="52" t="str">
        <f t="shared" si="916"/>
        <v/>
      </c>
      <c r="L5304" s="81" t="str">
        <f t="shared" si="917"/>
        <v/>
      </c>
      <c r="M5304" s="53" t="str">
        <f>IF(K5304="","",COUNTIF($K$7:K5304,"ﾘｽﾄ１"))</f>
        <v/>
      </c>
      <c r="N5304" s="53" t="str">
        <f t="shared" si="918"/>
        <v/>
      </c>
      <c r="O5304" s="54" t="str">
        <f t="shared" si="919"/>
        <v/>
      </c>
      <c r="P5304" s="53" t="str">
        <f t="shared" si="920"/>
        <v/>
      </c>
      <c r="Q5304" s="52" t="str">
        <f t="shared" si="921"/>
        <v/>
      </c>
      <c r="R5304" s="55" t="str">
        <f t="shared" si="922"/>
        <v/>
      </c>
      <c r="S5304" s="52" t="str">
        <f t="shared" si="923"/>
        <v/>
      </c>
      <c r="T5304" s="81" t="str">
        <f t="shared" si="924"/>
        <v/>
      </c>
      <c r="U5304" s="53" t="str">
        <f>IF(S5304="","",COUNTIF($S$7:S5304,"該当２"))</f>
        <v/>
      </c>
      <c r="V5304" s="56" t="str">
        <f t="shared" si="925"/>
        <v/>
      </c>
      <c r="W5304" s="81" t="str">
        <f t="shared" si="926"/>
        <v/>
      </c>
      <c r="X5304" s="53" t="str">
        <f>IF(V5304="","",COUNTIF($V$7:V5304,"該当３"))</f>
        <v/>
      </c>
    </row>
    <row r="5305" spans="1:24">
      <c r="A5305" s="4">
        <v>2059003011</v>
      </c>
      <c r="B5305" s="237">
        <v>20</v>
      </c>
      <c r="C5305" s="238">
        <v>590</v>
      </c>
      <c r="D5305" s="239">
        <v>3</v>
      </c>
      <c r="E5305" s="238">
        <v>11</v>
      </c>
      <c r="F5305" s="7" t="s">
        <v>511</v>
      </c>
      <c r="G5305" s="7" t="s">
        <v>4442</v>
      </c>
      <c r="H5305" s="7" t="s">
        <v>4452</v>
      </c>
      <c r="I5305" s="7" t="s">
        <v>554</v>
      </c>
      <c r="K5305" s="52" t="str">
        <f t="shared" si="916"/>
        <v/>
      </c>
      <c r="L5305" s="81" t="str">
        <f t="shared" si="917"/>
        <v/>
      </c>
      <c r="M5305" s="53" t="str">
        <f>IF(K5305="","",COUNTIF($K$7:K5305,"ﾘｽﾄ１"))</f>
        <v/>
      </c>
      <c r="N5305" s="53" t="str">
        <f t="shared" si="918"/>
        <v/>
      </c>
      <c r="O5305" s="54" t="str">
        <f t="shared" si="919"/>
        <v/>
      </c>
      <c r="P5305" s="53" t="str">
        <f t="shared" si="920"/>
        <v/>
      </c>
      <c r="Q5305" s="52" t="str">
        <f t="shared" si="921"/>
        <v/>
      </c>
      <c r="R5305" s="55" t="str">
        <f t="shared" si="922"/>
        <v/>
      </c>
      <c r="S5305" s="52" t="str">
        <f t="shared" si="923"/>
        <v/>
      </c>
      <c r="T5305" s="81" t="str">
        <f t="shared" si="924"/>
        <v/>
      </c>
      <c r="U5305" s="53" t="str">
        <f>IF(S5305="","",COUNTIF($S$7:S5305,"該当２"))</f>
        <v/>
      </c>
      <c r="V5305" s="56" t="str">
        <f t="shared" si="925"/>
        <v/>
      </c>
      <c r="W5305" s="81" t="str">
        <f t="shared" si="926"/>
        <v/>
      </c>
      <c r="X5305" s="53" t="str">
        <f>IF(V5305="","",COUNTIF($V$7:V5305,"該当３"))</f>
        <v/>
      </c>
    </row>
    <row r="5306" spans="1:24">
      <c r="A5306" s="4">
        <v>2059003012</v>
      </c>
      <c r="B5306" s="237">
        <v>20</v>
      </c>
      <c r="C5306" s="238">
        <v>590</v>
      </c>
      <c r="D5306" s="239">
        <v>3</v>
      </c>
      <c r="E5306" s="238">
        <v>12</v>
      </c>
      <c r="F5306" s="7" t="s">
        <v>511</v>
      </c>
      <c r="G5306" s="7" t="s">
        <v>4442</v>
      </c>
      <c r="H5306" s="7" t="s">
        <v>4452</v>
      </c>
      <c r="I5306" s="7" t="s">
        <v>2537</v>
      </c>
      <c r="K5306" s="52" t="str">
        <f t="shared" si="916"/>
        <v/>
      </c>
      <c r="L5306" s="81" t="str">
        <f t="shared" si="917"/>
        <v/>
      </c>
      <c r="M5306" s="53" t="str">
        <f>IF(K5306="","",COUNTIF($K$7:K5306,"ﾘｽﾄ１"))</f>
        <v/>
      </c>
      <c r="N5306" s="53" t="str">
        <f t="shared" si="918"/>
        <v/>
      </c>
      <c r="O5306" s="54" t="str">
        <f t="shared" si="919"/>
        <v/>
      </c>
      <c r="P5306" s="53" t="str">
        <f t="shared" si="920"/>
        <v/>
      </c>
      <c r="Q5306" s="52" t="str">
        <f t="shared" si="921"/>
        <v/>
      </c>
      <c r="R5306" s="55" t="str">
        <f t="shared" si="922"/>
        <v/>
      </c>
      <c r="S5306" s="52" t="str">
        <f t="shared" si="923"/>
        <v/>
      </c>
      <c r="T5306" s="81" t="str">
        <f t="shared" si="924"/>
        <v/>
      </c>
      <c r="U5306" s="53" t="str">
        <f>IF(S5306="","",COUNTIF($S$7:S5306,"該当２"))</f>
        <v/>
      </c>
      <c r="V5306" s="56" t="str">
        <f t="shared" si="925"/>
        <v/>
      </c>
      <c r="W5306" s="81" t="str">
        <f t="shared" si="926"/>
        <v/>
      </c>
      <c r="X5306" s="53" t="str">
        <f>IF(V5306="","",COUNTIF($V$7:V5306,"該当３"))</f>
        <v/>
      </c>
    </row>
    <row r="5307" spans="1:24">
      <c r="A5307" s="4">
        <v>2059003013</v>
      </c>
      <c r="B5307" s="237">
        <v>20</v>
      </c>
      <c r="C5307" s="238">
        <v>590</v>
      </c>
      <c r="D5307" s="239">
        <v>3</v>
      </c>
      <c r="E5307" s="238">
        <v>13</v>
      </c>
      <c r="F5307" s="7" t="s">
        <v>511</v>
      </c>
      <c r="G5307" s="7" t="s">
        <v>4442</v>
      </c>
      <c r="H5307" s="7" t="s">
        <v>4452</v>
      </c>
      <c r="I5307" s="7" t="s">
        <v>402</v>
      </c>
      <c r="K5307" s="52" t="str">
        <f t="shared" si="916"/>
        <v/>
      </c>
      <c r="L5307" s="81" t="str">
        <f t="shared" si="917"/>
        <v/>
      </c>
      <c r="M5307" s="53" t="str">
        <f>IF(K5307="","",COUNTIF($K$7:K5307,"ﾘｽﾄ１"))</f>
        <v/>
      </c>
      <c r="N5307" s="53" t="str">
        <f t="shared" si="918"/>
        <v/>
      </c>
      <c r="O5307" s="54" t="str">
        <f t="shared" si="919"/>
        <v/>
      </c>
      <c r="P5307" s="53" t="str">
        <f t="shared" si="920"/>
        <v/>
      </c>
      <c r="Q5307" s="52" t="str">
        <f t="shared" si="921"/>
        <v/>
      </c>
      <c r="R5307" s="55" t="str">
        <f t="shared" si="922"/>
        <v/>
      </c>
      <c r="S5307" s="52" t="str">
        <f t="shared" si="923"/>
        <v/>
      </c>
      <c r="T5307" s="81" t="str">
        <f t="shared" si="924"/>
        <v/>
      </c>
      <c r="U5307" s="53" t="str">
        <f>IF(S5307="","",COUNTIF($S$7:S5307,"該当２"))</f>
        <v/>
      </c>
      <c r="V5307" s="56" t="str">
        <f t="shared" si="925"/>
        <v/>
      </c>
      <c r="W5307" s="81" t="str">
        <f t="shared" si="926"/>
        <v/>
      </c>
      <c r="X5307" s="53" t="str">
        <f>IF(V5307="","",COUNTIF($V$7:V5307,"該当３"))</f>
        <v/>
      </c>
    </row>
    <row r="5308" spans="1:24">
      <c r="A5308" s="4">
        <v>2059003014</v>
      </c>
      <c r="B5308" s="237">
        <v>20</v>
      </c>
      <c r="C5308" s="238">
        <v>590</v>
      </c>
      <c r="D5308" s="239">
        <v>3</v>
      </c>
      <c r="E5308" s="238">
        <v>14</v>
      </c>
      <c r="F5308" s="7" t="s">
        <v>511</v>
      </c>
      <c r="G5308" s="7" t="s">
        <v>4442</v>
      </c>
      <c r="H5308" s="7" t="s">
        <v>4452</v>
      </c>
      <c r="I5308" s="7" t="s">
        <v>4459</v>
      </c>
      <c r="K5308" s="52" t="str">
        <f t="shared" si="916"/>
        <v/>
      </c>
      <c r="L5308" s="81" t="str">
        <f t="shared" si="917"/>
        <v/>
      </c>
      <c r="M5308" s="53" t="str">
        <f>IF(K5308="","",COUNTIF($K$7:K5308,"ﾘｽﾄ１"))</f>
        <v/>
      </c>
      <c r="N5308" s="53" t="str">
        <f t="shared" si="918"/>
        <v/>
      </c>
      <c r="O5308" s="54" t="str">
        <f t="shared" si="919"/>
        <v/>
      </c>
      <c r="P5308" s="53" t="str">
        <f t="shared" si="920"/>
        <v/>
      </c>
      <c r="Q5308" s="52" t="str">
        <f t="shared" si="921"/>
        <v/>
      </c>
      <c r="R5308" s="55" t="str">
        <f t="shared" si="922"/>
        <v/>
      </c>
      <c r="S5308" s="52" t="str">
        <f t="shared" si="923"/>
        <v/>
      </c>
      <c r="T5308" s="81" t="str">
        <f t="shared" si="924"/>
        <v/>
      </c>
      <c r="U5308" s="53" t="str">
        <f>IF(S5308="","",COUNTIF($S$7:S5308,"該当２"))</f>
        <v/>
      </c>
      <c r="V5308" s="56" t="str">
        <f t="shared" si="925"/>
        <v/>
      </c>
      <c r="W5308" s="81" t="str">
        <f t="shared" si="926"/>
        <v/>
      </c>
      <c r="X5308" s="53" t="str">
        <f>IF(V5308="","",COUNTIF($V$7:V5308,"該当３"))</f>
        <v/>
      </c>
    </row>
    <row r="5309" spans="1:24">
      <c r="A5309" s="4">
        <v>2059003015</v>
      </c>
      <c r="B5309" s="237">
        <v>20</v>
      </c>
      <c r="C5309" s="238">
        <v>590</v>
      </c>
      <c r="D5309" s="239">
        <v>3</v>
      </c>
      <c r="E5309" s="238">
        <v>15</v>
      </c>
      <c r="F5309" s="7" t="s">
        <v>511</v>
      </c>
      <c r="G5309" s="7" t="s">
        <v>4442</v>
      </c>
      <c r="H5309" s="7" t="s">
        <v>4452</v>
      </c>
      <c r="I5309" s="7" t="s">
        <v>4460</v>
      </c>
      <c r="K5309" s="52" t="str">
        <f t="shared" si="916"/>
        <v/>
      </c>
      <c r="L5309" s="81" t="str">
        <f t="shared" si="917"/>
        <v/>
      </c>
      <c r="M5309" s="53" t="str">
        <f>IF(K5309="","",COUNTIF($K$7:K5309,"ﾘｽﾄ１"))</f>
        <v/>
      </c>
      <c r="N5309" s="53" t="str">
        <f t="shared" si="918"/>
        <v/>
      </c>
      <c r="O5309" s="54" t="str">
        <f t="shared" si="919"/>
        <v/>
      </c>
      <c r="P5309" s="53" t="str">
        <f t="shared" si="920"/>
        <v/>
      </c>
      <c r="Q5309" s="52" t="str">
        <f t="shared" si="921"/>
        <v/>
      </c>
      <c r="R5309" s="55" t="str">
        <f t="shared" si="922"/>
        <v/>
      </c>
      <c r="S5309" s="52" t="str">
        <f t="shared" si="923"/>
        <v/>
      </c>
      <c r="T5309" s="81" t="str">
        <f t="shared" si="924"/>
        <v/>
      </c>
      <c r="U5309" s="53" t="str">
        <f>IF(S5309="","",COUNTIF($S$7:S5309,"該当２"))</f>
        <v/>
      </c>
      <c r="V5309" s="56" t="str">
        <f t="shared" si="925"/>
        <v/>
      </c>
      <c r="W5309" s="81" t="str">
        <f t="shared" si="926"/>
        <v/>
      </c>
      <c r="X5309" s="53" t="str">
        <f>IF(V5309="","",COUNTIF($V$7:V5309,"該当３"))</f>
        <v/>
      </c>
    </row>
    <row r="5310" spans="1:24">
      <c r="A5310" s="4">
        <v>2059003016</v>
      </c>
      <c r="B5310" s="237">
        <v>20</v>
      </c>
      <c r="C5310" s="238">
        <v>590</v>
      </c>
      <c r="D5310" s="239">
        <v>3</v>
      </c>
      <c r="E5310" s="238">
        <v>16</v>
      </c>
      <c r="F5310" s="7" t="s">
        <v>511</v>
      </c>
      <c r="G5310" s="7" t="s">
        <v>4442</v>
      </c>
      <c r="H5310" s="7" t="s">
        <v>4452</v>
      </c>
      <c r="I5310" s="7" t="s">
        <v>4461</v>
      </c>
      <c r="K5310" s="52" t="str">
        <f t="shared" si="916"/>
        <v/>
      </c>
      <c r="L5310" s="81" t="str">
        <f t="shared" si="917"/>
        <v/>
      </c>
      <c r="M5310" s="53" t="str">
        <f>IF(K5310="","",COUNTIF($K$7:K5310,"ﾘｽﾄ１"))</f>
        <v/>
      </c>
      <c r="N5310" s="53" t="str">
        <f t="shared" si="918"/>
        <v/>
      </c>
      <c r="O5310" s="54" t="str">
        <f t="shared" si="919"/>
        <v/>
      </c>
      <c r="P5310" s="53" t="str">
        <f t="shared" si="920"/>
        <v/>
      </c>
      <c r="Q5310" s="52" t="str">
        <f t="shared" si="921"/>
        <v/>
      </c>
      <c r="R5310" s="55" t="str">
        <f t="shared" si="922"/>
        <v/>
      </c>
      <c r="S5310" s="52" t="str">
        <f t="shared" si="923"/>
        <v/>
      </c>
      <c r="T5310" s="81" t="str">
        <f t="shared" si="924"/>
        <v/>
      </c>
      <c r="U5310" s="53" t="str">
        <f>IF(S5310="","",COUNTIF($S$7:S5310,"該当２"))</f>
        <v/>
      </c>
      <c r="V5310" s="56" t="str">
        <f t="shared" si="925"/>
        <v/>
      </c>
      <c r="W5310" s="81" t="str">
        <f t="shared" si="926"/>
        <v/>
      </c>
      <c r="X5310" s="53" t="str">
        <f>IF(V5310="","",COUNTIF($V$7:V5310,"該当３"))</f>
        <v/>
      </c>
    </row>
    <row r="5311" spans="1:24">
      <c r="A5311" s="4">
        <v>2059003017</v>
      </c>
      <c r="B5311" s="237">
        <v>20</v>
      </c>
      <c r="C5311" s="238">
        <v>590</v>
      </c>
      <c r="D5311" s="239">
        <v>3</v>
      </c>
      <c r="E5311" s="238">
        <v>17</v>
      </c>
      <c r="F5311" s="7" t="s">
        <v>511</v>
      </c>
      <c r="G5311" s="7" t="s">
        <v>4442</v>
      </c>
      <c r="H5311" s="7" t="s">
        <v>4452</v>
      </c>
      <c r="I5311" s="7" t="s">
        <v>4462</v>
      </c>
      <c r="K5311" s="52" t="str">
        <f t="shared" si="916"/>
        <v/>
      </c>
      <c r="L5311" s="81" t="str">
        <f t="shared" si="917"/>
        <v/>
      </c>
      <c r="M5311" s="53" t="str">
        <f>IF(K5311="","",COUNTIF($K$7:K5311,"ﾘｽﾄ１"))</f>
        <v/>
      </c>
      <c r="N5311" s="53" t="str">
        <f t="shared" si="918"/>
        <v/>
      </c>
      <c r="O5311" s="54" t="str">
        <f t="shared" si="919"/>
        <v/>
      </c>
      <c r="P5311" s="53" t="str">
        <f t="shared" si="920"/>
        <v/>
      </c>
      <c r="Q5311" s="52" t="str">
        <f t="shared" si="921"/>
        <v/>
      </c>
      <c r="R5311" s="55" t="str">
        <f t="shared" si="922"/>
        <v/>
      </c>
      <c r="S5311" s="52" t="str">
        <f t="shared" si="923"/>
        <v/>
      </c>
      <c r="T5311" s="81" t="str">
        <f t="shared" si="924"/>
        <v/>
      </c>
      <c r="U5311" s="53" t="str">
        <f>IF(S5311="","",COUNTIF($S$7:S5311,"該当２"))</f>
        <v/>
      </c>
      <c r="V5311" s="56" t="str">
        <f t="shared" si="925"/>
        <v/>
      </c>
      <c r="W5311" s="81" t="str">
        <f t="shared" si="926"/>
        <v/>
      </c>
      <c r="X5311" s="53" t="str">
        <f>IF(V5311="","",COUNTIF($V$7:V5311,"該当３"))</f>
        <v/>
      </c>
    </row>
    <row r="5312" spans="1:24">
      <c r="A5312" s="4">
        <v>2059003018</v>
      </c>
      <c r="B5312" s="237">
        <v>20</v>
      </c>
      <c r="C5312" s="238">
        <v>590</v>
      </c>
      <c r="D5312" s="239">
        <v>3</v>
      </c>
      <c r="E5312" s="238">
        <v>18</v>
      </c>
      <c r="F5312" s="7" t="s">
        <v>511</v>
      </c>
      <c r="G5312" s="7" t="s">
        <v>4442</v>
      </c>
      <c r="H5312" s="7" t="s">
        <v>4452</v>
      </c>
      <c r="I5312" s="7" t="s">
        <v>4463</v>
      </c>
      <c r="K5312" s="52" t="str">
        <f t="shared" si="916"/>
        <v/>
      </c>
      <c r="L5312" s="81" t="str">
        <f t="shared" si="917"/>
        <v/>
      </c>
      <c r="M5312" s="53" t="str">
        <f>IF(K5312="","",COUNTIF($K$7:K5312,"ﾘｽﾄ１"))</f>
        <v/>
      </c>
      <c r="N5312" s="53" t="str">
        <f t="shared" si="918"/>
        <v/>
      </c>
      <c r="O5312" s="54" t="str">
        <f t="shared" si="919"/>
        <v/>
      </c>
      <c r="P5312" s="53" t="str">
        <f t="shared" si="920"/>
        <v/>
      </c>
      <c r="Q5312" s="52" t="str">
        <f t="shared" si="921"/>
        <v/>
      </c>
      <c r="R5312" s="55" t="str">
        <f t="shared" si="922"/>
        <v/>
      </c>
      <c r="S5312" s="52" t="str">
        <f t="shared" si="923"/>
        <v/>
      </c>
      <c r="T5312" s="81" t="str">
        <f t="shared" si="924"/>
        <v/>
      </c>
      <c r="U5312" s="53" t="str">
        <f>IF(S5312="","",COUNTIF($S$7:S5312,"該当２"))</f>
        <v/>
      </c>
      <c r="V5312" s="56" t="str">
        <f t="shared" si="925"/>
        <v/>
      </c>
      <c r="W5312" s="81" t="str">
        <f t="shared" si="926"/>
        <v/>
      </c>
      <c r="X5312" s="53" t="str">
        <f>IF(V5312="","",COUNTIF($V$7:V5312,"該当３"))</f>
        <v/>
      </c>
    </row>
    <row r="5313" spans="1:24">
      <c r="A5313" s="4">
        <v>2059003019</v>
      </c>
      <c r="B5313" s="237">
        <v>20</v>
      </c>
      <c r="C5313" s="238">
        <v>590</v>
      </c>
      <c r="D5313" s="239">
        <v>3</v>
      </c>
      <c r="E5313" s="238">
        <v>19</v>
      </c>
      <c r="F5313" s="7" t="s">
        <v>511</v>
      </c>
      <c r="G5313" s="7" t="s">
        <v>4442</v>
      </c>
      <c r="H5313" s="7" t="s">
        <v>4452</v>
      </c>
      <c r="I5313" s="7" t="s">
        <v>4464</v>
      </c>
      <c r="K5313" s="52" t="str">
        <f t="shared" si="916"/>
        <v/>
      </c>
      <c r="L5313" s="81" t="str">
        <f t="shared" si="917"/>
        <v/>
      </c>
      <c r="M5313" s="53" t="str">
        <f>IF(K5313="","",COUNTIF($K$7:K5313,"ﾘｽﾄ１"))</f>
        <v/>
      </c>
      <c r="N5313" s="53" t="str">
        <f t="shared" si="918"/>
        <v/>
      </c>
      <c r="O5313" s="54" t="str">
        <f t="shared" si="919"/>
        <v/>
      </c>
      <c r="P5313" s="53" t="str">
        <f t="shared" si="920"/>
        <v/>
      </c>
      <c r="Q5313" s="52" t="str">
        <f t="shared" si="921"/>
        <v/>
      </c>
      <c r="R5313" s="55" t="str">
        <f t="shared" si="922"/>
        <v/>
      </c>
      <c r="S5313" s="52" t="str">
        <f t="shared" si="923"/>
        <v/>
      </c>
      <c r="T5313" s="81" t="str">
        <f t="shared" si="924"/>
        <v/>
      </c>
      <c r="U5313" s="53" t="str">
        <f>IF(S5313="","",COUNTIF($S$7:S5313,"該当２"))</f>
        <v/>
      </c>
      <c r="V5313" s="56" t="str">
        <f t="shared" si="925"/>
        <v/>
      </c>
      <c r="W5313" s="81" t="str">
        <f t="shared" si="926"/>
        <v/>
      </c>
      <c r="X5313" s="53" t="str">
        <f>IF(V5313="","",COUNTIF($V$7:V5313,"該当３"))</f>
        <v/>
      </c>
    </row>
    <row r="5314" spans="1:24">
      <c r="A5314" s="4">
        <v>2059003020</v>
      </c>
      <c r="B5314" s="237">
        <v>20</v>
      </c>
      <c r="C5314" s="238">
        <v>590</v>
      </c>
      <c r="D5314" s="239">
        <v>3</v>
      </c>
      <c r="E5314" s="238">
        <v>20</v>
      </c>
      <c r="F5314" s="7" t="s">
        <v>511</v>
      </c>
      <c r="G5314" s="7" t="s">
        <v>4442</v>
      </c>
      <c r="H5314" s="7" t="s">
        <v>4452</v>
      </c>
      <c r="I5314" s="7" t="s">
        <v>4465</v>
      </c>
      <c r="K5314" s="52" t="str">
        <f t="shared" si="916"/>
        <v/>
      </c>
      <c r="L5314" s="81" t="str">
        <f t="shared" si="917"/>
        <v/>
      </c>
      <c r="M5314" s="53" t="str">
        <f>IF(K5314="","",COUNTIF($K$7:K5314,"ﾘｽﾄ１"))</f>
        <v/>
      </c>
      <c r="N5314" s="53" t="str">
        <f t="shared" si="918"/>
        <v/>
      </c>
      <c r="O5314" s="54" t="str">
        <f t="shared" si="919"/>
        <v/>
      </c>
      <c r="P5314" s="53" t="str">
        <f t="shared" si="920"/>
        <v/>
      </c>
      <c r="Q5314" s="52" t="str">
        <f t="shared" si="921"/>
        <v/>
      </c>
      <c r="R5314" s="55" t="str">
        <f t="shared" si="922"/>
        <v/>
      </c>
      <c r="S5314" s="52" t="str">
        <f t="shared" si="923"/>
        <v/>
      </c>
      <c r="T5314" s="81" t="str">
        <f t="shared" si="924"/>
        <v/>
      </c>
      <c r="U5314" s="53" t="str">
        <f>IF(S5314="","",COUNTIF($S$7:S5314,"該当２"))</f>
        <v/>
      </c>
      <c r="V5314" s="56" t="str">
        <f t="shared" si="925"/>
        <v/>
      </c>
      <c r="W5314" s="81" t="str">
        <f t="shared" si="926"/>
        <v/>
      </c>
      <c r="X5314" s="53" t="str">
        <f>IF(V5314="","",COUNTIF($V$7:V5314,"該当３"))</f>
        <v/>
      </c>
    </row>
    <row r="5315" spans="1:24">
      <c r="A5315" s="4">
        <v>2059003021</v>
      </c>
      <c r="B5315" s="237">
        <v>20</v>
      </c>
      <c r="C5315" s="238">
        <v>590</v>
      </c>
      <c r="D5315" s="239">
        <v>3</v>
      </c>
      <c r="E5315" s="238">
        <v>21</v>
      </c>
      <c r="F5315" s="7" t="s">
        <v>511</v>
      </c>
      <c r="G5315" s="7" t="s">
        <v>4442</v>
      </c>
      <c r="H5315" s="7" t="s">
        <v>4452</v>
      </c>
      <c r="I5315" s="7" t="s">
        <v>335</v>
      </c>
      <c r="K5315" s="52" t="str">
        <f t="shared" si="916"/>
        <v/>
      </c>
      <c r="L5315" s="81" t="str">
        <f t="shared" si="917"/>
        <v/>
      </c>
      <c r="M5315" s="53" t="str">
        <f>IF(K5315="","",COUNTIF($K$7:K5315,"ﾘｽﾄ１"))</f>
        <v/>
      </c>
      <c r="N5315" s="53" t="str">
        <f t="shared" si="918"/>
        <v/>
      </c>
      <c r="O5315" s="54" t="str">
        <f t="shared" si="919"/>
        <v/>
      </c>
      <c r="P5315" s="53" t="str">
        <f t="shared" si="920"/>
        <v/>
      </c>
      <c r="Q5315" s="52" t="str">
        <f t="shared" si="921"/>
        <v/>
      </c>
      <c r="R5315" s="55" t="str">
        <f t="shared" si="922"/>
        <v/>
      </c>
      <c r="S5315" s="52" t="str">
        <f t="shared" si="923"/>
        <v/>
      </c>
      <c r="T5315" s="81" t="str">
        <f t="shared" si="924"/>
        <v/>
      </c>
      <c r="U5315" s="53" t="str">
        <f>IF(S5315="","",COUNTIF($S$7:S5315,"該当２"))</f>
        <v/>
      </c>
      <c r="V5315" s="56" t="str">
        <f t="shared" si="925"/>
        <v/>
      </c>
      <c r="W5315" s="81" t="str">
        <f t="shared" si="926"/>
        <v/>
      </c>
      <c r="X5315" s="53" t="str">
        <f>IF(V5315="","",COUNTIF($V$7:V5315,"該当３"))</f>
        <v/>
      </c>
    </row>
    <row r="5316" spans="1:24">
      <c r="A5316" s="4">
        <v>2059003022</v>
      </c>
      <c r="B5316" s="237">
        <v>20</v>
      </c>
      <c r="C5316" s="238">
        <v>590</v>
      </c>
      <c r="D5316" s="239">
        <v>3</v>
      </c>
      <c r="E5316" s="238">
        <v>22</v>
      </c>
      <c r="F5316" s="7" t="s">
        <v>511</v>
      </c>
      <c r="G5316" s="7" t="s">
        <v>4442</v>
      </c>
      <c r="H5316" s="7" t="s">
        <v>4452</v>
      </c>
      <c r="I5316" s="7" t="s">
        <v>4466</v>
      </c>
      <c r="K5316" s="52" t="str">
        <f t="shared" si="916"/>
        <v/>
      </c>
      <c r="L5316" s="81" t="str">
        <f t="shared" si="917"/>
        <v/>
      </c>
      <c r="M5316" s="53" t="str">
        <f>IF(K5316="","",COUNTIF($K$7:K5316,"ﾘｽﾄ１"))</f>
        <v/>
      </c>
      <c r="N5316" s="53" t="str">
        <f t="shared" si="918"/>
        <v/>
      </c>
      <c r="O5316" s="54" t="str">
        <f t="shared" si="919"/>
        <v/>
      </c>
      <c r="P5316" s="53" t="str">
        <f t="shared" si="920"/>
        <v/>
      </c>
      <c r="Q5316" s="52" t="str">
        <f t="shared" si="921"/>
        <v/>
      </c>
      <c r="R5316" s="55" t="str">
        <f t="shared" si="922"/>
        <v/>
      </c>
      <c r="S5316" s="52" t="str">
        <f t="shared" si="923"/>
        <v/>
      </c>
      <c r="T5316" s="81" t="str">
        <f t="shared" si="924"/>
        <v/>
      </c>
      <c r="U5316" s="53" t="str">
        <f>IF(S5316="","",COUNTIF($S$7:S5316,"該当２"))</f>
        <v/>
      </c>
      <c r="V5316" s="56" t="str">
        <f t="shared" si="925"/>
        <v/>
      </c>
      <c r="W5316" s="81" t="str">
        <f t="shared" si="926"/>
        <v/>
      </c>
      <c r="X5316" s="53" t="str">
        <f>IF(V5316="","",COUNTIF($V$7:V5316,"該当３"))</f>
        <v/>
      </c>
    </row>
    <row r="5317" spans="1:24">
      <c r="A5317" s="4">
        <v>2059003023</v>
      </c>
      <c r="B5317" s="237">
        <v>20</v>
      </c>
      <c r="C5317" s="238">
        <v>590</v>
      </c>
      <c r="D5317" s="239">
        <v>3</v>
      </c>
      <c r="E5317" s="238">
        <v>23</v>
      </c>
      <c r="F5317" s="7" t="s">
        <v>511</v>
      </c>
      <c r="G5317" s="7" t="s">
        <v>4442</v>
      </c>
      <c r="H5317" s="7" t="s">
        <v>4452</v>
      </c>
      <c r="I5317" s="7" t="s">
        <v>966</v>
      </c>
      <c r="K5317" s="52" t="str">
        <f t="shared" si="916"/>
        <v/>
      </c>
      <c r="L5317" s="81" t="str">
        <f t="shared" si="917"/>
        <v/>
      </c>
      <c r="M5317" s="53" t="str">
        <f>IF(K5317="","",COUNTIF($K$7:K5317,"ﾘｽﾄ１"))</f>
        <v/>
      </c>
      <c r="N5317" s="53" t="str">
        <f t="shared" si="918"/>
        <v/>
      </c>
      <c r="O5317" s="54" t="str">
        <f t="shared" si="919"/>
        <v/>
      </c>
      <c r="P5317" s="53" t="str">
        <f t="shared" si="920"/>
        <v/>
      </c>
      <c r="Q5317" s="52" t="str">
        <f t="shared" si="921"/>
        <v/>
      </c>
      <c r="R5317" s="55" t="str">
        <f t="shared" si="922"/>
        <v/>
      </c>
      <c r="S5317" s="52" t="str">
        <f t="shared" si="923"/>
        <v/>
      </c>
      <c r="T5317" s="81" t="str">
        <f t="shared" si="924"/>
        <v/>
      </c>
      <c r="U5317" s="53" t="str">
        <f>IF(S5317="","",COUNTIF($S$7:S5317,"該当２"))</f>
        <v/>
      </c>
      <c r="V5317" s="56" t="str">
        <f t="shared" si="925"/>
        <v/>
      </c>
      <c r="W5317" s="81" t="str">
        <f t="shared" si="926"/>
        <v/>
      </c>
      <c r="X5317" s="53" t="str">
        <f>IF(V5317="","",COUNTIF($V$7:V5317,"該当３"))</f>
        <v/>
      </c>
    </row>
    <row r="5318" spans="1:24">
      <c r="A5318" s="4">
        <v>2059003024</v>
      </c>
      <c r="B5318" s="237">
        <v>20</v>
      </c>
      <c r="C5318" s="238">
        <v>590</v>
      </c>
      <c r="D5318" s="239">
        <v>3</v>
      </c>
      <c r="E5318" s="238">
        <v>24</v>
      </c>
      <c r="F5318" s="7" t="s">
        <v>511</v>
      </c>
      <c r="G5318" s="7" t="s">
        <v>4442</v>
      </c>
      <c r="H5318" s="7" t="s">
        <v>4452</v>
      </c>
      <c r="I5318" s="7" t="s">
        <v>4467</v>
      </c>
      <c r="K5318" s="52" t="str">
        <f t="shared" si="916"/>
        <v/>
      </c>
      <c r="L5318" s="81" t="str">
        <f t="shared" si="917"/>
        <v/>
      </c>
      <c r="M5318" s="53" t="str">
        <f>IF(K5318="","",COUNTIF($K$7:K5318,"ﾘｽﾄ１"))</f>
        <v/>
      </c>
      <c r="N5318" s="53" t="str">
        <f t="shared" si="918"/>
        <v/>
      </c>
      <c r="O5318" s="54" t="str">
        <f t="shared" si="919"/>
        <v/>
      </c>
      <c r="P5318" s="53" t="str">
        <f t="shared" si="920"/>
        <v/>
      </c>
      <c r="Q5318" s="52" t="str">
        <f t="shared" si="921"/>
        <v/>
      </c>
      <c r="R5318" s="55" t="str">
        <f t="shared" si="922"/>
        <v/>
      </c>
      <c r="S5318" s="52" t="str">
        <f t="shared" si="923"/>
        <v/>
      </c>
      <c r="T5318" s="81" t="str">
        <f t="shared" si="924"/>
        <v/>
      </c>
      <c r="U5318" s="53" t="str">
        <f>IF(S5318="","",COUNTIF($S$7:S5318,"該当２"))</f>
        <v/>
      </c>
      <c r="V5318" s="56" t="str">
        <f t="shared" si="925"/>
        <v/>
      </c>
      <c r="W5318" s="81" t="str">
        <f t="shared" si="926"/>
        <v/>
      </c>
      <c r="X5318" s="53" t="str">
        <f>IF(V5318="","",COUNTIF($V$7:V5318,"該当３"))</f>
        <v/>
      </c>
    </row>
    <row r="5319" spans="1:24">
      <c r="A5319" s="4">
        <v>2059003025</v>
      </c>
      <c r="B5319" s="237">
        <v>20</v>
      </c>
      <c r="C5319" s="238">
        <v>590</v>
      </c>
      <c r="D5319" s="239">
        <v>3</v>
      </c>
      <c r="E5319" s="238">
        <v>25</v>
      </c>
      <c r="F5319" s="7" t="s">
        <v>511</v>
      </c>
      <c r="G5319" s="7" t="s">
        <v>4442</v>
      </c>
      <c r="H5319" s="7" t="s">
        <v>4452</v>
      </c>
      <c r="I5319" s="7" t="s">
        <v>4468</v>
      </c>
      <c r="K5319" s="52" t="str">
        <f t="shared" si="916"/>
        <v/>
      </c>
      <c r="L5319" s="81" t="str">
        <f t="shared" si="917"/>
        <v/>
      </c>
      <c r="M5319" s="53" t="str">
        <f>IF(K5319="","",COUNTIF($K$7:K5319,"ﾘｽﾄ１"))</f>
        <v/>
      </c>
      <c r="N5319" s="53" t="str">
        <f t="shared" si="918"/>
        <v/>
      </c>
      <c r="O5319" s="54" t="str">
        <f t="shared" si="919"/>
        <v/>
      </c>
      <c r="P5319" s="53" t="str">
        <f t="shared" si="920"/>
        <v/>
      </c>
      <c r="Q5319" s="52" t="str">
        <f t="shared" si="921"/>
        <v/>
      </c>
      <c r="R5319" s="55" t="str">
        <f t="shared" si="922"/>
        <v/>
      </c>
      <c r="S5319" s="52" t="str">
        <f t="shared" si="923"/>
        <v/>
      </c>
      <c r="T5319" s="81" t="str">
        <f t="shared" si="924"/>
        <v/>
      </c>
      <c r="U5319" s="53" t="str">
        <f>IF(S5319="","",COUNTIF($S$7:S5319,"該当２"))</f>
        <v/>
      </c>
      <c r="V5319" s="56" t="str">
        <f t="shared" si="925"/>
        <v/>
      </c>
      <c r="W5319" s="81" t="str">
        <f t="shared" si="926"/>
        <v/>
      </c>
      <c r="X5319" s="53" t="str">
        <f>IF(V5319="","",COUNTIF($V$7:V5319,"該当３"))</f>
        <v/>
      </c>
    </row>
    <row r="5320" spans="1:24">
      <c r="A5320" s="4">
        <v>2059003026</v>
      </c>
      <c r="B5320" s="237">
        <v>20</v>
      </c>
      <c r="C5320" s="238">
        <v>590</v>
      </c>
      <c r="D5320" s="239">
        <v>3</v>
      </c>
      <c r="E5320" s="238">
        <v>26</v>
      </c>
      <c r="F5320" s="7" t="s">
        <v>511</v>
      </c>
      <c r="G5320" s="7" t="s">
        <v>4442</v>
      </c>
      <c r="H5320" s="7" t="s">
        <v>4452</v>
      </c>
      <c r="I5320" s="7" t="s">
        <v>4469</v>
      </c>
      <c r="K5320" s="52" t="str">
        <f t="shared" si="916"/>
        <v/>
      </c>
      <c r="L5320" s="81" t="str">
        <f t="shared" si="917"/>
        <v/>
      </c>
      <c r="M5320" s="53" t="str">
        <f>IF(K5320="","",COUNTIF($K$7:K5320,"ﾘｽﾄ１"))</f>
        <v/>
      </c>
      <c r="N5320" s="53" t="str">
        <f t="shared" si="918"/>
        <v/>
      </c>
      <c r="O5320" s="54" t="str">
        <f t="shared" si="919"/>
        <v/>
      </c>
      <c r="P5320" s="53" t="str">
        <f t="shared" si="920"/>
        <v/>
      </c>
      <c r="Q5320" s="52" t="str">
        <f t="shared" si="921"/>
        <v/>
      </c>
      <c r="R5320" s="55" t="str">
        <f t="shared" si="922"/>
        <v/>
      </c>
      <c r="S5320" s="52" t="str">
        <f t="shared" si="923"/>
        <v/>
      </c>
      <c r="T5320" s="81" t="str">
        <f t="shared" si="924"/>
        <v/>
      </c>
      <c r="U5320" s="53" t="str">
        <f>IF(S5320="","",COUNTIF($S$7:S5320,"該当２"))</f>
        <v/>
      </c>
      <c r="V5320" s="56" t="str">
        <f t="shared" si="925"/>
        <v/>
      </c>
      <c r="W5320" s="81" t="str">
        <f t="shared" si="926"/>
        <v/>
      </c>
      <c r="X5320" s="53" t="str">
        <f>IF(V5320="","",COUNTIF($V$7:V5320,"該当３"))</f>
        <v/>
      </c>
    </row>
    <row r="5321" spans="1:24">
      <c r="A5321" s="4">
        <v>2059003027</v>
      </c>
      <c r="B5321" s="237">
        <v>20</v>
      </c>
      <c r="C5321" s="238">
        <v>590</v>
      </c>
      <c r="D5321" s="239">
        <v>3</v>
      </c>
      <c r="E5321" s="238">
        <v>27</v>
      </c>
      <c r="F5321" s="7" t="s">
        <v>511</v>
      </c>
      <c r="G5321" s="7" t="s">
        <v>4442</v>
      </c>
      <c r="H5321" s="7" t="s">
        <v>4452</v>
      </c>
      <c r="I5321" s="7" t="s">
        <v>4470</v>
      </c>
      <c r="K5321" s="52" t="str">
        <f t="shared" si="916"/>
        <v/>
      </c>
      <c r="L5321" s="81" t="str">
        <f t="shared" si="917"/>
        <v/>
      </c>
      <c r="M5321" s="53" t="str">
        <f>IF(K5321="","",COUNTIF($K$7:K5321,"ﾘｽﾄ１"))</f>
        <v/>
      </c>
      <c r="N5321" s="53" t="str">
        <f t="shared" si="918"/>
        <v/>
      </c>
      <c r="O5321" s="54" t="str">
        <f t="shared" si="919"/>
        <v/>
      </c>
      <c r="P5321" s="53" t="str">
        <f t="shared" si="920"/>
        <v/>
      </c>
      <c r="Q5321" s="52" t="str">
        <f t="shared" si="921"/>
        <v/>
      </c>
      <c r="R5321" s="55" t="str">
        <f t="shared" si="922"/>
        <v/>
      </c>
      <c r="S5321" s="52" t="str">
        <f t="shared" si="923"/>
        <v/>
      </c>
      <c r="T5321" s="81" t="str">
        <f t="shared" si="924"/>
        <v/>
      </c>
      <c r="U5321" s="53" t="str">
        <f>IF(S5321="","",COUNTIF($S$7:S5321,"該当２"))</f>
        <v/>
      </c>
      <c r="V5321" s="56" t="str">
        <f t="shared" si="925"/>
        <v/>
      </c>
      <c r="W5321" s="81" t="str">
        <f t="shared" si="926"/>
        <v/>
      </c>
      <c r="X5321" s="53" t="str">
        <f>IF(V5321="","",COUNTIF($V$7:V5321,"該当３"))</f>
        <v/>
      </c>
    </row>
    <row r="5322" spans="1:24">
      <c r="A5322" s="4">
        <v>2059003028</v>
      </c>
      <c r="B5322" s="237">
        <v>20</v>
      </c>
      <c r="C5322" s="238">
        <v>590</v>
      </c>
      <c r="D5322" s="239">
        <v>3</v>
      </c>
      <c r="E5322" s="238">
        <v>28</v>
      </c>
      <c r="F5322" s="7" t="s">
        <v>511</v>
      </c>
      <c r="G5322" s="7" t="s">
        <v>4442</v>
      </c>
      <c r="H5322" s="7" t="s">
        <v>4452</v>
      </c>
      <c r="I5322" s="7" t="s">
        <v>394</v>
      </c>
      <c r="K5322" s="52" t="str">
        <f t="shared" si="916"/>
        <v/>
      </c>
      <c r="L5322" s="81" t="str">
        <f t="shared" si="917"/>
        <v/>
      </c>
      <c r="M5322" s="53" t="str">
        <f>IF(K5322="","",COUNTIF($K$7:K5322,"ﾘｽﾄ１"))</f>
        <v/>
      </c>
      <c r="N5322" s="53" t="str">
        <f t="shared" si="918"/>
        <v/>
      </c>
      <c r="O5322" s="54" t="str">
        <f t="shared" si="919"/>
        <v/>
      </c>
      <c r="P5322" s="53" t="str">
        <f t="shared" si="920"/>
        <v/>
      </c>
      <c r="Q5322" s="52" t="str">
        <f t="shared" si="921"/>
        <v/>
      </c>
      <c r="R5322" s="55" t="str">
        <f t="shared" si="922"/>
        <v/>
      </c>
      <c r="S5322" s="52" t="str">
        <f t="shared" si="923"/>
        <v/>
      </c>
      <c r="T5322" s="81" t="str">
        <f t="shared" si="924"/>
        <v/>
      </c>
      <c r="U5322" s="53" t="str">
        <f>IF(S5322="","",COUNTIF($S$7:S5322,"該当２"))</f>
        <v/>
      </c>
      <c r="V5322" s="56" t="str">
        <f t="shared" si="925"/>
        <v/>
      </c>
      <c r="W5322" s="81" t="str">
        <f t="shared" si="926"/>
        <v/>
      </c>
      <c r="X5322" s="53" t="str">
        <f>IF(V5322="","",COUNTIF($V$7:V5322,"該当３"))</f>
        <v/>
      </c>
    </row>
    <row r="5323" spans="1:24">
      <c r="A5323" s="4">
        <v>2060200000</v>
      </c>
      <c r="B5323" s="237">
        <v>20</v>
      </c>
      <c r="C5323" s="238">
        <v>602</v>
      </c>
      <c r="D5323" s="239">
        <v>0</v>
      </c>
      <c r="E5323" s="238">
        <v>0</v>
      </c>
      <c r="F5323" s="7" t="s">
        <v>511</v>
      </c>
      <c r="G5323" s="7" t="s">
        <v>295</v>
      </c>
      <c r="K5323" s="52" t="str">
        <f t="shared" ref="K5323:K5386" si="927">IF(AND($C5323&gt;0,$H5323=""),"ﾘｽﾄ１","")</f>
        <v>ﾘｽﾄ１</v>
      </c>
      <c r="L5323" s="81" t="str">
        <f t="shared" si="917"/>
        <v>栄村</v>
      </c>
      <c r="M5323" s="53">
        <f>IF(K5323="","",COUNTIF($K$7:K5323,"ﾘｽﾄ１"))</f>
        <v>77</v>
      </c>
      <c r="N5323" s="53" t="str">
        <f t="shared" si="918"/>
        <v/>
      </c>
      <c r="O5323" s="54" t="str">
        <f t="shared" si="919"/>
        <v/>
      </c>
      <c r="P5323" s="53" t="str">
        <f t="shared" si="920"/>
        <v/>
      </c>
      <c r="Q5323" s="52" t="str">
        <f t="shared" si="921"/>
        <v/>
      </c>
      <c r="R5323" s="55" t="str">
        <f t="shared" si="922"/>
        <v/>
      </c>
      <c r="S5323" s="52" t="str">
        <f t="shared" si="923"/>
        <v/>
      </c>
      <c r="T5323" s="81" t="str">
        <f t="shared" si="924"/>
        <v/>
      </c>
      <c r="U5323" s="53" t="str">
        <f>IF(S5323="","",COUNTIF($S$7:S5323,"該当２"))</f>
        <v/>
      </c>
      <c r="V5323" s="56" t="str">
        <f t="shared" si="925"/>
        <v/>
      </c>
      <c r="W5323" s="81" t="str">
        <f t="shared" si="926"/>
        <v/>
      </c>
      <c r="X5323" s="53" t="str">
        <f>IF(V5323="","",COUNTIF($V$7:V5323,"該当３"))</f>
        <v/>
      </c>
    </row>
    <row r="5324" spans="1:24">
      <c r="A5324" s="4">
        <v>2060201000</v>
      </c>
      <c r="B5324" s="237">
        <v>20</v>
      </c>
      <c r="C5324" s="238">
        <v>602</v>
      </c>
      <c r="D5324" s="239">
        <v>1</v>
      </c>
      <c r="E5324" s="238">
        <v>0</v>
      </c>
      <c r="F5324" s="7" t="s">
        <v>511</v>
      </c>
      <c r="G5324" s="7" t="s">
        <v>295</v>
      </c>
      <c r="H5324" s="7" t="s">
        <v>4471</v>
      </c>
      <c r="K5324" s="52" t="str">
        <f t="shared" si="927"/>
        <v/>
      </c>
      <c r="L5324" s="81" t="str">
        <f t="shared" si="917"/>
        <v/>
      </c>
      <c r="M5324" s="53" t="str">
        <f>IF(K5324="","",COUNTIF($K$7:K5324,"ﾘｽﾄ１"))</f>
        <v/>
      </c>
      <c r="N5324" s="53" t="str">
        <f t="shared" si="918"/>
        <v/>
      </c>
      <c r="O5324" s="54" t="str">
        <f t="shared" si="919"/>
        <v/>
      </c>
      <c r="P5324" s="53" t="str">
        <f t="shared" si="920"/>
        <v/>
      </c>
      <c r="Q5324" s="52" t="str">
        <f t="shared" si="921"/>
        <v/>
      </c>
      <c r="R5324" s="55" t="str">
        <f t="shared" si="922"/>
        <v/>
      </c>
      <c r="S5324" s="52" t="str">
        <f t="shared" si="923"/>
        <v/>
      </c>
      <c r="T5324" s="81" t="str">
        <f t="shared" si="924"/>
        <v/>
      </c>
      <c r="U5324" s="53" t="str">
        <f>IF(S5324="","",COUNTIF($S$7:S5324,"該当２"))</f>
        <v/>
      </c>
      <c r="V5324" s="56" t="str">
        <f t="shared" si="925"/>
        <v/>
      </c>
      <c r="W5324" s="81" t="str">
        <f t="shared" si="926"/>
        <v/>
      </c>
      <c r="X5324" s="53" t="str">
        <f>IF(V5324="","",COUNTIF($V$7:V5324,"該当３"))</f>
        <v/>
      </c>
    </row>
    <row r="5325" spans="1:24">
      <c r="A5325" s="4">
        <v>2060201001</v>
      </c>
      <c r="B5325" s="237">
        <v>20</v>
      </c>
      <c r="C5325" s="238">
        <v>602</v>
      </c>
      <c r="D5325" s="239">
        <v>1</v>
      </c>
      <c r="E5325" s="238">
        <v>1</v>
      </c>
      <c r="F5325" s="7" t="s">
        <v>511</v>
      </c>
      <c r="G5325" s="7" t="s">
        <v>295</v>
      </c>
      <c r="H5325" s="7" t="s">
        <v>4471</v>
      </c>
      <c r="I5325" s="7" t="s">
        <v>4472</v>
      </c>
      <c r="K5325" s="52" t="str">
        <f t="shared" si="927"/>
        <v/>
      </c>
      <c r="L5325" s="81" t="str">
        <f t="shared" si="917"/>
        <v/>
      </c>
      <c r="M5325" s="53" t="str">
        <f>IF(K5325="","",COUNTIF($K$7:K5325,"ﾘｽﾄ１"))</f>
        <v/>
      </c>
      <c r="N5325" s="53" t="str">
        <f t="shared" si="918"/>
        <v/>
      </c>
      <c r="O5325" s="54" t="str">
        <f t="shared" si="919"/>
        <v/>
      </c>
      <c r="P5325" s="53" t="str">
        <f t="shared" si="920"/>
        <v/>
      </c>
      <c r="Q5325" s="52" t="str">
        <f t="shared" si="921"/>
        <v/>
      </c>
      <c r="R5325" s="55" t="str">
        <f t="shared" si="922"/>
        <v/>
      </c>
      <c r="S5325" s="52" t="str">
        <f t="shared" si="923"/>
        <v/>
      </c>
      <c r="T5325" s="81" t="str">
        <f t="shared" si="924"/>
        <v/>
      </c>
      <c r="U5325" s="53" t="str">
        <f>IF(S5325="","",COUNTIF($S$7:S5325,"該当２"))</f>
        <v/>
      </c>
      <c r="V5325" s="56" t="str">
        <f t="shared" si="925"/>
        <v/>
      </c>
      <c r="W5325" s="81" t="str">
        <f t="shared" si="926"/>
        <v/>
      </c>
      <c r="X5325" s="53" t="str">
        <f>IF(V5325="","",COUNTIF($V$7:V5325,"該当３"))</f>
        <v/>
      </c>
    </row>
    <row r="5326" spans="1:24">
      <c r="A5326" s="4">
        <v>2060201002</v>
      </c>
      <c r="B5326" s="237">
        <v>20</v>
      </c>
      <c r="C5326" s="238">
        <v>602</v>
      </c>
      <c r="D5326" s="239">
        <v>1</v>
      </c>
      <c r="E5326" s="238">
        <v>2</v>
      </c>
      <c r="F5326" s="7" t="s">
        <v>511</v>
      </c>
      <c r="G5326" s="7" t="s">
        <v>295</v>
      </c>
      <c r="H5326" s="7" t="s">
        <v>4471</v>
      </c>
      <c r="I5326" s="7" t="s">
        <v>4473</v>
      </c>
      <c r="K5326" s="52" t="str">
        <f t="shared" si="927"/>
        <v/>
      </c>
      <c r="L5326" s="81" t="str">
        <f t="shared" si="917"/>
        <v/>
      </c>
      <c r="M5326" s="53" t="str">
        <f>IF(K5326="","",COUNTIF($K$7:K5326,"ﾘｽﾄ１"))</f>
        <v/>
      </c>
      <c r="N5326" s="53" t="str">
        <f t="shared" si="918"/>
        <v/>
      </c>
      <c r="O5326" s="54" t="str">
        <f t="shared" si="919"/>
        <v/>
      </c>
      <c r="P5326" s="53" t="str">
        <f t="shared" si="920"/>
        <v/>
      </c>
      <c r="Q5326" s="52" t="str">
        <f t="shared" si="921"/>
        <v/>
      </c>
      <c r="R5326" s="55" t="str">
        <f t="shared" si="922"/>
        <v/>
      </c>
      <c r="S5326" s="52" t="str">
        <f t="shared" si="923"/>
        <v/>
      </c>
      <c r="T5326" s="81" t="str">
        <f t="shared" si="924"/>
        <v/>
      </c>
      <c r="U5326" s="53" t="str">
        <f>IF(S5326="","",COUNTIF($S$7:S5326,"該当２"))</f>
        <v/>
      </c>
      <c r="V5326" s="56" t="str">
        <f t="shared" si="925"/>
        <v/>
      </c>
      <c r="W5326" s="81" t="str">
        <f t="shared" si="926"/>
        <v/>
      </c>
      <c r="X5326" s="53" t="str">
        <f>IF(V5326="","",COUNTIF($V$7:V5326,"該当３"))</f>
        <v/>
      </c>
    </row>
    <row r="5327" spans="1:24">
      <c r="A5327" s="4">
        <v>2060201003</v>
      </c>
      <c r="B5327" s="237">
        <v>20</v>
      </c>
      <c r="C5327" s="238">
        <v>602</v>
      </c>
      <c r="D5327" s="239">
        <v>1</v>
      </c>
      <c r="E5327" s="238">
        <v>3</v>
      </c>
      <c r="F5327" s="7" t="s">
        <v>511</v>
      </c>
      <c r="G5327" s="7" t="s">
        <v>295</v>
      </c>
      <c r="H5327" s="7" t="s">
        <v>4471</v>
      </c>
      <c r="I5327" s="7" t="s">
        <v>4316</v>
      </c>
      <c r="K5327" s="52" t="str">
        <f t="shared" si="927"/>
        <v/>
      </c>
      <c r="L5327" s="81" t="str">
        <f t="shared" si="917"/>
        <v/>
      </c>
      <c r="M5327" s="53" t="str">
        <f>IF(K5327="","",COUNTIF($K$7:K5327,"ﾘｽﾄ１"))</f>
        <v/>
      </c>
      <c r="N5327" s="53" t="str">
        <f t="shared" si="918"/>
        <v/>
      </c>
      <c r="O5327" s="54" t="str">
        <f t="shared" si="919"/>
        <v/>
      </c>
      <c r="P5327" s="53" t="str">
        <f t="shared" si="920"/>
        <v/>
      </c>
      <c r="Q5327" s="52" t="str">
        <f t="shared" si="921"/>
        <v/>
      </c>
      <c r="R5327" s="55" t="str">
        <f t="shared" si="922"/>
        <v/>
      </c>
      <c r="S5327" s="52" t="str">
        <f t="shared" si="923"/>
        <v/>
      </c>
      <c r="T5327" s="81" t="str">
        <f t="shared" si="924"/>
        <v/>
      </c>
      <c r="U5327" s="53" t="str">
        <f>IF(S5327="","",COUNTIF($S$7:S5327,"該当２"))</f>
        <v/>
      </c>
      <c r="V5327" s="56" t="str">
        <f t="shared" si="925"/>
        <v/>
      </c>
      <c r="W5327" s="81" t="str">
        <f t="shared" si="926"/>
        <v/>
      </c>
      <c r="X5327" s="53" t="str">
        <f>IF(V5327="","",COUNTIF($V$7:V5327,"該当３"))</f>
        <v/>
      </c>
    </row>
    <row r="5328" spans="1:24">
      <c r="A5328" s="4">
        <v>2060201004</v>
      </c>
      <c r="B5328" s="237">
        <v>20</v>
      </c>
      <c r="C5328" s="238">
        <v>602</v>
      </c>
      <c r="D5328" s="239">
        <v>1</v>
      </c>
      <c r="E5328" s="238">
        <v>4</v>
      </c>
      <c r="F5328" s="7" t="s">
        <v>511</v>
      </c>
      <c r="G5328" s="7" t="s">
        <v>295</v>
      </c>
      <c r="H5328" s="7" t="s">
        <v>4471</v>
      </c>
      <c r="I5328" s="7" t="s">
        <v>4474</v>
      </c>
      <c r="K5328" s="52" t="str">
        <f t="shared" si="927"/>
        <v/>
      </c>
      <c r="L5328" s="81" t="str">
        <f t="shared" si="917"/>
        <v/>
      </c>
      <c r="M5328" s="53" t="str">
        <f>IF(K5328="","",COUNTIF($K$7:K5328,"ﾘｽﾄ１"))</f>
        <v/>
      </c>
      <c r="N5328" s="53" t="str">
        <f t="shared" si="918"/>
        <v/>
      </c>
      <c r="O5328" s="54" t="str">
        <f t="shared" si="919"/>
        <v/>
      </c>
      <c r="P5328" s="53" t="str">
        <f t="shared" si="920"/>
        <v/>
      </c>
      <c r="Q5328" s="52" t="str">
        <f t="shared" si="921"/>
        <v/>
      </c>
      <c r="R5328" s="55" t="str">
        <f t="shared" si="922"/>
        <v/>
      </c>
      <c r="S5328" s="52" t="str">
        <f t="shared" si="923"/>
        <v/>
      </c>
      <c r="T5328" s="81" t="str">
        <f t="shared" si="924"/>
        <v/>
      </c>
      <c r="U5328" s="53" t="str">
        <f>IF(S5328="","",COUNTIF($S$7:S5328,"該当２"))</f>
        <v/>
      </c>
      <c r="V5328" s="56" t="str">
        <f t="shared" si="925"/>
        <v/>
      </c>
      <c r="W5328" s="81" t="str">
        <f t="shared" si="926"/>
        <v/>
      </c>
      <c r="X5328" s="53" t="str">
        <f>IF(V5328="","",COUNTIF($V$7:V5328,"該当３"))</f>
        <v/>
      </c>
    </row>
    <row r="5329" spans="1:24">
      <c r="A5329" s="4">
        <v>2060201005</v>
      </c>
      <c r="B5329" s="237">
        <v>20</v>
      </c>
      <c r="C5329" s="238">
        <v>602</v>
      </c>
      <c r="D5329" s="239">
        <v>1</v>
      </c>
      <c r="E5329" s="238">
        <v>5</v>
      </c>
      <c r="F5329" s="7" t="s">
        <v>511</v>
      </c>
      <c r="G5329" s="7" t="s">
        <v>295</v>
      </c>
      <c r="H5329" s="7" t="s">
        <v>4471</v>
      </c>
      <c r="I5329" s="7" t="s">
        <v>314</v>
      </c>
      <c r="K5329" s="52" t="str">
        <f t="shared" si="927"/>
        <v/>
      </c>
      <c r="L5329" s="81" t="str">
        <f t="shared" si="917"/>
        <v/>
      </c>
      <c r="M5329" s="53" t="str">
        <f>IF(K5329="","",COUNTIF($K$7:K5329,"ﾘｽﾄ１"))</f>
        <v/>
      </c>
      <c r="N5329" s="53" t="str">
        <f t="shared" si="918"/>
        <v/>
      </c>
      <c r="O5329" s="54" t="str">
        <f t="shared" si="919"/>
        <v/>
      </c>
      <c r="P5329" s="53" t="str">
        <f t="shared" si="920"/>
        <v/>
      </c>
      <c r="Q5329" s="52" t="str">
        <f t="shared" si="921"/>
        <v/>
      </c>
      <c r="R5329" s="55" t="str">
        <f t="shared" si="922"/>
        <v/>
      </c>
      <c r="S5329" s="52" t="str">
        <f t="shared" si="923"/>
        <v/>
      </c>
      <c r="T5329" s="81" t="str">
        <f t="shared" si="924"/>
        <v/>
      </c>
      <c r="U5329" s="53" t="str">
        <f>IF(S5329="","",COUNTIF($S$7:S5329,"該当２"))</f>
        <v/>
      </c>
      <c r="V5329" s="56" t="str">
        <f t="shared" si="925"/>
        <v/>
      </c>
      <c r="W5329" s="81" t="str">
        <f t="shared" si="926"/>
        <v/>
      </c>
      <c r="X5329" s="53" t="str">
        <f>IF(V5329="","",COUNTIF($V$7:V5329,"該当３"))</f>
        <v/>
      </c>
    </row>
    <row r="5330" spans="1:24">
      <c r="A5330" s="4">
        <v>2060202000</v>
      </c>
      <c r="B5330" s="237">
        <v>20</v>
      </c>
      <c r="C5330" s="238">
        <v>602</v>
      </c>
      <c r="D5330" s="239">
        <v>2</v>
      </c>
      <c r="E5330" s="238">
        <v>0</v>
      </c>
      <c r="F5330" s="7" t="s">
        <v>511</v>
      </c>
      <c r="G5330" s="7" t="s">
        <v>295</v>
      </c>
      <c r="H5330" s="7" t="s">
        <v>4475</v>
      </c>
      <c r="K5330" s="52" t="str">
        <f t="shared" si="927"/>
        <v/>
      </c>
      <c r="L5330" s="81" t="str">
        <f t="shared" si="917"/>
        <v/>
      </c>
      <c r="M5330" s="53" t="str">
        <f>IF(K5330="","",COUNTIF($K$7:K5330,"ﾘｽﾄ１"))</f>
        <v/>
      </c>
      <c r="N5330" s="53" t="str">
        <f t="shared" si="918"/>
        <v/>
      </c>
      <c r="O5330" s="54" t="str">
        <f t="shared" si="919"/>
        <v/>
      </c>
      <c r="P5330" s="53" t="str">
        <f t="shared" si="920"/>
        <v/>
      </c>
      <c r="Q5330" s="52" t="str">
        <f t="shared" si="921"/>
        <v/>
      </c>
      <c r="R5330" s="55" t="str">
        <f t="shared" si="922"/>
        <v/>
      </c>
      <c r="S5330" s="52" t="str">
        <f t="shared" si="923"/>
        <v/>
      </c>
      <c r="T5330" s="81" t="str">
        <f t="shared" si="924"/>
        <v/>
      </c>
      <c r="U5330" s="53" t="str">
        <f>IF(S5330="","",COUNTIF($S$7:S5330,"該当２"))</f>
        <v/>
      </c>
      <c r="V5330" s="56" t="str">
        <f t="shared" si="925"/>
        <v/>
      </c>
      <c r="W5330" s="81" t="str">
        <f t="shared" si="926"/>
        <v/>
      </c>
      <c r="X5330" s="53" t="str">
        <f>IF(V5330="","",COUNTIF($V$7:V5330,"該当３"))</f>
        <v/>
      </c>
    </row>
    <row r="5331" spans="1:24">
      <c r="A5331" s="4">
        <v>2060202001</v>
      </c>
      <c r="B5331" s="237">
        <v>20</v>
      </c>
      <c r="C5331" s="238">
        <v>602</v>
      </c>
      <c r="D5331" s="239">
        <v>2</v>
      </c>
      <c r="E5331" s="238">
        <v>1</v>
      </c>
      <c r="F5331" s="7" t="s">
        <v>511</v>
      </c>
      <c r="G5331" s="7" t="s">
        <v>295</v>
      </c>
      <c r="H5331" s="7" t="s">
        <v>4475</v>
      </c>
      <c r="I5331" s="7" t="s">
        <v>578</v>
      </c>
      <c r="K5331" s="52" t="str">
        <f t="shared" si="927"/>
        <v/>
      </c>
      <c r="L5331" s="81" t="str">
        <f t="shared" si="917"/>
        <v/>
      </c>
      <c r="M5331" s="53" t="str">
        <f>IF(K5331="","",COUNTIF($K$7:K5331,"ﾘｽﾄ１"))</f>
        <v/>
      </c>
      <c r="N5331" s="53" t="str">
        <f t="shared" si="918"/>
        <v/>
      </c>
      <c r="O5331" s="54" t="str">
        <f t="shared" si="919"/>
        <v/>
      </c>
      <c r="P5331" s="53" t="str">
        <f t="shared" si="920"/>
        <v/>
      </c>
      <c r="Q5331" s="52" t="str">
        <f t="shared" si="921"/>
        <v/>
      </c>
      <c r="R5331" s="55" t="str">
        <f t="shared" si="922"/>
        <v/>
      </c>
      <c r="S5331" s="52" t="str">
        <f t="shared" si="923"/>
        <v/>
      </c>
      <c r="T5331" s="81" t="str">
        <f t="shared" si="924"/>
        <v/>
      </c>
      <c r="U5331" s="53" t="str">
        <f>IF(S5331="","",COUNTIF($S$7:S5331,"該当２"))</f>
        <v/>
      </c>
      <c r="V5331" s="56" t="str">
        <f t="shared" si="925"/>
        <v/>
      </c>
      <c r="W5331" s="81" t="str">
        <f t="shared" si="926"/>
        <v/>
      </c>
      <c r="X5331" s="53" t="str">
        <f>IF(V5331="","",COUNTIF($V$7:V5331,"該当３"))</f>
        <v/>
      </c>
    </row>
    <row r="5332" spans="1:24">
      <c r="A5332" s="4">
        <v>2060202002</v>
      </c>
      <c r="B5332" s="237">
        <v>20</v>
      </c>
      <c r="C5332" s="238">
        <v>602</v>
      </c>
      <c r="D5332" s="239">
        <v>2</v>
      </c>
      <c r="E5332" s="238">
        <v>2</v>
      </c>
      <c r="F5332" s="7" t="s">
        <v>511</v>
      </c>
      <c r="G5332" s="7" t="s">
        <v>295</v>
      </c>
      <c r="H5332" s="7" t="s">
        <v>4475</v>
      </c>
      <c r="I5332" s="7" t="s">
        <v>4476</v>
      </c>
      <c r="K5332" s="52" t="str">
        <f t="shared" si="927"/>
        <v/>
      </c>
      <c r="L5332" s="81" t="str">
        <f t="shared" si="917"/>
        <v/>
      </c>
      <c r="M5332" s="53" t="str">
        <f>IF(K5332="","",COUNTIF($K$7:K5332,"ﾘｽﾄ１"))</f>
        <v/>
      </c>
      <c r="N5332" s="53" t="str">
        <f t="shared" si="918"/>
        <v/>
      </c>
      <c r="O5332" s="54" t="str">
        <f t="shared" si="919"/>
        <v/>
      </c>
      <c r="P5332" s="53" t="str">
        <f t="shared" si="920"/>
        <v/>
      </c>
      <c r="Q5332" s="52" t="str">
        <f t="shared" si="921"/>
        <v/>
      </c>
      <c r="R5332" s="55" t="str">
        <f t="shared" si="922"/>
        <v/>
      </c>
      <c r="S5332" s="52" t="str">
        <f t="shared" si="923"/>
        <v/>
      </c>
      <c r="T5332" s="81" t="str">
        <f t="shared" si="924"/>
        <v/>
      </c>
      <c r="U5332" s="53" t="str">
        <f>IF(S5332="","",COUNTIF($S$7:S5332,"該当２"))</f>
        <v/>
      </c>
      <c r="V5332" s="56" t="str">
        <f t="shared" si="925"/>
        <v/>
      </c>
      <c r="W5332" s="81" t="str">
        <f t="shared" si="926"/>
        <v/>
      </c>
      <c r="X5332" s="53" t="str">
        <f>IF(V5332="","",COUNTIF($V$7:V5332,"該当３"))</f>
        <v/>
      </c>
    </row>
    <row r="5333" spans="1:24">
      <c r="A5333" s="4">
        <v>2060202003</v>
      </c>
      <c r="B5333" s="237">
        <v>20</v>
      </c>
      <c r="C5333" s="238">
        <v>602</v>
      </c>
      <c r="D5333" s="239">
        <v>2</v>
      </c>
      <c r="E5333" s="238">
        <v>3</v>
      </c>
      <c r="F5333" s="7" t="s">
        <v>511</v>
      </c>
      <c r="G5333" s="7" t="s">
        <v>295</v>
      </c>
      <c r="H5333" s="7" t="s">
        <v>4475</v>
      </c>
      <c r="I5333" s="7" t="s">
        <v>4226</v>
      </c>
      <c r="K5333" s="52" t="str">
        <f t="shared" si="927"/>
        <v/>
      </c>
      <c r="L5333" s="81" t="str">
        <f t="shared" si="917"/>
        <v/>
      </c>
      <c r="M5333" s="53" t="str">
        <f>IF(K5333="","",COUNTIF($K$7:K5333,"ﾘｽﾄ１"))</f>
        <v/>
      </c>
      <c r="N5333" s="53" t="str">
        <f t="shared" si="918"/>
        <v/>
      </c>
      <c r="O5333" s="54" t="str">
        <f t="shared" si="919"/>
        <v/>
      </c>
      <c r="P5333" s="53" t="str">
        <f t="shared" si="920"/>
        <v/>
      </c>
      <c r="Q5333" s="52" t="str">
        <f t="shared" si="921"/>
        <v/>
      </c>
      <c r="R5333" s="55" t="str">
        <f t="shared" si="922"/>
        <v/>
      </c>
      <c r="S5333" s="52" t="str">
        <f t="shared" si="923"/>
        <v/>
      </c>
      <c r="T5333" s="81" t="str">
        <f t="shared" si="924"/>
        <v/>
      </c>
      <c r="U5333" s="53" t="str">
        <f>IF(S5333="","",COUNTIF($S$7:S5333,"該当２"))</f>
        <v/>
      </c>
      <c r="V5333" s="56" t="str">
        <f t="shared" si="925"/>
        <v/>
      </c>
      <c r="W5333" s="81" t="str">
        <f t="shared" si="926"/>
        <v/>
      </c>
      <c r="X5333" s="53" t="str">
        <f>IF(V5333="","",COUNTIF($V$7:V5333,"該当３"))</f>
        <v/>
      </c>
    </row>
    <row r="5334" spans="1:24">
      <c r="A5334" s="4">
        <v>2060202004</v>
      </c>
      <c r="B5334" s="237">
        <v>20</v>
      </c>
      <c r="C5334" s="238">
        <v>602</v>
      </c>
      <c r="D5334" s="239">
        <v>2</v>
      </c>
      <c r="E5334" s="238">
        <v>4</v>
      </c>
      <c r="F5334" s="7" t="s">
        <v>511</v>
      </c>
      <c r="G5334" s="7" t="s">
        <v>295</v>
      </c>
      <c r="H5334" s="7" t="s">
        <v>4475</v>
      </c>
      <c r="I5334" s="7" t="s">
        <v>335</v>
      </c>
      <c r="K5334" s="52" t="str">
        <f t="shared" si="927"/>
        <v/>
      </c>
      <c r="L5334" s="81" t="str">
        <f t="shared" si="917"/>
        <v/>
      </c>
      <c r="M5334" s="53" t="str">
        <f>IF(K5334="","",COUNTIF($K$7:K5334,"ﾘｽﾄ１"))</f>
        <v/>
      </c>
      <c r="N5334" s="53" t="str">
        <f t="shared" si="918"/>
        <v/>
      </c>
      <c r="O5334" s="54" t="str">
        <f t="shared" si="919"/>
        <v/>
      </c>
      <c r="P5334" s="53" t="str">
        <f t="shared" si="920"/>
        <v/>
      </c>
      <c r="Q5334" s="52" t="str">
        <f t="shared" si="921"/>
        <v/>
      </c>
      <c r="R5334" s="55" t="str">
        <f t="shared" si="922"/>
        <v/>
      </c>
      <c r="S5334" s="52" t="str">
        <f t="shared" si="923"/>
        <v/>
      </c>
      <c r="T5334" s="81" t="str">
        <f t="shared" si="924"/>
        <v/>
      </c>
      <c r="U5334" s="53" t="str">
        <f>IF(S5334="","",COUNTIF($S$7:S5334,"該当２"))</f>
        <v/>
      </c>
      <c r="V5334" s="56" t="str">
        <f t="shared" si="925"/>
        <v/>
      </c>
      <c r="W5334" s="81" t="str">
        <f t="shared" si="926"/>
        <v/>
      </c>
      <c r="X5334" s="53" t="str">
        <f>IF(V5334="","",COUNTIF($V$7:V5334,"該当３"))</f>
        <v/>
      </c>
    </row>
    <row r="5335" spans="1:24">
      <c r="A5335" s="4">
        <v>2060202005</v>
      </c>
      <c r="B5335" s="237">
        <v>20</v>
      </c>
      <c r="C5335" s="238">
        <v>602</v>
      </c>
      <c r="D5335" s="239">
        <v>2</v>
      </c>
      <c r="E5335" s="238">
        <v>5</v>
      </c>
      <c r="F5335" s="7" t="s">
        <v>511</v>
      </c>
      <c r="G5335" s="7" t="s">
        <v>295</v>
      </c>
      <c r="H5335" s="7" t="s">
        <v>4475</v>
      </c>
      <c r="I5335" s="7" t="s">
        <v>4477</v>
      </c>
      <c r="K5335" s="52" t="str">
        <f t="shared" si="927"/>
        <v/>
      </c>
      <c r="L5335" s="81" t="str">
        <f t="shared" si="917"/>
        <v/>
      </c>
      <c r="M5335" s="53" t="str">
        <f>IF(K5335="","",COUNTIF($K$7:K5335,"ﾘｽﾄ１"))</f>
        <v/>
      </c>
      <c r="N5335" s="53" t="str">
        <f t="shared" si="918"/>
        <v/>
      </c>
      <c r="O5335" s="54" t="str">
        <f t="shared" si="919"/>
        <v/>
      </c>
      <c r="P5335" s="53" t="str">
        <f t="shared" si="920"/>
        <v/>
      </c>
      <c r="Q5335" s="52" t="str">
        <f t="shared" si="921"/>
        <v/>
      </c>
      <c r="R5335" s="55" t="str">
        <f t="shared" si="922"/>
        <v/>
      </c>
      <c r="S5335" s="52" t="str">
        <f t="shared" si="923"/>
        <v/>
      </c>
      <c r="T5335" s="81" t="str">
        <f t="shared" si="924"/>
        <v/>
      </c>
      <c r="U5335" s="53" t="str">
        <f>IF(S5335="","",COUNTIF($S$7:S5335,"該当２"))</f>
        <v/>
      </c>
      <c r="V5335" s="56" t="str">
        <f t="shared" si="925"/>
        <v/>
      </c>
      <c r="W5335" s="81" t="str">
        <f t="shared" si="926"/>
        <v/>
      </c>
      <c r="X5335" s="53" t="str">
        <f>IF(V5335="","",COUNTIF($V$7:V5335,"該当３"))</f>
        <v/>
      </c>
    </row>
    <row r="5336" spans="1:24">
      <c r="A5336" s="4">
        <v>2060202006</v>
      </c>
      <c r="B5336" s="237">
        <v>20</v>
      </c>
      <c r="C5336" s="238">
        <v>602</v>
      </c>
      <c r="D5336" s="239">
        <v>2</v>
      </c>
      <c r="E5336" s="238">
        <v>6</v>
      </c>
      <c r="F5336" s="7" t="s">
        <v>511</v>
      </c>
      <c r="G5336" s="7" t="s">
        <v>295</v>
      </c>
      <c r="H5336" s="7" t="s">
        <v>4475</v>
      </c>
      <c r="I5336" s="7" t="s">
        <v>4040</v>
      </c>
      <c r="K5336" s="52" t="str">
        <f t="shared" si="927"/>
        <v/>
      </c>
      <c r="L5336" s="81" t="str">
        <f t="shared" si="917"/>
        <v/>
      </c>
      <c r="M5336" s="53" t="str">
        <f>IF(K5336="","",COUNTIF($K$7:K5336,"ﾘｽﾄ１"))</f>
        <v/>
      </c>
      <c r="N5336" s="53" t="str">
        <f t="shared" si="918"/>
        <v/>
      </c>
      <c r="O5336" s="54" t="str">
        <f t="shared" si="919"/>
        <v/>
      </c>
      <c r="P5336" s="53" t="str">
        <f t="shared" si="920"/>
        <v/>
      </c>
      <c r="Q5336" s="52" t="str">
        <f t="shared" si="921"/>
        <v/>
      </c>
      <c r="R5336" s="55" t="str">
        <f t="shared" si="922"/>
        <v/>
      </c>
      <c r="S5336" s="52" t="str">
        <f t="shared" si="923"/>
        <v/>
      </c>
      <c r="T5336" s="81" t="str">
        <f t="shared" si="924"/>
        <v/>
      </c>
      <c r="U5336" s="53" t="str">
        <f>IF(S5336="","",COUNTIF($S$7:S5336,"該当２"))</f>
        <v/>
      </c>
      <c r="V5336" s="56" t="str">
        <f t="shared" si="925"/>
        <v/>
      </c>
      <c r="W5336" s="81" t="str">
        <f t="shared" si="926"/>
        <v/>
      </c>
      <c r="X5336" s="53" t="str">
        <f>IF(V5336="","",COUNTIF($V$7:V5336,"該当３"))</f>
        <v/>
      </c>
    </row>
    <row r="5337" spans="1:24">
      <c r="A5337" s="4">
        <v>2060202007</v>
      </c>
      <c r="B5337" s="237">
        <v>20</v>
      </c>
      <c r="C5337" s="238">
        <v>602</v>
      </c>
      <c r="D5337" s="239">
        <v>2</v>
      </c>
      <c r="E5337" s="238">
        <v>7</v>
      </c>
      <c r="F5337" s="7" t="s">
        <v>511</v>
      </c>
      <c r="G5337" s="7" t="s">
        <v>295</v>
      </c>
      <c r="H5337" s="7" t="s">
        <v>4475</v>
      </c>
      <c r="I5337" s="7" t="s">
        <v>4478</v>
      </c>
      <c r="K5337" s="52" t="str">
        <f t="shared" si="927"/>
        <v/>
      </c>
      <c r="L5337" s="81" t="str">
        <f t="shared" si="917"/>
        <v/>
      </c>
      <c r="M5337" s="53" t="str">
        <f>IF(K5337="","",COUNTIF($K$7:K5337,"ﾘｽﾄ１"))</f>
        <v/>
      </c>
      <c r="N5337" s="53" t="str">
        <f t="shared" si="918"/>
        <v/>
      </c>
      <c r="O5337" s="54" t="str">
        <f t="shared" si="919"/>
        <v/>
      </c>
      <c r="P5337" s="53" t="str">
        <f t="shared" si="920"/>
        <v/>
      </c>
      <c r="Q5337" s="52" t="str">
        <f t="shared" si="921"/>
        <v/>
      </c>
      <c r="R5337" s="55" t="str">
        <f t="shared" si="922"/>
        <v/>
      </c>
      <c r="S5337" s="52" t="str">
        <f t="shared" si="923"/>
        <v/>
      </c>
      <c r="T5337" s="81" t="str">
        <f t="shared" si="924"/>
        <v/>
      </c>
      <c r="U5337" s="53" t="str">
        <f>IF(S5337="","",COUNTIF($S$7:S5337,"該当２"))</f>
        <v/>
      </c>
      <c r="V5337" s="56" t="str">
        <f t="shared" si="925"/>
        <v/>
      </c>
      <c r="W5337" s="81" t="str">
        <f t="shared" si="926"/>
        <v/>
      </c>
      <c r="X5337" s="53" t="str">
        <f>IF(V5337="","",COUNTIF($V$7:V5337,"該当３"))</f>
        <v/>
      </c>
    </row>
    <row r="5338" spans="1:24">
      <c r="A5338" s="4">
        <v>2060202008</v>
      </c>
      <c r="B5338" s="237">
        <v>20</v>
      </c>
      <c r="C5338" s="238">
        <v>602</v>
      </c>
      <c r="D5338" s="239">
        <v>2</v>
      </c>
      <c r="E5338" s="238">
        <v>8</v>
      </c>
      <c r="F5338" s="7" t="s">
        <v>511</v>
      </c>
      <c r="G5338" s="7" t="s">
        <v>295</v>
      </c>
      <c r="H5338" s="7" t="s">
        <v>4475</v>
      </c>
      <c r="I5338" s="7" t="s">
        <v>4479</v>
      </c>
      <c r="K5338" s="52" t="str">
        <f t="shared" si="927"/>
        <v/>
      </c>
      <c r="L5338" s="81" t="str">
        <f t="shared" si="917"/>
        <v/>
      </c>
      <c r="M5338" s="53" t="str">
        <f>IF(K5338="","",COUNTIF($K$7:K5338,"ﾘｽﾄ１"))</f>
        <v/>
      </c>
      <c r="N5338" s="53" t="str">
        <f t="shared" si="918"/>
        <v/>
      </c>
      <c r="O5338" s="54" t="str">
        <f t="shared" si="919"/>
        <v/>
      </c>
      <c r="P5338" s="53" t="str">
        <f t="shared" si="920"/>
        <v/>
      </c>
      <c r="Q5338" s="52" t="str">
        <f t="shared" si="921"/>
        <v/>
      </c>
      <c r="R5338" s="55" t="str">
        <f t="shared" si="922"/>
        <v/>
      </c>
      <c r="S5338" s="52" t="str">
        <f t="shared" si="923"/>
        <v/>
      </c>
      <c r="T5338" s="81" t="str">
        <f t="shared" si="924"/>
        <v/>
      </c>
      <c r="U5338" s="53" t="str">
        <f>IF(S5338="","",COUNTIF($S$7:S5338,"該当２"))</f>
        <v/>
      </c>
      <c r="V5338" s="56" t="str">
        <f t="shared" si="925"/>
        <v/>
      </c>
      <c r="W5338" s="81" t="str">
        <f t="shared" si="926"/>
        <v/>
      </c>
      <c r="X5338" s="53" t="str">
        <f>IF(V5338="","",COUNTIF($V$7:V5338,"該当３"))</f>
        <v/>
      </c>
    </row>
    <row r="5339" spans="1:24">
      <c r="A5339" s="4">
        <v>2060202009</v>
      </c>
      <c r="B5339" s="237">
        <v>20</v>
      </c>
      <c r="C5339" s="238">
        <v>602</v>
      </c>
      <c r="D5339" s="239">
        <v>2</v>
      </c>
      <c r="E5339" s="238">
        <v>9</v>
      </c>
      <c r="F5339" s="7" t="s">
        <v>511</v>
      </c>
      <c r="G5339" s="7" t="s">
        <v>295</v>
      </c>
      <c r="H5339" s="7" t="s">
        <v>4475</v>
      </c>
      <c r="I5339" s="7" t="s">
        <v>4480</v>
      </c>
      <c r="K5339" s="52" t="str">
        <f t="shared" si="927"/>
        <v/>
      </c>
      <c r="L5339" s="81" t="str">
        <f t="shared" si="917"/>
        <v/>
      </c>
      <c r="M5339" s="53" t="str">
        <f>IF(K5339="","",COUNTIF($K$7:K5339,"ﾘｽﾄ１"))</f>
        <v/>
      </c>
      <c r="N5339" s="53" t="str">
        <f t="shared" si="918"/>
        <v/>
      </c>
      <c r="O5339" s="54" t="str">
        <f t="shared" si="919"/>
        <v/>
      </c>
      <c r="P5339" s="53" t="str">
        <f t="shared" si="920"/>
        <v/>
      </c>
      <c r="Q5339" s="52" t="str">
        <f t="shared" si="921"/>
        <v/>
      </c>
      <c r="R5339" s="55" t="str">
        <f t="shared" si="922"/>
        <v/>
      </c>
      <c r="S5339" s="52" t="str">
        <f t="shared" si="923"/>
        <v/>
      </c>
      <c r="T5339" s="81" t="str">
        <f t="shared" si="924"/>
        <v/>
      </c>
      <c r="U5339" s="53" t="str">
        <f>IF(S5339="","",COUNTIF($S$7:S5339,"該当２"))</f>
        <v/>
      </c>
      <c r="V5339" s="56" t="str">
        <f t="shared" si="925"/>
        <v/>
      </c>
      <c r="W5339" s="81" t="str">
        <f t="shared" si="926"/>
        <v/>
      </c>
      <c r="X5339" s="53" t="str">
        <f>IF(V5339="","",COUNTIF($V$7:V5339,"該当３"))</f>
        <v/>
      </c>
    </row>
    <row r="5340" spans="1:24">
      <c r="A5340" s="4">
        <v>2060202010</v>
      </c>
      <c r="B5340" s="237">
        <v>20</v>
      </c>
      <c r="C5340" s="238">
        <v>602</v>
      </c>
      <c r="D5340" s="239">
        <v>2</v>
      </c>
      <c r="E5340" s="238">
        <v>10</v>
      </c>
      <c r="F5340" s="7" t="s">
        <v>511</v>
      </c>
      <c r="G5340" s="7" t="s">
        <v>295</v>
      </c>
      <c r="H5340" s="7" t="s">
        <v>4475</v>
      </c>
      <c r="I5340" s="7" t="s">
        <v>4481</v>
      </c>
      <c r="K5340" s="52" t="str">
        <f t="shared" si="927"/>
        <v/>
      </c>
      <c r="L5340" s="81" t="str">
        <f t="shared" si="917"/>
        <v/>
      </c>
      <c r="M5340" s="53" t="str">
        <f>IF(K5340="","",COUNTIF($K$7:K5340,"ﾘｽﾄ１"))</f>
        <v/>
      </c>
      <c r="N5340" s="53" t="str">
        <f t="shared" si="918"/>
        <v/>
      </c>
      <c r="O5340" s="54" t="str">
        <f t="shared" si="919"/>
        <v/>
      </c>
      <c r="P5340" s="53" t="str">
        <f t="shared" si="920"/>
        <v/>
      </c>
      <c r="Q5340" s="52" t="str">
        <f t="shared" si="921"/>
        <v/>
      </c>
      <c r="R5340" s="55" t="str">
        <f t="shared" si="922"/>
        <v/>
      </c>
      <c r="S5340" s="52" t="str">
        <f t="shared" si="923"/>
        <v/>
      </c>
      <c r="T5340" s="81" t="str">
        <f t="shared" si="924"/>
        <v/>
      </c>
      <c r="U5340" s="53" t="str">
        <f>IF(S5340="","",COUNTIF($S$7:S5340,"該当２"))</f>
        <v/>
      </c>
      <c r="V5340" s="56" t="str">
        <f t="shared" si="925"/>
        <v/>
      </c>
      <c r="W5340" s="81" t="str">
        <f t="shared" si="926"/>
        <v/>
      </c>
      <c r="X5340" s="53" t="str">
        <f>IF(V5340="","",COUNTIF($V$7:V5340,"該当３"))</f>
        <v/>
      </c>
    </row>
    <row r="5341" spans="1:24">
      <c r="A5341" s="4">
        <v>2060202011</v>
      </c>
      <c r="B5341" s="237">
        <v>20</v>
      </c>
      <c r="C5341" s="238">
        <v>602</v>
      </c>
      <c r="D5341" s="239">
        <v>2</v>
      </c>
      <c r="E5341" s="238">
        <v>11</v>
      </c>
      <c r="F5341" s="7" t="s">
        <v>511</v>
      </c>
      <c r="G5341" s="7" t="s">
        <v>295</v>
      </c>
      <c r="H5341" s="7" t="s">
        <v>4475</v>
      </c>
      <c r="I5341" s="7" t="s">
        <v>4482</v>
      </c>
      <c r="K5341" s="52" t="str">
        <f t="shared" si="927"/>
        <v/>
      </c>
      <c r="L5341" s="81" t="str">
        <f t="shared" si="917"/>
        <v/>
      </c>
      <c r="M5341" s="53" t="str">
        <f>IF(K5341="","",COUNTIF($K$7:K5341,"ﾘｽﾄ１"))</f>
        <v/>
      </c>
      <c r="N5341" s="53" t="str">
        <f t="shared" si="918"/>
        <v/>
      </c>
      <c r="O5341" s="54" t="str">
        <f t="shared" si="919"/>
        <v/>
      </c>
      <c r="P5341" s="53" t="str">
        <f t="shared" si="920"/>
        <v/>
      </c>
      <c r="Q5341" s="52" t="str">
        <f t="shared" si="921"/>
        <v/>
      </c>
      <c r="R5341" s="55" t="str">
        <f t="shared" si="922"/>
        <v/>
      </c>
      <c r="S5341" s="52" t="str">
        <f t="shared" si="923"/>
        <v/>
      </c>
      <c r="T5341" s="81" t="str">
        <f t="shared" si="924"/>
        <v/>
      </c>
      <c r="U5341" s="53" t="str">
        <f>IF(S5341="","",COUNTIF($S$7:S5341,"該当２"))</f>
        <v/>
      </c>
      <c r="V5341" s="56" t="str">
        <f t="shared" si="925"/>
        <v/>
      </c>
      <c r="W5341" s="81" t="str">
        <f t="shared" si="926"/>
        <v/>
      </c>
      <c r="X5341" s="53" t="str">
        <f>IF(V5341="","",COUNTIF($V$7:V5341,"該当３"))</f>
        <v/>
      </c>
    </row>
    <row r="5342" spans="1:24">
      <c r="A5342" s="4">
        <v>2060202012</v>
      </c>
      <c r="B5342" s="237">
        <v>20</v>
      </c>
      <c r="C5342" s="238">
        <v>602</v>
      </c>
      <c r="D5342" s="239">
        <v>2</v>
      </c>
      <c r="E5342" s="238">
        <v>12</v>
      </c>
      <c r="F5342" s="7" t="s">
        <v>511</v>
      </c>
      <c r="G5342" s="7" t="s">
        <v>295</v>
      </c>
      <c r="H5342" s="7" t="s">
        <v>4475</v>
      </c>
      <c r="I5342" s="7" t="s">
        <v>4483</v>
      </c>
      <c r="K5342" s="52" t="str">
        <f t="shared" si="927"/>
        <v/>
      </c>
      <c r="L5342" s="81" t="str">
        <f t="shared" si="917"/>
        <v/>
      </c>
      <c r="M5342" s="53" t="str">
        <f>IF(K5342="","",COUNTIF($K$7:K5342,"ﾘｽﾄ１"))</f>
        <v/>
      </c>
      <c r="N5342" s="53" t="str">
        <f t="shared" si="918"/>
        <v/>
      </c>
      <c r="O5342" s="54" t="str">
        <f t="shared" si="919"/>
        <v/>
      </c>
      <c r="P5342" s="53" t="str">
        <f t="shared" si="920"/>
        <v/>
      </c>
      <c r="Q5342" s="52" t="str">
        <f t="shared" si="921"/>
        <v/>
      </c>
      <c r="R5342" s="55" t="str">
        <f t="shared" si="922"/>
        <v/>
      </c>
      <c r="S5342" s="52" t="str">
        <f t="shared" si="923"/>
        <v/>
      </c>
      <c r="T5342" s="81" t="str">
        <f t="shared" si="924"/>
        <v/>
      </c>
      <c r="U5342" s="53" t="str">
        <f>IF(S5342="","",COUNTIF($S$7:S5342,"該当２"))</f>
        <v/>
      </c>
      <c r="V5342" s="56" t="str">
        <f t="shared" si="925"/>
        <v/>
      </c>
      <c r="W5342" s="81" t="str">
        <f t="shared" si="926"/>
        <v/>
      </c>
      <c r="X5342" s="53" t="str">
        <f>IF(V5342="","",COUNTIF($V$7:V5342,"該当３"))</f>
        <v/>
      </c>
    </row>
    <row r="5343" spans="1:24">
      <c r="A5343" s="4">
        <v>2060202013</v>
      </c>
      <c r="B5343" s="237">
        <v>20</v>
      </c>
      <c r="C5343" s="238">
        <v>602</v>
      </c>
      <c r="D5343" s="239">
        <v>2</v>
      </c>
      <c r="E5343" s="238">
        <v>13</v>
      </c>
      <c r="F5343" s="7" t="s">
        <v>511</v>
      </c>
      <c r="G5343" s="7" t="s">
        <v>295</v>
      </c>
      <c r="H5343" s="7" t="s">
        <v>4475</v>
      </c>
      <c r="I5343" s="7" t="s">
        <v>4484</v>
      </c>
      <c r="K5343" s="52" t="str">
        <f t="shared" si="927"/>
        <v/>
      </c>
      <c r="L5343" s="81" t="str">
        <f t="shared" si="917"/>
        <v/>
      </c>
      <c r="M5343" s="53" t="str">
        <f>IF(K5343="","",COUNTIF($K$7:K5343,"ﾘｽﾄ１"))</f>
        <v/>
      </c>
      <c r="N5343" s="53" t="str">
        <f t="shared" si="918"/>
        <v/>
      </c>
      <c r="O5343" s="54" t="str">
        <f t="shared" si="919"/>
        <v/>
      </c>
      <c r="P5343" s="53" t="str">
        <f t="shared" si="920"/>
        <v/>
      </c>
      <c r="Q5343" s="52" t="str">
        <f t="shared" si="921"/>
        <v/>
      </c>
      <c r="R5343" s="55" t="str">
        <f t="shared" si="922"/>
        <v/>
      </c>
      <c r="S5343" s="52" t="str">
        <f t="shared" si="923"/>
        <v/>
      </c>
      <c r="T5343" s="81" t="str">
        <f t="shared" si="924"/>
        <v/>
      </c>
      <c r="U5343" s="53" t="str">
        <f>IF(S5343="","",COUNTIF($S$7:S5343,"該当２"))</f>
        <v/>
      </c>
      <c r="V5343" s="56" t="str">
        <f t="shared" si="925"/>
        <v/>
      </c>
      <c r="W5343" s="81" t="str">
        <f t="shared" si="926"/>
        <v/>
      </c>
      <c r="X5343" s="53" t="str">
        <f>IF(V5343="","",COUNTIF($V$7:V5343,"該当３"))</f>
        <v/>
      </c>
    </row>
    <row r="5344" spans="1:24">
      <c r="A5344" s="4">
        <v>2060202014</v>
      </c>
      <c r="B5344" s="237">
        <v>20</v>
      </c>
      <c r="C5344" s="238">
        <v>602</v>
      </c>
      <c r="D5344" s="239">
        <v>2</v>
      </c>
      <c r="E5344" s="238">
        <v>14</v>
      </c>
      <c r="F5344" s="7" t="s">
        <v>511</v>
      </c>
      <c r="G5344" s="7" t="s">
        <v>295</v>
      </c>
      <c r="H5344" s="7" t="s">
        <v>4475</v>
      </c>
      <c r="I5344" s="7" t="s">
        <v>995</v>
      </c>
      <c r="K5344" s="52" t="str">
        <f t="shared" si="927"/>
        <v/>
      </c>
      <c r="L5344" s="81" t="str">
        <f t="shared" si="917"/>
        <v/>
      </c>
      <c r="M5344" s="53" t="str">
        <f>IF(K5344="","",COUNTIF($K$7:K5344,"ﾘｽﾄ１"))</f>
        <v/>
      </c>
      <c r="N5344" s="53" t="str">
        <f t="shared" si="918"/>
        <v/>
      </c>
      <c r="O5344" s="54" t="str">
        <f t="shared" si="919"/>
        <v/>
      </c>
      <c r="P5344" s="53" t="str">
        <f t="shared" si="920"/>
        <v/>
      </c>
      <c r="Q5344" s="52" t="str">
        <f t="shared" si="921"/>
        <v/>
      </c>
      <c r="R5344" s="55" t="str">
        <f t="shared" si="922"/>
        <v/>
      </c>
      <c r="S5344" s="52" t="str">
        <f t="shared" si="923"/>
        <v/>
      </c>
      <c r="T5344" s="81" t="str">
        <f t="shared" si="924"/>
        <v/>
      </c>
      <c r="U5344" s="53" t="str">
        <f>IF(S5344="","",COUNTIF($S$7:S5344,"該当２"))</f>
        <v/>
      </c>
      <c r="V5344" s="56" t="str">
        <f t="shared" si="925"/>
        <v/>
      </c>
      <c r="W5344" s="81" t="str">
        <f t="shared" si="926"/>
        <v/>
      </c>
      <c r="X5344" s="53" t="str">
        <f>IF(V5344="","",COUNTIF($V$7:V5344,"該当３"))</f>
        <v/>
      </c>
    </row>
    <row r="5345" spans="1:24">
      <c r="A5345" s="4">
        <v>2060202015</v>
      </c>
      <c r="B5345" s="237">
        <v>20</v>
      </c>
      <c r="C5345" s="238">
        <v>602</v>
      </c>
      <c r="D5345" s="239">
        <v>2</v>
      </c>
      <c r="E5345" s="238">
        <v>15</v>
      </c>
      <c r="F5345" s="7" t="s">
        <v>511</v>
      </c>
      <c r="G5345" s="7" t="s">
        <v>295</v>
      </c>
      <c r="H5345" s="7" t="s">
        <v>4475</v>
      </c>
      <c r="I5345" s="7" t="s">
        <v>4485</v>
      </c>
      <c r="K5345" s="52" t="str">
        <f t="shared" si="927"/>
        <v/>
      </c>
      <c r="L5345" s="81" t="str">
        <f t="shared" si="917"/>
        <v/>
      </c>
      <c r="M5345" s="53" t="str">
        <f>IF(K5345="","",COUNTIF($K$7:K5345,"ﾘｽﾄ１"))</f>
        <v/>
      </c>
      <c r="N5345" s="53" t="str">
        <f t="shared" si="918"/>
        <v/>
      </c>
      <c r="O5345" s="54" t="str">
        <f t="shared" si="919"/>
        <v/>
      </c>
      <c r="P5345" s="53" t="str">
        <f t="shared" si="920"/>
        <v/>
      </c>
      <c r="Q5345" s="52" t="str">
        <f t="shared" si="921"/>
        <v/>
      </c>
      <c r="R5345" s="55" t="str">
        <f t="shared" si="922"/>
        <v/>
      </c>
      <c r="S5345" s="52" t="str">
        <f t="shared" si="923"/>
        <v/>
      </c>
      <c r="T5345" s="81" t="str">
        <f t="shared" si="924"/>
        <v/>
      </c>
      <c r="U5345" s="53" t="str">
        <f>IF(S5345="","",COUNTIF($S$7:S5345,"該当２"))</f>
        <v/>
      </c>
      <c r="V5345" s="56" t="str">
        <f t="shared" si="925"/>
        <v/>
      </c>
      <c r="W5345" s="81" t="str">
        <f t="shared" si="926"/>
        <v/>
      </c>
      <c r="X5345" s="53" t="str">
        <f>IF(V5345="","",COUNTIF($V$7:V5345,"該当３"))</f>
        <v/>
      </c>
    </row>
    <row r="5346" spans="1:24">
      <c r="A5346" s="4">
        <v>2060202016</v>
      </c>
      <c r="B5346" s="237">
        <v>20</v>
      </c>
      <c r="C5346" s="238">
        <v>602</v>
      </c>
      <c r="D5346" s="239">
        <v>2</v>
      </c>
      <c r="E5346" s="238">
        <v>16</v>
      </c>
      <c r="F5346" s="7" t="s">
        <v>511</v>
      </c>
      <c r="G5346" s="7" t="s">
        <v>295</v>
      </c>
      <c r="H5346" s="7" t="s">
        <v>4475</v>
      </c>
      <c r="I5346" s="7" t="s">
        <v>4486</v>
      </c>
      <c r="K5346" s="52" t="str">
        <f t="shared" si="927"/>
        <v/>
      </c>
      <c r="L5346" s="81" t="str">
        <f t="shared" si="917"/>
        <v/>
      </c>
      <c r="M5346" s="53" t="str">
        <f>IF(K5346="","",COUNTIF($K$7:K5346,"ﾘｽﾄ１"))</f>
        <v/>
      </c>
      <c r="N5346" s="53" t="str">
        <f t="shared" si="918"/>
        <v/>
      </c>
      <c r="O5346" s="54" t="str">
        <f t="shared" si="919"/>
        <v/>
      </c>
      <c r="P5346" s="53" t="str">
        <f t="shared" si="920"/>
        <v/>
      </c>
      <c r="Q5346" s="52" t="str">
        <f t="shared" si="921"/>
        <v/>
      </c>
      <c r="R5346" s="55" t="str">
        <f t="shared" si="922"/>
        <v/>
      </c>
      <c r="S5346" s="52" t="str">
        <f t="shared" si="923"/>
        <v/>
      </c>
      <c r="T5346" s="81" t="str">
        <f t="shared" si="924"/>
        <v/>
      </c>
      <c r="U5346" s="53" t="str">
        <f>IF(S5346="","",COUNTIF($S$7:S5346,"該当２"))</f>
        <v/>
      </c>
      <c r="V5346" s="56" t="str">
        <f t="shared" si="925"/>
        <v/>
      </c>
      <c r="W5346" s="81" t="str">
        <f t="shared" si="926"/>
        <v/>
      </c>
      <c r="X5346" s="53" t="str">
        <f>IF(V5346="","",COUNTIF($V$7:V5346,"該当３"))</f>
        <v/>
      </c>
    </row>
    <row r="5347" spans="1:24">
      <c r="A5347" s="4">
        <v>2060202017</v>
      </c>
      <c r="B5347" s="237">
        <v>20</v>
      </c>
      <c r="C5347" s="238">
        <v>602</v>
      </c>
      <c r="D5347" s="239">
        <v>2</v>
      </c>
      <c r="E5347" s="238">
        <v>17</v>
      </c>
      <c r="F5347" s="7" t="s">
        <v>511</v>
      </c>
      <c r="G5347" s="7" t="s">
        <v>295</v>
      </c>
      <c r="H5347" s="7" t="s">
        <v>4475</v>
      </c>
      <c r="I5347" s="7" t="s">
        <v>4487</v>
      </c>
      <c r="K5347" s="52" t="str">
        <f t="shared" si="927"/>
        <v/>
      </c>
      <c r="L5347" s="81" t="str">
        <f t="shared" si="917"/>
        <v/>
      </c>
      <c r="M5347" s="53" t="str">
        <f>IF(K5347="","",COUNTIF($K$7:K5347,"ﾘｽﾄ１"))</f>
        <v/>
      </c>
      <c r="N5347" s="53" t="str">
        <f t="shared" si="918"/>
        <v/>
      </c>
      <c r="O5347" s="54" t="str">
        <f t="shared" si="919"/>
        <v/>
      </c>
      <c r="P5347" s="53" t="str">
        <f t="shared" si="920"/>
        <v/>
      </c>
      <c r="Q5347" s="52" t="str">
        <f t="shared" si="921"/>
        <v/>
      </c>
      <c r="R5347" s="55" t="str">
        <f t="shared" si="922"/>
        <v/>
      </c>
      <c r="S5347" s="52" t="str">
        <f t="shared" si="923"/>
        <v/>
      </c>
      <c r="T5347" s="81" t="str">
        <f t="shared" si="924"/>
        <v/>
      </c>
      <c r="U5347" s="53" t="str">
        <f>IF(S5347="","",COUNTIF($S$7:S5347,"該当２"))</f>
        <v/>
      </c>
      <c r="V5347" s="56" t="str">
        <f t="shared" si="925"/>
        <v/>
      </c>
      <c r="W5347" s="81" t="str">
        <f t="shared" si="926"/>
        <v/>
      </c>
      <c r="X5347" s="53" t="str">
        <f>IF(V5347="","",COUNTIF($V$7:V5347,"該当３"))</f>
        <v/>
      </c>
    </row>
    <row r="5348" spans="1:24">
      <c r="A5348" s="4">
        <v>2060202018</v>
      </c>
      <c r="B5348" s="237">
        <v>20</v>
      </c>
      <c r="C5348" s="238">
        <v>602</v>
      </c>
      <c r="D5348" s="239">
        <v>2</v>
      </c>
      <c r="E5348" s="238">
        <v>18</v>
      </c>
      <c r="F5348" s="7" t="s">
        <v>511</v>
      </c>
      <c r="G5348" s="7" t="s">
        <v>295</v>
      </c>
      <c r="H5348" s="7" t="s">
        <v>4475</v>
      </c>
      <c r="I5348" s="7" t="s">
        <v>4488</v>
      </c>
      <c r="K5348" s="52" t="str">
        <f t="shared" si="927"/>
        <v/>
      </c>
      <c r="L5348" s="81" t="str">
        <f t="shared" si="917"/>
        <v/>
      </c>
      <c r="M5348" s="53" t="str">
        <f>IF(K5348="","",COUNTIF($K$7:K5348,"ﾘｽﾄ１"))</f>
        <v/>
      </c>
      <c r="N5348" s="53" t="str">
        <f t="shared" si="918"/>
        <v/>
      </c>
      <c r="O5348" s="54" t="str">
        <f t="shared" si="919"/>
        <v/>
      </c>
      <c r="P5348" s="53" t="str">
        <f t="shared" si="920"/>
        <v/>
      </c>
      <c r="Q5348" s="52" t="str">
        <f t="shared" si="921"/>
        <v/>
      </c>
      <c r="R5348" s="55" t="str">
        <f t="shared" si="922"/>
        <v/>
      </c>
      <c r="S5348" s="52" t="str">
        <f t="shared" si="923"/>
        <v/>
      </c>
      <c r="T5348" s="81" t="str">
        <f t="shared" si="924"/>
        <v/>
      </c>
      <c r="U5348" s="53" t="str">
        <f>IF(S5348="","",COUNTIF($S$7:S5348,"該当２"))</f>
        <v/>
      </c>
      <c r="V5348" s="56" t="str">
        <f t="shared" si="925"/>
        <v/>
      </c>
      <c r="W5348" s="81" t="str">
        <f t="shared" si="926"/>
        <v/>
      </c>
      <c r="X5348" s="53" t="str">
        <f>IF(V5348="","",COUNTIF($V$7:V5348,"該当３"))</f>
        <v/>
      </c>
    </row>
    <row r="5349" spans="1:24">
      <c r="A5349" s="4">
        <v>2060202019</v>
      </c>
      <c r="B5349" s="237">
        <v>20</v>
      </c>
      <c r="C5349" s="238">
        <v>602</v>
      </c>
      <c r="D5349" s="239">
        <v>2</v>
      </c>
      <c r="E5349" s="238">
        <v>19</v>
      </c>
      <c r="F5349" s="7" t="s">
        <v>511</v>
      </c>
      <c r="G5349" s="7" t="s">
        <v>295</v>
      </c>
      <c r="H5349" s="7" t="s">
        <v>4475</v>
      </c>
      <c r="I5349" s="7" t="s">
        <v>4489</v>
      </c>
      <c r="K5349" s="52" t="str">
        <f t="shared" si="927"/>
        <v/>
      </c>
      <c r="L5349" s="81" t="str">
        <f t="shared" si="917"/>
        <v/>
      </c>
      <c r="M5349" s="53" t="str">
        <f>IF(K5349="","",COUNTIF($K$7:K5349,"ﾘｽﾄ１"))</f>
        <v/>
      </c>
      <c r="N5349" s="53" t="str">
        <f t="shared" si="918"/>
        <v/>
      </c>
      <c r="O5349" s="54" t="str">
        <f t="shared" si="919"/>
        <v/>
      </c>
      <c r="P5349" s="53" t="str">
        <f t="shared" si="920"/>
        <v/>
      </c>
      <c r="Q5349" s="52" t="str">
        <f t="shared" si="921"/>
        <v/>
      </c>
      <c r="R5349" s="55" t="str">
        <f t="shared" si="922"/>
        <v/>
      </c>
      <c r="S5349" s="52" t="str">
        <f t="shared" si="923"/>
        <v/>
      </c>
      <c r="T5349" s="81" t="str">
        <f t="shared" si="924"/>
        <v/>
      </c>
      <c r="U5349" s="53" t="str">
        <f>IF(S5349="","",COUNTIF($S$7:S5349,"該当２"))</f>
        <v/>
      </c>
      <c r="V5349" s="56" t="str">
        <f t="shared" si="925"/>
        <v/>
      </c>
      <c r="W5349" s="81" t="str">
        <f t="shared" si="926"/>
        <v/>
      </c>
      <c r="X5349" s="53" t="str">
        <f>IF(V5349="","",COUNTIF($V$7:V5349,"該当３"))</f>
        <v/>
      </c>
    </row>
    <row r="5350" spans="1:24">
      <c r="A5350" s="4">
        <v>2060202020</v>
      </c>
      <c r="B5350" s="237">
        <v>20</v>
      </c>
      <c r="C5350" s="238">
        <v>602</v>
      </c>
      <c r="D5350" s="239">
        <v>2</v>
      </c>
      <c r="E5350" s="238">
        <v>20</v>
      </c>
      <c r="F5350" s="7" t="s">
        <v>511</v>
      </c>
      <c r="G5350" s="7" t="s">
        <v>295</v>
      </c>
      <c r="H5350" s="7" t="s">
        <v>4475</v>
      </c>
      <c r="I5350" s="7" t="s">
        <v>376</v>
      </c>
      <c r="K5350" s="52" t="str">
        <f t="shared" si="927"/>
        <v/>
      </c>
      <c r="L5350" s="81" t="str">
        <f t="shared" si="917"/>
        <v/>
      </c>
      <c r="M5350" s="53" t="str">
        <f>IF(K5350="","",COUNTIF($K$7:K5350,"ﾘｽﾄ１"))</f>
        <v/>
      </c>
      <c r="N5350" s="53" t="str">
        <f t="shared" si="918"/>
        <v/>
      </c>
      <c r="O5350" s="54" t="str">
        <f t="shared" si="919"/>
        <v/>
      </c>
      <c r="P5350" s="53" t="str">
        <f t="shared" si="920"/>
        <v/>
      </c>
      <c r="Q5350" s="52" t="str">
        <f t="shared" si="921"/>
        <v/>
      </c>
      <c r="R5350" s="55" t="str">
        <f t="shared" si="922"/>
        <v/>
      </c>
      <c r="S5350" s="52" t="str">
        <f t="shared" si="923"/>
        <v/>
      </c>
      <c r="T5350" s="81" t="str">
        <f t="shared" si="924"/>
        <v/>
      </c>
      <c r="U5350" s="53" t="str">
        <f>IF(S5350="","",COUNTIF($S$7:S5350,"該当２"))</f>
        <v/>
      </c>
      <c r="V5350" s="56" t="str">
        <f t="shared" si="925"/>
        <v/>
      </c>
      <c r="W5350" s="81" t="str">
        <f t="shared" si="926"/>
        <v/>
      </c>
      <c r="X5350" s="53" t="str">
        <f>IF(V5350="","",COUNTIF($V$7:V5350,"該当３"))</f>
        <v/>
      </c>
    </row>
    <row r="5351" spans="1:24">
      <c r="A5351" s="4">
        <v>2060202021</v>
      </c>
      <c r="B5351" s="237">
        <v>20</v>
      </c>
      <c r="C5351" s="238">
        <v>602</v>
      </c>
      <c r="D5351" s="239">
        <v>2</v>
      </c>
      <c r="E5351" s="238">
        <v>21</v>
      </c>
      <c r="F5351" s="7" t="s">
        <v>511</v>
      </c>
      <c r="G5351" s="7" t="s">
        <v>295</v>
      </c>
      <c r="H5351" s="7" t="s">
        <v>4475</v>
      </c>
      <c r="I5351" s="7" t="s">
        <v>4490</v>
      </c>
      <c r="K5351" s="52" t="str">
        <f t="shared" si="927"/>
        <v/>
      </c>
      <c r="L5351" s="81" t="str">
        <f t="shared" si="917"/>
        <v/>
      </c>
      <c r="M5351" s="53" t="str">
        <f>IF(K5351="","",COUNTIF($K$7:K5351,"ﾘｽﾄ１"))</f>
        <v/>
      </c>
      <c r="N5351" s="53" t="str">
        <f t="shared" si="918"/>
        <v/>
      </c>
      <c r="O5351" s="54" t="str">
        <f t="shared" si="919"/>
        <v/>
      </c>
      <c r="P5351" s="53" t="str">
        <f t="shared" si="920"/>
        <v/>
      </c>
      <c r="Q5351" s="52" t="str">
        <f t="shared" si="921"/>
        <v/>
      </c>
      <c r="R5351" s="55" t="str">
        <f t="shared" si="922"/>
        <v/>
      </c>
      <c r="S5351" s="52" t="str">
        <f t="shared" si="923"/>
        <v/>
      </c>
      <c r="T5351" s="81" t="str">
        <f t="shared" si="924"/>
        <v/>
      </c>
      <c r="U5351" s="53" t="str">
        <f>IF(S5351="","",COUNTIF($S$7:S5351,"該当２"))</f>
        <v/>
      </c>
      <c r="V5351" s="56" t="str">
        <f t="shared" si="925"/>
        <v/>
      </c>
      <c r="W5351" s="81" t="str">
        <f t="shared" si="926"/>
        <v/>
      </c>
      <c r="X5351" s="53" t="str">
        <f>IF(V5351="","",COUNTIF($V$7:V5351,"該当３"))</f>
        <v/>
      </c>
    </row>
    <row r="5352" spans="1:24">
      <c r="A5352" s="4">
        <v>2060202022</v>
      </c>
      <c r="B5352" s="237">
        <v>20</v>
      </c>
      <c r="C5352" s="238">
        <v>602</v>
      </c>
      <c r="D5352" s="239">
        <v>2</v>
      </c>
      <c r="E5352" s="238">
        <v>22</v>
      </c>
      <c r="F5352" s="7" t="s">
        <v>511</v>
      </c>
      <c r="G5352" s="7" t="s">
        <v>295</v>
      </c>
      <c r="H5352" s="7" t="s">
        <v>4475</v>
      </c>
      <c r="I5352" s="7" t="s">
        <v>4491</v>
      </c>
      <c r="K5352" s="52" t="str">
        <f t="shared" si="927"/>
        <v/>
      </c>
      <c r="L5352" s="81" t="str">
        <f t="shared" si="917"/>
        <v/>
      </c>
      <c r="M5352" s="53" t="str">
        <f>IF(K5352="","",COUNTIF($K$7:K5352,"ﾘｽﾄ１"))</f>
        <v/>
      </c>
      <c r="N5352" s="53" t="str">
        <f t="shared" si="918"/>
        <v/>
      </c>
      <c r="O5352" s="54" t="str">
        <f t="shared" si="919"/>
        <v/>
      </c>
      <c r="P5352" s="53" t="str">
        <f t="shared" si="920"/>
        <v/>
      </c>
      <c r="Q5352" s="52" t="str">
        <f t="shared" si="921"/>
        <v/>
      </c>
      <c r="R5352" s="55" t="str">
        <f t="shared" si="922"/>
        <v/>
      </c>
      <c r="S5352" s="52" t="str">
        <f t="shared" si="923"/>
        <v/>
      </c>
      <c r="T5352" s="81" t="str">
        <f t="shared" si="924"/>
        <v/>
      </c>
      <c r="U5352" s="53" t="str">
        <f>IF(S5352="","",COUNTIF($S$7:S5352,"該当２"))</f>
        <v/>
      </c>
      <c r="V5352" s="56" t="str">
        <f t="shared" si="925"/>
        <v/>
      </c>
      <c r="W5352" s="81" t="str">
        <f t="shared" si="926"/>
        <v/>
      </c>
      <c r="X5352" s="53" t="str">
        <f>IF(V5352="","",COUNTIF($V$7:V5352,"該当３"))</f>
        <v/>
      </c>
    </row>
    <row r="5353" spans="1:24">
      <c r="A5353" s="4">
        <v>2060202023</v>
      </c>
      <c r="B5353" s="237">
        <v>20</v>
      </c>
      <c r="C5353" s="238">
        <v>602</v>
      </c>
      <c r="D5353" s="239">
        <v>2</v>
      </c>
      <c r="E5353" s="238">
        <v>23</v>
      </c>
      <c r="F5353" s="7" t="s">
        <v>511</v>
      </c>
      <c r="G5353" s="7" t="s">
        <v>295</v>
      </c>
      <c r="H5353" s="7" t="s">
        <v>4475</v>
      </c>
      <c r="I5353" s="7" t="s">
        <v>4492</v>
      </c>
      <c r="K5353" s="52" t="str">
        <f t="shared" si="927"/>
        <v/>
      </c>
      <c r="L5353" s="81" t="str">
        <f t="shared" si="917"/>
        <v/>
      </c>
      <c r="M5353" s="53" t="str">
        <f>IF(K5353="","",COUNTIF($K$7:K5353,"ﾘｽﾄ１"))</f>
        <v/>
      </c>
      <c r="N5353" s="53" t="str">
        <f t="shared" si="918"/>
        <v/>
      </c>
      <c r="O5353" s="54" t="str">
        <f t="shared" si="919"/>
        <v/>
      </c>
      <c r="P5353" s="53" t="str">
        <f t="shared" si="920"/>
        <v/>
      </c>
      <c r="Q5353" s="52" t="str">
        <f t="shared" si="921"/>
        <v/>
      </c>
      <c r="R5353" s="55" t="str">
        <f t="shared" si="922"/>
        <v/>
      </c>
      <c r="S5353" s="52" t="str">
        <f t="shared" si="923"/>
        <v/>
      </c>
      <c r="T5353" s="81" t="str">
        <f t="shared" si="924"/>
        <v/>
      </c>
      <c r="U5353" s="53" t="str">
        <f>IF(S5353="","",COUNTIF($S$7:S5353,"該当２"))</f>
        <v/>
      </c>
      <c r="V5353" s="56" t="str">
        <f t="shared" si="925"/>
        <v/>
      </c>
      <c r="W5353" s="81" t="str">
        <f t="shared" si="926"/>
        <v/>
      </c>
      <c r="X5353" s="53" t="str">
        <f>IF(V5353="","",COUNTIF($V$7:V5353,"該当３"))</f>
        <v/>
      </c>
    </row>
    <row r="5354" spans="1:24">
      <c r="A5354" s="4">
        <v>2060202024</v>
      </c>
      <c r="B5354" s="237">
        <v>20</v>
      </c>
      <c r="C5354" s="238">
        <v>602</v>
      </c>
      <c r="D5354" s="239">
        <v>2</v>
      </c>
      <c r="E5354" s="238">
        <v>24</v>
      </c>
      <c r="F5354" s="7" t="s">
        <v>511</v>
      </c>
      <c r="G5354" s="7" t="s">
        <v>295</v>
      </c>
      <c r="H5354" s="7" t="s">
        <v>4475</v>
      </c>
      <c r="I5354" s="7" t="s">
        <v>1883</v>
      </c>
      <c r="K5354" s="52" t="str">
        <f t="shared" si="927"/>
        <v/>
      </c>
      <c r="L5354" s="81" t="str">
        <f t="shared" si="917"/>
        <v/>
      </c>
      <c r="M5354" s="53" t="str">
        <f>IF(K5354="","",COUNTIF($K$7:K5354,"ﾘｽﾄ１"))</f>
        <v/>
      </c>
      <c r="N5354" s="53" t="str">
        <f t="shared" si="918"/>
        <v/>
      </c>
      <c r="O5354" s="54" t="str">
        <f t="shared" si="919"/>
        <v/>
      </c>
      <c r="P5354" s="53" t="str">
        <f t="shared" si="920"/>
        <v/>
      </c>
      <c r="Q5354" s="52" t="str">
        <f t="shared" si="921"/>
        <v/>
      </c>
      <c r="R5354" s="55" t="str">
        <f t="shared" si="922"/>
        <v/>
      </c>
      <c r="S5354" s="52" t="str">
        <f t="shared" si="923"/>
        <v/>
      </c>
      <c r="T5354" s="81" t="str">
        <f t="shared" si="924"/>
        <v/>
      </c>
      <c r="U5354" s="53" t="str">
        <f>IF(S5354="","",COUNTIF($S$7:S5354,"該当２"))</f>
        <v/>
      </c>
      <c r="V5354" s="56" t="str">
        <f t="shared" si="925"/>
        <v/>
      </c>
      <c r="W5354" s="81" t="str">
        <f t="shared" si="926"/>
        <v/>
      </c>
      <c r="X5354" s="53" t="str">
        <f>IF(V5354="","",COUNTIF($V$7:V5354,"該当３"))</f>
        <v/>
      </c>
    </row>
    <row r="5355" spans="1:24">
      <c r="A5355" s="4">
        <v>2060202025</v>
      </c>
      <c r="B5355" s="237">
        <v>20</v>
      </c>
      <c r="C5355" s="238">
        <v>602</v>
      </c>
      <c r="D5355" s="239">
        <v>2</v>
      </c>
      <c r="E5355" s="238">
        <v>25</v>
      </c>
      <c r="F5355" s="7" t="s">
        <v>511</v>
      </c>
      <c r="G5355" s="7" t="s">
        <v>295</v>
      </c>
      <c r="H5355" s="7" t="s">
        <v>4475</v>
      </c>
      <c r="I5355" s="7" t="s">
        <v>3753</v>
      </c>
      <c r="K5355" s="52" t="str">
        <f t="shared" si="927"/>
        <v/>
      </c>
      <c r="L5355" s="81" t="str">
        <f t="shared" si="917"/>
        <v/>
      </c>
      <c r="M5355" s="53" t="str">
        <f>IF(K5355="","",COUNTIF($K$7:K5355,"ﾘｽﾄ１"))</f>
        <v/>
      </c>
      <c r="N5355" s="53" t="str">
        <f t="shared" si="918"/>
        <v/>
      </c>
      <c r="O5355" s="54" t="str">
        <f t="shared" si="919"/>
        <v/>
      </c>
      <c r="P5355" s="53" t="str">
        <f t="shared" si="920"/>
        <v/>
      </c>
      <c r="Q5355" s="52" t="str">
        <f t="shared" si="921"/>
        <v/>
      </c>
      <c r="R5355" s="55" t="str">
        <f t="shared" si="922"/>
        <v/>
      </c>
      <c r="S5355" s="52" t="str">
        <f t="shared" si="923"/>
        <v/>
      </c>
      <c r="T5355" s="81" t="str">
        <f t="shared" si="924"/>
        <v/>
      </c>
      <c r="U5355" s="53" t="str">
        <f>IF(S5355="","",COUNTIF($S$7:S5355,"該当２"))</f>
        <v/>
      </c>
      <c r="V5355" s="56" t="str">
        <f t="shared" si="925"/>
        <v/>
      </c>
      <c r="W5355" s="81" t="str">
        <f t="shared" si="926"/>
        <v/>
      </c>
      <c r="X5355" s="53" t="str">
        <f>IF(V5355="","",COUNTIF($V$7:V5355,"該当３"))</f>
        <v/>
      </c>
    </row>
    <row r="5356" spans="1:24">
      <c r="A5356" s="4">
        <v>2060202026</v>
      </c>
      <c r="B5356" s="237">
        <v>20</v>
      </c>
      <c r="C5356" s="238">
        <v>602</v>
      </c>
      <c r="D5356" s="239">
        <v>2</v>
      </c>
      <c r="E5356" s="238">
        <v>26</v>
      </c>
      <c r="F5356" s="7" t="s">
        <v>511</v>
      </c>
      <c r="G5356" s="7" t="s">
        <v>295</v>
      </c>
      <c r="H5356" s="7" t="s">
        <v>4475</v>
      </c>
      <c r="I5356" s="7" t="s">
        <v>4493</v>
      </c>
      <c r="K5356" s="52" t="str">
        <f t="shared" si="927"/>
        <v/>
      </c>
      <c r="L5356" s="81" t="str">
        <f t="shared" si="917"/>
        <v/>
      </c>
      <c r="M5356" s="53" t="str">
        <f>IF(K5356="","",COUNTIF($K$7:K5356,"ﾘｽﾄ１"))</f>
        <v/>
      </c>
      <c r="N5356" s="53" t="str">
        <f t="shared" si="918"/>
        <v/>
      </c>
      <c r="O5356" s="54" t="str">
        <f t="shared" si="919"/>
        <v/>
      </c>
      <c r="P5356" s="53" t="str">
        <f t="shared" si="920"/>
        <v/>
      </c>
      <c r="Q5356" s="52" t="str">
        <f t="shared" si="921"/>
        <v/>
      </c>
      <c r="R5356" s="55" t="str">
        <f t="shared" si="922"/>
        <v/>
      </c>
      <c r="S5356" s="52" t="str">
        <f t="shared" si="923"/>
        <v/>
      </c>
      <c r="T5356" s="81" t="str">
        <f t="shared" si="924"/>
        <v/>
      </c>
      <c r="U5356" s="53" t="str">
        <f>IF(S5356="","",COUNTIF($S$7:S5356,"該当２"))</f>
        <v/>
      </c>
      <c r="V5356" s="56" t="str">
        <f t="shared" si="925"/>
        <v/>
      </c>
      <c r="W5356" s="81" t="str">
        <f t="shared" si="926"/>
        <v/>
      </c>
      <c r="X5356" s="53" t="str">
        <f>IF(V5356="","",COUNTIF($V$7:V5356,"該当３"))</f>
        <v/>
      </c>
    </row>
    <row r="5357" spans="1:24">
      <c r="K5357" s="52" t="str">
        <f t="shared" si="927"/>
        <v/>
      </c>
      <c r="L5357" s="81" t="str">
        <f t="shared" si="917"/>
        <v/>
      </c>
      <c r="M5357" s="53" t="str">
        <f>IF(K5357="","",COUNTIF($K$7:K5357,"ﾘｽﾄ１"))</f>
        <v/>
      </c>
      <c r="N5357" s="53" t="str">
        <f t="shared" si="918"/>
        <v/>
      </c>
      <c r="O5357" s="54" t="str">
        <f t="shared" si="919"/>
        <v/>
      </c>
      <c r="P5357" s="53" t="str">
        <f t="shared" si="920"/>
        <v/>
      </c>
      <c r="Q5357" s="52" t="str">
        <f t="shared" si="921"/>
        <v/>
      </c>
      <c r="R5357" s="55" t="str">
        <f t="shared" si="922"/>
        <v/>
      </c>
      <c r="S5357" s="52" t="str">
        <f t="shared" si="923"/>
        <v/>
      </c>
      <c r="T5357" s="81" t="str">
        <f t="shared" si="924"/>
        <v/>
      </c>
      <c r="U5357" s="53" t="str">
        <f>IF(S5357="","",COUNTIF($S$7:S5357,"該当２"))</f>
        <v/>
      </c>
      <c r="V5357" s="56" t="str">
        <f t="shared" si="925"/>
        <v/>
      </c>
      <c r="W5357" s="81" t="str">
        <f t="shared" si="926"/>
        <v/>
      </c>
      <c r="X5357" s="53" t="str">
        <f>IF(V5357="","",COUNTIF($V$7:V5357,"該当３"))</f>
        <v/>
      </c>
    </row>
    <row r="5358" spans="1:24">
      <c r="K5358" s="52" t="str">
        <f t="shared" si="927"/>
        <v/>
      </c>
      <c r="L5358" s="81" t="str">
        <f t="shared" si="917"/>
        <v/>
      </c>
      <c r="M5358" s="53" t="str">
        <f>IF(K5358="","",COUNTIF($K$7:K5358,"ﾘｽﾄ１"))</f>
        <v/>
      </c>
      <c r="N5358" s="53" t="str">
        <f t="shared" si="918"/>
        <v/>
      </c>
      <c r="O5358" s="54" t="str">
        <f t="shared" si="919"/>
        <v/>
      </c>
      <c r="P5358" s="53" t="str">
        <f t="shared" si="920"/>
        <v/>
      </c>
      <c r="Q5358" s="52" t="str">
        <f t="shared" si="921"/>
        <v/>
      </c>
      <c r="R5358" s="55" t="str">
        <f t="shared" si="922"/>
        <v/>
      </c>
      <c r="S5358" s="52" t="str">
        <f t="shared" si="923"/>
        <v/>
      </c>
      <c r="T5358" s="81" t="str">
        <f t="shared" si="924"/>
        <v/>
      </c>
      <c r="U5358" s="53" t="str">
        <f>IF(S5358="","",COUNTIF($S$7:S5358,"該当２"))</f>
        <v/>
      </c>
      <c r="V5358" s="56" t="str">
        <f t="shared" si="925"/>
        <v/>
      </c>
      <c r="W5358" s="81" t="str">
        <f t="shared" si="926"/>
        <v/>
      </c>
      <c r="X5358" s="53" t="str">
        <f>IF(V5358="","",COUNTIF($V$7:V5358,"該当３"))</f>
        <v/>
      </c>
    </row>
    <row r="5359" spans="1:24">
      <c r="K5359" s="52" t="str">
        <f t="shared" si="927"/>
        <v/>
      </c>
      <c r="L5359" s="81" t="str">
        <f t="shared" si="917"/>
        <v/>
      </c>
      <c r="M5359" s="53" t="str">
        <f>IF(K5359="","",COUNTIF($K$7:K5359,"ﾘｽﾄ１"))</f>
        <v/>
      </c>
      <c r="N5359" s="53" t="str">
        <f t="shared" si="918"/>
        <v/>
      </c>
      <c r="O5359" s="54" t="str">
        <f t="shared" si="919"/>
        <v/>
      </c>
      <c r="P5359" s="53" t="str">
        <f t="shared" si="920"/>
        <v/>
      </c>
      <c r="Q5359" s="52" t="str">
        <f t="shared" si="921"/>
        <v/>
      </c>
      <c r="R5359" s="55" t="str">
        <f t="shared" si="922"/>
        <v/>
      </c>
      <c r="S5359" s="52" t="str">
        <f t="shared" si="923"/>
        <v/>
      </c>
      <c r="T5359" s="81" t="str">
        <f t="shared" si="924"/>
        <v/>
      </c>
      <c r="U5359" s="53" t="str">
        <f>IF(S5359="","",COUNTIF($S$7:S5359,"該当２"))</f>
        <v/>
      </c>
      <c r="V5359" s="56" t="str">
        <f t="shared" si="925"/>
        <v/>
      </c>
      <c r="W5359" s="81" t="str">
        <f t="shared" si="926"/>
        <v/>
      </c>
      <c r="X5359" s="53" t="str">
        <f>IF(V5359="","",COUNTIF($V$7:V5359,"該当３"))</f>
        <v/>
      </c>
    </row>
    <row r="5360" spans="1:24">
      <c r="K5360" s="52" t="str">
        <f t="shared" si="927"/>
        <v/>
      </c>
      <c r="L5360" s="81" t="str">
        <f t="shared" si="917"/>
        <v/>
      </c>
      <c r="M5360" s="53" t="str">
        <f>IF(K5360="","",COUNTIF($K$7:K5360,"ﾘｽﾄ１"))</f>
        <v/>
      </c>
      <c r="N5360" s="53" t="str">
        <f t="shared" si="918"/>
        <v/>
      </c>
      <c r="O5360" s="54" t="str">
        <f t="shared" si="919"/>
        <v/>
      </c>
      <c r="P5360" s="53" t="str">
        <f t="shared" si="920"/>
        <v/>
      </c>
      <c r="Q5360" s="52" t="str">
        <f t="shared" si="921"/>
        <v/>
      </c>
      <c r="R5360" s="55" t="str">
        <f t="shared" si="922"/>
        <v/>
      </c>
      <c r="S5360" s="52" t="str">
        <f t="shared" si="923"/>
        <v/>
      </c>
      <c r="T5360" s="81" t="str">
        <f t="shared" si="924"/>
        <v/>
      </c>
      <c r="U5360" s="53" t="str">
        <f>IF(S5360="","",COUNTIF($S$7:S5360,"該当２"))</f>
        <v/>
      </c>
      <c r="V5360" s="56" t="str">
        <f t="shared" si="925"/>
        <v/>
      </c>
      <c r="W5360" s="81" t="str">
        <f t="shared" si="926"/>
        <v/>
      </c>
      <c r="X5360" s="53" t="str">
        <f>IF(V5360="","",COUNTIF($V$7:V5360,"該当３"))</f>
        <v/>
      </c>
    </row>
    <row r="5361" spans="11:24">
      <c r="K5361" s="52" t="str">
        <f t="shared" si="927"/>
        <v/>
      </c>
      <c r="L5361" s="81" t="str">
        <f t="shared" si="917"/>
        <v/>
      </c>
      <c r="M5361" s="53" t="str">
        <f>IF(K5361="","",COUNTIF($K$7:K5361,"ﾘｽﾄ１"))</f>
        <v/>
      </c>
      <c r="N5361" s="53" t="str">
        <f t="shared" si="918"/>
        <v/>
      </c>
      <c r="O5361" s="54" t="str">
        <f t="shared" si="919"/>
        <v/>
      </c>
      <c r="P5361" s="53" t="str">
        <f t="shared" si="920"/>
        <v/>
      </c>
      <c r="Q5361" s="52" t="str">
        <f t="shared" si="921"/>
        <v/>
      </c>
      <c r="R5361" s="55" t="str">
        <f t="shared" si="922"/>
        <v/>
      </c>
      <c r="S5361" s="52" t="str">
        <f t="shared" si="923"/>
        <v/>
      </c>
      <c r="T5361" s="81" t="str">
        <f t="shared" si="924"/>
        <v/>
      </c>
      <c r="U5361" s="53" t="str">
        <f>IF(S5361="","",COUNTIF($S$7:S5361,"該当２"))</f>
        <v/>
      </c>
      <c r="V5361" s="56" t="str">
        <f t="shared" si="925"/>
        <v/>
      </c>
      <c r="W5361" s="81" t="str">
        <f t="shared" si="926"/>
        <v/>
      </c>
      <c r="X5361" s="53" t="str">
        <f>IF(V5361="","",COUNTIF($V$7:V5361,"該当３"))</f>
        <v/>
      </c>
    </row>
    <row r="5362" spans="11:24">
      <c r="K5362" s="52" t="str">
        <f t="shared" si="927"/>
        <v/>
      </c>
      <c r="L5362" s="81" t="str">
        <f t="shared" si="917"/>
        <v/>
      </c>
      <c r="M5362" s="53" t="str">
        <f>IF(K5362="","",COUNTIF($K$7:K5362,"ﾘｽﾄ１"))</f>
        <v/>
      </c>
      <c r="N5362" s="53" t="str">
        <f t="shared" si="918"/>
        <v/>
      </c>
      <c r="O5362" s="54" t="str">
        <f t="shared" si="919"/>
        <v/>
      </c>
      <c r="P5362" s="53" t="str">
        <f t="shared" si="920"/>
        <v/>
      </c>
      <c r="Q5362" s="52" t="str">
        <f t="shared" si="921"/>
        <v/>
      </c>
      <c r="R5362" s="55" t="str">
        <f t="shared" si="922"/>
        <v/>
      </c>
      <c r="S5362" s="52" t="str">
        <f t="shared" si="923"/>
        <v/>
      </c>
      <c r="T5362" s="81" t="str">
        <f t="shared" si="924"/>
        <v/>
      </c>
      <c r="U5362" s="53" t="str">
        <f>IF(S5362="","",COUNTIF($S$7:S5362,"該当２"))</f>
        <v/>
      </c>
      <c r="V5362" s="56" t="str">
        <f t="shared" si="925"/>
        <v/>
      </c>
      <c r="W5362" s="81" t="str">
        <f t="shared" si="926"/>
        <v/>
      </c>
      <c r="X5362" s="53" t="str">
        <f>IF(V5362="","",COUNTIF($V$7:V5362,"該当３"))</f>
        <v/>
      </c>
    </row>
    <row r="5363" spans="11:24">
      <c r="K5363" s="52" t="str">
        <f t="shared" si="927"/>
        <v/>
      </c>
      <c r="L5363" s="81" t="str">
        <f t="shared" si="917"/>
        <v/>
      </c>
      <c r="M5363" s="53" t="str">
        <f>IF(K5363="","",COUNTIF($K$7:K5363,"ﾘｽﾄ１"))</f>
        <v/>
      </c>
      <c r="N5363" s="53" t="str">
        <f t="shared" si="918"/>
        <v/>
      </c>
      <c r="O5363" s="54" t="str">
        <f t="shared" si="919"/>
        <v/>
      </c>
      <c r="P5363" s="53" t="str">
        <f t="shared" si="920"/>
        <v/>
      </c>
      <c r="Q5363" s="52" t="str">
        <f t="shared" si="921"/>
        <v/>
      </c>
      <c r="R5363" s="55" t="str">
        <f t="shared" si="922"/>
        <v/>
      </c>
      <c r="S5363" s="52" t="str">
        <f t="shared" si="923"/>
        <v/>
      </c>
      <c r="T5363" s="81" t="str">
        <f t="shared" si="924"/>
        <v/>
      </c>
      <c r="U5363" s="53" t="str">
        <f>IF(S5363="","",COUNTIF($S$7:S5363,"該当２"))</f>
        <v/>
      </c>
      <c r="V5363" s="56" t="str">
        <f t="shared" si="925"/>
        <v/>
      </c>
      <c r="W5363" s="81" t="str">
        <f t="shared" si="926"/>
        <v/>
      </c>
      <c r="X5363" s="53" t="str">
        <f>IF(V5363="","",COUNTIF($V$7:V5363,"該当３"))</f>
        <v/>
      </c>
    </row>
    <row r="5364" spans="11:24">
      <c r="K5364" s="52" t="str">
        <f t="shared" si="927"/>
        <v/>
      </c>
      <c r="L5364" s="81" t="str">
        <f t="shared" si="917"/>
        <v/>
      </c>
      <c r="M5364" s="53" t="str">
        <f>IF(K5364="","",COUNTIF($K$7:K5364,"ﾘｽﾄ１"))</f>
        <v/>
      </c>
      <c r="N5364" s="53" t="str">
        <f t="shared" si="918"/>
        <v/>
      </c>
      <c r="O5364" s="54" t="str">
        <f t="shared" si="919"/>
        <v/>
      </c>
      <c r="P5364" s="53" t="str">
        <f t="shared" si="920"/>
        <v/>
      </c>
      <c r="Q5364" s="52" t="str">
        <f t="shared" si="921"/>
        <v/>
      </c>
      <c r="R5364" s="55" t="str">
        <f t="shared" si="922"/>
        <v/>
      </c>
      <c r="S5364" s="52" t="str">
        <f t="shared" si="923"/>
        <v/>
      </c>
      <c r="T5364" s="81" t="str">
        <f t="shared" si="924"/>
        <v/>
      </c>
      <c r="U5364" s="53" t="str">
        <f>IF(S5364="","",COUNTIF($S$7:S5364,"該当２"))</f>
        <v/>
      </c>
      <c r="V5364" s="56" t="str">
        <f t="shared" si="925"/>
        <v/>
      </c>
      <c r="W5364" s="81" t="str">
        <f t="shared" si="926"/>
        <v/>
      </c>
      <c r="X5364" s="53" t="str">
        <f>IF(V5364="","",COUNTIF($V$7:V5364,"該当３"))</f>
        <v/>
      </c>
    </row>
    <row r="5365" spans="11:24">
      <c r="K5365" s="52" t="str">
        <f t="shared" si="927"/>
        <v/>
      </c>
      <c r="L5365" s="81" t="str">
        <f t="shared" si="917"/>
        <v/>
      </c>
      <c r="M5365" s="53" t="str">
        <f>IF(K5365="","",COUNTIF($K$7:K5365,"ﾘｽﾄ１"))</f>
        <v/>
      </c>
      <c r="N5365" s="53" t="str">
        <f t="shared" si="918"/>
        <v/>
      </c>
      <c r="O5365" s="54" t="str">
        <f t="shared" si="919"/>
        <v/>
      </c>
      <c r="P5365" s="53" t="str">
        <f t="shared" si="920"/>
        <v/>
      </c>
      <c r="Q5365" s="52" t="str">
        <f t="shared" si="921"/>
        <v/>
      </c>
      <c r="R5365" s="55" t="str">
        <f t="shared" si="922"/>
        <v/>
      </c>
      <c r="S5365" s="52" t="str">
        <f t="shared" si="923"/>
        <v/>
      </c>
      <c r="T5365" s="81" t="str">
        <f t="shared" si="924"/>
        <v/>
      </c>
      <c r="U5365" s="53" t="str">
        <f>IF(S5365="","",COUNTIF($S$7:S5365,"該当２"))</f>
        <v/>
      </c>
      <c r="V5365" s="56" t="str">
        <f t="shared" si="925"/>
        <v/>
      </c>
      <c r="W5365" s="81" t="str">
        <f t="shared" si="926"/>
        <v/>
      </c>
      <c r="X5365" s="53" t="str">
        <f>IF(V5365="","",COUNTIF($V$7:V5365,"該当３"))</f>
        <v/>
      </c>
    </row>
    <row r="5366" spans="11:24">
      <c r="K5366" s="52" t="str">
        <f t="shared" si="927"/>
        <v/>
      </c>
      <c r="L5366" s="81" t="str">
        <f t="shared" si="917"/>
        <v/>
      </c>
      <c r="M5366" s="53" t="str">
        <f>IF(K5366="","",COUNTIF($K$7:K5366,"ﾘｽﾄ１"))</f>
        <v/>
      </c>
      <c r="N5366" s="53" t="str">
        <f t="shared" si="918"/>
        <v/>
      </c>
      <c r="O5366" s="54" t="str">
        <f t="shared" si="919"/>
        <v/>
      </c>
      <c r="P5366" s="53" t="str">
        <f t="shared" si="920"/>
        <v/>
      </c>
      <c r="Q5366" s="52" t="str">
        <f t="shared" si="921"/>
        <v/>
      </c>
      <c r="R5366" s="55" t="str">
        <f t="shared" si="922"/>
        <v/>
      </c>
      <c r="S5366" s="52" t="str">
        <f t="shared" si="923"/>
        <v/>
      </c>
      <c r="T5366" s="81" t="str">
        <f t="shared" si="924"/>
        <v/>
      </c>
      <c r="U5366" s="53" t="str">
        <f>IF(S5366="","",COUNTIF($S$7:S5366,"該当２"))</f>
        <v/>
      </c>
      <c r="V5366" s="56" t="str">
        <f t="shared" si="925"/>
        <v/>
      </c>
      <c r="W5366" s="81" t="str">
        <f t="shared" si="926"/>
        <v/>
      </c>
      <c r="X5366" s="53" t="str">
        <f>IF(V5366="","",COUNTIF($V$7:V5366,"該当３"))</f>
        <v/>
      </c>
    </row>
    <row r="5367" spans="11:24">
      <c r="K5367" s="52" t="str">
        <f t="shared" si="927"/>
        <v/>
      </c>
      <c r="L5367" s="81" t="str">
        <f t="shared" ref="L5367:L5430" si="928">IF(K5367="ﾘｽﾄ１",G5367,"")</f>
        <v/>
      </c>
      <c r="M5367" s="53" t="str">
        <f>IF(K5367="","",COUNTIF($K$7:K5367,"ﾘｽﾄ１"))</f>
        <v/>
      </c>
      <c r="N5367" s="53" t="str">
        <f t="shared" ref="N5367:N5430" si="929">IF(AND(D5367=0,E5367&gt;0),"同一区","")</f>
        <v/>
      </c>
      <c r="O5367" s="54" t="str">
        <f t="shared" ref="O5367:O5430" si="930">IF(AND(EXACT($K$2,G5367),H5367&gt;0),"該当１","")</f>
        <v/>
      </c>
      <c r="P5367" s="53" t="str">
        <f t="shared" ref="P5367:P5430" si="931">IF(O5367="該当１",G5367,"")</f>
        <v/>
      </c>
      <c r="Q5367" s="52" t="str">
        <f t="shared" ref="Q5367:Q5430" si="932">IF(O5367="該当１","ﾘｽﾄ2","")</f>
        <v/>
      </c>
      <c r="R5367" s="55" t="str">
        <f t="shared" ref="R5367:R5430" si="933">IF(Q5367="ﾘｽﾄ2",H5367,"")</f>
        <v/>
      </c>
      <c r="S5367" s="52" t="str">
        <f t="shared" ref="S5367:S5430" si="934">IF(AND(Q5367="ﾘｽﾄ2",OR(I5367=0,AND(N5367="同一区",E5367=1))),"該当２","")</f>
        <v/>
      </c>
      <c r="T5367" s="81" t="str">
        <f t="shared" ref="T5367:T5430" si="935">IF(S5367="該当２",H5367,"")</f>
        <v/>
      </c>
      <c r="U5367" s="53" t="str">
        <f>IF(S5367="","",COUNTIF($S$7:S5367,"該当２"))</f>
        <v/>
      </c>
      <c r="V5367" s="56" t="str">
        <f t="shared" ref="V5367:V5430" si="936">IF(AND($S$2=H5367,E5367&gt;0,E5367&lt;998),"該当３","")</f>
        <v/>
      </c>
      <c r="W5367" s="81" t="str">
        <f t="shared" ref="W5367:W5430" si="937">IF(V5367="該当３",I5367,"")</f>
        <v/>
      </c>
      <c r="X5367" s="53" t="str">
        <f>IF(V5367="","",COUNTIF($V$7:V5367,"該当３"))</f>
        <v/>
      </c>
    </row>
    <row r="5368" spans="11:24">
      <c r="K5368" s="52" t="str">
        <f t="shared" si="927"/>
        <v/>
      </c>
      <c r="L5368" s="81" t="str">
        <f t="shared" si="928"/>
        <v/>
      </c>
      <c r="M5368" s="53" t="str">
        <f>IF(K5368="","",COUNTIF($K$7:K5368,"ﾘｽﾄ１"))</f>
        <v/>
      </c>
      <c r="N5368" s="53" t="str">
        <f t="shared" si="929"/>
        <v/>
      </c>
      <c r="O5368" s="54" t="str">
        <f t="shared" si="930"/>
        <v/>
      </c>
      <c r="P5368" s="53" t="str">
        <f t="shared" si="931"/>
        <v/>
      </c>
      <c r="Q5368" s="52" t="str">
        <f t="shared" si="932"/>
        <v/>
      </c>
      <c r="R5368" s="55" t="str">
        <f t="shared" si="933"/>
        <v/>
      </c>
      <c r="S5368" s="52" t="str">
        <f t="shared" si="934"/>
        <v/>
      </c>
      <c r="T5368" s="81" t="str">
        <f t="shared" si="935"/>
        <v/>
      </c>
      <c r="U5368" s="53" t="str">
        <f>IF(S5368="","",COUNTIF($S$7:S5368,"該当２"))</f>
        <v/>
      </c>
      <c r="V5368" s="56" t="str">
        <f t="shared" si="936"/>
        <v/>
      </c>
      <c r="W5368" s="81" t="str">
        <f t="shared" si="937"/>
        <v/>
      </c>
      <c r="X5368" s="53" t="str">
        <f>IF(V5368="","",COUNTIF($V$7:V5368,"該当３"))</f>
        <v/>
      </c>
    </row>
    <row r="5369" spans="11:24">
      <c r="K5369" s="52" t="str">
        <f t="shared" si="927"/>
        <v/>
      </c>
      <c r="L5369" s="81" t="str">
        <f t="shared" si="928"/>
        <v/>
      </c>
      <c r="M5369" s="53" t="str">
        <f>IF(K5369="","",COUNTIF($K$7:K5369,"ﾘｽﾄ１"))</f>
        <v/>
      </c>
      <c r="N5369" s="53" t="str">
        <f t="shared" si="929"/>
        <v/>
      </c>
      <c r="O5369" s="54" t="str">
        <f t="shared" si="930"/>
        <v/>
      </c>
      <c r="P5369" s="53" t="str">
        <f t="shared" si="931"/>
        <v/>
      </c>
      <c r="Q5369" s="52" t="str">
        <f t="shared" si="932"/>
        <v/>
      </c>
      <c r="R5369" s="55" t="str">
        <f t="shared" si="933"/>
        <v/>
      </c>
      <c r="S5369" s="52" t="str">
        <f t="shared" si="934"/>
        <v/>
      </c>
      <c r="T5369" s="81" t="str">
        <f t="shared" si="935"/>
        <v/>
      </c>
      <c r="U5369" s="53" t="str">
        <f>IF(S5369="","",COUNTIF($S$7:S5369,"該当２"))</f>
        <v/>
      </c>
      <c r="V5369" s="56" t="str">
        <f t="shared" si="936"/>
        <v/>
      </c>
      <c r="W5369" s="81" t="str">
        <f t="shared" si="937"/>
        <v/>
      </c>
      <c r="X5369" s="53" t="str">
        <f>IF(V5369="","",COUNTIF($V$7:V5369,"該当３"))</f>
        <v/>
      </c>
    </row>
    <row r="5370" spans="11:24">
      <c r="K5370" s="52" t="str">
        <f t="shared" si="927"/>
        <v/>
      </c>
      <c r="L5370" s="81" t="str">
        <f t="shared" si="928"/>
        <v/>
      </c>
      <c r="M5370" s="53" t="str">
        <f>IF(K5370="","",COUNTIF($K$7:K5370,"ﾘｽﾄ１"))</f>
        <v/>
      </c>
      <c r="N5370" s="53" t="str">
        <f t="shared" si="929"/>
        <v/>
      </c>
      <c r="O5370" s="54" t="str">
        <f t="shared" si="930"/>
        <v/>
      </c>
      <c r="P5370" s="53" t="str">
        <f t="shared" si="931"/>
        <v/>
      </c>
      <c r="Q5370" s="52" t="str">
        <f t="shared" si="932"/>
        <v/>
      </c>
      <c r="R5370" s="55" t="str">
        <f t="shared" si="933"/>
        <v/>
      </c>
      <c r="S5370" s="52" t="str">
        <f t="shared" si="934"/>
        <v/>
      </c>
      <c r="T5370" s="81" t="str">
        <f t="shared" si="935"/>
        <v/>
      </c>
      <c r="U5370" s="53" t="str">
        <f>IF(S5370="","",COUNTIF($S$7:S5370,"該当２"))</f>
        <v/>
      </c>
      <c r="V5370" s="56" t="str">
        <f t="shared" si="936"/>
        <v/>
      </c>
      <c r="W5370" s="81" t="str">
        <f t="shared" si="937"/>
        <v/>
      </c>
      <c r="X5370" s="53" t="str">
        <f>IF(V5370="","",COUNTIF($V$7:V5370,"該当３"))</f>
        <v/>
      </c>
    </row>
    <row r="5371" spans="11:24">
      <c r="K5371" s="52" t="str">
        <f t="shared" si="927"/>
        <v/>
      </c>
      <c r="L5371" s="81" t="str">
        <f t="shared" si="928"/>
        <v/>
      </c>
      <c r="M5371" s="53" t="str">
        <f>IF(K5371="","",COUNTIF($K$7:K5371,"ﾘｽﾄ１"))</f>
        <v/>
      </c>
      <c r="N5371" s="53" t="str">
        <f t="shared" si="929"/>
        <v/>
      </c>
      <c r="O5371" s="54" t="str">
        <f t="shared" si="930"/>
        <v/>
      </c>
      <c r="P5371" s="53" t="str">
        <f t="shared" si="931"/>
        <v/>
      </c>
      <c r="Q5371" s="52" t="str">
        <f t="shared" si="932"/>
        <v/>
      </c>
      <c r="R5371" s="55" t="str">
        <f t="shared" si="933"/>
        <v/>
      </c>
      <c r="S5371" s="52" t="str">
        <f t="shared" si="934"/>
        <v/>
      </c>
      <c r="T5371" s="81" t="str">
        <f t="shared" si="935"/>
        <v/>
      </c>
      <c r="U5371" s="53" t="str">
        <f>IF(S5371="","",COUNTIF($S$7:S5371,"該当２"))</f>
        <v/>
      </c>
      <c r="V5371" s="56" t="str">
        <f t="shared" si="936"/>
        <v/>
      </c>
      <c r="W5371" s="81" t="str">
        <f t="shared" si="937"/>
        <v/>
      </c>
      <c r="X5371" s="53" t="str">
        <f>IF(V5371="","",COUNTIF($V$7:V5371,"該当３"))</f>
        <v/>
      </c>
    </row>
    <row r="5372" spans="11:24">
      <c r="K5372" s="52" t="str">
        <f t="shared" si="927"/>
        <v/>
      </c>
      <c r="L5372" s="81" t="str">
        <f t="shared" si="928"/>
        <v/>
      </c>
      <c r="M5372" s="53" t="str">
        <f>IF(K5372="","",COUNTIF($K$7:K5372,"ﾘｽﾄ１"))</f>
        <v/>
      </c>
      <c r="N5372" s="53" t="str">
        <f t="shared" si="929"/>
        <v/>
      </c>
      <c r="O5372" s="54" t="str">
        <f t="shared" si="930"/>
        <v/>
      </c>
      <c r="P5372" s="53" t="str">
        <f t="shared" si="931"/>
        <v/>
      </c>
      <c r="Q5372" s="52" t="str">
        <f t="shared" si="932"/>
        <v/>
      </c>
      <c r="R5372" s="55" t="str">
        <f t="shared" si="933"/>
        <v/>
      </c>
      <c r="S5372" s="52" t="str">
        <f t="shared" si="934"/>
        <v/>
      </c>
      <c r="T5372" s="81" t="str">
        <f t="shared" si="935"/>
        <v/>
      </c>
      <c r="U5372" s="53" t="str">
        <f>IF(S5372="","",COUNTIF($S$7:S5372,"該当２"))</f>
        <v/>
      </c>
      <c r="V5372" s="56" t="str">
        <f t="shared" si="936"/>
        <v/>
      </c>
      <c r="W5372" s="81" t="str">
        <f t="shared" si="937"/>
        <v/>
      </c>
      <c r="X5372" s="53" t="str">
        <f>IF(V5372="","",COUNTIF($V$7:V5372,"該当３"))</f>
        <v/>
      </c>
    </row>
    <row r="5373" spans="11:24">
      <c r="K5373" s="52" t="str">
        <f t="shared" si="927"/>
        <v/>
      </c>
      <c r="L5373" s="81" t="str">
        <f t="shared" si="928"/>
        <v/>
      </c>
      <c r="M5373" s="53" t="str">
        <f>IF(K5373="","",COUNTIF($K$7:K5373,"ﾘｽﾄ１"))</f>
        <v/>
      </c>
      <c r="N5373" s="53" t="str">
        <f t="shared" si="929"/>
        <v/>
      </c>
      <c r="O5373" s="54" t="str">
        <f t="shared" si="930"/>
        <v/>
      </c>
      <c r="P5373" s="53" t="str">
        <f t="shared" si="931"/>
        <v/>
      </c>
      <c r="Q5373" s="52" t="str">
        <f t="shared" si="932"/>
        <v/>
      </c>
      <c r="R5373" s="55" t="str">
        <f t="shared" si="933"/>
        <v/>
      </c>
      <c r="S5373" s="52" t="str">
        <f t="shared" si="934"/>
        <v/>
      </c>
      <c r="T5373" s="81" t="str">
        <f t="shared" si="935"/>
        <v/>
      </c>
      <c r="U5373" s="53" t="str">
        <f>IF(S5373="","",COUNTIF($S$7:S5373,"該当２"))</f>
        <v/>
      </c>
      <c r="V5373" s="56" t="str">
        <f t="shared" si="936"/>
        <v/>
      </c>
      <c r="W5373" s="81" t="str">
        <f t="shared" si="937"/>
        <v/>
      </c>
      <c r="X5373" s="53" t="str">
        <f>IF(V5373="","",COUNTIF($V$7:V5373,"該当３"))</f>
        <v/>
      </c>
    </row>
    <row r="5374" spans="11:24">
      <c r="K5374" s="52" t="str">
        <f t="shared" si="927"/>
        <v/>
      </c>
      <c r="L5374" s="81" t="str">
        <f t="shared" si="928"/>
        <v/>
      </c>
      <c r="M5374" s="53" t="str">
        <f>IF(K5374="","",COUNTIF($K$7:K5374,"ﾘｽﾄ１"))</f>
        <v/>
      </c>
      <c r="N5374" s="53" t="str">
        <f t="shared" si="929"/>
        <v/>
      </c>
      <c r="O5374" s="54" t="str">
        <f t="shared" si="930"/>
        <v/>
      </c>
      <c r="P5374" s="53" t="str">
        <f t="shared" si="931"/>
        <v/>
      </c>
      <c r="Q5374" s="52" t="str">
        <f t="shared" si="932"/>
        <v/>
      </c>
      <c r="R5374" s="55" t="str">
        <f t="shared" si="933"/>
        <v/>
      </c>
      <c r="S5374" s="52" t="str">
        <f t="shared" si="934"/>
        <v/>
      </c>
      <c r="T5374" s="81" t="str">
        <f t="shared" si="935"/>
        <v/>
      </c>
      <c r="U5374" s="53" t="str">
        <f>IF(S5374="","",COUNTIF($S$7:S5374,"該当２"))</f>
        <v/>
      </c>
      <c r="V5374" s="56" t="str">
        <f t="shared" si="936"/>
        <v/>
      </c>
      <c r="W5374" s="81" t="str">
        <f t="shared" si="937"/>
        <v/>
      </c>
      <c r="X5374" s="53" t="str">
        <f>IF(V5374="","",COUNTIF($V$7:V5374,"該当３"))</f>
        <v/>
      </c>
    </row>
    <row r="5375" spans="11:24">
      <c r="K5375" s="52" t="str">
        <f t="shared" si="927"/>
        <v/>
      </c>
      <c r="L5375" s="81" t="str">
        <f t="shared" si="928"/>
        <v/>
      </c>
      <c r="M5375" s="53" t="str">
        <f>IF(K5375="","",COUNTIF($K$7:K5375,"ﾘｽﾄ１"))</f>
        <v/>
      </c>
      <c r="N5375" s="53" t="str">
        <f t="shared" si="929"/>
        <v/>
      </c>
      <c r="O5375" s="54" t="str">
        <f t="shared" si="930"/>
        <v/>
      </c>
      <c r="P5375" s="53" t="str">
        <f t="shared" si="931"/>
        <v/>
      </c>
      <c r="Q5375" s="52" t="str">
        <f t="shared" si="932"/>
        <v/>
      </c>
      <c r="R5375" s="55" t="str">
        <f t="shared" si="933"/>
        <v/>
      </c>
      <c r="S5375" s="52" t="str">
        <f t="shared" si="934"/>
        <v/>
      </c>
      <c r="T5375" s="81" t="str">
        <f t="shared" si="935"/>
        <v/>
      </c>
      <c r="U5375" s="53" t="str">
        <f>IF(S5375="","",COUNTIF($S$7:S5375,"該当２"))</f>
        <v/>
      </c>
      <c r="V5375" s="56" t="str">
        <f t="shared" si="936"/>
        <v/>
      </c>
      <c r="W5375" s="81" t="str">
        <f t="shared" si="937"/>
        <v/>
      </c>
      <c r="X5375" s="53" t="str">
        <f>IF(V5375="","",COUNTIF($V$7:V5375,"該当３"))</f>
        <v/>
      </c>
    </row>
    <row r="5376" spans="11:24">
      <c r="K5376" s="52" t="str">
        <f t="shared" si="927"/>
        <v/>
      </c>
      <c r="L5376" s="81" t="str">
        <f t="shared" si="928"/>
        <v/>
      </c>
      <c r="M5376" s="53" t="str">
        <f>IF(K5376="","",COUNTIF($K$7:K5376,"ﾘｽﾄ１"))</f>
        <v/>
      </c>
      <c r="N5376" s="53" t="str">
        <f t="shared" si="929"/>
        <v/>
      </c>
      <c r="O5376" s="54" t="str">
        <f t="shared" si="930"/>
        <v/>
      </c>
      <c r="P5376" s="53" t="str">
        <f t="shared" si="931"/>
        <v/>
      </c>
      <c r="Q5376" s="52" t="str">
        <f t="shared" si="932"/>
        <v/>
      </c>
      <c r="R5376" s="55" t="str">
        <f t="shared" si="933"/>
        <v/>
      </c>
      <c r="S5376" s="52" t="str">
        <f t="shared" si="934"/>
        <v/>
      </c>
      <c r="T5376" s="81" t="str">
        <f t="shared" si="935"/>
        <v/>
      </c>
      <c r="U5376" s="53" t="str">
        <f>IF(S5376="","",COUNTIF($S$7:S5376,"該当２"))</f>
        <v/>
      </c>
      <c r="V5376" s="56" t="str">
        <f t="shared" si="936"/>
        <v/>
      </c>
      <c r="W5376" s="81" t="str">
        <f t="shared" si="937"/>
        <v/>
      </c>
      <c r="X5376" s="53" t="str">
        <f>IF(V5376="","",COUNTIF($V$7:V5376,"該当３"))</f>
        <v/>
      </c>
    </row>
    <row r="5377" spans="11:24">
      <c r="K5377" s="52" t="str">
        <f t="shared" si="927"/>
        <v/>
      </c>
      <c r="L5377" s="81" t="str">
        <f t="shared" si="928"/>
        <v/>
      </c>
      <c r="M5377" s="53" t="str">
        <f>IF(K5377="","",COUNTIF($K$7:K5377,"ﾘｽﾄ１"))</f>
        <v/>
      </c>
      <c r="N5377" s="53" t="str">
        <f t="shared" si="929"/>
        <v/>
      </c>
      <c r="O5377" s="54" t="str">
        <f t="shared" si="930"/>
        <v/>
      </c>
      <c r="P5377" s="53" t="str">
        <f t="shared" si="931"/>
        <v/>
      </c>
      <c r="Q5377" s="52" t="str">
        <f t="shared" si="932"/>
        <v/>
      </c>
      <c r="R5377" s="55" t="str">
        <f t="shared" si="933"/>
        <v/>
      </c>
      <c r="S5377" s="52" t="str">
        <f t="shared" si="934"/>
        <v/>
      </c>
      <c r="T5377" s="81" t="str">
        <f t="shared" si="935"/>
        <v/>
      </c>
      <c r="U5377" s="53" t="str">
        <f>IF(S5377="","",COUNTIF($S$7:S5377,"該当２"))</f>
        <v/>
      </c>
      <c r="V5377" s="56" t="str">
        <f t="shared" si="936"/>
        <v/>
      </c>
      <c r="W5377" s="81" t="str">
        <f t="shared" si="937"/>
        <v/>
      </c>
      <c r="X5377" s="53" t="str">
        <f>IF(V5377="","",COUNTIF($V$7:V5377,"該当３"))</f>
        <v/>
      </c>
    </row>
    <row r="5378" spans="11:24">
      <c r="K5378" s="52" t="str">
        <f t="shared" si="927"/>
        <v/>
      </c>
      <c r="L5378" s="81" t="str">
        <f t="shared" si="928"/>
        <v/>
      </c>
      <c r="M5378" s="53" t="str">
        <f>IF(K5378="","",COUNTIF($K$7:K5378,"ﾘｽﾄ１"))</f>
        <v/>
      </c>
      <c r="N5378" s="53" t="str">
        <f t="shared" si="929"/>
        <v/>
      </c>
      <c r="O5378" s="54" t="str">
        <f t="shared" si="930"/>
        <v/>
      </c>
      <c r="P5378" s="53" t="str">
        <f t="shared" si="931"/>
        <v/>
      </c>
      <c r="Q5378" s="52" t="str">
        <f t="shared" si="932"/>
        <v/>
      </c>
      <c r="R5378" s="55" t="str">
        <f t="shared" si="933"/>
        <v/>
      </c>
      <c r="S5378" s="52" t="str">
        <f t="shared" si="934"/>
        <v/>
      </c>
      <c r="T5378" s="81" t="str">
        <f t="shared" si="935"/>
        <v/>
      </c>
      <c r="U5378" s="53" t="str">
        <f>IF(S5378="","",COUNTIF($S$7:S5378,"該当２"))</f>
        <v/>
      </c>
      <c r="V5378" s="56" t="str">
        <f t="shared" si="936"/>
        <v/>
      </c>
      <c r="W5378" s="81" t="str">
        <f t="shared" si="937"/>
        <v/>
      </c>
      <c r="X5378" s="53" t="str">
        <f>IF(V5378="","",COUNTIF($V$7:V5378,"該当３"))</f>
        <v/>
      </c>
    </row>
    <row r="5379" spans="11:24">
      <c r="K5379" s="52" t="str">
        <f t="shared" si="927"/>
        <v/>
      </c>
      <c r="L5379" s="81" t="str">
        <f t="shared" si="928"/>
        <v/>
      </c>
      <c r="M5379" s="53" t="str">
        <f>IF(K5379="","",COUNTIF($K$7:K5379,"ﾘｽﾄ１"))</f>
        <v/>
      </c>
      <c r="N5379" s="53" t="str">
        <f t="shared" si="929"/>
        <v/>
      </c>
      <c r="O5379" s="54" t="str">
        <f t="shared" si="930"/>
        <v/>
      </c>
      <c r="P5379" s="53" t="str">
        <f t="shared" si="931"/>
        <v/>
      </c>
      <c r="Q5379" s="52" t="str">
        <f t="shared" si="932"/>
        <v/>
      </c>
      <c r="R5379" s="55" t="str">
        <f t="shared" si="933"/>
        <v/>
      </c>
      <c r="S5379" s="52" t="str">
        <f t="shared" si="934"/>
        <v/>
      </c>
      <c r="T5379" s="81" t="str">
        <f t="shared" si="935"/>
        <v/>
      </c>
      <c r="U5379" s="53" t="str">
        <f>IF(S5379="","",COUNTIF($S$7:S5379,"該当２"))</f>
        <v/>
      </c>
      <c r="V5379" s="56" t="str">
        <f t="shared" si="936"/>
        <v/>
      </c>
      <c r="W5379" s="81" t="str">
        <f t="shared" si="937"/>
        <v/>
      </c>
      <c r="X5379" s="53" t="str">
        <f>IF(V5379="","",COUNTIF($V$7:V5379,"該当３"))</f>
        <v/>
      </c>
    </row>
    <row r="5380" spans="11:24">
      <c r="K5380" s="52" t="str">
        <f t="shared" si="927"/>
        <v/>
      </c>
      <c r="L5380" s="81" t="str">
        <f t="shared" si="928"/>
        <v/>
      </c>
      <c r="M5380" s="53" t="str">
        <f>IF(K5380="","",COUNTIF($K$7:K5380,"ﾘｽﾄ１"))</f>
        <v/>
      </c>
      <c r="N5380" s="53" t="str">
        <f t="shared" si="929"/>
        <v/>
      </c>
      <c r="O5380" s="54" t="str">
        <f t="shared" si="930"/>
        <v/>
      </c>
      <c r="P5380" s="53" t="str">
        <f t="shared" si="931"/>
        <v/>
      </c>
      <c r="Q5380" s="52" t="str">
        <f t="shared" si="932"/>
        <v/>
      </c>
      <c r="R5380" s="55" t="str">
        <f t="shared" si="933"/>
        <v/>
      </c>
      <c r="S5380" s="52" t="str">
        <f t="shared" si="934"/>
        <v/>
      </c>
      <c r="T5380" s="81" t="str">
        <f t="shared" si="935"/>
        <v/>
      </c>
      <c r="U5380" s="53" t="str">
        <f>IF(S5380="","",COUNTIF($S$7:S5380,"該当２"))</f>
        <v/>
      </c>
      <c r="V5380" s="56" t="str">
        <f t="shared" si="936"/>
        <v/>
      </c>
      <c r="W5380" s="81" t="str">
        <f t="shared" si="937"/>
        <v/>
      </c>
      <c r="X5380" s="53" t="str">
        <f>IF(V5380="","",COUNTIF($V$7:V5380,"該当３"))</f>
        <v/>
      </c>
    </row>
    <row r="5381" spans="11:24">
      <c r="K5381" s="52" t="str">
        <f t="shared" si="927"/>
        <v/>
      </c>
      <c r="L5381" s="81" t="str">
        <f t="shared" si="928"/>
        <v/>
      </c>
      <c r="M5381" s="53" t="str">
        <f>IF(K5381="","",COUNTIF($K$7:K5381,"ﾘｽﾄ１"))</f>
        <v/>
      </c>
      <c r="N5381" s="53" t="str">
        <f t="shared" si="929"/>
        <v/>
      </c>
      <c r="O5381" s="54" t="str">
        <f t="shared" si="930"/>
        <v/>
      </c>
      <c r="P5381" s="53" t="str">
        <f t="shared" si="931"/>
        <v/>
      </c>
      <c r="Q5381" s="52" t="str">
        <f t="shared" si="932"/>
        <v/>
      </c>
      <c r="R5381" s="55" t="str">
        <f t="shared" si="933"/>
        <v/>
      </c>
      <c r="S5381" s="52" t="str">
        <f t="shared" si="934"/>
        <v/>
      </c>
      <c r="T5381" s="81" t="str">
        <f t="shared" si="935"/>
        <v/>
      </c>
      <c r="U5381" s="53" t="str">
        <f>IF(S5381="","",COUNTIF($S$7:S5381,"該当２"))</f>
        <v/>
      </c>
      <c r="V5381" s="56" t="str">
        <f t="shared" si="936"/>
        <v/>
      </c>
      <c r="W5381" s="81" t="str">
        <f t="shared" si="937"/>
        <v/>
      </c>
      <c r="X5381" s="53" t="str">
        <f>IF(V5381="","",COUNTIF($V$7:V5381,"該当３"))</f>
        <v/>
      </c>
    </row>
    <row r="5382" spans="11:24">
      <c r="K5382" s="52" t="str">
        <f t="shared" si="927"/>
        <v/>
      </c>
      <c r="L5382" s="81" t="str">
        <f t="shared" si="928"/>
        <v/>
      </c>
      <c r="M5382" s="53" t="str">
        <f>IF(K5382="","",COUNTIF($K$7:K5382,"ﾘｽﾄ１"))</f>
        <v/>
      </c>
      <c r="N5382" s="53" t="str">
        <f t="shared" si="929"/>
        <v/>
      </c>
      <c r="O5382" s="54" t="str">
        <f t="shared" si="930"/>
        <v/>
      </c>
      <c r="P5382" s="53" t="str">
        <f t="shared" si="931"/>
        <v/>
      </c>
      <c r="Q5382" s="52" t="str">
        <f t="shared" si="932"/>
        <v/>
      </c>
      <c r="R5382" s="55" t="str">
        <f t="shared" si="933"/>
        <v/>
      </c>
      <c r="S5382" s="52" t="str">
        <f t="shared" si="934"/>
        <v/>
      </c>
      <c r="T5382" s="81" t="str">
        <f t="shared" si="935"/>
        <v/>
      </c>
      <c r="U5382" s="53" t="str">
        <f>IF(S5382="","",COUNTIF($S$7:S5382,"該当２"))</f>
        <v/>
      </c>
      <c r="V5382" s="56" t="str">
        <f t="shared" si="936"/>
        <v/>
      </c>
      <c r="W5382" s="81" t="str">
        <f t="shared" si="937"/>
        <v/>
      </c>
      <c r="X5382" s="53" t="str">
        <f>IF(V5382="","",COUNTIF($V$7:V5382,"該当３"))</f>
        <v/>
      </c>
    </row>
    <row r="5383" spans="11:24">
      <c r="K5383" s="52" t="str">
        <f t="shared" si="927"/>
        <v/>
      </c>
      <c r="L5383" s="81" t="str">
        <f t="shared" si="928"/>
        <v/>
      </c>
      <c r="M5383" s="53" t="str">
        <f>IF(K5383="","",COUNTIF($K$7:K5383,"ﾘｽﾄ１"))</f>
        <v/>
      </c>
      <c r="N5383" s="53" t="str">
        <f t="shared" si="929"/>
        <v/>
      </c>
      <c r="O5383" s="54" t="str">
        <f t="shared" si="930"/>
        <v/>
      </c>
      <c r="P5383" s="53" t="str">
        <f t="shared" si="931"/>
        <v/>
      </c>
      <c r="Q5383" s="52" t="str">
        <f t="shared" si="932"/>
        <v/>
      </c>
      <c r="R5383" s="55" t="str">
        <f t="shared" si="933"/>
        <v/>
      </c>
      <c r="S5383" s="52" t="str">
        <f t="shared" si="934"/>
        <v/>
      </c>
      <c r="T5383" s="81" t="str">
        <f t="shared" si="935"/>
        <v/>
      </c>
      <c r="U5383" s="53" t="str">
        <f>IF(S5383="","",COUNTIF($S$7:S5383,"該当２"))</f>
        <v/>
      </c>
      <c r="V5383" s="56" t="str">
        <f t="shared" si="936"/>
        <v/>
      </c>
      <c r="W5383" s="81" t="str">
        <f t="shared" si="937"/>
        <v/>
      </c>
      <c r="X5383" s="53" t="str">
        <f>IF(V5383="","",COUNTIF($V$7:V5383,"該当３"))</f>
        <v/>
      </c>
    </row>
    <row r="5384" spans="11:24">
      <c r="K5384" s="52" t="str">
        <f t="shared" si="927"/>
        <v/>
      </c>
      <c r="L5384" s="81" t="str">
        <f t="shared" si="928"/>
        <v/>
      </c>
      <c r="M5384" s="53" t="str">
        <f>IF(K5384="","",COUNTIF($K$7:K5384,"ﾘｽﾄ１"))</f>
        <v/>
      </c>
      <c r="N5384" s="53" t="str">
        <f t="shared" si="929"/>
        <v/>
      </c>
      <c r="O5384" s="54" t="str">
        <f t="shared" si="930"/>
        <v/>
      </c>
      <c r="P5384" s="53" t="str">
        <f t="shared" si="931"/>
        <v/>
      </c>
      <c r="Q5384" s="52" t="str">
        <f t="shared" si="932"/>
        <v/>
      </c>
      <c r="R5384" s="55" t="str">
        <f t="shared" si="933"/>
        <v/>
      </c>
      <c r="S5384" s="52" t="str">
        <f t="shared" si="934"/>
        <v/>
      </c>
      <c r="T5384" s="81" t="str">
        <f t="shared" si="935"/>
        <v/>
      </c>
      <c r="U5384" s="53" t="str">
        <f>IF(S5384="","",COUNTIF($S$7:S5384,"該当２"))</f>
        <v/>
      </c>
      <c r="V5384" s="56" t="str">
        <f t="shared" si="936"/>
        <v/>
      </c>
      <c r="W5384" s="81" t="str">
        <f t="shared" si="937"/>
        <v/>
      </c>
      <c r="X5384" s="53" t="str">
        <f>IF(V5384="","",COUNTIF($V$7:V5384,"該当３"))</f>
        <v/>
      </c>
    </row>
    <row r="5385" spans="11:24">
      <c r="K5385" s="52" t="str">
        <f t="shared" si="927"/>
        <v/>
      </c>
      <c r="L5385" s="81" t="str">
        <f t="shared" si="928"/>
        <v/>
      </c>
      <c r="M5385" s="53" t="str">
        <f>IF(K5385="","",COUNTIF($K$7:K5385,"ﾘｽﾄ１"))</f>
        <v/>
      </c>
      <c r="N5385" s="53" t="str">
        <f t="shared" si="929"/>
        <v/>
      </c>
      <c r="O5385" s="54" t="str">
        <f t="shared" si="930"/>
        <v/>
      </c>
      <c r="P5385" s="53" t="str">
        <f t="shared" si="931"/>
        <v/>
      </c>
      <c r="Q5385" s="52" t="str">
        <f t="shared" si="932"/>
        <v/>
      </c>
      <c r="R5385" s="55" t="str">
        <f t="shared" si="933"/>
        <v/>
      </c>
      <c r="S5385" s="52" t="str">
        <f t="shared" si="934"/>
        <v/>
      </c>
      <c r="T5385" s="81" t="str">
        <f t="shared" si="935"/>
        <v/>
      </c>
      <c r="U5385" s="53" t="str">
        <f>IF(S5385="","",COUNTIF($S$7:S5385,"該当２"))</f>
        <v/>
      </c>
      <c r="V5385" s="56" t="str">
        <f t="shared" si="936"/>
        <v/>
      </c>
      <c r="W5385" s="81" t="str">
        <f t="shared" si="937"/>
        <v/>
      </c>
      <c r="X5385" s="53" t="str">
        <f>IF(V5385="","",COUNTIF($V$7:V5385,"該当３"))</f>
        <v/>
      </c>
    </row>
    <row r="5386" spans="11:24">
      <c r="K5386" s="52" t="str">
        <f t="shared" si="927"/>
        <v/>
      </c>
      <c r="L5386" s="81" t="str">
        <f t="shared" si="928"/>
        <v/>
      </c>
      <c r="M5386" s="53" t="str">
        <f>IF(K5386="","",COUNTIF($K$7:K5386,"ﾘｽﾄ１"))</f>
        <v/>
      </c>
      <c r="N5386" s="53" t="str">
        <f t="shared" si="929"/>
        <v/>
      </c>
      <c r="O5386" s="54" t="str">
        <f t="shared" si="930"/>
        <v/>
      </c>
      <c r="P5386" s="53" t="str">
        <f t="shared" si="931"/>
        <v/>
      </c>
      <c r="Q5386" s="52" t="str">
        <f t="shared" si="932"/>
        <v/>
      </c>
      <c r="R5386" s="55" t="str">
        <f t="shared" si="933"/>
        <v/>
      </c>
      <c r="S5386" s="52" t="str">
        <f t="shared" si="934"/>
        <v/>
      </c>
      <c r="T5386" s="81" t="str">
        <f t="shared" si="935"/>
        <v/>
      </c>
      <c r="U5386" s="53" t="str">
        <f>IF(S5386="","",COUNTIF($S$7:S5386,"該当２"))</f>
        <v/>
      </c>
      <c r="V5386" s="56" t="str">
        <f t="shared" si="936"/>
        <v/>
      </c>
      <c r="W5386" s="81" t="str">
        <f t="shared" si="937"/>
        <v/>
      </c>
      <c r="X5386" s="53" t="str">
        <f>IF(V5386="","",COUNTIF($V$7:V5386,"該当３"))</f>
        <v/>
      </c>
    </row>
    <row r="5387" spans="11:24">
      <c r="K5387" s="52" t="str">
        <f t="shared" ref="K5387:K5450" si="938">IF(AND($C5387&gt;0,$H5387=""),"ﾘｽﾄ１","")</f>
        <v/>
      </c>
      <c r="L5387" s="81" t="str">
        <f t="shared" si="928"/>
        <v/>
      </c>
      <c r="M5387" s="53" t="str">
        <f>IF(K5387="","",COUNTIF($K$7:K5387,"ﾘｽﾄ１"))</f>
        <v/>
      </c>
      <c r="N5387" s="53" t="str">
        <f t="shared" si="929"/>
        <v/>
      </c>
      <c r="O5387" s="54" t="str">
        <f t="shared" si="930"/>
        <v/>
      </c>
      <c r="P5387" s="53" t="str">
        <f t="shared" si="931"/>
        <v/>
      </c>
      <c r="Q5387" s="52" t="str">
        <f t="shared" si="932"/>
        <v/>
      </c>
      <c r="R5387" s="55" t="str">
        <f t="shared" si="933"/>
        <v/>
      </c>
      <c r="S5387" s="52" t="str">
        <f t="shared" si="934"/>
        <v/>
      </c>
      <c r="T5387" s="81" t="str">
        <f t="shared" si="935"/>
        <v/>
      </c>
      <c r="U5387" s="53" t="str">
        <f>IF(S5387="","",COUNTIF($S$7:S5387,"該当２"))</f>
        <v/>
      </c>
      <c r="V5387" s="56" t="str">
        <f t="shared" si="936"/>
        <v/>
      </c>
      <c r="W5387" s="81" t="str">
        <f t="shared" si="937"/>
        <v/>
      </c>
      <c r="X5387" s="53" t="str">
        <f>IF(V5387="","",COUNTIF($V$7:V5387,"該当３"))</f>
        <v/>
      </c>
    </row>
    <row r="5388" spans="11:24">
      <c r="K5388" s="52" t="str">
        <f t="shared" si="938"/>
        <v/>
      </c>
      <c r="L5388" s="81" t="str">
        <f t="shared" si="928"/>
        <v/>
      </c>
      <c r="M5388" s="53" t="str">
        <f>IF(K5388="","",COUNTIF($K$7:K5388,"ﾘｽﾄ１"))</f>
        <v/>
      </c>
      <c r="N5388" s="53" t="str">
        <f t="shared" si="929"/>
        <v/>
      </c>
      <c r="O5388" s="54" t="str">
        <f t="shared" si="930"/>
        <v/>
      </c>
      <c r="P5388" s="53" t="str">
        <f t="shared" si="931"/>
        <v/>
      </c>
      <c r="Q5388" s="52" t="str">
        <f t="shared" si="932"/>
        <v/>
      </c>
      <c r="R5388" s="55" t="str">
        <f t="shared" si="933"/>
        <v/>
      </c>
      <c r="S5388" s="52" t="str">
        <f t="shared" si="934"/>
        <v/>
      </c>
      <c r="T5388" s="81" t="str">
        <f t="shared" si="935"/>
        <v/>
      </c>
      <c r="U5388" s="53" t="str">
        <f>IF(S5388="","",COUNTIF($S$7:S5388,"該当２"))</f>
        <v/>
      </c>
      <c r="V5388" s="56" t="str">
        <f t="shared" si="936"/>
        <v/>
      </c>
      <c r="W5388" s="81" t="str">
        <f t="shared" si="937"/>
        <v/>
      </c>
      <c r="X5388" s="53" t="str">
        <f>IF(V5388="","",COUNTIF($V$7:V5388,"該当３"))</f>
        <v/>
      </c>
    </row>
    <row r="5389" spans="11:24">
      <c r="K5389" s="52" t="str">
        <f t="shared" si="938"/>
        <v/>
      </c>
      <c r="L5389" s="81" t="str">
        <f t="shared" si="928"/>
        <v/>
      </c>
      <c r="M5389" s="53" t="str">
        <f>IF(K5389="","",COUNTIF($K$7:K5389,"ﾘｽﾄ１"))</f>
        <v/>
      </c>
      <c r="N5389" s="53" t="str">
        <f t="shared" si="929"/>
        <v/>
      </c>
      <c r="O5389" s="54" t="str">
        <f t="shared" si="930"/>
        <v/>
      </c>
      <c r="P5389" s="53" t="str">
        <f t="shared" si="931"/>
        <v/>
      </c>
      <c r="Q5389" s="52" t="str">
        <f t="shared" si="932"/>
        <v/>
      </c>
      <c r="R5389" s="55" t="str">
        <f t="shared" si="933"/>
        <v/>
      </c>
      <c r="S5389" s="52" t="str">
        <f t="shared" si="934"/>
        <v/>
      </c>
      <c r="T5389" s="81" t="str">
        <f t="shared" si="935"/>
        <v/>
      </c>
      <c r="U5389" s="53" t="str">
        <f>IF(S5389="","",COUNTIF($S$7:S5389,"該当２"))</f>
        <v/>
      </c>
      <c r="V5389" s="56" t="str">
        <f t="shared" si="936"/>
        <v/>
      </c>
      <c r="W5389" s="81" t="str">
        <f t="shared" si="937"/>
        <v/>
      </c>
      <c r="X5389" s="53" t="str">
        <f>IF(V5389="","",COUNTIF($V$7:V5389,"該当３"))</f>
        <v/>
      </c>
    </row>
    <row r="5390" spans="11:24">
      <c r="K5390" s="52" t="str">
        <f t="shared" si="938"/>
        <v/>
      </c>
      <c r="L5390" s="81" t="str">
        <f t="shared" si="928"/>
        <v/>
      </c>
      <c r="M5390" s="53" t="str">
        <f>IF(K5390="","",COUNTIF($K$7:K5390,"ﾘｽﾄ１"))</f>
        <v/>
      </c>
      <c r="N5390" s="53" t="str">
        <f t="shared" si="929"/>
        <v/>
      </c>
      <c r="O5390" s="54" t="str">
        <f t="shared" si="930"/>
        <v/>
      </c>
      <c r="P5390" s="53" t="str">
        <f t="shared" si="931"/>
        <v/>
      </c>
      <c r="Q5390" s="52" t="str">
        <f t="shared" si="932"/>
        <v/>
      </c>
      <c r="R5390" s="55" t="str">
        <f t="shared" si="933"/>
        <v/>
      </c>
      <c r="S5390" s="52" t="str">
        <f t="shared" si="934"/>
        <v/>
      </c>
      <c r="T5390" s="81" t="str">
        <f t="shared" si="935"/>
        <v/>
      </c>
      <c r="U5390" s="53" t="str">
        <f>IF(S5390="","",COUNTIF($S$7:S5390,"該当２"))</f>
        <v/>
      </c>
      <c r="V5390" s="56" t="str">
        <f t="shared" si="936"/>
        <v/>
      </c>
      <c r="W5390" s="81" t="str">
        <f t="shared" si="937"/>
        <v/>
      </c>
      <c r="X5390" s="53" t="str">
        <f>IF(V5390="","",COUNTIF($V$7:V5390,"該当３"))</f>
        <v/>
      </c>
    </row>
    <row r="5391" spans="11:24">
      <c r="K5391" s="52" t="str">
        <f t="shared" si="938"/>
        <v/>
      </c>
      <c r="L5391" s="81" t="str">
        <f t="shared" si="928"/>
        <v/>
      </c>
      <c r="M5391" s="53" t="str">
        <f>IF(K5391="","",COUNTIF($K$7:K5391,"ﾘｽﾄ１"))</f>
        <v/>
      </c>
      <c r="N5391" s="53" t="str">
        <f t="shared" si="929"/>
        <v/>
      </c>
      <c r="O5391" s="54" t="str">
        <f t="shared" si="930"/>
        <v/>
      </c>
      <c r="P5391" s="53" t="str">
        <f t="shared" si="931"/>
        <v/>
      </c>
      <c r="Q5391" s="52" t="str">
        <f t="shared" si="932"/>
        <v/>
      </c>
      <c r="R5391" s="55" t="str">
        <f t="shared" si="933"/>
        <v/>
      </c>
      <c r="S5391" s="52" t="str">
        <f t="shared" si="934"/>
        <v/>
      </c>
      <c r="T5391" s="81" t="str">
        <f t="shared" si="935"/>
        <v/>
      </c>
      <c r="U5391" s="53" t="str">
        <f>IF(S5391="","",COUNTIF($S$7:S5391,"該当２"))</f>
        <v/>
      </c>
      <c r="V5391" s="56" t="str">
        <f t="shared" si="936"/>
        <v/>
      </c>
      <c r="W5391" s="81" t="str">
        <f t="shared" si="937"/>
        <v/>
      </c>
      <c r="X5391" s="53" t="str">
        <f>IF(V5391="","",COUNTIF($V$7:V5391,"該当３"))</f>
        <v/>
      </c>
    </row>
    <row r="5392" spans="11:24">
      <c r="K5392" s="52" t="str">
        <f t="shared" si="938"/>
        <v/>
      </c>
      <c r="L5392" s="81" t="str">
        <f t="shared" si="928"/>
        <v/>
      </c>
      <c r="M5392" s="53" t="str">
        <f>IF(K5392="","",COUNTIF($K$7:K5392,"ﾘｽﾄ１"))</f>
        <v/>
      </c>
      <c r="N5392" s="53" t="str">
        <f t="shared" si="929"/>
        <v/>
      </c>
      <c r="O5392" s="54" t="str">
        <f t="shared" si="930"/>
        <v/>
      </c>
      <c r="P5392" s="53" t="str">
        <f t="shared" si="931"/>
        <v/>
      </c>
      <c r="Q5392" s="52" t="str">
        <f t="shared" si="932"/>
        <v/>
      </c>
      <c r="R5392" s="55" t="str">
        <f t="shared" si="933"/>
        <v/>
      </c>
      <c r="S5392" s="52" t="str">
        <f t="shared" si="934"/>
        <v/>
      </c>
      <c r="T5392" s="81" t="str">
        <f t="shared" si="935"/>
        <v/>
      </c>
      <c r="U5392" s="53" t="str">
        <f>IF(S5392="","",COUNTIF($S$7:S5392,"該当２"))</f>
        <v/>
      </c>
      <c r="V5392" s="56" t="str">
        <f t="shared" si="936"/>
        <v/>
      </c>
      <c r="W5392" s="81" t="str">
        <f t="shared" si="937"/>
        <v/>
      </c>
      <c r="X5392" s="53" t="str">
        <f>IF(V5392="","",COUNTIF($V$7:V5392,"該当３"))</f>
        <v/>
      </c>
    </row>
    <row r="5393" spans="11:24">
      <c r="K5393" s="52" t="str">
        <f t="shared" si="938"/>
        <v/>
      </c>
      <c r="L5393" s="81" t="str">
        <f t="shared" si="928"/>
        <v/>
      </c>
      <c r="M5393" s="53" t="str">
        <f>IF(K5393="","",COUNTIF($K$7:K5393,"ﾘｽﾄ１"))</f>
        <v/>
      </c>
      <c r="N5393" s="53" t="str">
        <f t="shared" si="929"/>
        <v/>
      </c>
      <c r="O5393" s="54" t="str">
        <f t="shared" si="930"/>
        <v/>
      </c>
      <c r="P5393" s="53" t="str">
        <f t="shared" si="931"/>
        <v/>
      </c>
      <c r="Q5393" s="52" t="str">
        <f t="shared" si="932"/>
        <v/>
      </c>
      <c r="R5393" s="55" t="str">
        <f t="shared" si="933"/>
        <v/>
      </c>
      <c r="S5393" s="52" t="str">
        <f t="shared" si="934"/>
        <v/>
      </c>
      <c r="T5393" s="81" t="str">
        <f t="shared" si="935"/>
        <v/>
      </c>
      <c r="U5393" s="53" t="str">
        <f>IF(S5393="","",COUNTIF($S$7:S5393,"該当２"))</f>
        <v/>
      </c>
      <c r="V5393" s="56" t="str">
        <f t="shared" si="936"/>
        <v/>
      </c>
      <c r="W5393" s="81" t="str">
        <f t="shared" si="937"/>
        <v/>
      </c>
      <c r="X5393" s="53" t="str">
        <f>IF(V5393="","",COUNTIF($V$7:V5393,"該当３"))</f>
        <v/>
      </c>
    </row>
    <row r="5394" spans="11:24">
      <c r="K5394" s="52" t="str">
        <f t="shared" si="938"/>
        <v/>
      </c>
      <c r="L5394" s="81" t="str">
        <f t="shared" si="928"/>
        <v/>
      </c>
      <c r="M5394" s="53" t="str">
        <f>IF(K5394="","",COUNTIF($K$7:K5394,"ﾘｽﾄ１"))</f>
        <v/>
      </c>
      <c r="N5394" s="53" t="str">
        <f t="shared" si="929"/>
        <v/>
      </c>
      <c r="O5394" s="54" t="str">
        <f t="shared" si="930"/>
        <v/>
      </c>
      <c r="P5394" s="53" t="str">
        <f t="shared" si="931"/>
        <v/>
      </c>
      <c r="Q5394" s="52" t="str">
        <f t="shared" si="932"/>
        <v/>
      </c>
      <c r="R5394" s="55" t="str">
        <f t="shared" si="933"/>
        <v/>
      </c>
      <c r="S5394" s="52" t="str">
        <f t="shared" si="934"/>
        <v/>
      </c>
      <c r="T5394" s="81" t="str">
        <f t="shared" si="935"/>
        <v/>
      </c>
      <c r="U5394" s="53" t="str">
        <f>IF(S5394="","",COUNTIF($S$7:S5394,"該当２"))</f>
        <v/>
      </c>
      <c r="V5394" s="56" t="str">
        <f t="shared" si="936"/>
        <v/>
      </c>
      <c r="W5394" s="81" t="str">
        <f t="shared" si="937"/>
        <v/>
      </c>
      <c r="X5394" s="53" t="str">
        <f>IF(V5394="","",COUNTIF($V$7:V5394,"該当３"))</f>
        <v/>
      </c>
    </row>
    <row r="5395" spans="11:24">
      <c r="K5395" s="52" t="str">
        <f t="shared" si="938"/>
        <v/>
      </c>
      <c r="L5395" s="81" t="str">
        <f t="shared" si="928"/>
        <v/>
      </c>
      <c r="M5395" s="53" t="str">
        <f>IF(K5395="","",COUNTIF($K$7:K5395,"ﾘｽﾄ１"))</f>
        <v/>
      </c>
      <c r="N5395" s="53" t="str">
        <f t="shared" si="929"/>
        <v/>
      </c>
      <c r="O5395" s="54" t="str">
        <f t="shared" si="930"/>
        <v/>
      </c>
      <c r="P5395" s="53" t="str">
        <f t="shared" si="931"/>
        <v/>
      </c>
      <c r="Q5395" s="52" t="str">
        <f t="shared" si="932"/>
        <v/>
      </c>
      <c r="R5395" s="55" t="str">
        <f t="shared" si="933"/>
        <v/>
      </c>
      <c r="S5395" s="52" t="str">
        <f t="shared" si="934"/>
        <v/>
      </c>
      <c r="T5395" s="81" t="str">
        <f t="shared" si="935"/>
        <v/>
      </c>
      <c r="U5395" s="53" t="str">
        <f>IF(S5395="","",COUNTIF($S$7:S5395,"該当２"))</f>
        <v/>
      </c>
      <c r="V5395" s="56" t="str">
        <f t="shared" si="936"/>
        <v/>
      </c>
      <c r="W5395" s="81" t="str">
        <f t="shared" si="937"/>
        <v/>
      </c>
      <c r="X5395" s="53" t="str">
        <f>IF(V5395="","",COUNTIF($V$7:V5395,"該当３"))</f>
        <v/>
      </c>
    </row>
    <row r="5396" spans="11:24">
      <c r="K5396" s="52" t="str">
        <f t="shared" si="938"/>
        <v/>
      </c>
      <c r="L5396" s="81" t="str">
        <f t="shared" si="928"/>
        <v/>
      </c>
      <c r="M5396" s="53" t="str">
        <f>IF(K5396="","",COUNTIF($K$7:K5396,"ﾘｽﾄ１"))</f>
        <v/>
      </c>
      <c r="N5396" s="53" t="str">
        <f t="shared" si="929"/>
        <v/>
      </c>
      <c r="O5396" s="54" t="str">
        <f t="shared" si="930"/>
        <v/>
      </c>
      <c r="P5396" s="53" t="str">
        <f t="shared" si="931"/>
        <v/>
      </c>
      <c r="Q5396" s="52" t="str">
        <f t="shared" si="932"/>
        <v/>
      </c>
      <c r="R5396" s="55" t="str">
        <f t="shared" si="933"/>
        <v/>
      </c>
      <c r="S5396" s="52" t="str">
        <f t="shared" si="934"/>
        <v/>
      </c>
      <c r="T5396" s="81" t="str">
        <f t="shared" si="935"/>
        <v/>
      </c>
      <c r="U5396" s="53" t="str">
        <f>IF(S5396="","",COUNTIF($S$7:S5396,"該当２"))</f>
        <v/>
      </c>
      <c r="V5396" s="56" t="str">
        <f t="shared" si="936"/>
        <v/>
      </c>
      <c r="W5396" s="81" t="str">
        <f t="shared" si="937"/>
        <v/>
      </c>
      <c r="X5396" s="53" t="str">
        <f>IF(V5396="","",COUNTIF($V$7:V5396,"該当３"))</f>
        <v/>
      </c>
    </row>
    <row r="5397" spans="11:24">
      <c r="K5397" s="52" t="str">
        <f t="shared" si="938"/>
        <v/>
      </c>
      <c r="L5397" s="81" t="str">
        <f t="shared" si="928"/>
        <v/>
      </c>
      <c r="M5397" s="53" t="str">
        <f>IF(K5397="","",COUNTIF($K$7:K5397,"ﾘｽﾄ１"))</f>
        <v/>
      </c>
      <c r="N5397" s="53" t="str">
        <f t="shared" si="929"/>
        <v/>
      </c>
      <c r="O5397" s="54" t="str">
        <f t="shared" si="930"/>
        <v/>
      </c>
      <c r="P5397" s="53" t="str">
        <f t="shared" si="931"/>
        <v/>
      </c>
      <c r="Q5397" s="52" t="str">
        <f t="shared" si="932"/>
        <v/>
      </c>
      <c r="R5397" s="55" t="str">
        <f t="shared" si="933"/>
        <v/>
      </c>
      <c r="S5397" s="52" t="str">
        <f t="shared" si="934"/>
        <v/>
      </c>
      <c r="T5397" s="81" t="str">
        <f t="shared" si="935"/>
        <v/>
      </c>
      <c r="U5397" s="53" t="str">
        <f>IF(S5397="","",COUNTIF($S$7:S5397,"該当２"))</f>
        <v/>
      </c>
      <c r="V5397" s="56" t="str">
        <f t="shared" si="936"/>
        <v/>
      </c>
      <c r="W5397" s="81" t="str">
        <f t="shared" si="937"/>
        <v/>
      </c>
      <c r="X5397" s="53" t="str">
        <f>IF(V5397="","",COUNTIF($V$7:V5397,"該当３"))</f>
        <v/>
      </c>
    </row>
    <row r="5398" spans="11:24">
      <c r="K5398" s="52" t="str">
        <f t="shared" si="938"/>
        <v/>
      </c>
      <c r="L5398" s="81" t="str">
        <f t="shared" si="928"/>
        <v/>
      </c>
      <c r="M5398" s="53" t="str">
        <f>IF(K5398="","",COUNTIF($K$7:K5398,"ﾘｽﾄ１"))</f>
        <v/>
      </c>
      <c r="N5398" s="53" t="str">
        <f t="shared" si="929"/>
        <v/>
      </c>
      <c r="O5398" s="54" t="str">
        <f t="shared" si="930"/>
        <v/>
      </c>
      <c r="P5398" s="53" t="str">
        <f t="shared" si="931"/>
        <v/>
      </c>
      <c r="Q5398" s="52" t="str">
        <f t="shared" si="932"/>
        <v/>
      </c>
      <c r="R5398" s="55" t="str">
        <f t="shared" si="933"/>
        <v/>
      </c>
      <c r="S5398" s="52" t="str">
        <f t="shared" si="934"/>
        <v/>
      </c>
      <c r="T5398" s="81" t="str">
        <f t="shared" si="935"/>
        <v/>
      </c>
      <c r="U5398" s="53" t="str">
        <f>IF(S5398="","",COUNTIF($S$7:S5398,"該当２"))</f>
        <v/>
      </c>
      <c r="V5398" s="56" t="str">
        <f t="shared" si="936"/>
        <v/>
      </c>
      <c r="W5398" s="81" t="str">
        <f t="shared" si="937"/>
        <v/>
      </c>
      <c r="X5398" s="53" t="str">
        <f>IF(V5398="","",COUNTIF($V$7:V5398,"該当３"))</f>
        <v/>
      </c>
    </row>
    <row r="5399" spans="11:24">
      <c r="K5399" s="52" t="str">
        <f t="shared" si="938"/>
        <v/>
      </c>
      <c r="L5399" s="81" t="str">
        <f t="shared" si="928"/>
        <v/>
      </c>
      <c r="M5399" s="53" t="str">
        <f>IF(K5399="","",COUNTIF($K$7:K5399,"ﾘｽﾄ１"))</f>
        <v/>
      </c>
      <c r="N5399" s="53" t="str">
        <f t="shared" si="929"/>
        <v/>
      </c>
      <c r="O5399" s="54" t="str">
        <f t="shared" si="930"/>
        <v/>
      </c>
      <c r="P5399" s="53" t="str">
        <f t="shared" si="931"/>
        <v/>
      </c>
      <c r="Q5399" s="52" t="str">
        <f t="shared" si="932"/>
        <v/>
      </c>
      <c r="R5399" s="55" t="str">
        <f t="shared" si="933"/>
        <v/>
      </c>
      <c r="S5399" s="52" t="str">
        <f t="shared" si="934"/>
        <v/>
      </c>
      <c r="T5399" s="81" t="str">
        <f t="shared" si="935"/>
        <v/>
      </c>
      <c r="U5399" s="53" t="str">
        <f>IF(S5399="","",COUNTIF($S$7:S5399,"該当２"))</f>
        <v/>
      </c>
      <c r="V5399" s="56" t="str">
        <f t="shared" si="936"/>
        <v/>
      </c>
      <c r="W5399" s="81" t="str">
        <f t="shared" si="937"/>
        <v/>
      </c>
      <c r="X5399" s="53" t="str">
        <f>IF(V5399="","",COUNTIF($V$7:V5399,"該当３"))</f>
        <v/>
      </c>
    </row>
    <row r="5400" spans="11:24">
      <c r="K5400" s="52" t="str">
        <f t="shared" si="938"/>
        <v/>
      </c>
      <c r="L5400" s="81" t="str">
        <f t="shared" si="928"/>
        <v/>
      </c>
      <c r="M5400" s="53" t="str">
        <f>IF(K5400="","",COUNTIF($K$7:K5400,"ﾘｽﾄ１"))</f>
        <v/>
      </c>
      <c r="N5400" s="53" t="str">
        <f t="shared" si="929"/>
        <v/>
      </c>
      <c r="O5400" s="54" t="str">
        <f t="shared" si="930"/>
        <v/>
      </c>
      <c r="P5400" s="53" t="str">
        <f t="shared" si="931"/>
        <v/>
      </c>
      <c r="Q5400" s="52" t="str">
        <f t="shared" si="932"/>
        <v/>
      </c>
      <c r="R5400" s="55" t="str">
        <f t="shared" si="933"/>
        <v/>
      </c>
      <c r="S5400" s="52" t="str">
        <f t="shared" si="934"/>
        <v/>
      </c>
      <c r="T5400" s="81" t="str">
        <f t="shared" si="935"/>
        <v/>
      </c>
      <c r="U5400" s="53" t="str">
        <f>IF(S5400="","",COUNTIF($S$7:S5400,"該当２"))</f>
        <v/>
      </c>
      <c r="V5400" s="56" t="str">
        <f t="shared" si="936"/>
        <v/>
      </c>
      <c r="W5400" s="81" t="str">
        <f t="shared" si="937"/>
        <v/>
      </c>
      <c r="X5400" s="53" t="str">
        <f>IF(V5400="","",COUNTIF($V$7:V5400,"該当３"))</f>
        <v/>
      </c>
    </row>
    <row r="5401" spans="11:24">
      <c r="K5401" s="52" t="str">
        <f t="shared" si="938"/>
        <v/>
      </c>
      <c r="L5401" s="81" t="str">
        <f t="shared" si="928"/>
        <v/>
      </c>
      <c r="M5401" s="53" t="str">
        <f>IF(K5401="","",COUNTIF($K$7:K5401,"ﾘｽﾄ１"))</f>
        <v/>
      </c>
      <c r="N5401" s="53" t="str">
        <f t="shared" si="929"/>
        <v/>
      </c>
      <c r="O5401" s="54" t="str">
        <f t="shared" si="930"/>
        <v/>
      </c>
      <c r="P5401" s="53" t="str">
        <f t="shared" si="931"/>
        <v/>
      </c>
      <c r="Q5401" s="52" t="str">
        <f t="shared" si="932"/>
        <v/>
      </c>
      <c r="R5401" s="55" t="str">
        <f t="shared" si="933"/>
        <v/>
      </c>
      <c r="S5401" s="52" t="str">
        <f t="shared" si="934"/>
        <v/>
      </c>
      <c r="T5401" s="81" t="str">
        <f t="shared" si="935"/>
        <v/>
      </c>
      <c r="U5401" s="53" t="str">
        <f>IF(S5401="","",COUNTIF($S$7:S5401,"該当２"))</f>
        <v/>
      </c>
      <c r="V5401" s="56" t="str">
        <f t="shared" si="936"/>
        <v/>
      </c>
      <c r="W5401" s="81" t="str">
        <f t="shared" si="937"/>
        <v/>
      </c>
      <c r="X5401" s="53" t="str">
        <f>IF(V5401="","",COUNTIF($V$7:V5401,"該当３"))</f>
        <v/>
      </c>
    </row>
    <row r="5402" spans="11:24">
      <c r="K5402" s="52" t="str">
        <f t="shared" si="938"/>
        <v/>
      </c>
      <c r="L5402" s="81" t="str">
        <f t="shared" si="928"/>
        <v/>
      </c>
      <c r="M5402" s="53" t="str">
        <f>IF(K5402="","",COUNTIF($K$7:K5402,"ﾘｽﾄ１"))</f>
        <v/>
      </c>
      <c r="N5402" s="53" t="str">
        <f t="shared" si="929"/>
        <v/>
      </c>
      <c r="O5402" s="54" t="str">
        <f t="shared" si="930"/>
        <v/>
      </c>
      <c r="P5402" s="53" t="str">
        <f t="shared" si="931"/>
        <v/>
      </c>
      <c r="Q5402" s="52" t="str">
        <f t="shared" si="932"/>
        <v/>
      </c>
      <c r="R5402" s="55" t="str">
        <f t="shared" si="933"/>
        <v/>
      </c>
      <c r="S5402" s="52" t="str">
        <f t="shared" si="934"/>
        <v/>
      </c>
      <c r="T5402" s="81" t="str">
        <f t="shared" si="935"/>
        <v/>
      </c>
      <c r="U5402" s="53" t="str">
        <f>IF(S5402="","",COUNTIF($S$7:S5402,"該当２"))</f>
        <v/>
      </c>
      <c r="V5402" s="56" t="str">
        <f t="shared" si="936"/>
        <v/>
      </c>
      <c r="W5402" s="81" t="str">
        <f t="shared" si="937"/>
        <v/>
      </c>
      <c r="X5402" s="53" t="str">
        <f>IF(V5402="","",COUNTIF($V$7:V5402,"該当３"))</f>
        <v/>
      </c>
    </row>
    <row r="5403" spans="11:24">
      <c r="K5403" s="52" t="str">
        <f t="shared" si="938"/>
        <v/>
      </c>
      <c r="L5403" s="81" t="str">
        <f t="shared" si="928"/>
        <v/>
      </c>
      <c r="M5403" s="53" t="str">
        <f>IF(K5403="","",COUNTIF($K$7:K5403,"ﾘｽﾄ１"))</f>
        <v/>
      </c>
      <c r="N5403" s="53" t="str">
        <f t="shared" si="929"/>
        <v/>
      </c>
      <c r="O5403" s="54" t="str">
        <f t="shared" si="930"/>
        <v/>
      </c>
      <c r="P5403" s="53" t="str">
        <f t="shared" si="931"/>
        <v/>
      </c>
      <c r="Q5403" s="52" t="str">
        <f t="shared" si="932"/>
        <v/>
      </c>
      <c r="R5403" s="55" t="str">
        <f t="shared" si="933"/>
        <v/>
      </c>
      <c r="S5403" s="52" t="str">
        <f t="shared" si="934"/>
        <v/>
      </c>
      <c r="T5403" s="81" t="str">
        <f t="shared" si="935"/>
        <v/>
      </c>
      <c r="U5403" s="53" t="str">
        <f>IF(S5403="","",COUNTIF($S$7:S5403,"該当２"))</f>
        <v/>
      </c>
      <c r="V5403" s="56" t="str">
        <f t="shared" si="936"/>
        <v/>
      </c>
      <c r="W5403" s="81" t="str">
        <f t="shared" si="937"/>
        <v/>
      </c>
      <c r="X5403" s="53" t="str">
        <f>IF(V5403="","",COUNTIF($V$7:V5403,"該当３"))</f>
        <v/>
      </c>
    </row>
    <row r="5404" spans="11:24">
      <c r="K5404" s="52" t="str">
        <f t="shared" si="938"/>
        <v/>
      </c>
      <c r="L5404" s="81" t="str">
        <f t="shared" si="928"/>
        <v/>
      </c>
      <c r="M5404" s="53" t="str">
        <f>IF(K5404="","",COUNTIF($K$7:K5404,"ﾘｽﾄ１"))</f>
        <v/>
      </c>
      <c r="N5404" s="53" t="str">
        <f t="shared" si="929"/>
        <v/>
      </c>
      <c r="O5404" s="54" t="str">
        <f t="shared" si="930"/>
        <v/>
      </c>
      <c r="P5404" s="53" t="str">
        <f t="shared" si="931"/>
        <v/>
      </c>
      <c r="Q5404" s="52" t="str">
        <f t="shared" si="932"/>
        <v/>
      </c>
      <c r="R5404" s="55" t="str">
        <f t="shared" si="933"/>
        <v/>
      </c>
      <c r="S5404" s="52" t="str">
        <f t="shared" si="934"/>
        <v/>
      </c>
      <c r="T5404" s="81" t="str">
        <f t="shared" si="935"/>
        <v/>
      </c>
      <c r="U5404" s="53" t="str">
        <f>IF(S5404="","",COUNTIF($S$7:S5404,"該当２"))</f>
        <v/>
      </c>
      <c r="V5404" s="56" t="str">
        <f t="shared" si="936"/>
        <v/>
      </c>
      <c r="W5404" s="81" t="str">
        <f t="shared" si="937"/>
        <v/>
      </c>
      <c r="X5404" s="53" t="str">
        <f>IF(V5404="","",COUNTIF($V$7:V5404,"該当３"))</f>
        <v/>
      </c>
    </row>
    <row r="5405" spans="11:24">
      <c r="K5405" s="52" t="str">
        <f t="shared" si="938"/>
        <v/>
      </c>
      <c r="L5405" s="81" t="str">
        <f t="shared" si="928"/>
        <v/>
      </c>
      <c r="M5405" s="53" t="str">
        <f>IF(K5405="","",COUNTIF($K$7:K5405,"ﾘｽﾄ１"))</f>
        <v/>
      </c>
      <c r="N5405" s="53" t="str">
        <f t="shared" si="929"/>
        <v/>
      </c>
      <c r="O5405" s="54" t="str">
        <f t="shared" si="930"/>
        <v/>
      </c>
      <c r="P5405" s="53" t="str">
        <f t="shared" si="931"/>
        <v/>
      </c>
      <c r="Q5405" s="52" t="str">
        <f t="shared" si="932"/>
        <v/>
      </c>
      <c r="R5405" s="55" t="str">
        <f t="shared" si="933"/>
        <v/>
      </c>
      <c r="S5405" s="52" t="str">
        <f t="shared" si="934"/>
        <v/>
      </c>
      <c r="T5405" s="81" t="str">
        <f t="shared" si="935"/>
        <v/>
      </c>
      <c r="U5405" s="53" t="str">
        <f>IF(S5405="","",COUNTIF($S$7:S5405,"該当２"))</f>
        <v/>
      </c>
      <c r="V5405" s="56" t="str">
        <f t="shared" si="936"/>
        <v/>
      </c>
      <c r="W5405" s="81" t="str">
        <f t="shared" si="937"/>
        <v/>
      </c>
      <c r="X5405" s="53" t="str">
        <f>IF(V5405="","",COUNTIF($V$7:V5405,"該当３"))</f>
        <v/>
      </c>
    </row>
    <row r="5406" spans="11:24">
      <c r="K5406" s="52" t="str">
        <f t="shared" si="938"/>
        <v/>
      </c>
      <c r="L5406" s="81" t="str">
        <f t="shared" si="928"/>
        <v/>
      </c>
      <c r="M5406" s="53" t="str">
        <f>IF(K5406="","",COUNTIF($K$7:K5406,"ﾘｽﾄ１"))</f>
        <v/>
      </c>
      <c r="N5406" s="53" t="str">
        <f t="shared" si="929"/>
        <v/>
      </c>
      <c r="O5406" s="54" t="str">
        <f t="shared" si="930"/>
        <v/>
      </c>
      <c r="P5406" s="53" t="str">
        <f t="shared" si="931"/>
        <v/>
      </c>
      <c r="Q5406" s="52" t="str">
        <f t="shared" si="932"/>
        <v/>
      </c>
      <c r="R5406" s="55" t="str">
        <f t="shared" si="933"/>
        <v/>
      </c>
      <c r="S5406" s="52" t="str">
        <f t="shared" si="934"/>
        <v/>
      </c>
      <c r="T5406" s="81" t="str">
        <f t="shared" si="935"/>
        <v/>
      </c>
      <c r="U5406" s="53" t="str">
        <f>IF(S5406="","",COUNTIF($S$7:S5406,"該当２"))</f>
        <v/>
      </c>
      <c r="V5406" s="56" t="str">
        <f t="shared" si="936"/>
        <v/>
      </c>
      <c r="W5406" s="81" t="str">
        <f t="shared" si="937"/>
        <v/>
      </c>
      <c r="X5406" s="53" t="str">
        <f>IF(V5406="","",COUNTIF($V$7:V5406,"該当３"))</f>
        <v/>
      </c>
    </row>
    <row r="5407" spans="11:24">
      <c r="K5407" s="52" t="str">
        <f t="shared" si="938"/>
        <v/>
      </c>
      <c r="L5407" s="81" t="str">
        <f t="shared" si="928"/>
        <v/>
      </c>
      <c r="M5407" s="53" t="str">
        <f>IF(K5407="","",COUNTIF($K$7:K5407,"ﾘｽﾄ１"))</f>
        <v/>
      </c>
      <c r="N5407" s="53" t="str">
        <f t="shared" si="929"/>
        <v/>
      </c>
      <c r="O5407" s="54" t="str">
        <f t="shared" si="930"/>
        <v/>
      </c>
      <c r="P5407" s="53" t="str">
        <f t="shared" si="931"/>
        <v/>
      </c>
      <c r="Q5407" s="52" t="str">
        <f t="shared" si="932"/>
        <v/>
      </c>
      <c r="R5407" s="55" t="str">
        <f t="shared" si="933"/>
        <v/>
      </c>
      <c r="S5407" s="52" t="str">
        <f t="shared" si="934"/>
        <v/>
      </c>
      <c r="T5407" s="81" t="str">
        <f t="shared" si="935"/>
        <v/>
      </c>
      <c r="U5407" s="53" t="str">
        <f>IF(S5407="","",COUNTIF($S$7:S5407,"該当２"))</f>
        <v/>
      </c>
      <c r="V5407" s="56" t="str">
        <f t="shared" si="936"/>
        <v/>
      </c>
      <c r="W5407" s="81" t="str">
        <f t="shared" si="937"/>
        <v/>
      </c>
      <c r="X5407" s="53" t="str">
        <f>IF(V5407="","",COUNTIF($V$7:V5407,"該当３"))</f>
        <v/>
      </c>
    </row>
    <row r="5408" spans="11:24">
      <c r="K5408" s="52" t="str">
        <f t="shared" si="938"/>
        <v/>
      </c>
      <c r="L5408" s="81" t="str">
        <f t="shared" si="928"/>
        <v/>
      </c>
      <c r="M5408" s="53" t="str">
        <f>IF(K5408="","",COUNTIF($K$7:K5408,"ﾘｽﾄ１"))</f>
        <v/>
      </c>
      <c r="N5408" s="53" t="str">
        <f t="shared" si="929"/>
        <v/>
      </c>
      <c r="O5408" s="54" t="str">
        <f t="shared" si="930"/>
        <v/>
      </c>
      <c r="P5408" s="53" t="str">
        <f t="shared" si="931"/>
        <v/>
      </c>
      <c r="Q5408" s="52" t="str">
        <f t="shared" si="932"/>
        <v/>
      </c>
      <c r="R5408" s="55" t="str">
        <f t="shared" si="933"/>
        <v/>
      </c>
      <c r="S5408" s="52" t="str">
        <f t="shared" si="934"/>
        <v/>
      </c>
      <c r="T5408" s="81" t="str">
        <f t="shared" si="935"/>
        <v/>
      </c>
      <c r="U5408" s="53" t="str">
        <f>IF(S5408="","",COUNTIF($S$7:S5408,"該当２"))</f>
        <v/>
      </c>
      <c r="V5408" s="56" t="str">
        <f t="shared" si="936"/>
        <v/>
      </c>
      <c r="W5408" s="81" t="str">
        <f t="shared" si="937"/>
        <v/>
      </c>
      <c r="X5408" s="53" t="str">
        <f>IF(V5408="","",COUNTIF($V$7:V5408,"該当３"))</f>
        <v/>
      </c>
    </row>
    <row r="5409" spans="11:24">
      <c r="K5409" s="52" t="str">
        <f t="shared" si="938"/>
        <v/>
      </c>
      <c r="L5409" s="81" t="str">
        <f t="shared" si="928"/>
        <v/>
      </c>
      <c r="M5409" s="53" t="str">
        <f>IF(K5409="","",COUNTIF($K$7:K5409,"ﾘｽﾄ１"))</f>
        <v/>
      </c>
      <c r="N5409" s="53" t="str">
        <f t="shared" si="929"/>
        <v/>
      </c>
      <c r="O5409" s="54" t="str">
        <f t="shared" si="930"/>
        <v/>
      </c>
      <c r="P5409" s="53" t="str">
        <f t="shared" si="931"/>
        <v/>
      </c>
      <c r="Q5409" s="52" t="str">
        <f t="shared" si="932"/>
        <v/>
      </c>
      <c r="R5409" s="55" t="str">
        <f t="shared" si="933"/>
        <v/>
      </c>
      <c r="S5409" s="52" t="str">
        <f t="shared" si="934"/>
        <v/>
      </c>
      <c r="T5409" s="81" t="str">
        <f t="shared" si="935"/>
        <v/>
      </c>
      <c r="U5409" s="53" t="str">
        <f>IF(S5409="","",COUNTIF($S$7:S5409,"該当２"))</f>
        <v/>
      </c>
      <c r="V5409" s="56" t="str">
        <f t="shared" si="936"/>
        <v/>
      </c>
      <c r="W5409" s="81" t="str">
        <f t="shared" si="937"/>
        <v/>
      </c>
      <c r="X5409" s="53" t="str">
        <f>IF(V5409="","",COUNTIF($V$7:V5409,"該当３"))</f>
        <v/>
      </c>
    </row>
    <row r="5410" spans="11:24">
      <c r="K5410" s="52" t="str">
        <f t="shared" si="938"/>
        <v/>
      </c>
      <c r="L5410" s="81" t="str">
        <f t="shared" si="928"/>
        <v/>
      </c>
      <c r="M5410" s="53" t="str">
        <f>IF(K5410="","",COUNTIF($K$7:K5410,"ﾘｽﾄ１"))</f>
        <v/>
      </c>
      <c r="N5410" s="53" t="str">
        <f t="shared" si="929"/>
        <v/>
      </c>
      <c r="O5410" s="54" t="str">
        <f t="shared" si="930"/>
        <v/>
      </c>
      <c r="P5410" s="53" t="str">
        <f t="shared" si="931"/>
        <v/>
      </c>
      <c r="Q5410" s="52" t="str">
        <f t="shared" si="932"/>
        <v/>
      </c>
      <c r="R5410" s="55" t="str">
        <f t="shared" si="933"/>
        <v/>
      </c>
      <c r="S5410" s="52" t="str">
        <f t="shared" si="934"/>
        <v/>
      </c>
      <c r="T5410" s="81" t="str">
        <f t="shared" si="935"/>
        <v/>
      </c>
      <c r="U5410" s="53" t="str">
        <f>IF(S5410="","",COUNTIF($S$7:S5410,"該当２"))</f>
        <v/>
      </c>
      <c r="V5410" s="56" t="str">
        <f t="shared" si="936"/>
        <v/>
      </c>
      <c r="W5410" s="81" t="str">
        <f t="shared" si="937"/>
        <v/>
      </c>
      <c r="X5410" s="53" t="str">
        <f>IF(V5410="","",COUNTIF($V$7:V5410,"該当３"))</f>
        <v/>
      </c>
    </row>
    <row r="5411" spans="11:24">
      <c r="K5411" s="52" t="str">
        <f t="shared" si="938"/>
        <v/>
      </c>
      <c r="L5411" s="81" t="str">
        <f t="shared" si="928"/>
        <v/>
      </c>
      <c r="M5411" s="53" t="str">
        <f>IF(K5411="","",COUNTIF($K$7:K5411,"ﾘｽﾄ１"))</f>
        <v/>
      </c>
      <c r="N5411" s="53" t="str">
        <f t="shared" si="929"/>
        <v/>
      </c>
      <c r="O5411" s="54" t="str">
        <f t="shared" si="930"/>
        <v/>
      </c>
      <c r="P5411" s="53" t="str">
        <f t="shared" si="931"/>
        <v/>
      </c>
      <c r="Q5411" s="52" t="str">
        <f t="shared" si="932"/>
        <v/>
      </c>
      <c r="R5411" s="55" t="str">
        <f t="shared" si="933"/>
        <v/>
      </c>
      <c r="S5411" s="52" t="str">
        <f t="shared" si="934"/>
        <v/>
      </c>
      <c r="T5411" s="81" t="str">
        <f t="shared" si="935"/>
        <v/>
      </c>
      <c r="U5411" s="53" t="str">
        <f>IF(S5411="","",COUNTIF($S$7:S5411,"該当２"))</f>
        <v/>
      </c>
      <c r="V5411" s="56" t="str">
        <f t="shared" si="936"/>
        <v/>
      </c>
      <c r="W5411" s="81" t="str">
        <f t="shared" si="937"/>
        <v/>
      </c>
      <c r="X5411" s="53" t="str">
        <f>IF(V5411="","",COUNTIF($V$7:V5411,"該当３"))</f>
        <v/>
      </c>
    </row>
    <row r="5412" spans="11:24">
      <c r="K5412" s="52" t="str">
        <f t="shared" si="938"/>
        <v/>
      </c>
      <c r="L5412" s="81" t="str">
        <f t="shared" si="928"/>
        <v/>
      </c>
      <c r="M5412" s="53" t="str">
        <f>IF(K5412="","",COUNTIF($K$7:K5412,"ﾘｽﾄ１"))</f>
        <v/>
      </c>
      <c r="N5412" s="53" t="str">
        <f t="shared" si="929"/>
        <v/>
      </c>
      <c r="O5412" s="54" t="str">
        <f t="shared" si="930"/>
        <v/>
      </c>
      <c r="P5412" s="53" t="str">
        <f t="shared" si="931"/>
        <v/>
      </c>
      <c r="Q5412" s="52" t="str">
        <f t="shared" si="932"/>
        <v/>
      </c>
      <c r="R5412" s="55" t="str">
        <f t="shared" si="933"/>
        <v/>
      </c>
      <c r="S5412" s="52" t="str">
        <f t="shared" si="934"/>
        <v/>
      </c>
      <c r="T5412" s="81" t="str">
        <f t="shared" si="935"/>
        <v/>
      </c>
      <c r="U5412" s="53" t="str">
        <f>IF(S5412="","",COUNTIF($S$7:S5412,"該当２"))</f>
        <v/>
      </c>
      <c r="V5412" s="56" t="str">
        <f t="shared" si="936"/>
        <v/>
      </c>
      <c r="W5412" s="81" t="str">
        <f t="shared" si="937"/>
        <v/>
      </c>
      <c r="X5412" s="53" t="str">
        <f>IF(V5412="","",COUNTIF($V$7:V5412,"該当３"))</f>
        <v/>
      </c>
    </row>
    <row r="5413" spans="11:24">
      <c r="K5413" s="52" t="str">
        <f t="shared" si="938"/>
        <v/>
      </c>
      <c r="L5413" s="81" t="str">
        <f t="shared" si="928"/>
        <v/>
      </c>
      <c r="M5413" s="53" t="str">
        <f>IF(K5413="","",COUNTIF($K$7:K5413,"ﾘｽﾄ１"))</f>
        <v/>
      </c>
      <c r="N5413" s="53" t="str">
        <f t="shared" si="929"/>
        <v/>
      </c>
      <c r="O5413" s="54" t="str">
        <f t="shared" si="930"/>
        <v/>
      </c>
      <c r="P5413" s="53" t="str">
        <f t="shared" si="931"/>
        <v/>
      </c>
      <c r="Q5413" s="52" t="str">
        <f t="shared" si="932"/>
        <v/>
      </c>
      <c r="R5413" s="55" t="str">
        <f t="shared" si="933"/>
        <v/>
      </c>
      <c r="S5413" s="52" t="str">
        <f t="shared" si="934"/>
        <v/>
      </c>
      <c r="T5413" s="81" t="str">
        <f t="shared" si="935"/>
        <v/>
      </c>
      <c r="U5413" s="53" t="str">
        <f>IF(S5413="","",COUNTIF($S$7:S5413,"該当２"))</f>
        <v/>
      </c>
      <c r="V5413" s="56" t="str">
        <f t="shared" si="936"/>
        <v/>
      </c>
      <c r="W5413" s="81" t="str">
        <f t="shared" si="937"/>
        <v/>
      </c>
      <c r="X5413" s="53" t="str">
        <f>IF(V5413="","",COUNTIF($V$7:V5413,"該当３"))</f>
        <v/>
      </c>
    </row>
    <row r="5414" spans="11:24">
      <c r="K5414" s="52" t="str">
        <f t="shared" si="938"/>
        <v/>
      </c>
      <c r="L5414" s="81" t="str">
        <f t="shared" si="928"/>
        <v/>
      </c>
      <c r="M5414" s="53" t="str">
        <f>IF(K5414="","",COUNTIF($K$7:K5414,"ﾘｽﾄ１"))</f>
        <v/>
      </c>
      <c r="N5414" s="53" t="str">
        <f t="shared" si="929"/>
        <v/>
      </c>
      <c r="O5414" s="54" t="str">
        <f t="shared" si="930"/>
        <v/>
      </c>
      <c r="P5414" s="53" t="str">
        <f t="shared" si="931"/>
        <v/>
      </c>
      <c r="Q5414" s="52" t="str">
        <f t="shared" si="932"/>
        <v/>
      </c>
      <c r="R5414" s="55" t="str">
        <f t="shared" si="933"/>
        <v/>
      </c>
      <c r="S5414" s="52" t="str">
        <f t="shared" si="934"/>
        <v/>
      </c>
      <c r="T5414" s="81" t="str">
        <f t="shared" si="935"/>
        <v/>
      </c>
      <c r="U5414" s="53" t="str">
        <f>IF(S5414="","",COUNTIF($S$7:S5414,"該当２"))</f>
        <v/>
      </c>
      <c r="V5414" s="56" t="str">
        <f t="shared" si="936"/>
        <v/>
      </c>
      <c r="W5414" s="81" t="str">
        <f t="shared" si="937"/>
        <v/>
      </c>
      <c r="X5414" s="53" t="str">
        <f>IF(V5414="","",COUNTIF($V$7:V5414,"該当３"))</f>
        <v/>
      </c>
    </row>
    <row r="5415" spans="11:24">
      <c r="K5415" s="52" t="str">
        <f t="shared" si="938"/>
        <v/>
      </c>
      <c r="L5415" s="81" t="str">
        <f t="shared" si="928"/>
        <v/>
      </c>
      <c r="M5415" s="53" t="str">
        <f>IF(K5415="","",COUNTIF($K$7:K5415,"ﾘｽﾄ１"))</f>
        <v/>
      </c>
      <c r="N5415" s="53" t="str">
        <f t="shared" si="929"/>
        <v/>
      </c>
      <c r="O5415" s="54" t="str">
        <f t="shared" si="930"/>
        <v/>
      </c>
      <c r="P5415" s="53" t="str">
        <f t="shared" si="931"/>
        <v/>
      </c>
      <c r="Q5415" s="52" t="str">
        <f t="shared" si="932"/>
        <v/>
      </c>
      <c r="R5415" s="55" t="str">
        <f t="shared" si="933"/>
        <v/>
      </c>
      <c r="S5415" s="52" t="str">
        <f t="shared" si="934"/>
        <v/>
      </c>
      <c r="T5415" s="81" t="str">
        <f t="shared" si="935"/>
        <v/>
      </c>
      <c r="U5415" s="53" t="str">
        <f>IF(S5415="","",COUNTIF($S$7:S5415,"該当２"))</f>
        <v/>
      </c>
      <c r="V5415" s="56" t="str">
        <f t="shared" si="936"/>
        <v/>
      </c>
      <c r="W5415" s="81" t="str">
        <f t="shared" si="937"/>
        <v/>
      </c>
      <c r="X5415" s="53" t="str">
        <f>IF(V5415="","",COUNTIF($V$7:V5415,"該当３"))</f>
        <v/>
      </c>
    </row>
    <row r="5416" spans="11:24">
      <c r="K5416" s="52" t="str">
        <f t="shared" si="938"/>
        <v/>
      </c>
      <c r="L5416" s="81" t="str">
        <f t="shared" si="928"/>
        <v/>
      </c>
      <c r="M5416" s="53" t="str">
        <f>IF(K5416="","",COUNTIF($K$7:K5416,"ﾘｽﾄ１"))</f>
        <v/>
      </c>
      <c r="N5416" s="53" t="str">
        <f t="shared" si="929"/>
        <v/>
      </c>
      <c r="O5416" s="54" t="str">
        <f t="shared" si="930"/>
        <v/>
      </c>
      <c r="P5416" s="53" t="str">
        <f t="shared" si="931"/>
        <v/>
      </c>
      <c r="Q5416" s="52" t="str">
        <f t="shared" si="932"/>
        <v/>
      </c>
      <c r="R5416" s="55" t="str">
        <f t="shared" si="933"/>
        <v/>
      </c>
      <c r="S5416" s="52" t="str">
        <f t="shared" si="934"/>
        <v/>
      </c>
      <c r="T5416" s="81" t="str">
        <f t="shared" si="935"/>
        <v/>
      </c>
      <c r="U5416" s="53" t="str">
        <f>IF(S5416="","",COUNTIF($S$7:S5416,"該当２"))</f>
        <v/>
      </c>
      <c r="V5416" s="56" t="str">
        <f t="shared" si="936"/>
        <v/>
      </c>
      <c r="W5416" s="81" t="str">
        <f t="shared" si="937"/>
        <v/>
      </c>
      <c r="X5416" s="53" t="str">
        <f>IF(V5416="","",COUNTIF($V$7:V5416,"該当３"))</f>
        <v/>
      </c>
    </row>
    <row r="5417" spans="11:24">
      <c r="K5417" s="52" t="str">
        <f t="shared" si="938"/>
        <v/>
      </c>
      <c r="L5417" s="81" t="str">
        <f t="shared" si="928"/>
        <v/>
      </c>
      <c r="M5417" s="53" t="str">
        <f>IF(K5417="","",COUNTIF($K$7:K5417,"ﾘｽﾄ１"))</f>
        <v/>
      </c>
      <c r="N5417" s="53" t="str">
        <f t="shared" si="929"/>
        <v/>
      </c>
      <c r="O5417" s="54" t="str">
        <f t="shared" si="930"/>
        <v/>
      </c>
      <c r="P5417" s="53" t="str">
        <f t="shared" si="931"/>
        <v/>
      </c>
      <c r="Q5417" s="52" t="str">
        <f t="shared" si="932"/>
        <v/>
      </c>
      <c r="R5417" s="55" t="str">
        <f t="shared" si="933"/>
        <v/>
      </c>
      <c r="S5417" s="52" t="str">
        <f t="shared" si="934"/>
        <v/>
      </c>
      <c r="T5417" s="81" t="str">
        <f t="shared" si="935"/>
        <v/>
      </c>
      <c r="U5417" s="53" t="str">
        <f>IF(S5417="","",COUNTIF($S$7:S5417,"該当２"))</f>
        <v/>
      </c>
      <c r="V5417" s="56" t="str">
        <f t="shared" si="936"/>
        <v/>
      </c>
      <c r="W5417" s="81" t="str">
        <f t="shared" si="937"/>
        <v/>
      </c>
      <c r="X5417" s="53" t="str">
        <f>IF(V5417="","",COUNTIF($V$7:V5417,"該当３"))</f>
        <v/>
      </c>
    </row>
    <row r="5418" spans="11:24">
      <c r="K5418" s="52" t="str">
        <f t="shared" si="938"/>
        <v/>
      </c>
      <c r="L5418" s="81" t="str">
        <f t="shared" si="928"/>
        <v/>
      </c>
      <c r="M5418" s="53" t="str">
        <f>IF(K5418="","",COUNTIF($K$7:K5418,"ﾘｽﾄ１"))</f>
        <v/>
      </c>
      <c r="N5418" s="53" t="str">
        <f t="shared" si="929"/>
        <v/>
      </c>
      <c r="O5418" s="54" t="str">
        <f t="shared" si="930"/>
        <v/>
      </c>
      <c r="P5418" s="53" t="str">
        <f t="shared" si="931"/>
        <v/>
      </c>
      <c r="Q5418" s="52" t="str">
        <f t="shared" si="932"/>
        <v/>
      </c>
      <c r="R5418" s="55" t="str">
        <f t="shared" si="933"/>
        <v/>
      </c>
      <c r="S5418" s="52" t="str">
        <f t="shared" si="934"/>
        <v/>
      </c>
      <c r="T5418" s="81" t="str">
        <f t="shared" si="935"/>
        <v/>
      </c>
      <c r="U5418" s="53" t="str">
        <f>IF(S5418="","",COUNTIF($S$7:S5418,"該当２"))</f>
        <v/>
      </c>
      <c r="V5418" s="56" t="str">
        <f t="shared" si="936"/>
        <v/>
      </c>
      <c r="W5418" s="81" t="str">
        <f t="shared" si="937"/>
        <v/>
      </c>
      <c r="X5418" s="53" t="str">
        <f>IF(V5418="","",COUNTIF($V$7:V5418,"該当３"))</f>
        <v/>
      </c>
    </row>
    <row r="5419" spans="11:24">
      <c r="K5419" s="52" t="str">
        <f t="shared" si="938"/>
        <v/>
      </c>
      <c r="L5419" s="81" t="str">
        <f t="shared" si="928"/>
        <v/>
      </c>
      <c r="M5419" s="53" t="str">
        <f>IF(K5419="","",COUNTIF($K$7:K5419,"ﾘｽﾄ１"))</f>
        <v/>
      </c>
      <c r="N5419" s="53" t="str">
        <f t="shared" si="929"/>
        <v/>
      </c>
      <c r="O5419" s="54" t="str">
        <f t="shared" si="930"/>
        <v/>
      </c>
      <c r="P5419" s="53" t="str">
        <f t="shared" si="931"/>
        <v/>
      </c>
      <c r="Q5419" s="52" t="str">
        <f t="shared" si="932"/>
        <v/>
      </c>
      <c r="R5419" s="55" t="str">
        <f t="shared" si="933"/>
        <v/>
      </c>
      <c r="S5419" s="52" t="str">
        <f t="shared" si="934"/>
        <v/>
      </c>
      <c r="T5419" s="81" t="str">
        <f t="shared" si="935"/>
        <v/>
      </c>
      <c r="U5419" s="53" t="str">
        <f>IF(S5419="","",COUNTIF($S$7:S5419,"該当２"))</f>
        <v/>
      </c>
      <c r="V5419" s="56" t="str">
        <f t="shared" si="936"/>
        <v/>
      </c>
      <c r="W5419" s="81" t="str">
        <f t="shared" si="937"/>
        <v/>
      </c>
      <c r="X5419" s="53" t="str">
        <f>IF(V5419="","",COUNTIF($V$7:V5419,"該当３"))</f>
        <v/>
      </c>
    </row>
    <row r="5420" spans="11:24">
      <c r="K5420" s="52" t="str">
        <f t="shared" si="938"/>
        <v/>
      </c>
      <c r="L5420" s="81" t="str">
        <f t="shared" si="928"/>
        <v/>
      </c>
      <c r="M5420" s="53" t="str">
        <f>IF(K5420="","",COUNTIF($K$7:K5420,"ﾘｽﾄ１"))</f>
        <v/>
      </c>
      <c r="N5420" s="53" t="str">
        <f t="shared" si="929"/>
        <v/>
      </c>
      <c r="O5420" s="54" t="str">
        <f t="shared" si="930"/>
        <v/>
      </c>
      <c r="P5420" s="53" t="str">
        <f t="shared" si="931"/>
        <v/>
      </c>
      <c r="Q5420" s="52" t="str">
        <f t="shared" si="932"/>
        <v/>
      </c>
      <c r="R5420" s="55" t="str">
        <f t="shared" si="933"/>
        <v/>
      </c>
      <c r="S5420" s="52" t="str">
        <f t="shared" si="934"/>
        <v/>
      </c>
      <c r="T5420" s="81" t="str">
        <f t="shared" si="935"/>
        <v/>
      </c>
      <c r="U5420" s="53" t="str">
        <f>IF(S5420="","",COUNTIF($S$7:S5420,"該当２"))</f>
        <v/>
      </c>
      <c r="V5420" s="56" t="str">
        <f t="shared" si="936"/>
        <v/>
      </c>
      <c r="W5420" s="81" t="str">
        <f t="shared" si="937"/>
        <v/>
      </c>
      <c r="X5420" s="53" t="str">
        <f>IF(V5420="","",COUNTIF($V$7:V5420,"該当３"))</f>
        <v/>
      </c>
    </row>
    <row r="5421" spans="11:24">
      <c r="K5421" s="52" t="str">
        <f t="shared" si="938"/>
        <v/>
      </c>
      <c r="L5421" s="81" t="str">
        <f t="shared" si="928"/>
        <v/>
      </c>
      <c r="M5421" s="53" t="str">
        <f>IF(K5421="","",COUNTIF($K$7:K5421,"ﾘｽﾄ１"))</f>
        <v/>
      </c>
      <c r="N5421" s="53" t="str">
        <f t="shared" si="929"/>
        <v/>
      </c>
      <c r="O5421" s="54" t="str">
        <f t="shared" si="930"/>
        <v/>
      </c>
      <c r="P5421" s="53" t="str">
        <f t="shared" si="931"/>
        <v/>
      </c>
      <c r="Q5421" s="52" t="str">
        <f t="shared" si="932"/>
        <v/>
      </c>
      <c r="R5421" s="55" t="str">
        <f t="shared" si="933"/>
        <v/>
      </c>
      <c r="S5421" s="52" t="str">
        <f t="shared" si="934"/>
        <v/>
      </c>
      <c r="T5421" s="81" t="str">
        <f t="shared" si="935"/>
        <v/>
      </c>
      <c r="U5421" s="53" t="str">
        <f>IF(S5421="","",COUNTIF($S$7:S5421,"該当２"))</f>
        <v/>
      </c>
      <c r="V5421" s="56" t="str">
        <f t="shared" si="936"/>
        <v/>
      </c>
      <c r="W5421" s="81" t="str">
        <f t="shared" si="937"/>
        <v/>
      </c>
      <c r="X5421" s="53" t="str">
        <f>IF(V5421="","",COUNTIF($V$7:V5421,"該当３"))</f>
        <v/>
      </c>
    </row>
    <row r="5422" spans="11:24">
      <c r="K5422" s="52" t="str">
        <f t="shared" si="938"/>
        <v/>
      </c>
      <c r="L5422" s="81" t="str">
        <f t="shared" si="928"/>
        <v/>
      </c>
      <c r="M5422" s="53" t="str">
        <f>IF(K5422="","",COUNTIF($K$7:K5422,"ﾘｽﾄ１"))</f>
        <v/>
      </c>
      <c r="N5422" s="53" t="str">
        <f t="shared" si="929"/>
        <v/>
      </c>
      <c r="O5422" s="54" t="str">
        <f t="shared" si="930"/>
        <v/>
      </c>
      <c r="P5422" s="53" t="str">
        <f t="shared" si="931"/>
        <v/>
      </c>
      <c r="Q5422" s="52" t="str">
        <f t="shared" si="932"/>
        <v/>
      </c>
      <c r="R5422" s="55" t="str">
        <f t="shared" si="933"/>
        <v/>
      </c>
      <c r="S5422" s="52" t="str">
        <f t="shared" si="934"/>
        <v/>
      </c>
      <c r="T5422" s="81" t="str">
        <f t="shared" si="935"/>
        <v/>
      </c>
      <c r="U5422" s="53" t="str">
        <f>IF(S5422="","",COUNTIF($S$7:S5422,"該当２"))</f>
        <v/>
      </c>
      <c r="V5422" s="56" t="str">
        <f t="shared" si="936"/>
        <v/>
      </c>
      <c r="W5422" s="81" t="str">
        <f t="shared" si="937"/>
        <v/>
      </c>
      <c r="X5422" s="53" t="str">
        <f>IF(V5422="","",COUNTIF($V$7:V5422,"該当３"))</f>
        <v/>
      </c>
    </row>
    <row r="5423" spans="11:24">
      <c r="K5423" s="52" t="str">
        <f t="shared" si="938"/>
        <v/>
      </c>
      <c r="L5423" s="81" t="str">
        <f t="shared" si="928"/>
        <v/>
      </c>
      <c r="M5423" s="53" t="str">
        <f>IF(K5423="","",COUNTIF($K$7:K5423,"ﾘｽﾄ１"))</f>
        <v/>
      </c>
      <c r="N5423" s="53" t="str">
        <f t="shared" si="929"/>
        <v/>
      </c>
      <c r="O5423" s="54" t="str">
        <f t="shared" si="930"/>
        <v/>
      </c>
      <c r="P5423" s="53" t="str">
        <f t="shared" si="931"/>
        <v/>
      </c>
      <c r="Q5423" s="52" t="str">
        <f t="shared" si="932"/>
        <v/>
      </c>
      <c r="R5423" s="55" t="str">
        <f t="shared" si="933"/>
        <v/>
      </c>
      <c r="S5423" s="52" t="str">
        <f t="shared" si="934"/>
        <v/>
      </c>
      <c r="T5423" s="81" t="str">
        <f t="shared" si="935"/>
        <v/>
      </c>
      <c r="U5423" s="53" t="str">
        <f>IF(S5423="","",COUNTIF($S$7:S5423,"該当２"))</f>
        <v/>
      </c>
      <c r="V5423" s="56" t="str">
        <f t="shared" si="936"/>
        <v/>
      </c>
      <c r="W5423" s="81" t="str">
        <f t="shared" si="937"/>
        <v/>
      </c>
      <c r="X5423" s="53" t="str">
        <f>IF(V5423="","",COUNTIF($V$7:V5423,"該当３"))</f>
        <v/>
      </c>
    </row>
    <row r="5424" spans="11:24">
      <c r="K5424" s="52" t="str">
        <f t="shared" si="938"/>
        <v/>
      </c>
      <c r="L5424" s="81" t="str">
        <f t="shared" si="928"/>
        <v/>
      </c>
      <c r="M5424" s="53" t="str">
        <f>IF(K5424="","",COUNTIF($K$7:K5424,"ﾘｽﾄ１"))</f>
        <v/>
      </c>
      <c r="N5424" s="53" t="str">
        <f t="shared" si="929"/>
        <v/>
      </c>
      <c r="O5424" s="54" t="str">
        <f t="shared" si="930"/>
        <v/>
      </c>
      <c r="P5424" s="53" t="str">
        <f t="shared" si="931"/>
        <v/>
      </c>
      <c r="Q5424" s="52" t="str">
        <f t="shared" si="932"/>
        <v/>
      </c>
      <c r="R5424" s="55" t="str">
        <f t="shared" si="933"/>
        <v/>
      </c>
      <c r="S5424" s="52" t="str">
        <f t="shared" si="934"/>
        <v/>
      </c>
      <c r="T5424" s="81" t="str">
        <f t="shared" si="935"/>
        <v/>
      </c>
      <c r="U5424" s="53" t="str">
        <f>IF(S5424="","",COUNTIF($S$7:S5424,"該当２"))</f>
        <v/>
      </c>
      <c r="V5424" s="56" t="str">
        <f t="shared" si="936"/>
        <v/>
      </c>
      <c r="W5424" s="81" t="str">
        <f t="shared" si="937"/>
        <v/>
      </c>
      <c r="X5424" s="53" t="str">
        <f>IF(V5424="","",COUNTIF($V$7:V5424,"該当３"))</f>
        <v/>
      </c>
    </row>
    <row r="5425" spans="11:24">
      <c r="K5425" s="52" t="str">
        <f t="shared" si="938"/>
        <v/>
      </c>
      <c r="L5425" s="81" t="str">
        <f t="shared" si="928"/>
        <v/>
      </c>
      <c r="M5425" s="53" t="str">
        <f>IF(K5425="","",COUNTIF($K$7:K5425,"ﾘｽﾄ１"))</f>
        <v/>
      </c>
      <c r="N5425" s="53" t="str">
        <f t="shared" si="929"/>
        <v/>
      </c>
      <c r="O5425" s="54" t="str">
        <f t="shared" si="930"/>
        <v/>
      </c>
      <c r="P5425" s="53" t="str">
        <f t="shared" si="931"/>
        <v/>
      </c>
      <c r="Q5425" s="52" t="str">
        <f t="shared" si="932"/>
        <v/>
      </c>
      <c r="R5425" s="55" t="str">
        <f t="shared" si="933"/>
        <v/>
      </c>
      <c r="S5425" s="52" t="str">
        <f t="shared" si="934"/>
        <v/>
      </c>
      <c r="T5425" s="81" t="str">
        <f t="shared" si="935"/>
        <v/>
      </c>
      <c r="U5425" s="53" t="str">
        <f>IF(S5425="","",COUNTIF($S$7:S5425,"該当２"))</f>
        <v/>
      </c>
      <c r="V5425" s="56" t="str">
        <f t="shared" si="936"/>
        <v/>
      </c>
      <c r="W5425" s="81" t="str">
        <f t="shared" si="937"/>
        <v/>
      </c>
      <c r="X5425" s="53" t="str">
        <f>IF(V5425="","",COUNTIF($V$7:V5425,"該当３"))</f>
        <v/>
      </c>
    </row>
    <row r="5426" spans="11:24">
      <c r="K5426" s="52" t="str">
        <f t="shared" si="938"/>
        <v/>
      </c>
      <c r="L5426" s="81" t="str">
        <f t="shared" si="928"/>
        <v/>
      </c>
      <c r="M5426" s="53" t="str">
        <f>IF(K5426="","",COUNTIF($K$7:K5426,"ﾘｽﾄ１"))</f>
        <v/>
      </c>
      <c r="N5426" s="53" t="str">
        <f t="shared" si="929"/>
        <v/>
      </c>
      <c r="O5426" s="54" t="str">
        <f t="shared" si="930"/>
        <v/>
      </c>
      <c r="P5426" s="53" t="str">
        <f t="shared" si="931"/>
        <v/>
      </c>
      <c r="Q5426" s="52" t="str">
        <f t="shared" si="932"/>
        <v/>
      </c>
      <c r="R5426" s="55" t="str">
        <f t="shared" si="933"/>
        <v/>
      </c>
      <c r="S5426" s="52" t="str">
        <f t="shared" si="934"/>
        <v/>
      </c>
      <c r="T5426" s="81" t="str">
        <f t="shared" si="935"/>
        <v/>
      </c>
      <c r="U5426" s="53" t="str">
        <f>IF(S5426="","",COUNTIF($S$7:S5426,"該当２"))</f>
        <v/>
      </c>
      <c r="V5426" s="56" t="str">
        <f t="shared" si="936"/>
        <v/>
      </c>
      <c r="W5426" s="81" t="str">
        <f t="shared" si="937"/>
        <v/>
      </c>
      <c r="X5426" s="53" t="str">
        <f>IF(V5426="","",COUNTIF($V$7:V5426,"該当３"))</f>
        <v/>
      </c>
    </row>
    <row r="5427" spans="11:24">
      <c r="K5427" s="52" t="str">
        <f t="shared" si="938"/>
        <v/>
      </c>
      <c r="L5427" s="81" t="str">
        <f t="shared" si="928"/>
        <v/>
      </c>
      <c r="M5427" s="53" t="str">
        <f>IF(K5427="","",COUNTIF($K$7:K5427,"ﾘｽﾄ１"))</f>
        <v/>
      </c>
      <c r="N5427" s="53" t="str">
        <f t="shared" si="929"/>
        <v/>
      </c>
      <c r="O5427" s="54" t="str">
        <f t="shared" si="930"/>
        <v/>
      </c>
      <c r="P5427" s="53" t="str">
        <f t="shared" si="931"/>
        <v/>
      </c>
      <c r="Q5427" s="52" t="str">
        <f t="shared" si="932"/>
        <v/>
      </c>
      <c r="R5427" s="55" t="str">
        <f t="shared" si="933"/>
        <v/>
      </c>
      <c r="S5427" s="52" t="str">
        <f t="shared" si="934"/>
        <v/>
      </c>
      <c r="T5427" s="81" t="str">
        <f t="shared" si="935"/>
        <v/>
      </c>
      <c r="U5427" s="53" t="str">
        <f>IF(S5427="","",COUNTIF($S$7:S5427,"該当２"))</f>
        <v/>
      </c>
      <c r="V5427" s="56" t="str">
        <f t="shared" si="936"/>
        <v/>
      </c>
      <c r="W5427" s="81" t="str">
        <f t="shared" si="937"/>
        <v/>
      </c>
      <c r="X5427" s="53" t="str">
        <f>IF(V5427="","",COUNTIF($V$7:V5427,"該当３"))</f>
        <v/>
      </c>
    </row>
    <row r="5428" spans="11:24">
      <c r="K5428" s="52" t="str">
        <f t="shared" si="938"/>
        <v/>
      </c>
      <c r="L5428" s="81" t="str">
        <f t="shared" si="928"/>
        <v/>
      </c>
      <c r="M5428" s="53" t="str">
        <f>IF(K5428="","",COUNTIF($K$7:K5428,"ﾘｽﾄ１"))</f>
        <v/>
      </c>
      <c r="N5428" s="53" t="str">
        <f t="shared" si="929"/>
        <v/>
      </c>
      <c r="O5428" s="54" t="str">
        <f t="shared" si="930"/>
        <v/>
      </c>
      <c r="P5428" s="53" t="str">
        <f t="shared" si="931"/>
        <v/>
      </c>
      <c r="Q5428" s="52" t="str">
        <f t="shared" si="932"/>
        <v/>
      </c>
      <c r="R5428" s="55" t="str">
        <f t="shared" si="933"/>
        <v/>
      </c>
      <c r="S5428" s="52" t="str">
        <f t="shared" si="934"/>
        <v/>
      </c>
      <c r="T5428" s="81" t="str">
        <f t="shared" si="935"/>
        <v/>
      </c>
      <c r="U5428" s="53" t="str">
        <f>IF(S5428="","",COUNTIF($S$7:S5428,"該当２"))</f>
        <v/>
      </c>
      <c r="V5428" s="56" t="str">
        <f t="shared" si="936"/>
        <v/>
      </c>
      <c r="W5428" s="81" t="str">
        <f t="shared" si="937"/>
        <v/>
      </c>
      <c r="X5428" s="53" t="str">
        <f>IF(V5428="","",COUNTIF($V$7:V5428,"該当３"))</f>
        <v/>
      </c>
    </row>
    <row r="5429" spans="11:24">
      <c r="K5429" s="52" t="str">
        <f t="shared" si="938"/>
        <v/>
      </c>
      <c r="L5429" s="81" t="str">
        <f t="shared" si="928"/>
        <v/>
      </c>
      <c r="M5429" s="53" t="str">
        <f>IF(K5429="","",COUNTIF($K$7:K5429,"ﾘｽﾄ１"))</f>
        <v/>
      </c>
      <c r="N5429" s="53" t="str">
        <f t="shared" si="929"/>
        <v/>
      </c>
      <c r="O5429" s="54" t="str">
        <f t="shared" si="930"/>
        <v/>
      </c>
      <c r="P5429" s="53" t="str">
        <f t="shared" si="931"/>
        <v/>
      </c>
      <c r="Q5429" s="52" t="str">
        <f t="shared" si="932"/>
        <v/>
      </c>
      <c r="R5429" s="55" t="str">
        <f t="shared" si="933"/>
        <v/>
      </c>
      <c r="S5429" s="52" t="str">
        <f t="shared" si="934"/>
        <v/>
      </c>
      <c r="T5429" s="81" t="str">
        <f t="shared" si="935"/>
        <v/>
      </c>
      <c r="U5429" s="53" t="str">
        <f>IF(S5429="","",COUNTIF($S$7:S5429,"該当２"))</f>
        <v/>
      </c>
      <c r="V5429" s="56" t="str">
        <f t="shared" si="936"/>
        <v/>
      </c>
      <c r="W5429" s="81" t="str">
        <f t="shared" si="937"/>
        <v/>
      </c>
      <c r="X5429" s="53" t="str">
        <f>IF(V5429="","",COUNTIF($V$7:V5429,"該当３"))</f>
        <v/>
      </c>
    </row>
    <row r="5430" spans="11:24">
      <c r="K5430" s="52" t="str">
        <f t="shared" si="938"/>
        <v/>
      </c>
      <c r="L5430" s="81" t="str">
        <f t="shared" si="928"/>
        <v/>
      </c>
      <c r="M5430" s="53" t="str">
        <f>IF(K5430="","",COUNTIF($K$7:K5430,"ﾘｽﾄ１"))</f>
        <v/>
      </c>
      <c r="N5430" s="53" t="str">
        <f t="shared" si="929"/>
        <v/>
      </c>
      <c r="O5430" s="54" t="str">
        <f t="shared" si="930"/>
        <v/>
      </c>
      <c r="P5430" s="53" t="str">
        <f t="shared" si="931"/>
        <v/>
      </c>
      <c r="Q5430" s="52" t="str">
        <f t="shared" si="932"/>
        <v/>
      </c>
      <c r="R5430" s="55" t="str">
        <f t="shared" si="933"/>
        <v/>
      </c>
      <c r="S5430" s="52" t="str">
        <f t="shared" si="934"/>
        <v/>
      </c>
      <c r="T5430" s="81" t="str">
        <f t="shared" si="935"/>
        <v/>
      </c>
      <c r="U5430" s="53" t="str">
        <f>IF(S5430="","",COUNTIF($S$7:S5430,"該当２"))</f>
        <v/>
      </c>
      <c r="V5430" s="56" t="str">
        <f t="shared" si="936"/>
        <v/>
      </c>
      <c r="W5430" s="81" t="str">
        <f t="shared" si="937"/>
        <v/>
      </c>
      <c r="X5430" s="53" t="str">
        <f>IF(V5430="","",COUNTIF($V$7:V5430,"該当３"))</f>
        <v/>
      </c>
    </row>
    <row r="5431" spans="11:24">
      <c r="K5431" s="52" t="str">
        <f t="shared" si="938"/>
        <v/>
      </c>
      <c r="L5431" s="81" t="str">
        <f t="shared" ref="L5431:L5494" si="939">IF(K5431="ﾘｽﾄ１",G5431,"")</f>
        <v/>
      </c>
      <c r="M5431" s="53" t="str">
        <f>IF(K5431="","",COUNTIF($K$7:K5431,"ﾘｽﾄ１"))</f>
        <v/>
      </c>
      <c r="N5431" s="53" t="str">
        <f t="shared" ref="N5431:N5494" si="940">IF(AND(D5431=0,E5431&gt;0),"同一区","")</f>
        <v/>
      </c>
      <c r="O5431" s="54" t="str">
        <f t="shared" ref="O5431:O5494" si="941">IF(AND(EXACT($K$2,G5431),H5431&gt;0),"該当１","")</f>
        <v/>
      </c>
      <c r="P5431" s="53" t="str">
        <f t="shared" ref="P5431:P5494" si="942">IF(O5431="該当１",G5431,"")</f>
        <v/>
      </c>
      <c r="Q5431" s="52" t="str">
        <f t="shared" ref="Q5431:Q5494" si="943">IF(O5431="該当１","ﾘｽﾄ2","")</f>
        <v/>
      </c>
      <c r="R5431" s="55" t="str">
        <f t="shared" ref="R5431:R5494" si="944">IF(Q5431="ﾘｽﾄ2",H5431,"")</f>
        <v/>
      </c>
      <c r="S5431" s="52" t="str">
        <f t="shared" ref="S5431:S5494" si="945">IF(AND(Q5431="ﾘｽﾄ2",OR(I5431=0,AND(N5431="同一区",E5431=1))),"該当２","")</f>
        <v/>
      </c>
      <c r="T5431" s="81" t="str">
        <f t="shared" ref="T5431:T5494" si="946">IF(S5431="該当２",H5431,"")</f>
        <v/>
      </c>
      <c r="U5431" s="53" t="str">
        <f>IF(S5431="","",COUNTIF($S$7:S5431,"該当２"))</f>
        <v/>
      </c>
      <c r="V5431" s="56" t="str">
        <f t="shared" ref="V5431:V5494" si="947">IF(AND($S$2=H5431,E5431&gt;0,E5431&lt;998),"該当３","")</f>
        <v/>
      </c>
      <c r="W5431" s="81" t="str">
        <f t="shared" ref="W5431:W5494" si="948">IF(V5431="該当３",I5431,"")</f>
        <v/>
      </c>
      <c r="X5431" s="53" t="str">
        <f>IF(V5431="","",COUNTIF($V$7:V5431,"該当３"))</f>
        <v/>
      </c>
    </row>
    <row r="5432" spans="11:24">
      <c r="K5432" s="52" t="str">
        <f t="shared" si="938"/>
        <v/>
      </c>
      <c r="L5432" s="81" t="str">
        <f t="shared" si="939"/>
        <v/>
      </c>
      <c r="M5432" s="53" t="str">
        <f>IF(K5432="","",COUNTIF($K$7:K5432,"ﾘｽﾄ１"))</f>
        <v/>
      </c>
      <c r="N5432" s="53" t="str">
        <f t="shared" si="940"/>
        <v/>
      </c>
      <c r="O5432" s="54" t="str">
        <f t="shared" si="941"/>
        <v/>
      </c>
      <c r="P5432" s="53" t="str">
        <f t="shared" si="942"/>
        <v/>
      </c>
      <c r="Q5432" s="52" t="str">
        <f t="shared" si="943"/>
        <v/>
      </c>
      <c r="R5432" s="55" t="str">
        <f t="shared" si="944"/>
        <v/>
      </c>
      <c r="S5432" s="52" t="str">
        <f t="shared" si="945"/>
        <v/>
      </c>
      <c r="T5432" s="81" t="str">
        <f t="shared" si="946"/>
        <v/>
      </c>
      <c r="U5432" s="53" t="str">
        <f>IF(S5432="","",COUNTIF($S$7:S5432,"該当２"))</f>
        <v/>
      </c>
      <c r="V5432" s="56" t="str">
        <f t="shared" si="947"/>
        <v/>
      </c>
      <c r="W5432" s="81" t="str">
        <f t="shared" si="948"/>
        <v/>
      </c>
      <c r="X5432" s="53" t="str">
        <f>IF(V5432="","",COUNTIF($V$7:V5432,"該当３"))</f>
        <v/>
      </c>
    </row>
    <row r="5433" spans="11:24">
      <c r="K5433" s="52" t="str">
        <f t="shared" si="938"/>
        <v/>
      </c>
      <c r="L5433" s="81" t="str">
        <f t="shared" si="939"/>
        <v/>
      </c>
      <c r="M5433" s="53" t="str">
        <f>IF(K5433="","",COUNTIF($K$7:K5433,"ﾘｽﾄ１"))</f>
        <v/>
      </c>
      <c r="N5433" s="53" t="str">
        <f t="shared" si="940"/>
        <v/>
      </c>
      <c r="O5433" s="54" t="str">
        <f t="shared" si="941"/>
        <v/>
      </c>
      <c r="P5433" s="53" t="str">
        <f t="shared" si="942"/>
        <v/>
      </c>
      <c r="Q5433" s="52" t="str">
        <f t="shared" si="943"/>
        <v/>
      </c>
      <c r="R5433" s="55" t="str">
        <f t="shared" si="944"/>
        <v/>
      </c>
      <c r="S5433" s="52" t="str">
        <f t="shared" si="945"/>
        <v/>
      </c>
      <c r="T5433" s="81" t="str">
        <f t="shared" si="946"/>
        <v/>
      </c>
      <c r="U5433" s="53" t="str">
        <f>IF(S5433="","",COUNTIF($S$7:S5433,"該当２"))</f>
        <v/>
      </c>
      <c r="V5433" s="56" t="str">
        <f t="shared" si="947"/>
        <v/>
      </c>
      <c r="W5433" s="81" t="str">
        <f t="shared" si="948"/>
        <v/>
      </c>
      <c r="X5433" s="53" t="str">
        <f>IF(V5433="","",COUNTIF($V$7:V5433,"該当３"))</f>
        <v/>
      </c>
    </row>
    <row r="5434" spans="11:24">
      <c r="K5434" s="52" t="str">
        <f t="shared" si="938"/>
        <v/>
      </c>
      <c r="L5434" s="81" t="str">
        <f t="shared" si="939"/>
        <v/>
      </c>
      <c r="M5434" s="53" t="str">
        <f>IF(K5434="","",COUNTIF($K$7:K5434,"ﾘｽﾄ１"))</f>
        <v/>
      </c>
      <c r="N5434" s="53" t="str">
        <f t="shared" si="940"/>
        <v/>
      </c>
      <c r="O5434" s="54" t="str">
        <f t="shared" si="941"/>
        <v/>
      </c>
      <c r="P5434" s="53" t="str">
        <f t="shared" si="942"/>
        <v/>
      </c>
      <c r="Q5434" s="52" t="str">
        <f t="shared" si="943"/>
        <v/>
      </c>
      <c r="R5434" s="55" t="str">
        <f t="shared" si="944"/>
        <v/>
      </c>
      <c r="S5434" s="52" t="str">
        <f t="shared" si="945"/>
        <v/>
      </c>
      <c r="T5434" s="81" t="str">
        <f t="shared" si="946"/>
        <v/>
      </c>
      <c r="U5434" s="53" t="str">
        <f>IF(S5434="","",COUNTIF($S$7:S5434,"該当２"))</f>
        <v/>
      </c>
      <c r="V5434" s="56" t="str">
        <f t="shared" si="947"/>
        <v/>
      </c>
      <c r="W5434" s="81" t="str">
        <f t="shared" si="948"/>
        <v/>
      </c>
      <c r="X5434" s="53" t="str">
        <f>IF(V5434="","",COUNTIF($V$7:V5434,"該当３"))</f>
        <v/>
      </c>
    </row>
    <row r="5435" spans="11:24">
      <c r="K5435" s="52" t="str">
        <f t="shared" si="938"/>
        <v/>
      </c>
      <c r="L5435" s="81" t="str">
        <f t="shared" si="939"/>
        <v/>
      </c>
      <c r="M5435" s="53" t="str">
        <f>IF(K5435="","",COUNTIF($K$7:K5435,"ﾘｽﾄ１"))</f>
        <v/>
      </c>
      <c r="N5435" s="53" t="str">
        <f t="shared" si="940"/>
        <v/>
      </c>
      <c r="O5435" s="54" t="str">
        <f t="shared" si="941"/>
        <v/>
      </c>
      <c r="P5435" s="53" t="str">
        <f t="shared" si="942"/>
        <v/>
      </c>
      <c r="Q5435" s="52" t="str">
        <f t="shared" si="943"/>
        <v/>
      </c>
      <c r="R5435" s="55" t="str">
        <f t="shared" si="944"/>
        <v/>
      </c>
      <c r="S5435" s="52" t="str">
        <f t="shared" si="945"/>
        <v/>
      </c>
      <c r="T5435" s="81" t="str">
        <f t="shared" si="946"/>
        <v/>
      </c>
      <c r="U5435" s="53" t="str">
        <f>IF(S5435="","",COUNTIF($S$7:S5435,"該当２"))</f>
        <v/>
      </c>
      <c r="V5435" s="56" t="str">
        <f t="shared" si="947"/>
        <v/>
      </c>
      <c r="W5435" s="81" t="str">
        <f t="shared" si="948"/>
        <v/>
      </c>
      <c r="X5435" s="53" t="str">
        <f>IF(V5435="","",COUNTIF($V$7:V5435,"該当３"))</f>
        <v/>
      </c>
    </row>
    <row r="5436" spans="11:24">
      <c r="K5436" s="52" t="str">
        <f t="shared" si="938"/>
        <v/>
      </c>
      <c r="L5436" s="81" t="str">
        <f t="shared" si="939"/>
        <v/>
      </c>
      <c r="M5436" s="53" t="str">
        <f>IF(K5436="","",COUNTIF($K$7:K5436,"ﾘｽﾄ１"))</f>
        <v/>
      </c>
      <c r="N5436" s="53" t="str">
        <f t="shared" si="940"/>
        <v/>
      </c>
      <c r="O5436" s="54" t="str">
        <f t="shared" si="941"/>
        <v/>
      </c>
      <c r="P5436" s="53" t="str">
        <f t="shared" si="942"/>
        <v/>
      </c>
      <c r="Q5436" s="52" t="str">
        <f t="shared" si="943"/>
        <v/>
      </c>
      <c r="R5436" s="55" t="str">
        <f t="shared" si="944"/>
        <v/>
      </c>
      <c r="S5436" s="52" t="str">
        <f t="shared" si="945"/>
        <v/>
      </c>
      <c r="T5436" s="81" t="str">
        <f t="shared" si="946"/>
        <v/>
      </c>
      <c r="U5436" s="53" t="str">
        <f>IF(S5436="","",COUNTIF($S$7:S5436,"該当２"))</f>
        <v/>
      </c>
      <c r="V5436" s="56" t="str">
        <f t="shared" si="947"/>
        <v/>
      </c>
      <c r="W5436" s="81" t="str">
        <f t="shared" si="948"/>
        <v/>
      </c>
      <c r="X5436" s="53" t="str">
        <f>IF(V5436="","",COUNTIF($V$7:V5436,"該当３"))</f>
        <v/>
      </c>
    </row>
    <row r="5437" spans="11:24">
      <c r="K5437" s="52" t="str">
        <f t="shared" si="938"/>
        <v/>
      </c>
      <c r="L5437" s="81" t="str">
        <f t="shared" si="939"/>
        <v/>
      </c>
      <c r="M5437" s="53" t="str">
        <f>IF(K5437="","",COUNTIF($K$7:K5437,"ﾘｽﾄ１"))</f>
        <v/>
      </c>
      <c r="N5437" s="53" t="str">
        <f t="shared" si="940"/>
        <v/>
      </c>
      <c r="O5437" s="54" t="str">
        <f t="shared" si="941"/>
        <v/>
      </c>
      <c r="P5437" s="53" t="str">
        <f t="shared" si="942"/>
        <v/>
      </c>
      <c r="Q5437" s="52" t="str">
        <f t="shared" si="943"/>
        <v/>
      </c>
      <c r="R5437" s="55" t="str">
        <f t="shared" si="944"/>
        <v/>
      </c>
      <c r="S5437" s="52" t="str">
        <f t="shared" si="945"/>
        <v/>
      </c>
      <c r="T5437" s="81" t="str">
        <f t="shared" si="946"/>
        <v/>
      </c>
      <c r="U5437" s="53" t="str">
        <f>IF(S5437="","",COUNTIF($S$7:S5437,"該当２"))</f>
        <v/>
      </c>
      <c r="V5437" s="56" t="str">
        <f t="shared" si="947"/>
        <v/>
      </c>
      <c r="W5437" s="81" t="str">
        <f t="shared" si="948"/>
        <v/>
      </c>
      <c r="X5437" s="53" t="str">
        <f>IF(V5437="","",COUNTIF($V$7:V5437,"該当３"))</f>
        <v/>
      </c>
    </row>
    <row r="5438" spans="11:24">
      <c r="K5438" s="52" t="str">
        <f t="shared" si="938"/>
        <v/>
      </c>
      <c r="L5438" s="81" t="str">
        <f t="shared" si="939"/>
        <v/>
      </c>
      <c r="M5438" s="53" t="str">
        <f>IF(K5438="","",COUNTIF($K$7:K5438,"ﾘｽﾄ１"))</f>
        <v/>
      </c>
      <c r="N5438" s="53" t="str">
        <f t="shared" si="940"/>
        <v/>
      </c>
      <c r="O5438" s="54" t="str">
        <f t="shared" si="941"/>
        <v/>
      </c>
      <c r="P5438" s="53" t="str">
        <f t="shared" si="942"/>
        <v/>
      </c>
      <c r="Q5438" s="52" t="str">
        <f t="shared" si="943"/>
        <v/>
      </c>
      <c r="R5438" s="55" t="str">
        <f t="shared" si="944"/>
        <v/>
      </c>
      <c r="S5438" s="52" t="str">
        <f t="shared" si="945"/>
        <v/>
      </c>
      <c r="T5438" s="81" t="str">
        <f t="shared" si="946"/>
        <v/>
      </c>
      <c r="U5438" s="53" t="str">
        <f>IF(S5438="","",COUNTIF($S$7:S5438,"該当２"))</f>
        <v/>
      </c>
      <c r="V5438" s="56" t="str">
        <f t="shared" si="947"/>
        <v/>
      </c>
      <c r="W5438" s="81" t="str">
        <f t="shared" si="948"/>
        <v/>
      </c>
      <c r="X5438" s="53" t="str">
        <f>IF(V5438="","",COUNTIF($V$7:V5438,"該当３"))</f>
        <v/>
      </c>
    </row>
    <row r="5439" spans="11:24">
      <c r="K5439" s="52" t="str">
        <f t="shared" si="938"/>
        <v/>
      </c>
      <c r="L5439" s="81" t="str">
        <f t="shared" si="939"/>
        <v/>
      </c>
      <c r="M5439" s="53" t="str">
        <f>IF(K5439="","",COUNTIF($K$7:K5439,"ﾘｽﾄ１"))</f>
        <v/>
      </c>
      <c r="N5439" s="53" t="str">
        <f t="shared" si="940"/>
        <v/>
      </c>
      <c r="O5439" s="54" t="str">
        <f t="shared" si="941"/>
        <v/>
      </c>
      <c r="P5439" s="53" t="str">
        <f t="shared" si="942"/>
        <v/>
      </c>
      <c r="Q5439" s="52" t="str">
        <f t="shared" si="943"/>
        <v/>
      </c>
      <c r="R5439" s="55" t="str">
        <f t="shared" si="944"/>
        <v/>
      </c>
      <c r="S5439" s="52" t="str">
        <f t="shared" si="945"/>
        <v/>
      </c>
      <c r="T5439" s="81" t="str">
        <f t="shared" si="946"/>
        <v/>
      </c>
      <c r="U5439" s="53" t="str">
        <f>IF(S5439="","",COUNTIF($S$7:S5439,"該当２"))</f>
        <v/>
      </c>
      <c r="V5439" s="56" t="str">
        <f t="shared" si="947"/>
        <v/>
      </c>
      <c r="W5439" s="81" t="str">
        <f t="shared" si="948"/>
        <v/>
      </c>
      <c r="X5439" s="53" t="str">
        <f>IF(V5439="","",COUNTIF($V$7:V5439,"該当３"))</f>
        <v/>
      </c>
    </row>
    <row r="5440" spans="11:24">
      <c r="K5440" s="52" t="str">
        <f t="shared" si="938"/>
        <v/>
      </c>
      <c r="L5440" s="81" t="str">
        <f t="shared" si="939"/>
        <v/>
      </c>
      <c r="M5440" s="53" t="str">
        <f>IF(K5440="","",COUNTIF($K$7:K5440,"ﾘｽﾄ１"))</f>
        <v/>
      </c>
      <c r="N5440" s="53" t="str">
        <f t="shared" si="940"/>
        <v/>
      </c>
      <c r="O5440" s="54" t="str">
        <f t="shared" si="941"/>
        <v/>
      </c>
      <c r="P5440" s="53" t="str">
        <f t="shared" si="942"/>
        <v/>
      </c>
      <c r="Q5440" s="52" t="str">
        <f t="shared" si="943"/>
        <v/>
      </c>
      <c r="R5440" s="55" t="str">
        <f t="shared" si="944"/>
        <v/>
      </c>
      <c r="S5440" s="52" t="str">
        <f t="shared" si="945"/>
        <v/>
      </c>
      <c r="T5440" s="81" t="str">
        <f t="shared" si="946"/>
        <v/>
      </c>
      <c r="U5440" s="53" t="str">
        <f>IF(S5440="","",COUNTIF($S$7:S5440,"該当２"))</f>
        <v/>
      </c>
      <c r="V5440" s="56" t="str">
        <f t="shared" si="947"/>
        <v/>
      </c>
      <c r="W5440" s="81" t="str">
        <f t="shared" si="948"/>
        <v/>
      </c>
      <c r="X5440" s="53" t="str">
        <f>IF(V5440="","",COUNTIF($V$7:V5440,"該当３"))</f>
        <v/>
      </c>
    </row>
    <row r="5441" spans="11:24">
      <c r="K5441" s="52" t="str">
        <f t="shared" si="938"/>
        <v/>
      </c>
      <c r="L5441" s="81" t="str">
        <f t="shared" si="939"/>
        <v/>
      </c>
      <c r="M5441" s="53" t="str">
        <f>IF(K5441="","",COUNTIF($K$7:K5441,"ﾘｽﾄ１"))</f>
        <v/>
      </c>
      <c r="N5441" s="53" t="str">
        <f t="shared" si="940"/>
        <v/>
      </c>
      <c r="O5441" s="54" t="str">
        <f t="shared" si="941"/>
        <v/>
      </c>
      <c r="P5441" s="53" t="str">
        <f t="shared" si="942"/>
        <v/>
      </c>
      <c r="Q5441" s="52" t="str">
        <f t="shared" si="943"/>
        <v/>
      </c>
      <c r="R5441" s="55" t="str">
        <f t="shared" si="944"/>
        <v/>
      </c>
      <c r="S5441" s="52" t="str">
        <f t="shared" si="945"/>
        <v/>
      </c>
      <c r="T5441" s="81" t="str">
        <f t="shared" si="946"/>
        <v/>
      </c>
      <c r="U5441" s="53" t="str">
        <f>IF(S5441="","",COUNTIF($S$7:S5441,"該当２"))</f>
        <v/>
      </c>
      <c r="V5441" s="56" t="str">
        <f t="shared" si="947"/>
        <v/>
      </c>
      <c r="W5441" s="81" t="str">
        <f t="shared" si="948"/>
        <v/>
      </c>
      <c r="X5441" s="53" t="str">
        <f>IF(V5441="","",COUNTIF($V$7:V5441,"該当３"))</f>
        <v/>
      </c>
    </row>
    <row r="5442" spans="11:24">
      <c r="K5442" s="52" t="str">
        <f t="shared" si="938"/>
        <v/>
      </c>
      <c r="L5442" s="81" t="str">
        <f t="shared" si="939"/>
        <v/>
      </c>
      <c r="M5442" s="53" t="str">
        <f>IF(K5442="","",COUNTIF($K$7:K5442,"ﾘｽﾄ１"))</f>
        <v/>
      </c>
      <c r="N5442" s="53" t="str">
        <f t="shared" si="940"/>
        <v/>
      </c>
      <c r="O5442" s="54" t="str">
        <f t="shared" si="941"/>
        <v/>
      </c>
      <c r="P5442" s="53" t="str">
        <f t="shared" si="942"/>
        <v/>
      </c>
      <c r="Q5442" s="52" t="str">
        <f t="shared" si="943"/>
        <v/>
      </c>
      <c r="R5442" s="55" t="str">
        <f t="shared" si="944"/>
        <v/>
      </c>
      <c r="S5442" s="52" t="str">
        <f t="shared" si="945"/>
        <v/>
      </c>
      <c r="T5442" s="81" t="str">
        <f t="shared" si="946"/>
        <v/>
      </c>
      <c r="U5442" s="53" t="str">
        <f>IF(S5442="","",COUNTIF($S$7:S5442,"該当２"))</f>
        <v/>
      </c>
      <c r="V5442" s="56" t="str">
        <f t="shared" si="947"/>
        <v/>
      </c>
      <c r="W5442" s="81" t="str">
        <f t="shared" si="948"/>
        <v/>
      </c>
      <c r="X5442" s="53" t="str">
        <f>IF(V5442="","",COUNTIF($V$7:V5442,"該当３"))</f>
        <v/>
      </c>
    </row>
    <row r="5443" spans="11:24">
      <c r="K5443" s="52" t="str">
        <f t="shared" si="938"/>
        <v/>
      </c>
      <c r="L5443" s="81" t="str">
        <f t="shared" si="939"/>
        <v/>
      </c>
      <c r="M5443" s="53" t="str">
        <f>IF(K5443="","",COUNTIF($K$7:K5443,"ﾘｽﾄ１"))</f>
        <v/>
      </c>
      <c r="N5443" s="53" t="str">
        <f t="shared" si="940"/>
        <v/>
      </c>
      <c r="O5443" s="54" t="str">
        <f t="shared" si="941"/>
        <v/>
      </c>
      <c r="P5443" s="53" t="str">
        <f t="shared" si="942"/>
        <v/>
      </c>
      <c r="Q5443" s="52" t="str">
        <f t="shared" si="943"/>
        <v/>
      </c>
      <c r="R5443" s="55" t="str">
        <f t="shared" si="944"/>
        <v/>
      </c>
      <c r="S5443" s="52" t="str">
        <f t="shared" si="945"/>
        <v/>
      </c>
      <c r="T5443" s="81" t="str">
        <f t="shared" si="946"/>
        <v/>
      </c>
      <c r="U5443" s="53" t="str">
        <f>IF(S5443="","",COUNTIF($S$7:S5443,"該当２"))</f>
        <v/>
      </c>
      <c r="V5443" s="56" t="str">
        <f t="shared" si="947"/>
        <v/>
      </c>
      <c r="W5443" s="81" t="str">
        <f t="shared" si="948"/>
        <v/>
      </c>
      <c r="X5443" s="53" t="str">
        <f>IF(V5443="","",COUNTIF($V$7:V5443,"該当３"))</f>
        <v/>
      </c>
    </row>
    <row r="5444" spans="11:24">
      <c r="K5444" s="52" t="str">
        <f t="shared" si="938"/>
        <v/>
      </c>
      <c r="L5444" s="81" t="str">
        <f t="shared" si="939"/>
        <v/>
      </c>
      <c r="M5444" s="53" t="str">
        <f>IF(K5444="","",COUNTIF($K$7:K5444,"ﾘｽﾄ１"))</f>
        <v/>
      </c>
      <c r="N5444" s="53" t="str">
        <f t="shared" si="940"/>
        <v/>
      </c>
      <c r="O5444" s="54" t="str">
        <f t="shared" si="941"/>
        <v/>
      </c>
      <c r="P5444" s="53" t="str">
        <f t="shared" si="942"/>
        <v/>
      </c>
      <c r="Q5444" s="52" t="str">
        <f t="shared" si="943"/>
        <v/>
      </c>
      <c r="R5444" s="55" t="str">
        <f t="shared" si="944"/>
        <v/>
      </c>
      <c r="S5444" s="52" t="str">
        <f t="shared" si="945"/>
        <v/>
      </c>
      <c r="T5444" s="81" t="str">
        <f t="shared" si="946"/>
        <v/>
      </c>
      <c r="U5444" s="53" t="str">
        <f>IF(S5444="","",COUNTIF($S$7:S5444,"該当２"))</f>
        <v/>
      </c>
      <c r="V5444" s="56" t="str">
        <f t="shared" si="947"/>
        <v/>
      </c>
      <c r="W5444" s="81" t="str">
        <f t="shared" si="948"/>
        <v/>
      </c>
      <c r="X5444" s="53" t="str">
        <f>IF(V5444="","",COUNTIF($V$7:V5444,"該当３"))</f>
        <v/>
      </c>
    </row>
    <row r="5445" spans="11:24">
      <c r="K5445" s="52" t="str">
        <f t="shared" si="938"/>
        <v/>
      </c>
      <c r="L5445" s="81" t="str">
        <f t="shared" si="939"/>
        <v/>
      </c>
      <c r="M5445" s="53" t="str">
        <f>IF(K5445="","",COUNTIF($K$7:K5445,"ﾘｽﾄ１"))</f>
        <v/>
      </c>
      <c r="N5445" s="53" t="str">
        <f t="shared" si="940"/>
        <v/>
      </c>
      <c r="O5445" s="54" t="str">
        <f t="shared" si="941"/>
        <v/>
      </c>
      <c r="P5445" s="53" t="str">
        <f t="shared" si="942"/>
        <v/>
      </c>
      <c r="Q5445" s="52" t="str">
        <f t="shared" si="943"/>
        <v/>
      </c>
      <c r="R5445" s="55" t="str">
        <f t="shared" si="944"/>
        <v/>
      </c>
      <c r="S5445" s="52" t="str">
        <f t="shared" si="945"/>
        <v/>
      </c>
      <c r="T5445" s="81" t="str">
        <f t="shared" si="946"/>
        <v/>
      </c>
      <c r="U5445" s="53" t="str">
        <f>IF(S5445="","",COUNTIF($S$7:S5445,"該当２"))</f>
        <v/>
      </c>
      <c r="V5445" s="56" t="str">
        <f t="shared" si="947"/>
        <v/>
      </c>
      <c r="W5445" s="81" t="str">
        <f t="shared" si="948"/>
        <v/>
      </c>
      <c r="X5445" s="53" t="str">
        <f>IF(V5445="","",COUNTIF($V$7:V5445,"該当３"))</f>
        <v/>
      </c>
    </row>
    <row r="5446" spans="11:24">
      <c r="K5446" s="52" t="str">
        <f t="shared" si="938"/>
        <v/>
      </c>
      <c r="L5446" s="81" t="str">
        <f t="shared" si="939"/>
        <v/>
      </c>
      <c r="M5446" s="53" t="str">
        <f>IF(K5446="","",COUNTIF($K$7:K5446,"ﾘｽﾄ１"))</f>
        <v/>
      </c>
      <c r="N5446" s="53" t="str">
        <f t="shared" si="940"/>
        <v/>
      </c>
      <c r="O5446" s="54" t="str">
        <f t="shared" si="941"/>
        <v/>
      </c>
      <c r="P5446" s="53" t="str">
        <f t="shared" si="942"/>
        <v/>
      </c>
      <c r="Q5446" s="52" t="str">
        <f t="shared" si="943"/>
        <v/>
      </c>
      <c r="R5446" s="55" t="str">
        <f t="shared" si="944"/>
        <v/>
      </c>
      <c r="S5446" s="52" t="str">
        <f t="shared" si="945"/>
        <v/>
      </c>
      <c r="T5446" s="81" t="str">
        <f t="shared" si="946"/>
        <v/>
      </c>
      <c r="U5446" s="53" t="str">
        <f>IF(S5446="","",COUNTIF($S$7:S5446,"該当２"))</f>
        <v/>
      </c>
      <c r="V5446" s="56" t="str">
        <f t="shared" si="947"/>
        <v/>
      </c>
      <c r="W5446" s="81" t="str">
        <f t="shared" si="948"/>
        <v/>
      </c>
      <c r="X5446" s="53" t="str">
        <f>IF(V5446="","",COUNTIF($V$7:V5446,"該当３"))</f>
        <v/>
      </c>
    </row>
    <row r="5447" spans="11:24">
      <c r="K5447" s="52" t="str">
        <f t="shared" si="938"/>
        <v/>
      </c>
      <c r="L5447" s="81" t="str">
        <f t="shared" si="939"/>
        <v/>
      </c>
      <c r="M5447" s="53" t="str">
        <f>IF(K5447="","",COUNTIF($K$7:K5447,"ﾘｽﾄ１"))</f>
        <v/>
      </c>
      <c r="N5447" s="53" t="str">
        <f t="shared" si="940"/>
        <v/>
      </c>
      <c r="O5447" s="54" t="str">
        <f t="shared" si="941"/>
        <v/>
      </c>
      <c r="P5447" s="53" t="str">
        <f t="shared" si="942"/>
        <v/>
      </c>
      <c r="Q5447" s="52" t="str">
        <f t="shared" si="943"/>
        <v/>
      </c>
      <c r="R5447" s="55" t="str">
        <f t="shared" si="944"/>
        <v/>
      </c>
      <c r="S5447" s="52" t="str">
        <f t="shared" si="945"/>
        <v/>
      </c>
      <c r="T5447" s="81" t="str">
        <f t="shared" si="946"/>
        <v/>
      </c>
      <c r="U5447" s="53" t="str">
        <f>IF(S5447="","",COUNTIF($S$7:S5447,"該当２"))</f>
        <v/>
      </c>
      <c r="V5447" s="56" t="str">
        <f t="shared" si="947"/>
        <v/>
      </c>
      <c r="W5447" s="81" t="str">
        <f t="shared" si="948"/>
        <v/>
      </c>
      <c r="X5447" s="53" t="str">
        <f>IF(V5447="","",COUNTIF($V$7:V5447,"該当３"))</f>
        <v/>
      </c>
    </row>
    <row r="5448" spans="11:24">
      <c r="K5448" s="52" t="str">
        <f t="shared" si="938"/>
        <v/>
      </c>
      <c r="L5448" s="81" t="str">
        <f t="shared" si="939"/>
        <v/>
      </c>
      <c r="M5448" s="53" t="str">
        <f>IF(K5448="","",COUNTIF($K$7:K5448,"ﾘｽﾄ１"))</f>
        <v/>
      </c>
      <c r="N5448" s="53" t="str">
        <f t="shared" si="940"/>
        <v/>
      </c>
      <c r="O5448" s="54" t="str">
        <f t="shared" si="941"/>
        <v/>
      </c>
      <c r="P5448" s="53" t="str">
        <f t="shared" si="942"/>
        <v/>
      </c>
      <c r="Q5448" s="52" t="str">
        <f t="shared" si="943"/>
        <v/>
      </c>
      <c r="R5448" s="55" t="str">
        <f t="shared" si="944"/>
        <v/>
      </c>
      <c r="S5448" s="52" t="str">
        <f t="shared" si="945"/>
        <v/>
      </c>
      <c r="T5448" s="81" t="str">
        <f t="shared" si="946"/>
        <v/>
      </c>
      <c r="U5448" s="53" t="str">
        <f>IF(S5448="","",COUNTIF($S$7:S5448,"該当２"))</f>
        <v/>
      </c>
      <c r="V5448" s="56" t="str">
        <f t="shared" si="947"/>
        <v/>
      </c>
      <c r="W5448" s="81" t="str">
        <f t="shared" si="948"/>
        <v/>
      </c>
      <c r="X5448" s="53" t="str">
        <f>IF(V5448="","",COUNTIF($V$7:V5448,"該当３"))</f>
        <v/>
      </c>
    </row>
    <row r="5449" spans="11:24">
      <c r="K5449" s="52" t="str">
        <f t="shared" si="938"/>
        <v/>
      </c>
      <c r="L5449" s="81" t="str">
        <f t="shared" si="939"/>
        <v/>
      </c>
      <c r="M5449" s="53" t="str">
        <f>IF(K5449="","",COUNTIF($K$7:K5449,"ﾘｽﾄ１"))</f>
        <v/>
      </c>
      <c r="N5449" s="53" t="str">
        <f t="shared" si="940"/>
        <v/>
      </c>
      <c r="O5449" s="54" t="str">
        <f t="shared" si="941"/>
        <v/>
      </c>
      <c r="P5449" s="53" t="str">
        <f t="shared" si="942"/>
        <v/>
      </c>
      <c r="Q5449" s="52" t="str">
        <f t="shared" si="943"/>
        <v/>
      </c>
      <c r="R5449" s="55" t="str">
        <f t="shared" si="944"/>
        <v/>
      </c>
      <c r="S5449" s="52" t="str">
        <f t="shared" si="945"/>
        <v/>
      </c>
      <c r="T5449" s="81" t="str">
        <f t="shared" si="946"/>
        <v/>
      </c>
      <c r="U5449" s="53" t="str">
        <f>IF(S5449="","",COUNTIF($S$7:S5449,"該当２"))</f>
        <v/>
      </c>
      <c r="V5449" s="56" t="str">
        <f t="shared" si="947"/>
        <v/>
      </c>
      <c r="W5449" s="81" t="str">
        <f t="shared" si="948"/>
        <v/>
      </c>
      <c r="X5449" s="53" t="str">
        <f>IF(V5449="","",COUNTIF($V$7:V5449,"該当３"))</f>
        <v/>
      </c>
    </row>
    <row r="5450" spans="11:24">
      <c r="K5450" s="52" t="str">
        <f t="shared" si="938"/>
        <v/>
      </c>
      <c r="L5450" s="81" t="str">
        <f t="shared" si="939"/>
        <v/>
      </c>
      <c r="M5450" s="53" t="str">
        <f>IF(K5450="","",COUNTIF($K$7:K5450,"ﾘｽﾄ１"))</f>
        <v/>
      </c>
      <c r="N5450" s="53" t="str">
        <f t="shared" si="940"/>
        <v/>
      </c>
      <c r="O5450" s="54" t="str">
        <f t="shared" si="941"/>
        <v/>
      </c>
      <c r="P5450" s="53" t="str">
        <f t="shared" si="942"/>
        <v/>
      </c>
      <c r="Q5450" s="52" t="str">
        <f t="shared" si="943"/>
        <v/>
      </c>
      <c r="R5450" s="55" t="str">
        <f t="shared" si="944"/>
        <v/>
      </c>
      <c r="S5450" s="52" t="str">
        <f t="shared" si="945"/>
        <v/>
      </c>
      <c r="T5450" s="81" t="str">
        <f t="shared" si="946"/>
        <v/>
      </c>
      <c r="U5450" s="53" t="str">
        <f>IF(S5450="","",COUNTIF($S$7:S5450,"該当２"))</f>
        <v/>
      </c>
      <c r="V5450" s="56" t="str">
        <f t="shared" si="947"/>
        <v/>
      </c>
      <c r="W5450" s="81" t="str">
        <f t="shared" si="948"/>
        <v/>
      </c>
      <c r="X5450" s="53" t="str">
        <f>IF(V5450="","",COUNTIF($V$7:V5450,"該当３"))</f>
        <v/>
      </c>
    </row>
    <row r="5451" spans="11:24">
      <c r="K5451" s="52" t="str">
        <f t="shared" ref="K5451:K5500" si="949">IF(AND($C5451&gt;0,$H5451=""),"ﾘｽﾄ１","")</f>
        <v/>
      </c>
      <c r="L5451" s="81" t="str">
        <f t="shared" si="939"/>
        <v/>
      </c>
      <c r="M5451" s="53" t="str">
        <f>IF(K5451="","",COUNTIF($K$7:K5451,"ﾘｽﾄ１"))</f>
        <v/>
      </c>
      <c r="N5451" s="53" t="str">
        <f t="shared" si="940"/>
        <v/>
      </c>
      <c r="O5451" s="54" t="str">
        <f t="shared" si="941"/>
        <v/>
      </c>
      <c r="P5451" s="53" t="str">
        <f t="shared" si="942"/>
        <v/>
      </c>
      <c r="Q5451" s="52" t="str">
        <f t="shared" si="943"/>
        <v/>
      </c>
      <c r="R5451" s="55" t="str">
        <f t="shared" si="944"/>
        <v/>
      </c>
      <c r="S5451" s="52" t="str">
        <f t="shared" si="945"/>
        <v/>
      </c>
      <c r="T5451" s="81" t="str">
        <f t="shared" si="946"/>
        <v/>
      </c>
      <c r="U5451" s="53" t="str">
        <f>IF(S5451="","",COUNTIF($S$7:S5451,"該当２"))</f>
        <v/>
      </c>
      <c r="V5451" s="56" t="str">
        <f t="shared" si="947"/>
        <v/>
      </c>
      <c r="W5451" s="81" t="str">
        <f t="shared" si="948"/>
        <v/>
      </c>
      <c r="X5451" s="53" t="str">
        <f>IF(V5451="","",COUNTIF($V$7:V5451,"該当３"))</f>
        <v/>
      </c>
    </row>
    <row r="5452" spans="11:24">
      <c r="K5452" s="52" t="str">
        <f t="shared" si="949"/>
        <v/>
      </c>
      <c r="L5452" s="81" t="str">
        <f t="shared" si="939"/>
        <v/>
      </c>
      <c r="M5452" s="53" t="str">
        <f>IF(K5452="","",COUNTIF($K$7:K5452,"ﾘｽﾄ１"))</f>
        <v/>
      </c>
      <c r="N5452" s="53" t="str">
        <f t="shared" si="940"/>
        <v/>
      </c>
      <c r="O5452" s="54" t="str">
        <f t="shared" si="941"/>
        <v/>
      </c>
      <c r="P5452" s="53" t="str">
        <f t="shared" si="942"/>
        <v/>
      </c>
      <c r="Q5452" s="52" t="str">
        <f t="shared" si="943"/>
        <v/>
      </c>
      <c r="R5452" s="55" t="str">
        <f t="shared" si="944"/>
        <v/>
      </c>
      <c r="S5452" s="52" t="str">
        <f t="shared" si="945"/>
        <v/>
      </c>
      <c r="T5452" s="81" t="str">
        <f t="shared" si="946"/>
        <v/>
      </c>
      <c r="U5452" s="53" t="str">
        <f>IF(S5452="","",COUNTIF($S$7:S5452,"該当２"))</f>
        <v/>
      </c>
      <c r="V5452" s="56" t="str">
        <f t="shared" si="947"/>
        <v/>
      </c>
      <c r="W5452" s="81" t="str">
        <f t="shared" si="948"/>
        <v/>
      </c>
      <c r="X5452" s="53" t="str">
        <f>IF(V5452="","",COUNTIF($V$7:V5452,"該当３"))</f>
        <v/>
      </c>
    </row>
    <row r="5453" spans="11:24">
      <c r="K5453" s="52" t="str">
        <f t="shared" si="949"/>
        <v/>
      </c>
      <c r="L5453" s="81" t="str">
        <f t="shared" si="939"/>
        <v/>
      </c>
      <c r="M5453" s="53" t="str">
        <f>IF(K5453="","",COUNTIF($K$7:K5453,"ﾘｽﾄ１"))</f>
        <v/>
      </c>
      <c r="N5453" s="53" t="str">
        <f t="shared" si="940"/>
        <v/>
      </c>
      <c r="O5453" s="54" t="str">
        <f t="shared" si="941"/>
        <v/>
      </c>
      <c r="P5453" s="53" t="str">
        <f t="shared" si="942"/>
        <v/>
      </c>
      <c r="Q5453" s="52" t="str">
        <f t="shared" si="943"/>
        <v/>
      </c>
      <c r="R5453" s="55" t="str">
        <f t="shared" si="944"/>
        <v/>
      </c>
      <c r="S5453" s="52" t="str">
        <f t="shared" si="945"/>
        <v/>
      </c>
      <c r="T5453" s="81" t="str">
        <f t="shared" si="946"/>
        <v/>
      </c>
      <c r="U5453" s="53" t="str">
        <f>IF(S5453="","",COUNTIF($S$7:S5453,"該当２"))</f>
        <v/>
      </c>
      <c r="V5453" s="56" t="str">
        <f t="shared" si="947"/>
        <v/>
      </c>
      <c r="W5453" s="81" t="str">
        <f t="shared" si="948"/>
        <v/>
      </c>
      <c r="X5453" s="53" t="str">
        <f>IF(V5453="","",COUNTIF($V$7:V5453,"該当３"))</f>
        <v/>
      </c>
    </row>
    <row r="5454" spans="11:24">
      <c r="K5454" s="52" t="str">
        <f t="shared" si="949"/>
        <v/>
      </c>
      <c r="L5454" s="81" t="str">
        <f t="shared" si="939"/>
        <v/>
      </c>
      <c r="M5454" s="53" t="str">
        <f>IF(K5454="","",COUNTIF($K$7:K5454,"ﾘｽﾄ１"))</f>
        <v/>
      </c>
      <c r="N5454" s="53" t="str">
        <f t="shared" si="940"/>
        <v/>
      </c>
      <c r="O5454" s="54" t="str">
        <f t="shared" si="941"/>
        <v/>
      </c>
      <c r="P5454" s="53" t="str">
        <f t="shared" si="942"/>
        <v/>
      </c>
      <c r="Q5454" s="52" t="str">
        <f t="shared" si="943"/>
        <v/>
      </c>
      <c r="R5454" s="55" t="str">
        <f t="shared" si="944"/>
        <v/>
      </c>
      <c r="S5454" s="52" t="str">
        <f t="shared" si="945"/>
        <v/>
      </c>
      <c r="T5454" s="81" t="str">
        <f t="shared" si="946"/>
        <v/>
      </c>
      <c r="U5454" s="53" t="str">
        <f>IF(S5454="","",COUNTIF($S$7:S5454,"該当２"))</f>
        <v/>
      </c>
      <c r="V5454" s="56" t="str">
        <f t="shared" si="947"/>
        <v/>
      </c>
      <c r="W5454" s="81" t="str">
        <f t="shared" si="948"/>
        <v/>
      </c>
      <c r="X5454" s="53" t="str">
        <f>IF(V5454="","",COUNTIF($V$7:V5454,"該当３"))</f>
        <v/>
      </c>
    </row>
    <row r="5455" spans="11:24">
      <c r="K5455" s="52" t="str">
        <f t="shared" si="949"/>
        <v/>
      </c>
      <c r="L5455" s="81" t="str">
        <f t="shared" si="939"/>
        <v/>
      </c>
      <c r="M5455" s="53" t="str">
        <f>IF(K5455="","",COUNTIF($K$7:K5455,"ﾘｽﾄ１"))</f>
        <v/>
      </c>
      <c r="N5455" s="53" t="str">
        <f t="shared" si="940"/>
        <v/>
      </c>
      <c r="O5455" s="54" t="str">
        <f t="shared" si="941"/>
        <v/>
      </c>
      <c r="P5455" s="53" t="str">
        <f t="shared" si="942"/>
        <v/>
      </c>
      <c r="Q5455" s="52" t="str">
        <f t="shared" si="943"/>
        <v/>
      </c>
      <c r="R5455" s="55" t="str">
        <f t="shared" si="944"/>
        <v/>
      </c>
      <c r="S5455" s="52" t="str">
        <f t="shared" si="945"/>
        <v/>
      </c>
      <c r="T5455" s="81" t="str">
        <f t="shared" si="946"/>
        <v/>
      </c>
      <c r="U5455" s="53" t="str">
        <f>IF(S5455="","",COUNTIF($S$7:S5455,"該当２"))</f>
        <v/>
      </c>
      <c r="V5455" s="56" t="str">
        <f t="shared" si="947"/>
        <v/>
      </c>
      <c r="W5455" s="81" t="str">
        <f t="shared" si="948"/>
        <v/>
      </c>
      <c r="X5455" s="53" t="str">
        <f>IF(V5455="","",COUNTIF($V$7:V5455,"該当３"))</f>
        <v/>
      </c>
    </row>
    <row r="5456" spans="11:24">
      <c r="K5456" s="52" t="str">
        <f t="shared" si="949"/>
        <v/>
      </c>
      <c r="L5456" s="81" t="str">
        <f t="shared" si="939"/>
        <v/>
      </c>
      <c r="M5456" s="53" t="str">
        <f>IF(K5456="","",COUNTIF($K$7:K5456,"ﾘｽﾄ１"))</f>
        <v/>
      </c>
      <c r="N5456" s="53" t="str">
        <f t="shared" si="940"/>
        <v/>
      </c>
      <c r="O5456" s="54" t="str">
        <f t="shared" si="941"/>
        <v/>
      </c>
      <c r="P5456" s="53" t="str">
        <f t="shared" si="942"/>
        <v/>
      </c>
      <c r="Q5456" s="52" t="str">
        <f t="shared" si="943"/>
        <v/>
      </c>
      <c r="R5456" s="55" t="str">
        <f t="shared" si="944"/>
        <v/>
      </c>
      <c r="S5456" s="52" t="str">
        <f t="shared" si="945"/>
        <v/>
      </c>
      <c r="T5456" s="81" t="str">
        <f t="shared" si="946"/>
        <v/>
      </c>
      <c r="U5456" s="53" t="str">
        <f>IF(S5456="","",COUNTIF($S$7:S5456,"該当２"))</f>
        <v/>
      </c>
      <c r="V5456" s="56" t="str">
        <f t="shared" si="947"/>
        <v/>
      </c>
      <c r="W5456" s="81" t="str">
        <f t="shared" si="948"/>
        <v/>
      </c>
      <c r="X5456" s="53" t="str">
        <f>IF(V5456="","",COUNTIF($V$7:V5456,"該当３"))</f>
        <v/>
      </c>
    </row>
    <row r="5457" spans="11:24">
      <c r="K5457" s="52" t="str">
        <f t="shared" si="949"/>
        <v/>
      </c>
      <c r="L5457" s="81" t="str">
        <f t="shared" si="939"/>
        <v/>
      </c>
      <c r="M5457" s="53" t="str">
        <f>IF(K5457="","",COUNTIF($K$7:K5457,"ﾘｽﾄ１"))</f>
        <v/>
      </c>
      <c r="N5457" s="53" t="str">
        <f t="shared" si="940"/>
        <v/>
      </c>
      <c r="O5457" s="54" t="str">
        <f t="shared" si="941"/>
        <v/>
      </c>
      <c r="P5457" s="53" t="str">
        <f t="shared" si="942"/>
        <v/>
      </c>
      <c r="Q5457" s="52" t="str">
        <f t="shared" si="943"/>
        <v/>
      </c>
      <c r="R5457" s="55" t="str">
        <f t="shared" si="944"/>
        <v/>
      </c>
      <c r="S5457" s="52" t="str">
        <f t="shared" si="945"/>
        <v/>
      </c>
      <c r="T5457" s="81" t="str">
        <f t="shared" si="946"/>
        <v/>
      </c>
      <c r="U5457" s="53" t="str">
        <f>IF(S5457="","",COUNTIF($S$7:S5457,"該当２"))</f>
        <v/>
      </c>
      <c r="V5457" s="56" t="str">
        <f t="shared" si="947"/>
        <v/>
      </c>
      <c r="W5457" s="81" t="str">
        <f t="shared" si="948"/>
        <v/>
      </c>
      <c r="X5457" s="53" t="str">
        <f>IF(V5457="","",COUNTIF($V$7:V5457,"該当３"))</f>
        <v/>
      </c>
    </row>
    <row r="5458" spans="11:24">
      <c r="K5458" s="52" t="str">
        <f t="shared" si="949"/>
        <v/>
      </c>
      <c r="L5458" s="81" t="str">
        <f t="shared" si="939"/>
        <v/>
      </c>
      <c r="M5458" s="53" t="str">
        <f>IF(K5458="","",COUNTIF($K$7:K5458,"ﾘｽﾄ１"))</f>
        <v/>
      </c>
      <c r="N5458" s="53" t="str">
        <f t="shared" si="940"/>
        <v/>
      </c>
      <c r="O5458" s="54" t="str">
        <f t="shared" si="941"/>
        <v/>
      </c>
      <c r="P5458" s="53" t="str">
        <f t="shared" si="942"/>
        <v/>
      </c>
      <c r="Q5458" s="52" t="str">
        <f t="shared" si="943"/>
        <v/>
      </c>
      <c r="R5458" s="55" t="str">
        <f t="shared" si="944"/>
        <v/>
      </c>
      <c r="S5458" s="52" t="str">
        <f t="shared" si="945"/>
        <v/>
      </c>
      <c r="T5458" s="81" t="str">
        <f t="shared" si="946"/>
        <v/>
      </c>
      <c r="U5458" s="53" t="str">
        <f>IF(S5458="","",COUNTIF($S$7:S5458,"該当２"))</f>
        <v/>
      </c>
      <c r="V5458" s="56" t="str">
        <f t="shared" si="947"/>
        <v/>
      </c>
      <c r="W5458" s="81" t="str">
        <f t="shared" si="948"/>
        <v/>
      </c>
      <c r="X5458" s="53" t="str">
        <f>IF(V5458="","",COUNTIF($V$7:V5458,"該当３"))</f>
        <v/>
      </c>
    </row>
    <row r="5459" spans="11:24">
      <c r="K5459" s="52" t="str">
        <f t="shared" si="949"/>
        <v/>
      </c>
      <c r="L5459" s="81" t="str">
        <f t="shared" si="939"/>
        <v/>
      </c>
      <c r="M5459" s="53" t="str">
        <f>IF(K5459="","",COUNTIF($K$7:K5459,"ﾘｽﾄ１"))</f>
        <v/>
      </c>
      <c r="N5459" s="53" t="str">
        <f t="shared" si="940"/>
        <v/>
      </c>
      <c r="O5459" s="54" t="str">
        <f t="shared" si="941"/>
        <v/>
      </c>
      <c r="P5459" s="53" t="str">
        <f t="shared" si="942"/>
        <v/>
      </c>
      <c r="Q5459" s="52" t="str">
        <f t="shared" si="943"/>
        <v/>
      </c>
      <c r="R5459" s="55" t="str">
        <f t="shared" si="944"/>
        <v/>
      </c>
      <c r="S5459" s="52" t="str">
        <f t="shared" si="945"/>
        <v/>
      </c>
      <c r="T5459" s="81" t="str">
        <f t="shared" si="946"/>
        <v/>
      </c>
      <c r="U5459" s="53" t="str">
        <f>IF(S5459="","",COUNTIF($S$7:S5459,"該当２"))</f>
        <v/>
      </c>
      <c r="V5459" s="56" t="str">
        <f t="shared" si="947"/>
        <v/>
      </c>
      <c r="W5459" s="81" t="str">
        <f t="shared" si="948"/>
        <v/>
      </c>
      <c r="X5459" s="53" t="str">
        <f>IF(V5459="","",COUNTIF($V$7:V5459,"該当３"))</f>
        <v/>
      </c>
    </row>
    <row r="5460" spans="11:24">
      <c r="K5460" s="52" t="str">
        <f t="shared" si="949"/>
        <v/>
      </c>
      <c r="L5460" s="81" t="str">
        <f t="shared" si="939"/>
        <v/>
      </c>
      <c r="M5460" s="53" t="str">
        <f>IF(K5460="","",COUNTIF($K$7:K5460,"ﾘｽﾄ１"))</f>
        <v/>
      </c>
      <c r="N5460" s="53" t="str">
        <f t="shared" si="940"/>
        <v/>
      </c>
      <c r="O5460" s="54" t="str">
        <f t="shared" si="941"/>
        <v/>
      </c>
      <c r="P5460" s="53" t="str">
        <f t="shared" si="942"/>
        <v/>
      </c>
      <c r="Q5460" s="52" t="str">
        <f t="shared" si="943"/>
        <v/>
      </c>
      <c r="R5460" s="55" t="str">
        <f t="shared" si="944"/>
        <v/>
      </c>
      <c r="S5460" s="52" t="str">
        <f t="shared" si="945"/>
        <v/>
      </c>
      <c r="T5460" s="81" t="str">
        <f t="shared" si="946"/>
        <v/>
      </c>
      <c r="U5460" s="53" t="str">
        <f>IF(S5460="","",COUNTIF($S$7:S5460,"該当２"))</f>
        <v/>
      </c>
      <c r="V5460" s="56" t="str">
        <f t="shared" si="947"/>
        <v/>
      </c>
      <c r="W5460" s="81" t="str">
        <f t="shared" si="948"/>
        <v/>
      </c>
      <c r="X5460" s="53" t="str">
        <f>IF(V5460="","",COUNTIF($V$7:V5460,"該当３"))</f>
        <v/>
      </c>
    </row>
    <row r="5461" spans="11:24">
      <c r="K5461" s="52" t="str">
        <f t="shared" si="949"/>
        <v/>
      </c>
      <c r="L5461" s="81" t="str">
        <f t="shared" si="939"/>
        <v/>
      </c>
      <c r="M5461" s="53" t="str">
        <f>IF(K5461="","",COUNTIF($K$7:K5461,"ﾘｽﾄ１"))</f>
        <v/>
      </c>
      <c r="N5461" s="53" t="str">
        <f t="shared" si="940"/>
        <v/>
      </c>
      <c r="O5461" s="54" t="str">
        <f t="shared" si="941"/>
        <v/>
      </c>
      <c r="P5461" s="53" t="str">
        <f t="shared" si="942"/>
        <v/>
      </c>
      <c r="Q5461" s="52" t="str">
        <f t="shared" si="943"/>
        <v/>
      </c>
      <c r="R5461" s="55" t="str">
        <f t="shared" si="944"/>
        <v/>
      </c>
      <c r="S5461" s="52" t="str">
        <f t="shared" si="945"/>
        <v/>
      </c>
      <c r="T5461" s="81" t="str">
        <f t="shared" si="946"/>
        <v/>
      </c>
      <c r="U5461" s="53" t="str">
        <f>IF(S5461="","",COUNTIF($S$7:S5461,"該当２"))</f>
        <v/>
      </c>
      <c r="V5461" s="56" t="str">
        <f t="shared" si="947"/>
        <v/>
      </c>
      <c r="W5461" s="81" t="str">
        <f t="shared" si="948"/>
        <v/>
      </c>
      <c r="X5461" s="53" t="str">
        <f>IF(V5461="","",COUNTIF($V$7:V5461,"該当３"))</f>
        <v/>
      </c>
    </row>
    <row r="5462" spans="11:24">
      <c r="K5462" s="52" t="str">
        <f t="shared" si="949"/>
        <v/>
      </c>
      <c r="L5462" s="81" t="str">
        <f t="shared" si="939"/>
        <v/>
      </c>
      <c r="M5462" s="53" t="str">
        <f>IF(K5462="","",COUNTIF($K$7:K5462,"ﾘｽﾄ１"))</f>
        <v/>
      </c>
      <c r="N5462" s="53" t="str">
        <f t="shared" si="940"/>
        <v/>
      </c>
      <c r="O5462" s="54" t="str">
        <f t="shared" si="941"/>
        <v/>
      </c>
      <c r="P5462" s="53" t="str">
        <f t="shared" si="942"/>
        <v/>
      </c>
      <c r="Q5462" s="52" t="str">
        <f t="shared" si="943"/>
        <v/>
      </c>
      <c r="R5462" s="55" t="str">
        <f t="shared" si="944"/>
        <v/>
      </c>
      <c r="S5462" s="52" t="str">
        <f t="shared" si="945"/>
        <v/>
      </c>
      <c r="T5462" s="81" t="str">
        <f t="shared" si="946"/>
        <v/>
      </c>
      <c r="U5462" s="53" t="str">
        <f>IF(S5462="","",COUNTIF($S$7:S5462,"該当２"))</f>
        <v/>
      </c>
      <c r="V5462" s="56" t="str">
        <f t="shared" si="947"/>
        <v/>
      </c>
      <c r="W5462" s="81" t="str">
        <f t="shared" si="948"/>
        <v/>
      </c>
      <c r="X5462" s="53" t="str">
        <f>IF(V5462="","",COUNTIF($V$7:V5462,"該当３"))</f>
        <v/>
      </c>
    </row>
    <row r="5463" spans="11:24">
      <c r="K5463" s="52" t="str">
        <f t="shared" si="949"/>
        <v/>
      </c>
      <c r="L5463" s="81" t="str">
        <f t="shared" si="939"/>
        <v/>
      </c>
      <c r="M5463" s="53" t="str">
        <f>IF(K5463="","",COUNTIF($K$7:K5463,"ﾘｽﾄ１"))</f>
        <v/>
      </c>
      <c r="N5463" s="53" t="str">
        <f t="shared" si="940"/>
        <v/>
      </c>
      <c r="O5463" s="54" t="str">
        <f t="shared" si="941"/>
        <v/>
      </c>
      <c r="P5463" s="53" t="str">
        <f t="shared" si="942"/>
        <v/>
      </c>
      <c r="Q5463" s="52" t="str">
        <f t="shared" si="943"/>
        <v/>
      </c>
      <c r="R5463" s="55" t="str">
        <f t="shared" si="944"/>
        <v/>
      </c>
      <c r="S5463" s="52" t="str">
        <f t="shared" si="945"/>
        <v/>
      </c>
      <c r="T5463" s="81" t="str">
        <f t="shared" si="946"/>
        <v/>
      </c>
      <c r="U5463" s="53" t="str">
        <f>IF(S5463="","",COUNTIF($S$7:S5463,"該当２"))</f>
        <v/>
      </c>
      <c r="V5463" s="56" t="str">
        <f t="shared" si="947"/>
        <v/>
      </c>
      <c r="W5463" s="81" t="str">
        <f t="shared" si="948"/>
        <v/>
      </c>
      <c r="X5463" s="53" t="str">
        <f>IF(V5463="","",COUNTIF($V$7:V5463,"該当３"))</f>
        <v/>
      </c>
    </row>
    <row r="5464" spans="11:24">
      <c r="K5464" s="52" t="str">
        <f t="shared" si="949"/>
        <v/>
      </c>
      <c r="L5464" s="81" t="str">
        <f t="shared" si="939"/>
        <v/>
      </c>
      <c r="M5464" s="53" t="str">
        <f>IF(K5464="","",COUNTIF($K$7:K5464,"ﾘｽﾄ１"))</f>
        <v/>
      </c>
      <c r="N5464" s="53" t="str">
        <f t="shared" si="940"/>
        <v/>
      </c>
      <c r="O5464" s="54" t="str">
        <f t="shared" si="941"/>
        <v/>
      </c>
      <c r="P5464" s="53" t="str">
        <f t="shared" si="942"/>
        <v/>
      </c>
      <c r="Q5464" s="52" t="str">
        <f t="shared" si="943"/>
        <v/>
      </c>
      <c r="R5464" s="55" t="str">
        <f t="shared" si="944"/>
        <v/>
      </c>
      <c r="S5464" s="52" t="str">
        <f t="shared" si="945"/>
        <v/>
      </c>
      <c r="T5464" s="81" t="str">
        <f t="shared" si="946"/>
        <v/>
      </c>
      <c r="U5464" s="53" t="str">
        <f>IF(S5464="","",COUNTIF($S$7:S5464,"該当２"))</f>
        <v/>
      </c>
      <c r="V5464" s="56" t="str">
        <f t="shared" si="947"/>
        <v/>
      </c>
      <c r="W5464" s="81" t="str">
        <f t="shared" si="948"/>
        <v/>
      </c>
      <c r="X5464" s="53" t="str">
        <f>IF(V5464="","",COUNTIF($V$7:V5464,"該当３"))</f>
        <v/>
      </c>
    </row>
    <row r="5465" spans="11:24">
      <c r="K5465" s="52" t="str">
        <f t="shared" si="949"/>
        <v/>
      </c>
      <c r="L5465" s="81" t="str">
        <f t="shared" si="939"/>
        <v/>
      </c>
      <c r="M5465" s="53" t="str">
        <f>IF(K5465="","",COUNTIF($K$7:K5465,"ﾘｽﾄ１"))</f>
        <v/>
      </c>
      <c r="N5465" s="53" t="str">
        <f t="shared" si="940"/>
        <v/>
      </c>
      <c r="O5465" s="54" t="str">
        <f t="shared" si="941"/>
        <v/>
      </c>
      <c r="P5465" s="53" t="str">
        <f t="shared" si="942"/>
        <v/>
      </c>
      <c r="Q5465" s="52" t="str">
        <f t="shared" si="943"/>
        <v/>
      </c>
      <c r="R5465" s="55" t="str">
        <f t="shared" si="944"/>
        <v/>
      </c>
      <c r="S5465" s="52" t="str">
        <f t="shared" si="945"/>
        <v/>
      </c>
      <c r="T5465" s="81" t="str">
        <f t="shared" si="946"/>
        <v/>
      </c>
      <c r="U5465" s="53" t="str">
        <f>IF(S5465="","",COUNTIF($S$7:S5465,"該当２"))</f>
        <v/>
      </c>
      <c r="V5465" s="56" t="str">
        <f t="shared" si="947"/>
        <v/>
      </c>
      <c r="W5465" s="81" t="str">
        <f t="shared" si="948"/>
        <v/>
      </c>
      <c r="X5465" s="53" t="str">
        <f>IF(V5465="","",COUNTIF($V$7:V5465,"該当３"))</f>
        <v/>
      </c>
    </row>
    <row r="5466" spans="11:24">
      <c r="K5466" s="52" t="str">
        <f t="shared" si="949"/>
        <v/>
      </c>
      <c r="L5466" s="81" t="str">
        <f t="shared" si="939"/>
        <v/>
      </c>
      <c r="M5466" s="53" t="str">
        <f>IF(K5466="","",COUNTIF($K$7:K5466,"ﾘｽﾄ１"))</f>
        <v/>
      </c>
      <c r="N5466" s="53" t="str">
        <f t="shared" si="940"/>
        <v/>
      </c>
      <c r="O5466" s="54" t="str">
        <f t="shared" si="941"/>
        <v/>
      </c>
      <c r="P5466" s="53" t="str">
        <f t="shared" si="942"/>
        <v/>
      </c>
      <c r="Q5466" s="52" t="str">
        <f t="shared" si="943"/>
        <v/>
      </c>
      <c r="R5466" s="55" t="str">
        <f t="shared" si="944"/>
        <v/>
      </c>
      <c r="S5466" s="52" t="str">
        <f t="shared" si="945"/>
        <v/>
      </c>
      <c r="T5466" s="81" t="str">
        <f t="shared" si="946"/>
        <v/>
      </c>
      <c r="U5466" s="53" t="str">
        <f>IF(S5466="","",COUNTIF($S$7:S5466,"該当２"))</f>
        <v/>
      </c>
      <c r="V5466" s="56" t="str">
        <f t="shared" si="947"/>
        <v/>
      </c>
      <c r="W5466" s="81" t="str">
        <f t="shared" si="948"/>
        <v/>
      </c>
      <c r="X5466" s="53" t="str">
        <f>IF(V5466="","",COUNTIF($V$7:V5466,"該当３"))</f>
        <v/>
      </c>
    </row>
    <row r="5467" spans="11:24">
      <c r="K5467" s="52" t="str">
        <f t="shared" si="949"/>
        <v/>
      </c>
      <c r="L5467" s="81" t="str">
        <f t="shared" si="939"/>
        <v/>
      </c>
      <c r="M5467" s="53" t="str">
        <f>IF(K5467="","",COUNTIF($K$7:K5467,"ﾘｽﾄ１"))</f>
        <v/>
      </c>
      <c r="N5467" s="53" t="str">
        <f t="shared" si="940"/>
        <v/>
      </c>
      <c r="O5467" s="54" t="str">
        <f t="shared" si="941"/>
        <v/>
      </c>
      <c r="P5467" s="53" t="str">
        <f t="shared" si="942"/>
        <v/>
      </c>
      <c r="Q5467" s="52" t="str">
        <f t="shared" si="943"/>
        <v/>
      </c>
      <c r="R5467" s="55" t="str">
        <f t="shared" si="944"/>
        <v/>
      </c>
      <c r="S5467" s="52" t="str">
        <f t="shared" si="945"/>
        <v/>
      </c>
      <c r="T5467" s="81" t="str">
        <f t="shared" si="946"/>
        <v/>
      </c>
      <c r="U5467" s="53" t="str">
        <f>IF(S5467="","",COUNTIF($S$7:S5467,"該当２"))</f>
        <v/>
      </c>
      <c r="V5467" s="56" t="str">
        <f t="shared" si="947"/>
        <v/>
      </c>
      <c r="W5467" s="81" t="str">
        <f t="shared" si="948"/>
        <v/>
      </c>
      <c r="X5467" s="53" t="str">
        <f>IF(V5467="","",COUNTIF($V$7:V5467,"該当３"))</f>
        <v/>
      </c>
    </row>
    <row r="5468" spans="11:24">
      <c r="K5468" s="52" t="str">
        <f t="shared" si="949"/>
        <v/>
      </c>
      <c r="L5468" s="81" t="str">
        <f t="shared" si="939"/>
        <v/>
      </c>
      <c r="M5468" s="53" t="str">
        <f>IF(K5468="","",COUNTIF($K$7:K5468,"ﾘｽﾄ１"))</f>
        <v/>
      </c>
      <c r="N5468" s="53" t="str">
        <f t="shared" si="940"/>
        <v/>
      </c>
      <c r="O5468" s="54" t="str">
        <f t="shared" si="941"/>
        <v/>
      </c>
      <c r="P5468" s="53" t="str">
        <f t="shared" si="942"/>
        <v/>
      </c>
      <c r="Q5468" s="52" t="str">
        <f t="shared" si="943"/>
        <v/>
      </c>
      <c r="R5468" s="55" t="str">
        <f t="shared" si="944"/>
        <v/>
      </c>
      <c r="S5468" s="52" t="str">
        <f t="shared" si="945"/>
        <v/>
      </c>
      <c r="T5468" s="81" t="str">
        <f t="shared" si="946"/>
        <v/>
      </c>
      <c r="U5468" s="53" t="str">
        <f>IF(S5468="","",COUNTIF($S$7:S5468,"該当２"))</f>
        <v/>
      </c>
      <c r="V5468" s="56" t="str">
        <f t="shared" si="947"/>
        <v/>
      </c>
      <c r="W5468" s="81" t="str">
        <f t="shared" si="948"/>
        <v/>
      </c>
      <c r="X5468" s="53" t="str">
        <f>IF(V5468="","",COUNTIF($V$7:V5468,"該当３"))</f>
        <v/>
      </c>
    </row>
    <row r="5469" spans="11:24">
      <c r="K5469" s="52" t="str">
        <f t="shared" si="949"/>
        <v/>
      </c>
      <c r="L5469" s="81" t="str">
        <f t="shared" si="939"/>
        <v/>
      </c>
      <c r="M5469" s="53" t="str">
        <f>IF(K5469="","",COUNTIF($K$7:K5469,"ﾘｽﾄ１"))</f>
        <v/>
      </c>
      <c r="N5469" s="53" t="str">
        <f t="shared" si="940"/>
        <v/>
      </c>
      <c r="O5469" s="54" t="str">
        <f t="shared" si="941"/>
        <v/>
      </c>
      <c r="P5469" s="53" t="str">
        <f t="shared" si="942"/>
        <v/>
      </c>
      <c r="Q5469" s="52" t="str">
        <f t="shared" si="943"/>
        <v/>
      </c>
      <c r="R5469" s="55" t="str">
        <f t="shared" si="944"/>
        <v/>
      </c>
      <c r="S5469" s="52" t="str">
        <f t="shared" si="945"/>
        <v/>
      </c>
      <c r="T5469" s="81" t="str">
        <f t="shared" si="946"/>
        <v/>
      </c>
      <c r="U5469" s="53" t="str">
        <f>IF(S5469="","",COUNTIF($S$7:S5469,"該当２"))</f>
        <v/>
      </c>
      <c r="V5469" s="56" t="str">
        <f t="shared" si="947"/>
        <v/>
      </c>
      <c r="W5469" s="81" t="str">
        <f t="shared" si="948"/>
        <v/>
      </c>
      <c r="X5469" s="53" t="str">
        <f>IF(V5469="","",COUNTIF($V$7:V5469,"該当３"))</f>
        <v/>
      </c>
    </row>
    <row r="5470" spans="11:24">
      <c r="K5470" s="52" t="str">
        <f t="shared" si="949"/>
        <v/>
      </c>
      <c r="L5470" s="81" t="str">
        <f t="shared" si="939"/>
        <v/>
      </c>
      <c r="M5470" s="53" t="str">
        <f>IF(K5470="","",COUNTIF($K$7:K5470,"ﾘｽﾄ１"))</f>
        <v/>
      </c>
      <c r="N5470" s="53" t="str">
        <f t="shared" si="940"/>
        <v/>
      </c>
      <c r="O5470" s="54" t="str">
        <f t="shared" si="941"/>
        <v/>
      </c>
      <c r="P5470" s="53" t="str">
        <f t="shared" si="942"/>
        <v/>
      </c>
      <c r="Q5470" s="52" t="str">
        <f t="shared" si="943"/>
        <v/>
      </c>
      <c r="R5470" s="55" t="str">
        <f t="shared" si="944"/>
        <v/>
      </c>
      <c r="S5470" s="52" t="str">
        <f t="shared" si="945"/>
        <v/>
      </c>
      <c r="T5470" s="81" t="str">
        <f t="shared" si="946"/>
        <v/>
      </c>
      <c r="U5470" s="53" t="str">
        <f>IF(S5470="","",COUNTIF($S$7:S5470,"該当２"))</f>
        <v/>
      </c>
      <c r="V5470" s="56" t="str">
        <f t="shared" si="947"/>
        <v/>
      </c>
      <c r="W5470" s="81" t="str">
        <f t="shared" si="948"/>
        <v/>
      </c>
      <c r="X5470" s="53" t="str">
        <f>IF(V5470="","",COUNTIF($V$7:V5470,"該当３"))</f>
        <v/>
      </c>
    </row>
    <row r="5471" spans="11:24">
      <c r="K5471" s="52" t="str">
        <f t="shared" si="949"/>
        <v/>
      </c>
      <c r="L5471" s="81" t="str">
        <f t="shared" si="939"/>
        <v/>
      </c>
      <c r="M5471" s="53" t="str">
        <f>IF(K5471="","",COUNTIF($K$7:K5471,"ﾘｽﾄ１"))</f>
        <v/>
      </c>
      <c r="N5471" s="53" t="str">
        <f t="shared" si="940"/>
        <v/>
      </c>
      <c r="O5471" s="54" t="str">
        <f t="shared" si="941"/>
        <v/>
      </c>
      <c r="P5471" s="53" t="str">
        <f t="shared" si="942"/>
        <v/>
      </c>
      <c r="Q5471" s="52" t="str">
        <f t="shared" si="943"/>
        <v/>
      </c>
      <c r="R5471" s="55" t="str">
        <f t="shared" si="944"/>
        <v/>
      </c>
      <c r="S5471" s="52" t="str">
        <f t="shared" si="945"/>
        <v/>
      </c>
      <c r="T5471" s="81" t="str">
        <f t="shared" si="946"/>
        <v/>
      </c>
      <c r="U5471" s="53" t="str">
        <f>IF(S5471="","",COUNTIF($S$7:S5471,"該当２"))</f>
        <v/>
      </c>
      <c r="V5471" s="56" t="str">
        <f t="shared" si="947"/>
        <v/>
      </c>
      <c r="W5471" s="81" t="str">
        <f t="shared" si="948"/>
        <v/>
      </c>
      <c r="X5471" s="53" t="str">
        <f>IF(V5471="","",COUNTIF($V$7:V5471,"該当３"))</f>
        <v/>
      </c>
    </row>
    <row r="5472" spans="11:24">
      <c r="K5472" s="52" t="str">
        <f t="shared" si="949"/>
        <v/>
      </c>
      <c r="L5472" s="81" t="str">
        <f t="shared" si="939"/>
        <v/>
      </c>
      <c r="M5472" s="53" t="str">
        <f>IF(K5472="","",COUNTIF($K$7:K5472,"ﾘｽﾄ１"))</f>
        <v/>
      </c>
      <c r="N5472" s="53" t="str">
        <f t="shared" si="940"/>
        <v/>
      </c>
      <c r="O5472" s="54" t="str">
        <f t="shared" si="941"/>
        <v/>
      </c>
      <c r="P5472" s="53" t="str">
        <f t="shared" si="942"/>
        <v/>
      </c>
      <c r="Q5472" s="52" t="str">
        <f t="shared" si="943"/>
        <v/>
      </c>
      <c r="R5472" s="55" t="str">
        <f t="shared" si="944"/>
        <v/>
      </c>
      <c r="S5472" s="52" t="str">
        <f t="shared" si="945"/>
        <v/>
      </c>
      <c r="T5472" s="81" t="str">
        <f t="shared" si="946"/>
        <v/>
      </c>
      <c r="U5472" s="53" t="str">
        <f>IF(S5472="","",COUNTIF($S$7:S5472,"該当２"))</f>
        <v/>
      </c>
      <c r="V5472" s="56" t="str">
        <f t="shared" si="947"/>
        <v/>
      </c>
      <c r="W5472" s="81" t="str">
        <f t="shared" si="948"/>
        <v/>
      </c>
      <c r="X5472" s="53" t="str">
        <f>IF(V5472="","",COUNTIF($V$7:V5472,"該当３"))</f>
        <v/>
      </c>
    </row>
    <row r="5473" spans="11:24">
      <c r="K5473" s="52" t="str">
        <f t="shared" si="949"/>
        <v/>
      </c>
      <c r="L5473" s="81" t="str">
        <f t="shared" si="939"/>
        <v/>
      </c>
      <c r="M5473" s="53" t="str">
        <f>IF(K5473="","",COUNTIF($K$7:K5473,"ﾘｽﾄ１"))</f>
        <v/>
      </c>
      <c r="N5473" s="53" t="str">
        <f t="shared" si="940"/>
        <v/>
      </c>
      <c r="O5473" s="54" t="str">
        <f t="shared" si="941"/>
        <v/>
      </c>
      <c r="P5473" s="53" t="str">
        <f t="shared" si="942"/>
        <v/>
      </c>
      <c r="Q5473" s="52" t="str">
        <f t="shared" si="943"/>
        <v/>
      </c>
      <c r="R5473" s="55" t="str">
        <f t="shared" si="944"/>
        <v/>
      </c>
      <c r="S5473" s="52" t="str">
        <f t="shared" si="945"/>
        <v/>
      </c>
      <c r="T5473" s="81" t="str">
        <f t="shared" si="946"/>
        <v/>
      </c>
      <c r="U5473" s="53" t="str">
        <f>IF(S5473="","",COUNTIF($S$7:S5473,"該当２"))</f>
        <v/>
      </c>
      <c r="V5473" s="56" t="str">
        <f t="shared" si="947"/>
        <v/>
      </c>
      <c r="W5473" s="81" t="str">
        <f t="shared" si="948"/>
        <v/>
      </c>
      <c r="X5473" s="53" t="str">
        <f>IF(V5473="","",COUNTIF($V$7:V5473,"該当３"))</f>
        <v/>
      </c>
    </row>
    <row r="5474" spans="11:24">
      <c r="K5474" s="52" t="str">
        <f t="shared" si="949"/>
        <v/>
      </c>
      <c r="L5474" s="81" t="str">
        <f t="shared" si="939"/>
        <v/>
      </c>
      <c r="M5474" s="53" t="str">
        <f>IF(K5474="","",COUNTIF($K$7:K5474,"ﾘｽﾄ１"))</f>
        <v/>
      </c>
      <c r="N5474" s="53" t="str">
        <f t="shared" si="940"/>
        <v/>
      </c>
      <c r="O5474" s="54" t="str">
        <f t="shared" si="941"/>
        <v/>
      </c>
      <c r="P5474" s="53" t="str">
        <f t="shared" si="942"/>
        <v/>
      </c>
      <c r="Q5474" s="52" t="str">
        <f t="shared" si="943"/>
        <v/>
      </c>
      <c r="R5474" s="55" t="str">
        <f t="shared" si="944"/>
        <v/>
      </c>
      <c r="S5474" s="52" t="str">
        <f t="shared" si="945"/>
        <v/>
      </c>
      <c r="T5474" s="81" t="str">
        <f t="shared" si="946"/>
        <v/>
      </c>
      <c r="U5474" s="53" t="str">
        <f>IF(S5474="","",COUNTIF($S$7:S5474,"該当２"))</f>
        <v/>
      </c>
      <c r="V5474" s="56" t="str">
        <f t="shared" si="947"/>
        <v/>
      </c>
      <c r="W5474" s="81" t="str">
        <f t="shared" si="948"/>
        <v/>
      </c>
      <c r="X5474" s="53" t="str">
        <f>IF(V5474="","",COUNTIF($V$7:V5474,"該当３"))</f>
        <v/>
      </c>
    </row>
    <row r="5475" spans="11:24">
      <c r="K5475" s="52" t="str">
        <f t="shared" si="949"/>
        <v/>
      </c>
      <c r="L5475" s="81" t="str">
        <f t="shared" si="939"/>
        <v/>
      </c>
      <c r="M5475" s="53" t="str">
        <f>IF(K5475="","",COUNTIF($K$7:K5475,"ﾘｽﾄ１"))</f>
        <v/>
      </c>
      <c r="N5475" s="53" t="str">
        <f t="shared" si="940"/>
        <v/>
      </c>
      <c r="O5475" s="54" t="str">
        <f t="shared" si="941"/>
        <v/>
      </c>
      <c r="P5475" s="53" t="str">
        <f t="shared" si="942"/>
        <v/>
      </c>
      <c r="Q5475" s="52" t="str">
        <f t="shared" si="943"/>
        <v/>
      </c>
      <c r="R5475" s="55" t="str">
        <f t="shared" si="944"/>
        <v/>
      </c>
      <c r="S5475" s="52" t="str">
        <f t="shared" si="945"/>
        <v/>
      </c>
      <c r="T5475" s="81" t="str">
        <f t="shared" si="946"/>
        <v/>
      </c>
      <c r="U5475" s="53" t="str">
        <f>IF(S5475="","",COUNTIF($S$7:S5475,"該当２"))</f>
        <v/>
      </c>
      <c r="V5475" s="56" t="str">
        <f t="shared" si="947"/>
        <v/>
      </c>
      <c r="W5475" s="81" t="str">
        <f t="shared" si="948"/>
        <v/>
      </c>
      <c r="X5475" s="53" t="str">
        <f>IF(V5475="","",COUNTIF($V$7:V5475,"該当３"))</f>
        <v/>
      </c>
    </row>
    <row r="5476" spans="11:24">
      <c r="K5476" s="52" t="str">
        <f t="shared" si="949"/>
        <v/>
      </c>
      <c r="L5476" s="81" t="str">
        <f t="shared" si="939"/>
        <v/>
      </c>
      <c r="M5476" s="53" t="str">
        <f>IF(K5476="","",COUNTIF($K$7:K5476,"ﾘｽﾄ１"))</f>
        <v/>
      </c>
      <c r="N5476" s="53" t="str">
        <f t="shared" si="940"/>
        <v/>
      </c>
      <c r="O5476" s="54" t="str">
        <f t="shared" si="941"/>
        <v/>
      </c>
      <c r="P5476" s="53" t="str">
        <f t="shared" si="942"/>
        <v/>
      </c>
      <c r="Q5476" s="52" t="str">
        <f t="shared" si="943"/>
        <v/>
      </c>
      <c r="R5476" s="55" t="str">
        <f t="shared" si="944"/>
        <v/>
      </c>
      <c r="S5476" s="52" t="str">
        <f t="shared" si="945"/>
        <v/>
      </c>
      <c r="T5476" s="81" t="str">
        <f t="shared" si="946"/>
        <v/>
      </c>
      <c r="U5476" s="53" t="str">
        <f>IF(S5476="","",COUNTIF($S$7:S5476,"該当２"))</f>
        <v/>
      </c>
      <c r="V5476" s="56" t="str">
        <f t="shared" si="947"/>
        <v/>
      </c>
      <c r="W5476" s="81" t="str">
        <f t="shared" si="948"/>
        <v/>
      </c>
      <c r="X5476" s="53" t="str">
        <f>IF(V5476="","",COUNTIF($V$7:V5476,"該当３"))</f>
        <v/>
      </c>
    </row>
    <row r="5477" spans="11:24">
      <c r="K5477" s="52" t="str">
        <f t="shared" si="949"/>
        <v/>
      </c>
      <c r="L5477" s="81" t="str">
        <f t="shared" si="939"/>
        <v/>
      </c>
      <c r="M5477" s="53" t="str">
        <f>IF(K5477="","",COUNTIF($K$7:K5477,"ﾘｽﾄ１"))</f>
        <v/>
      </c>
      <c r="N5477" s="53" t="str">
        <f t="shared" si="940"/>
        <v/>
      </c>
      <c r="O5477" s="54" t="str">
        <f t="shared" si="941"/>
        <v/>
      </c>
      <c r="P5477" s="53" t="str">
        <f t="shared" si="942"/>
        <v/>
      </c>
      <c r="Q5477" s="52" t="str">
        <f t="shared" si="943"/>
        <v/>
      </c>
      <c r="R5477" s="55" t="str">
        <f t="shared" si="944"/>
        <v/>
      </c>
      <c r="S5477" s="52" t="str">
        <f t="shared" si="945"/>
        <v/>
      </c>
      <c r="T5477" s="81" t="str">
        <f t="shared" si="946"/>
        <v/>
      </c>
      <c r="U5477" s="53" t="str">
        <f>IF(S5477="","",COUNTIF($S$7:S5477,"該当２"))</f>
        <v/>
      </c>
      <c r="V5477" s="56" t="str">
        <f t="shared" si="947"/>
        <v/>
      </c>
      <c r="W5477" s="81" t="str">
        <f t="shared" si="948"/>
        <v/>
      </c>
      <c r="X5477" s="53" t="str">
        <f>IF(V5477="","",COUNTIF($V$7:V5477,"該当３"))</f>
        <v/>
      </c>
    </row>
    <row r="5478" spans="11:24">
      <c r="K5478" s="52" t="str">
        <f t="shared" si="949"/>
        <v/>
      </c>
      <c r="L5478" s="81" t="str">
        <f t="shared" si="939"/>
        <v/>
      </c>
      <c r="M5478" s="53" t="str">
        <f>IF(K5478="","",COUNTIF($K$7:K5478,"ﾘｽﾄ１"))</f>
        <v/>
      </c>
      <c r="N5478" s="53" t="str">
        <f t="shared" si="940"/>
        <v/>
      </c>
      <c r="O5478" s="54" t="str">
        <f t="shared" si="941"/>
        <v/>
      </c>
      <c r="P5478" s="53" t="str">
        <f t="shared" si="942"/>
        <v/>
      </c>
      <c r="Q5478" s="52" t="str">
        <f t="shared" si="943"/>
        <v/>
      </c>
      <c r="R5478" s="55" t="str">
        <f t="shared" si="944"/>
        <v/>
      </c>
      <c r="S5478" s="52" t="str">
        <f t="shared" si="945"/>
        <v/>
      </c>
      <c r="T5478" s="81" t="str">
        <f t="shared" si="946"/>
        <v/>
      </c>
      <c r="U5478" s="53" t="str">
        <f>IF(S5478="","",COUNTIF($S$7:S5478,"該当２"))</f>
        <v/>
      </c>
      <c r="V5478" s="56" t="str">
        <f t="shared" si="947"/>
        <v/>
      </c>
      <c r="W5478" s="81" t="str">
        <f t="shared" si="948"/>
        <v/>
      </c>
      <c r="X5478" s="53" t="str">
        <f>IF(V5478="","",COUNTIF($V$7:V5478,"該当３"))</f>
        <v/>
      </c>
    </row>
    <row r="5479" spans="11:24">
      <c r="K5479" s="52" t="str">
        <f t="shared" si="949"/>
        <v/>
      </c>
      <c r="L5479" s="81" t="str">
        <f t="shared" si="939"/>
        <v/>
      </c>
      <c r="M5479" s="53" t="str">
        <f>IF(K5479="","",COUNTIF($K$7:K5479,"ﾘｽﾄ１"))</f>
        <v/>
      </c>
      <c r="N5479" s="53" t="str">
        <f t="shared" si="940"/>
        <v/>
      </c>
      <c r="O5479" s="54" t="str">
        <f t="shared" si="941"/>
        <v/>
      </c>
      <c r="P5479" s="53" t="str">
        <f t="shared" si="942"/>
        <v/>
      </c>
      <c r="Q5479" s="52" t="str">
        <f t="shared" si="943"/>
        <v/>
      </c>
      <c r="R5479" s="55" t="str">
        <f t="shared" si="944"/>
        <v/>
      </c>
      <c r="S5479" s="52" t="str">
        <f t="shared" si="945"/>
        <v/>
      </c>
      <c r="T5479" s="81" t="str">
        <f t="shared" si="946"/>
        <v/>
      </c>
      <c r="U5479" s="53" t="str">
        <f>IF(S5479="","",COUNTIF($S$7:S5479,"該当２"))</f>
        <v/>
      </c>
      <c r="V5479" s="56" t="str">
        <f t="shared" si="947"/>
        <v/>
      </c>
      <c r="W5479" s="81" t="str">
        <f t="shared" si="948"/>
        <v/>
      </c>
      <c r="X5479" s="53" t="str">
        <f>IF(V5479="","",COUNTIF($V$7:V5479,"該当３"))</f>
        <v/>
      </c>
    </row>
    <row r="5480" spans="11:24">
      <c r="K5480" s="52" t="str">
        <f t="shared" si="949"/>
        <v/>
      </c>
      <c r="L5480" s="81" t="str">
        <f t="shared" si="939"/>
        <v/>
      </c>
      <c r="M5480" s="53" t="str">
        <f>IF(K5480="","",COUNTIF($K$7:K5480,"ﾘｽﾄ１"))</f>
        <v/>
      </c>
      <c r="N5480" s="53" t="str">
        <f t="shared" si="940"/>
        <v/>
      </c>
      <c r="O5480" s="54" t="str">
        <f t="shared" si="941"/>
        <v/>
      </c>
      <c r="P5480" s="53" t="str">
        <f t="shared" si="942"/>
        <v/>
      </c>
      <c r="Q5480" s="52" t="str">
        <f t="shared" si="943"/>
        <v/>
      </c>
      <c r="R5480" s="55" t="str">
        <f t="shared" si="944"/>
        <v/>
      </c>
      <c r="S5480" s="52" t="str">
        <f t="shared" si="945"/>
        <v/>
      </c>
      <c r="T5480" s="81" t="str">
        <f t="shared" si="946"/>
        <v/>
      </c>
      <c r="U5480" s="53" t="str">
        <f>IF(S5480="","",COUNTIF($S$7:S5480,"該当２"))</f>
        <v/>
      </c>
      <c r="V5480" s="56" t="str">
        <f t="shared" si="947"/>
        <v/>
      </c>
      <c r="W5480" s="81" t="str">
        <f t="shared" si="948"/>
        <v/>
      </c>
      <c r="X5480" s="53" t="str">
        <f>IF(V5480="","",COUNTIF($V$7:V5480,"該当３"))</f>
        <v/>
      </c>
    </row>
    <row r="5481" spans="11:24">
      <c r="K5481" s="52" t="str">
        <f t="shared" si="949"/>
        <v/>
      </c>
      <c r="L5481" s="81" t="str">
        <f t="shared" si="939"/>
        <v/>
      </c>
      <c r="M5481" s="53" t="str">
        <f>IF(K5481="","",COUNTIF($K$7:K5481,"ﾘｽﾄ１"))</f>
        <v/>
      </c>
      <c r="N5481" s="53" t="str">
        <f t="shared" si="940"/>
        <v/>
      </c>
      <c r="O5481" s="54" t="str">
        <f t="shared" si="941"/>
        <v/>
      </c>
      <c r="P5481" s="53" t="str">
        <f t="shared" si="942"/>
        <v/>
      </c>
      <c r="Q5481" s="52" t="str">
        <f t="shared" si="943"/>
        <v/>
      </c>
      <c r="R5481" s="55" t="str">
        <f t="shared" si="944"/>
        <v/>
      </c>
      <c r="S5481" s="52" t="str">
        <f t="shared" si="945"/>
        <v/>
      </c>
      <c r="T5481" s="81" t="str">
        <f t="shared" si="946"/>
        <v/>
      </c>
      <c r="U5481" s="53" t="str">
        <f>IF(S5481="","",COUNTIF($S$7:S5481,"該当２"))</f>
        <v/>
      </c>
      <c r="V5481" s="56" t="str">
        <f t="shared" si="947"/>
        <v/>
      </c>
      <c r="W5481" s="81" t="str">
        <f t="shared" si="948"/>
        <v/>
      </c>
      <c r="X5481" s="53" t="str">
        <f>IF(V5481="","",COUNTIF($V$7:V5481,"該当３"))</f>
        <v/>
      </c>
    </row>
    <row r="5482" spans="11:24">
      <c r="K5482" s="52" t="str">
        <f t="shared" si="949"/>
        <v/>
      </c>
      <c r="L5482" s="81" t="str">
        <f t="shared" si="939"/>
        <v/>
      </c>
      <c r="M5482" s="53" t="str">
        <f>IF(K5482="","",COUNTIF($K$7:K5482,"ﾘｽﾄ１"))</f>
        <v/>
      </c>
      <c r="N5482" s="53" t="str">
        <f t="shared" si="940"/>
        <v/>
      </c>
      <c r="O5482" s="54" t="str">
        <f t="shared" si="941"/>
        <v/>
      </c>
      <c r="P5482" s="53" t="str">
        <f t="shared" si="942"/>
        <v/>
      </c>
      <c r="Q5482" s="52" t="str">
        <f t="shared" si="943"/>
        <v/>
      </c>
      <c r="R5482" s="55" t="str">
        <f t="shared" si="944"/>
        <v/>
      </c>
      <c r="S5482" s="52" t="str">
        <f t="shared" si="945"/>
        <v/>
      </c>
      <c r="T5482" s="81" t="str">
        <f t="shared" si="946"/>
        <v/>
      </c>
      <c r="U5482" s="53" t="str">
        <f>IF(S5482="","",COUNTIF($S$7:S5482,"該当２"))</f>
        <v/>
      </c>
      <c r="V5482" s="56" t="str">
        <f t="shared" si="947"/>
        <v/>
      </c>
      <c r="W5482" s="81" t="str">
        <f t="shared" si="948"/>
        <v/>
      </c>
      <c r="X5482" s="53" t="str">
        <f>IF(V5482="","",COUNTIF($V$7:V5482,"該当３"))</f>
        <v/>
      </c>
    </row>
    <row r="5483" spans="11:24">
      <c r="K5483" s="52" t="str">
        <f t="shared" si="949"/>
        <v/>
      </c>
      <c r="L5483" s="81" t="str">
        <f t="shared" si="939"/>
        <v/>
      </c>
      <c r="M5483" s="53" t="str">
        <f>IF(K5483="","",COUNTIF($K$7:K5483,"ﾘｽﾄ１"))</f>
        <v/>
      </c>
      <c r="N5483" s="53" t="str">
        <f t="shared" si="940"/>
        <v/>
      </c>
      <c r="O5483" s="54" t="str">
        <f t="shared" si="941"/>
        <v/>
      </c>
      <c r="P5483" s="53" t="str">
        <f t="shared" si="942"/>
        <v/>
      </c>
      <c r="Q5483" s="52" t="str">
        <f t="shared" si="943"/>
        <v/>
      </c>
      <c r="R5483" s="55" t="str">
        <f t="shared" si="944"/>
        <v/>
      </c>
      <c r="S5483" s="52" t="str">
        <f t="shared" si="945"/>
        <v/>
      </c>
      <c r="T5483" s="81" t="str">
        <f t="shared" si="946"/>
        <v/>
      </c>
      <c r="U5483" s="53" t="str">
        <f>IF(S5483="","",COUNTIF($S$7:S5483,"該当２"))</f>
        <v/>
      </c>
      <c r="V5483" s="56" t="str">
        <f t="shared" si="947"/>
        <v/>
      </c>
      <c r="W5483" s="81" t="str">
        <f t="shared" si="948"/>
        <v/>
      </c>
      <c r="X5483" s="53" t="str">
        <f>IF(V5483="","",COUNTIF($V$7:V5483,"該当３"))</f>
        <v/>
      </c>
    </row>
    <row r="5484" spans="11:24">
      <c r="K5484" s="52" t="str">
        <f t="shared" si="949"/>
        <v/>
      </c>
      <c r="L5484" s="81" t="str">
        <f t="shared" si="939"/>
        <v/>
      </c>
      <c r="M5484" s="53" t="str">
        <f>IF(K5484="","",COUNTIF($K$7:K5484,"ﾘｽﾄ１"))</f>
        <v/>
      </c>
      <c r="N5484" s="53" t="str">
        <f t="shared" si="940"/>
        <v/>
      </c>
      <c r="O5484" s="54" t="str">
        <f t="shared" si="941"/>
        <v/>
      </c>
      <c r="P5484" s="53" t="str">
        <f t="shared" si="942"/>
        <v/>
      </c>
      <c r="Q5484" s="52" t="str">
        <f t="shared" si="943"/>
        <v/>
      </c>
      <c r="R5484" s="55" t="str">
        <f t="shared" si="944"/>
        <v/>
      </c>
      <c r="S5484" s="52" t="str">
        <f t="shared" si="945"/>
        <v/>
      </c>
      <c r="T5484" s="81" t="str">
        <f t="shared" si="946"/>
        <v/>
      </c>
      <c r="U5484" s="53" t="str">
        <f>IF(S5484="","",COUNTIF($S$7:S5484,"該当２"))</f>
        <v/>
      </c>
      <c r="V5484" s="56" t="str">
        <f t="shared" si="947"/>
        <v/>
      </c>
      <c r="W5484" s="81" t="str">
        <f t="shared" si="948"/>
        <v/>
      </c>
      <c r="X5484" s="53" t="str">
        <f>IF(V5484="","",COUNTIF($V$7:V5484,"該当３"))</f>
        <v/>
      </c>
    </row>
    <row r="5485" spans="11:24">
      <c r="K5485" s="52" t="str">
        <f t="shared" si="949"/>
        <v/>
      </c>
      <c r="L5485" s="81" t="str">
        <f t="shared" si="939"/>
        <v/>
      </c>
      <c r="M5485" s="53" t="str">
        <f>IF(K5485="","",COUNTIF($K$7:K5485,"ﾘｽﾄ１"))</f>
        <v/>
      </c>
      <c r="N5485" s="53" t="str">
        <f t="shared" si="940"/>
        <v/>
      </c>
      <c r="O5485" s="54" t="str">
        <f t="shared" si="941"/>
        <v/>
      </c>
      <c r="P5485" s="53" t="str">
        <f t="shared" si="942"/>
        <v/>
      </c>
      <c r="Q5485" s="52" t="str">
        <f t="shared" si="943"/>
        <v/>
      </c>
      <c r="R5485" s="55" t="str">
        <f t="shared" si="944"/>
        <v/>
      </c>
      <c r="S5485" s="52" t="str">
        <f t="shared" si="945"/>
        <v/>
      </c>
      <c r="T5485" s="81" t="str">
        <f t="shared" si="946"/>
        <v/>
      </c>
      <c r="U5485" s="53" t="str">
        <f>IF(S5485="","",COUNTIF($S$7:S5485,"該当２"))</f>
        <v/>
      </c>
      <c r="V5485" s="56" t="str">
        <f t="shared" si="947"/>
        <v/>
      </c>
      <c r="W5485" s="81" t="str">
        <f t="shared" si="948"/>
        <v/>
      </c>
      <c r="X5485" s="53" t="str">
        <f>IF(V5485="","",COUNTIF($V$7:V5485,"該当３"))</f>
        <v/>
      </c>
    </row>
    <row r="5486" spans="11:24">
      <c r="K5486" s="52" t="str">
        <f t="shared" si="949"/>
        <v/>
      </c>
      <c r="L5486" s="81" t="str">
        <f t="shared" si="939"/>
        <v/>
      </c>
      <c r="M5486" s="53" t="str">
        <f>IF(K5486="","",COUNTIF($K$7:K5486,"ﾘｽﾄ１"))</f>
        <v/>
      </c>
      <c r="N5486" s="53" t="str">
        <f t="shared" si="940"/>
        <v/>
      </c>
      <c r="O5486" s="54" t="str">
        <f t="shared" si="941"/>
        <v/>
      </c>
      <c r="P5486" s="53" t="str">
        <f t="shared" si="942"/>
        <v/>
      </c>
      <c r="Q5486" s="52" t="str">
        <f t="shared" si="943"/>
        <v/>
      </c>
      <c r="R5486" s="55" t="str">
        <f t="shared" si="944"/>
        <v/>
      </c>
      <c r="S5486" s="52" t="str">
        <f t="shared" si="945"/>
        <v/>
      </c>
      <c r="T5486" s="81" t="str">
        <f t="shared" si="946"/>
        <v/>
      </c>
      <c r="U5486" s="53" t="str">
        <f>IF(S5486="","",COUNTIF($S$7:S5486,"該当２"))</f>
        <v/>
      </c>
      <c r="V5486" s="56" t="str">
        <f t="shared" si="947"/>
        <v/>
      </c>
      <c r="W5486" s="81" t="str">
        <f t="shared" si="948"/>
        <v/>
      </c>
      <c r="X5486" s="53" t="str">
        <f>IF(V5486="","",COUNTIF($V$7:V5486,"該当３"))</f>
        <v/>
      </c>
    </row>
    <row r="5487" spans="11:24">
      <c r="K5487" s="52" t="str">
        <f t="shared" si="949"/>
        <v/>
      </c>
      <c r="L5487" s="81" t="str">
        <f t="shared" si="939"/>
        <v/>
      </c>
      <c r="M5487" s="53" t="str">
        <f>IF(K5487="","",COUNTIF($K$7:K5487,"ﾘｽﾄ１"))</f>
        <v/>
      </c>
      <c r="N5487" s="53" t="str">
        <f t="shared" si="940"/>
        <v/>
      </c>
      <c r="O5487" s="54" t="str">
        <f t="shared" si="941"/>
        <v/>
      </c>
      <c r="P5487" s="53" t="str">
        <f t="shared" si="942"/>
        <v/>
      </c>
      <c r="Q5487" s="52" t="str">
        <f t="shared" si="943"/>
        <v/>
      </c>
      <c r="R5487" s="55" t="str">
        <f t="shared" si="944"/>
        <v/>
      </c>
      <c r="S5487" s="52" t="str">
        <f t="shared" si="945"/>
        <v/>
      </c>
      <c r="T5487" s="81" t="str">
        <f t="shared" si="946"/>
        <v/>
      </c>
      <c r="U5487" s="53" t="str">
        <f>IF(S5487="","",COUNTIF($S$7:S5487,"該当２"))</f>
        <v/>
      </c>
      <c r="V5487" s="56" t="str">
        <f t="shared" si="947"/>
        <v/>
      </c>
      <c r="W5487" s="81" t="str">
        <f t="shared" si="948"/>
        <v/>
      </c>
      <c r="X5487" s="53" t="str">
        <f>IF(V5487="","",COUNTIF($V$7:V5487,"該当３"))</f>
        <v/>
      </c>
    </row>
    <row r="5488" spans="11:24">
      <c r="K5488" s="52" t="str">
        <f t="shared" si="949"/>
        <v/>
      </c>
      <c r="L5488" s="81" t="str">
        <f t="shared" si="939"/>
        <v/>
      </c>
      <c r="M5488" s="53" t="str">
        <f>IF(K5488="","",COUNTIF($K$7:K5488,"ﾘｽﾄ１"))</f>
        <v/>
      </c>
      <c r="N5488" s="53" t="str">
        <f t="shared" si="940"/>
        <v/>
      </c>
      <c r="O5488" s="54" t="str">
        <f t="shared" si="941"/>
        <v/>
      </c>
      <c r="P5488" s="53" t="str">
        <f t="shared" si="942"/>
        <v/>
      </c>
      <c r="Q5488" s="52" t="str">
        <f t="shared" si="943"/>
        <v/>
      </c>
      <c r="R5488" s="55" t="str">
        <f t="shared" si="944"/>
        <v/>
      </c>
      <c r="S5488" s="52" t="str">
        <f t="shared" si="945"/>
        <v/>
      </c>
      <c r="T5488" s="81" t="str">
        <f t="shared" si="946"/>
        <v/>
      </c>
      <c r="U5488" s="53" t="str">
        <f>IF(S5488="","",COUNTIF($S$7:S5488,"該当２"))</f>
        <v/>
      </c>
      <c r="V5488" s="56" t="str">
        <f t="shared" si="947"/>
        <v/>
      </c>
      <c r="W5488" s="81" t="str">
        <f t="shared" si="948"/>
        <v/>
      </c>
      <c r="X5488" s="53" t="str">
        <f>IF(V5488="","",COUNTIF($V$7:V5488,"該当３"))</f>
        <v/>
      </c>
    </row>
    <row r="5489" spans="11:24">
      <c r="K5489" s="52" t="str">
        <f t="shared" si="949"/>
        <v/>
      </c>
      <c r="L5489" s="81" t="str">
        <f t="shared" si="939"/>
        <v/>
      </c>
      <c r="M5489" s="53" t="str">
        <f>IF(K5489="","",COUNTIF($K$7:K5489,"ﾘｽﾄ１"))</f>
        <v/>
      </c>
      <c r="N5489" s="53" t="str">
        <f t="shared" si="940"/>
        <v/>
      </c>
      <c r="O5489" s="54" t="str">
        <f t="shared" si="941"/>
        <v/>
      </c>
      <c r="P5489" s="53" t="str">
        <f t="shared" si="942"/>
        <v/>
      </c>
      <c r="Q5489" s="52" t="str">
        <f t="shared" si="943"/>
        <v/>
      </c>
      <c r="R5489" s="55" t="str">
        <f t="shared" si="944"/>
        <v/>
      </c>
      <c r="S5489" s="52" t="str">
        <f t="shared" si="945"/>
        <v/>
      </c>
      <c r="T5489" s="81" t="str">
        <f t="shared" si="946"/>
        <v/>
      </c>
      <c r="U5489" s="53" t="str">
        <f>IF(S5489="","",COUNTIF($S$7:S5489,"該当２"))</f>
        <v/>
      </c>
      <c r="V5489" s="56" t="str">
        <f t="shared" si="947"/>
        <v/>
      </c>
      <c r="W5489" s="81" t="str">
        <f t="shared" si="948"/>
        <v/>
      </c>
      <c r="X5489" s="53" t="str">
        <f>IF(V5489="","",COUNTIF($V$7:V5489,"該当３"))</f>
        <v/>
      </c>
    </row>
    <row r="5490" spans="11:24">
      <c r="K5490" s="52" t="str">
        <f t="shared" si="949"/>
        <v/>
      </c>
      <c r="L5490" s="81" t="str">
        <f t="shared" si="939"/>
        <v/>
      </c>
      <c r="M5490" s="53" t="str">
        <f>IF(K5490="","",COUNTIF($K$7:K5490,"ﾘｽﾄ１"))</f>
        <v/>
      </c>
      <c r="N5490" s="53" t="str">
        <f t="shared" si="940"/>
        <v/>
      </c>
      <c r="O5490" s="54" t="str">
        <f t="shared" si="941"/>
        <v/>
      </c>
      <c r="P5490" s="53" t="str">
        <f t="shared" si="942"/>
        <v/>
      </c>
      <c r="Q5490" s="52" t="str">
        <f t="shared" si="943"/>
        <v/>
      </c>
      <c r="R5490" s="55" t="str">
        <f t="shared" si="944"/>
        <v/>
      </c>
      <c r="S5490" s="52" t="str">
        <f t="shared" si="945"/>
        <v/>
      </c>
      <c r="T5490" s="81" t="str">
        <f t="shared" si="946"/>
        <v/>
      </c>
      <c r="U5490" s="53" t="str">
        <f>IF(S5490="","",COUNTIF($S$7:S5490,"該当２"))</f>
        <v/>
      </c>
      <c r="V5490" s="56" t="str">
        <f t="shared" si="947"/>
        <v/>
      </c>
      <c r="W5490" s="81" t="str">
        <f t="shared" si="948"/>
        <v/>
      </c>
      <c r="X5490" s="53" t="str">
        <f>IF(V5490="","",COUNTIF($V$7:V5490,"該当３"))</f>
        <v/>
      </c>
    </row>
    <row r="5491" spans="11:24">
      <c r="K5491" s="52" t="str">
        <f t="shared" si="949"/>
        <v/>
      </c>
      <c r="L5491" s="81" t="str">
        <f t="shared" si="939"/>
        <v/>
      </c>
      <c r="M5491" s="53" t="str">
        <f>IF(K5491="","",COUNTIF($K$7:K5491,"ﾘｽﾄ１"))</f>
        <v/>
      </c>
      <c r="N5491" s="53" t="str">
        <f t="shared" si="940"/>
        <v/>
      </c>
      <c r="O5491" s="54" t="str">
        <f t="shared" si="941"/>
        <v/>
      </c>
      <c r="P5491" s="53" t="str">
        <f t="shared" si="942"/>
        <v/>
      </c>
      <c r="Q5491" s="52" t="str">
        <f t="shared" si="943"/>
        <v/>
      </c>
      <c r="R5491" s="55" t="str">
        <f t="shared" si="944"/>
        <v/>
      </c>
      <c r="S5491" s="52" t="str">
        <f t="shared" si="945"/>
        <v/>
      </c>
      <c r="T5491" s="81" t="str">
        <f t="shared" si="946"/>
        <v/>
      </c>
      <c r="U5491" s="53" t="str">
        <f>IF(S5491="","",COUNTIF($S$7:S5491,"該当２"))</f>
        <v/>
      </c>
      <c r="V5491" s="56" t="str">
        <f t="shared" si="947"/>
        <v/>
      </c>
      <c r="W5491" s="81" t="str">
        <f t="shared" si="948"/>
        <v/>
      </c>
      <c r="X5491" s="53" t="str">
        <f>IF(V5491="","",COUNTIF($V$7:V5491,"該当３"))</f>
        <v/>
      </c>
    </row>
    <row r="5492" spans="11:24">
      <c r="K5492" s="52" t="str">
        <f t="shared" si="949"/>
        <v/>
      </c>
      <c r="L5492" s="81" t="str">
        <f t="shared" si="939"/>
        <v/>
      </c>
      <c r="M5492" s="53" t="str">
        <f>IF(K5492="","",COUNTIF($K$7:K5492,"ﾘｽﾄ１"))</f>
        <v/>
      </c>
      <c r="N5492" s="53" t="str">
        <f t="shared" si="940"/>
        <v/>
      </c>
      <c r="O5492" s="54" t="str">
        <f t="shared" si="941"/>
        <v/>
      </c>
      <c r="P5492" s="53" t="str">
        <f t="shared" si="942"/>
        <v/>
      </c>
      <c r="Q5492" s="52" t="str">
        <f t="shared" si="943"/>
        <v/>
      </c>
      <c r="R5492" s="55" t="str">
        <f t="shared" si="944"/>
        <v/>
      </c>
      <c r="S5492" s="52" t="str">
        <f t="shared" si="945"/>
        <v/>
      </c>
      <c r="T5492" s="81" t="str">
        <f t="shared" si="946"/>
        <v/>
      </c>
      <c r="U5492" s="53" t="str">
        <f>IF(S5492="","",COUNTIF($S$7:S5492,"該当２"))</f>
        <v/>
      </c>
      <c r="V5492" s="56" t="str">
        <f t="shared" si="947"/>
        <v/>
      </c>
      <c r="W5492" s="81" t="str">
        <f t="shared" si="948"/>
        <v/>
      </c>
      <c r="X5492" s="53" t="str">
        <f>IF(V5492="","",COUNTIF($V$7:V5492,"該当３"))</f>
        <v/>
      </c>
    </row>
    <row r="5493" spans="11:24">
      <c r="K5493" s="52" t="str">
        <f t="shared" si="949"/>
        <v/>
      </c>
      <c r="L5493" s="81" t="str">
        <f t="shared" si="939"/>
        <v/>
      </c>
      <c r="M5493" s="53" t="str">
        <f>IF(K5493="","",COUNTIF($K$7:K5493,"ﾘｽﾄ１"))</f>
        <v/>
      </c>
      <c r="N5493" s="53" t="str">
        <f t="shared" si="940"/>
        <v/>
      </c>
      <c r="O5493" s="54" t="str">
        <f t="shared" si="941"/>
        <v/>
      </c>
      <c r="P5493" s="53" t="str">
        <f t="shared" si="942"/>
        <v/>
      </c>
      <c r="Q5493" s="52" t="str">
        <f t="shared" si="943"/>
        <v/>
      </c>
      <c r="R5493" s="55" t="str">
        <f t="shared" si="944"/>
        <v/>
      </c>
      <c r="S5493" s="52" t="str">
        <f t="shared" si="945"/>
        <v/>
      </c>
      <c r="T5493" s="81" t="str">
        <f t="shared" si="946"/>
        <v/>
      </c>
      <c r="U5493" s="53" t="str">
        <f>IF(S5493="","",COUNTIF($S$7:S5493,"該当２"))</f>
        <v/>
      </c>
      <c r="V5493" s="56" t="str">
        <f t="shared" si="947"/>
        <v/>
      </c>
      <c r="W5493" s="81" t="str">
        <f t="shared" si="948"/>
        <v/>
      </c>
      <c r="X5493" s="53" t="str">
        <f>IF(V5493="","",COUNTIF($V$7:V5493,"該当３"))</f>
        <v/>
      </c>
    </row>
    <row r="5494" spans="11:24">
      <c r="K5494" s="52" t="str">
        <f t="shared" si="949"/>
        <v/>
      </c>
      <c r="L5494" s="81" t="str">
        <f t="shared" si="939"/>
        <v/>
      </c>
      <c r="M5494" s="53" t="str">
        <f>IF(K5494="","",COUNTIF($K$7:K5494,"ﾘｽﾄ１"))</f>
        <v/>
      </c>
      <c r="N5494" s="53" t="str">
        <f t="shared" si="940"/>
        <v/>
      </c>
      <c r="O5494" s="54" t="str">
        <f t="shared" si="941"/>
        <v/>
      </c>
      <c r="P5494" s="53" t="str">
        <f t="shared" si="942"/>
        <v/>
      </c>
      <c r="Q5494" s="52" t="str">
        <f t="shared" si="943"/>
        <v/>
      </c>
      <c r="R5494" s="55" t="str">
        <f t="shared" si="944"/>
        <v/>
      </c>
      <c r="S5494" s="52" t="str">
        <f t="shared" si="945"/>
        <v/>
      </c>
      <c r="T5494" s="81" t="str">
        <f t="shared" si="946"/>
        <v/>
      </c>
      <c r="U5494" s="53" t="str">
        <f>IF(S5494="","",COUNTIF($S$7:S5494,"該当２"))</f>
        <v/>
      </c>
      <c r="V5494" s="56" t="str">
        <f t="shared" si="947"/>
        <v/>
      </c>
      <c r="W5494" s="81" t="str">
        <f t="shared" si="948"/>
        <v/>
      </c>
      <c r="X5494" s="53" t="str">
        <f>IF(V5494="","",COUNTIF($V$7:V5494,"該当３"))</f>
        <v/>
      </c>
    </row>
    <row r="5495" spans="11:24">
      <c r="K5495" s="52" t="str">
        <f t="shared" si="949"/>
        <v/>
      </c>
      <c r="L5495" s="81" t="str">
        <f t="shared" ref="L5495:L5500" si="950">IF(K5495="ﾘｽﾄ１",G5495,"")</f>
        <v/>
      </c>
      <c r="M5495" s="53" t="str">
        <f>IF(K5495="","",COUNTIF($K$7:K5495,"ﾘｽﾄ１"))</f>
        <v/>
      </c>
      <c r="N5495" s="53" t="str">
        <f t="shared" ref="N5495:N5500" si="951">IF(AND(D5495=0,E5495&gt;0),"同一区","")</f>
        <v/>
      </c>
      <c r="O5495" s="54" t="str">
        <f t="shared" ref="O5495:O5500" si="952">IF(AND(EXACT($K$2,G5495),H5495&gt;0),"該当１","")</f>
        <v/>
      </c>
      <c r="P5495" s="53" t="str">
        <f t="shared" ref="P5495:P5500" si="953">IF(O5495="該当１",G5495,"")</f>
        <v/>
      </c>
      <c r="Q5495" s="52" t="str">
        <f t="shared" ref="Q5495:Q5500" si="954">IF(O5495="該当１","ﾘｽﾄ2","")</f>
        <v/>
      </c>
      <c r="R5495" s="55" t="str">
        <f t="shared" ref="R5495:R5500" si="955">IF(Q5495="ﾘｽﾄ2",H5495,"")</f>
        <v/>
      </c>
      <c r="S5495" s="52" t="str">
        <f t="shared" ref="S5495:S5500" si="956">IF(AND(Q5495="ﾘｽﾄ2",OR(I5495=0,AND(N5495="同一区",E5495=1))),"該当２","")</f>
        <v/>
      </c>
      <c r="T5495" s="81" t="str">
        <f t="shared" ref="T5495:T5500" si="957">IF(S5495="該当２",H5495,"")</f>
        <v/>
      </c>
      <c r="U5495" s="53" t="str">
        <f>IF(S5495="","",COUNTIF($S$7:S5495,"該当２"))</f>
        <v/>
      </c>
      <c r="V5495" s="56" t="str">
        <f t="shared" ref="V5495:V5500" si="958">IF(AND($S$2=H5495,E5495&gt;0,E5495&lt;998),"該当３","")</f>
        <v/>
      </c>
      <c r="W5495" s="81" t="str">
        <f t="shared" ref="W5495:W5500" si="959">IF(V5495="該当３",I5495,"")</f>
        <v/>
      </c>
      <c r="X5495" s="53" t="str">
        <f>IF(V5495="","",COUNTIF($V$7:V5495,"該当３"))</f>
        <v/>
      </c>
    </row>
    <row r="5496" spans="11:24">
      <c r="K5496" s="52" t="str">
        <f t="shared" si="949"/>
        <v/>
      </c>
      <c r="L5496" s="81" t="str">
        <f t="shared" si="950"/>
        <v/>
      </c>
      <c r="M5496" s="53" t="str">
        <f>IF(K5496="","",COUNTIF($K$7:K5496,"ﾘｽﾄ１"))</f>
        <v/>
      </c>
      <c r="N5496" s="53" t="str">
        <f t="shared" si="951"/>
        <v/>
      </c>
      <c r="O5496" s="54" t="str">
        <f t="shared" si="952"/>
        <v/>
      </c>
      <c r="P5496" s="53" t="str">
        <f t="shared" si="953"/>
        <v/>
      </c>
      <c r="Q5496" s="52" t="str">
        <f t="shared" si="954"/>
        <v/>
      </c>
      <c r="R5496" s="55" t="str">
        <f t="shared" si="955"/>
        <v/>
      </c>
      <c r="S5496" s="52" t="str">
        <f t="shared" si="956"/>
        <v/>
      </c>
      <c r="T5496" s="81" t="str">
        <f t="shared" si="957"/>
        <v/>
      </c>
      <c r="U5496" s="53" t="str">
        <f>IF(S5496="","",COUNTIF($S$7:S5496,"該当２"))</f>
        <v/>
      </c>
      <c r="V5496" s="56" t="str">
        <f t="shared" si="958"/>
        <v/>
      </c>
      <c r="W5496" s="81" t="str">
        <f t="shared" si="959"/>
        <v/>
      </c>
      <c r="X5496" s="53" t="str">
        <f>IF(V5496="","",COUNTIF($V$7:V5496,"該当３"))</f>
        <v/>
      </c>
    </row>
    <row r="5497" spans="11:24">
      <c r="K5497" s="52" t="str">
        <f t="shared" si="949"/>
        <v/>
      </c>
      <c r="L5497" s="81" t="str">
        <f t="shared" si="950"/>
        <v/>
      </c>
      <c r="M5497" s="53" t="str">
        <f>IF(K5497="","",COUNTIF($K$7:K5497,"ﾘｽﾄ１"))</f>
        <v/>
      </c>
      <c r="N5497" s="53" t="str">
        <f t="shared" si="951"/>
        <v/>
      </c>
      <c r="O5497" s="54" t="str">
        <f t="shared" si="952"/>
        <v/>
      </c>
      <c r="P5497" s="53" t="str">
        <f t="shared" si="953"/>
        <v/>
      </c>
      <c r="Q5497" s="52" t="str">
        <f t="shared" si="954"/>
        <v/>
      </c>
      <c r="R5497" s="55" t="str">
        <f t="shared" si="955"/>
        <v/>
      </c>
      <c r="S5497" s="52" t="str">
        <f t="shared" si="956"/>
        <v/>
      </c>
      <c r="T5497" s="81" t="str">
        <f t="shared" si="957"/>
        <v/>
      </c>
      <c r="U5497" s="53" t="str">
        <f>IF(S5497="","",COUNTIF($S$7:S5497,"該当２"))</f>
        <v/>
      </c>
      <c r="V5497" s="56" t="str">
        <f t="shared" si="958"/>
        <v/>
      </c>
      <c r="W5497" s="81" t="str">
        <f t="shared" si="959"/>
        <v/>
      </c>
      <c r="X5497" s="53" t="str">
        <f>IF(V5497="","",COUNTIF($V$7:V5497,"該当３"))</f>
        <v/>
      </c>
    </row>
    <row r="5498" spans="11:24">
      <c r="K5498" s="52" t="str">
        <f t="shared" si="949"/>
        <v/>
      </c>
      <c r="L5498" s="81" t="str">
        <f t="shared" si="950"/>
        <v/>
      </c>
      <c r="M5498" s="53" t="str">
        <f>IF(K5498="","",COUNTIF($K$7:K5498,"ﾘｽﾄ１"))</f>
        <v/>
      </c>
      <c r="N5498" s="53" t="str">
        <f t="shared" si="951"/>
        <v/>
      </c>
      <c r="O5498" s="54" t="str">
        <f t="shared" si="952"/>
        <v/>
      </c>
      <c r="P5498" s="53" t="str">
        <f t="shared" si="953"/>
        <v/>
      </c>
      <c r="Q5498" s="52" t="str">
        <f t="shared" si="954"/>
        <v/>
      </c>
      <c r="R5498" s="55" t="str">
        <f t="shared" si="955"/>
        <v/>
      </c>
      <c r="S5498" s="52" t="str">
        <f t="shared" si="956"/>
        <v/>
      </c>
      <c r="T5498" s="81" t="str">
        <f t="shared" si="957"/>
        <v/>
      </c>
      <c r="U5498" s="53" t="str">
        <f>IF(S5498="","",COUNTIF($S$7:S5498,"該当２"))</f>
        <v/>
      </c>
      <c r="V5498" s="56" t="str">
        <f t="shared" si="958"/>
        <v/>
      </c>
      <c r="W5498" s="81" t="str">
        <f t="shared" si="959"/>
        <v/>
      </c>
      <c r="X5498" s="53" t="str">
        <f>IF(V5498="","",COUNTIF($V$7:V5498,"該当３"))</f>
        <v/>
      </c>
    </row>
    <row r="5499" spans="11:24">
      <c r="K5499" s="52" t="str">
        <f t="shared" si="949"/>
        <v/>
      </c>
      <c r="L5499" s="81" t="str">
        <f t="shared" si="950"/>
        <v/>
      </c>
      <c r="M5499" s="53" t="str">
        <f>IF(K5499="","",COUNTIF($K$7:K5499,"ﾘｽﾄ１"))</f>
        <v/>
      </c>
      <c r="N5499" s="53" t="str">
        <f t="shared" si="951"/>
        <v/>
      </c>
      <c r="O5499" s="54" t="str">
        <f t="shared" si="952"/>
        <v/>
      </c>
      <c r="P5499" s="53" t="str">
        <f t="shared" si="953"/>
        <v/>
      </c>
      <c r="Q5499" s="52" t="str">
        <f t="shared" si="954"/>
        <v/>
      </c>
      <c r="R5499" s="55" t="str">
        <f t="shared" si="955"/>
        <v/>
      </c>
      <c r="S5499" s="52" t="str">
        <f t="shared" si="956"/>
        <v/>
      </c>
      <c r="T5499" s="81" t="str">
        <f t="shared" si="957"/>
        <v/>
      </c>
      <c r="U5499" s="53" t="str">
        <f>IF(S5499="","",COUNTIF($S$7:S5499,"該当２"))</f>
        <v/>
      </c>
      <c r="V5499" s="56" t="str">
        <f t="shared" si="958"/>
        <v/>
      </c>
      <c r="W5499" s="81" t="str">
        <f t="shared" si="959"/>
        <v/>
      </c>
      <c r="X5499" s="53" t="str">
        <f>IF(V5499="","",COUNTIF($V$7:V5499,"該当３"))</f>
        <v/>
      </c>
    </row>
    <row r="5500" spans="11:24">
      <c r="K5500" s="52" t="str">
        <f t="shared" si="949"/>
        <v/>
      </c>
      <c r="L5500" s="81" t="str">
        <f t="shared" si="950"/>
        <v/>
      </c>
      <c r="M5500" s="53" t="str">
        <f>IF(K5500="","",COUNTIF($K$7:K5500,"ﾘｽﾄ１"))</f>
        <v/>
      </c>
      <c r="N5500" s="53" t="str">
        <f t="shared" si="951"/>
        <v/>
      </c>
      <c r="O5500" s="54" t="str">
        <f t="shared" si="952"/>
        <v/>
      </c>
      <c r="P5500" s="53" t="str">
        <f t="shared" si="953"/>
        <v/>
      </c>
      <c r="Q5500" s="52" t="str">
        <f t="shared" si="954"/>
        <v/>
      </c>
      <c r="R5500" s="55" t="str">
        <f t="shared" si="955"/>
        <v/>
      </c>
      <c r="S5500" s="52" t="str">
        <f t="shared" si="956"/>
        <v/>
      </c>
      <c r="T5500" s="81" t="str">
        <f t="shared" si="957"/>
        <v/>
      </c>
      <c r="U5500" s="53" t="str">
        <f>IF(S5500="","",COUNTIF($S$7:S5500,"該当２"))</f>
        <v/>
      </c>
      <c r="V5500" s="56" t="str">
        <f t="shared" si="958"/>
        <v/>
      </c>
      <c r="W5500" s="81" t="str">
        <f t="shared" si="959"/>
        <v/>
      </c>
      <c r="X5500" s="53" t="str">
        <f>IF(V5500="","",COUNTIF($V$7:V5500,"該当３"))</f>
        <v/>
      </c>
    </row>
  </sheetData>
  <autoFilter ref="A6:AD5356"/>
  <mergeCells count="14">
    <mergeCell ref="K3:P3"/>
    <mergeCell ref="Q3:U3"/>
    <mergeCell ref="V3:X3"/>
    <mergeCell ref="K4:N4"/>
    <mergeCell ref="O4:P4"/>
    <mergeCell ref="Q4:R4"/>
    <mergeCell ref="S4:U4"/>
    <mergeCell ref="V4:X4"/>
    <mergeCell ref="K1:L1"/>
    <mergeCell ref="S1:T1"/>
    <mergeCell ref="V1:W1"/>
    <mergeCell ref="K2:L2"/>
    <mergeCell ref="S2:T2"/>
    <mergeCell ref="V2:W2"/>
  </mergeCells>
  <phoneticPr fontId="11"/>
  <printOptions horizontalCentered="1"/>
  <pageMargins left="0.51181102362204722" right="0.31496062992125984" top="0.74803149606299213" bottom="0.74803149606299213" header="0.31496062992125984" footer="0.31496062992125984"/>
  <pageSetup paperSize="9" scale="70" orientation="portrait" r:id="rId1"/>
  <headerFooter>
    <oddFooter>&amp;C&amp;P／&amp;N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4</vt:i4>
      </vt:variant>
    </vt:vector>
  </HeadingPairs>
  <TitlesOfParts>
    <vt:vector size="11" baseType="lpstr">
      <vt:lpstr>kadft</vt:lpstr>
      <vt:lpstr>グラフ用</vt:lpstr>
      <vt:lpstr>2010</vt:lpstr>
      <vt:lpstr>2015</vt:lpstr>
      <vt:lpstr>指定地域</vt:lpstr>
      <vt:lpstr>地域類型区分</vt:lpstr>
      <vt:lpstr>元データ</vt:lpstr>
      <vt:lpstr>kadft!Print_Area</vt:lpstr>
      <vt:lpstr>元データ!Print_Area</vt:lpstr>
      <vt:lpstr>'2010'!Print_Titles</vt:lpstr>
      <vt:lpstr>'2015'!Print_Titles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2017-12-26T01:51:11Z</dcterms:modified>
</cp:coreProperties>
</file>